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510" yWindow="630" windowWidth="15975" windowHeight="10170"/>
  </bookViews>
  <sheets>
    <sheet name="Rekapitulace stavby" sheetId="1" r:id="rId1"/>
    <sheet name="SO 01 - Sekundární přeliv" sheetId="2" r:id="rId2"/>
    <sheet name="SO 02 - Bezpečnostní přel..." sheetId="3" r:id="rId3"/>
    <sheet name="SO 03 - Skluz" sheetId="4" r:id="rId4"/>
    <sheet name="SO 04 - Úpravy v LB zaváz..." sheetId="5" r:id="rId5"/>
    <sheet name="SO 05a - Terenní úpravy" sheetId="6" r:id="rId6"/>
    <sheet name="SO 05b - Náhradní a dopro..." sheetId="7" r:id="rId7"/>
    <sheet name="SO 06.1 - Přeložky provoz..." sheetId="8" r:id="rId8"/>
    <sheet name="SO 06.2 - Přeložky zaříze..." sheetId="9" r:id="rId9"/>
    <sheet name="SO 07 - Oprava mostu na k..." sheetId="10" r:id="rId10"/>
    <sheet name="SO 08.1 - Dočasná staveni..." sheetId="11" r:id="rId11"/>
    <sheet name="SO 08.2 - Dočasný sjezd z..." sheetId="12" r:id="rId12"/>
    <sheet name="VON - Vedlejší a ostatní ..." sheetId="13" r:id="rId13"/>
    <sheet name="Seznam figur" sheetId="14" r:id="rId14"/>
    <sheet name="Pokyny pro vyplnění" sheetId="15" r:id="rId15"/>
  </sheets>
  <definedNames>
    <definedName name="_xlnm._FilterDatabase" localSheetId="1" hidden="1">'SO 01 - Sekundární přeliv'!$C$95:$K$1586</definedName>
    <definedName name="_xlnm._FilterDatabase" localSheetId="2" hidden="1">'SO 02 - Bezpečnostní přel...'!$C$94:$K$1925</definedName>
    <definedName name="_xlnm._FilterDatabase" localSheetId="3" hidden="1">'SO 03 - Skluz'!$C$93:$K$1995</definedName>
    <definedName name="_xlnm._FilterDatabase" localSheetId="4" hidden="1">'SO 04 - Úpravy v LB zaváz...'!$C$92:$K$640</definedName>
    <definedName name="_xlnm._FilterDatabase" localSheetId="5" hidden="1">'SO 05a - Terenní úpravy'!$C$89:$K$562</definedName>
    <definedName name="_xlnm._FilterDatabase" localSheetId="6" hidden="1">'SO 05b - Náhradní a dopro...'!$C$87:$K$198</definedName>
    <definedName name="_xlnm._FilterDatabase" localSheetId="7" hidden="1">'SO 06.1 - Přeložky provoz...'!$C$84:$K$220</definedName>
    <definedName name="_xlnm._FilterDatabase" localSheetId="8" hidden="1">'SO 06.2 - Přeložky zaříze...'!$C$80:$K$120</definedName>
    <definedName name="_xlnm._FilterDatabase" localSheetId="9" hidden="1">'SO 07 - Oprava mostu na k...'!$C$87:$K$305</definedName>
    <definedName name="_xlnm._FilterDatabase" localSheetId="10" hidden="1">'SO 08.1 - Dočasná staveni...'!$C$85:$K$378</definedName>
    <definedName name="_xlnm._FilterDatabase" localSheetId="11" hidden="1">'SO 08.2 - Dočasný sjezd z...'!$C$84:$K$182</definedName>
    <definedName name="_xlnm._FilterDatabase" localSheetId="12" hidden="1">'VON - Vedlejší a ostatní ...'!$C$79:$K$141</definedName>
    <definedName name="_xlnm.Print_Titles" localSheetId="0">'Rekapitulace stavby'!$52:$52</definedName>
    <definedName name="_xlnm.Print_Titles" localSheetId="13">'Seznam figur'!$9:$9</definedName>
    <definedName name="_xlnm.Print_Titles" localSheetId="1">'SO 01 - Sekundární přeliv'!$95:$95</definedName>
    <definedName name="_xlnm.Print_Titles" localSheetId="2">'SO 02 - Bezpečnostní přel...'!$94:$94</definedName>
    <definedName name="_xlnm.Print_Titles" localSheetId="3">'SO 03 - Skluz'!$93:$93</definedName>
    <definedName name="_xlnm.Print_Titles" localSheetId="4">'SO 04 - Úpravy v LB zaváz...'!$92:$92</definedName>
    <definedName name="_xlnm.Print_Titles" localSheetId="5">'SO 05a - Terenní úpravy'!$89:$89</definedName>
    <definedName name="_xlnm.Print_Titles" localSheetId="6">'SO 05b - Náhradní a dopro...'!$87:$87</definedName>
    <definedName name="_xlnm.Print_Titles" localSheetId="7">'SO 06.1 - Přeložky provoz...'!$84:$84</definedName>
    <definedName name="_xlnm.Print_Titles" localSheetId="8">'SO 06.2 - Přeložky zaříze...'!$80:$80</definedName>
    <definedName name="_xlnm.Print_Titles" localSheetId="9">'SO 07 - Oprava mostu na k...'!$87:$87</definedName>
    <definedName name="_xlnm.Print_Titles" localSheetId="10">'SO 08.1 - Dočasná staveni...'!$85:$85</definedName>
    <definedName name="_xlnm.Print_Titles" localSheetId="11">'SO 08.2 - Dočasný sjezd z...'!$84:$84</definedName>
    <definedName name="_xlnm.Print_Titles" localSheetId="12">'VON - Vedlejší a ostatní ...'!$79:$79</definedName>
    <definedName name="_xlnm.Print_Area" localSheetId="14">'Pokyny pro vyplnění'!$B$2:$K$71,'Pokyny pro vyplnění'!$B$74:$K$118,'Pokyny pro vyplnění'!$B$121:$K$161,'Pokyny pro vyplnění'!$B$164:$K$218</definedName>
    <definedName name="_xlnm.Print_Area" localSheetId="0">'Rekapitulace stavby'!$D$4:$AO$36,'Rekapitulace stavby'!$C$42:$AQ$68</definedName>
    <definedName name="_xlnm.Print_Area" localSheetId="13">'Seznam figur'!$C$4:$G$3230</definedName>
    <definedName name="_xlnm.Print_Area" localSheetId="1">'SO 01 - Sekundární přeliv'!$C$4:$J$39,'SO 01 - Sekundární přeliv'!$C$45:$J$77,'SO 01 - Sekundární přeliv'!$C$83:$K$1586</definedName>
    <definedName name="_xlnm.Print_Area" localSheetId="2">'SO 02 - Bezpečnostní přel...'!$C$4:$J$39,'SO 02 - Bezpečnostní přel...'!$C$45:$J$76,'SO 02 - Bezpečnostní přel...'!$C$82:$K$1925</definedName>
    <definedName name="_xlnm.Print_Area" localSheetId="3">'SO 03 - Skluz'!$C$4:$J$39,'SO 03 - Skluz'!$C$45:$J$75,'SO 03 - Skluz'!$C$81:$K$1995</definedName>
    <definedName name="_xlnm.Print_Area" localSheetId="4">'SO 04 - Úpravy v LB zaváz...'!$C$4:$J$39,'SO 04 - Úpravy v LB zaváz...'!$C$45:$J$74,'SO 04 - Úpravy v LB zaváz...'!$C$80:$K$640</definedName>
    <definedName name="_xlnm.Print_Area" localSheetId="5">'SO 05a - Terenní úpravy'!$C$4:$J$41,'SO 05a - Terenní úpravy'!$C$47:$J$69,'SO 05a - Terenní úpravy'!$C$75:$K$562</definedName>
    <definedName name="_xlnm.Print_Area" localSheetId="6">'SO 05b - Náhradní a dopro...'!$C$4:$J$41,'SO 05b - Náhradní a dopro...'!$C$47:$J$67,'SO 05b - Náhradní a dopro...'!$C$73:$K$198</definedName>
    <definedName name="_xlnm.Print_Area" localSheetId="7">'SO 06.1 - Přeložky provoz...'!$C$4:$J$39,'SO 06.1 - Přeložky provoz...'!$C$45:$J$66,'SO 06.1 - Přeložky provoz...'!$C$72:$K$220</definedName>
    <definedName name="_xlnm.Print_Area" localSheetId="8">'SO 06.2 - Přeložky zaříze...'!$C$4:$J$39,'SO 06.2 - Přeložky zaříze...'!$C$45:$J$62,'SO 06.2 - Přeložky zaříze...'!$C$68:$K$120</definedName>
    <definedName name="_xlnm.Print_Area" localSheetId="9">'SO 07 - Oprava mostu na k...'!$C$4:$J$39,'SO 07 - Oprava mostu na k...'!$C$45:$J$69,'SO 07 - Oprava mostu na k...'!$C$75:$K$305</definedName>
    <definedName name="_xlnm.Print_Area" localSheetId="10">'SO 08.1 - Dočasná staveni...'!$C$4:$J$39,'SO 08.1 - Dočasná staveni...'!$C$45:$J$67,'SO 08.1 - Dočasná staveni...'!$C$73:$K$378</definedName>
    <definedName name="_xlnm.Print_Area" localSheetId="11">'SO 08.2 - Dočasný sjezd z...'!$C$4:$J$39,'SO 08.2 - Dočasný sjezd z...'!$C$45:$J$66,'SO 08.2 - Dočasný sjezd z...'!$C$72:$K$182</definedName>
    <definedName name="_xlnm.Print_Area" localSheetId="12">'VON - Vedlejší a ostatní ...'!$C$4:$J$39,'VON - Vedlejší a ostatní ...'!$C$45:$J$61,'VON - Vedlejší a ostatní ...'!$C$67:$K$141</definedName>
  </definedNames>
  <calcPr calcId="145621"/>
</workbook>
</file>

<file path=xl/calcChain.xml><?xml version="1.0" encoding="utf-8"?>
<calcChain xmlns="http://schemas.openxmlformats.org/spreadsheetml/2006/main">
  <c r="D7" i="14" l="1"/>
  <c r="J37" i="13"/>
  <c r="J36" i="13"/>
  <c r="AY67" i="1" s="1"/>
  <c r="J35" i="13"/>
  <c r="AX67" i="1" s="1"/>
  <c r="BI140" i="13"/>
  <c r="BH140" i="13"/>
  <c r="BG140" i="13"/>
  <c r="BF140" i="13"/>
  <c r="T140" i="13"/>
  <c r="R140" i="13"/>
  <c r="P140" i="13"/>
  <c r="BI138" i="13"/>
  <c r="BH138" i="13"/>
  <c r="BG138" i="13"/>
  <c r="BF138" i="13"/>
  <c r="T138" i="13"/>
  <c r="R138" i="13"/>
  <c r="P138" i="13"/>
  <c r="BI136" i="13"/>
  <c r="BH136" i="13"/>
  <c r="BG136" i="13"/>
  <c r="BF136" i="13"/>
  <c r="T136" i="13"/>
  <c r="R136" i="13"/>
  <c r="P136" i="13"/>
  <c r="BI135" i="13"/>
  <c r="BH135" i="13"/>
  <c r="BG135" i="13"/>
  <c r="BF135" i="13"/>
  <c r="T135" i="13"/>
  <c r="R135" i="13"/>
  <c r="P135" i="13"/>
  <c r="BI133" i="13"/>
  <c r="BH133" i="13"/>
  <c r="BG133" i="13"/>
  <c r="BF133" i="13"/>
  <c r="T133" i="13"/>
  <c r="R133" i="13"/>
  <c r="P133" i="13"/>
  <c r="BI130" i="13"/>
  <c r="BH130" i="13"/>
  <c r="BG130" i="13"/>
  <c r="BF130" i="13"/>
  <c r="T130" i="13"/>
  <c r="R130" i="13"/>
  <c r="P130" i="13"/>
  <c r="BI129" i="13"/>
  <c r="BH129" i="13"/>
  <c r="BG129" i="13"/>
  <c r="BF129" i="13"/>
  <c r="T129" i="13"/>
  <c r="R129" i="13"/>
  <c r="P129" i="13"/>
  <c r="BI128" i="13"/>
  <c r="BH128" i="13"/>
  <c r="BG128" i="13"/>
  <c r="BF128" i="13"/>
  <c r="T128" i="13"/>
  <c r="R128" i="13"/>
  <c r="P128" i="13"/>
  <c r="BI127" i="13"/>
  <c r="BH127" i="13"/>
  <c r="BG127" i="13"/>
  <c r="BF127" i="13"/>
  <c r="T127" i="13"/>
  <c r="R127" i="13"/>
  <c r="P127" i="13"/>
  <c r="BI125" i="13"/>
  <c r="BH125" i="13"/>
  <c r="BG125" i="13"/>
  <c r="BF125" i="13"/>
  <c r="T125" i="13"/>
  <c r="R125" i="13"/>
  <c r="P125" i="13"/>
  <c r="BI124" i="13"/>
  <c r="BH124" i="13"/>
  <c r="BG124" i="13"/>
  <c r="BF124" i="13"/>
  <c r="T124" i="13"/>
  <c r="R124" i="13"/>
  <c r="P124" i="13"/>
  <c r="BI123" i="13"/>
  <c r="BH123" i="13"/>
  <c r="BG123" i="13"/>
  <c r="BF123" i="13"/>
  <c r="T123" i="13"/>
  <c r="R123" i="13"/>
  <c r="P123" i="13"/>
  <c r="BI121" i="13"/>
  <c r="BH121" i="13"/>
  <c r="BG121" i="13"/>
  <c r="BF121" i="13"/>
  <c r="T121" i="13"/>
  <c r="R121" i="13"/>
  <c r="P121" i="13"/>
  <c r="BI120" i="13"/>
  <c r="BH120" i="13"/>
  <c r="BG120" i="13"/>
  <c r="BF120" i="13"/>
  <c r="T120" i="13"/>
  <c r="R120" i="13"/>
  <c r="P120" i="13"/>
  <c r="BI119" i="13"/>
  <c r="BH119" i="13"/>
  <c r="BG119" i="13"/>
  <c r="BF119" i="13"/>
  <c r="T119" i="13"/>
  <c r="R119" i="13"/>
  <c r="P119" i="13"/>
  <c r="BI117" i="13"/>
  <c r="BH117" i="13"/>
  <c r="BG117" i="13"/>
  <c r="BF117" i="13"/>
  <c r="T117" i="13"/>
  <c r="R117" i="13"/>
  <c r="P117" i="13"/>
  <c r="BI116" i="13"/>
  <c r="BH116" i="13"/>
  <c r="BG116" i="13"/>
  <c r="BF116" i="13"/>
  <c r="T116" i="13"/>
  <c r="R116" i="13"/>
  <c r="P116" i="13"/>
  <c r="BI115" i="13"/>
  <c r="BH115" i="13"/>
  <c r="BG115" i="13"/>
  <c r="BF115" i="13"/>
  <c r="T115" i="13"/>
  <c r="R115" i="13"/>
  <c r="P115" i="13"/>
  <c r="BI114" i="13"/>
  <c r="BH114" i="13"/>
  <c r="BG114" i="13"/>
  <c r="BF114" i="13"/>
  <c r="T114" i="13"/>
  <c r="R114" i="13"/>
  <c r="P114" i="13"/>
  <c r="BI113" i="13"/>
  <c r="BH113" i="13"/>
  <c r="BG113" i="13"/>
  <c r="BF113" i="13"/>
  <c r="T113" i="13"/>
  <c r="R113" i="13"/>
  <c r="P113" i="13"/>
  <c r="BI112" i="13"/>
  <c r="BH112" i="13"/>
  <c r="BG112" i="13"/>
  <c r="BF112" i="13"/>
  <c r="T112" i="13"/>
  <c r="R112" i="13"/>
  <c r="P112" i="13"/>
  <c r="BI111" i="13"/>
  <c r="BH111" i="13"/>
  <c r="BG111" i="13"/>
  <c r="BF111" i="13"/>
  <c r="T111" i="13"/>
  <c r="R111" i="13"/>
  <c r="P111" i="13"/>
  <c r="BI110" i="13"/>
  <c r="BH110" i="13"/>
  <c r="BG110" i="13"/>
  <c r="BF110" i="13"/>
  <c r="T110" i="13"/>
  <c r="R110" i="13"/>
  <c r="P110" i="13"/>
  <c r="BI109" i="13"/>
  <c r="BH109" i="13"/>
  <c r="BG109" i="13"/>
  <c r="BF109" i="13"/>
  <c r="T109" i="13"/>
  <c r="R109" i="13"/>
  <c r="P109" i="13"/>
  <c r="BI108" i="13"/>
  <c r="BH108" i="13"/>
  <c r="BG108" i="13"/>
  <c r="BF108" i="13"/>
  <c r="T108" i="13"/>
  <c r="R108" i="13"/>
  <c r="P108" i="13"/>
  <c r="BI107" i="13"/>
  <c r="BH107" i="13"/>
  <c r="BG107" i="13"/>
  <c r="BF107" i="13"/>
  <c r="T107" i="13"/>
  <c r="R107" i="13"/>
  <c r="P107" i="13"/>
  <c r="BI106" i="13"/>
  <c r="BH106" i="13"/>
  <c r="BG106" i="13"/>
  <c r="BF106" i="13"/>
  <c r="T106" i="13"/>
  <c r="R106" i="13"/>
  <c r="P106" i="13"/>
  <c r="BI105" i="13"/>
  <c r="BH105" i="13"/>
  <c r="BG105" i="13"/>
  <c r="BF105" i="13"/>
  <c r="T105" i="13"/>
  <c r="R105" i="13"/>
  <c r="P105" i="13"/>
  <c r="BI104" i="13"/>
  <c r="BH104" i="13"/>
  <c r="BG104" i="13"/>
  <c r="BF104" i="13"/>
  <c r="T104" i="13"/>
  <c r="R104" i="13"/>
  <c r="P104" i="13"/>
  <c r="BI103" i="13"/>
  <c r="BH103" i="13"/>
  <c r="BG103" i="13"/>
  <c r="BF103" i="13"/>
  <c r="T103" i="13"/>
  <c r="R103" i="13"/>
  <c r="P103" i="13"/>
  <c r="BI102" i="13"/>
  <c r="BH102" i="13"/>
  <c r="BG102" i="13"/>
  <c r="BF102" i="13"/>
  <c r="T102" i="13"/>
  <c r="R102" i="13"/>
  <c r="P102" i="13"/>
  <c r="BI101" i="13"/>
  <c r="BH101" i="13"/>
  <c r="BG101" i="13"/>
  <c r="BF101" i="13"/>
  <c r="T101" i="13"/>
  <c r="R101" i="13"/>
  <c r="P101" i="13"/>
  <c r="BI100" i="13"/>
  <c r="BH100" i="13"/>
  <c r="BG100" i="13"/>
  <c r="BF100" i="13"/>
  <c r="T100" i="13"/>
  <c r="R100" i="13"/>
  <c r="P100" i="13"/>
  <c r="BI99" i="13"/>
  <c r="BH99" i="13"/>
  <c r="BG99" i="13"/>
  <c r="BF99" i="13"/>
  <c r="T99" i="13"/>
  <c r="R99" i="13"/>
  <c r="P99" i="13"/>
  <c r="BI98" i="13"/>
  <c r="BH98" i="13"/>
  <c r="BG98" i="13"/>
  <c r="BF98" i="13"/>
  <c r="T98" i="13"/>
  <c r="R98" i="13"/>
  <c r="P98" i="13"/>
  <c r="BI97" i="13"/>
  <c r="BH97" i="13"/>
  <c r="BG97" i="13"/>
  <c r="BF97" i="13"/>
  <c r="T97" i="13"/>
  <c r="R97" i="13"/>
  <c r="P97" i="13"/>
  <c r="BI95" i="13"/>
  <c r="BH95" i="13"/>
  <c r="BG95" i="13"/>
  <c r="BF95" i="13"/>
  <c r="T95" i="13"/>
  <c r="R95" i="13"/>
  <c r="P95" i="13"/>
  <c r="BI94" i="13"/>
  <c r="BH94" i="13"/>
  <c r="BG94" i="13"/>
  <c r="BF94" i="13"/>
  <c r="T94" i="13"/>
  <c r="R94" i="13"/>
  <c r="P94" i="13"/>
  <c r="BI93" i="13"/>
  <c r="BH93" i="13"/>
  <c r="BG93" i="13"/>
  <c r="BF93" i="13"/>
  <c r="T93" i="13"/>
  <c r="R93" i="13"/>
  <c r="P93" i="13"/>
  <c r="BI92" i="13"/>
  <c r="BH92" i="13"/>
  <c r="BG92" i="13"/>
  <c r="BF92" i="13"/>
  <c r="T92" i="13"/>
  <c r="R92" i="13"/>
  <c r="P92" i="13"/>
  <c r="BI91" i="13"/>
  <c r="BH91" i="13"/>
  <c r="BG91" i="13"/>
  <c r="BF91" i="13"/>
  <c r="T91" i="13"/>
  <c r="R91" i="13"/>
  <c r="P91" i="13"/>
  <c r="BI90" i="13"/>
  <c r="BH90" i="13"/>
  <c r="BG90" i="13"/>
  <c r="BF90" i="13"/>
  <c r="T90" i="13"/>
  <c r="R90" i="13"/>
  <c r="P90" i="13"/>
  <c r="BI89" i="13"/>
  <c r="BH89" i="13"/>
  <c r="BG89" i="13"/>
  <c r="BF89" i="13"/>
  <c r="T89" i="13"/>
  <c r="R89" i="13"/>
  <c r="P89" i="13"/>
  <c r="BI88" i="13"/>
  <c r="BH88" i="13"/>
  <c r="BG88" i="13"/>
  <c r="BF88" i="13"/>
  <c r="T88" i="13"/>
  <c r="R88" i="13"/>
  <c r="P88" i="13"/>
  <c r="BI86" i="13"/>
  <c r="BH86" i="13"/>
  <c r="BG86" i="13"/>
  <c r="BF86" i="13"/>
  <c r="T86" i="13"/>
  <c r="R86" i="13"/>
  <c r="P86" i="13"/>
  <c r="BI84" i="13"/>
  <c r="BH84" i="13"/>
  <c r="BG84" i="13"/>
  <c r="BF84" i="13"/>
  <c r="T84" i="13"/>
  <c r="R84" i="13"/>
  <c r="P84" i="13"/>
  <c r="BI82" i="13"/>
  <c r="BH82" i="13"/>
  <c r="BG82" i="13"/>
  <c r="BF82" i="13"/>
  <c r="T82" i="13"/>
  <c r="R82" i="13"/>
  <c r="P82" i="13"/>
  <c r="J76" i="13"/>
  <c r="F76" i="13"/>
  <c r="F74" i="13"/>
  <c r="E72" i="13"/>
  <c r="J54" i="13"/>
  <c r="F54" i="13"/>
  <c r="F52" i="13"/>
  <c r="E50" i="13"/>
  <c r="J24" i="13"/>
  <c r="E24" i="13"/>
  <c r="J77" i="13" s="1"/>
  <c r="J23" i="13"/>
  <c r="J18" i="13"/>
  <c r="E18" i="13"/>
  <c r="F77" i="13" s="1"/>
  <c r="J17" i="13"/>
  <c r="J12" i="13"/>
  <c r="J74" i="13"/>
  <c r="E7" i="13"/>
  <c r="E48" i="13"/>
  <c r="J37" i="12"/>
  <c r="J36" i="12"/>
  <c r="AY66" i="1" s="1"/>
  <c r="J35" i="12"/>
  <c r="AX66" i="1" s="1"/>
  <c r="BI181" i="12"/>
  <c r="BH181" i="12"/>
  <c r="BG181" i="12"/>
  <c r="BF181" i="12"/>
  <c r="T181" i="12"/>
  <c r="T180" i="12" s="1"/>
  <c r="R181" i="12"/>
  <c r="R180" i="12" s="1"/>
  <c r="P181" i="12"/>
  <c r="P180" i="12" s="1"/>
  <c r="BI177" i="12"/>
  <c r="BH177" i="12"/>
  <c r="BG177" i="12"/>
  <c r="BF177" i="12"/>
  <c r="T177" i="12"/>
  <c r="R177" i="12"/>
  <c r="P177" i="12"/>
  <c r="BI173" i="12"/>
  <c r="BH173" i="12"/>
  <c r="BG173" i="12"/>
  <c r="BF173" i="12"/>
  <c r="T173" i="12"/>
  <c r="R173" i="12"/>
  <c r="P173" i="12"/>
  <c r="BI169" i="12"/>
  <c r="BH169" i="12"/>
  <c r="BG169" i="12"/>
  <c r="BF169" i="12"/>
  <c r="T169" i="12"/>
  <c r="R169" i="12"/>
  <c r="P169" i="12"/>
  <c r="BI165" i="12"/>
  <c r="BH165" i="12"/>
  <c r="BG165" i="12"/>
  <c r="BF165" i="12"/>
  <c r="T165" i="12"/>
  <c r="R165" i="12"/>
  <c r="P165" i="12"/>
  <c r="BI161" i="12"/>
  <c r="BH161" i="12"/>
  <c r="BG161" i="12"/>
  <c r="BF161" i="12"/>
  <c r="T161" i="12"/>
  <c r="R161" i="12"/>
  <c r="P161" i="12"/>
  <c r="BI157" i="12"/>
  <c r="BH157" i="12"/>
  <c r="BG157" i="12"/>
  <c r="BF157" i="12"/>
  <c r="T157" i="12"/>
  <c r="R157" i="12"/>
  <c r="P157" i="12"/>
  <c r="BI151" i="12"/>
  <c r="BH151" i="12"/>
  <c r="BG151" i="12"/>
  <c r="BF151" i="12"/>
  <c r="T151" i="12"/>
  <c r="T150" i="12" s="1"/>
  <c r="R151" i="12"/>
  <c r="R150" i="12" s="1"/>
  <c r="P151" i="12"/>
  <c r="P150" i="12" s="1"/>
  <c r="BI147" i="12"/>
  <c r="BH147" i="12"/>
  <c r="BG147" i="12"/>
  <c r="BF147" i="12"/>
  <c r="T147" i="12"/>
  <c r="R147" i="12"/>
  <c r="P147" i="12"/>
  <c r="BI141" i="12"/>
  <c r="BH141" i="12"/>
  <c r="BG141" i="12"/>
  <c r="BF141" i="12"/>
  <c r="T141" i="12"/>
  <c r="R141" i="12"/>
  <c r="P141" i="12"/>
  <c r="BI136" i="12"/>
  <c r="BH136" i="12"/>
  <c r="BG136" i="12"/>
  <c r="BF136" i="12"/>
  <c r="T136" i="12"/>
  <c r="R136" i="12"/>
  <c r="P136" i="12"/>
  <c r="BI130" i="12"/>
  <c r="BH130" i="12"/>
  <c r="BG130" i="12"/>
  <c r="BF130" i="12"/>
  <c r="T130" i="12"/>
  <c r="R130" i="12"/>
  <c r="P130" i="12"/>
  <c r="BI126" i="12"/>
  <c r="BH126" i="12"/>
  <c r="BG126" i="12"/>
  <c r="BF126" i="12"/>
  <c r="T126" i="12"/>
  <c r="R126" i="12"/>
  <c r="P126" i="12"/>
  <c r="BI122" i="12"/>
  <c r="BH122" i="12"/>
  <c r="BG122" i="12"/>
  <c r="BF122" i="12"/>
  <c r="T122" i="12"/>
  <c r="R122" i="12"/>
  <c r="P122" i="12"/>
  <c r="BI116" i="12"/>
  <c r="BH116" i="12"/>
  <c r="BG116" i="12"/>
  <c r="BF116" i="12"/>
  <c r="T116" i="12"/>
  <c r="R116" i="12"/>
  <c r="P116" i="12"/>
  <c r="BI112" i="12"/>
  <c r="BH112" i="12"/>
  <c r="BG112" i="12"/>
  <c r="BF112" i="12"/>
  <c r="T112" i="12"/>
  <c r="R112" i="12"/>
  <c r="P112" i="12"/>
  <c r="BI106" i="12"/>
  <c r="BH106" i="12"/>
  <c r="BG106" i="12"/>
  <c r="BF106" i="12"/>
  <c r="T106" i="12"/>
  <c r="R106" i="12"/>
  <c r="P106" i="12"/>
  <c r="BI100" i="12"/>
  <c r="BH100" i="12"/>
  <c r="BG100" i="12"/>
  <c r="BF100" i="12"/>
  <c r="T100" i="12"/>
  <c r="R100" i="12"/>
  <c r="P100" i="12"/>
  <c r="BI96" i="12"/>
  <c r="BH96" i="12"/>
  <c r="BG96" i="12"/>
  <c r="BF96" i="12"/>
  <c r="T96" i="12"/>
  <c r="R96" i="12"/>
  <c r="P96" i="12"/>
  <c r="BI92" i="12"/>
  <c r="BH92" i="12"/>
  <c r="BG92" i="12"/>
  <c r="BF92" i="12"/>
  <c r="T92" i="12"/>
  <c r="R92" i="12"/>
  <c r="P92" i="12"/>
  <c r="BI88" i="12"/>
  <c r="BH88" i="12"/>
  <c r="BG88" i="12"/>
  <c r="BF88" i="12"/>
  <c r="T88" i="12"/>
  <c r="R88" i="12"/>
  <c r="P88" i="12"/>
  <c r="J81" i="12"/>
  <c r="F81" i="12"/>
  <c r="F79" i="12"/>
  <c r="E77" i="12"/>
  <c r="J54" i="12"/>
  <c r="F54" i="12"/>
  <c r="F52" i="12"/>
  <c r="E50" i="12"/>
  <c r="J24" i="12"/>
  <c r="E24" i="12"/>
  <c r="J82" i="12" s="1"/>
  <c r="J23" i="12"/>
  <c r="J18" i="12"/>
  <c r="E18" i="12"/>
  <c r="F82" i="12" s="1"/>
  <c r="J17" i="12"/>
  <c r="J12" i="12"/>
  <c r="J79" i="12"/>
  <c r="E7" i="12"/>
  <c r="E75" i="12"/>
  <c r="J37" i="11"/>
  <c r="J36" i="11"/>
  <c r="AY65" i="1" s="1"/>
  <c r="J35" i="11"/>
  <c r="AX65" i="1" s="1"/>
  <c r="BI377" i="11"/>
  <c r="BH377" i="11"/>
  <c r="BG377" i="11"/>
  <c r="BF377" i="11"/>
  <c r="T377" i="11"/>
  <c r="T376" i="11" s="1"/>
  <c r="R377" i="11"/>
  <c r="R376" i="11" s="1"/>
  <c r="P377" i="11"/>
  <c r="P376" i="11" s="1"/>
  <c r="BI373" i="11"/>
  <c r="BH373" i="11"/>
  <c r="BG373" i="11"/>
  <c r="BF373" i="11"/>
  <c r="T373" i="11"/>
  <c r="R373" i="11"/>
  <c r="P373" i="11"/>
  <c r="BI369" i="11"/>
  <c r="BH369" i="11"/>
  <c r="BG369" i="11"/>
  <c r="BF369" i="11"/>
  <c r="T369" i="11"/>
  <c r="R369" i="11"/>
  <c r="P369" i="11"/>
  <c r="BI365" i="11"/>
  <c r="BH365" i="11"/>
  <c r="BG365" i="11"/>
  <c r="BF365" i="11"/>
  <c r="T365" i="11"/>
  <c r="R365" i="11"/>
  <c r="P365" i="11"/>
  <c r="BI361" i="11"/>
  <c r="BH361" i="11"/>
  <c r="BG361" i="11"/>
  <c r="BF361" i="11"/>
  <c r="T361" i="11"/>
  <c r="R361" i="11"/>
  <c r="P361" i="11"/>
  <c r="BI355" i="11"/>
  <c r="BH355" i="11"/>
  <c r="BG355" i="11"/>
  <c r="BF355" i="11"/>
  <c r="T355" i="11"/>
  <c r="R355" i="11"/>
  <c r="P355" i="11"/>
  <c r="BI348" i="11"/>
  <c r="BH348" i="11"/>
  <c r="BG348" i="11"/>
  <c r="BF348" i="11"/>
  <c r="T348" i="11"/>
  <c r="R348" i="11"/>
  <c r="P348" i="11"/>
  <c r="BI341" i="11"/>
  <c r="BH341" i="11"/>
  <c r="BG341" i="11"/>
  <c r="BF341" i="11"/>
  <c r="T341" i="11"/>
  <c r="R341" i="11"/>
  <c r="P341" i="11"/>
  <c r="BI336" i="11"/>
  <c r="BH336" i="11"/>
  <c r="BG336" i="11"/>
  <c r="BF336" i="11"/>
  <c r="T336" i="11"/>
  <c r="R336" i="11"/>
  <c r="P336" i="11"/>
  <c r="BI331" i="11"/>
  <c r="BH331" i="11"/>
  <c r="BG331" i="11"/>
  <c r="BF331" i="11"/>
  <c r="T331" i="11"/>
  <c r="R331" i="11"/>
  <c r="P331" i="11"/>
  <c r="BI328" i="11"/>
  <c r="BH328" i="11"/>
  <c r="BG328" i="11"/>
  <c r="BF328" i="11"/>
  <c r="T328" i="11"/>
  <c r="R328" i="11"/>
  <c r="P328" i="11"/>
  <c r="BI310" i="11"/>
  <c r="BH310" i="11"/>
  <c r="BG310" i="11"/>
  <c r="BF310" i="11"/>
  <c r="T310" i="11"/>
  <c r="R310" i="11"/>
  <c r="P310" i="11"/>
  <c r="BI308" i="11"/>
  <c r="BH308" i="11"/>
  <c r="BG308" i="11"/>
  <c r="BF308" i="11"/>
  <c r="T308" i="11"/>
  <c r="R308" i="11"/>
  <c r="P308" i="11"/>
  <c r="BI305" i="11"/>
  <c r="BH305" i="11"/>
  <c r="BG305" i="11"/>
  <c r="BF305" i="11"/>
  <c r="T305" i="11"/>
  <c r="R305" i="11"/>
  <c r="P305" i="11"/>
  <c r="BI303" i="11"/>
  <c r="BH303" i="11"/>
  <c r="BG303" i="11"/>
  <c r="BF303" i="11"/>
  <c r="T303" i="11"/>
  <c r="R303" i="11"/>
  <c r="P303" i="11"/>
  <c r="BI301" i="11"/>
  <c r="BH301" i="11"/>
  <c r="BG301" i="11"/>
  <c r="BF301" i="11"/>
  <c r="T301" i="11"/>
  <c r="R301" i="11"/>
  <c r="P301" i="11"/>
  <c r="BI296" i="11"/>
  <c r="BH296" i="11"/>
  <c r="BG296" i="11"/>
  <c r="BF296" i="11"/>
  <c r="T296" i="11"/>
  <c r="R296" i="11"/>
  <c r="P296" i="11"/>
  <c r="BI292" i="11"/>
  <c r="BH292" i="11"/>
  <c r="BG292" i="11"/>
  <c r="BF292" i="11"/>
  <c r="T292" i="11"/>
  <c r="R292" i="11"/>
  <c r="P292" i="11"/>
  <c r="BI284" i="11"/>
  <c r="BH284" i="11"/>
  <c r="BG284" i="11"/>
  <c r="BF284" i="11"/>
  <c r="T284" i="11"/>
  <c r="R284" i="11"/>
  <c r="P284" i="11"/>
  <c r="BI277" i="11"/>
  <c r="BH277" i="11"/>
  <c r="BG277" i="11"/>
  <c r="BF277" i="11"/>
  <c r="T277" i="11"/>
  <c r="R277" i="11"/>
  <c r="P277" i="11"/>
  <c r="BI274" i="11"/>
  <c r="BH274" i="11"/>
  <c r="BG274" i="11"/>
  <c r="BF274" i="11"/>
  <c r="T274" i="11"/>
  <c r="R274" i="11"/>
  <c r="P274" i="11"/>
  <c r="BI269" i="11"/>
  <c r="BH269" i="11"/>
  <c r="BG269" i="11"/>
  <c r="BF269" i="11"/>
  <c r="T269" i="11"/>
  <c r="R269" i="11"/>
  <c r="P269" i="11"/>
  <c r="BI255" i="11"/>
  <c r="BH255" i="11"/>
  <c r="BG255" i="11"/>
  <c r="BF255" i="11"/>
  <c r="T255" i="11"/>
  <c r="R255" i="11"/>
  <c r="P255" i="11"/>
  <c r="BI238" i="11"/>
  <c r="BH238" i="11"/>
  <c r="BG238" i="11"/>
  <c r="BF238" i="11"/>
  <c r="T238" i="11"/>
  <c r="R238" i="11"/>
  <c r="P238" i="11"/>
  <c r="BI220" i="11"/>
  <c r="BH220" i="11"/>
  <c r="BG220" i="11"/>
  <c r="BF220" i="11"/>
  <c r="T220" i="11"/>
  <c r="R220" i="11"/>
  <c r="P220" i="11"/>
  <c r="BI216" i="11"/>
  <c r="BH216" i="11"/>
  <c r="BG216" i="11"/>
  <c r="BF216" i="11"/>
  <c r="T216" i="11"/>
  <c r="R216" i="11"/>
  <c r="P216" i="11"/>
  <c r="BI212" i="11"/>
  <c r="BH212" i="11"/>
  <c r="BG212" i="11"/>
  <c r="BF212" i="11"/>
  <c r="T212" i="11"/>
  <c r="R212" i="11"/>
  <c r="P212" i="11"/>
  <c r="BI205" i="11"/>
  <c r="BH205" i="11"/>
  <c r="BG205" i="11"/>
  <c r="BF205" i="11"/>
  <c r="T205" i="11"/>
  <c r="R205" i="11"/>
  <c r="P205" i="11"/>
  <c r="BI187" i="11"/>
  <c r="BH187" i="11"/>
  <c r="BG187" i="11"/>
  <c r="BF187" i="11"/>
  <c r="T187" i="11"/>
  <c r="R187" i="11"/>
  <c r="P187" i="11"/>
  <c r="BI184" i="11"/>
  <c r="BH184" i="11"/>
  <c r="BG184" i="11"/>
  <c r="BF184" i="11"/>
  <c r="T184" i="11"/>
  <c r="R184" i="11"/>
  <c r="P184" i="11"/>
  <c r="BI165" i="11"/>
  <c r="BH165" i="11"/>
  <c r="BG165" i="11"/>
  <c r="BF165" i="11"/>
  <c r="T165" i="11"/>
  <c r="R165" i="11"/>
  <c r="P165" i="11"/>
  <c r="BI159" i="11"/>
  <c r="BH159" i="11"/>
  <c r="BG159" i="11"/>
  <c r="BF159" i="11"/>
  <c r="T159" i="11"/>
  <c r="R159" i="11"/>
  <c r="P159" i="11"/>
  <c r="BI155" i="11"/>
  <c r="BH155" i="11"/>
  <c r="BG155" i="11"/>
  <c r="BF155" i="11"/>
  <c r="T155" i="11"/>
  <c r="R155" i="11"/>
  <c r="P155" i="11"/>
  <c r="BI150" i="11"/>
  <c r="BH150" i="11"/>
  <c r="BG150" i="11"/>
  <c r="BF150" i="11"/>
  <c r="T150" i="11"/>
  <c r="R150" i="11"/>
  <c r="P150" i="11"/>
  <c r="BI146" i="11"/>
  <c r="BH146" i="11"/>
  <c r="BG146" i="11"/>
  <c r="BF146" i="11"/>
  <c r="T146" i="11"/>
  <c r="R146" i="11"/>
  <c r="P146" i="11"/>
  <c r="BI139" i="11"/>
  <c r="BH139" i="11"/>
  <c r="BG139" i="11"/>
  <c r="BF139" i="11"/>
  <c r="T139" i="11"/>
  <c r="R139" i="11"/>
  <c r="P139" i="11"/>
  <c r="BI131" i="11"/>
  <c r="BH131" i="11"/>
  <c r="BG131" i="11"/>
  <c r="BF131" i="11"/>
  <c r="T131" i="11"/>
  <c r="R131" i="11"/>
  <c r="P131" i="11"/>
  <c r="BI126" i="11"/>
  <c r="BH126" i="11"/>
  <c r="BG126" i="11"/>
  <c r="BF126" i="11"/>
  <c r="T126" i="11"/>
  <c r="R126" i="11"/>
  <c r="P126" i="11"/>
  <c r="BI106" i="11"/>
  <c r="BH106" i="11"/>
  <c r="BG106" i="11"/>
  <c r="BF106" i="11"/>
  <c r="T106" i="11"/>
  <c r="R106" i="11"/>
  <c r="P106" i="11"/>
  <c r="BI101" i="11"/>
  <c r="BH101" i="11"/>
  <c r="BG101" i="11"/>
  <c r="BF101" i="11"/>
  <c r="T101" i="11"/>
  <c r="R101" i="11"/>
  <c r="P101" i="11"/>
  <c r="BI97" i="11"/>
  <c r="BH97" i="11"/>
  <c r="BG97" i="11"/>
  <c r="BF97" i="11"/>
  <c r="T97" i="11"/>
  <c r="R97" i="11"/>
  <c r="P97" i="11"/>
  <c r="BI93" i="11"/>
  <c r="BH93" i="11"/>
  <c r="BG93" i="11"/>
  <c r="BF93" i="11"/>
  <c r="T93" i="11"/>
  <c r="R93" i="11"/>
  <c r="P93" i="11"/>
  <c r="BI89" i="11"/>
  <c r="BH89" i="11"/>
  <c r="BG89" i="11"/>
  <c r="BF89" i="11"/>
  <c r="T89" i="11"/>
  <c r="R89" i="11"/>
  <c r="P89" i="11"/>
  <c r="J82" i="11"/>
  <c r="F82" i="11"/>
  <c r="F80" i="11"/>
  <c r="E78" i="11"/>
  <c r="J54" i="11"/>
  <c r="F54" i="11"/>
  <c r="F52" i="11"/>
  <c r="E50" i="11"/>
  <c r="J24" i="11"/>
  <c r="E24" i="11"/>
  <c r="J55" i="11"/>
  <c r="J23" i="11"/>
  <c r="J18" i="11"/>
  <c r="E18" i="11"/>
  <c r="F83" i="11"/>
  <c r="J17" i="11"/>
  <c r="J12" i="11"/>
  <c r="J52" i="11" s="1"/>
  <c r="E7" i="11"/>
  <c r="E76" i="11" s="1"/>
  <c r="J37" i="10"/>
  <c r="J36" i="10"/>
  <c r="AY64" i="1"/>
  <c r="J35" i="10"/>
  <c r="AX64" i="1"/>
  <c r="BI302" i="10"/>
  <c r="BH302" i="10"/>
  <c r="BG302" i="10"/>
  <c r="BF302" i="10"/>
  <c r="T302" i="10"/>
  <c r="R302" i="10"/>
  <c r="P302" i="10"/>
  <c r="BI298" i="10"/>
  <c r="BH298" i="10"/>
  <c r="BG298" i="10"/>
  <c r="BF298" i="10"/>
  <c r="T298" i="10"/>
  <c r="R298" i="10"/>
  <c r="P298" i="10"/>
  <c r="BI294" i="10"/>
  <c r="BH294" i="10"/>
  <c r="BG294" i="10"/>
  <c r="BF294" i="10"/>
  <c r="T294" i="10"/>
  <c r="R294" i="10"/>
  <c r="P294" i="10"/>
  <c r="BI290" i="10"/>
  <c r="BH290" i="10"/>
  <c r="BG290" i="10"/>
  <c r="BF290" i="10"/>
  <c r="T290" i="10"/>
  <c r="R290" i="10"/>
  <c r="P290" i="10"/>
  <c r="BI286" i="10"/>
  <c r="BH286" i="10"/>
  <c r="BG286" i="10"/>
  <c r="BF286" i="10"/>
  <c r="T286" i="10"/>
  <c r="R286" i="10"/>
  <c r="P286" i="10"/>
  <c r="BI282" i="10"/>
  <c r="BH282" i="10"/>
  <c r="BG282" i="10"/>
  <c r="BF282" i="10"/>
  <c r="T282" i="10"/>
  <c r="R282" i="10"/>
  <c r="P282" i="10"/>
  <c r="BI278" i="10"/>
  <c r="BH278" i="10"/>
  <c r="BG278" i="10"/>
  <c r="BF278" i="10"/>
  <c r="T278" i="10"/>
  <c r="R278" i="10"/>
  <c r="P278" i="10"/>
  <c r="BI274" i="10"/>
  <c r="BH274" i="10"/>
  <c r="BG274" i="10"/>
  <c r="BF274" i="10"/>
  <c r="T274" i="10"/>
  <c r="R274" i="10"/>
  <c r="P274" i="10"/>
  <c r="BI270" i="10"/>
  <c r="BH270" i="10"/>
  <c r="BG270" i="10"/>
  <c r="BF270" i="10"/>
  <c r="T270" i="10"/>
  <c r="R270" i="10"/>
  <c r="P270" i="10"/>
  <c r="BI266" i="10"/>
  <c r="BH266" i="10"/>
  <c r="BG266" i="10"/>
  <c r="BF266" i="10"/>
  <c r="T266" i="10"/>
  <c r="R266" i="10"/>
  <c r="P266" i="10"/>
  <c r="BI262" i="10"/>
  <c r="BH262" i="10"/>
  <c r="BG262" i="10"/>
  <c r="BF262" i="10"/>
  <c r="T262" i="10"/>
  <c r="R262" i="10"/>
  <c r="P262" i="10"/>
  <c r="BI258" i="10"/>
  <c r="BH258" i="10"/>
  <c r="BG258" i="10"/>
  <c r="BF258" i="10"/>
  <c r="T258" i="10"/>
  <c r="R258" i="10"/>
  <c r="P258" i="10"/>
  <c r="BI254" i="10"/>
  <c r="BH254" i="10"/>
  <c r="BG254" i="10"/>
  <c r="BF254" i="10"/>
  <c r="T254" i="10"/>
  <c r="R254" i="10"/>
  <c r="P254" i="10"/>
  <c r="BI250" i="10"/>
  <c r="BH250" i="10"/>
  <c r="BG250" i="10"/>
  <c r="BF250" i="10"/>
  <c r="T250" i="10"/>
  <c r="R250" i="10"/>
  <c r="P250" i="10"/>
  <c r="BI246" i="10"/>
  <c r="BH246" i="10"/>
  <c r="BG246" i="10"/>
  <c r="BF246" i="10"/>
  <c r="T246" i="10"/>
  <c r="R246" i="10"/>
  <c r="P246" i="10"/>
  <c r="BI242" i="10"/>
  <c r="BH242" i="10"/>
  <c r="BG242" i="10"/>
  <c r="BF242" i="10"/>
  <c r="T242" i="10"/>
  <c r="R242" i="10"/>
  <c r="P242" i="10"/>
  <c r="BI238" i="10"/>
  <c r="BH238" i="10"/>
  <c r="BG238" i="10"/>
  <c r="BF238" i="10"/>
  <c r="T238" i="10"/>
  <c r="R238" i="10"/>
  <c r="P238" i="10"/>
  <c r="BI234" i="10"/>
  <c r="BH234" i="10"/>
  <c r="BG234" i="10"/>
  <c r="BF234" i="10"/>
  <c r="T234" i="10"/>
  <c r="R234" i="10"/>
  <c r="P234" i="10"/>
  <c r="BI229" i="10"/>
  <c r="BH229" i="10"/>
  <c r="BG229" i="10"/>
  <c r="BF229" i="10"/>
  <c r="T229" i="10"/>
  <c r="R229" i="10"/>
  <c r="P229" i="10"/>
  <c r="BI225" i="10"/>
  <c r="BH225" i="10"/>
  <c r="BG225" i="10"/>
  <c r="BF225" i="10"/>
  <c r="T225" i="10"/>
  <c r="R225" i="10"/>
  <c r="P225" i="10"/>
  <c r="BI221" i="10"/>
  <c r="BH221" i="10"/>
  <c r="BG221" i="10"/>
  <c r="BF221" i="10"/>
  <c r="T221" i="10"/>
  <c r="R221" i="10"/>
  <c r="P221" i="10"/>
  <c r="BI216" i="10"/>
  <c r="BH216" i="10"/>
  <c r="BG216" i="10"/>
  <c r="BF216" i="10"/>
  <c r="T216" i="10"/>
  <c r="R216" i="10"/>
  <c r="P216" i="10"/>
  <c r="BI212" i="10"/>
  <c r="BH212" i="10"/>
  <c r="BG212" i="10"/>
  <c r="BF212" i="10"/>
  <c r="T212" i="10"/>
  <c r="R212" i="10"/>
  <c r="P212" i="10"/>
  <c r="BI208" i="10"/>
  <c r="BH208" i="10"/>
  <c r="BG208" i="10"/>
  <c r="BF208" i="10"/>
  <c r="T208" i="10"/>
  <c r="R208" i="10"/>
  <c r="P208" i="10"/>
  <c r="BI203" i="10"/>
  <c r="BH203" i="10"/>
  <c r="BG203" i="10"/>
  <c r="BF203" i="10"/>
  <c r="T203" i="10"/>
  <c r="R203" i="10"/>
  <c r="P203" i="10"/>
  <c r="BI199" i="10"/>
  <c r="BH199" i="10"/>
  <c r="BG199" i="10"/>
  <c r="BF199" i="10"/>
  <c r="T199" i="10"/>
  <c r="R199" i="10"/>
  <c r="P199" i="10"/>
  <c r="BI195" i="10"/>
  <c r="BH195" i="10"/>
  <c r="BG195" i="10"/>
  <c r="BF195" i="10"/>
  <c r="T195" i="10"/>
  <c r="R195" i="10"/>
  <c r="P195" i="10"/>
  <c r="BI190" i="10"/>
  <c r="BH190" i="10"/>
  <c r="BG190" i="10"/>
  <c r="BF190" i="10"/>
  <c r="T190" i="10"/>
  <c r="R190" i="10"/>
  <c r="P190" i="10"/>
  <c r="BI186" i="10"/>
  <c r="BH186" i="10"/>
  <c r="BG186" i="10"/>
  <c r="BF186" i="10"/>
  <c r="T186" i="10"/>
  <c r="R186" i="10"/>
  <c r="P186" i="10"/>
  <c r="BI182" i="10"/>
  <c r="BH182" i="10"/>
  <c r="BG182" i="10"/>
  <c r="BF182" i="10"/>
  <c r="T182" i="10"/>
  <c r="R182" i="10"/>
  <c r="P182" i="10"/>
  <c r="BI178" i="10"/>
  <c r="BH178" i="10"/>
  <c r="BG178" i="10"/>
  <c r="BF178" i="10"/>
  <c r="T178" i="10"/>
  <c r="R178" i="10"/>
  <c r="P178" i="10"/>
  <c r="BI174" i="10"/>
  <c r="BH174" i="10"/>
  <c r="BG174" i="10"/>
  <c r="BF174" i="10"/>
  <c r="T174" i="10"/>
  <c r="R174" i="10"/>
  <c r="P174" i="10"/>
  <c r="BI170" i="10"/>
  <c r="BH170" i="10"/>
  <c r="BG170" i="10"/>
  <c r="BF170" i="10"/>
  <c r="T170" i="10"/>
  <c r="R170" i="10"/>
  <c r="P170" i="10"/>
  <c r="BI166" i="10"/>
  <c r="BH166" i="10"/>
  <c r="BG166" i="10"/>
  <c r="BF166" i="10"/>
  <c r="T166" i="10"/>
  <c r="R166" i="10"/>
  <c r="P166" i="10"/>
  <c r="BI162" i="10"/>
  <c r="BH162" i="10"/>
  <c r="BG162" i="10"/>
  <c r="BF162" i="10"/>
  <c r="T162" i="10"/>
  <c r="R162" i="10"/>
  <c r="P162" i="10"/>
  <c r="BI158" i="10"/>
  <c r="BH158" i="10"/>
  <c r="BG158" i="10"/>
  <c r="BF158" i="10"/>
  <c r="T158" i="10"/>
  <c r="R158" i="10"/>
  <c r="P158" i="10"/>
  <c r="BI154" i="10"/>
  <c r="BH154" i="10"/>
  <c r="BG154" i="10"/>
  <c r="BF154" i="10"/>
  <c r="T154" i="10"/>
  <c r="R154" i="10"/>
  <c r="P154" i="10"/>
  <c r="BI150" i="10"/>
  <c r="BH150" i="10"/>
  <c r="BG150" i="10"/>
  <c r="BF150" i="10"/>
  <c r="T150" i="10"/>
  <c r="R150" i="10"/>
  <c r="P150" i="10"/>
  <c r="BI146" i="10"/>
  <c r="BH146" i="10"/>
  <c r="BG146" i="10"/>
  <c r="BF146" i="10"/>
  <c r="T146" i="10"/>
  <c r="R146" i="10"/>
  <c r="P146" i="10"/>
  <c r="BI142" i="10"/>
  <c r="BH142" i="10"/>
  <c r="BG142" i="10"/>
  <c r="BF142" i="10"/>
  <c r="T142" i="10"/>
  <c r="R142" i="10"/>
  <c r="P142" i="10"/>
  <c r="BI137" i="10"/>
  <c r="BH137" i="10"/>
  <c r="BG137" i="10"/>
  <c r="BF137" i="10"/>
  <c r="T137" i="10"/>
  <c r="R137" i="10"/>
  <c r="P137" i="10"/>
  <c r="BI133" i="10"/>
  <c r="BH133" i="10"/>
  <c r="BG133" i="10"/>
  <c r="BF133" i="10"/>
  <c r="T133" i="10"/>
  <c r="R133" i="10"/>
  <c r="P133" i="10"/>
  <c r="BI129" i="10"/>
  <c r="BH129" i="10"/>
  <c r="BG129" i="10"/>
  <c r="BF129" i="10"/>
  <c r="T129" i="10"/>
  <c r="R129" i="10"/>
  <c r="P129" i="10"/>
  <c r="BI125" i="10"/>
  <c r="BH125" i="10"/>
  <c r="BG125" i="10"/>
  <c r="BF125" i="10"/>
  <c r="T125" i="10"/>
  <c r="R125" i="10"/>
  <c r="P125" i="10"/>
  <c r="BI121" i="10"/>
  <c r="BH121" i="10"/>
  <c r="BG121" i="10"/>
  <c r="BF121" i="10"/>
  <c r="T121" i="10"/>
  <c r="R121" i="10"/>
  <c r="P121" i="10"/>
  <c r="BI116" i="10"/>
  <c r="BH116" i="10"/>
  <c r="BG116" i="10"/>
  <c r="BF116" i="10"/>
  <c r="T116" i="10"/>
  <c r="T115" i="10" s="1"/>
  <c r="R116" i="10"/>
  <c r="R115" i="10" s="1"/>
  <c r="P116" i="10"/>
  <c r="P115" i="10" s="1"/>
  <c r="BI111" i="10"/>
  <c r="BH111" i="10"/>
  <c r="BG111" i="10"/>
  <c r="BF111" i="10"/>
  <c r="T111" i="10"/>
  <c r="T110" i="10" s="1"/>
  <c r="R111" i="10"/>
  <c r="R110" i="10" s="1"/>
  <c r="P111" i="10"/>
  <c r="P110" i="10" s="1"/>
  <c r="BI106" i="10"/>
  <c r="BH106" i="10"/>
  <c r="BG106" i="10"/>
  <c r="BF106" i="10"/>
  <c r="T106" i="10"/>
  <c r="R106" i="10"/>
  <c r="P106" i="10"/>
  <c r="BI102" i="10"/>
  <c r="BH102" i="10"/>
  <c r="BG102" i="10"/>
  <c r="BF102" i="10"/>
  <c r="T102" i="10"/>
  <c r="R102" i="10"/>
  <c r="P102" i="10"/>
  <c r="BI98" i="10"/>
  <c r="BH98" i="10"/>
  <c r="BG98" i="10"/>
  <c r="BF98" i="10"/>
  <c r="T98" i="10"/>
  <c r="R98" i="10"/>
  <c r="P98" i="10"/>
  <c r="BI94" i="10"/>
  <c r="BH94" i="10"/>
  <c r="BG94" i="10"/>
  <c r="BF94" i="10"/>
  <c r="T94" i="10"/>
  <c r="R94" i="10"/>
  <c r="P94" i="10"/>
  <c r="BI90" i="10"/>
  <c r="BH90" i="10"/>
  <c r="BG90" i="10"/>
  <c r="BF90" i="10"/>
  <c r="T90" i="10"/>
  <c r="R90" i="10"/>
  <c r="P90" i="10"/>
  <c r="F82" i="10"/>
  <c r="E80" i="10"/>
  <c r="F52" i="10"/>
  <c r="E50" i="10"/>
  <c r="J24" i="10"/>
  <c r="E24" i="10"/>
  <c r="J85" i="10" s="1"/>
  <c r="J23" i="10"/>
  <c r="J21" i="10"/>
  <c r="E21" i="10"/>
  <c r="J84" i="10" s="1"/>
  <c r="J20" i="10"/>
  <c r="J18" i="10"/>
  <c r="E18" i="10"/>
  <c r="F85" i="10" s="1"/>
  <c r="J17" i="10"/>
  <c r="J15" i="10"/>
  <c r="E15" i="10"/>
  <c r="F84" i="10" s="1"/>
  <c r="J14" i="10"/>
  <c r="J12" i="10"/>
  <c r="J82" i="10"/>
  <c r="E7" i="10"/>
  <c r="E78" i="10"/>
  <c r="J37" i="9"/>
  <c r="J36" i="9"/>
  <c r="AY63" i="1" s="1"/>
  <c r="J35" i="9"/>
  <c r="AX63" i="1" s="1"/>
  <c r="BI119" i="9"/>
  <c r="BH119" i="9"/>
  <c r="BG119" i="9"/>
  <c r="BF119" i="9"/>
  <c r="T119" i="9"/>
  <c r="R119" i="9"/>
  <c r="P119" i="9"/>
  <c r="BI112" i="9"/>
  <c r="BH112" i="9"/>
  <c r="BG112" i="9"/>
  <c r="BF112" i="9"/>
  <c r="T112" i="9"/>
  <c r="R112" i="9"/>
  <c r="P112" i="9"/>
  <c r="BI105" i="9"/>
  <c r="BH105" i="9"/>
  <c r="BG105" i="9"/>
  <c r="BF105" i="9"/>
  <c r="T105" i="9"/>
  <c r="R105" i="9"/>
  <c r="P105" i="9"/>
  <c r="BI98" i="9"/>
  <c r="BH98" i="9"/>
  <c r="BG98" i="9"/>
  <c r="BF98" i="9"/>
  <c r="T98" i="9"/>
  <c r="R98" i="9"/>
  <c r="P98" i="9"/>
  <c r="BI91" i="9"/>
  <c r="BH91" i="9"/>
  <c r="BG91" i="9"/>
  <c r="BF91" i="9"/>
  <c r="T91" i="9"/>
  <c r="R91" i="9"/>
  <c r="P91" i="9"/>
  <c r="BI84" i="9"/>
  <c r="BH84" i="9"/>
  <c r="BG84" i="9"/>
  <c r="BF84" i="9"/>
  <c r="T84" i="9"/>
  <c r="R84" i="9"/>
  <c r="P84" i="9"/>
  <c r="J77" i="9"/>
  <c r="F77" i="9"/>
  <c r="F75" i="9"/>
  <c r="E73" i="9"/>
  <c r="J54" i="9"/>
  <c r="F54" i="9"/>
  <c r="F52" i="9"/>
  <c r="E50" i="9"/>
  <c r="J24" i="9"/>
  <c r="E24" i="9"/>
  <c r="J78" i="9"/>
  <c r="J23" i="9"/>
  <c r="J18" i="9"/>
  <c r="E18" i="9"/>
  <c r="F78" i="9"/>
  <c r="J17" i="9"/>
  <c r="J12" i="9"/>
  <c r="J75" i="9" s="1"/>
  <c r="E7" i="9"/>
  <c r="E48" i="9" s="1"/>
  <c r="J37" i="8"/>
  <c r="J36" i="8"/>
  <c r="AY62" i="1"/>
  <c r="J35" i="8"/>
  <c r="AX62" i="1"/>
  <c r="BI220" i="8"/>
  <c r="BH220" i="8"/>
  <c r="BG220" i="8"/>
  <c r="BF220" i="8"/>
  <c r="T220" i="8"/>
  <c r="T219" i="8"/>
  <c r="R220" i="8"/>
  <c r="R219" i="8"/>
  <c r="P220" i="8"/>
  <c r="P219" i="8"/>
  <c r="BI218" i="8"/>
  <c r="BH218" i="8"/>
  <c r="BG218" i="8"/>
  <c r="BF218" i="8"/>
  <c r="T218" i="8"/>
  <c r="R218" i="8"/>
  <c r="P218" i="8"/>
  <c r="BI217" i="8"/>
  <c r="BH217" i="8"/>
  <c r="BG217" i="8"/>
  <c r="BF217" i="8"/>
  <c r="T217" i="8"/>
  <c r="R217" i="8"/>
  <c r="P217" i="8"/>
  <c r="BI216" i="8"/>
  <c r="BH216" i="8"/>
  <c r="BG216" i="8"/>
  <c r="BF216" i="8"/>
  <c r="T216" i="8"/>
  <c r="R216" i="8"/>
  <c r="P216" i="8"/>
  <c r="BI215" i="8"/>
  <c r="BH215" i="8"/>
  <c r="BG215" i="8"/>
  <c r="BF215" i="8"/>
  <c r="T215" i="8"/>
  <c r="R215" i="8"/>
  <c r="P215" i="8"/>
  <c r="BI214" i="8"/>
  <c r="BH214" i="8"/>
  <c r="BG214" i="8"/>
  <c r="BF214" i="8"/>
  <c r="T214" i="8"/>
  <c r="R214" i="8"/>
  <c r="P214" i="8"/>
  <c r="BI213" i="8"/>
  <c r="BH213" i="8"/>
  <c r="BG213" i="8"/>
  <c r="BF213" i="8"/>
  <c r="T213" i="8"/>
  <c r="R213" i="8"/>
  <c r="P213" i="8"/>
  <c r="BI212" i="8"/>
  <c r="BH212" i="8"/>
  <c r="BG212" i="8"/>
  <c r="BF212" i="8"/>
  <c r="T212" i="8"/>
  <c r="R212" i="8"/>
  <c r="P212" i="8"/>
  <c r="BI211" i="8"/>
  <c r="BH211" i="8"/>
  <c r="BG211" i="8"/>
  <c r="BF211" i="8"/>
  <c r="T211" i="8"/>
  <c r="R211" i="8"/>
  <c r="P211" i="8"/>
  <c r="BI210" i="8"/>
  <c r="BH210" i="8"/>
  <c r="BG210" i="8"/>
  <c r="BF210" i="8"/>
  <c r="T210" i="8"/>
  <c r="R210" i="8"/>
  <c r="P210" i="8"/>
  <c r="BI209" i="8"/>
  <c r="BH209" i="8"/>
  <c r="BG209" i="8"/>
  <c r="BF209" i="8"/>
  <c r="T209" i="8"/>
  <c r="R209" i="8"/>
  <c r="P209" i="8"/>
  <c r="BI207" i="8"/>
  <c r="BH207" i="8"/>
  <c r="BG207" i="8"/>
  <c r="BF207" i="8"/>
  <c r="T207" i="8"/>
  <c r="R207" i="8"/>
  <c r="P207" i="8"/>
  <c r="BI206" i="8"/>
  <c r="BH206" i="8"/>
  <c r="BG206" i="8"/>
  <c r="BF206" i="8"/>
  <c r="T206" i="8"/>
  <c r="R206" i="8"/>
  <c r="P206" i="8"/>
  <c r="BI204" i="8"/>
  <c r="BH204" i="8"/>
  <c r="BG204" i="8"/>
  <c r="BF204" i="8"/>
  <c r="T204" i="8"/>
  <c r="R204" i="8"/>
  <c r="P204" i="8"/>
  <c r="BI203" i="8"/>
  <c r="BH203" i="8"/>
  <c r="BG203" i="8"/>
  <c r="BF203" i="8"/>
  <c r="T203" i="8"/>
  <c r="R203" i="8"/>
  <c r="P203" i="8"/>
  <c r="BI201" i="8"/>
  <c r="BH201" i="8"/>
  <c r="BG201" i="8"/>
  <c r="BF201" i="8"/>
  <c r="T201" i="8"/>
  <c r="R201" i="8"/>
  <c r="P201" i="8"/>
  <c r="BI200" i="8"/>
  <c r="BH200" i="8"/>
  <c r="BG200" i="8"/>
  <c r="BF200" i="8"/>
  <c r="T200" i="8"/>
  <c r="R200" i="8"/>
  <c r="P200" i="8"/>
  <c r="BI199" i="8"/>
  <c r="BH199" i="8"/>
  <c r="BG199" i="8"/>
  <c r="BF199" i="8"/>
  <c r="T199" i="8"/>
  <c r="R199" i="8"/>
  <c r="P199" i="8"/>
  <c r="BI198" i="8"/>
  <c r="BH198" i="8"/>
  <c r="BG198" i="8"/>
  <c r="BF198" i="8"/>
  <c r="T198" i="8"/>
  <c r="R198" i="8"/>
  <c r="P198" i="8"/>
  <c r="BI196" i="8"/>
  <c r="BH196" i="8"/>
  <c r="BG196" i="8"/>
  <c r="BF196" i="8"/>
  <c r="T196" i="8"/>
  <c r="R196" i="8"/>
  <c r="P196" i="8"/>
  <c r="BI195" i="8"/>
  <c r="BH195" i="8"/>
  <c r="BG195" i="8"/>
  <c r="BF195" i="8"/>
  <c r="T195" i="8"/>
  <c r="R195" i="8"/>
  <c r="P195" i="8"/>
  <c r="BI194" i="8"/>
  <c r="BH194" i="8"/>
  <c r="BG194" i="8"/>
  <c r="BF194" i="8"/>
  <c r="T194" i="8"/>
  <c r="R194" i="8"/>
  <c r="P194" i="8"/>
  <c r="BI193" i="8"/>
  <c r="BH193" i="8"/>
  <c r="BG193" i="8"/>
  <c r="BF193" i="8"/>
  <c r="T193" i="8"/>
  <c r="R193" i="8"/>
  <c r="P193" i="8"/>
  <c r="BI192" i="8"/>
  <c r="BH192" i="8"/>
  <c r="BG192" i="8"/>
  <c r="BF192" i="8"/>
  <c r="T192" i="8"/>
  <c r="R192" i="8"/>
  <c r="P192" i="8"/>
  <c r="BI191" i="8"/>
  <c r="BH191" i="8"/>
  <c r="BG191" i="8"/>
  <c r="BF191" i="8"/>
  <c r="T191" i="8"/>
  <c r="R191" i="8"/>
  <c r="P191" i="8"/>
  <c r="BI190" i="8"/>
  <c r="BH190" i="8"/>
  <c r="BG190" i="8"/>
  <c r="BF190" i="8"/>
  <c r="T190" i="8"/>
  <c r="R190" i="8"/>
  <c r="P190" i="8"/>
  <c r="BI189" i="8"/>
  <c r="BH189" i="8"/>
  <c r="BG189" i="8"/>
  <c r="BF189" i="8"/>
  <c r="T189" i="8"/>
  <c r="R189" i="8"/>
  <c r="P189" i="8"/>
  <c r="BI188" i="8"/>
  <c r="BH188" i="8"/>
  <c r="BG188" i="8"/>
  <c r="BF188" i="8"/>
  <c r="T188" i="8"/>
  <c r="R188" i="8"/>
  <c r="P188" i="8"/>
  <c r="BI187" i="8"/>
  <c r="BH187" i="8"/>
  <c r="BG187" i="8"/>
  <c r="BF187" i="8"/>
  <c r="T187" i="8"/>
  <c r="R187" i="8"/>
  <c r="P187" i="8"/>
  <c r="BI186" i="8"/>
  <c r="BH186" i="8"/>
  <c r="BG186" i="8"/>
  <c r="BF186" i="8"/>
  <c r="T186" i="8"/>
  <c r="R186" i="8"/>
  <c r="P186" i="8"/>
  <c r="BI185" i="8"/>
  <c r="BH185" i="8"/>
  <c r="BG185" i="8"/>
  <c r="BF185" i="8"/>
  <c r="T185" i="8"/>
  <c r="R185" i="8"/>
  <c r="P185" i="8"/>
  <c r="BI184" i="8"/>
  <c r="BH184" i="8"/>
  <c r="BG184" i="8"/>
  <c r="BF184" i="8"/>
  <c r="T184" i="8"/>
  <c r="R184" i="8"/>
  <c r="P184" i="8"/>
  <c r="BI183" i="8"/>
  <c r="BH183" i="8"/>
  <c r="BG183" i="8"/>
  <c r="BF183" i="8"/>
  <c r="T183" i="8"/>
  <c r="R183" i="8"/>
  <c r="P183" i="8"/>
  <c r="BI182" i="8"/>
  <c r="BH182" i="8"/>
  <c r="BG182" i="8"/>
  <c r="BF182" i="8"/>
  <c r="T182" i="8"/>
  <c r="R182" i="8"/>
  <c r="P182" i="8"/>
  <c r="BI181" i="8"/>
  <c r="BH181" i="8"/>
  <c r="BG181" i="8"/>
  <c r="BF181" i="8"/>
  <c r="T181" i="8"/>
  <c r="R181" i="8"/>
  <c r="P181" i="8"/>
  <c r="BI180" i="8"/>
  <c r="BH180" i="8"/>
  <c r="BG180" i="8"/>
  <c r="BF180" i="8"/>
  <c r="T180" i="8"/>
  <c r="R180" i="8"/>
  <c r="P180" i="8"/>
  <c r="BI178" i="8"/>
  <c r="BH178" i="8"/>
  <c r="BG178" i="8"/>
  <c r="BF178" i="8"/>
  <c r="T178" i="8"/>
  <c r="R178" i="8"/>
  <c r="P178" i="8"/>
  <c r="BI177" i="8"/>
  <c r="BH177" i="8"/>
  <c r="BG177" i="8"/>
  <c r="BF177" i="8"/>
  <c r="T177" i="8"/>
  <c r="R177" i="8"/>
  <c r="P177" i="8"/>
  <c r="BI175" i="8"/>
  <c r="BH175" i="8"/>
  <c r="BG175" i="8"/>
  <c r="BF175" i="8"/>
  <c r="T175" i="8"/>
  <c r="R175" i="8"/>
  <c r="P175" i="8"/>
  <c r="BI173" i="8"/>
  <c r="BH173" i="8"/>
  <c r="BG173" i="8"/>
  <c r="BF173" i="8"/>
  <c r="T173" i="8"/>
  <c r="R173" i="8"/>
  <c r="P173" i="8"/>
  <c r="BI172" i="8"/>
  <c r="BH172" i="8"/>
  <c r="BG172" i="8"/>
  <c r="BF172" i="8"/>
  <c r="T172" i="8"/>
  <c r="R172" i="8"/>
  <c r="P172" i="8"/>
  <c r="BI171" i="8"/>
  <c r="BH171" i="8"/>
  <c r="BG171" i="8"/>
  <c r="BF171" i="8"/>
  <c r="T171" i="8"/>
  <c r="R171" i="8"/>
  <c r="P171" i="8"/>
  <c r="BI170" i="8"/>
  <c r="BH170" i="8"/>
  <c r="BG170" i="8"/>
  <c r="BF170" i="8"/>
  <c r="T170" i="8"/>
  <c r="R170" i="8"/>
  <c r="P170" i="8"/>
  <c r="BI169" i="8"/>
  <c r="BH169" i="8"/>
  <c r="BG169" i="8"/>
  <c r="BF169" i="8"/>
  <c r="T169" i="8"/>
  <c r="R169" i="8"/>
  <c r="P169" i="8"/>
  <c r="BI168" i="8"/>
  <c r="BH168" i="8"/>
  <c r="BG168" i="8"/>
  <c r="BF168" i="8"/>
  <c r="T168" i="8"/>
  <c r="R168" i="8"/>
  <c r="P168" i="8"/>
  <c r="BI167" i="8"/>
  <c r="BH167" i="8"/>
  <c r="BG167" i="8"/>
  <c r="BF167" i="8"/>
  <c r="T167" i="8"/>
  <c r="R167" i="8"/>
  <c r="P167" i="8"/>
  <c r="BI166" i="8"/>
  <c r="BH166" i="8"/>
  <c r="BG166" i="8"/>
  <c r="BF166" i="8"/>
  <c r="T166" i="8"/>
  <c r="R166" i="8"/>
  <c r="P166" i="8"/>
  <c r="BI165" i="8"/>
  <c r="BH165" i="8"/>
  <c r="BG165" i="8"/>
  <c r="BF165" i="8"/>
  <c r="T165" i="8"/>
  <c r="R165" i="8"/>
  <c r="P165" i="8"/>
  <c r="BI164" i="8"/>
  <c r="BH164" i="8"/>
  <c r="BG164" i="8"/>
  <c r="BF164" i="8"/>
  <c r="T164" i="8"/>
  <c r="R164" i="8"/>
  <c r="P164" i="8"/>
  <c r="BI163" i="8"/>
  <c r="BH163" i="8"/>
  <c r="BG163" i="8"/>
  <c r="BF163" i="8"/>
  <c r="T163" i="8"/>
  <c r="R163" i="8"/>
  <c r="P163" i="8"/>
  <c r="BI162" i="8"/>
  <c r="BH162" i="8"/>
  <c r="BG162" i="8"/>
  <c r="BF162" i="8"/>
  <c r="T162" i="8"/>
  <c r="R162" i="8"/>
  <c r="P162" i="8"/>
  <c r="BI161" i="8"/>
  <c r="BH161" i="8"/>
  <c r="BG161" i="8"/>
  <c r="BF161" i="8"/>
  <c r="T161" i="8"/>
  <c r="R161" i="8"/>
  <c r="P161" i="8"/>
  <c r="BI160" i="8"/>
  <c r="BH160" i="8"/>
  <c r="BG160" i="8"/>
  <c r="BF160" i="8"/>
  <c r="T160" i="8"/>
  <c r="R160" i="8"/>
  <c r="P160" i="8"/>
  <c r="BI159" i="8"/>
  <c r="BH159" i="8"/>
  <c r="BG159" i="8"/>
  <c r="BF159" i="8"/>
  <c r="T159" i="8"/>
  <c r="R159" i="8"/>
  <c r="P159" i="8"/>
  <c r="BI158" i="8"/>
  <c r="BH158" i="8"/>
  <c r="BG158" i="8"/>
  <c r="BF158" i="8"/>
  <c r="T158" i="8"/>
  <c r="R158" i="8"/>
  <c r="P158" i="8"/>
  <c r="BI157" i="8"/>
  <c r="BH157" i="8"/>
  <c r="BG157" i="8"/>
  <c r="BF157" i="8"/>
  <c r="T157" i="8"/>
  <c r="R157" i="8"/>
  <c r="P157" i="8"/>
  <c r="BI156" i="8"/>
  <c r="BH156" i="8"/>
  <c r="BG156" i="8"/>
  <c r="BF156" i="8"/>
  <c r="T156" i="8"/>
  <c r="R156" i="8"/>
  <c r="P156" i="8"/>
  <c r="BI155" i="8"/>
  <c r="BH155" i="8"/>
  <c r="BG155" i="8"/>
  <c r="BF155" i="8"/>
  <c r="T155" i="8"/>
  <c r="R155" i="8"/>
  <c r="P155" i="8"/>
  <c r="BI154" i="8"/>
  <c r="BH154" i="8"/>
  <c r="BG154" i="8"/>
  <c r="BF154" i="8"/>
  <c r="T154" i="8"/>
  <c r="R154" i="8"/>
  <c r="P154" i="8"/>
  <c r="BI153" i="8"/>
  <c r="BH153" i="8"/>
  <c r="BG153" i="8"/>
  <c r="BF153" i="8"/>
  <c r="T153" i="8"/>
  <c r="R153" i="8"/>
  <c r="P153" i="8"/>
  <c r="BI152" i="8"/>
  <c r="BH152" i="8"/>
  <c r="BG152" i="8"/>
  <c r="BF152" i="8"/>
  <c r="T152" i="8"/>
  <c r="R152" i="8"/>
  <c r="P152" i="8"/>
  <c r="BI150" i="8"/>
  <c r="BH150" i="8"/>
  <c r="BG150" i="8"/>
  <c r="BF150" i="8"/>
  <c r="T150" i="8"/>
  <c r="R150" i="8"/>
  <c r="P150" i="8"/>
  <c r="BI149" i="8"/>
  <c r="BH149" i="8"/>
  <c r="BG149" i="8"/>
  <c r="BF149" i="8"/>
  <c r="T149" i="8"/>
  <c r="R149" i="8"/>
  <c r="P149" i="8"/>
  <c r="BI148" i="8"/>
  <c r="BH148" i="8"/>
  <c r="BG148" i="8"/>
  <c r="BF148" i="8"/>
  <c r="T148" i="8"/>
  <c r="R148" i="8"/>
  <c r="P148" i="8"/>
  <c r="BI146" i="8"/>
  <c r="BH146" i="8"/>
  <c r="BG146" i="8"/>
  <c r="BF146" i="8"/>
  <c r="T146" i="8"/>
  <c r="R146" i="8"/>
  <c r="P146" i="8"/>
  <c r="BI145" i="8"/>
  <c r="BH145" i="8"/>
  <c r="BG145" i="8"/>
  <c r="BF145" i="8"/>
  <c r="T145" i="8"/>
  <c r="R145" i="8"/>
  <c r="P145" i="8"/>
  <c r="BI144" i="8"/>
  <c r="BH144" i="8"/>
  <c r="BG144" i="8"/>
  <c r="BF144" i="8"/>
  <c r="T144" i="8"/>
  <c r="R144" i="8"/>
  <c r="P144" i="8"/>
  <c r="BI143" i="8"/>
  <c r="BH143" i="8"/>
  <c r="BG143" i="8"/>
  <c r="BF143" i="8"/>
  <c r="T143" i="8"/>
  <c r="R143" i="8"/>
  <c r="P143" i="8"/>
  <c r="BI142" i="8"/>
  <c r="BH142" i="8"/>
  <c r="BG142" i="8"/>
  <c r="BF142" i="8"/>
  <c r="T142" i="8"/>
  <c r="R142" i="8"/>
  <c r="P142" i="8"/>
  <c r="BI141" i="8"/>
  <c r="BH141" i="8"/>
  <c r="BG141" i="8"/>
  <c r="BF141" i="8"/>
  <c r="T141" i="8"/>
  <c r="R141" i="8"/>
  <c r="P141" i="8"/>
  <c r="BI140" i="8"/>
  <c r="BH140" i="8"/>
  <c r="BG140" i="8"/>
  <c r="BF140" i="8"/>
  <c r="T140" i="8"/>
  <c r="R140" i="8"/>
  <c r="P140" i="8"/>
  <c r="BI138" i="8"/>
  <c r="BH138" i="8"/>
  <c r="BG138" i="8"/>
  <c r="BF138" i="8"/>
  <c r="T138" i="8"/>
  <c r="R138" i="8"/>
  <c r="P138" i="8"/>
  <c r="BI137" i="8"/>
  <c r="BH137" i="8"/>
  <c r="BG137" i="8"/>
  <c r="BF137" i="8"/>
  <c r="T137" i="8"/>
  <c r="R137" i="8"/>
  <c r="P137" i="8"/>
  <c r="BI136" i="8"/>
  <c r="BH136" i="8"/>
  <c r="BG136" i="8"/>
  <c r="BF136" i="8"/>
  <c r="T136" i="8"/>
  <c r="R136" i="8"/>
  <c r="P136" i="8"/>
  <c r="BI135" i="8"/>
  <c r="BH135" i="8"/>
  <c r="BG135" i="8"/>
  <c r="BF135" i="8"/>
  <c r="T135" i="8"/>
  <c r="R135" i="8"/>
  <c r="P135" i="8"/>
  <c r="BI134" i="8"/>
  <c r="BH134" i="8"/>
  <c r="BG134" i="8"/>
  <c r="BF134" i="8"/>
  <c r="T134" i="8"/>
  <c r="R134" i="8"/>
  <c r="P134" i="8"/>
  <c r="BI133" i="8"/>
  <c r="BH133" i="8"/>
  <c r="BG133" i="8"/>
  <c r="BF133" i="8"/>
  <c r="T133" i="8"/>
  <c r="R133" i="8"/>
  <c r="P133" i="8"/>
  <c r="BI131" i="8"/>
  <c r="BH131" i="8"/>
  <c r="BG131" i="8"/>
  <c r="BF131" i="8"/>
  <c r="T131" i="8"/>
  <c r="R131" i="8"/>
  <c r="P131" i="8"/>
  <c r="BI130" i="8"/>
  <c r="BH130" i="8"/>
  <c r="BG130" i="8"/>
  <c r="BF130" i="8"/>
  <c r="T130" i="8"/>
  <c r="R130" i="8"/>
  <c r="P130" i="8"/>
  <c r="BI129" i="8"/>
  <c r="BH129" i="8"/>
  <c r="BG129" i="8"/>
  <c r="BF129" i="8"/>
  <c r="T129" i="8"/>
  <c r="R129" i="8"/>
  <c r="P129" i="8"/>
  <c r="BI127" i="8"/>
  <c r="BH127" i="8"/>
  <c r="BG127" i="8"/>
  <c r="BF127" i="8"/>
  <c r="T127" i="8"/>
  <c r="R127" i="8"/>
  <c r="P127" i="8"/>
  <c r="BI126" i="8"/>
  <c r="BH126" i="8"/>
  <c r="BG126" i="8"/>
  <c r="BF126" i="8"/>
  <c r="T126" i="8"/>
  <c r="R126" i="8"/>
  <c r="P126" i="8"/>
  <c r="BI125" i="8"/>
  <c r="BH125" i="8"/>
  <c r="BG125" i="8"/>
  <c r="BF125" i="8"/>
  <c r="T125" i="8"/>
  <c r="R125" i="8"/>
  <c r="P125" i="8"/>
  <c r="BI123" i="8"/>
  <c r="BH123" i="8"/>
  <c r="BG123" i="8"/>
  <c r="BF123" i="8"/>
  <c r="T123" i="8"/>
  <c r="R123" i="8"/>
  <c r="P123" i="8"/>
  <c r="BI122" i="8"/>
  <c r="BH122" i="8"/>
  <c r="BG122" i="8"/>
  <c r="BF122" i="8"/>
  <c r="T122" i="8"/>
  <c r="R122" i="8"/>
  <c r="P122" i="8"/>
  <c r="BI121" i="8"/>
  <c r="BH121" i="8"/>
  <c r="BG121" i="8"/>
  <c r="BF121" i="8"/>
  <c r="T121" i="8"/>
  <c r="R121" i="8"/>
  <c r="P121" i="8"/>
  <c r="BI119" i="8"/>
  <c r="BH119" i="8"/>
  <c r="BG119" i="8"/>
  <c r="BF119" i="8"/>
  <c r="T119" i="8"/>
  <c r="R119" i="8"/>
  <c r="P119" i="8"/>
  <c r="BI118" i="8"/>
  <c r="BH118" i="8"/>
  <c r="BG118" i="8"/>
  <c r="BF118" i="8"/>
  <c r="T118" i="8"/>
  <c r="R118" i="8"/>
  <c r="P118" i="8"/>
  <c r="BI117" i="8"/>
  <c r="BH117" i="8"/>
  <c r="BG117" i="8"/>
  <c r="BF117" i="8"/>
  <c r="T117" i="8"/>
  <c r="R117" i="8"/>
  <c r="P117" i="8"/>
  <c r="BI115" i="8"/>
  <c r="BH115" i="8"/>
  <c r="BG115" i="8"/>
  <c r="BF115" i="8"/>
  <c r="T115" i="8"/>
  <c r="R115" i="8"/>
  <c r="P115" i="8"/>
  <c r="BI114" i="8"/>
  <c r="BH114" i="8"/>
  <c r="BG114" i="8"/>
  <c r="BF114" i="8"/>
  <c r="T114" i="8"/>
  <c r="R114" i="8"/>
  <c r="P114" i="8"/>
  <c r="BI113" i="8"/>
  <c r="BH113" i="8"/>
  <c r="BG113" i="8"/>
  <c r="BF113" i="8"/>
  <c r="T113" i="8"/>
  <c r="R113" i="8"/>
  <c r="P113" i="8"/>
  <c r="BI110" i="8"/>
  <c r="BH110" i="8"/>
  <c r="BG110" i="8"/>
  <c r="BF110" i="8"/>
  <c r="T110" i="8"/>
  <c r="R110" i="8"/>
  <c r="P110" i="8"/>
  <c r="BI109" i="8"/>
  <c r="BH109" i="8"/>
  <c r="BG109" i="8"/>
  <c r="BF109" i="8"/>
  <c r="T109" i="8"/>
  <c r="R109" i="8"/>
  <c r="P109" i="8"/>
  <c r="BI108" i="8"/>
  <c r="BH108" i="8"/>
  <c r="BG108" i="8"/>
  <c r="BF108" i="8"/>
  <c r="T108" i="8"/>
  <c r="R108" i="8"/>
  <c r="P108" i="8"/>
  <c r="BI107" i="8"/>
  <c r="BH107" i="8"/>
  <c r="BG107" i="8"/>
  <c r="BF107" i="8"/>
  <c r="T107" i="8"/>
  <c r="R107" i="8"/>
  <c r="P107" i="8"/>
  <c r="BI106" i="8"/>
  <c r="BH106" i="8"/>
  <c r="BG106" i="8"/>
  <c r="BF106" i="8"/>
  <c r="T106" i="8"/>
  <c r="R106" i="8"/>
  <c r="P106" i="8"/>
  <c r="BI105" i="8"/>
  <c r="BH105" i="8"/>
  <c r="BG105" i="8"/>
  <c r="BF105" i="8"/>
  <c r="T105" i="8"/>
  <c r="R105" i="8"/>
  <c r="P105" i="8"/>
  <c r="BI103" i="8"/>
  <c r="BH103" i="8"/>
  <c r="BG103" i="8"/>
  <c r="BF103" i="8"/>
  <c r="T103" i="8"/>
  <c r="R103" i="8"/>
  <c r="P103" i="8"/>
  <c r="BI102" i="8"/>
  <c r="BH102" i="8"/>
  <c r="BG102" i="8"/>
  <c r="BF102" i="8"/>
  <c r="T102" i="8"/>
  <c r="R102" i="8"/>
  <c r="P102" i="8"/>
  <c r="BI101" i="8"/>
  <c r="BH101" i="8"/>
  <c r="BG101" i="8"/>
  <c r="BF101" i="8"/>
  <c r="T101" i="8"/>
  <c r="R101" i="8"/>
  <c r="P101" i="8"/>
  <c r="BI100" i="8"/>
  <c r="BH100" i="8"/>
  <c r="BG100" i="8"/>
  <c r="BF100" i="8"/>
  <c r="T100" i="8"/>
  <c r="R100" i="8"/>
  <c r="P100" i="8"/>
  <c r="BI99" i="8"/>
  <c r="BH99" i="8"/>
  <c r="BG99" i="8"/>
  <c r="BF99" i="8"/>
  <c r="T99" i="8"/>
  <c r="R99" i="8"/>
  <c r="P99" i="8"/>
  <c r="BI98" i="8"/>
  <c r="BH98" i="8"/>
  <c r="BG98" i="8"/>
  <c r="BF98" i="8"/>
  <c r="T98" i="8"/>
  <c r="R98" i="8"/>
  <c r="P98" i="8"/>
  <c r="BI97" i="8"/>
  <c r="BH97" i="8"/>
  <c r="BG97" i="8"/>
  <c r="BF97" i="8"/>
  <c r="T97" i="8"/>
  <c r="R97" i="8"/>
  <c r="P97" i="8"/>
  <c r="BI95" i="8"/>
  <c r="BH95" i="8"/>
  <c r="BG95" i="8"/>
  <c r="BF95" i="8"/>
  <c r="T95" i="8"/>
  <c r="R95" i="8"/>
  <c r="P95" i="8"/>
  <c r="BI94" i="8"/>
  <c r="BH94" i="8"/>
  <c r="BG94" i="8"/>
  <c r="BF94" i="8"/>
  <c r="T94" i="8"/>
  <c r="R94" i="8"/>
  <c r="P94" i="8"/>
  <c r="BI93" i="8"/>
  <c r="BH93" i="8"/>
  <c r="BG93" i="8"/>
  <c r="BF93" i="8"/>
  <c r="T93" i="8"/>
  <c r="R93" i="8"/>
  <c r="P93" i="8"/>
  <c r="BI91" i="8"/>
  <c r="BH91" i="8"/>
  <c r="BG91" i="8"/>
  <c r="BF91" i="8"/>
  <c r="T91" i="8"/>
  <c r="R91" i="8"/>
  <c r="P91" i="8"/>
  <c r="BI89" i="8"/>
  <c r="BH89" i="8"/>
  <c r="BG89" i="8"/>
  <c r="BF89" i="8"/>
  <c r="T89" i="8"/>
  <c r="R89" i="8"/>
  <c r="P89" i="8"/>
  <c r="BI87" i="8"/>
  <c r="BH87" i="8"/>
  <c r="BG87" i="8"/>
  <c r="BF87" i="8"/>
  <c r="T87" i="8"/>
  <c r="R87" i="8"/>
  <c r="P87" i="8"/>
  <c r="J81" i="8"/>
  <c r="F81" i="8"/>
  <c r="F79" i="8"/>
  <c r="E77" i="8"/>
  <c r="J54" i="8"/>
  <c r="F54" i="8"/>
  <c r="F52" i="8"/>
  <c r="E50" i="8"/>
  <c r="J24" i="8"/>
  <c r="E24" i="8"/>
  <c r="J82" i="8" s="1"/>
  <c r="J23" i="8"/>
  <c r="J18" i="8"/>
  <c r="E18" i="8"/>
  <c r="F55" i="8" s="1"/>
  <c r="J17" i="8"/>
  <c r="J12" i="8"/>
  <c r="J79" i="8"/>
  <c r="E7" i="8"/>
  <c r="E75" i="8"/>
  <c r="J39" i="7"/>
  <c r="J38" i="7"/>
  <c r="AY61" i="1" s="1"/>
  <c r="J37" i="7"/>
  <c r="AX61" i="1" s="1"/>
  <c r="BI197" i="7"/>
  <c r="BH197" i="7"/>
  <c r="BG197" i="7"/>
  <c r="BF197" i="7"/>
  <c r="T197" i="7"/>
  <c r="T196" i="7" s="1"/>
  <c r="R197" i="7"/>
  <c r="R196" i="7" s="1"/>
  <c r="P197" i="7"/>
  <c r="P196" i="7" s="1"/>
  <c r="BI192" i="7"/>
  <c r="BH192" i="7"/>
  <c r="BG192" i="7"/>
  <c r="BF192" i="7"/>
  <c r="T192" i="7"/>
  <c r="R192" i="7"/>
  <c r="P192" i="7"/>
  <c r="BI188" i="7"/>
  <c r="BH188" i="7"/>
  <c r="BG188" i="7"/>
  <c r="BF188" i="7"/>
  <c r="T188" i="7"/>
  <c r="R188" i="7"/>
  <c r="P188" i="7"/>
  <c r="BI183" i="7"/>
  <c r="BH183" i="7"/>
  <c r="BG183" i="7"/>
  <c r="BF183" i="7"/>
  <c r="T183" i="7"/>
  <c r="R183" i="7"/>
  <c r="P183" i="7"/>
  <c r="BI180" i="7"/>
  <c r="BH180" i="7"/>
  <c r="BG180" i="7"/>
  <c r="BF180" i="7"/>
  <c r="T180" i="7"/>
  <c r="R180" i="7"/>
  <c r="P180" i="7"/>
  <c r="BI174" i="7"/>
  <c r="BH174" i="7"/>
  <c r="BG174" i="7"/>
  <c r="BF174" i="7"/>
  <c r="T174" i="7"/>
  <c r="R174" i="7"/>
  <c r="P174" i="7"/>
  <c r="BI168" i="7"/>
  <c r="BH168" i="7"/>
  <c r="BG168" i="7"/>
  <c r="BF168" i="7"/>
  <c r="T168" i="7"/>
  <c r="R168" i="7"/>
  <c r="P168" i="7"/>
  <c r="BI164" i="7"/>
  <c r="BH164" i="7"/>
  <c r="BG164" i="7"/>
  <c r="BF164" i="7"/>
  <c r="T164" i="7"/>
  <c r="R164" i="7"/>
  <c r="P164" i="7"/>
  <c r="BI161" i="7"/>
  <c r="BH161" i="7"/>
  <c r="BG161" i="7"/>
  <c r="BF161" i="7"/>
  <c r="T161" i="7"/>
  <c r="R161" i="7"/>
  <c r="P161" i="7"/>
  <c r="BI157" i="7"/>
  <c r="BH157" i="7"/>
  <c r="BG157" i="7"/>
  <c r="BF157" i="7"/>
  <c r="T157" i="7"/>
  <c r="R157" i="7"/>
  <c r="P157" i="7"/>
  <c r="BI153" i="7"/>
  <c r="BH153" i="7"/>
  <c r="BG153" i="7"/>
  <c r="BF153" i="7"/>
  <c r="T153" i="7"/>
  <c r="R153" i="7"/>
  <c r="P153" i="7"/>
  <c r="BI148" i="7"/>
  <c r="BH148" i="7"/>
  <c r="BG148" i="7"/>
  <c r="BF148" i="7"/>
  <c r="T148" i="7"/>
  <c r="R148" i="7"/>
  <c r="P148" i="7"/>
  <c r="BI144" i="7"/>
  <c r="BH144" i="7"/>
  <c r="BG144" i="7"/>
  <c r="BF144" i="7"/>
  <c r="T144" i="7"/>
  <c r="R144" i="7"/>
  <c r="P144" i="7"/>
  <c r="BI140" i="7"/>
  <c r="BH140" i="7"/>
  <c r="BG140" i="7"/>
  <c r="BF140" i="7"/>
  <c r="T140" i="7"/>
  <c r="R140" i="7"/>
  <c r="P140" i="7"/>
  <c r="BI137" i="7"/>
  <c r="BH137" i="7"/>
  <c r="BG137" i="7"/>
  <c r="BF137" i="7"/>
  <c r="T137" i="7"/>
  <c r="R137" i="7"/>
  <c r="P137" i="7"/>
  <c r="BI133" i="7"/>
  <c r="BH133" i="7"/>
  <c r="BG133" i="7"/>
  <c r="BF133" i="7"/>
  <c r="T133" i="7"/>
  <c r="R133" i="7"/>
  <c r="P133" i="7"/>
  <c r="BI129" i="7"/>
  <c r="BH129" i="7"/>
  <c r="BG129" i="7"/>
  <c r="BF129" i="7"/>
  <c r="T129" i="7"/>
  <c r="R129" i="7"/>
  <c r="P129" i="7"/>
  <c r="BI122" i="7"/>
  <c r="BH122" i="7"/>
  <c r="BG122" i="7"/>
  <c r="BF122" i="7"/>
  <c r="T122" i="7"/>
  <c r="R122" i="7"/>
  <c r="P122" i="7"/>
  <c r="BI118" i="7"/>
  <c r="BH118" i="7"/>
  <c r="BG118" i="7"/>
  <c r="BF118" i="7"/>
  <c r="T118" i="7"/>
  <c r="R118" i="7"/>
  <c r="P118" i="7"/>
  <c r="BI109" i="7"/>
  <c r="BH109" i="7"/>
  <c r="BG109" i="7"/>
  <c r="BF109" i="7"/>
  <c r="T109" i="7"/>
  <c r="R109" i="7"/>
  <c r="P109" i="7"/>
  <c r="BI105" i="7"/>
  <c r="BH105" i="7"/>
  <c r="BG105" i="7"/>
  <c r="BF105" i="7"/>
  <c r="T105" i="7"/>
  <c r="R105" i="7"/>
  <c r="P105" i="7"/>
  <c r="BI99" i="7"/>
  <c r="BH99" i="7"/>
  <c r="BG99" i="7"/>
  <c r="BF99" i="7"/>
  <c r="T99" i="7"/>
  <c r="R99" i="7"/>
  <c r="P99" i="7"/>
  <c r="BI95" i="7"/>
  <c r="BH95" i="7"/>
  <c r="BG95" i="7"/>
  <c r="BF95" i="7"/>
  <c r="T95" i="7"/>
  <c r="R95" i="7"/>
  <c r="P95" i="7"/>
  <c r="BI91" i="7"/>
  <c r="BH91" i="7"/>
  <c r="BG91" i="7"/>
  <c r="BF91" i="7"/>
  <c r="T91" i="7"/>
  <c r="R91" i="7"/>
  <c r="P91" i="7"/>
  <c r="J84" i="7"/>
  <c r="F84" i="7"/>
  <c r="F82" i="7"/>
  <c r="E80" i="7"/>
  <c r="J58" i="7"/>
  <c r="F58" i="7"/>
  <c r="F56" i="7"/>
  <c r="E54" i="7"/>
  <c r="J26" i="7"/>
  <c r="E26" i="7"/>
  <c r="J85" i="7" s="1"/>
  <c r="J25" i="7"/>
  <c r="J20" i="7"/>
  <c r="E20" i="7"/>
  <c r="F85" i="7" s="1"/>
  <c r="J19" i="7"/>
  <c r="J14" i="7"/>
  <c r="J82" i="7"/>
  <c r="E7" i="7"/>
  <c r="E76" i="7"/>
  <c r="J39" i="6"/>
  <c r="J38" i="6"/>
  <c r="AY60" i="1" s="1"/>
  <c r="J37" i="6"/>
  <c r="AX60" i="1" s="1"/>
  <c r="BI561" i="6"/>
  <c r="BH561" i="6"/>
  <c r="BG561" i="6"/>
  <c r="BF561" i="6"/>
  <c r="T561" i="6"/>
  <c r="T560" i="6" s="1"/>
  <c r="R561" i="6"/>
  <c r="R560" i="6" s="1"/>
  <c r="P561" i="6"/>
  <c r="P560" i="6" s="1"/>
  <c r="BI552" i="6"/>
  <c r="BH552" i="6"/>
  <c r="BG552" i="6"/>
  <c r="BF552" i="6"/>
  <c r="T552" i="6"/>
  <c r="R552" i="6"/>
  <c r="P552" i="6"/>
  <c r="BI548" i="6"/>
  <c r="BH548" i="6"/>
  <c r="BG548" i="6"/>
  <c r="BF548" i="6"/>
  <c r="T548" i="6"/>
  <c r="R548" i="6"/>
  <c r="P548" i="6"/>
  <c r="BI544" i="6"/>
  <c r="BH544" i="6"/>
  <c r="BG544" i="6"/>
  <c r="BF544" i="6"/>
  <c r="T544" i="6"/>
  <c r="R544" i="6"/>
  <c r="P544" i="6"/>
  <c r="BI541" i="6"/>
  <c r="BH541" i="6"/>
  <c r="BG541" i="6"/>
  <c r="BF541" i="6"/>
  <c r="T541" i="6"/>
  <c r="R541" i="6"/>
  <c r="P541" i="6"/>
  <c r="BI537" i="6"/>
  <c r="BH537" i="6"/>
  <c r="BG537" i="6"/>
  <c r="BF537" i="6"/>
  <c r="T537" i="6"/>
  <c r="R537" i="6"/>
  <c r="P537" i="6"/>
  <c r="BI534" i="6"/>
  <c r="BH534" i="6"/>
  <c r="BG534" i="6"/>
  <c r="BF534" i="6"/>
  <c r="T534" i="6"/>
  <c r="R534" i="6"/>
  <c r="P534" i="6"/>
  <c r="BI530" i="6"/>
  <c r="BH530" i="6"/>
  <c r="BG530" i="6"/>
  <c r="BF530" i="6"/>
  <c r="T530" i="6"/>
  <c r="R530" i="6"/>
  <c r="P530" i="6"/>
  <c r="BI525" i="6"/>
  <c r="BH525" i="6"/>
  <c r="BG525" i="6"/>
  <c r="BF525" i="6"/>
  <c r="T525" i="6"/>
  <c r="R525" i="6"/>
  <c r="P525" i="6"/>
  <c r="BI521" i="6"/>
  <c r="BH521" i="6"/>
  <c r="BG521" i="6"/>
  <c r="BF521" i="6"/>
  <c r="T521" i="6"/>
  <c r="R521" i="6"/>
  <c r="P521" i="6"/>
  <c r="BI514" i="6"/>
  <c r="BH514" i="6"/>
  <c r="BG514" i="6"/>
  <c r="BF514" i="6"/>
  <c r="T514" i="6"/>
  <c r="R514" i="6"/>
  <c r="P514" i="6"/>
  <c r="BI510" i="6"/>
  <c r="BH510" i="6"/>
  <c r="BG510" i="6"/>
  <c r="BF510" i="6"/>
  <c r="T510" i="6"/>
  <c r="R510" i="6"/>
  <c r="P510" i="6"/>
  <c r="BI505" i="6"/>
  <c r="BH505" i="6"/>
  <c r="BG505" i="6"/>
  <c r="BF505" i="6"/>
  <c r="T505" i="6"/>
  <c r="R505" i="6"/>
  <c r="P505" i="6"/>
  <c r="BI501" i="6"/>
  <c r="BH501" i="6"/>
  <c r="BG501" i="6"/>
  <c r="BF501" i="6"/>
  <c r="T501" i="6"/>
  <c r="R501" i="6"/>
  <c r="P501" i="6"/>
  <c r="BI496" i="6"/>
  <c r="BH496" i="6"/>
  <c r="BG496" i="6"/>
  <c r="BF496" i="6"/>
  <c r="T496" i="6"/>
  <c r="R496" i="6"/>
  <c r="P496" i="6"/>
  <c r="BI487" i="6"/>
  <c r="BH487" i="6"/>
  <c r="BG487" i="6"/>
  <c r="BF487" i="6"/>
  <c r="T487" i="6"/>
  <c r="R487" i="6"/>
  <c r="P487" i="6"/>
  <c r="BI481" i="6"/>
  <c r="BH481" i="6"/>
  <c r="BG481" i="6"/>
  <c r="BF481" i="6"/>
  <c r="T481" i="6"/>
  <c r="R481" i="6"/>
  <c r="P481" i="6"/>
  <c r="BI475" i="6"/>
  <c r="BH475" i="6"/>
  <c r="BG475" i="6"/>
  <c r="BF475" i="6"/>
  <c r="T475" i="6"/>
  <c r="R475" i="6"/>
  <c r="P475" i="6"/>
  <c r="BI463" i="6"/>
  <c r="BH463" i="6"/>
  <c r="BG463" i="6"/>
  <c r="BF463" i="6"/>
  <c r="T463" i="6"/>
  <c r="R463" i="6"/>
  <c r="P463" i="6"/>
  <c r="BI457" i="6"/>
  <c r="BH457" i="6"/>
  <c r="BG457" i="6"/>
  <c r="BF457" i="6"/>
  <c r="T457" i="6"/>
  <c r="R457" i="6"/>
  <c r="P457" i="6"/>
  <c r="BI454" i="6"/>
  <c r="BH454" i="6"/>
  <c r="BG454" i="6"/>
  <c r="BF454" i="6"/>
  <c r="T454" i="6"/>
  <c r="R454" i="6"/>
  <c r="P454" i="6"/>
  <c r="BI448" i="6"/>
  <c r="BH448" i="6"/>
  <c r="BG448" i="6"/>
  <c r="BF448" i="6"/>
  <c r="T448" i="6"/>
  <c r="R448" i="6"/>
  <c r="P448" i="6"/>
  <c r="BI443" i="6"/>
  <c r="BH443" i="6"/>
  <c r="BG443" i="6"/>
  <c r="BF443" i="6"/>
  <c r="T443" i="6"/>
  <c r="R443" i="6"/>
  <c r="P443" i="6"/>
  <c r="BI437" i="6"/>
  <c r="BH437" i="6"/>
  <c r="BG437" i="6"/>
  <c r="BF437" i="6"/>
  <c r="T437" i="6"/>
  <c r="R437" i="6"/>
  <c r="P437" i="6"/>
  <c r="BI432" i="6"/>
  <c r="BH432" i="6"/>
  <c r="BG432" i="6"/>
  <c r="BF432" i="6"/>
  <c r="T432" i="6"/>
  <c r="R432" i="6"/>
  <c r="P432" i="6"/>
  <c r="BI426" i="6"/>
  <c r="BH426" i="6"/>
  <c r="BG426" i="6"/>
  <c r="BF426" i="6"/>
  <c r="T426" i="6"/>
  <c r="R426" i="6"/>
  <c r="P426" i="6"/>
  <c r="BI410" i="6"/>
  <c r="BH410" i="6"/>
  <c r="BG410" i="6"/>
  <c r="BF410" i="6"/>
  <c r="T410" i="6"/>
  <c r="R410" i="6"/>
  <c r="P410" i="6"/>
  <c r="BI405" i="6"/>
  <c r="BH405" i="6"/>
  <c r="BG405" i="6"/>
  <c r="BF405" i="6"/>
  <c r="T405" i="6"/>
  <c r="R405" i="6"/>
  <c r="P405" i="6"/>
  <c r="BI402" i="6"/>
  <c r="BH402" i="6"/>
  <c r="BG402" i="6"/>
  <c r="BF402" i="6"/>
  <c r="T402" i="6"/>
  <c r="R402" i="6"/>
  <c r="P402" i="6"/>
  <c r="BI399" i="6"/>
  <c r="BH399" i="6"/>
  <c r="BG399" i="6"/>
  <c r="BF399" i="6"/>
  <c r="T399" i="6"/>
  <c r="R399" i="6"/>
  <c r="P399" i="6"/>
  <c r="BI396" i="6"/>
  <c r="BH396" i="6"/>
  <c r="BG396" i="6"/>
  <c r="BF396" i="6"/>
  <c r="T396" i="6"/>
  <c r="R396" i="6"/>
  <c r="P396" i="6"/>
  <c r="BI393" i="6"/>
  <c r="BH393" i="6"/>
  <c r="BG393" i="6"/>
  <c r="BF393" i="6"/>
  <c r="T393" i="6"/>
  <c r="R393" i="6"/>
  <c r="P393" i="6"/>
  <c r="BI390" i="6"/>
  <c r="BH390" i="6"/>
  <c r="BG390" i="6"/>
  <c r="BF390" i="6"/>
  <c r="T390" i="6"/>
  <c r="R390" i="6"/>
  <c r="P390" i="6"/>
  <c r="BI387" i="6"/>
  <c r="BH387" i="6"/>
  <c r="BG387" i="6"/>
  <c r="BF387" i="6"/>
  <c r="T387" i="6"/>
  <c r="R387" i="6"/>
  <c r="P387" i="6"/>
  <c r="BI384" i="6"/>
  <c r="BH384" i="6"/>
  <c r="BG384" i="6"/>
  <c r="BF384" i="6"/>
  <c r="T384" i="6"/>
  <c r="R384" i="6"/>
  <c r="P384" i="6"/>
  <c r="BI380" i="6"/>
  <c r="BH380" i="6"/>
  <c r="BG380" i="6"/>
  <c r="BF380" i="6"/>
  <c r="T380" i="6"/>
  <c r="R380" i="6"/>
  <c r="P380" i="6"/>
  <c r="BI376" i="6"/>
  <c r="BH376" i="6"/>
  <c r="BG376" i="6"/>
  <c r="BF376" i="6"/>
  <c r="T376" i="6"/>
  <c r="R376" i="6"/>
  <c r="P376" i="6"/>
  <c r="BI372" i="6"/>
  <c r="BH372" i="6"/>
  <c r="BG372" i="6"/>
  <c r="BF372" i="6"/>
  <c r="T372" i="6"/>
  <c r="R372" i="6"/>
  <c r="P372" i="6"/>
  <c r="BI368" i="6"/>
  <c r="BH368" i="6"/>
  <c r="BG368" i="6"/>
  <c r="BF368" i="6"/>
  <c r="T368" i="6"/>
  <c r="R368" i="6"/>
  <c r="P368" i="6"/>
  <c r="BI364" i="6"/>
  <c r="BH364" i="6"/>
  <c r="BG364" i="6"/>
  <c r="BF364" i="6"/>
  <c r="T364" i="6"/>
  <c r="R364" i="6"/>
  <c r="P364" i="6"/>
  <c r="BI360" i="6"/>
  <c r="BH360" i="6"/>
  <c r="BG360" i="6"/>
  <c r="BF360" i="6"/>
  <c r="T360" i="6"/>
  <c r="R360" i="6"/>
  <c r="P360" i="6"/>
  <c r="BI356" i="6"/>
  <c r="BH356" i="6"/>
  <c r="BG356" i="6"/>
  <c r="BF356" i="6"/>
  <c r="T356" i="6"/>
  <c r="R356" i="6"/>
  <c r="P356" i="6"/>
  <c r="BI327" i="6"/>
  <c r="BH327" i="6"/>
  <c r="BG327" i="6"/>
  <c r="BF327" i="6"/>
  <c r="T327" i="6"/>
  <c r="R327" i="6"/>
  <c r="P327" i="6"/>
  <c r="BI322" i="6"/>
  <c r="BH322" i="6"/>
  <c r="BG322" i="6"/>
  <c r="BF322" i="6"/>
  <c r="T322" i="6"/>
  <c r="R322" i="6"/>
  <c r="P322" i="6"/>
  <c r="BI313" i="6"/>
  <c r="BH313" i="6"/>
  <c r="BG313" i="6"/>
  <c r="BF313" i="6"/>
  <c r="T313" i="6"/>
  <c r="R313" i="6"/>
  <c r="P313" i="6"/>
  <c r="BI301" i="6"/>
  <c r="BH301" i="6"/>
  <c r="BG301" i="6"/>
  <c r="BF301" i="6"/>
  <c r="T301" i="6"/>
  <c r="R301" i="6"/>
  <c r="P301" i="6"/>
  <c r="BI297" i="6"/>
  <c r="BH297" i="6"/>
  <c r="BG297" i="6"/>
  <c r="BF297" i="6"/>
  <c r="T297" i="6"/>
  <c r="R297" i="6"/>
  <c r="P297" i="6"/>
  <c r="BI293" i="6"/>
  <c r="BH293" i="6"/>
  <c r="BG293" i="6"/>
  <c r="BF293" i="6"/>
  <c r="T293" i="6"/>
  <c r="R293" i="6"/>
  <c r="P293" i="6"/>
  <c r="BI290" i="6"/>
  <c r="BH290" i="6"/>
  <c r="BG290" i="6"/>
  <c r="BF290" i="6"/>
  <c r="T290" i="6"/>
  <c r="R290" i="6"/>
  <c r="P290" i="6"/>
  <c r="BI286" i="6"/>
  <c r="BH286" i="6"/>
  <c r="BG286" i="6"/>
  <c r="BF286" i="6"/>
  <c r="T286" i="6"/>
  <c r="R286" i="6"/>
  <c r="P286" i="6"/>
  <c r="BI282" i="6"/>
  <c r="BH282" i="6"/>
  <c r="BG282" i="6"/>
  <c r="BF282" i="6"/>
  <c r="T282" i="6"/>
  <c r="R282" i="6"/>
  <c r="P282" i="6"/>
  <c r="BI278" i="6"/>
  <c r="BH278" i="6"/>
  <c r="BG278" i="6"/>
  <c r="BF278" i="6"/>
  <c r="T278" i="6"/>
  <c r="R278" i="6"/>
  <c r="P278" i="6"/>
  <c r="BI274" i="6"/>
  <c r="BH274" i="6"/>
  <c r="BG274" i="6"/>
  <c r="BF274" i="6"/>
  <c r="T274" i="6"/>
  <c r="R274" i="6"/>
  <c r="P274" i="6"/>
  <c r="BI270" i="6"/>
  <c r="BH270" i="6"/>
  <c r="BG270" i="6"/>
  <c r="BF270" i="6"/>
  <c r="T270" i="6"/>
  <c r="R270" i="6"/>
  <c r="P270" i="6"/>
  <c r="BI266" i="6"/>
  <c r="BH266" i="6"/>
  <c r="BG266" i="6"/>
  <c r="BF266" i="6"/>
  <c r="T266" i="6"/>
  <c r="R266" i="6"/>
  <c r="P266" i="6"/>
  <c r="BI262" i="6"/>
  <c r="BH262" i="6"/>
  <c r="BG262" i="6"/>
  <c r="BF262" i="6"/>
  <c r="T262" i="6"/>
  <c r="R262" i="6"/>
  <c r="P262" i="6"/>
  <c r="BI258" i="6"/>
  <c r="BH258" i="6"/>
  <c r="BG258" i="6"/>
  <c r="BF258" i="6"/>
  <c r="T258" i="6"/>
  <c r="R258" i="6"/>
  <c r="P258" i="6"/>
  <c r="BI254" i="6"/>
  <c r="BH254" i="6"/>
  <c r="BG254" i="6"/>
  <c r="BF254" i="6"/>
  <c r="T254" i="6"/>
  <c r="R254" i="6"/>
  <c r="P254" i="6"/>
  <c r="BI250" i="6"/>
  <c r="BH250" i="6"/>
  <c r="BG250" i="6"/>
  <c r="BF250" i="6"/>
  <c r="T250" i="6"/>
  <c r="R250" i="6"/>
  <c r="P250" i="6"/>
  <c r="BI246" i="6"/>
  <c r="BH246" i="6"/>
  <c r="BG246" i="6"/>
  <c r="BF246" i="6"/>
  <c r="T246" i="6"/>
  <c r="R246" i="6"/>
  <c r="P246" i="6"/>
  <c r="BI242" i="6"/>
  <c r="BH242" i="6"/>
  <c r="BG242" i="6"/>
  <c r="BF242" i="6"/>
  <c r="T242" i="6"/>
  <c r="R242" i="6"/>
  <c r="P242" i="6"/>
  <c r="BI235" i="6"/>
  <c r="BH235" i="6"/>
  <c r="BG235" i="6"/>
  <c r="BF235" i="6"/>
  <c r="T235" i="6"/>
  <c r="R235" i="6"/>
  <c r="P235" i="6"/>
  <c r="BI230" i="6"/>
  <c r="BH230" i="6"/>
  <c r="BG230" i="6"/>
  <c r="BF230" i="6"/>
  <c r="T230" i="6"/>
  <c r="R230" i="6"/>
  <c r="P230" i="6"/>
  <c r="BI227" i="6"/>
  <c r="BH227" i="6"/>
  <c r="BG227" i="6"/>
  <c r="BF227" i="6"/>
  <c r="T227" i="6"/>
  <c r="R227" i="6"/>
  <c r="P227" i="6"/>
  <c r="BI218" i="6"/>
  <c r="BH218" i="6"/>
  <c r="BG218" i="6"/>
  <c r="BF218" i="6"/>
  <c r="T218" i="6"/>
  <c r="R218" i="6"/>
  <c r="P218" i="6"/>
  <c r="BI190" i="6"/>
  <c r="BH190" i="6"/>
  <c r="BG190" i="6"/>
  <c r="BF190" i="6"/>
  <c r="T190" i="6"/>
  <c r="R190" i="6"/>
  <c r="P190" i="6"/>
  <c r="BI184" i="6"/>
  <c r="BH184" i="6"/>
  <c r="BG184" i="6"/>
  <c r="BF184" i="6"/>
  <c r="T184" i="6"/>
  <c r="R184" i="6"/>
  <c r="P184" i="6"/>
  <c r="BI159" i="6"/>
  <c r="BH159" i="6"/>
  <c r="BG159" i="6"/>
  <c r="BF159" i="6"/>
  <c r="T159" i="6"/>
  <c r="R159" i="6"/>
  <c r="P159" i="6"/>
  <c r="BI155" i="6"/>
  <c r="BH155" i="6"/>
  <c r="BG155" i="6"/>
  <c r="BF155" i="6"/>
  <c r="T155" i="6"/>
  <c r="R155" i="6"/>
  <c r="P155" i="6"/>
  <c r="BI146" i="6"/>
  <c r="BH146" i="6"/>
  <c r="BG146" i="6"/>
  <c r="BF146" i="6"/>
  <c r="T146" i="6"/>
  <c r="R146" i="6"/>
  <c r="P146" i="6"/>
  <c r="BI140" i="6"/>
  <c r="BH140" i="6"/>
  <c r="BG140" i="6"/>
  <c r="BF140" i="6"/>
  <c r="T140" i="6"/>
  <c r="R140" i="6"/>
  <c r="P140" i="6"/>
  <c r="BI134" i="6"/>
  <c r="BH134" i="6"/>
  <c r="BG134" i="6"/>
  <c r="BF134" i="6"/>
  <c r="T134" i="6"/>
  <c r="R134" i="6"/>
  <c r="P134" i="6"/>
  <c r="BI130" i="6"/>
  <c r="BH130" i="6"/>
  <c r="BG130" i="6"/>
  <c r="BF130" i="6"/>
  <c r="T130" i="6"/>
  <c r="R130" i="6"/>
  <c r="P130" i="6"/>
  <c r="BI126" i="6"/>
  <c r="BH126" i="6"/>
  <c r="BG126" i="6"/>
  <c r="BF126" i="6"/>
  <c r="T126" i="6"/>
  <c r="R126" i="6"/>
  <c r="P126" i="6"/>
  <c r="BI122" i="6"/>
  <c r="BH122" i="6"/>
  <c r="BG122" i="6"/>
  <c r="BF122" i="6"/>
  <c r="T122" i="6"/>
  <c r="R122" i="6"/>
  <c r="P122" i="6"/>
  <c r="BI118" i="6"/>
  <c r="BH118" i="6"/>
  <c r="BG118" i="6"/>
  <c r="BF118" i="6"/>
  <c r="T118" i="6"/>
  <c r="R118" i="6"/>
  <c r="P118" i="6"/>
  <c r="BI114" i="6"/>
  <c r="BH114" i="6"/>
  <c r="BG114" i="6"/>
  <c r="BF114" i="6"/>
  <c r="T114" i="6"/>
  <c r="R114" i="6"/>
  <c r="P114" i="6"/>
  <c r="BI110" i="6"/>
  <c r="BH110" i="6"/>
  <c r="BG110" i="6"/>
  <c r="BF110" i="6"/>
  <c r="T110" i="6"/>
  <c r="R110" i="6"/>
  <c r="P110" i="6"/>
  <c r="BI101" i="6"/>
  <c r="BH101" i="6"/>
  <c r="BG101" i="6"/>
  <c r="BF101" i="6"/>
  <c r="T101" i="6"/>
  <c r="R101" i="6"/>
  <c r="P101" i="6"/>
  <c r="BI97" i="6"/>
  <c r="BH97" i="6"/>
  <c r="BG97" i="6"/>
  <c r="BF97" i="6"/>
  <c r="T97" i="6"/>
  <c r="R97" i="6"/>
  <c r="P97" i="6"/>
  <c r="BI93" i="6"/>
  <c r="BH93" i="6"/>
  <c r="BG93" i="6"/>
  <c r="BF93" i="6"/>
  <c r="T93" i="6"/>
  <c r="R93" i="6"/>
  <c r="P93" i="6"/>
  <c r="J86" i="6"/>
  <c r="F86" i="6"/>
  <c r="F84" i="6"/>
  <c r="E82" i="6"/>
  <c r="J58" i="6"/>
  <c r="F58" i="6"/>
  <c r="F56" i="6"/>
  <c r="E54" i="6"/>
  <c r="J26" i="6"/>
  <c r="E26" i="6"/>
  <c r="J87" i="6" s="1"/>
  <c r="J25" i="6"/>
  <c r="J20" i="6"/>
  <c r="E20" i="6"/>
  <c r="F87" i="6" s="1"/>
  <c r="J19" i="6"/>
  <c r="J14" i="6"/>
  <c r="J84" i="6" s="1"/>
  <c r="E7" i="6"/>
  <c r="E78" i="6" s="1"/>
  <c r="J37" i="5"/>
  <c r="J36" i="5"/>
  <c r="AY58" i="1"/>
  <c r="J35" i="5"/>
  <c r="AX58" i="1"/>
  <c r="BI638" i="5"/>
  <c r="BH638" i="5"/>
  <c r="BG638" i="5"/>
  <c r="BF638" i="5"/>
  <c r="T638" i="5"/>
  <c r="R638" i="5"/>
  <c r="P638" i="5"/>
  <c r="BI636" i="5"/>
  <c r="BH636" i="5"/>
  <c r="BG636" i="5"/>
  <c r="BF636" i="5"/>
  <c r="T636" i="5"/>
  <c r="R636" i="5"/>
  <c r="P636" i="5"/>
  <c r="BI631" i="5"/>
  <c r="BH631" i="5"/>
  <c r="BG631" i="5"/>
  <c r="BF631" i="5"/>
  <c r="T631" i="5"/>
  <c r="R631" i="5"/>
  <c r="P631" i="5"/>
  <c r="BI628" i="5"/>
  <c r="BH628" i="5"/>
  <c r="BG628" i="5"/>
  <c r="BF628" i="5"/>
  <c r="T628" i="5"/>
  <c r="R628" i="5"/>
  <c r="P628" i="5"/>
  <c r="BI623" i="5"/>
  <c r="BH623" i="5"/>
  <c r="BG623" i="5"/>
  <c r="BF623" i="5"/>
  <c r="T623" i="5"/>
  <c r="R623" i="5"/>
  <c r="P623" i="5"/>
  <c r="BI620" i="5"/>
  <c r="BH620" i="5"/>
  <c r="BG620" i="5"/>
  <c r="BF620" i="5"/>
  <c r="T620" i="5"/>
  <c r="R620" i="5"/>
  <c r="P620" i="5"/>
  <c r="BI618" i="5"/>
  <c r="BH618" i="5"/>
  <c r="BG618" i="5"/>
  <c r="BF618" i="5"/>
  <c r="T618" i="5"/>
  <c r="R618" i="5"/>
  <c r="P618" i="5"/>
  <c r="BI615" i="5"/>
  <c r="BH615" i="5"/>
  <c r="BG615" i="5"/>
  <c r="BF615" i="5"/>
  <c r="T615" i="5"/>
  <c r="R615" i="5"/>
  <c r="P615" i="5"/>
  <c r="BI609" i="5"/>
  <c r="BH609" i="5"/>
  <c r="BG609" i="5"/>
  <c r="BF609" i="5"/>
  <c r="T609" i="5"/>
  <c r="R609" i="5"/>
  <c r="P609" i="5"/>
  <c r="BI604" i="5"/>
  <c r="BH604" i="5"/>
  <c r="BG604" i="5"/>
  <c r="BF604" i="5"/>
  <c r="T604" i="5"/>
  <c r="R604" i="5"/>
  <c r="P604" i="5"/>
  <c r="BI595" i="5"/>
  <c r="BH595" i="5"/>
  <c r="BG595" i="5"/>
  <c r="BF595" i="5"/>
  <c r="T595" i="5"/>
  <c r="R595" i="5"/>
  <c r="P595" i="5"/>
  <c r="BI592" i="5"/>
  <c r="BH592" i="5"/>
  <c r="BG592" i="5"/>
  <c r="BF592" i="5"/>
  <c r="T592" i="5"/>
  <c r="R592" i="5"/>
  <c r="P592" i="5"/>
  <c r="BI588" i="5"/>
  <c r="BH588" i="5"/>
  <c r="BG588" i="5"/>
  <c r="BF588" i="5"/>
  <c r="T588" i="5"/>
  <c r="R588" i="5"/>
  <c r="P588" i="5"/>
  <c r="BI585" i="5"/>
  <c r="BH585" i="5"/>
  <c r="BG585" i="5"/>
  <c r="BF585" i="5"/>
  <c r="T585" i="5"/>
  <c r="R585" i="5"/>
  <c r="P585" i="5"/>
  <c r="BI583" i="5"/>
  <c r="BH583" i="5"/>
  <c r="BG583" i="5"/>
  <c r="BF583" i="5"/>
  <c r="T583" i="5"/>
  <c r="R583" i="5"/>
  <c r="P583" i="5"/>
  <c r="BI581" i="5"/>
  <c r="BH581" i="5"/>
  <c r="BG581" i="5"/>
  <c r="BF581" i="5"/>
  <c r="T581" i="5"/>
  <c r="R581" i="5"/>
  <c r="P581" i="5"/>
  <c r="BI576" i="5"/>
  <c r="BH576" i="5"/>
  <c r="BG576" i="5"/>
  <c r="BF576" i="5"/>
  <c r="T576" i="5"/>
  <c r="T575" i="5"/>
  <c r="R576" i="5"/>
  <c r="R575" i="5"/>
  <c r="P576" i="5"/>
  <c r="P575" i="5"/>
  <c r="BI572" i="5"/>
  <c r="BH572" i="5"/>
  <c r="BG572" i="5"/>
  <c r="BF572" i="5"/>
  <c r="T572" i="5"/>
  <c r="R572" i="5"/>
  <c r="P572" i="5"/>
  <c r="BI565" i="5"/>
  <c r="BH565" i="5"/>
  <c r="BG565" i="5"/>
  <c r="BF565" i="5"/>
  <c r="T565" i="5"/>
  <c r="R565" i="5"/>
  <c r="P565" i="5"/>
  <c r="BI558" i="5"/>
  <c r="BH558" i="5"/>
  <c r="BG558" i="5"/>
  <c r="BF558" i="5"/>
  <c r="T558" i="5"/>
  <c r="R558" i="5"/>
  <c r="P558" i="5"/>
  <c r="BI555" i="5"/>
  <c r="BH555" i="5"/>
  <c r="BG555" i="5"/>
  <c r="BF555" i="5"/>
  <c r="T555" i="5"/>
  <c r="R555" i="5"/>
  <c r="P555" i="5"/>
  <c r="BI551" i="5"/>
  <c r="BH551" i="5"/>
  <c r="BG551" i="5"/>
  <c r="BF551" i="5"/>
  <c r="T551" i="5"/>
  <c r="R551" i="5"/>
  <c r="P551" i="5"/>
  <c r="BI545" i="5"/>
  <c r="BH545" i="5"/>
  <c r="BG545" i="5"/>
  <c r="BF545" i="5"/>
  <c r="T545" i="5"/>
  <c r="R545" i="5"/>
  <c r="P545" i="5"/>
  <c r="BI539" i="5"/>
  <c r="BH539" i="5"/>
  <c r="BG539" i="5"/>
  <c r="BF539" i="5"/>
  <c r="T539" i="5"/>
  <c r="R539" i="5"/>
  <c r="P539" i="5"/>
  <c r="BI533" i="5"/>
  <c r="BH533" i="5"/>
  <c r="BG533" i="5"/>
  <c r="BF533" i="5"/>
  <c r="T533" i="5"/>
  <c r="R533" i="5"/>
  <c r="P533" i="5"/>
  <c r="BI527" i="5"/>
  <c r="BH527" i="5"/>
  <c r="BG527" i="5"/>
  <c r="BF527" i="5"/>
  <c r="T527" i="5"/>
  <c r="R527" i="5"/>
  <c r="P527" i="5"/>
  <c r="BI524" i="5"/>
  <c r="BH524" i="5"/>
  <c r="BG524" i="5"/>
  <c r="BF524" i="5"/>
  <c r="T524" i="5"/>
  <c r="R524" i="5"/>
  <c r="P524" i="5"/>
  <c r="BI522" i="5"/>
  <c r="BH522" i="5"/>
  <c r="BG522" i="5"/>
  <c r="BF522" i="5"/>
  <c r="T522" i="5"/>
  <c r="R522" i="5"/>
  <c r="P522" i="5"/>
  <c r="BI520" i="5"/>
  <c r="BH520" i="5"/>
  <c r="BG520" i="5"/>
  <c r="BF520" i="5"/>
  <c r="T520" i="5"/>
  <c r="R520" i="5"/>
  <c r="P520" i="5"/>
  <c r="BI518" i="5"/>
  <c r="BH518" i="5"/>
  <c r="BG518" i="5"/>
  <c r="BF518" i="5"/>
  <c r="T518" i="5"/>
  <c r="R518" i="5"/>
  <c r="P518" i="5"/>
  <c r="BI516" i="5"/>
  <c r="BH516" i="5"/>
  <c r="BG516" i="5"/>
  <c r="BF516" i="5"/>
  <c r="T516" i="5"/>
  <c r="R516" i="5"/>
  <c r="P516" i="5"/>
  <c r="BI514" i="5"/>
  <c r="BH514" i="5"/>
  <c r="BG514" i="5"/>
  <c r="BF514" i="5"/>
  <c r="T514" i="5"/>
  <c r="R514" i="5"/>
  <c r="P514" i="5"/>
  <c r="BI512" i="5"/>
  <c r="BH512" i="5"/>
  <c r="BG512" i="5"/>
  <c r="BF512" i="5"/>
  <c r="T512" i="5"/>
  <c r="R512" i="5"/>
  <c r="P512" i="5"/>
  <c r="BI509" i="5"/>
  <c r="BH509" i="5"/>
  <c r="BG509" i="5"/>
  <c r="BF509" i="5"/>
  <c r="T509" i="5"/>
  <c r="R509" i="5"/>
  <c r="P509" i="5"/>
  <c r="BI506" i="5"/>
  <c r="BH506" i="5"/>
  <c r="BG506" i="5"/>
  <c r="BF506" i="5"/>
  <c r="T506" i="5"/>
  <c r="R506" i="5"/>
  <c r="P506" i="5"/>
  <c r="BI503" i="5"/>
  <c r="BH503" i="5"/>
  <c r="BG503" i="5"/>
  <c r="BF503" i="5"/>
  <c r="T503" i="5"/>
  <c r="R503" i="5"/>
  <c r="P503" i="5"/>
  <c r="BI499" i="5"/>
  <c r="BH499" i="5"/>
  <c r="BG499" i="5"/>
  <c r="BF499" i="5"/>
  <c r="T499" i="5"/>
  <c r="R499" i="5"/>
  <c r="P499" i="5"/>
  <c r="BI497" i="5"/>
  <c r="BH497" i="5"/>
  <c r="BG497" i="5"/>
  <c r="BF497" i="5"/>
  <c r="T497" i="5"/>
  <c r="R497" i="5"/>
  <c r="P497" i="5"/>
  <c r="BI494" i="5"/>
  <c r="BH494" i="5"/>
  <c r="BG494" i="5"/>
  <c r="BF494" i="5"/>
  <c r="T494" i="5"/>
  <c r="R494" i="5"/>
  <c r="P494" i="5"/>
  <c r="BI489" i="5"/>
  <c r="BH489" i="5"/>
  <c r="BG489" i="5"/>
  <c r="BF489" i="5"/>
  <c r="T489" i="5"/>
  <c r="R489" i="5"/>
  <c r="P489" i="5"/>
  <c r="BI487" i="5"/>
  <c r="BH487" i="5"/>
  <c r="BG487" i="5"/>
  <c r="BF487" i="5"/>
  <c r="T487" i="5"/>
  <c r="R487" i="5"/>
  <c r="P487" i="5"/>
  <c r="BI484" i="5"/>
  <c r="BH484" i="5"/>
  <c r="BG484" i="5"/>
  <c r="BF484" i="5"/>
  <c r="T484" i="5"/>
  <c r="R484" i="5"/>
  <c r="P484" i="5"/>
  <c r="BI482" i="5"/>
  <c r="BH482" i="5"/>
  <c r="BG482" i="5"/>
  <c r="BF482" i="5"/>
  <c r="T482" i="5"/>
  <c r="R482" i="5"/>
  <c r="P482" i="5"/>
  <c r="BI479" i="5"/>
  <c r="BH479" i="5"/>
  <c r="BG479" i="5"/>
  <c r="BF479" i="5"/>
  <c r="T479" i="5"/>
  <c r="R479" i="5"/>
  <c r="P479" i="5"/>
  <c r="BI474" i="5"/>
  <c r="BH474" i="5"/>
  <c r="BG474" i="5"/>
  <c r="BF474" i="5"/>
  <c r="T474" i="5"/>
  <c r="R474" i="5"/>
  <c r="P474" i="5"/>
  <c r="BI465" i="5"/>
  <c r="BH465" i="5"/>
  <c r="BG465" i="5"/>
  <c r="BF465" i="5"/>
  <c r="T465" i="5"/>
  <c r="R465" i="5"/>
  <c r="P465" i="5"/>
  <c r="BI457" i="5"/>
  <c r="BH457" i="5"/>
  <c r="BG457" i="5"/>
  <c r="BF457" i="5"/>
  <c r="T457" i="5"/>
  <c r="R457" i="5"/>
  <c r="P457" i="5"/>
  <c r="BI453" i="5"/>
  <c r="BH453" i="5"/>
  <c r="BG453" i="5"/>
  <c r="BF453" i="5"/>
  <c r="T453" i="5"/>
  <c r="R453" i="5"/>
  <c r="P453" i="5"/>
  <c r="BI449" i="5"/>
  <c r="BH449" i="5"/>
  <c r="BG449" i="5"/>
  <c r="BF449" i="5"/>
  <c r="T449" i="5"/>
  <c r="R449" i="5"/>
  <c r="P449" i="5"/>
  <c r="BI440" i="5"/>
  <c r="BH440" i="5"/>
  <c r="BG440" i="5"/>
  <c r="BF440" i="5"/>
  <c r="T440" i="5"/>
  <c r="R440" i="5"/>
  <c r="P440" i="5"/>
  <c r="BI434" i="5"/>
  <c r="BH434" i="5"/>
  <c r="BG434" i="5"/>
  <c r="BF434" i="5"/>
  <c r="T434" i="5"/>
  <c r="R434" i="5"/>
  <c r="P434" i="5"/>
  <c r="BI418" i="5"/>
  <c r="BH418" i="5"/>
  <c r="BG418" i="5"/>
  <c r="BF418" i="5"/>
  <c r="T418" i="5"/>
  <c r="R418" i="5"/>
  <c r="P418" i="5"/>
  <c r="BI415" i="5"/>
  <c r="BH415" i="5"/>
  <c r="BG415" i="5"/>
  <c r="BF415" i="5"/>
  <c r="T415" i="5"/>
  <c r="R415" i="5"/>
  <c r="P415" i="5"/>
  <c r="BI409" i="5"/>
  <c r="BH409" i="5"/>
  <c r="BG409" i="5"/>
  <c r="BF409" i="5"/>
  <c r="T409" i="5"/>
  <c r="R409" i="5"/>
  <c r="P409" i="5"/>
  <c r="BI399" i="5"/>
  <c r="BH399" i="5"/>
  <c r="BG399" i="5"/>
  <c r="BF399" i="5"/>
  <c r="T399" i="5"/>
  <c r="R399" i="5"/>
  <c r="P399" i="5"/>
  <c r="BI395" i="5"/>
  <c r="BH395" i="5"/>
  <c r="BG395" i="5"/>
  <c r="BF395" i="5"/>
  <c r="T395" i="5"/>
  <c r="R395" i="5"/>
  <c r="P395" i="5"/>
  <c r="BI392" i="5"/>
  <c r="BH392" i="5"/>
  <c r="BG392" i="5"/>
  <c r="BF392" i="5"/>
  <c r="T392" i="5"/>
  <c r="R392" i="5"/>
  <c r="P392" i="5"/>
  <c r="BI387" i="5"/>
  <c r="BH387" i="5"/>
  <c r="BG387" i="5"/>
  <c r="BF387" i="5"/>
  <c r="T387" i="5"/>
  <c r="R387" i="5"/>
  <c r="P387" i="5"/>
  <c r="BI382" i="5"/>
  <c r="BH382" i="5"/>
  <c r="BG382" i="5"/>
  <c r="BF382" i="5"/>
  <c r="T382" i="5"/>
  <c r="R382" i="5"/>
  <c r="P382" i="5"/>
  <c r="BI374" i="5"/>
  <c r="BH374" i="5"/>
  <c r="BG374" i="5"/>
  <c r="BF374" i="5"/>
  <c r="T374" i="5"/>
  <c r="R374" i="5"/>
  <c r="P374" i="5"/>
  <c r="BI370" i="5"/>
  <c r="BH370" i="5"/>
  <c r="BG370" i="5"/>
  <c r="BF370" i="5"/>
  <c r="T370" i="5"/>
  <c r="R370" i="5"/>
  <c r="P370" i="5"/>
  <c r="BI365" i="5"/>
  <c r="BH365" i="5"/>
  <c r="BG365" i="5"/>
  <c r="BF365" i="5"/>
  <c r="T365" i="5"/>
  <c r="R365" i="5"/>
  <c r="P365" i="5"/>
  <c r="BI363" i="5"/>
  <c r="BH363" i="5"/>
  <c r="BG363" i="5"/>
  <c r="BF363" i="5"/>
  <c r="T363" i="5"/>
  <c r="R363" i="5"/>
  <c r="P363" i="5"/>
  <c r="BI359" i="5"/>
  <c r="BH359" i="5"/>
  <c r="BG359" i="5"/>
  <c r="BF359" i="5"/>
  <c r="T359" i="5"/>
  <c r="R359" i="5"/>
  <c r="P359" i="5"/>
  <c r="BI355" i="5"/>
  <c r="BH355" i="5"/>
  <c r="BG355" i="5"/>
  <c r="BF355" i="5"/>
  <c r="T355" i="5"/>
  <c r="R355" i="5"/>
  <c r="P355" i="5"/>
  <c r="BI352" i="5"/>
  <c r="BH352" i="5"/>
  <c r="BG352" i="5"/>
  <c r="BF352" i="5"/>
  <c r="T352" i="5"/>
  <c r="R352" i="5"/>
  <c r="P352" i="5"/>
  <c r="BI350" i="5"/>
  <c r="BH350" i="5"/>
  <c r="BG350" i="5"/>
  <c r="BF350" i="5"/>
  <c r="T350" i="5"/>
  <c r="R350" i="5"/>
  <c r="P350" i="5"/>
  <c r="BI348" i="5"/>
  <c r="BH348" i="5"/>
  <c r="BG348" i="5"/>
  <c r="BF348" i="5"/>
  <c r="T348" i="5"/>
  <c r="R348" i="5"/>
  <c r="P348" i="5"/>
  <c r="BI343" i="5"/>
  <c r="BH343" i="5"/>
  <c r="BG343" i="5"/>
  <c r="BF343" i="5"/>
  <c r="T343" i="5"/>
  <c r="R343" i="5"/>
  <c r="P343" i="5"/>
  <c r="BI312" i="5"/>
  <c r="BH312" i="5"/>
  <c r="BG312" i="5"/>
  <c r="BF312" i="5"/>
  <c r="T312" i="5"/>
  <c r="R312" i="5"/>
  <c r="P312" i="5"/>
  <c r="BI309" i="5"/>
  <c r="BH309" i="5"/>
  <c r="BG309" i="5"/>
  <c r="BF309" i="5"/>
  <c r="T309" i="5"/>
  <c r="R309" i="5"/>
  <c r="P309" i="5"/>
  <c r="BI305" i="5"/>
  <c r="BH305" i="5"/>
  <c r="BG305" i="5"/>
  <c r="BF305" i="5"/>
  <c r="T305" i="5"/>
  <c r="R305" i="5"/>
  <c r="P305" i="5"/>
  <c r="BI302" i="5"/>
  <c r="BH302" i="5"/>
  <c r="BG302" i="5"/>
  <c r="BF302" i="5"/>
  <c r="T302" i="5"/>
  <c r="R302" i="5"/>
  <c r="P302" i="5"/>
  <c r="BI296" i="5"/>
  <c r="BH296" i="5"/>
  <c r="BG296" i="5"/>
  <c r="BF296" i="5"/>
  <c r="T296" i="5"/>
  <c r="R296" i="5"/>
  <c r="P296" i="5"/>
  <c r="BI291" i="5"/>
  <c r="BH291" i="5"/>
  <c r="BG291" i="5"/>
  <c r="BF291" i="5"/>
  <c r="T291" i="5"/>
  <c r="R291" i="5"/>
  <c r="P291" i="5"/>
  <c r="BI285" i="5"/>
  <c r="BH285" i="5"/>
  <c r="BG285" i="5"/>
  <c r="BF285" i="5"/>
  <c r="T285" i="5"/>
  <c r="R285" i="5"/>
  <c r="P285" i="5"/>
  <c r="BI281" i="5"/>
  <c r="BH281" i="5"/>
  <c r="BG281" i="5"/>
  <c r="BF281" i="5"/>
  <c r="T281" i="5"/>
  <c r="R281" i="5"/>
  <c r="P281" i="5"/>
  <c r="BI277" i="5"/>
  <c r="BH277" i="5"/>
  <c r="BG277" i="5"/>
  <c r="BF277" i="5"/>
  <c r="T277" i="5"/>
  <c r="R277" i="5"/>
  <c r="P277" i="5"/>
  <c r="BI272" i="5"/>
  <c r="BH272" i="5"/>
  <c r="BG272" i="5"/>
  <c r="BF272" i="5"/>
  <c r="T272" i="5"/>
  <c r="R272" i="5"/>
  <c r="P272" i="5"/>
  <c r="BI265" i="5"/>
  <c r="BH265" i="5"/>
  <c r="BG265" i="5"/>
  <c r="BF265" i="5"/>
  <c r="T265" i="5"/>
  <c r="R265" i="5"/>
  <c r="P265" i="5"/>
  <c r="BI261" i="5"/>
  <c r="BH261" i="5"/>
  <c r="BG261" i="5"/>
  <c r="BF261" i="5"/>
  <c r="T261" i="5"/>
  <c r="R261" i="5"/>
  <c r="P261" i="5"/>
  <c r="BI239" i="5"/>
  <c r="BH239" i="5"/>
  <c r="BG239" i="5"/>
  <c r="BF239" i="5"/>
  <c r="T239" i="5"/>
  <c r="R239" i="5"/>
  <c r="P239" i="5"/>
  <c r="BI229" i="5"/>
  <c r="BH229" i="5"/>
  <c r="BG229" i="5"/>
  <c r="BF229" i="5"/>
  <c r="T229" i="5"/>
  <c r="R229" i="5"/>
  <c r="P229" i="5"/>
  <c r="BI223" i="5"/>
  <c r="BH223" i="5"/>
  <c r="BG223" i="5"/>
  <c r="BF223" i="5"/>
  <c r="T223" i="5"/>
  <c r="R223" i="5"/>
  <c r="P223" i="5"/>
  <c r="BI211" i="5"/>
  <c r="BH211" i="5"/>
  <c r="BG211" i="5"/>
  <c r="BF211" i="5"/>
  <c r="T211" i="5"/>
  <c r="R211" i="5"/>
  <c r="P211" i="5"/>
  <c r="BI207" i="5"/>
  <c r="BH207" i="5"/>
  <c r="BG207" i="5"/>
  <c r="BF207" i="5"/>
  <c r="T207" i="5"/>
  <c r="R207" i="5"/>
  <c r="P207" i="5"/>
  <c r="BI200" i="5"/>
  <c r="BH200" i="5"/>
  <c r="BG200" i="5"/>
  <c r="BF200" i="5"/>
  <c r="T200" i="5"/>
  <c r="R200" i="5"/>
  <c r="P200" i="5"/>
  <c r="BI196" i="5"/>
  <c r="BH196" i="5"/>
  <c r="BG196" i="5"/>
  <c r="BF196" i="5"/>
  <c r="T196" i="5"/>
  <c r="R196" i="5"/>
  <c r="P196" i="5"/>
  <c r="BI192" i="5"/>
  <c r="BH192" i="5"/>
  <c r="BG192" i="5"/>
  <c r="BF192" i="5"/>
  <c r="T192" i="5"/>
  <c r="R192" i="5"/>
  <c r="P192" i="5"/>
  <c r="BI188" i="5"/>
  <c r="BH188" i="5"/>
  <c r="BG188" i="5"/>
  <c r="BF188" i="5"/>
  <c r="T188" i="5"/>
  <c r="R188" i="5"/>
  <c r="P188" i="5"/>
  <c r="BI184" i="5"/>
  <c r="BH184" i="5"/>
  <c r="BG184" i="5"/>
  <c r="BF184" i="5"/>
  <c r="T184" i="5"/>
  <c r="R184" i="5"/>
  <c r="P184" i="5"/>
  <c r="BI174" i="5"/>
  <c r="BH174" i="5"/>
  <c r="BG174" i="5"/>
  <c r="BF174" i="5"/>
  <c r="T174" i="5"/>
  <c r="R174" i="5"/>
  <c r="P174" i="5"/>
  <c r="BI169" i="5"/>
  <c r="BH169" i="5"/>
  <c r="BG169" i="5"/>
  <c r="BF169" i="5"/>
  <c r="T169" i="5"/>
  <c r="R169" i="5"/>
  <c r="P169" i="5"/>
  <c r="BI162" i="5"/>
  <c r="BH162" i="5"/>
  <c r="BG162" i="5"/>
  <c r="BF162" i="5"/>
  <c r="T162" i="5"/>
  <c r="R162" i="5"/>
  <c r="P162" i="5"/>
  <c r="BI156" i="5"/>
  <c r="BH156" i="5"/>
  <c r="BG156" i="5"/>
  <c r="BF156" i="5"/>
  <c r="T156" i="5"/>
  <c r="R156" i="5"/>
  <c r="P156" i="5"/>
  <c r="BI152" i="5"/>
  <c r="BH152" i="5"/>
  <c r="BG152" i="5"/>
  <c r="BF152" i="5"/>
  <c r="T152" i="5"/>
  <c r="R152" i="5"/>
  <c r="P152" i="5"/>
  <c r="BI148" i="5"/>
  <c r="BH148" i="5"/>
  <c r="BG148" i="5"/>
  <c r="BF148" i="5"/>
  <c r="T148" i="5"/>
  <c r="R148" i="5"/>
  <c r="P148" i="5"/>
  <c r="BI142" i="5"/>
  <c r="BH142" i="5"/>
  <c r="BG142" i="5"/>
  <c r="BF142" i="5"/>
  <c r="T142" i="5"/>
  <c r="R142" i="5"/>
  <c r="P142" i="5"/>
  <c r="BI136" i="5"/>
  <c r="BH136" i="5"/>
  <c r="BG136" i="5"/>
  <c r="BF136" i="5"/>
  <c r="T136" i="5"/>
  <c r="R136" i="5"/>
  <c r="P136" i="5"/>
  <c r="BI132" i="5"/>
  <c r="BH132" i="5"/>
  <c r="BG132" i="5"/>
  <c r="BF132" i="5"/>
  <c r="T132" i="5"/>
  <c r="R132" i="5"/>
  <c r="P132" i="5"/>
  <c r="BI125" i="5"/>
  <c r="BH125" i="5"/>
  <c r="BG125" i="5"/>
  <c r="BF125" i="5"/>
  <c r="T125" i="5"/>
  <c r="R125" i="5"/>
  <c r="P125" i="5"/>
  <c r="BI121" i="5"/>
  <c r="BH121" i="5"/>
  <c r="BG121" i="5"/>
  <c r="BF121" i="5"/>
  <c r="T121" i="5"/>
  <c r="R121" i="5"/>
  <c r="P121" i="5"/>
  <c r="BI117" i="5"/>
  <c r="BH117" i="5"/>
  <c r="BG117" i="5"/>
  <c r="BF117" i="5"/>
  <c r="T117" i="5"/>
  <c r="R117" i="5"/>
  <c r="P117" i="5"/>
  <c r="BI112" i="5"/>
  <c r="BH112" i="5"/>
  <c r="BG112" i="5"/>
  <c r="BF112" i="5"/>
  <c r="T112" i="5"/>
  <c r="R112" i="5"/>
  <c r="P112" i="5"/>
  <c r="BI106" i="5"/>
  <c r="BH106" i="5"/>
  <c r="BG106" i="5"/>
  <c r="BF106" i="5"/>
  <c r="T106" i="5"/>
  <c r="R106" i="5"/>
  <c r="P106" i="5"/>
  <c r="BI102" i="5"/>
  <c r="BH102" i="5"/>
  <c r="BG102" i="5"/>
  <c r="BF102" i="5"/>
  <c r="T102" i="5"/>
  <c r="R102" i="5"/>
  <c r="P102" i="5"/>
  <c r="BI96" i="5"/>
  <c r="BH96" i="5"/>
  <c r="BG96" i="5"/>
  <c r="BF96" i="5"/>
  <c r="T96" i="5"/>
  <c r="R96" i="5"/>
  <c r="P96" i="5"/>
  <c r="J89" i="5"/>
  <c r="F89" i="5"/>
  <c r="F87" i="5"/>
  <c r="E85" i="5"/>
  <c r="J54" i="5"/>
  <c r="F54" i="5"/>
  <c r="F52" i="5"/>
  <c r="E50" i="5"/>
  <c r="J24" i="5"/>
  <c r="E24" i="5"/>
  <c r="J55" i="5" s="1"/>
  <c r="J23" i="5"/>
  <c r="J18" i="5"/>
  <c r="E18" i="5"/>
  <c r="F90" i="5" s="1"/>
  <c r="J17" i="5"/>
  <c r="J12" i="5"/>
  <c r="J87" i="5"/>
  <c r="E7" i="5"/>
  <c r="E83" i="5"/>
  <c r="J37" i="4"/>
  <c r="J36" i="4"/>
  <c r="AY57" i="1" s="1"/>
  <c r="J35" i="4"/>
  <c r="AX57" i="1" s="1"/>
  <c r="BI1993" i="4"/>
  <c r="BH1993" i="4"/>
  <c r="BG1993" i="4"/>
  <c r="BF1993" i="4"/>
  <c r="T1993" i="4"/>
  <c r="R1993" i="4"/>
  <c r="P1993" i="4"/>
  <c r="BI1990" i="4"/>
  <c r="BH1990" i="4"/>
  <c r="BG1990" i="4"/>
  <c r="BF1990" i="4"/>
  <c r="T1990" i="4"/>
  <c r="R1990" i="4"/>
  <c r="P1990" i="4"/>
  <c r="BI1988" i="4"/>
  <c r="BH1988" i="4"/>
  <c r="BG1988" i="4"/>
  <c r="BF1988" i="4"/>
  <c r="T1988" i="4"/>
  <c r="R1988" i="4"/>
  <c r="P1988" i="4"/>
  <c r="BI1984" i="4"/>
  <c r="BH1984" i="4"/>
  <c r="BG1984" i="4"/>
  <c r="BF1984" i="4"/>
  <c r="T1984" i="4"/>
  <c r="R1984" i="4"/>
  <c r="P1984" i="4"/>
  <c r="BI1982" i="4"/>
  <c r="BH1982" i="4"/>
  <c r="BG1982" i="4"/>
  <c r="BF1982" i="4"/>
  <c r="T1982" i="4"/>
  <c r="R1982" i="4"/>
  <c r="P1982" i="4"/>
  <c r="BI1978" i="4"/>
  <c r="BH1978" i="4"/>
  <c r="BG1978" i="4"/>
  <c r="BF1978" i="4"/>
  <c r="T1978" i="4"/>
  <c r="R1978" i="4"/>
  <c r="P1978" i="4"/>
  <c r="BI1975" i="4"/>
  <c r="BH1975" i="4"/>
  <c r="BG1975" i="4"/>
  <c r="BF1975" i="4"/>
  <c r="T1975" i="4"/>
  <c r="R1975" i="4"/>
  <c r="P1975" i="4"/>
  <c r="BI1973" i="4"/>
  <c r="BH1973" i="4"/>
  <c r="BG1973" i="4"/>
  <c r="BF1973" i="4"/>
  <c r="T1973" i="4"/>
  <c r="R1973" i="4"/>
  <c r="P1973" i="4"/>
  <c r="BI1970" i="4"/>
  <c r="BH1970" i="4"/>
  <c r="BG1970" i="4"/>
  <c r="BF1970" i="4"/>
  <c r="T1970" i="4"/>
  <c r="R1970" i="4"/>
  <c r="P1970" i="4"/>
  <c r="BI1964" i="4"/>
  <c r="BH1964" i="4"/>
  <c r="BG1964" i="4"/>
  <c r="BF1964" i="4"/>
  <c r="T1964" i="4"/>
  <c r="R1964" i="4"/>
  <c r="P1964" i="4"/>
  <c r="BI1959" i="4"/>
  <c r="BH1959" i="4"/>
  <c r="BG1959" i="4"/>
  <c r="BF1959" i="4"/>
  <c r="T1959" i="4"/>
  <c r="R1959" i="4"/>
  <c r="P1959" i="4"/>
  <c r="BI1953" i="4"/>
  <c r="BH1953" i="4"/>
  <c r="BG1953" i="4"/>
  <c r="BF1953" i="4"/>
  <c r="T1953" i="4"/>
  <c r="R1953" i="4"/>
  <c r="P1953" i="4"/>
  <c r="BI1949" i="4"/>
  <c r="BH1949" i="4"/>
  <c r="BG1949" i="4"/>
  <c r="BF1949" i="4"/>
  <c r="T1949" i="4"/>
  <c r="R1949" i="4"/>
  <c r="P1949" i="4"/>
  <c r="BI1946" i="4"/>
  <c r="BH1946" i="4"/>
  <c r="BG1946" i="4"/>
  <c r="BF1946" i="4"/>
  <c r="T1946" i="4"/>
  <c r="R1946" i="4"/>
  <c r="P1946" i="4"/>
  <c r="BI1941" i="4"/>
  <c r="BH1941" i="4"/>
  <c r="BG1941" i="4"/>
  <c r="BF1941" i="4"/>
  <c r="T1941" i="4"/>
  <c r="R1941" i="4"/>
  <c r="P1941" i="4"/>
  <c r="BI1936" i="4"/>
  <c r="BH1936" i="4"/>
  <c r="BG1936" i="4"/>
  <c r="BF1936" i="4"/>
  <c r="T1936" i="4"/>
  <c r="T1935" i="4" s="1"/>
  <c r="R1936" i="4"/>
  <c r="R1935" i="4"/>
  <c r="P1936" i="4"/>
  <c r="P1935" i="4"/>
  <c r="BI1931" i="4"/>
  <c r="BH1931" i="4"/>
  <c r="BG1931" i="4"/>
  <c r="BF1931" i="4"/>
  <c r="T1931" i="4"/>
  <c r="R1931" i="4"/>
  <c r="P1931" i="4"/>
  <c r="BI1920" i="4"/>
  <c r="BH1920" i="4"/>
  <c r="BG1920" i="4"/>
  <c r="BF1920" i="4"/>
  <c r="T1920" i="4"/>
  <c r="R1920" i="4"/>
  <c r="P1920" i="4"/>
  <c r="BI1909" i="4"/>
  <c r="BH1909" i="4"/>
  <c r="BG1909" i="4"/>
  <c r="BF1909" i="4"/>
  <c r="T1909" i="4"/>
  <c r="R1909" i="4"/>
  <c r="P1909" i="4"/>
  <c r="BI1900" i="4"/>
  <c r="BH1900" i="4"/>
  <c r="BG1900" i="4"/>
  <c r="BF1900" i="4"/>
  <c r="T1900" i="4"/>
  <c r="R1900" i="4"/>
  <c r="P1900" i="4"/>
  <c r="BI1895" i="4"/>
  <c r="BH1895" i="4"/>
  <c r="BG1895" i="4"/>
  <c r="BF1895" i="4"/>
  <c r="T1895" i="4"/>
  <c r="R1895" i="4"/>
  <c r="P1895" i="4"/>
  <c r="BI1892" i="4"/>
  <c r="BH1892" i="4"/>
  <c r="BG1892" i="4"/>
  <c r="BF1892" i="4"/>
  <c r="T1892" i="4"/>
  <c r="R1892" i="4"/>
  <c r="P1892" i="4"/>
  <c r="BI1888" i="4"/>
  <c r="BH1888" i="4"/>
  <c r="BG1888" i="4"/>
  <c r="BF1888" i="4"/>
  <c r="T1888" i="4"/>
  <c r="R1888" i="4"/>
  <c r="P1888" i="4"/>
  <c r="BI1885" i="4"/>
  <c r="BH1885" i="4"/>
  <c r="BG1885" i="4"/>
  <c r="BF1885" i="4"/>
  <c r="T1885" i="4"/>
  <c r="R1885" i="4"/>
  <c r="P1885" i="4"/>
  <c r="BI1882" i="4"/>
  <c r="BH1882" i="4"/>
  <c r="BG1882" i="4"/>
  <c r="BF1882" i="4"/>
  <c r="T1882" i="4"/>
  <c r="R1882" i="4"/>
  <c r="P1882" i="4"/>
  <c r="BI1880" i="4"/>
  <c r="BH1880" i="4"/>
  <c r="BG1880" i="4"/>
  <c r="BF1880" i="4"/>
  <c r="T1880" i="4"/>
  <c r="R1880" i="4"/>
  <c r="P1880" i="4"/>
  <c r="BI1877" i="4"/>
  <c r="BH1877" i="4"/>
  <c r="BG1877" i="4"/>
  <c r="BF1877" i="4"/>
  <c r="T1877" i="4"/>
  <c r="R1877" i="4"/>
  <c r="P1877" i="4"/>
  <c r="BI1875" i="4"/>
  <c r="BH1875" i="4"/>
  <c r="BG1875" i="4"/>
  <c r="BF1875" i="4"/>
  <c r="T1875" i="4"/>
  <c r="R1875" i="4"/>
  <c r="P1875" i="4"/>
  <c r="BI1873" i="4"/>
  <c r="BH1873" i="4"/>
  <c r="BG1873" i="4"/>
  <c r="BF1873" i="4"/>
  <c r="T1873" i="4"/>
  <c r="R1873" i="4"/>
  <c r="P1873" i="4"/>
  <c r="BI1867" i="4"/>
  <c r="BH1867" i="4"/>
  <c r="BG1867" i="4"/>
  <c r="BF1867" i="4"/>
  <c r="T1867" i="4"/>
  <c r="R1867" i="4"/>
  <c r="P1867" i="4"/>
  <c r="BI1863" i="4"/>
  <c r="BH1863" i="4"/>
  <c r="BG1863" i="4"/>
  <c r="BF1863" i="4"/>
  <c r="T1863" i="4"/>
  <c r="R1863" i="4"/>
  <c r="P1863" i="4"/>
  <c r="BI1858" i="4"/>
  <c r="BH1858" i="4"/>
  <c r="BG1858" i="4"/>
  <c r="BF1858" i="4"/>
  <c r="T1858" i="4"/>
  <c r="R1858" i="4"/>
  <c r="P1858" i="4"/>
  <c r="BI1838" i="4"/>
  <c r="BH1838" i="4"/>
  <c r="BG1838" i="4"/>
  <c r="BF1838" i="4"/>
  <c r="T1838" i="4"/>
  <c r="R1838" i="4"/>
  <c r="P1838" i="4"/>
  <c r="BI1831" i="4"/>
  <c r="BH1831" i="4"/>
  <c r="BG1831" i="4"/>
  <c r="BF1831" i="4"/>
  <c r="T1831" i="4"/>
  <c r="R1831" i="4"/>
  <c r="P1831" i="4"/>
  <c r="BI1827" i="4"/>
  <c r="BH1827" i="4"/>
  <c r="BG1827" i="4"/>
  <c r="BF1827" i="4"/>
  <c r="T1827" i="4"/>
  <c r="R1827" i="4"/>
  <c r="P1827" i="4"/>
  <c r="BI1810" i="4"/>
  <c r="BH1810" i="4"/>
  <c r="BG1810" i="4"/>
  <c r="BF1810" i="4"/>
  <c r="T1810" i="4"/>
  <c r="R1810" i="4"/>
  <c r="P1810" i="4"/>
  <c r="BI1806" i="4"/>
  <c r="BH1806" i="4"/>
  <c r="BG1806" i="4"/>
  <c r="BF1806" i="4"/>
  <c r="T1806" i="4"/>
  <c r="R1806" i="4"/>
  <c r="P1806" i="4"/>
  <c r="BI1797" i="4"/>
  <c r="BH1797" i="4"/>
  <c r="BG1797" i="4"/>
  <c r="BF1797" i="4"/>
  <c r="T1797" i="4"/>
  <c r="R1797" i="4"/>
  <c r="P1797" i="4"/>
  <c r="BI1792" i="4"/>
  <c r="BH1792" i="4"/>
  <c r="BG1792" i="4"/>
  <c r="BF1792" i="4"/>
  <c r="T1792" i="4"/>
  <c r="R1792" i="4"/>
  <c r="P1792" i="4"/>
  <c r="BI1787" i="4"/>
  <c r="BH1787" i="4"/>
  <c r="BG1787" i="4"/>
  <c r="BF1787" i="4"/>
  <c r="T1787" i="4"/>
  <c r="R1787" i="4"/>
  <c r="P1787" i="4"/>
  <c r="BI1783" i="4"/>
  <c r="BH1783" i="4"/>
  <c r="BG1783" i="4"/>
  <c r="BF1783" i="4"/>
  <c r="T1783" i="4"/>
  <c r="R1783" i="4"/>
  <c r="P1783" i="4"/>
  <c r="BI1780" i="4"/>
  <c r="BH1780" i="4"/>
  <c r="BG1780" i="4"/>
  <c r="BF1780" i="4"/>
  <c r="T1780" i="4"/>
  <c r="R1780" i="4"/>
  <c r="P1780" i="4"/>
  <c r="BI1755" i="4"/>
  <c r="BH1755" i="4"/>
  <c r="BG1755" i="4"/>
  <c r="BF1755" i="4"/>
  <c r="T1755" i="4"/>
  <c r="R1755" i="4"/>
  <c r="P1755" i="4"/>
  <c r="BI1746" i="4"/>
  <c r="BH1746" i="4"/>
  <c r="BG1746" i="4"/>
  <c r="BF1746" i="4"/>
  <c r="T1746" i="4"/>
  <c r="R1746" i="4"/>
  <c r="P1746" i="4"/>
  <c r="BI1742" i="4"/>
  <c r="BH1742" i="4"/>
  <c r="BG1742" i="4"/>
  <c r="BF1742" i="4"/>
  <c r="T1742" i="4"/>
  <c r="R1742" i="4"/>
  <c r="P1742" i="4"/>
  <c r="BI1738" i="4"/>
  <c r="BH1738" i="4"/>
  <c r="BG1738" i="4"/>
  <c r="BF1738" i="4"/>
  <c r="T1738" i="4"/>
  <c r="R1738" i="4"/>
  <c r="P1738" i="4"/>
  <c r="BI1729" i="4"/>
  <c r="BH1729" i="4"/>
  <c r="BG1729" i="4"/>
  <c r="BF1729" i="4"/>
  <c r="T1729" i="4"/>
  <c r="R1729" i="4"/>
  <c r="P1729" i="4"/>
  <c r="BI1725" i="4"/>
  <c r="BH1725" i="4"/>
  <c r="BG1725" i="4"/>
  <c r="BF1725" i="4"/>
  <c r="T1725" i="4"/>
  <c r="R1725" i="4"/>
  <c r="P1725" i="4"/>
  <c r="BI1710" i="4"/>
  <c r="BH1710" i="4"/>
  <c r="BG1710" i="4"/>
  <c r="BF1710" i="4"/>
  <c r="T1710" i="4"/>
  <c r="R1710" i="4"/>
  <c r="P1710" i="4"/>
  <c r="BI1706" i="4"/>
  <c r="BH1706" i="4"/>
  <c r="BG1706" i="4"/>
  <c r="BF1706" i="4"/>
  <c r="T1706" i="4"/>
  <c r="R1706" i="4"/>
  <c r="P1706" i="4"/>
  <c r="BI1703" i="4"/>
  <c r="BH1703" i="4"/>
  <c r="BG1703" i="4"/>
  <c r="BF1703" i="4"/>
  <c r="T1703" i="4"/>
  <c r="R1703" i="4"/>
  <c r="P1703" i="4"/>
  <c r="BI1698" i="4"/>
  <c r="BH1698" i="4"/>
  <c r="BG1698" i="4"/>
  <c r="BF1698" i="4"/>
  <c r="T1698" i="4"/>
  <c r="R1698" i="4"/>
  <c r="P1698" i="4"/>
  <c r="BI1694" i="4"/>
  <c r="BH1694" i="4"/>
  <c r="BG1694" i="4"/>
  <c r="BF1694" i="4"/>
  <c r="T1694" i="4"/>
  <c r="R1694" i="4"/>
  <c r="P1694" i="4"/>
  <c r="BI1689" i="4"/>
  <c r="BH1689" i="4"/>
  <c r="BG1689" i="4"/>
  <c r="BF1689" i="4"/>
  <c r="T1689" i="4"/>
  <c r="R1689" i="4"/>
  <c r="P1689" i="4"/>
  <c r="BI1665" i="4"/>
  <c r="BH1665" i="4"/>
  <c r="BG1665" i="4"/>
  <c r="BF1665" i="4"/>
  <c r="T1665" i="4"/>
  <c r="R1665" i="4"/>
  <c r="P1665" i="4"/>
  <c r="BI1643" i="4"/>
  <c r="BH1643" i="4"/>
  <c r="BG1643" i="4"/>
  <c r="BF1643" i="4"/>
  <c r="T1643" i="4"/>
  <c r="R1643" i="4"/>
  <c r="P1643" i="4"/>
  <c r="BI1621" i="4"/>
  <c r="BH1621" i="4"/>
  <c r="BG1621" i="4"/>
  <c r="BF1621" i="4"/>
  <c r="T1621" i="4"/>
  <c r="R1621" i="4"/>
  <c r="P1621" i="4"/>
  <c r="BI1596" i="4"/>
  <c r="BH1596" i="4"/>
  <c r="BG1596" i="4"/>
  <c r="BF1596" i="4"/>
  <c r="T1596" i="4"/>
  <c r="R1596" i="4"/>
  <c r="P1596" i="4"/>
  <c r="BI1593" i="4"/>
  <c r="BH1593" i="4"/>
  <c r="BG1593" i="4"/>
  <c r="BF1593" i="4"/>
  <c r="T1593" i="4"/>
  <c r="R1593" i="4"/>
  <c r="P1593" i="4"/>
  <c r="BI1586" i="4"/>
  <c r="BH1586" i="4"/>
  <c r="BG1586" i="4"/>
  <c r="BF1586" i="4"/>
  <c r="T1586" i="4"/>
  <c r="R1586" i="4"/>
  <c r="P1586" i="4"/>
  <c r="BI1580" i="4"/>
  <c r="BH1580" i="4"/>
  <c r="BG1580" i="4"/>
  <c r="BF1580" i="4"/>
  <c r="T1580" i="4"/>
  <c r="R1580" i="4"/>
  <c r="P1580" i="4"/>
  <c r="BI1573" i="4"/>
  <c r="BH1573" i="4"/>
  <c r="BG1573" i="4"/>
  <c r="BF1573" i="4"/>
  <c r="T1573" i="4"/>
  <c r="R1573" i="4"/>
  <c r="P1573" i="4"/>
  <c r="BI1570" i="4"/>
  <c r="BH1570" i="4"/>
  <c r="BG1570" i="4"/>
  <c r="BF1570" i="4"/>
  <c r="T1570" i="4"/>
  <c r="R1570" i="4"/>
  <c r="P1570" i="4"/>
  <c r="BI1567" i="4"/>
  <c r="BH1567" i="4"/>
  <c r="BG1567" i="4"/>
  <c r="BF1567" i="4"/>
  <c r="T1567" i="4"/>
  <c r="R1567" i="4"/>
  <c r="P1567" i="4"/>
  <c r="BI1565" i="4"/>
  <c r="BH1565" i="4"/>
  <c r="BG1565" i="4"/>
  <c r="BF1565" i="4"/>
  <c r="T1565" i="4"/>
  <c r="R1565" i="4"/>
  <c r="P1565" i="4"/>
  <c r="BI1561" i="4"/>
  <c r="BH1561" i="4"/>
  <c r="BG1561" i="4"/>
  <c r="BF1561" i="4"/>
  <c r="T1561" i="4"/>
  <c r="R1561" i="4"/>
  <c r="P1561" i="4"/>
  <c r="BI1542" i="4"/>
  <c r="BH1542" i="4"/>
  <c r="BG1542" i="4"/>
  <c r="BF1542" i="4"/>
  <c r="T1542" i="4"/>
  <c r="R1542" i="4"/>
  <c r="P1542" i="4"/>
  <c r="BI1537" i="4"/>
  <c r="BH1537" i="4"/>
  <c r="BG1537" i="4"/>
  <c r="BF1537" i="4"/>
  <c r="T1537" i="4"/>
  <c r="R1537" i="4"/>
  <c r="P1537" i="4"/>
  <c r="BI1505" i="4"/>
  <c r="BH1505" i="4"/>
  <c r="BG1505" i="4"/>
  <c r="BF1505" i="4"/>
  <c r="T1505" i="4"/>
  <c r="R1505" i="4"/>
  <c r="P1505" i="4"/>
  <c r="BI1503" i="4"/>
  <c r="BH1503" i="4"/>
  <c r="BG1503" i="4"/>
  <c r="BF1503" i="4"/>
  <c r="T1503" i="4"/>
  <c r="R1503" i="4"/>
  <c r="P1503" i="4"/>
  <c r="BI1496" i="4"/>
  <c r="BH1496" i="4"/>
  <c r="BG1496" i="4"/>
  <c r="BF1496" i="4"/>
  <c r="T1496" i="4"/>
  <c r="R1496" i="4"/>
  <c r="P1496" i="4"/>
  <c r="BI1485" i="4"/>
  <c r="BH1485" i="4"/>
  <c r="BG1485" i="4"/>
  <c r="BF1485" i="4"/>
  <c r="T1485" i="4"/>
  <c r="R1485" i="4"/>
  <c r="P1485" i="4"/>
  <c r="BI1482" i="4"/>
  <c r="BH1482" i="4"/>
  <c r="BG1482" i="4"/>
  <c r="BF1482" i="4"/>
  <c r="T1482" i="4"/>
  <c r="R1482" i="4"/>
  <c r="P1482" i="4"/>
  <c r="BI1478" i="4"/>
  <c r="BH1478" i="4"/>
  <c r="BG1478" i="4"/>
  <c r="BF1478" i="4"/>
  <c r="T1478" i="4"/>
  <c r="R1478" i="4"/>
  <c r="P1478" i="4"/>
  <c r="BI1474" i="4"/>
  <c r="BH1474" i="4"/>
  <c r="BG1474" i="4"/>
  <c r="BF1474" i="4"/>
  <c r="T1474" i="4"/>
  <c r="R1474" i="4"/>
  <c r="P1474" i="4"/>
  <c r="BI1470" i="4"/>
  <c r="BH1470" i="4"/>
  <c r="BG1470" i="4"/>
  <c r="BF1470" i="4"/>
  <c r="T1470" i="4"/>
  <c r="R1470" i="4"/>
  <c r="P1470" i="4"/>
  <c r="BI1467" i="4"/>
  <c r="BH1467" i="4"/>
  <c r="BG1467" i="4"/>
  <c r="BF1467" i="4"/>
  <c r="T1467" i="4"/>
  <c r="R1467" i="4"/>
  <c r="P1467" i="4"/>
  <c r="BI1463" i="4"/>
  <c r="BH1463" i="4"/>
  <c r="BG1463" i="4"/>
  <c r="BF1463" i="4"/>
  <c r="T1463" i="4"/>
  <c r="R1463" i="4"/>
  <c r="P1463" i="4"/>
  <c r="BI1459" i="4"/>
  <c r="BH1459" i="4"/>
  <c r="BG1459" i="4"/>
  <c r="BF1459" i="4"/>
  <c r="T1459" i="4"/>
  <c r="R1459" i="4"/>
  <c r="P1459" i="4"/>
  <c r="BI1455" i="4"/>
  <c r="BH1455" i="4"/>
  <c r="BG1455" i="4"/>
  <c r="BF1455" i="4"/>
  <c r="T1455" i="4"/>
  <c r="R1455" i="4"/>
  <c r="P1455" i="4"/>
  <c r="BI1451" i="4"/>
  <c r="BH1451" i="4"/>
  <c r="BG1451" i="4"/>
  <c r="BF1451" i="4"/>
  <c r="T1451" i="4"/>
  <c r="R1451" i="4"/>
  <c r="P1451" i="4"/>
  <c r="BI1447" i="4"/>
  <c r="BH1447" i="4"/>
  <c r="BG1447" i="4"/>
  <c r="BF1447" i="4"/>
  <c r="T1447" i="4"/>
  <c r="R1447" i="4"/>
  <c r="P1447" i="4"/>
  <c r="BI1443" i="4"/>
  <c r="BH1443" i="4"/>
  <c r="BG1443" i="4"/>
  <c r="BF1443" i="4"/>
  <c r="T1443" i="4"/>
  <c r="R1443" i="4"/>
  <c r="P1443" i="4"/>
  <c r="BI1435" i="4"/>
  <c r="BH1435" i="4"/>
  <c r="BG1435" i="4"/>
  <c r="BF1435" i="4"/>
  <c r="T1435" i="4"/>
  <c r="R1435" i="4"/>
  <c r="P1435" i="4"/>
  <c r="BI1428" i="4"/>
  <c r="BH1428" i="4"/>
  <c r="BG1428" i="4"/>
  <c r="BF1428" i="4"/>
  <c r="T1428" i="4"/>
  <c r="R1428" i="4"/>
  <c r="P1428" i="4"/>
  <c r="BI1421" i="4"/>
  <c r="BH1421" i="4"/>
  <c r="BG1421" i="4"/>
  <c r="BF1421" i="4"/>
  <c r="T1421" i="4"/>
  <c r="R1421" i="4"/>
  <c r="P1421" i="4"/>
  <c r="BI1413" i="4"/>
  <c r="BH1413" i="4"/>
  <c r="BG1413" i="4"/>
  <c r="BF1413" i="4"/>
  <c r="T1413" i="4"/>
  <c r="R1413" i="4"/>
  <c r="P1413" i="4"/>
  <c r="BI1409" i="4"/>
  <c r="BH1409" i="4"/>
  <c r="BG1409" i="4"/>
  <c r="BF1409" i="4"/>
  <c r="T1409" i="4"/>
  <c r="R1409" i="4"/>
  <c r="P1409" i="4"/>
  <c r="BI1403" i="4"/>
  <c r="BH1403" i="4"/>
  <c r="BG1403" i="4"/>
  <c r="BF1403" i="4"/>
  <c r="T1403" i="4"/>
  <c r="R1403" i="4"/>
  <c r="P1403" i="4"/>
  <c r="BI1399" i="4"/>
  <c r="BH1399" i="4"/>
  <c r="BG1399" i="4"/>
  <c r="BF1399" i="4"/>
  <c r="T1399" i="4"/>
  <c r="R1399" i="4"/>
  <c r="P1399" i="4"/>
  <c r="BI1390" i="4"/>
  <c r="BH1390" i="4"/>
  <c r="BG1390" i="4"/>
  <c r="BF1390" i="4"/>
  <c r="T1390" i="4"/>
  <c r="R1390" i="4"/>
  <c r="P1390" i="4"/>
  <c r="BI1381" i="4"/>
  <c r="BH1381" i="4"/>
  <c r="BG1381" i="4"/>
  <c r="BF1381" i="4"/>
  <c r="T1381" i="4"/>
  <c r="R1381" i="4"/>
  <c r="P1381" i="4"/>
  <c r="BI1376" i="4"/>
  <c r="BH1376" i="4"/>
  <c r="BG1376" i="4"/>
  <c r="BF1376" i="4"/>
  <c r="T1376" i="4"/>
  <c r="R1376" i="4"/>
  <c r="P1376" i="4"/>
  <c r="BI1372" i="4"/>
  <c r="BH1372" i="4"/>
  <c r="BG1372" i="4"/>
  <c r="BF1372" i="4"/>
  <c r="T1372" i="4"/>
  <c r="R1372" i="4"/>
  <c r="P1372" i="4"/>
  <c r="BI1366" i="4"/>
  <c r="BH1366" i="4"/>
  <c r="BG1366" i="4"/>
  <c r="BF1366" i="4"/>
  <c r="T1366" i="4"/>
  <c r="R1366" i="4"/>
  <c r="P1366" i="4"/>
  <c r="BI1361" i="4"/>
  <c r="BH1361" i="4"/>
  <c r="BG1361" i="4"/>
  <c r="BF1361" i="4"/>
  <c r="T1361" i="4"/>
  <c r="R1361" i="4"/>
  <c r="P1361" i="4"/>
  <c r="BI1355" i="4"/>
  <c r="BH1355" i="4"/>
  <c r="BG1355" i="4"/>
  <c r="BF1355" i="4"/>
  <c r="T1355" i="4"/>
  <c r="R1355" i="4"/>
  <c r="P1355" i="4"/>
  <c r="BI1346" i="4"/>
  <c r="BH1346" i="4"/>
  <c r="BG1346" i="4"/>
  <c r="BF1346" i="4"/>
  <c r="T1346" i="4"/>
  <c r="R1346" i="4"/>
  <c r="P1346" i="4"/>
  <c r="BI1339" i="4"/>
  <c r="BH1339" i="4"/>
  <c r="BG1339" i="4"/>
  <c r="BF1339" i="4"/>
  <c r="T1339" i="4"/>
  <c r="R1339" i="4"/>
  <c r="P1339" i="4"/>
  <c r="BI1330" i="4"/>
  <c r="BH1330" i="4"/>
  <c r="BG1330" i="4"/>
  <c r="BF1330" i="4"/>
  <c r="T1330" i="4"/>
  <c r="R1330" i="4"/>
  <c r="P1330" i="4"/>
  <c r="BI1325" i="4"/>
  <c r="BH1325" i="4"/>
  <c r="BG1325" i="4"/>
  <c r="BF1325" i="4"/>
  <c r="T1325" i="4"/>
  <c r="R1325" i="4"/>
  <c r="P1325" i="4"/>
  <c r="BI1320" i="4"/>
  <c r="BH1320" i="4"/>
  <c r="BG1320" i="4"/>
  <c r="BF1320" i="4"/>
  <c r="T1320" i="4"/>
  <c r="R1320" i="4"/>
  <c r="P1320" i="4"/>
  <c r="BI1317" i="4"/>
  <c r="BH1317" i="4"/>
  <c r="BG1317" i="4"/>
  <c r="BF1317" i="4"/>
  <c r="T1317" i="4"/>
  <c r="R1317" i="4"/>
  <c r="P1317" i="4"/>
  <c r="BI1310" i="4"/>
  <c r="BH1310" i="4"/>
  <c r="BG1310" i="4"/>
  <c r="BF1310" i="4"/>
  <c r="T1310" i="4"/>
  <c r="R1310" i="4"/>
  <c r="P1310" i="4"/>
  <c r="BI1305" i="4"/>
  <c r="BH1305" i="4"/>
  <c r="BG1305" i="4"/>
  <c r="BF1305" i="4"/>
  <c r="T1305" i="4"/>
  <c r="R1305" i="4"/>
  <c r="P1305" i="4"/>
  <c r="BI1302" i="4"/>
  <c r="BH1302" i="4"/>
  <c r="BG1302" i="4"/>
  <c r="BF1302" i="4"/>
  <c r="T1302" i="4"/>
  <c r="R1302" i="4"/>
  <c r="P1302" i="4"/>
  <c r="BI1294" i="4"/>
  <c r="BH1294" i="4"/>
  <c r="BG1294" i="4"/>
  <c r="BF1294" i="4"/>
  <c r="T1294" i="4"/>
  <c r="R1294" i="4"/>
  <c r="P1294" i="4"/>
  <c r="BI1286" i="4"/>
  <c r="BH1286" i="4"/>
  <c r="BG1286" i="4"/>
  <c r="BF1286" i="4"/>
  <c r="T1286" i="4"/>
  <c r="R1286" i="4"/>
  <c r="P1286" i="4"/>
  <c r="BI1271" i="4"/>
  <c r="BH1271" i="4"/>
  <c r="BG1271" i="4"/>
  <c r="BF1271" i="4"/>
  <c r="T1271" i="4"/>
  <c r="R1271" i="4"/>
  <c r="P1271" i="4"/>
  <c r="BI1258" i="4"/>
  <c r="BH1258" i="4"/>
  <c r="BG1258" i="4"/>
  <c r="BF1258" i="4"/>
  <c r="T1258" i="4"/>
  <c r="R1258" i="4"/>
  <c r="P1258" i="4"/>
  <c r="BI1253" i="4"/>
  <c r="BH1253" i="4"/>
  <c r="BG1253" i="4"/>
  <c r="BF1253" i="4"/>
  <c r="T1253" i="4"/>
  <c r="R1253" i="4"/>
  <c r="P1253" i="4"/>
  <c r="BI1245" i="4"/>
  <c r="BH1245" i="4"/>
  <c r="BG1245" i="4"/>
  <c r="BF1245" i="4"/>
  <c r="T1245" i="4"/>
  <c r="R1245" i="4"/>
  <c r="P1245" i="4"/>
  <c r="BI1239" i="4"/>
  <c r="BH1239" i="4"/>
  <c r="BG1239" i="4"/>
  <c r="BF1239" i="4"/>
  <c r="T1239" i="4"/>
  <c r="R1239" i="4"/>
  <c r="P1239" i="4"/>
  <c r="BI1232" i="4"/>
  <c r="BH1232" i="4"/>
  <c r="BG1232" i="4"/>
  <c r="BF1232" i="4"/>
  <c r="T1232" i="4"/>
  <c r="R1232" i="4"/>
  <c r="P1232" i="4"/>
  <c r="BI1229" i="4"/>
  <c r="BH1229" i="4"/>
  <c r="BG1229" i="4"/>
  <c r="BF1229" i="4"/>
  <c r="T1229" i="4"/>
  <c r="R1229" i="4"/>
  <c r="P1229" i="4"/>
  <c r="BI1225" i="4"/>
  <c r="BH1225" i="4"/>
  <c r="BG1225" i="4"/>
  <c r="BF1225" i="4"/>
  <c r="T1225" i="4"/>
  <c r="R1225" i="4"/>
  <c r="P1225" i="4"/>
  <c r="BI1217" i="4"/>
  <c r="BH1217" i="4"/>
  <c r="BG1217" i="4"/>
  <c r="BF1217" i="4"/>
  <c r="T1217" i="4"/>
  <c r="R1217" i="4"/>
  <c r="P1217" i="4"/>
  <c r="BI1196" i="4"/>
  <c r="BH1196" i="4"/>
  <c r="BG1196" i="4"/>
  <c r="BF1196" i="4"/>
  <c r="T1196" i="4"/>
  <c r="R1196" i="4"/>
  <c r="P1196" i="4"/>
  <c r="BI1175" i="4"/>
  <c r="BH1175" i="4"/>
  <c r="BG1175" i="4"/>
  <c r="BF1175" i="4"/>
  <c r="T1175" i="4"/>
  <c r="R1175" i="4"/>
  <c r="P1175" i="4"/>
  <c r="BI1172" i="4"/>
  <c r="BH1172" i="4"/>
  <c r="BG1172" i="4"/>
  <c r="BF1172" i="4"/>
  <c r="T1172" i="4"/>
  <c r="R1172" i="4"/>
  <c r="P1172" i="4"/>
  <c r="BI1169" i="4"/>
  <c r="BH1169" i="4"/>
  <c r="BG1169" i="4"/>
  <c r="BF1169" i="4"/>
  <c r="T1169" i="4"/>
  <c r="R1169" i="4"/>
  <c r="P1169" i="4"/>
  <c r="BI1165" i="4"/>
  <c r="BH1165" i="4"/>
  <c r="BG1165" i="4"/>
  <c r="BF1165" i="4"/>
  <c r="T1165" i="4"/>
  <c r="R1165" i="4"/>
  <c r="P1165" i="4"/>
  <c r="BI1109" i="4"/>
  <c r="BH1109" i="4"/>
  <c r="BG1109" i="4"/>
  <c r="BF1109" i="4"/>
  <c r="T1109" i="4"/>
  <c r="R1109" i="4"/>
  <c r="P1109" i="4"/>
  <c r="BI1027" i="4"/>
  <c r="BH1027" i="4"/>
  <c r="BG1027" i="4"/>
  <c r="BF1027" i="4"/>
  <c r="T1027" i="4"/>
  <c r="R1027" i="4"/>
  <c r="P1027" i="4"/>
  <c r="BI867" i="4"/>
  <c r="BH867" i="4"/>
  <c r="BG867" i="4"/>
  <c r="BF867" i="4"/>
  <c r="T867" i="4"/>
  <c r="R867" i="4"/>
  <c r="P867" i="4"/>
  <c r="BI746" i="4"/>
  <c r="BH746" i="4"/>
  <c r="BG746" i="4"/>
  <c r="BF746" i="4"/>
  <c r="T746" i="4"/>
  <c r="R746" i="4"/>
  <c r="P746" i="4"/>
  <c r="BI680" i="4"/>
  <c r="BH680" i="4"/>
  <c r="BG680" i="4"/>
  <c r="BF680" i="4"/>
  <c r="T680" i="4"/>
  <c r="R680" i="4"/>
  <c r="P680" i="4"/>
  <c r="BI674" i="4"/>
  <c r="BH674" i="4"/>
  <c r="BG674" i="4"/>
  <c r="BF674" i="4"/>
  <c r="T674" i="4"/>
  <c r="R674" i="4"/>
  <c r="P674" i="4"/>
  <c r="BI670" i="4"/>
  <c r="BH670" i="4"/>
  <c r="BG670" i="4"/>
  <c r="BF670" i="4"/>
  <c r="T670" i="4"/>
  <c r="R670" i="4"/>
  <c r="P670" i="4"/>
  <c r="BI666" i="4"/>
  <c r="BH666" i="4"/>
  <c r="BG666" i="4"/>
  <c r="BF666" i="4"/>
  <c r="T666" i="4"/>
  <c r="R666" i="4"/>
  <c r="P666" i="4"/>
  <c r="BI662" i="4"/>
  <c r="BH662" i="4"/>
  <c r="BG662" i="4"/>
  <c r="BF662" i="4"/>
  <c r="T662" i="4"/>
  <c r="R662" i="4"/>
  <c r="P662" i="4"/>
  <c r="BI655" i="4"/>
  <c r="BH655" i="4"/>
  <c r="BG655" i="4"/>
  <c r="BF655" i="4"/>
  <c r="T655" i="4"/>
  <c r="R655" i="4"/>
  <c r="P655" i="4"/>
  <c r="BI651" i="4"/>
  <c r="BH651" i="4"/>
  <c r="BG651" i="4"/>
  <c r="BF651" i="4"/>
  <c r="T651" i="4"/>
  <c r="R651" i="4"/>
  <c r="P651" i="4"/>
  <c r="BI647" i="4"/>
  <c r="BH647" i="4"/>
  <c r="BG647" i="4"/>
  <c r="BF647" i="4"/>
  <c r="T647" i="4"/>
  <c r="R647" i="4"/>
  <c r="P647" i="4"/>
  <c r="BI643" i="4"/>
  <c r="BH643" i="4"/>
  <c r="BG643" i="4"/>
  <c r="BF643" i="4"/>
  <c r="T643" i="4"/>
  <c r="R643" i="4"/>
  <c r="P643" i="4"/>
  <c r="BI639" i="4"/>
  <c r="BH639" i="4"/>
  <c r="BG639" i="4"/>
  <c r="BF639" i="4"/>
  <c r="T639" i="4"/>
  <c r="R639" i="4"/>
  <c r="P639" i="4"/>
  <c r="BI635" i="4"/>
  <c r="BH635" i="4"/>
  <c r="BG635" i="4"/>
  <c r="BF635" i="4"/>
  <c r="T635" i="4"/>
  <c r="R635" i="4"/>
  <c r="P635" i="4"/>
  <c r="BI631" i="4"/>
  <c r="BH631" i="4"/>
  <c r="BG631" i="4"/>
  <c r="BF631" i="4"/>
  <c r="T631" i="4"/>
  <c r="R631" i="4"/>
  <c r="P631" i="4"/>
  <c r="BI617" i="4"/>
  <c r="BH617" i="4"/>
  <c r="BG617" i="4"/>
  <c r="BF617" i="4"/>
  <c r="T617" i="4"/>
  <c r="R617" i="4"/>
  <c r="P617" i="4"/>
  <c r="BI612" i="4"/>
  <c r="BH612" i="4"/>
  <c r="BG612" i="4"/>
  <c r="BF612" i="4"/>
  <c r="T612" i="4"/>
  <c r="R612" i="4"/>
  <c r="P612" i="4"/>
  <c r="BI608" i="4"/>
  <c r="BH608" i="4"/>
  <c r="BG608" i="4"/>
  <c r="BF608" i="4"/>
  <c r="T608" i="4"/>
  <c r="R608" i="4"/>
  <c r="P608" i="4"/>
  <c r="BI605" i="4"/>
  <c r="BH605" i="4"/>
  <c r="BG605" i="4"/>
  <c r="BF605" i="4"/>
  <c r="T605" i="4"/>
  <c r="R605" i="4"/>
  <c r="P605" i="4"/>
  <c r="BI600" i="4"/>
  <c r="BH600" i="4"/>
  <c r="BG600" i="4"/>
  <c r="BF600" i="4"/>
  <c r="T600" i="4"/>
  <c r="R600" i="4"/>
  <c r="P600" i="4"/>
  <c r="BI595" i="4"/>
  <c r="BH595" i="4"/>
  <c r="BG595" i="4"/>
  <c r="BF595" i="4"/>
  <c r="T595" i="4"/>
  <c r="R595" i="4"/>
  <c r="P595" i="4"/>
  <c r="BI592" i="4"/>
  <c r="BH592" i="4"/>
  <c r="BG592" i="4"/>
  <c r="BF592" i="4"/>
  <c r="T592" i="4"/>
  <c r="R592" i="4"/>
  <c r="P592" i="4"/>
  <c r="BI588" i="4"/>
  <c r="BH588" i="4"/>
  <c r="BG588" i="4"/>
  <c r="BF588" i="4"/>
  <c r="T588" i="4"/>
  <c r="R588" i="4"/>
  <c r="P588" i="4"/>
  <c r="BI585" i="4"/>
  <c r="BH585" i="4"/>
  <c r="BG585" i="4"/>
  <c r="BF585" i="4"/>
  <c r="T585" i="4"/>
  <c r="R585" i="4"/>
  <c r="P585" i="4"/>
  <c r="BI566" i="4"/>
  <c r="BH566" i="4"/>
  <c r="BG566" i="4"/>
  <c r="BF566" i="4"/>
  <c r="T566" i="4"/>
  <c r="R566" i="4"/>
  <c r="P566" i="4"/>
  <c r="BI551" i="4"/>
  <c r="BH551" i="4"/>
  <c r="BG551" i="4"/>
  <c r="BF551" i="4"/>
  <c r="T551" i="4"/>
  <c r="R551" i="4"/>
  <c r="P551" i="4"/>
  <c r="BI536" i="4"/>
  <c r="BH536" i="4"/>
  <c r="BG536" i="4"/>
  <c r="BF536" i="4"/>
  <c r="T536" i="4"/>
  <c r="R536" i="4"/>
  <c r="P536" i="4"/>
  <c r="BI531" i="4"/>
  <c r="BH531" i="4"/>
  <c r="BG531" i="4"/>
  <c r="BF531" i="4"/>
  <c r="T531" i="4"/>
  <c r="R531" i="4"/>
  <c r="P531" i="4"/>
  <c r="BI527" i="4"/>
  <c r="BH527" i="4"/>
  <c r="BG527" i="4"/>
  <c r="BF527" i="4"/>
  <c r="T527" i="4"/>
  <c r="R527" i="4"/>
  <c r="P527" i="4"/>
  <c r="BI523" i="4"/>
  <c r="BH523" i="4"/>
  <c r="BG523" i="4"/>
  <c r="BF523" i="4"/>
  <c r="T523" i="4"/>
  <c r="R523" i="4"/>
  <c r="P523" i="4"/>
  <c r="BI517" i="4"/>
  <c r="BH517" i="4"/>
  <c r="BG517" i="4"/>
  <c r="BF517" i="4"/>
  <c r="T517" i="4"/>
  <c r="R517" i="4"/>
  <c r="P517" i="4"/>
  <c r="BI510" i="4"/>
  <c r="BH510" i="4"/>
  <c r="BG510" i="4"/>
  <c r="BF510" i="4"/>
  <c r="T510" i="4"/>
  <c r="R510" i="4"/>
  <c r="P510" i="4"/>
  <c r="BI503" i="4"/>
  <c r="BH503" i="4"/>
  <c r="BG503" i="4"/>
  <c r="BF503" i="4"/>
  <c r="T503" i="4"/>
  <c r="R503" i="4"/>
  <c r="P503" i="4"/>
  <c r="BI495" i="4"/>
  <c r="BH495" i="4"/>
  <c r="BG495" i="4"/>
  <c r="BF495" i="4"/>
  <c r="T495" i="4"/>
  <c r="R495" i="4"/>
  <c r="P495" i="4"/>
  <c r="BI492" i="4"/>
  <c r="BH492" i="4"/>
  <c r="BG492" i="4"/>
  <c r="BF492" i="4"/>
  <c r="T492" i="4"/>
  <c r="R492" i="4"/>
  <c r="P492" i="4"/>
  <c r="BI490" i="4"/>
  <c r="BH490" i="4"/>
  <c r="BG490" i="4"/>
  <c r="BF490" i="4"/>
  <c r="T490" i="4"/>
  <c r="R490" i="4"/>
  <c r="P490" i="4"/>
  <c r="BI486" i="4"/>
  <c r="BH486" i="4"/>
  <c r="BG486" i="4"/>
  <c r="BF486" i="4"/>
  <c r="T486" i="4"/>
  <c r="R486" i="4"/>
  <c r="P486" i="4"/>
  <c r="BI483" i="4"/>
  <c r="BH483" i="4"/>
  <c r="BG483" i="4"/>
  <c r="BF483" i="4"/>
  <c r="T483" i="4"/>
  <c r="R483" i="4"/>
  <c r="P483" i="4"/>
  <c r="BI474" i="4"/>
  <c r="BH474" i="4"/>
  <c r="BG474" i="4"/>
  <c r="BF474" i="4"/>
  <c r="T474" i="4"/>
  <c r="R474" i="4"/>
  <c r="P474" i="4"/>
  <c r="BI468" i="4"/>
  <c r="BH468" i="4"/>
  <c r="BG468" i="4"/>
  <c r="BF468" i="4"/>
  <c r="T468" i="4"/>
  <c r="R468" i="4"/>
  <c r="P468" i="4"/>
  <c r="BI463" i="4"/>
  <c r="BH463" i="4"/>
  <c r="BG463" i="4"/>
  <c r="BF463" i="4"/>
  <c r="T463" i="4"/>
  <c r="R463" i="4"/>
  <c r="P463" i="4"/>
  <c r="BI443" i="4"/>
  <c r="BH443" i="4"/>
  <c r="BG443" i="4"/>
  <c r="BF443" i="4"/>
  <c r="T443" i="4"/>
  <c r="R443" i="4"/>
  <c r="P443" i="4"/>
  <c r="BI434" i="4"/>
  <c r="BH434" i="4"/>
  <c r="BG434" i="4"/>
  <c r="BF434" i="4"/>
  <c r="T434" i="4"/>
  <c r="R434" i="4"/>
  <c r="P434" i="4"/>
  <c r="BI431" i="4"/>
  <c r="BH431" i="4"/>
  <c r="BG431" i="4"/>
  <c r="BF431" i="4"/>
  <c r="T431" i="4"/>
  <c r="R431" i="4"/>
  <c r="P431" i="4"/>
  <c r="BI424" i="4"/>
  <c r="BH424" i="4"/>
  <c r="BG424" i="4"/>
  <c r="BF424" i="4"/>
  <c r="T424" i="4"/>
  <c r="R424" i="4"/>
  <c r="P424" i="4"/>
  <c r="BI421" i="4"/>
  <c r="BH421" i="4"/>
  <c r="BG421" i="4"/>
  <c r="BF421" i="4"/>
  <c r="T421" i="4"/>
  <c r="R421" i="4"/>
  <c r="P421" i="4"/>
  <c r="BI409" i="4"/>
  <c r="BH409" i="4"/>
  <c r="BG409" i="4"/>
  <c r="BF409" i="4"/>
  <c r="T409" i="4"/>
  <c r="R409" i="4"/>
  <c r="P409" i="4"/>
  <c r="BI384" i="4"/>
  <c r="BH384" i="4"/>
  <c r="BG384" i="4"/>
  <c r="BF384" i="4"/>
  <c r="T384" i="4"/>
  <c r="R384" i="4"/>
  <c r="P384" i="4"/>
  <c r="BI375" i="4"/>
  <c r="BH375" i="4"/>
  <c r="BG375" i="4"/>
  <c r="BF375" i="4"/>
  <c r="T375" i="4"/>
  <c r="R375" i="4"/>
  <c r="P375" i="4"/>
  <c r="BI368" i="4"/>
  <c r="BH368" i="4"/>
  <c r="BG368" i="4"/>
  <c r="BF368" i="4"/>
  <c r="T368" i="4"/>
  <c r="R368" i="4"/>
  <c r="P368" i="4"/>
  <c r="BI362" i="4"/>
  <c r="BH362" i="4"/>
  <c r="BG362" i="4"/>
  <c r="BF362" i="4"/>
  <c r="T362" i="4"/>
  <c r="R362" i="4"/>
  <c r="P362" i="4"/>
  <c r="BI356" i="4"/>
  <c r="BH356" i="4"/>
  <c r="BG356" i="4"/>
  <c r="BF356" i="4"/>
  <c r="T356" i="4"/>
  <c r="R356" i="4"/>
  <c r="P356" i="4"/>
  <c r="BI351" i="4"/>
  <c r="BH351" i="4"/>
  <c r="BG351" i="4"/>
  <c r="BF351" i="4"/>
  <c r="T351" i="4"/>
  <c r="R351" i="4"/>
  <c r="P351" i="4"/>
  <c r="BI342" i="4"/>
  <c r="BH342" i="4"/>
  <c r="BG342" i="4"/>
  <c r="BF342" i="4"/>
  <c r="T342" i="4"/>
  <c r="R342" i="4"/>
  <c r="P342" i="4"/>
  <c r="BI338" i="4"/>
  <c r="BH338" i="4"/>
  <c r="BG338" i="4"/>
  <c r="BF338" i="4"/>
  <c r="T338" i="4"/>
  <c r="R338" i="4"/>
  <c r="P338" i="4"/>
  <c r="BI334" i="4"/>
  <c r="BH334" i="4"/>
  <c r="BG334" i="4"/>
  <c r="BF334" i="4"/>
  <c r="T334" i="4"/>
  <c r="R334" i="4"/>
  <c r="P334" i="4"/>
  <c r="BI327" i="4"/>
  <c r="BH327" i="4"/>
  <c r="BG327" i="4"/>
  <c r="BF327" i="4"/>
  <c r="T327" i="4"/>
  <c r="R327" i="4"/>
  <c r="P327" i="4"/>
  <c r="BI319" i="4"/>
  <c r="BH319" i="4"/>
  <c r="BG319" i="4"/>
  <c r="BF319" i="4"/>
  <c r="T319" i="4"/>
  <c r="R319" i="4"/>
  <c r="P319" i="4"/>
  <c r="BI311" i="4"/>
  <c r="BH311" i="4"/>
  <c r="BG311" i="4"/>
  <c r="BF311" i="4"/>
  <c r="T311" i="4"/>
  <c r="R311" i="4"/>
  <c r="P311" i="4"/>
  <c r="BI307" i="4"/>
  <c r="BH307" i="4"/>
  <c r="BG307" i="4"/>
  <c r="BF307" i="4"/>
  <c r="T307" i="4"/>
  <c r="R307" i="4"/>
  <c r="P307" i="4"/>
  <c r="BI304" i="4"/>
  <c r="BH304" i="4"/>
  <c r="BG304" i="4"/>
  <c r="BF304" i="4"/>
  <c r="T304" i="4"/>
  <c r="R304" i="4"/>
  <c r="P304" i="4"/>
  <c r="BI296" i="4"/>
  <c r="BH296" i="4"/>
  <c r="BG296" i="4"/>
  <c r="BF296" i="4"/>
  <c r="T296" i="4"/>
  <c r="R296" i="4"/>
  <c r="P296" i="4"/>
  <c r="BI293" i="4"/>
  <c r="BH293" i="4"/>
  <c r="BG293" i="4"/>
  <c r="BF293" i="4"/>
  <c r="T293" i="4"/>
  <c r="R293" i="4"/>
  <c r="P293" i="4"/>
  <c r="BI285" i="4"/>
  <c r="BH285" i="4"/>
  <c r="BG285" i="4"/>
  <c r="BF285" i="4"/>
  <c r="T285" i="4"/>
  <c r="R285" i="4"/>
  <c r="P285" i="4"/>
  <c r="BI279" i="4"/>
  <c r="BH279" i="4"/>
  <c r="BG279" i="4"/>
  <c r="BF279" i="4"/>
  <c r="T279" i="4"/>
  <c r="R279" i="4"/>
  <c r="P279" i="4"/>
  <c r="BI273" i="4"/>
  <c r="BH273" i="4"/>
  <c r="BG273" i="4"/>
  <c r="BF273" i="4"/>
  <c r="T273" i="4"/>
  <c r="R273" i="4"/>
  <c r="P273" i="4"/>
  <c r="BI269" i="4"/>
  <c r="BH269" i="4"/>
  <c r="BG269" i="4"/>
  <c r="BF269" i="4"/>
  <c r="T269" i="4"/>
  <c r="R269" i="4"/>
  <c r="P269" i="4"/>
  <c r="BI264" i="4"/>
  <c r="BH264" i="4"/>
  <c r="BG264" i="4"/>
  <c r="BF264" i="4"/>
  <c r="T264" i="4"/>
  <c r="R264" i="4"/>
  <c r="P264" i="4"/>
  <c r="BI261" i="4"/>
  <c r="BH261" i="4"/>
  <c r="BG261" i="4"/>
  <c r="BF261" i="4"/>
  <c r="T261" i="4"/>
  <c r="R261" i="4"/>
  <c r="P261" i="4"/>
  <c r="BI258" i="4"/>
  <c r="BH258" i="4"/>
  <c r="BG258" i="4"/>
  <c r="BF258" i="4"/>
  <c r="T258" i="4"/>
  <c r="R258" i="4"/>
  <c r="P258" i="4"/>
  <c r="BI254" i="4"/>
  <c r="BH254" i="4"/>
  <c r="BG254" i="4"/>
  <c r="BF254" i="4"/>
  <c r="T254" i="4"/>
  <c r="R254" i="4"/>
  <c r="P254" i="4"/>
  <c r="BI249" i="4"/>
  <c r="BH249" i="4"/>
  <c r="BG249" i="4"/>
  <c r="BF249" i="4"/>
  <c r="T249" i="4"/>
  <c r="R249" i="4"/>
  <c r="P249" i="4"/>
  <c r="BI244" i="4"/>
  <c r="BH244" i="4"/>
  <c r="BG244" i="4"/>
  <c r="BF244" i="4"/>
  <c r="T244" i="4"/>
  <c r="R244" i="4"/>
  <c r="P244" i="4"/>
  <c r="BI239" i="4"/>
  <c r="BH239" i="4"/>
  <c r="BG239" i="4"/>
  <c r="BF239" i="4"/>
  <c r="T239" i="4"/>
  <c r="R239" i="4"/>
  <c r="P239" i="4"/>
  <c r="BI233" i="4"/>
  <c r="BH233" i="4"/>
  <c r="BG233" i="4"/>
  <c r="BF233" i="4"/>
  <c r="T233" i="4"/>
  <c r="R233" i="4"/>
  <c r="P233" i="4"/>
  <c r="BI230" i="4"/>
  <c r="BH230" i="4"/>
  <c r="BG230" i="4"/>
  <c r="BF230" i="4"/>
  <c r="T230" i="4"/>
  <c r="R230" i="4"/>
  <c r="P230" i="4"/>
  <c r="BI225" i="4"/>
  <c r="BH225" i="4"/>
  <c r="BG225" i="4"/>
  <c r="BF225" i="4"/>
  <c r="T225" i="4"/>
  <c r="R225" i="4"/>
  <c r="P225" i="4"/>
  <c r="BI217" i="4"/>
  <c r="BH217" i="4"/>
  <c r="BG217" i="4"/>
  <c r="BF217" i="4"/>
  <c r="T217" i="4"/>
  <c r="R217" i="4"/>
  <c r="P217" i="4"/>
  <c r="BI214" i="4"/>
  <c r="BH214" i="4"/>
  <c r="BG214" i="4"/>
  <c r="BF214" i="4"/>
  <c r="T214" i="4"/>
  <c r="R214" i="4"/>
  <c r="P214" i="4"/>
  <c r="BI210" i="4"/>
  <c r="BH210" i="4"/>
  <c r="BG210" i="4"/>
  <c r="BF210" i="4"/>
  <c r="T210" i="4"/>
  <c r="R210" i="4"/>
  <c r="P210" i="4"/>
  <c r="BI207" i="4"/>
  <c r="BH207" i="4"/>
  <c r="BG207" i="4"/>
  <c r="BF207" i="4"/>
  <c r="T207" i="4"/>
  <c r="R207" i="4"/>
  <c r="P207" i="4"/>
  <c r="BI200" i="4"/>
  <c r="BH200" i="4"/>
  <c r="BG200" i="4"/>
  <c r="BF200" i="4"/>
  <c r="T200" i="4"/>
  <c r="R200" i="4"/>
  <c r="P200" i="4"/>
  <c r="BI169" i="4"/>
  <c r="BH169" i="4"/>
  <c r="BG169" i="4"/>
  <c r="BF169" i="4"/>
  <c r="T169" i="4"/>
  <c r="R169" i="4"/>
  <c r="P169" i="4"/>
  <c r="BI162" i="4"/>
  <c r="BH162" i="4"/>
  <c r="BG162" i="4"/>
  <c r="BF162" i="4"/>
  <c r="T162" i="4"/>
  <c r="R162" i="4"/>
  <c r="P162" i="4"/>
  <c r="BI158" i="4"/>
  <c r="BH158" i="4"/>
  <c r="BG158" i="4"/>
  <c r="BF158" i="4"/>
  <c r="T158" i="4"/>
  <c r="R158" i="4"/>
  <c r="P158" i="4"/>
  <c r="BI151" i="4"/>
  <c r="BH151" i="4"/>
  <c r="BG151" i="4"/>
  <c r="BF151" i="4"/>
  <c r="T151" i="4"/>
  <c r="R151" i="4"/>
  <c r="P151" i="4"/>
  <c r="BI125" i="4"/>
  <c r="BH125" i="4"/>
  <c r="BG125" i="4"/>
  <c r="BF125" i="4"/>
  <c r="T125" i="4"/>
  <c r="R125" i="4"/>
  <c r="P125" i="4"/>
  <c r="BI121" i="4"/>
  <c r="BH121" i="4"/>
  <c r="BG121" i="4"/>
  <c r="BF121" i="4"/>
  <c r="T121" i="4"/>
  <c r="R121" i="4"/>
  <c r="P121" i="4"/>
  <c r="BI115" i="4"/>
  <c r="BH115" i="4"/>
  <c r="BG115" i="4"/>
  <c r="BF115" i="4"/>
  <c r="T115" i="4"/>
  <c r="R115" i="4"/>
  <c r="P115" i="4"/>
  <c r="BI110" i="4"/>
  <c r="BH110" i="4"/>
  <c r="BG110" i="4"/>
  <c r="BF110" i="4"/>
  <c r="T110" i="4"/>
  <c r="R110" i="4"/>
  <c r="P110" i="4"/>
  <c r="BI107" i="4"/>
  <c r="BH107" i="4"/>
  <c r="BG107" i="4"/>
  <c r="BF107" i="4"/>
  <c r="T107" i="4"/>
  <c r="R107" i="4"/>
  <c r="P107" i="4"/>
  <c r="BI105" i="4"/>
  <c r="BH105" i="4"/>
  <c r="BG105" i="4"/>
  <c r="BF105" i="4"/>
  <c r="T105" i="4"/>
  <c r="R105" i="4"/>
  <c r="P105" i="4"/>
  <c r="BI101" i="4"/>
  <c r="BH101" i="4"/>
  <c r="BG101" i="4"/>
  <c r="BF101" i="4"/>
  <c r="T101" i="4"/>
  <c r="R101" i="4"/>
  <c r="P101" i="4"/>
  <c r="BI97" i="4"/>
  <c r="BH97" i="4"/>
  <c r="BG97" i="4"/>
  <c r="BF97" i="4"/>
  <c r="T97" i="4"/>
  <c r="R97" i="4"/>
  <c r="P97" i="4"/>
  <c r="J90" i="4"/>
  <c r="F90" i="4"/>
  <c r="F88" i="4"/>
  <c r="E86" i="4"/>
  <c r="J54" i="4"/>
  <c r="F54" i="4"/>
  <c r="F52" i="4"/>
  <c r="E50" i="4"/>
  <c r="J24" i="4"/>
  <c r="E24" i="4"/>
  <c r="J91" i="4"/>
  <c r="J23" i="4"/>
  <c r="J18" i="4"/>
  <c r="E18" i="4"/>
  <c r="F91" i="4"/>
  <c r="J17" i="4"/>
  <c r="J12" i="4"/>
  <c r="J88" i="4" s="1"/>
  <c r="E7" i="4"/>
  <c r="E84" i="4" s="1"/>
  <c r="J37" i="3"/>
  <c r="J36" i="3"/>
  <c r="AY56" i="1"/>
  <c r="J35" i="3"/>
  <c r="AX56" i="1"/>
  <c r="BI1924" i="3"/>
  <c r="BH1924" i="3"/>
  <c r="BG1924" i="3"/>
  <c r="BF1924" i="3"/>
  <c r="T1924" i="3"/>
  <c r="R1924" i="3"/>
  <c r="P1924" i="3"/>
  <c r="BI1922" i="3"/>
  <c r="BH1922" i="3"/>
  <c r="BG1922" i="3"/>
  <c r="BF1922" i="3"/>
  <c r="T1922" i="3"/>
  <c r="R1922" i="3"/>
  <c r="P1922" i="3"/>
  <c r="BI1919" i="3"/>
  <c r="BH1919" i="3"/>
  <c r="BG1919" i="3"/>
  <c r="BF1919" i="3"/>
  <c r="T1919" i="3"/>
  <c r="R1919" i="3"/>
  <c r="P1919" i="3"/>
  <c r="BI1913" i="3"/>
  <c r="BH1913" i="3"/>
  <c r="BG1913" i="3"/>
  <c r="BF1913" i="3"/>
  <c r="T1913" i="3"/>
  <c r="R1913" i="3"/>
  <c r="P1913" i="3"/>
  <c r="BI1908" i="3"/>
  <c r="BH1908" i="3"/>
  <c r="BG1908" i="3"/>
  <c r="BF1908" i="3"/>
  <c r="T1908" i="3"/>
  <c r="R1908" i="3"/>
  <c r="P1908" i="3"/>
  <c r="BI1902" i="3"/>
  <c r="BH1902" i="3"/>
  <c r="BG1902" i="3"/>
  <c r="BF1902" i="3"/>
  <c r="T1902" i="3"/>
  <c r="R1902" i="3"/>
  <c r="P1902" i="3"/>
  <c r="BI1898" i="3"/>
  <c r="BH1898" i="3"/>
  <c r="BG1898" i="3"/>
  <c r="BF1898" i="3"/>
  <c r="T1898" i="3"/>
  <c r="R1898" i="3"/>
  <c r="P1898" i="3"/>
  <c r="BI1894" i="3"/>
  <c r="BH1894" i="3"/>
  <c r="BG1894" i="3"/>
  <c r="BF1894" i="3"/>
  <c r="T1894" i="3"/>
  <c r="R1894" i="3"/>
  <c r="P1894" i="3"/>
  <c r="BI1890" i="3"/>
  <c r="BH1890" i="3"/>
  <c r="BG1890" i="3"/>
  <c r="BF1890" i="3"/>
  <c r="T1890" i="3"/>
  <c r="R1890" i="3"/>
  <c r="P1890" i="3"/>
  <c r="BI1877" i="3"/>
  <c r="BH1877" i="3"/>
  <c r="BG1877" i="3"/>
  <c r="BF1877" i="3"/>
  <c r="T1877" i="3"/>
  <c r="R1877" i="3"/>
  <c r="P1877" i="3"/>
  <c r="BI1874" i="3"/>
  <c r="BH1874" i="3"/>
  <c r="BG1874" i="3"/>
  <c r="BF1874" i="3"/>
  <c r="T1874" i="3"/>
  <c r="R1874" i="3"/>
  <c r="P1874" i="3"/>
  <c r="BI1866" i="3"/>
  <c r="BH1866" i="3"/>
  <c r="BG1866" i="3"/>
  <c r="BF1866" i="3"/>
  <c r="T1866" i="3"/>
  <c r="R1866" i="3"/>
  <c r="P1866" i="3"/>
  <c r="BI1861" i="3"/>
  <c r="BH1861" i="3"/>
  <c r="BG1861" i="3"/>
  <c r="BF1861" i="3"/>
  <c r="T1861" i="3"/>
  <c r="R1861" i="3"/>
  <c r="P1861" i="3"/>
  <c r="BI1858" i="3"/>
  <c r="BH1858" i="3"/>
  <c r="BG1858" i="3"/>
  <c r="BF1858" i="3"/>
  <c r="T1858" i="3"/>
  <c r="R1858" i="3"/>
  <c r="P1858" i="3"/>
  <c r="BI1846" i="3"/>
  <c r="BH1846" i="3"/>
  <c r="BG1846" i="3"/>
  <c r="BF1846" i="3"/>
  <c r="T1846" i="3"/>
  <c r="R1846" i="3"/>
  <c r="P1846" i="3"/>
  <c r="BI1844" i="3"/>
  <c r="BH1844" i="3"/>
  <c r="BG1844" i="3"/>
  <c r="BF1844" i="3"/>
  <c r="T1844" i="3"/>
  <c r="R1844" i="3"/>
  <c r="P1844" i="3"/>
  <c r="BI1842" i="3"/>
  <c r="BH1842" i="3"/>
  <c r="BG1842" i="3"/>
  <c r="BF1842" i="3"/>
  <c r="T1842" i="3"/>
  <c r="R1842" i="3"/>
  <c r="P1842" i="3"/>
  <c r="BI1840" i="3"/>
  <c r="BH1840" i="3"/>
  <c r="BG1840" i="3"/>
  <c r="BF1840" i="3"/>
  <c r="T1840" i="3"/>
  <c r="R1840" i="3"/>
  <c r="P1840" i="3"/>
  <c r="BI1838" i="3"/>
  <c r="BH1838" i="3"/>
  <c r="BG1838" i="3"/>
  <c r="BF1838" i="3"/>
  <c r="T1838" i="3"/>
  <c r="R1838" i="3"/>
  <c r="P1838" i="3"/>
  <c r="BI1836" i="3"/>
  <c r="BH1836" i="3"/>
  <c r="BG1836" i="3"/>
  <c r="BF1836" i="3"/>
  <c r="T1836" i="3"/>
  <c r="R1836" i="3"/>
  <c r="P1836" i="3"/>
  <c r="BI1834" i="3"/>
  <c r="BH1834" i="3"/>
  <c r="BG1834" i="3"/>
  <c r="BF1834" i="3"/>
  <c r="T1834" i="3"/>
  <c r="R1834" i="3"/>
  <c r="P1834" i="3"/>
  <c r="BI1829" i="3"/>
  <c r="BH1829" i="3"/>
  <c r="BG1829" i="3"/>
  <c r="BF1829" i="3"/>
  <c r="T1829" i="3"/>
  <c r="R1829" i="3"/>
  <c r="P1829" i="3"/>
  <c r="BI1826" i="3"/>
  <c r="BH1826" i="3"/>
  <c r="BG1826" i="3"/>
  <c r="BF1826" i="3"/>
  <c r="T1826" i="3"/>
  <c r="R1826" i="3"/>
  <c r="P1826" i="3"/>
  <c r="BI1812" i="3"/>
  <c r="BH1812" i="3"/>
  <c r="BG1812" i="3"/>
  <c r="BF1812" i="3"/>
  <c r="T1812" i="3"/>
  <c r="R1812" i="3"/>
  <c r="P1812" i="3"/>
  <c r="BI1798" i="3"/>
  <c r="BH1798" i="3"/>
  <c r="BG1798" i="3"/>
  <c r="BF1798" i="3"/>
  <c r="T1798" i="3"/>
  <c r="R1798" i="3"/>
  <c r="P1798" i="3"/>
  <c r="BI1795" i="3"/>
  <c r="BH1795" i="3"/>
  <c r="BG1795" i="3"/>
  <c r="BF1795" i="3"/>
  <c r="T1795" i="3"/>
  <c r="R1795" i="3"/>
  <c r="P1795" i="3"/>
  <c r="BI1792" i="3"/>
  <c r="BH1792" i="3"/>
  <c r="BG1792" i="3"/>
  <c r="BF1792" i="3"/>
  <c r="T1792" i="3"/>
  <c r="R1792" i="3"/>
  <c r="P1792" i="3"/>
  <c r="BI1789" i="3"/>
  <c r="BH1789" i="3"/>
  <c r="BG1789" i="3"/>
  <c r="BF1789" i="3"/>
  <c r="T1789" i="3"/>
  <c r="R1789" i="3"/>
  <c r="P1789" i="3"/>
  <c r="BI1784" i="3"/>
  <c r="BH1784" i="3"/>
  <c r="BG1784" i="3"/>
  <c r="BF1784" i="3"/>
  <c r="T1784" i="3"/>
  <c r="R1784" i="3"/>
  <c r="P1784" i="3"/>
  <c r="BI1779" i="3"/>
  <c r="BH1779" i="3"/>
  <c r="BG1779" i="3"/>
  <c r="BF1779" i="3"/>
  <c r="T1779" i="3"/>
  <c r="R1779" i="3"/>
  <c r="P1779" i="3"/>
  <c r="BI1766" i="3"/>
  <c r="BH1766" i="3"/>
  <c r="BG1766" i="3"/>
  <c r="BF1766" i="3"/>
  <c r="T1766" i="3"/>
  <c r="R1766" i="3"/>
  <c r="P1766" i="3"/>
  <c r="BI1748" i="3"/>
  <c r="BH1748" i="3"/>
  <c r="BG1748" i="3"/>
  <c r="BF1748" i="3"/>
  <c r="T1748" i="3"/>
  <c r="R1748" i="3"/>
  <c r="P1748" i="3"/>
  <c r="BI1746" i="3"/>
  <c r="BH1746" i="3"/>
  <c r="BG1746" i="3"/>
  <c r="BF1746" i="3"/>
  <c r="T1746" i="3"/>
  <c r="R1746" i="3"/>
  <c r="P1746" i="3"/>
  <c r="BI1743" i="3"/>
  <c r="BH1743" i="3"/>
  <c r="BG1743" i="3"/>
  <c r="BF1743" i="3"/>
  <c r="T1743" i="3"/>
  <c r="R1743" i="3"/>
  <c r="P1743" i="3"/>
  <c r="BI1740" i="3"/>
  <c r="BH1740" i="3"/>
  <c r="BG1740" i="3"/>
  <c r="BF1740" i="3"/>
  <c r="T1740" i="3"/>
  <c r="R1740" i="3"/>
  <c r="P1740" i="3"/>
  <c r="BI1722" i="3"/>
  <c r="BH1722" i="3"/>
  <c r="BG1722" i="3"/>
  <c r="BF1722" i="3"/>
  <c r="T1722" i="3"/>
  <c r="R1722" i="3"/>
  <c r="P1722" i="3"/>
  <c r="BI1713" i="3"/>
  <c r="BH1713" i="3"/>
  <c r="BG1713" i="3"/>
  <c r="BF1713" i="3"/>
  <c r="T1713" i="3"/>
  <c r="R1713" i="3"/>
  <c r="P1713" i="3"/>
  <c r="BI1710" i="3"/>
  <c r="BH1710" i="3"/>
  <c r="BG1710" i="3"/>
  <c r="BF1710" i="3"/>
  <c r="T1710" i="3"/>
  <c r="R1710" i="3"/>
  <c r="P1710" i="3"/>
  <c r="BI1706" i="3"/>
  <c r="BH1706" i="3"/>
  <c r="BG1706" i="3"/>
  <c r="BF1706" i="3"/>
  <c r="T1706" i="3"/>
  <c r="R1706" i="3"/>
  <c r="P1706" i="3"/>
  <c r="BI1703" i="3"/>
  <c r="BH1703" i="3"/>
  <c r="BG1703" i="3"/>
  <c r="BF1703" i="3"/>
  <c r="T1703" i="3"/>
  <c r="R1703" i="3"/>
  <c r="P1703" i="3"/>
  <c r="BI1700" i="3"/>
  <c r="BH1700" i="3"/>
  <c r="BG1700" i="3"/>
  <c r="BF1700" i="3"/>
  <c r="T1700" i="3"/>
  <c r="R1700" i="3"/>
  <c r="P1700" i="3"/>
  <c r="BI1697" i="3"/>
  <c r="BH1697" i="3"/>
  <c r="BG1697" i="3"/>
  <c r="BF1697" i="3"/>
  <c r="T1697" i="3"/>
  <c r="R1697" i="3"/>
  <c r="P1697" i="3"/>
  <c r="BI1693" i="3"/>
  <c r="BH1693" i="3"/>
  <c r="BG1693" i="3"/>
  <c r="BF1693" i="3"/>
  <c r="T1693" i="3"/>
  <c r="T1692" i="3" s="1"/>
  <c r="R1693" i="3"/>
  <c r="R1692" i="3"/>
  <c r="P1693" i="3"/>
  <c r="P1692" i="3"/>
  <c r="BI1683" i="3"/>
  <c r="BH1683" i="3"/>
  <c r="BG1683" i="3"/>
  <c r="BF1683" i="3"/>
  <c r="T1683" i="3"/>
  <c r="R1683" i="3"/>
  <c r="P1683" i="3"/>
  <c r="BI1677" i="3"/>
  <c r="BH1677" i="3"/>
  <c r="BG1677" i="3"/>
  <c r="BF1677" i="3"/>
  <c r="T1677" i="3"/>
  <c r="R1677" i="3"/>
  <c r="P1677" i="3"/>
  <c r="BI1662" i="3"/>
  <c r="BH1662" i="3"/>
  <c r="BG1662" i="3"/>
  <c r="BF1662" i="3"/>
  <c r="T1662" i="3"/>
  <c r="R1662" i="3"/>
  <c r="P1662" i="3"/>
  <c r="BI1647" i="3"/>
  <c r="BH1647" i="3"/>
  <c r="BG1647" i="3"/>
  <c r="BF1647" i="3"/>
  <c r="T1647" i="3"/>
  <c r="R1647" i="3"/>
  <c r="P1647" i="3"/>
  <c r="BI1635" i="3"/>
  <c r="BH1635" i="3"/>
  <c r="BG1635" i="3"/>
  <c r="BF1635" i="3"/>
  <c r="T1635" i="3"/>
  <c r="R1635" i="3"/>
  <c r="P1635" i="3"/>
  <c r="BI1630" i="3"/>
  <c r="BH1630" i="3"/>
  <c r="BG1630" i="3"/>
  <c r="BF1630" i="3"/>
  <c r="T1630" i="3"/>
  <c r="R1630" i="3"/>
  <c r="P1630" i="3"/>
  <c r="BI1627" i="3"/>
  <c r="BH1627" i="3"/>
  <c r="BG1627" i="3"/>
  <c r="BF1627" i="3"/>
  <c r="T1627" i="3"/>
  <c r="R1627" i="3"/>
  <c r="P1627" i="3"/>
  <c r="BI1622" i="3"/>
  <c r="BH1622" i="3"/>
  <c r="BG1622" i="3"/>
  <c r="BF1622" i="3"/>
  <c r="T1622" i="3"/>
  <c r="R1622" i="3"/>
  <c r="P1622" i="3"/>
  <c r="BI1615" i="3"/>
  <c r="BH1615" i="3"/>
  <c r="BG1615" i="3"/>
  <c r="BF1615" i="3"/>
  <c r="T1615" i="3"/>
  <c r="R1615" i="3"/>
  <c r="P1615" i="3"/>
  <c r="BI1608" i="3"/>
  <c r="BH1608" i="3"/>
  <c r="BG1608" i="3"/>
  <c r="BF1608" i="3"/>
  <c r="T1608" i="3"/>
  <c r="R1608" i="3"/>
  <c r="P1608" i="3"/>
  <c r="BI1602" i="3"/>
  <c r="BH1602" i="3"/>
  <c r="BG1602" i="3"/>
  <c r="BF1602" i="3"/>
  <c r="T1602" i="3"/>
  <c r="R1602" i="3"/>
  <c r="P1602" i="3"/>
  <c r="BI1596" i="3"/>
  <c r="BH1596" i="3"/>
  <c r="BG1596" i="3"/>
  <c r="BF1596" i="3"/>
  <c r="T1596" i="3"/>
  <c r="R1596" i="3"/>
  <c r="P1596" i="3"/>
  <c r="BI1589" i="3"/>
  <c r="BH1589" i="3"/>
  <c r="BG1589" i="3"/>
  <c r="BF1589" i="3"/>
  <c r="T1589" i="3"/>
  <c r="R1589" i="3"/>
  <c r="P1589" i="3"/>
  <c r="BI1584" i="3"/>
  <c r="BH1584" i="3"/>
  <c r="BG1584" i="3"/>
  <c r="BF1584" i="3"/>
  <c r="T1584" i="3"/>
  <c r="R1584" i="3"/>
  <c r="P1584" i="3"/>
  <c r="BI1580" i="3"/>
  <c r="BH1580" i="3"/>
  <c r="BG1580" i="3"/>
  <c r="BF1580" i="3"/>
  <c r="T1580" i="3"/>
  <c r="R1580" i="3"/>
  <c r="P1580" i="3"/>
  <c r="BI1574" i="3"/>
  <c r="BH1574" i="3"/>
  <c r="BG1574" i="3"/>
  <c r="BF1574" i="3"/>
  <c r="T1574" i="3"/>
  <c r="R1574" i="3"/>
  <c r="P1574" i="3"/>
  <c r="BI1569" i="3"/>
  <c r="BH1569" i="3"/>
  <c r="BG1569" i="3"/>
  <c r="BF1569" i="3"/>
  <c r="T1569" i="3"/>
  <c r="R1569" i="3"/>
  <c r="P1569" i="3"/>
  <c r="BI1563" i="3"/>
  <c r="BH1563" i="3"/>
  <c r="BG1563" i="3"/>
  <c r="BF1563" i="3"/>
  <c r="T1563" i="3"/>
  <c r="R1563" i="3"/>
  <c r="P1563" i="3"/>
  <c r="BI1554" i="3"/>
  <c r="BH1554" i="3"/>
  <c r="BG1554" i="3"/>
  <c r="BF1554" i="3"/>
  <c r="T1554" i="3"/>
  <c r="R1554" i="3"/>
  <c r="P1554" i="3"/>
  <c r="BI1542" i="3"/>
  <c r="BH1542" i="3"/>
  <c r="BG1542" i="3"/>
  <c r="BF1542" i="3"/>
  <c r="T1542" i="3"/>
  <c r="R1542" i="3"/>
  <c r="P1542" i="3"/>
  <c r="BI1530" i="3"/>
  <c r="BH1530" i="3"/>
  <c r="BG1530" i="3"/>
  <c r="BF1530" i="3"/>
  <c r="T1530" i="3"/>
  <c r="R1530" i="3"/>
  <c r="P1530" i="3"/>
  <c r="BI1477" i="3"/>
  <c r="BH1477" i="3"/>
  <c r="BG1477" i="3"/>
  <c r="BF1477" i="3"/>
  <c r="T1477" i="3"/>
  <c r="R1477" i="3"/>
  <c r="P1477" i="3"/>
  <c r="BI1473" i="3"/>
  <c r="BH1473" i="3"/>
  <c r="BG1473" i="3"/>
  <c r="BF1473" i="3"/>
  <c r="T1473" i="3"/>
  <c r="R1473" i="3"/>
  <c r="P1473" i="3"/>
  <c r="BI1464" i="3"/>
  <c r="BH1464" i="3"/>
  <c r="BG1464" i="3"/>
  <c r="BF1464" i="3"/>
  <c r="T1464" i="3"/>
  <c r="R1464" i="3"/>
  <c r="P1464" i="3"/>
  <c r="BI1453" i="3"/>
  <c r="BH1453" i="3"/>
  <c r="BG1453" i="3"/>
  <c r="BF1453" i="3"/>
  <c r="T1453" i="3"/>
  <c r="R1453" i="3"/>
  <c r="P1453" i="3"/>
  <c r="BI1446" i="3"/>
  <c r="BH1446" i="3"/>
  <c r="BG1446" i="3"/>
  <c r="BF1446" i="3"/>
  <c r="T1446" i="3"/>
  <c r="R1446" i="3"/>
  <c r="P1446" i="3"/>
  <c r="BI1433" i="3"/>
  <c r="BH1433" i="3"/>
  <c r="BG1433" i="3"/>
  <c r="BF1433" i="3"/>
  <c r="T1433" i="3"/>
  <c r="R1433" i="3"/>
  <c r="P1433" i="3"/>
  <c r="BI1429" i="3"/>
  <c r="BH1429" i="3"/>
  <c r="BG1429" i="3"/>
  <c r="BF1429" i="3"/>
  <c r="T1429" i="3"/>
  <c r="R1429" i="3"/>
  <c r="P1429" i="3"/>
  <c r="BI1422" i="3"/>
  <c r="BH1422" i="3"/>
  <c r="BG1422" i="3"/>
  <c r="BF1422" i="3"/>
  <c r="T1422" i="3"/>
  <c r="R1422" i="3"/>
  <c r="P1422" i="3"/>
  <c r="BI1367" i="3"/>
  <c r="BH1367" i="3"/>
  <c r="BG1367" i="3"/>
  <c r="BF1367" i="3"/>
  <c r="T1367" i="3"/>
  <c r="R1367" i="3"/>
  <c r="P1367" i="3"/>
  <c r="BI1361" i="3"/>
  <c r="BH1361" i="3"/>
  <c r="BG1361" i="3"/>
  <c r="BF1361" i="3"/>
  <c r="T1361" i="3"/>
  <c r="R1361" i="3"/>
  <c r="P1361" i="3"/>
  <c r="BI1354" i="3"/>
  <c r="BH1354" i="3"/>
  <c r="BG1354" i="3"/>
  <c r="BF1354" i="3"/>
  <c r="T1354" i="3"/>
  <c r="R1354" i="3"/>
  <c r="P1354" i="3"/>
  <c r="BI1352" i="3"/>
  <c r="BH1352" i="3"/>
  <c r="BG1352" i="3"/>
  <c r="BF1352" i="3"/>
  <c r="T1352" i="3"/>
  <c r="R1352" i="3"/>
  <c r="P1352" i="3"/>
  <c r="BI1348" i="3"/>
  <c r="BH1348" i="3"/>
  <c r="BG1348" i="3"/>
  <c r="BF1348" i="3"/>
  <c r="T1348" i="3"/>
  <c r="R1348" i="3"/>
  <c r="P1348" i="3"/>
  <c r="BI1341" i="3"/>
  <c r="BH1341" i="3"/>
  <c r="BG1341" i="3"/>
  <c r="BF1341" i="3"/>
  <c r="T1341" i="3"/>
  <c r="R1341" i="3"/>
  <c r="P1341" i="3"/>
  <c r="BI1339" i="3"/>
  <c r="BH1339" i="3"/>
  <c r="BG1339" i="3"/>
  <c r="BF1339" i="3"/>
  <c r="T1339" i="3"/>
  <c r="R1339" i="3"/>
  <c r="P1339" i="3"/>
  <c r="BI1334" i="3"/>
  <c r="BH1334" i="3"/>
  <c r="BG1334" i="3"/>
  <c r="BF1334" i="3"/>
  <c r="T1334" i="3"/>
  <c r="R1334" i="3"/>
  <c r="P1334" i="3"/>
  <c r="BI1330" i="3"/>
  <c r="BH1330" i="3"/>
  <c r="BG1330" i="3"/>
  <c r="BF1330" i="3"/>
  <c r="T1330" i="3"/>
  <c r="R1330" i="3"/>
  <c r="P1330" i="3"/>
  <c r="BI1324" i="3"/>
  <c r="BH1324" i="3"/>
  <c r="BG1324" i="3"/>
  <c r="BF1324" i="3"/>
  <c r="T1324" i="3"/>
  <c r="R1324" i="3"/>
  <c r="P1324" i="3"/>
  <c r="BI1280" i="3"/>
  <c r="BH1280" i="3"/>
  <c r="BG1280" i="3"/>
  <c r="BF1280" i="3"/>
  <c r="T1280" i="3"/>
  <c r="R1280" i="3"/>
  <c r="P1280" i="3"/>
  <c r="BI1270" i="3"/>
  <c r="BH1270" i="3"/>
  <c r="BG1270" i="3"/>
  <c r="BF1270" i="3"/>
  <c r="T1270" i="3"/>
  <c r="R1270" i="3"/>
  <c r="P1270" i="3"/>
  <c r="BI1266" i="3"/>
  <c r="BH1266" i="3"/>
  <c r="BG1266" i="3"/>
  <c r="BF1266" i="3"/>
  <c r="T1266" i="3"/>
  <c r="R1266" i="3"/>
  <c r="P1266" i="3"/>
  <c r="BI1262" i="3"/>
  <c r="BH1262" i="3"/>
  <c r="BG1262" i="3"/>
  <c r="BF1262" i="3"/>
  <c r="T1262" i="3"/>
  <c r="R1262" i="3"/>
  <c r="P1262" i="3"/>
  <c r="BI1248" i="3"/>
  <c r="BH1248" i="3"/>
  <c r="BG1248" i="3"/>
  <c r="BF1248" i="3"/>
  <c r="T1248" i="3"/>
  <c r="R1248" i="3"/>
  <c r="P1248" i="3"/>
  <c r="BI1233" i="3"/>
  <c r="BH1233" i="3"/>
  <c r="BG1233" i="3"/>
  <c r="BF1233" i="3"/>
  <c r="T1233" i="3"/>
  <c r="R1233" i="3"/>
  <c r="P1233" i="3"/>
  <c r="BI1228" i="3"/>
  <c r="BH1228" i="3"/>
  <c r="BG1228" i="3"/>
  <c r="BF1228" i="3"/>
  <c r="T1228" i="3"/>
  <c r="R1228" i="3"/>
  <c r="P1228" i="3"/>
  <c r="BI1223" i="3"/>
  <c r="BH1223" i="3"/>
  <c r="BG1223" i="3"/>
  <c r="BF1223" i="3"/>
  <c r="T1223" i="3"/>
  <c r="R1223" i="3"/>
  <c r="P1223" i="3"/>
  <c r="BI1218" i="3"/>
  <c r="BH1218" i="3"/>
  <c r="BG1218" i="3"/>
  <c r="BF1218" i="3"/>
  <c r="T1218" i="3"/>
  <c r="R1218" i="3"/>
  <c r="P1218" i="3"/>
  <c r="BI1204" i="3"/>
  <c r="BH1204" i="3"/>
  <c r="BG1204" i="3"/>
  <c r="BF1204" i="3"/>
  <c r="T1204" i="3"/>
  <c r="R1204" i="3"/>
  <c r="P1204" i="3"/>
  <c r="BI1199" i="3"/>
  <c r="BH1199" i="3"/>
  <c r="BG1199" i="3"/>
  <c r="BF1199" i="3"/>
  <c r="T1199" i="3"/>
  <c r="R1199" i="3"/>
  <c r="P1199" i="3"/>
  <c r="BI1188" i="3"/>
  <c r="BH1188" i="3"/>
  <c r="BG1188" i="3"/>
  <c r="BF1188" i="3"/>
  <c r="T1188" i="3"/>
  <c r="R1188" i="3"/>
  <c r="P1188" i="3"/>
  <c r="BI1177" i="3"/>
  <c r="BH1177" i="3"/>
  <c r="BG1177" i="3"/>
  <c r="BF1177" i="3"/>
  <c r="T1177" i="3"/>
  <c r="R1177" i="3"/>
  <c r="P1177" i="3"/>
  <c r="BI1162" i="3"/>
  <c r="BH1162" i="3"/>
  <c r="BG1162" i="3"/>
  <c r="BF1162" i="3"/>
  <c r="T1162" i="3"/>
  <c r="R1162" i="3"/>
  <c r="P1162" i="3"/>
  <c r="BI1158" i="3"/>
  <c r="BH1158" i="3"/>
  <c r="BG1158" i="3"/>
  <c r="BF1158" i="3"/>
  <c r="T1158" i="3"/>
  <c r="R1158" i="3"/>
  <c r="P1158" i="3"/>
  <c r="BI1155" i="3"/>
  <c r="BH1155" i="3"/>
  <c r="BG1155" i="3"/>
  <c r="BF1155" i="3"/>
  <c r="T1155" i="3"/>
  <c r="R1155" i="3"/>
  <c r="P1155" i="3"/>
  <c r="BI1153" i="3"/>
  <c r="BH1153" i="3"/>
  <c r="BG1153" i="3"/>
  <c r="BF1153" i="3"/>
  <c r="T1153" i="3"/>
  <c r="R1153" i="3"/>
  <c r="P1153" i="3"/>
  <c r="BI1149" i="3"/>
  <c r="BH1149" i="3"/>
  <c r="BG1149" i="3"/>
  <c r="BF1149" i="3"/>
  <c r="T1149" i="3"/>
  <c r="R1149" i="3"/>
  <c r="P1149" i="3"/>
  <c r="BI1144" i="3"/>
  <c r="BH1144" i="3"/>
  <c r="BG1144" i="3"/>
  <c r="BF1144" i="3"/>
  <c r="T1144" i="3"/>
  <c r="R1144" i="3"/>
  <c r="P1144" i="3"/>
  <c r="BI1137" i="3"/>
  <c r="BH1137" i="3"/>
  <c r="BG1137" i="3"/>
  <c r="BF1137" i="3"/>
  <c r="T1137" i="3"/>
  <c r="R1137" i="3"/>
  <c r="P1137" i="3"/>
  <c r="BI1133" i="3"/>
  <c r="BH1133" i="3"/>
  <c r="BG1133" i="3"/>
  <c r="BF1133" i="3"/>
  <c r="T1133" i="3"/>
  <c r="R1133" i="3"/>
  <c r="P1133" i="3"/>
  <c r="BI1126" i="3"/>
  <c r="BH1126" i="3"/>
  <c r="BG1126" i="3"/>
  <c r="BF1126" i="3"/>
  <c r="T1126" i="3"/>
  <c r="R1126" i="3"/>
  <c r="P1126" i="3"/>
  <c r="BI1119" i="3"/>
  <c r="BH1119" i="3"/>
  <c r="BG1119" i="3"/>
  <c r="BF1119" i="3"/>
  <c r="T1119" i="3"/>
  <c r="R1119" i="3"/>
  <c r="P1119" i="3"/>
  <c r="BI1116" i="3"/>
  <c r="BH1116" i="3"/>
  <c r="BG1116" i="3"/>
  <c r="BF1116" i="3"/>
  <c r="T1116" i="3"/>
  <c r="R1116" i="3"/>
  <c r="P1116" i="3"/>
  <c r="BI1111" i="3"/>
  <c r="BH1111" i="3"/>
  <c r="BG1111" i="3"/>
  <c r="BF1111" i="3"/>
  <c r="T1111" i="3"/>
  <c r="R1111" i="3"/>
  <c r="P1111" i="3"/>
  <c r="BI1105" i="3"/>
  <c r="BH1105" i="3"/>
  <c r="BG1105" i="3"/>
  <c r="BF1105" i="3"/>
  <c r="T1105" i="3"/>
  <c r="R1105" i="3"/>
  <c r="P1105" i="3"/>
  <c r="BI1098" i="3"/>
  <c r="BH1098" i="3"/>
  <c r="BG1098" i="3"/>
  <c r="BF1098" i="3"/>
  <c r="T1098" i="3"/>
  <c r="R1098" i="3"/>
  <c r="P1098" i="3"/>
  <c r="BI1093" i="3"/>
  <c r="BH1093" i="3"/>
  <c r="BG1093" i="3"/>
  <c r="BF1093" i="3"/>
  <c r="T1093" i="3"/>
  <c r="R1093" i="3"/>
  <c r="P1093" i="3"/>
  <c r="BI1087" i="3"/>
  <c r="BH1087" i="3"/>
  <c r="BG1087" i="3"/>
  <c r="BF1087" i="3"/>
  <c r="T1087" i="3"/>
  <c r="R1087" i="3"/>
  <c r="P1087" i="3"/>
  <c r="BI1074" i="3"/>
  <c r="BH1074" i="3"/>
  <c r="BG1074" i="3"/>
  <c r="BF1074" i="3"/>
  <c r="T1074" i="3"/>
  <c r="R1074" i="3"/>
  <c r="P1074" i="3"/>
  <c r="BI1063" i="3"/>
  <c r="BH1063" i="3"/>
  <c r="BG1063" i="3"/>
  <c r="BF1063" i="3"/>
  <c r="T1063" i="3"/>
  <c r="R1063" i="3"/>
  <c r="P1063" i="3"/>
  <c r="BI1060" i="3"/>
  <c r="BH1060" i="3"/>
  <c r="BG1060" i="3"/>
  <c r="BF1060" i="3"/>
  <c r="T1060" i="3"/>
  <c r="R1060" i="3"/>
  <c r="P1060" i="3"/>
  <c r="BI1057" i="3"/>
  <c r="BH1057" i="3"/>
  <c r="BG1057" i="3"/>
  <c r="BF1057" i="3"/>
  <c r="T1057" i="3"/>
  <c r="R1057" i="3"/>
  <c r="P1057" i="3"/>
  <c r="BI1053" i="3"/>
  <c r="BH1053" i="3"/>
  <c r="BG1053" i="3"/>
  <c r="BF1053" i="3"/>
  <c r="T1053" i="3"/>
  <c r="R1053" i="3"/>
  <c r="P1053" i="3"/>
  <c r="BI1049" i="3"/>
  <c r="BH1049" i="3"/>
  <c r="BG1049" i="3"/>
  <c r="BF1049" i="3"/>
  <c r="T1049" i="3"/>
  <c r="R1049" i="3"/>
  <c r="P1049" i="3"/>
  <c r="BI1046" i="3"/>
  <c r="BH1046" i="3"/>
  <c r="BG1046" i="3"/>
  <c r="BF1046" i="3"/>
  <c r="T1046" i="3"/>
  <c r="R1046" i="3"/>
  <c r="P1046" i="3"/>
  <c r="BI1042" i="3"/>
  <c r="BH1042" i="3"/>
  <c r="BG1042" i="3"/>
  <c r="BF1042" i="3"/>
  <c r="T1042" i="3"/>
  <c r="R1042" i="3"/>
  <c r="P1042" i="3"/>
  <c r="BI1038" i="3"/>
  <c r="BH1038" i="3"/>
  <c r="BG1038" i="3"/>
  <c r="BF1038" i="3"/>
  <c r="T1038" i="3"/>
  <c r="R1038" i="3"/>
  <c r="P1038" i="3"/>
  <c r="BI1031" i="3"/>
  <c r="BH1031" i="3"/>
  <c r="BG1031" i="3"/>
  <c r="BF1031" i="3"/>
  <c r="T1031" i="3"/>
  <c r="R1031" i="3"/>
  <c r="P1031" i="3"/>
  <c r="BI1024" i="3"/>
  <c r="BH1024" i="3"/>
  <c r="BG1024" i="3"/>
  <c r="BF1024" i="3"/>
  <c r="T1024" i="3"/>
  <c r="R1024" i="3"/>
  <c r="P1024" i="3"/>
  <c r="BI1009" i="3"/>
  <c r="BH1009" i="3"/>
  <c r="BG1009" i="3"/>
  <c r="BF1009" i="3"/>
  <c r="T1009" i="3"/>
  <c r="R1009" i="3"/>
  <c r="P1009" i="3"/>
  <c r="BI970" i="3"/>
  <c r="BH970" i="3"/>
  <c r="BG970" i="3"/>
  <c r="BF970" i="3"/>
  <c r="T970" i="3"/>
  <c r="R970" i="3"/>
  <c r="P970" i="3"/>
  <c r="BI916" i="3"/>
  <c r="BH916" i="3"/>
  <c r="BG916" i="3"/>
  <c r="BF916" i="3"/>
  <c r="T916" i="3"/>
  <c r="R916" i="3"/>
  <c r="P916" i="3"/>
  <c r="BI902" i="3"/>
  <c r="BH902" i="3"/>
  <c r="BG902" i="3"/>
  <c r="BF902" i="3"/>
  <c r="T902" i="3"/>
  <c r="R902" i="3"/>
  <c r="P902" i="3"/>
  <c r="BI820" i="3"/>
  <c r="BH820" i="3"/>
  <c r="BG820" i="3"/>
  <c r="BF820" i="3"/>
  <c r="T820" i="3"/>
  <c r="R820" i="3"/>
  <c r="P820" i="3"/>
  <c r="BI811" i="3"/>
  <c r="BH811" i="3"/>
  <c r="BG811" i="3"/>
  <c r="BF811" i="3"/>
  <c r="T811" i="3"/>
  <c r="R811" i="3"/>
  <c r="P811" i="3"/>
  <c r="BI776" i="3"/>
  <c r="BH776" i="3"/>
  <c r="BG776" i="3"/>
  <c r="BF776" i="3"/>
  <c r="T776" i="3"/>
  <c r="R776" i="3"/>
  <c r="P776" i="3"/>
  <c r="BI772" i="3"/>
  <c r="BH772" i="3"/>
  <c r="BG772" i="3"/>
  <c r="BF772" i="3"/>
  <c r="T772" i="3"/>
  <c r="R772" i="3"/>
  <c r="P772" i="3"/>
  <c r="BI768" i="3"/>
  <c r="BH768" i="3"/>
  <c r="BG768" i="3"/>
  <c r="BF768" i="3"/>
  <c r="T768" i="3"/>
  <c r="R768" i="3"/>
  <c r="P768" i="3"/>
  <c r="BI764" i="3"/>
  <c r="BH764" i="3"/>
  <c r="BG764" i="3"/>
  <c r="BF764" i="3"/>
  <c r="T764" i="3"/>
  <c r="R764" i="3"/>
  <c r="P764" i="3"/>
  <c r="BI760" i="3"/>
  <c r="BH760" i="3"/>
  <c r="BG760" i="3"/>
  <c r="BF760" i="3"/>
  <c r="T760" i="3"/>
  <c r="R760" i="3"/>
  <c r="P760" i="3"/>
  <c r="BI756" i="3"/>
  <c r="BH756" i="3"/>
  <c r="BG756" i="3"/>
  <c r="BF756" i="3"/>
  <c r="T756" i="3"/>
  <c r="R756" i="3"/>
  <c r="P756" i="3"/>
  <c r="BI752" i="3"/>
  <c r="BH752" i="3"/>
  <c r="BG752" i="3"/>
  <c r="BF752" i="3"/>
  <c r="T752" i="3"/>
  <c r="R752" i="3"/>
  <c r="P752" i="3"/>
  <c r="BI748" i="3"/>
  <c r="BH748" i="3"/>
  <c r="BG748" i="3"/>
  <c r="BF748" i="3"/>
  <c r="T748" i="3"/>
  <c r="R748" i="3"/>
  <c r="P748" i="3"/>
  <c r="BI744" i="3"/>
  <c r="BH744" i="3"/>
  <c r="BG744" i="3"/>
  <c r="BF744" i="3"/>
  <c r="T744" i="3"/>
  <c r="R744" i="3"/>
  <c r="P744" i="3"/>
  <c r="BI740" i="3"/>
  <c r="BH740" i="3"/>
  <c r="BG740" i="3"/>
  <c r="BF740" i="3"/>
  <c r="T740" i="3"/>
  <c r="R740" i="3"/>
  <c r="P740" i="3"/>
  <c r="BI736" i="3"/>
  <c r="BH736" i="3"/>
  <c r="BG736" i="3"/>
  <c r="BF736" i="3"/>
  <c r="T736" i="3"/>
  <c r="R736" i="3"/>
  <c r="P736" i="3"/>
  <c r="BI732" i="3"/>
  <c r="BH732" i="3"/>
  <c r="BG732" i="3"/>
  <c r="BF732" i="3"/>
  <c r="T732" i="3"/>
  <c r="R732" i="3"/>
  <c r="P732" i="3"/>
  <c r="BI728" i="3"/>
  <c r="BH728" i="3"/>
  <c r="BG728" i="3"/>
  <c r="BF728" i="3"/>
  <c r="T728" i="3"/>
  <c r="R728" i="3"/>
  <c r="P728" i="3"/>
  <c r="BI724" i="3"/>
  <c r="BH724" i="3"/>
  <c r="BG724" i="3"/>
  <c r="BF724" i="3"/>
  <c r="T724" i="3"/>
  <c r="R724" i="3"/>
  <c r="P724" i="3"/>
  <c r="BI720" i="3"/>
  <c r="BH720" i="3"/>
  <c r="BG720" i="3"/>
  <c r="BF720" i="3"/>
  <c r="T720" i="3"/>
  <c r="R720" i="3"/>
  <c r="P720" i="3"/>
  <c r="BI714" i="3"/>
  <c r="BH714" i="3"/>
  <c r="BG714" i="3"/>
  <c r="BF714" i="3"/>
  <c r="T714" i="3"/>
  <c r="R714" i="3"/>
  <c r="P714" i="3"/>
  <c r="BI710" i="3"/>
  <c r="BH710" i="3"/>
  <c r="BG710" i="3"/>
  <c r="BF710" i="3"/>
  <c r="T710" i="3"/>
  <c r="R710" i="3"/>
  <c r="P710" i="3"/>
  <c r="BI706" i="3"/>
  <c r="BH706" i="3"/>
  <c r="BG706" i="3"/>
  <c r="BF706" i="3"/>
  <c r="T706" i="3"/>
  <c r="R706" i="3"/>
  <c r="P706" i="3"/>
  <c r="BI702" i="3"/>
  <c r="BH702" i="3"/>
  <c r="BG702" i="3"/>
  <c r="BF702" i="3"/>
  <c r="T702" i="3"/>
  <c r="R702" i="3"/>
  <c r="P702" i="3"/>
  <c r="BI698" i="3"/>
  <c r="BH698" i="3"/>
  <c r="BG698" i="3"/>
  <c r="BF698" i="3"/>
  <c r="T698" i="3"/>
  <c r="R698" i="3"/>
  <c r="P698" i="3"/>
  <c r="BI694" i="3"/>
  <c r="BH694" i="3"/>
  <c r="BG694" i="3"/>
  <c r="BF694" i="3"/>
  <c r="T694" i="3"/>
  <c r="R694" i="3"/>
  <c r="P694" i="3"/>
  <c r="BI690" i="3"/>
  <c r="BH690" i="3"/>
  <c r="BG690" i="3"/>
  <c r="BF690" i="3"/>
  <c r="T690" i="3"/>
  <c r="R690" i="3"/>
  <c r="P690" i="3"/>
  <c r="BI686" i="3"/>
  <c r="BH686" i="3"/>
  <c r="BG686" i="3"/>
  <c r="BF686" i="3"/>
  <c r="T686" i="3"/>
  <c r="R686" i="3"/>
  <c r="P686" i="3"/>
  <c r="BI682" i="3"/>
  <c r="BH682" i="3"/>
  <c r="BG682" i="3"/>
  <c r="BF682" i="3"/>
  <c r="T682" i="3"/>
  <c r="R682" i="3"/>
  <c r="P682" i="3"/>
  <c r="BI678" i="3"/>
  <c r="BH678" i="3"/>
  <c r="BG678" i="3"/>
  <c r="BF678" i="3"/>
  <c r="T678" i="3"/>
  <c r="R678" i="3"/>
  <c r="P678" i="3"/>
  <c r="BI674" i="3"/>
  <c r="BH674" i="3"/>
  <c r="BG674" i="3"/>
  <c r="BF674" i="3"/>
  <c r="T674" i="3"/>
  <c r="R674" i="3"/>
  <c r="P674" i="3"/>
  <c r="BI670" i="3"/>
  <c r="BH670" i="3"/>
  <c r="BG670" i="3"/>
  <c r="BF670" i="3"/>
  <c r="T670" i="3"/>
  <c r="R670" i="3"/>
  <c r="P670" i="3"/>
  <c r="BI666" i="3"/>
  <c r="BH666" i="3"/>
  <c r="BG666" i="3"/>
  <c r="BF666" i="3"/>
  <c r="T666" i="3"/>
  <c r="R666" i="3"/>
  <c r="P666" i="3"/>
  <c r="BI662" i="3"/>
  <c r="BH662" i="3"/>
  <c r="BG662" i="3"/>
  <c r="BF662" i="3"/>
  <c r="T662" i="3"/>
  <c r="R662" i="3"/>
  <c r="P662" i="3"/>
  <c r="BI658" i="3"/>
  <c r="BH658" i="3"/>
  <c r="BG658" i="3"/>
  <c r="BF658" i="3"/>
  <c r="T658" i="3"/>
  <c r="R658" i="3"/>
  <c r="P658" i="3"/>
  <c r="BI654" i="3"/>
  <c r="BH654" i="3"/>
  <c r="BG654" i="3"/>
  <c r="BF654" i="3"/>
  <c r="T654" i="3"/>
  <c r="R654" i="3"/>
  <c r="P654" i="3"/>
  <c r="BI650" i="3"/>
  <c r="BH650" i="3"/>
  <c r="BG650" i="3"/>
  <c r="BF650" i="3"/>
  <c r="T650" i="3"/>
  <c r="R650" i="3"/>
  <c r="P650" i="3"/>
  <c r="BI646" i="3"/>
  <c r="BH646" i="3"/>
  <c r="BG646" i="3"/>
  <c r="BF646" i="3"/>
  <c r="T646" i="3"/>
  <c r="R646" i="3"/>
  <c r="P646" i="3"/>
  <c r="BI642" i="3"/>
  <c r="BH642" i="3"/>
  <c r="BG642" i="3"/>
  <c r="BF642" i="3"/>
  <c r="T642" i="3"/>
  <c r="R642" i="3"/>
  <c r="P642" i="3"/>
  <c r="BI638" i="3"/>
  <c r="BH638" i="3"/>
  <c r="BG638" i="3"/>
  <c r="BF638" i="3"/>
  <c r="T638" i="3"/>
  <c r="R638" i="3"/>
  <c r="P638" i="3"/>
  <c r="BI634" i="3"/>
  <c r="BH634" i="3"/>
  <c r="BG634" i="3"/>
  <c r="BF634" i="3"/>
  <c r="T634" i="3"/>
  <c r="R634" i="3"/>
  <c r="P634" i="3"/>
  <c r="BI630" i="3"/>
  <c r="BH630" i="3"/>
  <c r="BG630" i="3"/>
  <c r="BF630" i="3"/>
  <c r="T630" i="3"/>
  <c r="R630" i="3"/>
  <c r="P630" i="3"/>
  <c r="BI626" i="3"/>
  <c r="BH626" i="3"/>
  <c r="BG626" i="3"/>
  <c r="BF626" i="3"/>
  <c r="T626" i="3"/>
  <c r="R626" i="3"/>
  <c r="P626" i="3"/>
  <c r="BI622" i="3"/>
  <c r="BH622" i="3"/>
  <c r="BG622" i="3"/>
  <c r="BF622" i="3"/>
  <c r="T622" i="3"/>
  <c r="R622" i="3"/>
  <c r="P622" i="3"/>
  <c r="BI618" i="3"/>
  <c r="BH618" i="3"/>
  <c r="BG618" i="3"/>
  <c r="BF618" i="3"/>
  <c r="T618" i="3"/>
  <c r="R618" i="3"/>
  <c r="P618" i="3"/>
  <c r="BI614" i="3"/>
  <c r="BH614" i="3"/>
  <c r="BG614" i="3"/>
  <c r="BF614" i="3"/>
  <c r="T614" i="3"/>
  <c r="R614" i="3"/>
  <c r="P614" i="3"/>
  <c r="BI601" i="3"/>
  <c r="BH601" i="3"/>
  <c r="BG601" i="3"/>
  <c r="BF601" i="3"/>
  <c r="T601" i="3"/>
  <c r="R601" i="3"/>
  <c r="P601" i="3"/>
  <c r="BI595" i="3"/>
  <c r="BH595" i="3"/>
  <c r="BG595" i="3"/>
  <c r="BF595" i="3"/>
  <c r="T595" i="3"/>
  <c r="R595" i="3"/>
  <c r="P595" i="3"/>
  <c r="BI591" i="3"/>
  <c r="BH591" i="3"/>
  <c r="BG591" i="3"/>
  <c r="BF591" i="3"/>
  <c r="T591" i="3"/>
  <c r="R591" i="3"/>
  <c r="P591" i="3"/>
  <c r="BI588" i="3"/>
  <c r="BH588" i="3"/>
  <c r="BG588" i="3"/>
  <c r="BF588" i="3"/>
  <c r="T588" i="3"/>
  <c r="R588" i="3"/>
  <c r="P588" i="3"/>
  <c r="BI581" i="3"/>
  <c r="BH581" i="3"/>
  <c r="BG581" i="3"/>
  <c r="BF581" i="3"/>
  <c r="T581" i="3"/>
  <c r="R581" i="3"/>
  <c r="P581" i="3"/>
  <c r="BI578" i="3"/>
  <c r="BH578" i="3"/>
  <c r="BG578" i="3"/>
  <c r="BF578" i="3"/>
  <c r="T578" i="3"/>
  <c r="R578" i="3"/>
  <c r="P578" i="3"/>
  <c r="BI573" i="3"/>
  <c r="BH573" i="3"/>
  <c r="BG573" i="3"/>
  <c r="BF573" i="3"/>
  <c r="T573" i="3"/>
  <c r="R573" i="3"/>
  <c r="P573" i="3"/>
  <c r="BI571" i="3"/>
  <c r="BH571" i="3"/>
  <c r="BG571" i="3"/>
  <c r="BF571" i="3"/>
  <c r="T571" i="3"/>
  <c r="R571" i="3"/>
  <c r="P571" i="3"/>
  <c r="BI569" i="3"/>
  <c r="BH569" i="3"/>
  <c r="BG569" i="3"/>
  <c r="BF569" i="3"/>
  <c r="T569" i="3"/>
  <c r="R569" i="3"/>
  <c r="P569" i="3"/>
  <c r="BI565" i="3"/>
  <c r="BH565" i="3"/>
  <c r="BG565" i="3"/>
  <c r="BF565" i="3"/>
  <c r="T565" i="3"/>
  <c r="R565" i="3"/>
  <c r="P565" i="3"/>
  <c r="BI561" i="3"/>
  <c r="BH561" i="3"/>
  <c r="BG561" i="3"/>
  <c r="BF561" i="3"/>
  <c r="T561" i="3"/>
  <c r="R561" i="3"/>
  <c r="P561" i="3"/>
  <c r="BI554" i="3"/>
  <c r="BH554" i="3"/>
  <c r="BG554" i="3"/>
  <c r="BF554" i="3"/>
  <c r="T554" i="3"/>
  <c r="R554" i="3"/>
  <c r="P554" i="3"/>
  <c r="BI549" i="3"/>
  <c r="BH549" i="3"/>
  <c r="BG549" i="3"/>
  <c r="BF549" i="3"/>
  <c r="T549" i="3"/>
  <c r="R549" i="3"/>
  <c r="P549" i="3"/>
  <c r="BI545" i="3"/>
  <c r="BH545" i="3"/>
  <c r="BG545" i="3"/>
  <c r="BF545" i="3"/>
  <c r="T545" i="3"/>
  <c r="R545" i="3"/>
  <c r="P545" i="3"/>
  <c r="BI541" i="3"/>
  <c r="BH541" i="3"/>
  <c r="BG541" i="3"/>
  <c r="BF541" i="3"/>
  <c r="T541" i="3"/>
  <c r="R541" i="3"/>
  <c r="P541" i="3"/>
  <c r="BI538" i="3"/>
  <c r="BH538" i="3"/>
  <c r="BG538" i="3"/>
  <c r="BF538" i="3"/>
  <c r="T538" i="3"/>
  <c r="R538" i="3"/>
  <c r="P538" i="3"/>
  <c r="BI532" i="3"/>
  <c r="BH532" i="3"/>
  <c r="BG532" i="3"/>
  <c r="BF532" i="3"/>
  <c r="T532" i="3"/>
  <c r="R532" i="3"/>
  <c r="P532" i="3"/>
  <c r="BI520" i="3"/>
  <c r="BH520" i="3"/>
  <c r="BG520" i="3"/>
  <c r="BF520" i="3"/>
  <c r="T520" i="3"/>
  <c r="R520" i="3"/>
  <c r="P520" i="3"/>
  <c r="BI515" i="3"/>
  <c r="BH515" i="3"/>
  <c r="BG515" i="3"/>
  <c r="BF515" i="3"/>
  <c r="T515" i="3"/>
  <c r="R515" i="3"/>
  <c r="P515" i="3"/>
  <c r="BI511" i="3"/>
  <c r="BH511" i="3"/>
  <c r="BG511" i="3"/>
  <c r="BF511" i="3"/>
  <c r="T511" i="3"/>
  <c r="R511" i="3"/>
  <c r="P511" i="3"/>
  <c r="BI507" i="3"/>
  <c r="BH507" i="3"/>
  <c r="BG507" i="3"/>
  <c r="BF507" i="3"/>
  <c r="T507" i="3"/>
  <c r="R507" i="3"/>
  <c r="P507" i="3"/>
  <c r="BI504" i="3"/>
  <c r="BH504" i="3"/>
  <c r="BG504" i="3"/>
  <c r="BF504" i="3"/>
  <c r="T504" i="3"/>
  <c r="R504" i="3"/>
  <c r="P504" i="3"/>
  <c r="BI499" i="3"/>
  <c r="BH499" i="3"/>
  <c r="BG499" i="3"/>
  <c r="BF499" i="3"/>
  <c r="T499" i="3"/>
  <c r="R499" i="3"/>
  <c r="P499" i="3"/>
  <c r="BI492" i="3"/>
  <c r="BH492" i="3"/>
  <c r="BG492" i="3"/>
  <c r="BF492" i="3"/>
  <c r="T492" i="3"/>
  <c r="R492" i="3"/>
  <c r="P492" i="3"/>
  <c r="BI489" i="3"/>
  <c r="BH489" i="3"/>
  <c r="BG489" i="3"/>
  <c r="BF489" i="3"/>
  <c r="T489" i="3"/>
  <c r="R489" i="3"/>
  <c r="P489" i="3"/>
  <c r="BI464" i="3"/>
  <c r="BH464" i="3"/>
  <c r="BG464" i="3"/>
  <c r="BF464" i="3"/>
  <c r="T464" i="3"/>
  <c r="R464" i="3"/>
  <c r="P464" i="3"/>
  <c r="BI448" i="3"/>
  <c r="BH448" i="3"/>
  <c r="BG448" i="3"/>
  <c r="BF448" i="3"/>
  <c r="T448" i="3"/>
  <c r="R448" i="3"/>
  <c r="P448" i="3"/>
  <c r="BI445" i="3"/>
  <c r="BH445" i="3"/>
  <c r="BG445" i="3"/>
  <c r="BF445" i="3"/>
  <c r="T445" i="3"/>
  <c r="R445" i="3"/>
  <c r="P445" i="3"/>
  <c r="BI442" i="3"/>
  <c r="BH442" i="3"/>
  <c r="BG442" i="3"/>
  <c r="BF442" i="3"/>
  <c r="T442" i="3"/>
  <c r="R442" i="3"/>
  <c r="P442" i="3"/>
  <c r="BI434" i="3"/>
  <c r="BH434" i="3"/>
  <c r="BG434" i="3"/>
  <c r="BF434" i="3"/>
  <c r="T434" i="3"/>
  <c r="R434" i="3"/>
  <c r="P434" i="3"/>
  <c r="BI416" i="3"/>
  <c r="BH416" i="3"/>
  <c r="BG416" i="3"/>
  <c r="BF416" i="3"/>
  <c r="T416" i="3"/>
  <c r="R416" i="3"/>
  <c r="P416" i="3"/>
  <c r="BI411" i="3"/>
  <c r="BH411" i="3"/>
  <c r="BG411" i="3"/>
  <c r="BF411" i="3"/>
  <c r="T411" i="3"/>
  <c r="R411" i="3"/>
  <c r="P411" i="3"/>
  <c r="BI407" i="3"/>
  <c r="BH407" i="3"/>
  <c r="BG407" i="3"/>
  <c r="BF407" i="3"/>
  <c r="T407" i="3"/>
  <c r="R407" i="3"/>
  <c r="P407" i="3"/>
  <c r="BI403" i="3"/>
  <c r="BH403" i="3"/>
  <c r="BG403" i="3"/>
  <c r="BF403" i="3"/>
  <c r="T403" i="3"/>
  <c r="R403" i="3"/>
  <c r="P403" i="3"/>
  <c r="BI396" i="3"/>
  <c r="BH396" i="3"/>
  <c r="BG396" i="3"/>
  <c r="BF396" i="3"/>
  <c r="T396" i="3"/>
  <c r="R396" i="3"/>
  <c r="P396" i="3"/>
  <c r="BI388" i="3"/>
  <c r="BH388" i="3"/>
  <c r="BG388" i="3"/>
  <c r="BF388" i="3"/>
  <c r="T388" i="3"/>
  <c r="R388" i="3"/>
  <c r="P388" i="3"/>
  <c r="BI385" i="3"/>
  <c r="BH385" i="3"/>
  <c r="BG385" i="3"/>
  <c r="BF385" i="3"/>
  <c r="T385" i="3"/>
  <c r="R385" i="3"/>
  <c r="P385" i="3"/>
  <c r="BI377" i="3"/>
  <c r="BH377" i="3"/>
  <c r="BG377" i="3"/>
  <c r="BF377" i="3"/>
  <c r="T377" i="3"/>
  <c r="R377" i="3"/>
  <c r="P377" i="3"/>
  <c r="BI373" i="3"/>
  <c r="BH373" i="3"/>
  <c r="BG373" i="3"/>
  <c r="BF373" i="3"/>
  <c r="T373" i="3"/>
  <c r="R373" i="3"/>
  <c r="P373" i="3"/>
  <c r="BI370" i="3"/>
  <c r="BH370" i="3"/>
  <c r="BG370" i="3"/>
  <c r="BF370" i="3"/>
  <c r="T370" i="3"/>
  <c r="R370" i="3"/>
  <c r="P370" i="3"/>
  <c r="BI363" i="3"/>
  <c r="BH363" i="3"/>
  <c r="BG363" i="3"/>
  <c r="BF363" i="3"/>
  <c r="T363" i="3"/>
  <c r="R363" i="3"/>
  <c r="P363" i="3"/>
  <c r="BI359" i="3"/>
  <c r="BH359" i="3"/>
  <c r="BG359" i="3"/>
  <c r="BF359" i="3"/>
  <c r="T359" i="3"/>
  <c r="R359" i="3"/>
  <c r="P359" i="3"/>
  <c r="BI356" i="3"/>
  <c r="BH356" i="3"/>
  <c r="BG356" i="3"/>
  <c r="BF356" i="3"/>
  <c r="T356" i="3"/>
  <c r="R356" i="3"/>
  <c r="P356" i="3"/>
  <c r="BI347" i="3"/>
  <c r="BH347" i="3"/>
  <c r="BG347" i="3"/>
  <c r="BF347" i="3"/>
  <c r="T347" i="3"/>
  <c r="R347" i="3"/>
  <c r="P347" i="3"/>
  <c r="BI337" i="3"/>
  <c r="BH337" i="3"/>
  <c r="BG337" i="3"/>
  <c r="BF337" i="3"/>
  <c r="T337" i="3"/>
  <c r="R337" i="3"/>
  <c r="P337" i="3"/>
  <c r="BI329" i="3"/>
  <c r="BH329" i="3"/>
  <c r="BG329" i="3"/>
  <c r="BF329" i="3"/>
  <c r="T329" i="3"/>
  <c r="R329" i="3"/>
  <c r="P329" i="3"/>
  <c r="BI326" i="3"/>
  <c r="BH326" i="3"/>
  <c r="BG326" i="3"/>
  <c r="BF326" i="3"/>
  <c r="T326" i="3"/>
  <c r="R326" i="3"/>
  <c r="P326" i="3"/>
  <c r="BI321" i="3"/>
  <c r="BH321" i="3"/>
  <c r="BG321" i="3"/>
  <c r="BF321" i="3"/>
  <c r="T321" i="3"/>
  <c r="R321" i="3"/>
  <c r="P321" i="3"/>
  <c r="BI304" i="3"/>
  <c r="BH304" i="3"/>
  <c r="BG304" i="3"/>
  <c r="BF304" i="3"/>
  <c r="T304" i="3"/>
  <c r="R304" i="3"/>
  <c r="P304" i="3"/>
  <c r="BI297" i="3"/>
  <c r="BH297" i="3"/>
  <c r="BG297" i="3"/>
  <c r="BF297" i="3"/>
  <c r="T297" i="3"/>
  <c r="R297" i="3"/>
  <c r="P297" i="3"/>
  <c r="BI292" i="3"/>
  <c r="BH292" i="3"/>
  <c r="BG292" i="3"/>
  <c r="BF292" i="3"/>
  <c r="T292" i="3"/>
  <c r="R292" i="3"/>
  <c r="P292" i="3"/>
  <c r="BI286" i="3"/>
  <c r="BH286" i="3"/>
  <c r="BG286" i="3"/>
  <c r="BF286" i="3"/>
  <c r="T286" i="3"/>
  <c r="R286" i="3"/>
  <c r="P286" i="3"/>
  <c r="BI279" i="3"/>
  <c r="BH279" i="3"/>
  <c r="BG279" i="3"/>
  <c r="BF279" i="3"/>
  <c r="T279" i="3"/>
  <c r="R279" i="3"/>
  <c r="P279" i="3"/>
  <c r="BI275" i="3"/>
  <c r="BH275" i="3"/>
  <c r="BG275" i="3"/>
  <c r="BF275" i="3"/>
  <c r="T275" i="3"/>
  <c r="R275" i="3"/>
  <c r="P275" i="3"/>
  <c r="BI269" i="3"/>
  <c r="BH269" i="3"/>
  <c r="BG269" i="3"/>
  <c r="BF269" i="3"/>
  <c r="T269" i="3"/>
  <c r="R269" i="3"/>
  <c r="P269" i="3"/>
  <c r="BI259" i="3"/>
  <c r="BH259" i="3"/>
  <c r="BG259" i="3"/>
  <c r="BF259" i="3"/>
  <c r="T259" i="3"/>
  <c r="R259" i="3"/>
  <c r="P259" i="3"/>
  <c r="BI252" i="3"/>
  <c r="BH252" i="3"/>
  <c r="BG252" i="3"/>
  <c r="BF252" i="3"/>
  <c r="T252" i="3"/>
  <c r="R252" i="3"/>
  <c r="P252" i="3"/>
  <c r="BI248" i="3"/>
  <c r="BH248" i="3"/>
  <c r="BG248" i="3"/>
  <c r="BF248" i="3"/>
  <c r="T248" i="3"/>
  <c r="R248" i="3"/>
  <c r="P248" i="3"/>
  <c r="BI245" i="3"/>
  <c r="BH245" i="3"/>
  <c r="BG245" i="3"/>
  <c r="BF245" i="3"/>
  <c r="T245" i="3"/>
  <c r="R245" i="3"/>
  <c r="P245" i="3"/>
  <c r="BI235" i="3"/>
  <c r="BH235" i="3"/>
  <c r="BG235" i="3"/>
  <c r="BF235" i="3"/>
  <c r="T235" i="3"/>
  <c r="R235" i="3"/>
  <c r="P235" i="3"/>
  <c r="BI232" i="3"/>
  <c r="BH232" i="3"/>
  <c r="BG232" i="3"/>
  <c r="BF232" i="3"/>
  <c r="T232" i="3"/>
  <c r="R232" i="3"/>
  <c r="P232" i="3"/>
  <c r="BI225" i="3"/>
  <c r="BH225" i="3"/>
  <c r="BG225" i="3"/>
  <c r="BF225" i="3"/>
  <c r="T225" i="3"/>
  <c r="R225" i="3"/>
  <c r="P225" i="3"/>
  <c r="BI220" i="3"/>
  <c r="BH220" i="3"/>
  <c r="BG220" i="3"/>
  <c r="BF220" i="3"/>
  <c r="T220" i="3"/>
  <c r="R220" i="3"/>
  <c r="P220" i="3"/>
  <c r="BI213" i="3"/>
  <c r="BH213" i="3"/>
  <c r="BG213" i="3"/>
  <c r="BF213" i="3"/>
  <c r="T213" i="3"/>
  <c r="R213" i="3"/>
  <c r="P213" i="3"/>
  <c r="BI207" i="3"/>
  <c r="BH207" i="3"/>
  <c r="BG207" i="3"/>
  <c r="BF207" i="3"/>
  <c r="T207" i="3"/>
  <c r="R207" i="3"/>
  <c r="P207" i="3"/>
  <c r="BI204" i="3"/>
  <c r="BH204" i="3"/>
  <c r="BG204" i="3"/>
  <c r="BF204" i="3"/>
  <c r="T204" i="3"/>
  <c r="R204" i="3"/>
  <c r="P204" i="3"/>
  <c r="BI201" i="3"/>
  <c r="BH201" i="3"/>
  <c r="BG201" i="3"/>
  <c r="BF201" i="3"/>
  <c r="T201" i="3"/>
  <c r="R201" i="3"/>
  <c r="P201" i="3"/>
  <c r="BI197" i="3"/>
  <c r="BH197" i="3"/>
  <c r="BG197" i="3"/>
  <c r="BF197" i="3"/>
  <c r="T197" i="3"/>
  <c r="R197" i="3"/>
  <c r="P197" i="3"/>
  <c r="BI192" i="3"/>
  <c r="BH192" i="3"/>
  <c r="BG192" i="3"/>
  <c r="BF192" i="3"/>
  <c r="T192" i="3"/>
  <c r="R192" i="3"/>
  <c r="P192" i="3"/>
  <c r="BI189" i="3"/>
  <c r="BH189" i="3"/>
  <c r="BG189" i="3"/>
  <c r="BF189" i="3"/>
  <c r="T189" i="3"/>
  <c r="R189" i="3"/>
  <c r="P189" i="3"/>
  <c r="BI185" i="3"/>
  <c r="BH185" i="3"/>
  <c r="BG185" i="3"/>
  <c r="BF185" i="3"/>
  <c r="T185" i="3"/>
  <c r="R185" i="3"/>
  <c r="P185" i="3"/>
  <c r="BI180" i="3"/>
  <c r="BH180" i="3"/>
  <c r="BG180" i="3"/>
  <c r="BF180" i="3"/>
  <c r="T180" i="3"/>
  <c r="R180" i="3"/>
  <c r="P180" i="3"/>
  <c r="BI173" i="3"/>
  <c r="BH173" i="3"/>
  <c r="BG173" i="3"/>
  <c r="BF173" i="3"/>
  <c r="T173" i="3"/>
  <c r="R173" i="3"/>
  <c r="P173" i="3"/>
  <c r="BI166" i="3"/>
  <c r="BH166" i="3"/>
  <c r="BG166" i="3"/>
  <c r="BF166" i="3"/>
  <c r="T166" i="3"/>
  <c r="R166" i="3"/>
  <c r="P166" i="3"/>
  <c r="BI163" i="3"/>
  <c r="BH163" i="3"/>
  <c r="BG163" i="3"/>
  <c r="BF163" i="3"/>
  <c r="T163" i="3"/>
  <c r="R163" i="3"/>
  <c r="P163" i="3"/>
  <c r="BI156" i="3"/>
  <c r="BH156" i="3"/>
  <c r="BG156" i="3"/>
  <c r="BF156" i="3"/>
  <c r="T156" i="3"/>
  <c r="R156" i="3"/>
  <c r="P156" i="3"/>
  <c r="BI152" i="3"/>
  <c r="BH152" i="3"/>
  <c r="BG152" i="3"/>
  <c r="BF152" i="3"/>
  <c r="T152" i="3"/>
  <c r="R152" i="3"/>
  <c r="P152" i="3"/>
  <c r="BI139" i="3"/>
  <c r="BH139" i="3"/>
  <c r="BG139" i="3"/>
  <c r="BF139" i="3"/>
  <c r="T139" i="3"/>
  <c r="R139" i="3"/>
  <c r="P139" i="3"/>
  <c r="BI135" i="3"/>
  <c r="BH135" i="3"/>
  <c r="BG135" i="3"/>
  <c r="BF135" i="3"/>
  <c r="T135" i="3"/>
  <c r="R135" i="3"/>
  <c r="P135" i="3"/>
  <c r="BI131" i="3"/>
  <c r="BH131" i="3"/>
  <c r="BG131" i="3"/>
  <c r="BF131" i="3"/>
  <c r="T131" i="3"/>
  <c r="R131" i="3"/>
  <c r="P131" i="3"/>
  <c r="BI123" i="3"/>
  <c r="BH123" i="3"/>
  <c r="BG123" i="3"/>
  <c r="BF123" i="3"/>
  <c r="T123" i="3"/>
  <c r="R123" i="3"/>
  <c r="P123" i="3"/>
  <c r="BI112" i="3"/>
  <c r="BH112" i="3"/>
  <c r="BG112" i="3"/>
  <c r="BF112" i="3"/>
  <c r="T112" i="3"/>
  <c r="R112" i="3"/>
  <c r="P112" i="3"/>
  <c r="BI108" i="3"/>
  <c r="BH108" i="3"/>
  <c r="BG108" i="3"/>
  <c r="BF108" i="3"/>
  <c r="T108" i="3"/>
  <c r="R108" i="3"/>
  <c r="P108" i="3"/>
  <c r="BI104" i="3"/>
  <c r="BH104" i="3"/>
  <c r="BG104" i="3"/>
  <c r="BF104" i="3"/>
  <c r="T104" i="3"/>
  <c r="R104" i="3"/>
  <c r="P104" i="3"/>
  <c r="BI98" i="3"/>
  <c r="BH98" i="3"/>
  <c r="BG98" i="3"/>
  <c r="BF98" i="3"/>
  <c r="T98" i="3"/>
  <c r="R98" i="3"/>
  <c r="P98" i="3"/>
  <c r="J91" i="3"/>
  <c r="F91" i="3"/>
  <c r="F89" i="3"/>
  <c r="E87" i="3"/>
  <c r="J54" i="3"/>
  <c r="F54" i="3"/>
  <c r="F52" i="3"/>
  <c r="E50" i="3"/>
  <c r="J24" i="3"/>
  <c r="E24" i="3"/>
  <c r="J92" i="3"/>
  <c r="J23" i="3"/>
  <c r="J18" i="3"/>
  <c r="E18" i="3"/>
  <c r="F92" i="3"/>
  <c r="J17" i="3"/>
  <c r="J12" i="3"/>
  <c r="J89" i="3" s="1"/>
  <c r="E7" i="3"/>
  <c r="E85" i="3" s="1"/>
  <c r="J37" i="2"/>
  <c r="J36" i="2"/>
  <c r="AY55" i="1"/>
  <c r="J35" i="2"/>
  <c r="AX55" i="1"/>
  <c r="BI1585" i="2"/>
  <c r="BH1585" i="2"/>
  <c r="BG1585" i="2"/>
  <c r="BF1585" i="2"/>
  <c r="T1585" i="2"/>
  <c r="R1585" i="2"/>
  <c r="P1585" i="2"/>
  <c r="BI1583" i="2"/>
  <c r="BH1583" i="2"/>
  <c r="BG1583" i="2"/>
  <c r="BF1583" i="2"/>
  <c r="T1583" i="2"/>
  <c r="R1583" i="2"/>
  <c r="P1583" i="2"/>
  <c r="BI1580" i="2"/>
  <c r="BH1580" i="2"/>
  <c r="BG1580" i="2"/>
  <c r="BF1580" i="2"/>
  <c r="T1580" i="2"/>
  <c r="R1580" i="2"/>
  <c r="P1580" i="2"/>
  <c r="BI1575" i="2"/>
  <c r="BH1575" i="2"/>
  <c r="BG1575" i="2"/>
  <c r="BF1575" i="2"/>
  <c r="T1575" i="2"/>
  <c r="R1575" i="2"/>
  <c r="P1575" i="2"/>
  <c r="BI1570" i="2"/>
  <c r="BH1570" i="2"/>
  <c r="BG1570" i="2"/>
  <c r="BF1570" i="2"/>
  <c r="T1570" i="2"/>
  <c r="R1570" i="2"/>
  <c r="P1570" i="2"/>
  <c r="BI1564" i="2"/>
  <c r="BH1564" i="2"/>
  <c r="BG1564" i="2"/>
  <c r="BF1564" i="2"/>
  <c r="T1564" i="2"/>
  <c r="R1564" i="2"/>
  <c r="P1564" i="2"/>
  <c r="BI1560" i="2"/>
  <c r="BH1560" i="2"/>
  <c r="BG1560" i="2"/>
  <c r="BF1560" i="2"/>
  <c r="T1560" i="2"/>
  <c r="R1560" i="2"/>
  <c r="P1560" i="2"/>
  <c r="BI1556" i="2"/>
  <c r="BH1556" i="2"/>
  <c r="BG1556" i="2"/>
  <c r="BF1556" i="2"/>
  <c r="T1556" i="2"/>
  <c r="R1556" i="2"/>
  <c r="P1556" i="2"/>
  <c r="BI1553" i="2"/>
  <c r="BH1553" i="2"/>
  <c r="BG1553" i="2"/>
  <c r="BF1553" i="2"/>
  <c r="T1553" i="2"/>
  <c r="R1553" i="2"/>
  <c r="P1553" i="2"/>
  <c r="BI1549" i="2"/>
  <c r="BH1549" i="2"/>
  <c r="BG1549" i="2"/>
  <c r="BF1549" i="2"/>
  <c r="T1549" i="2"/>
  <c r="R1549" i="2"/>
  <c r="P1549" i="2"/>
  <c r="BI1545" i="2"/>
  <c r="BH1545" i="2"/>
  <c r="BG1545" i="2"/>
  <c r="BF1545" i="2"/>
  <c r="T1545" i="2"/>
  <c r="R1545" i="2"/>
  <c r="P1545" i="2"/>
  <c r="BI1541" i="2"/>
  <c r="BH1541" i="2"/>
  <c r="BG1541" i="2"/>
  <c r="BF1541" i="2"/>
  <c r="T1541" i="2"/>
  <c r="R1541" i="2"/>
  <c r="P1541" i="2"/>
  <c r="BI1537" i="2"/>
  <c r="BH1537" i="2"/>
  <c r="BG1537" i="2"/>
  <c r="BF1537" i="2"/>
  <c r="T1537" i="2"/>
  <c r="R1537" i="2"/>
  <c r="P1537" i="2"/>
  <c r="BI1534" i="2"/>
  <c r="BH1534" i="2"/>
  <c r="BG1534" i="2"/>
  <c r="BF1534" i="2"/>
  <c r="T1534" i="2"/>
  <c r="R1534" i="2"/>
  <c r="P1534" i="2"/>
  <c r="BI1528" i="2"/>
  <c r="BH1528" i="2"/>
  <c r="BG1528" i="2"/>
  <c r="BF1528" i="2"/>
  <c r="T1528" i="2"/>
  <c r="R1528" i="2"/>
  <c r="P1528" i="2"/>
  <c r="BI1525" i="2"/>
  <c r="BH1525" i="2"/>
  <c r="BG1525" i="2"/>
  <c r="BF1525" i="2"/>
  <c r="T1525" i="2"/>
  <c r="R1525" i="2"/>
  <c r="P1525" i="2"/>
  <c r="BI1520" i="2"/>
  <c r="BH1520" i="2"/>
  <c r="BG1520" i="2"/>
  <c r="BF1520" i="2"/>
  <c r="T1520" i="2"/>
  <c r="R1520" i="2"/>
  <c r="P1520" i="2"/>
  <c r="BI1517" i="2"/>
  <c r="BH1517" i="2"/>
  <c r="BG1517" i="2"/>
  <c r="BF1517" i="2"/>
  <c r="T1517" i="2"/>
  <c r="R1517" i="2"/>
  <c r="P1517" i="2"/>
  <c r="BI1510" i="2"/>
  <c r="BH1510" i="2"/>
  <c r="BG1510" i="2"/>
  <c r="BF1510" i="2"/>
  <c r="T1510" i="2"/>
  <c r="R1510" i="2"/>
  <c r="P1510" i="2"/>
  <c r="BI1507" i="2"/>
  <c r="BH1507" i="2"/>
  <c r="BG1507" i="2"/>
  <c r="BF1507" i="2"/>
  <c r="T1507" i="2"/>
  <c r="R1507" i="2"/>
  <c r="P1507" i="2"/>
  <c r="BI1501" i="2"/>
  <c r="BH1501" i="2"/>
  <c r="BG1501" i="2"/>
  <c r="BF1501" i="2"/>
  <c r="T1501" i="2"/>
  <c r="R1501" i="2"/>
  <c r="P1501" i="2"/>
  <c r="BI1496" i="2"/>
  <c r="BH1496" i="2"/>
  <c r="BG1496" i="2"/>
  <c r="BF1496" i="2"/>
  <c r="T1496" i="2"/>
  <c r="T1495" i="2"/>
  <c r="R1496" i="2"/>
  <c r="R1495" i="2"/>
  <c r="P1496" i="2"/>
  <c r="P1495" i="2"/>
  <c r="BI1491" i="2"/>
  <c r="BH1491" i="2"/>
  <c r="BG1491" i="2"/>
  <c r="BF1491" i="2"/>
  <c r="T1491" i="2"/>
  <c r="R1491" i="2"/>
  <c r="P1491" i="2"/>
  <c r="BI1485" i="2"/>
  <c r="BH1485" i="2"/>
  <c r="BG1485" i="2"/>
  <c r="BF1485" i="2"/>
  <c r="T1485" i="2"/>
  <c r="R1485" i="2"/>
  <c r="P1485" i="2"/>
  <c r="BI1479" i="2"/>
  <c r="BH1479" i="2"/>
  <c r="BG1479" i="2"/>
  <c r="BF1479" i="2"/>
  <c r="T1479" i="2"/>
  <c r="R1479" i="2"/>
  <c r="P1479" i="2"/>
  <c r="BI1475" i="2"/>
  <c r="BH1475" i="2"/>
  <c r="BG1475" i="2"/>
  <c r="BF1475" i="2"/>
  <c r="T1475" i="2"/>
  <c r="R1475" i="2"/>
  <c r="P1475" i="2"/>
  <c r="BI1472" i="2"/>
  <c r="BH1472" i="2"/>
  <c r="BG1472" i="2"/>
  <c r="BF1472" i="2"/>
  <c r="T1472" i="2"/>
  <c r="R1472" i="2"/>
  <c r="P1472" i="2"/>
  <c r="BI1469" i="2"/>
  <c r="BH1469" i="2"/>
  <c r="BG1469" i="2"/>
  <c r="BF1469" i="2"/>
  <c r="T1469" i="2"/>
  <c r="R1469" i="2"/>
  <c r="P1469" i="2"/>
  <c r="BI1464" i="2"/>
  <c r="BH1464" i="2"/>
  <c r="BG1464" i="2"/>
  <c r="BF1464" i="2"/>
  <c r="T1464" i="2"/>
  <c r="R1464" i="2"/>
  <c r="P1464" i="2"/>
  <c r="BI1459" i="2"/>
  <c r="BH1459" i="2"/>
  <c r="BG1459" i="2"/>
  <c r="BF1459" i="2"/>
  <c r="T1459" i="2"/>
  <c r="R1459" i="2"/>
  <c r="P1459" i="2"/>
  <c r="BI1455" i="2"/>
  <c r="BH1455" i="2"/>
  <c r="BG1455" i="2"/>
  <c r="BF1455" i="2"/>
  <c r="T1455" i="2"/>
  <c r="R1455" i="2"/>
  <c r="P1455" i="2"/>
  <c r="BI1451" i="2"/>
  <c r="BH1451" i="2"/>
  <c r="BG1451" i="2"/>
  <c r="BF1451" i="2"/>
  <c r="T1451" i="2"/>
  <c r="R1451" i="2"/>
  <c r="P1451" i="2"/>
  <c r="BI1443" i="2"/>
  <c r="BH1443" i="2"/>
  <c r="BG1443" i="2"/>
  <c r="BF1443" i="2"/>
  <c r="T1443" i="2"/>
  <c r="R1443" i="2"/>
  <c r="P1443" i="2"/>
  <c r="BI1435" i="2"/>
  <c r="BH1435" i="2"/>
  <c r="BG1435" i="2"/>
  <c r="BF1435" i="2"/>
  <c r="T1435" i="2"/>
  <c r="R1435" i="2"/>
  <c r="P1435" i="2"/>
  <c r="BI1431" i="2"/>
  <c r="BH1431" i="2"/>
  <c r="BG1431" i="2"/>
  <c r="BF1431" i="2"/>
  <c r="T1431" i="2"/>
  <c r="R1431" i="2"/>
  <c r="P1431" i="2"/>
  <c r="BI1427" i="2"/>
  <c r="BH1427" i="2"/>
  <c r="BG1427" i="2"/>
  <c r="BF1427" i="2"/>
  <c r="T1427" i="2"/>
  <c r="R1427" i="2"/>
  <c r="P1427" i="2"/>
  <c r="BI1423" i="2"/>
  <c r="BH1423" i="2"/>
  <c r="BG1423" i="2"/>
  <c r="BF1423" i="2"/>
  <c r="T1423" i="2"/>
  <c r="R1423" i="2"/>
  <c r="P1423" i="2"/>
  <c r="BI1420" i="2"/>
  <c r="BH1420" i="2"/>
  <c r="BG1420" i="2"/>
  <c r="BF1420" i="2"/>
  <c r="T1420" i="2"/>
  <c r="R1420" i="2"/>
  <c r="P1420" i="2"/>
  <c r="BI1418" i="2"/>
  <c r="BH1418" i="2"/>
  <c r="BG1418" i="2"/>
  <c r="BF1418" i="2"/>
  <c r="T1418" i="2"/>
  <c r="R1418" i="2"/>
  <c r="P1418" i="2"/>
  <c r="BI1415" i="2"/>
  <c r="BH1415" i="2"/>
  <c r="BG1415" i="2"/>
  <c r="BF1415" i="2"/>
  <c r="T1415" i="2"/>
  <c r="R1415" i="2"/>
  <c r="P1415" i="2"/>
  <c r="BI1412" i="2"/>
  <c r="BH1412" i="2"/>
  <c r="BG1412" i="2"/>
  <c r="BF1412" i="2"/>
  <c r="T1412" i="2"/>
  <c r="R1412" i="2"/>
  <c r="P1412" i="2"/>
  <c r="BI1409" i="2"/>
  <c r="BH1409" i="2"/>
  <c r="BG1409" i="2"/>
  <c r="BF1409" i="2"/>
  <c r="T1409" i="2"/>
  <c r="R1409" i="2"/>
  <c r="P1409" i="2"/>
  <c r="BI1407" i="2"/>
  <c r="BH1407" i="2"/>
  <c r="BG1407" i="2"/>
  <c r="BF1407" i="2"/>
  <c r="T1407" i="2"/>
  <c r="R1407" i="2"/>
  <c r="P1407" i="2"/>
  <c r="BI1404" i="2"/>
  <c r="BH1404" i="2"/>
  <c r="BG1404" i="2"/>
  <c r="BF1404" i="2"/>
  <c r="T1404" i="2"/>
  <c r="R1404" i="2"/>
  <c r="P1404" i="2"/>
  <c r="BI1398" i="2"/>
  <c r="BH1398" i="2"/>
  <c r="BG1398" i="2"/>
  <c r="BF1398" i="2"/>
  <c r="T1398" i="2"/>
  <c r="R1398" i="2"/>
  <c r="P1398" i="2"/>
  <c r="BI1392" i="2"/>
  <c r="BH1392" i="2"/>
  <c r="BG1392" i="2"/>
  <c r="BF1392" i="2"/>
  <c r="T1392" i="2"/>
  <c r="R1392" i="2"/>
  <c r="P1392" i="2"/>
  <c r="BI1388" i="2"/>
  <c r="BH1388" i="2"/>
  <c r="BG1388" i="2"/>
  <c r="BF1388" i="2"/>
  <c r="T1388" i="2"/>
  <c r="R1388" i="2"/>
  <c r="P1388" i="2"/>
  <c r="BI1384" i="2"/>
  <c r="BH1384" i="2"/>
  <c r="BG1384" i="2"/>
  <c r="BF1384" i="2"/>
  <c r="T1384" i="2"/>
  <c r="R1384" i="2"/>
  <c r="P1384" i="2"/>
  <c r="BI1380" i="2"/>
  <c r="BH1380" i="2"/>
  <c r="BG1380" i="2"/>
  <c r="BF1380" i="2"/>
  <c r="T1380" i="2"/>
  <c r="R1380" i="2"/>
  <c r="P1380" i="2"/>
  <c r="BI1375" i="2"/>
  <c r="BH1375" i="2"/>
  <c r="BG1375" i="2"/>
  <c r="BF1375" i="2"/>
  <c r="T1375" i="2"/>
  <c r="R1375" i="2"/>
  <c r="P1375" i="2"/>
  <c r="BI1369" i="2"/>
  <c r="BH1369" i="2"/>
  <c r="BG1369" i="2"/>
  <c r="BF1369" i="2"/>
  <c r="T1369" i="2"/>
  <c r="R1369" i="2"/>
  <c r="P1369" i="2"/>
  <c r="BI1356" i="2"/>
  <c r="BH1356" i="2"/>
  <c r="BG1356" i="2"/>
  <c r="BF1356" i="2"/>
  <c r="T1356" i="2"/>
  <c r="R1356" i="2"/>
  <c r="P1356" i="2"/>
  <c r="BI1342" i="2"/>
  <c r="BH1342" i="2"/>
  <c r="BG1342" i="2"/>
  <c r="BF1342" i="2"/>
  <c r="T1342" i="2"/>
  <c r="R1342" i="2"/>
  <c r="P1342" i="2"/>
  <c r="BI1337" i="2"/>
  <c r="BH1337" i="2"/>
  <c r="BG1337" i="2"/>
  <c r="BF1337" i="2"/>
  <c r="T1337" i="2"/>
  <c r="R1337" i="2"/>
  <c r="P1337" i="2"/>
  <c r="BI1333" i="2"/>
  <c r="BH1333" i="2"/>
  <c r="BG1333" i="2"/>
  <c r="BF1333" i="2"/>
  <c r="T1333" i="2"/>
  <c r="R1333" i="2"/>
  <c r="P1333" i="2"/>
  <c r="BI1326" i="2"/>
  <c r="BH1326" i="2"/>
  <c r="BG1326" i="2"/>
  <c r="BF1326" i="2"/>
  <c r="T1326" i="2"/>
  <c r="R1326" i="2"/>
  <c r="P1326" i="2"/>
  <c r="BI1322" i="2"/>
  <c r="BH1322" i="2"/>
  <c r="BG1322" i="2"/>
  <c r="BF1322" i="2"/>
  <c r="T1322" i="2"/>
  <c r="R1322" i="2"/>
  <c r="P1322" i="2"/>
  <c r="BI1316" i="2"/>
  <c r="BH1316" i="2"/>
  <c r="BG1316" i="2"/>
  <c r="BF1316" i="2"/>
  <c r="T1316" i="2"/>
  <c r="R1316" i="2"/>
  <c r="P1316" i="2"/>
  <c r="BI1312" i="2"/>
  <c r="BH1312" i="2"/>
  <c r="BG1312" i="2"/>
  <c r="BF1312" i="2"/>
  <c r="T1312" i="2"/>
  <c r="R1312" i="2"/>
  <c r="P1312" i="2"/>
  <c r="BI1308" i="2"/>
  <c r="BH1308" i="2"/>
  <c r="BG1308" i="2"/>
  <c r="BF1308" i="2"/>
  <c r="T1308" i="2"/>
  <c r="R1308" i="2"/>
  <c r="P1308" i="2"/>
  <c r="BI1302" i="2"/>
  <c r="BH1302" i="2"/>
  <c r="BG1302" i="2"/>
  <c r="BF1302" i="2"/>
  <c r="T1302" i="2"/>
  <c r="R1302" i="2"/>
  <c r="P1302" i="2"/>
  <c r="BI1295" i="2"/>
  <c r="BH1295" i="2"/>
  <c r="BG1295" i="2"/>
  <c r="BF1295" i="2"/>
  <c r="T1295" i="2"/>
  <c r="R1295" i="2"/>
  <c r="P1295" i="2"/>
  <c r="BI1291" i="2"/>
  <c r="BH1291" i="2"/>
  <c r="BG1291" i="2"/>
  <c r="BF1291" i="2"/>
  <c r="T1291" i="2"/>
  <c r="R1291" i="2"/>
  <c r="P1291" i="2"/>
  <c r="BI1287" i="2"/>
  <c r="BH1287" i="2"/>
  <c r="BG1287" i="2"/>
  <c r="BF1287" i="2"/>
  <c r="T1287" i="2"/>
  <c r="R1287" i="2"/>
  <c r="P1287" i="2"/>
  <c r="BI1282" i="2"/>
  <c r="BH1282" i="2"/>
  <c r="BG1282" i="2"/>
  <c r="BF1282" i="2"/>
  <c r="T1282" i="2"/>
  <c r="R1282" i="2"/>
  <c r="P1282" i="2"/>
  <c r="BI1277" i="2"/>
  <c r="BH1277" i="2"/>
  <c r="BG1277" i="2"/>
  <c r="BF1277" i="2"/>
  <c r="T1277" i="2"/>
  <c r="R1277" i="2"/>
  <c r="P1277" i="2"/>
  <c r="BI1272" i="2"/>
  <c r="BH1272" i="2"/>
  <c r="BG1272" i="2"/>
  <c r="BF1272" i="2"/>
  <c r="T1272" i="2"/>
  <c r="R1272" i="2"/>
  <c r="P1272" i="2"/>
  <c r="BI1266" i="2"/>
  <c r="BH1266" i="2"/>
  <c r="BG1266" i="2"/>
  <c r="BF1266" i="2"/>
  <c r="T1266" i="2"/>
  <c r="R1266" i="2"/>
  <c r="P1266" i="2"/>
  <c r="BI1261" i="2"/>
  <c r="BH1261" i="2"/>
  <c r="BG1261" i="2"/>
  <c r="BF1261" i="2"/>
  <c r="T1261" i="2"/>
  <c r="R1261" i="2"/>
  <c r="P1261" i="2"/>
  <c r="BI1256" i="2"/>
  <c r="BH1256" i="2"/>
  <c r="BG1256" i="2"/>
  <c r="BF1256" i="2"/>
  <c r="T1256" i="2"/>
  <c r="R1256" i="2"/>
  <c r="P1256" i="2"/>
  <c r="BI1252" i="2"/>
  <c r="BH1252" i="2"/>
  <c r="BG1252" i="2"/>
  <c r="BF1252" i="2"/>
  <c r="T1252" i="2"/>
  <c r="R1252" i="2"/>
  <c r="P1252" i="2"/>
  <c r="BI1246" i="2"/>
  <c r="BH1246" i="2"/>
  <c r="BG1246" i="2"/>
  <c r="BF1246" i="2"/>
  <c r="T1246" i="2"/>
  <c r="R1246" i="2"/>
  <c r="P1246" i="2"/>
  <c r="BI1241" i="2"/>
  <c r="BH1241" i="2"/>
  <c r="BG1241" i="2"/>
  <c r="BF1241" i="2"/>
  <c r="T1241" i="2"/>
  <c r="R1241" i="2"/>
  <c r="P1241" i="2"/>
  <c r="BI1237" i="2"/>
  <c r="BH1237" i="2"/>
  <c r="BG1237" i="2"/>
  <c r="BF1237" i="2"/>
  <c r="T1237" i="2"/>
  <c r="R1237" i="2"/>
  <c r="P1237" i="2"/>
  <c r="BI1235" i="2"/>
  <c r="BH1235" i="2"/>
  <c r="BG1235" i="2"/>
  <c r="BF1235" i="2"/>
  <c r="T1235" i="2"/>
  <c r="R1235" i="2"/>
  <c r="P1235" i="2"/>
  <c r="BI1230" i="2"/>
  <c r="BH1230" i="2"/>
  <c r="BG1230" i="2"/>
  <c r="BF1230" i="2"/>
  <c r="T1230" i="2"/>
  <c r="R1230" i="2"/>
  <c r="P1230" i="2"/>
  <c r="BI1227" i="2"/>
  <c r="BH1227" i="2"/>
  <c r="BG1227" i="2"/>
  <c r="BF1227" i="2"/>
  <c r="T1227" i="2"/>
  <c r="R1227" i="2"/>
  <c r="P1227" i="2"/>
  <c r="BI1221" i="2"/>
  <c r="BH1221" i="2"/>
  <c r="BG1221" i="2"/>
  <c r="BF1221" i="2"/>
  <c r="T1221" i="2"/>
  <c r="R1221" i="2"/>
  <c r="P1221" i="2"/>
  <c r="BI1218" i="2"/>
  <c r="BH1218" i="2"/>
  <c r="BG1218" i="2"/>
  <c r="BF1218" i="2"/>
  <c r="T1218" i="2"/>
  <c r="R1218" i="2"/>
  <c r="P1218" i="2"/>
  <c r="BI1212" i="2"/>
  <c r="BH1212" i="2"/>
  <c r="BG1212" i="2"/>
  <c r="BF1212" i="2"/>
  <c r="T1212" i="2"/>
  <c r="R1212" i="2"/>
  <c r="P1212" i="2"/>
  <c r="BI1210" i="2"/>
  <c r="BH1210" i="2"/>
  <c r="BG1210" i="2"/>
  <c r="BF1210" i="2"/>
  <c r="T1210" i="2"/>
  <c r="R1210" i="2"/>
  <c r="P1210" i="2"/>
  <c r="BI1206" i="2"/>
  <c r="BH1206" i="2"/>
  <c r="BG1206" i="2"/>
  <c r="BF1206" i="2"/>
  <c r="T1206" i="2"/>
  <c r="R1206" i="2"/>
  <c r="P1206" i="2"/>
  <c r="BI1204" i="2"/>
  <c r="BH1204" i="2"/>
  <c r="BG1204" i="2"/>
  <c r="BF1204" i="2"/>
  <c r="T1204" i="2"/>
  <c r="R1204" i="2"/>
  <c r="P1204" i="2"/>
  <c r="BI1202" i="2"/>
  <c r="BH1202" i="2"/>
  <c r="BG1202" i="2"/>
  <c r="BF1202" i="2"/>
  <c r="T1202" i="2"/>
  <c r="R1202" i="2"/>
  <c r="P1202" i="2"/>
  <c r="BI1199" i="2"/>
  <c r="BH1199" i="2"/>
  <c r="BG1199" i="2"/>
  <c r="BF1199" i="2"/>
  <c r="T1199" i="2"/>
  <c r="R1199" i="2"/>
  <c r="P1199" i="2"/>
  <c r="BI1195" i="2"/>
  <c r="BH1195" i="2"/>
  <c r="BG1195" i="2"/>
  <c r="BF1195" i="2"/>
  <c r="T1195" i="2"/>
  <c r="R1195" i="2"/>
  <c r="P1195" i="2"/>
  <c r="BI1192" i="2"/>
  <c r="BH1192" i="2"/>
  <c r="BG1192" i="2"/>
  <c r="BF1192" i="2"/>
  <c r="T1192" i="2"/>
  <c r="R1192" i="2"/>
  <c r="P1192" i="2"/>
  <c r="BI1189" i="2"/>
  <c r="BH1189" i="2"/>
  <c r="BG1189" i="2"/>
  <c r="BF1189" i="2"/>
  <c r="T1189" i="2"/>
  <c r="R1189" i="2"/>
  <c r="P1189" i="2"/>
  <c r="BI1186" i="2"/>
  <c r="BH1186" i="2"/>
  <c r="BG1186" i="2"/>
  <c r="BF1186" i="2"/>
  <c r="T1186" i="2"/>
  <c r="R1186" i="2"/>
  <c r="P1186" i="2"/>
  <c r="BI1183" i="2"/>
  <c r="BH1183" i="2"/>
  <c r="BG1183" i="2"/>
  <c r="BF1183" i="2"/>
  <c r="T1183" i="2"/>
  <c r="R1183" i="2"/>
  <c r="P1183" i="2"/>
  <c r="BI1180" i="2"/>
  <c r="BH1180" i="2"/>
  <c r="BG1180" i="2"/>
  <c r="BF1180" i="2"/>
  <c r="T1180" i="2"/>
  <c r="R1180" i="2"/>
  <c r="P1180" i="2"/>
  <c r="BI1168" i="2"/>
  <c r="BH1168" i="2"/>
  <c r="BG1168" i="2"/>
  <c r="BF1168" i="2"/>
  <c r="T1168" i="2"/>
  <c r="R1168" i="2"/>
  <c r="P1168" i="2"/>
  <c r="BI1165" i="2"/>
  <c r="BH1165" i="2"/>
  <c r="BG1165" i="2"/>
  <c r="BF1165" i="2"/>
  <c r="T1165" i="2"/>
  <c r="R1165" i="2"/>
  <c r="P1165" i="2"/>
  <c r="BI1161" i="2"/>
  <c r="BH1161" i="2"/>
  <c r="BG1161" i="2"/>
  <c r="BF1161" i="2"/>
  <c r="T1161" i="2"/>
  <c r="R1161" i="2"/>
  <c r="P1161" i="2"/>
  <c r="BI1158" i="2"/>
  <c r="BH1158" i="2"/>
  <c r="BG1158" i="2"/>
  <c r="BF1158" i="2"/>
  <c r="T1158" i="2"/>
  <c r="R1158" i="2"/>
  <c r="P1158" i="2"/>
  <c r="BI1155" i="2"/>
  <c r="BH1155" i="2"/>
  <c r="BG1155" i="2"/>
  <c r="BF1155" i="2"/>
  <c r="T1155" i="2"/>
  <c r="R1155" i="2"/>
  <c r="P1155" i="2"/>
  <c r="BI1152" i="2"/>
  <c r="BH1152" i="2"/>
  <c r="BG1152" i="2"/>
  <c r="BF1152" i="2"/>
  <c r="T1152" i="2"/>
  <c r="R1152" i="2"/>
  <c r="P1152" i="2"/>
  <c r="BI1148" i="2"/>
  <c r="BH1148" i="2"/>
  <c r="BG1148" i="2"/>
  <c r="BF1148" i="2"/>
  <c r="T1148" i="2"/>
  <c r="R1148" i="2"/>
  <c r="P1148" i="2"/>
  <c r="BI1144" i="2"/>
  <c r="BH1144" i="2"/>
  <c r="BG1144" i="2"/>
  <c r="BF1144" i="2"/>
  <c r="T1144" i="2"/>
  <c r="R1144" i="2"/>
  <c r="P1144" i="2"/>
  <c r="BI1140" i="2"/>
  <c r="BH1140" i="2"/>
  <c r="BG1140" i="2"/>
  <c r="BF1140" i="2"/>
  <c r="T1140" i="2"/>
  <c r="R1140" i="2"/>
  <c r="P1140" i="2"/>
  <c r="BI1136" i="2"/>
  <c r="BH1136" i="2"/>
  <c r="BG1136" i="2"/>
  <c r="BF1136" i="2"/>
  <c r="T1136" i="2"/>
  <c r="R1136" i="2"/>
  <c r="P1136" i="2"/>
  <c r="BI1132" i="2"/>
  <c r="BH1132" i="2"/>
  <c r="BG1132" i="2"/>
  <c r="BF1132" i="2"/>
  <c r="T1132" i="2"/>
  <c r="R1132" i="2"/>
  <c r="P1132" i="2"/>
  <c r="BI1128" i="2"/>
  <c r="BH1128" i="2"/>
  <c r="BG1128" i="2"/>
  <c r="BF1128" i="2"/>
  <c r="T1128" i="2"/>
  <c r="R1128" i="2"/>
  <c r="P1128" i="2"/>
  <c r="BI1124" i="2"/>
  <c r="BH1124" i="2"/>
  <c r="BG1124" i="2"/>
  <c r="BF1124" i="2"/>
  <c r="T1124" i="2"/>
  <c r="R1124" i="2"/>
  <c r="P1124" i="2"/>
  <c r="BI1121" i="2"/>
  <c r="BH1121" i="2"/>
  <c r="BG1121" i="2"/>
  <c r="BF1121" i="2"/>
  <c r="T1121" i="2"/>
  <c r="R1121" i="2"/>
  <c r="P1121" i="2"/>
  <c r="BI1118" i="2"/>
  <c r="BH1118" i="2"/>
  <c r="BG1118" i="2"/>
  <c r="BF1118" i="2"/>
  <c r="T1118" i="2"/>
  <c r="R1118" i="2"/>
  <c r="P1118" i="2"/>
  <c r="BI1114" i="2"/>
  <c r="BH1114" i="2"/>
  <c r="BG1114" i="2"/>
  <c r="BF1114" i="2"/>
  <c r="T1114" i="2"/>
  <c r="R1114" i="2"/>
  <c r="P1114" i="2"/>
  <c r="BI1110" i="2"/>
  <c r="BH1110" i="2"/>
  <c r="BG1110" i="2"/>
  <c r="BF1110" i="2"/>
  <c r="T1110" i="2"/>
  <c r="R1110" i="2"/>
  <c r="P1110" i="2"/>
  <c r="BI1106" i="2"/>
  <c r="BH1106" i="2"/>
  <c r="BG1106" i="2"/>
  <c r="BF1106" i="2"/>
  <c r="T1106" i="2"/>
  <c r="R1106" i="2"/>
  <c r="P1106" i="2"/>
  <c r="BI1102" i="2"/>
  <c r="BH1102" i="2"/>
  <c r="BG1102" i="2"/>
  <c r="BF1102" i="2"/>
  <c r="T1102" i="2"/>
  <c r="R1102" i="2"/>
  <c r="P1102" i="2"/>
  <c r="BI1098" i="2"/>
  <c r="BH1098" i="2"/>
  <c r="BG1098" i="2"/>
  <c r="BF1098" i="2"/>
  <c r="T1098" i="2"/>
  <c r="R1098" i="2"/>
  <c r="P1098" i="2"/>
  <c r="BI1093" i="2"/>
  <c r="BH1093" i="2"/>
  <c r="BG1093" i="2"/>
  <c r="BF1093" i="2"/>
  <c r="T1093" i="2"/>
  <c r="R1093" i="2"/>
  <c r="P1093" i="2"/>
  <c r="BI1086" i="2"/>
  <c r="BH1086" i="2"/>
  <c r="BG1086" i="2"/>
  <c r="BF1086" i="2"/>
  <c r="T1086" i="2"/>
  <c r="R1086" i="2"/>
  <c r="P1086" i="2"/>
  <c r="BI1079" i="2"/>
  <c r="BH1079" i="2"/>
  <c r="BG1079" i="2"/>
  <c r="BF1079" i="2"/>
  <c r="T1079" i="2"/>
  <c r="R1079" i="2"/>
  <c r="P1079" i="2"/>
  <c r="BI1071" i="2"/>
  <c r="BH1071" i="2"/>
  <c r="BG1071" i="2"/>
  <c r="BF1071" i="2"/>
  <c r="T1071" i="2"/>
  <c r="R1071" i="2"/>
  <c r="P1071" i="2"/>
  <c r="BI1063" i="2"/>
  <c r="BH1063" i="2"/>
  <c r="BG1063" i="2"/>
  <c r="BF1063" i="2"/>
  <c r="T1063" i="2"/>
  <c r="R1063" i="2"/>
  <c r="P1063" i="2"/>
  <c r="BI1058" i="2"/>
  <c r="BH1058" i="2"/>
  <c r="BG1058" i="2"/>
  <c r="BF1058" i="2"/>
  <c r="T1058" i="2"/>
  <c r="T1057" i="2" s="1"/>
  <c r="R1058" i="2"/>
  <c r="R1057" i="2" s="1"/>
  <c r="P1058" i="2"/>
  <c r="P1057" i="2" s="1"/>
  <c r="BI1054" i="2"/>
  <c r="BH1054" i="2"/>
  <c r="BG1054" i="2"/>
  <c r="BF1054" i="2"/>
  <c r="T1054" i="2"/>
  <c r="R1054" i="2"/>
  <c r="P1054" i="2"/>
  <c r="BI1048" i="2"/>
  <c r="BH1048" i="2"/>
  <c r="BG1048" i="2"/>
  <c r="BF1048" i="2"/>
  <c r="T1048" i="2"/>
  <c r="R1048" i="2"/>
  <c r="P1048" i="2"/>
  <c r="BI1045" i="2"/>
  <c r="BH1045" i="2"/>
  <c r="BG1045" i="2"/>
  <c r="BF1045" i="2"/>
  <c r="T1045" i="2"/>
  <c r="R1045" i="2"/>
  <c r="P1045" i="2"/>
  <c r="BI1040" i="2"/>
  <c r="BH1040" i="2"/>
  <c r="BG1040" i="2"/>
  <c r="BF1040" i="2"/>
  <c r="T1040" i="2"/>
  <c r="R1040" i="2"/>
  <c r="P1040" i="2"/>
  <c r="BI1034" i="2"/>
  <c r="BH1034" i="2"/>
  <c r="BG1034" i="2"/>
  <c r="BF1034" i="2"/>
  <c r="T1034" i="2"/>
  <c r="R1034" i="2"/>
  <c r="P1034" i="2"/>
  <c r="BI1031" i="2"/>
  <c r="BH1031" i="2"/>
  <c r="BG1031" i="2"/>
  <c r="BF1031" i="2"/>
  <c r="T1031" i="2"/>
  <c r="R1031" i="2"/>
  <c r="P1031" i="2"/>
  <c r="BI1028" i="2"/>
  <c r="BH1028" i="2"/>
  <c r="BG1028" i="2"/>
  <c r="BF1028" i="2"/>
  <c r="T1028" i="2"/>
  <c r="R1028" i="2"/>
  <c r="P1028" i="2"/>
  <c r="BI1024" i="2"/>
  <c r="BH1024" i="2"/>
  <c r="BG1024" i="2"/>
  <c r="BF1024" i="2"/>
  <c r="T1024" i="2"/>
  <c r="R1024" i="2"/>
  <c r="P1024" i="2"/>
  <c r="BI1020" i="2"/>
  <c r="BH1020" i="2"/>
  <c r="BG1020" i="2"/>
  <c r="BF1020" i="2"/>
  <c r="T1020" i="2"/>
  <c r="R1020" i="2"/>
  <c r="P1020" i="2"/>
  <c r="BI1014" i="2"/>
  <c r="BH1014" i="2"/>
  <c r="BG1014" i="2"/>
  <c r="BF1014" i="2"/>
  <c r="T1014" i="2"/>
  <c r="R1014" i="2"/>
  <c r="P1014" i="2"/>
  <c r="BI1004" i="2"/>
  <c r="BH1004" i="2"/>
  <c r="BG1004" i="2"/>
  <c r="BF1004" i="2"/>
  <c r="T1004" i="2"/>
  <c r="R1004" i="2"/>
  <c r="P1004" i="2"/>
  <c r="BI1000" i="2"/>
  <c r="BH1000" i="2"/>
  <c r="BG1000" i="2"/>
  <c r="BF1000" i="2"/>
  <c r="T1000" i="2"/>
  <c r="R1000" i="2"/>
  <c r="P1000" i="2"/>
  <c r="BI992" i="2"/>
  <c r="BH992" i="2"/>
  <c r="BG992" i="2"/>
  <c r="BF992" i="2"/>
  <c r="T992" i="2"/>
  <c r="R992" i="2"/>
  <c r="P992" i="2"/>
  <c r="BI989" i="2"/>
  <c r="BH989" i="2"/>
  <c r="BG989" i="2"/>
  <c r="BF989" i="2"/>
  <c r="T989" i="2"/>
  <c r="R989" i="2"/>
  <c r="P989" i="2"/>
  <c r="BI986" i="2"/>
  <c r="BH986" i="2"/>
  <c r="BG986" i="2"/>
  <c r="BF986" i="2"/>
  <c r="T986" i="2"/>
  <c r="R986" i="2"/>
  <c r="P986" i="2"/>
  <c r="BI978" i="2"/>
  <c r="BH978" i="2"/>
  <c r="BG978" i="2"/>
  <c r="BF978" i="2"/>
  <c r="T978" i="2"/>
  <c r="R978" i="2"/>
  <c r="P978" i="2"/>
  <c r="BI972" i="2"/>
  <c r="BH972" i="2"/>
  <c r="BG972" i="2"/>
  <c r="BF972" i="2"/>
  <c r="T972" i="2"/>
  <c r="R972" i="2"/>
  <c r="P972" i="2"/>
  <c r="BI964" i="2"/>
  <c r="BH964" i="2"/>
  <c r="BG964" i="2"/>
  <c r="BF964" i="2"/>
  <c r="T964" i="2"/>
  <c r="R964" i="2"/>
  <c r="P964" i="2"/>
  <c r="BI959" i="2"/>
  <c r="BH959" i="2"/>
  <c r="BG959" i="2"/>
  <c r="BF959" i="2"/>
  <c r="T959" i="2"/>
  <c r="R959" i="2"/>
  <c r="P959" i="2"/>
  <c r="BI948" i="2"/>
  <c r="BH948" i="2"/>
  <c r="BG948" i="2"/>
  <c r="BF948" i="2"/>
  <c r="T948" i="2"/>
  <c r="R948" i="2"/>
  <c r="P948" i="2"/>
  <c r="BI945" i="2"/>
  <c r="BH945" i="2"/>
  <c r="BG945" i="2"/>
  <c r="BF945" i="2"/>
  <c r="T945" i="2"/>
  <c r="R945" i="2"/>
  <c r="P945" i="2"/>
  <c r="BI942" i="2"/>
  <c r="BH942" i="2"/>
  <c r="BG942" i="2"/>
  <c r="BF942" i="2"/>
  <c r="T942" i="2"/>
  <c r="R942" i="2"/>
  <c r="P942" i="2"/>
  <c r="BI938" i="2"/>
  <c r="BH938" i="2"/>
  <c r="BG938" i="2"/>
  <c r="BF938" i="2"/>
  <c r="T938" i="2"/>
  <c r="R938" i="2"/>
  <c r="P938" i="2"/>
  <c r="BI929" i="2"/>
  <c r="BH929" i="2"/>
  <c r="BG929" i="2"/>
  <c r="BF929" i="2"/>
  <c r="T929" i="2"/>
  <c r="R929" i="2"/>
  <c r="P929" i="2"/>
  <c r="BI924" i="2"/>
  <c r="BH924" i="2"/>
  <c r="BG924" i="2"/>
  <c r="BF924" i="2"/>
  <c r="T924" i="2"/>
  <c r="R924" i="2"/>
  <c r="P924" i="2"/>
  <c r="BI919" i="2"/>
  <c r="BH919" i="2"/>
  <c r="BG919" i="2"/>
  <c r="BF919" i="2"/>
  <c r="T919" i="2"/>
  <c r="R919" i="2"/>
  <c r="P919" i="2"/>
  <c r="BI905" i="2"/>
  <c r="BH905" i="2"/>
  <c r="BG905" i="2"/>
  <c r="BF905" i="2"/>
  <c r="T905" i="2"/>
  <c r="R905" i="2"/>
  <c r="P905" i="2"/>
  <c r="BI893" i="2"/>
  <c r="BH893" i="2"/>
  <c r="BG893" i="2"/>
  <c r="BF893" i="2"/>
  <c r="T893" i="2"/>
  <c r="R893" i="2"/>
  <c r="P893" i="2"/>
  <c r="BI885" i="2"/>
  <c r="BH885" i="2"/>
  <c r="BG885" i="2"/>
  <c r="BF885" i="2"/>
  <c r="T885" i="2"/>
  <c r="R885" i="2"/>
  <c r="P885" i="2"/>
  <c r="BI881" i="2"/>
  <c r="BH881" i="2"/>
  <c r="BG881" i="2"/>
  <c r="BF881" i="2"/>
  <c r="T881" i="2"/>
  <c r="R881" i="2"/>
  <c r="P881" i="2"/>
  <c r="BI877" i="2"/>
  <c r="BH877" i="2"/>
  <c r="BG877" i="2"/>
  <c r="BF877" i="2"/>
  <c r="T877" i="2"/>
  <c r="R877" i="2"/>
  <c r="P877" i="2"/>
  <c r="BI874" i="2"/>
  <c r="BH874" i="2"/>
  <c r="BG874" i="2"/>
  <c r="BF874" i="2"/>
  <c r="T874" i="2"/>
  <c r="R874" i="2"/>
  <c r="P874" i="2"/>
  <c r="BI870" i="2"/>
  <c r="BH870" i="2"/>
  <c r="BG870" i="2"/>
  <c r="BF870" i="2"/>
  <c r="T870" i="2"/>
  <c r="R870" i="2"/>
  <c r="P870" i="2"/>
  <c r="BI854" i="2"/>
  <c r="BH854" i="2"/>
  <c r="BG854" i="2"/>
  <c r="BF854" i="2"/>
  <c r="T854" i="2"/>
  <c r="R854" i="2"/>
  <c r="P854" i="2"/>
  <c r="BI846" i="2"/>
  <c r="BH846" i="2"/>
  <c r="BG846" i="2"/>
  <c r="BF846" i="2"/>
  <c r="T846" i="2"/>
  <c r="R846" i="2"/>
  <c r="P846" i="2"/>
  <c r="BI839" i="2"/>
  <c r="BH839" i="2"/>
  <c r="BG839" i="2"/>
  <c r="BF839" i="2"/>
  <c r="T839" i="2"/>
  <c r="R839" i="2"/>
  <c r="P839" i="2"/>
  <c r="BI818" i="2"/>
  <c r="BH818" i="2"/>
  <c r="BG818" i="2"/>
  <c r="BF818" i="2"/>
  <c r="T818" i="2"/>
  <c r="R818" i="2"/>
  <c r="P818" i="2"/>
  <c r="BI792" i="2"/>
  <c r="BH792" i="2"/>
  <c r="BG792" i="2"/>
  <c r="BF792" i="2"/>
  <c r="T792" i="2"/>
  <c r="R792" i="2"/>
  <c r="P792" i="2"/>
  <c r="BI785" i="2"/>
  <c r="BH785" i="2"/>
  <c r="BG785" i="2"/>
  <c r="BF785" i="2"/>
  <c r="T785" i="2"/>
  <c r="R785" i="2"/>
  <c r="P785" i="2"/>
  <c r="BI755" i="2"/>
  <c r="BH755" i="2"/>
  <c r="BG755" i="2"/>
  <c r="BF755" i="2"/>
  <c r="T755" i="2"/>
  <c r="R755" i="2"/>
  <c r="P755" i="2"/>
  <c r="BI751" i="2"/>
  <c r="BH751" i="2"/>
  <c r="BG751" i="2"/>
  <c r="BF751" i="2"/>
  <c r="T751" i="2"/>
  <c r="R751" i="2"/>
  <c r="P751" i="2"/>
  <c r="BI747" i="2"/>
  <c r="BH747" i="2"/>
  <c r="BG747" i="2"/>
  <c r="BF747" i="2"/>
  <c r="T747" i="2"/>
  <c r="R747" i="2"/>
  <c r="P747" i="2"/>
  <c r="BI743" i="2"/>
  <c r="BH743" i="2"/>
  <c r="BG743" i="2"/>
  <c r="BF743" i="2"/>
  <c r="T743" i="2"/>
  <c r="R743" i="2"/>
  <c r="P743" i="2"/>
  <c r="BI739" i="2"/>
  <c r="BH739" i="2"/>
  <c r="BG739" i="2"/>
  <c r="BF739" i="2"/>
  <c r="T739" i="2"/>
  <c r="R739" i="2"/>
  <c r="P739" i="2"/>
  <c r="BI735" i="2"/>
  <c r="BH735" i="2"/>
  <c r="BG735" i="2"/>
  <c r="BF735" i="2"/>
  <c r="T735" i="2"/>
  <c r="R735" i="2"/>
  <c r="P735" i="2"/>
  <c r="BI731" i="2"/>
  <c r="BH731" i="2"/>
  <c r="BG731" i="2"/>
  <c r="BF731" i="2"/>
  <c r="T731" i="2"/>
  <c r="R731" i="2"/>
  <c r="P731" i="2"/>
  <c r="BI721" i="2"/>
  <c r="BH721" i="2"/>
  <c r="BG721" i="2"/>
  <c r="BF721" i="2"/>
  <c r="T721" i="2"/>
  <c r="R721" i="2"/>
  <c r="P721" i="2"/>
  <c r="BI717" i="2"/>
  <c r="BH717" i="2"/>
  <c r="BG717" i="2"/>
  <c r="BF717" i="2"/>
  <c r="T717" i="2"/>
  <c r="R717" i="2"/>
  <c r="P717" i="2"/>
  <c r="BI713" i="2"/>
  <c r="BH713" i="2"/>
  <c r="BG713" i="2"/>
  <c r="BF713" i="2"/>
  <c r="T713" i="2"/>
  <c r="R713" i="2"/>
  <c r="P713" i="2"/>
  <c r="BI709" i="2"/>
  <c r="BH709" i="2"/>
  <c r="BG709" i="2"/>
  <c r="BF709" i="2"/>
  <c r="T709" i="2"/>
  <c r="R709" i="2"/>
  <c r="P709" i="2"/>
  <c r="BI705" i="2"/>
  <c r="BH705" i="2"/>
  <c r="BG705" i="2"/>
  <c r="BF705" i="2"/>
  <c r="T705" i="2"/>
  <c r="R705" i="2"/>
  <c r="P705" i="2"/>
  <c r="BI701" i="2"/>
  <c r="BH701" i="2"/>
  <c r="BG701" i="2"/>
  <c r="BF701" i="2"/>
  <c r="T701" i="2"/>
  <c r="R701" i="2"/>
  <c r="P701" i="2"/>
  <c r="BI697" i="2"/>
  <c r="BH697" i="2"/>
  <c r="BG697" i="2"/>
  <c r="BF697" i="2"/>
  <c r="T697" i="2"/>
  <c r="R697" i="2"/>
  <c r="P697" i="2"/>
  <c r="BI693" i="2"/>
  <c r="BH693" i="2"/>
  <c r="BG693" i="2"/>
  <c r="BF693" i="2"/>
  <c r="T693" i="2"/>
  <c r="R693" i="2"/>
  <c r="P693" i="2"/>
  <c r="BI689" i="2"/>
  <c r="BH689" i="2"/>
  <c r="BG689" i="2"/>
  <c r="BF689" i="2"/>
  <c r="T689" i="2"/>
  <c r="R689" i="2"/>
  <c r="P689" i="2"/>
  <c r="BI685" i="2"/>
  <c r="BH685" i="2"/>
  <c r="BG685" i="2"/>
  <c r="BF685" i="2"/>
  <c r="T685" i="2"/>
  <c r="R685" i="2"/>
  <c r="P685" i="2"/>
  <c r="BI679" i="2"/>
  <c r="BH679" i="2"/>
  <c r="BG679" i="2"/>
  <c r="BF679" i="2"/>
  <c r="T679" i="2"/>
  <c r="R679" i="2"/>
  <c r="P679" i="2"/>
  <c r="BI659" i="2"/>
  <c r="BH659" i="2"/>
  <c r="BG659" i="2"/>
  <c r="BF659" i="2"/>
  <c r="T659" i="2"/>
  <c r="R659" i="2"/>
  <c r="P659" i="2"/>
  <c r="BI654" i="2"/>
  <c r="BH654" i="2"/>
  <c r="BG654" i="2"/>
  <c r="BF654" i="2"/>
  <c r="T654" i="2"/>
  <c r="R654" i="2"/>
  <c r="P654" i="2"/>
  <c r="BI649" i="2"/>
  <c r="BH649" i="2"/>
  <c r="BG649" i="2"/>
  <c r="BF649" i="2"/>
  <c r="T649" i="2"/>
  <c r="R649" i="2"/>
  <c r="P649" i="2"/>
  <c r="BI645" i="2"/>
  <c r="BH645" i="2"/>
  <c r="BG645" i="2"/>
  <c r="BF645" i="2"/>
  <c r="T645" i="2"/>
  <c r="R645" i="2"/>
  <c r="P645" i="2"/>
  <c r="BI634" i="2"/>
  <c r="BH634" i="2"/>
  <c r="BG634" i="2"/>
  <c r="BF634" i="2"/>
  <c r="T634" i="2"/>
  <c r="R634" i="2"/>
  <c r="P634" i="2"/>
  <c r="BI625" i="2"/>
  <c r="BH625" i="2"/>
  <c r="BG625" i="2"/>
  <c r="BF625" i="2"/>
  <c r="T625" i="2"/>
  <c r="R625" i="2"/>
  <c r="P625" i="2"/>
  <c r="BI616" i="2"/>
  <c r="BH616" i="2"/>
  <c r="BG616" i="2"/>
  <c r="BF616" i="2"/>
  <c r="T616" i="2"/>
  <c r="R616" i="2"/>
  <c r="P616" i="2"/>
  <c r="BI612" i="2"/>
  <c r="BH612" i="2"/>
  <c r="BG612" i="2"/>
  <c r="BF612" i="2"/>
  <c r="T612" i="2"/>
  <c r="R612" i="2"/>
  <c r="P612" i="2"/>
  <c r="BI602" i="2"/>
  <c r="BH602" i="2"/>
  <c r="BG602" i="2"/>
  <c r="BF602" i="2"/>
  <c r="T602" i="2"/>
  <c r="R602" i="2"/>
  <c r="P602" i="2"/>
  <c r="BI592" i="2"/>
  <c r="BH592" i="2"/>
  <c r="BG592" i="2"/>
  <c r="BF592" i="2"/>
  <c r="T592" i="2"/>
  <c r="R592" i="2"/>
  <c r="P592" i="2"/>
  <c r="BI583" i="2"/>
  <c r="BH583" i="2"/>
  <c r="BG583" i="2"/>
  <c r="BF583" i="2"/>
  <c r="T583" i="2"/>
  <c r="R583" i="2"/>
  <c r="P583" i="2"/>
  <c r="BI577" i="2"/>
  <c r="BH577" i="2"/>
  <c r="BG577" i="2"/>
  <c r="BF577" i="2"/>
  <c r="T577" i="2"/>
  <c r="R577" i="2"/>
  <c r="P577" i="2"/>
  <c r="BI571" i="2"/>
  <c r="BH571" i="2"/>
  <c r="BG571" i="2"/>
  <c r="BF571" i="2"/>
  <c r="T571" i="2"/>
  <c r="R571" i="2"/>
  <c r="P571" i="2"/>
  <c r="BI566" i="2"/>
  <c r="BH566" i="2"/>
  <c r="BG566" i="2"/>
  <c r="BF566" i="2"/>
  <c r="T566" i="2"/>
  <c r="R566" i="2"/>
  <c r="P566" i="2"/>
  <c r="BI560" i="2"/>
  <c r="BH560" i="2"/>
  <c r="BG560" i="2"/>
  <c r="BF560" i="2"/>
  <c r="T560" i="2"/>
  <c r="R560" i="2"/>
  <c r="P560" i="2"/>
  <c r="BI557" i="2"/>
  <c r="BH557" i="2"/>
  <c r="BG557" i="2"/>
  <c r="BF557" i="2"/>
  <c r="T557" i="2"/>
  <c r="R557" i="2"/>
  <c r="P557" i="2"/>
  <c r="BI552" i="2"/>
  <c r="BH552" i="2"/>
  <c r="BG552" i="2"/>
  <c r="BF552" i="2"/>
  <c r="T552" i="2"/>
  <c r="R552" i="2"/>
  <c r="P552" i="2"/>
  <c r="BI546" i="2"/>
  <c r="BH546" i="2"/>
  <c r="BG546" i="2"/>
  <c r="BF546" i="2"/>
  <c r="T546" i="2"/>
  <c r="R546" i="2"/>
  <c r="P546" i="2"/>
  <c r="BI542" i="2"/>
  <c r="BH542" i="2"/>
  <c r="BG542" i="2"/>
  <c r="BF542" i="2"/>
  <c r="T542" i="2"/>
  <c r="R542" i="2"/>
  <c r="P542" i="2"/>
  <c r="BI539" i="2"/>
  <c r="BH539" i="2"/>
  <c r="BG539" i="2"/>
  <c r="BF539" i="2"/>
  <c r="T539" i="2"/>
  <c r="R539" i="2"/>
  <c r="P539" i="2"/>
  <c r="BI530" i="2"/>
  <c r="BH530" i="2"/>
  <c r="BG530" i="2"/>
  <c r="BF530" i="2"/>
  <c r="T530" i="2"/>
  <c r="R530" i="2"/>
  <c r="P530" i="2"/>
  <c r="BI524" i="2"/>
  <c r="BH524" i="2"/>
  <c r="BG524" i="2"/>
  <c r="BF524" i="2"/>
  <c r="T524" i="2"/>
  <c r="R524" i="2"/>
  <c r="P524" i="2"/>
  <c r="BI517" i="2"/>
  <c r="BH517" i="2"/>
  <c r="BG517" i="2"/>
  <c r="BF517" i="2"/>
  <c r="T517" i="2"/>
  <c r="R517" i="2"/>
  <c r="P517" i="2"/>
  <c r="BI508" i="2"/>
  <c r="BH508" i="2"/>
  <c r="BG508" i="2"/>
  <c r="BF508" i="2"/>
  <c r="T508" i="2"/>
  <c r="R508" i="2"/>
  <c r="P508" i="2"/>
  <c r="BI501" i="2"/>
  <c r="BH501" i="2"/>
  <c r="BG501" i="2"/>
  <c r="BF501" i="2"/>
  <c r="T501" i="2"/>
  <c r="R501" i="2"/>
  <c r="P501" i="2"/>
  <c r="BI489" i="2"/>
  <c r="BH489" i="2"/>
  <c r="BG489" i="2"/>
  <c r="BF489" i="2"/>
  <c r="T489" i="2"/>
  <c r="R489" i="2"/>
  <c r="P489" i="2"/>
  <c r="BI470" i="2"/>
  <c r="BH470" i="2"/>
  <c r="BG470" i="2"/>
  <c r="BF470" i="2"/>
  <c r="T470" i="2"/>
  <c r="R470" i="2"/>
  <c r="P470" i="2"/>
  <c r="BI446" i="2"/>
  <c r="BH446" i="2"/>
  <c r="BG446" i="2"/>
  <c r="BF446" i="2"/>
  <c r="T446" i="2"/>
  <c r="R446" i="2"/>
  <c r="P446" i="2"/>
  <c r="BI440" i="2"/>
  <c r="BH440" i="2"/>
  <c r="BG440" i="2"/>
  <c r="BF440" i="2"/>
  <c r="T440" i="2"/>
  <c r="R440" i="2"/>
  <c r="P440" i="2"/>
  <c r="BI435" i="2"/>
  <c r="BH435" i="2"/>
  <c r="BG435" i="2"/>
  <c r="BF435" i="2"/>
  <c r="T435" i="2"/>
  <c r="R435" i="2"/>
  <c r="P435" i="2"/>
  <c r="BI431" i="2"/>
  <c r="BH431" i="2"/>
  <c r="BG431" i="2"/>
  <c r="BF431" i="2"/>
  <c r="T431" i="2"/>
  <c r="R431" i="2"/>
  <c r="P431" i="2"/>
  <c r="BI425" i="2"/>
  <c r="BH425" i="2"/>
  <c r="BG425" i="2"/>
  <c r="BF425" i="2"/>
  <c r="T425" i="2"/>
  <c r="R425" i="2"/>
  <c r="P425" i="2"/>
  <c r="BI421" i="2"/>
  <c r="BH421" i="2"/>
  <c r="BG421" i="2"/>
  <c r="BF421" i="2"/>
  <c r="T421" i="2"/>
  <c r="R421" i="2"/>
  <c r="P421" i="2"/>
  <c r="BI414" i="2"/>
  <c r="BH414" i="2"/>
  <c r="BG414" i="2"/>
  <c r="BF414" i="2"/>
  <c r="T414" i="2"/>
  <c r="R414" i="2"/>
  <c r="P414" i="2"/>
  <c r="BI410" i="2"/>
  <c r="BH410" i="2"/>
  <c r="BG410" i="2"/>
  <c r="BF410" i="2"/>
  <c r="T410" i="2"/>
  <c r="R410" i="2"/>
  <c r="P410" i="2"/>
  <c r="BI401" i="2"/>
  <c r="BH401" i="2"/>
  <c r="BG401" i="2"/>
  <c r="BF401" i="2"/>
  <c r="T401" i="2"/>
  <c r="R401" i="2"/>
  <c r="P401" i="2"/>
  <c r="BI394" i="2"/>
  <c r="BH394" i="2"/>
  <c r="BG394" i="2"/>
  <c r="BF394" i="2"/>
  <c r="T394" i="2"/>
  <c r="R394" i="2"/>
  <c r="P394" i="2"/>
  <c r="BI387" i="2"/>
  <c r="BH387" i="2"/>
  <c r="BG387" i="2"/>
  <c r="BF387" i="2"/>
  <c r="T387" i="2"/>
  <c r="R387" i="2"/>
  <c r="P387" i="2"/>
  <c r="BI381" i="2"/>
  <c r="BH381" i="2"/>
  <c r="BG381" i="2"/>
  <c r="BF381" i="2"/>
  <c r="T381" i="2"/>
  <c r="R381" i="2"/>
  <c r="P381" i="2"/>
  <c r="BI378" i="2"/>
  <c r="BH378" i="2"/>
  <c r="BG378" i="2"/>
  <c r="BF378" i="2"/>
  <c r="T378" i="2"/>
  <c r="R378" i="2"/>
  <c r="P378" i="2"/>
  <c r="BI372" i="2"/>
  <c r="BH372" i="2"/>
  <c r="BG372" i="2"/>
  <c r="BF372" i="2"/>
  <c r="T372" i="2"/>
  <c r="R372" i="2"/>
  <c r="P372" i="2"/>
  <c r="BI369" i="2"/>
  <c r="BH369" i="2"/>
  <c r="BG369" i="2"/>
  <c r="BF369" i="2"/>
  <c r="T369" i="2"/>
  <c r="R369" i="2"/>
  <c r="P369" i="2"/>
  <c r="BI365" i="2"/>
  <c r="BH365" i="2"/>
  <c r="BG365" i="2"/>
  <c r="BF365" i="2"/>
  <c r="T365" i="2"/>
  <c r="R365" i="2"/>
  <c r="P365" i="2"/>
  <c r="BI360" i="2"/>
  <c r="BH360" i="2"/>
  <c r="BG360" i="2"/>
  <c r="BF360" i="2"/>
  <c r="T360" i="2"/>
  <c r="R360" i="2"/>
  <c r="P360" i="2"/>
  <c r="BI355" i="2"/>
  <c r="BH355" i="2"/>
  <c r="BG355" i="2"/>
  <c r="BF355" i="2"/>
  <c r="T355" i="2"/>
  <c r="R355" i="2"/>
  <c r="P355" i="2"/>
  <c r="BI349" i="2"/>
  <c r="BH349" i="2"/>
  <c r="BG349" i="2"/>
  <c r="BF349" i="2"/>
  <c r="T349" i="2"/>
  <c r="R349" i="2"/>
  <c r="P349" i="2"/>
  <c r="BI346" i="2"/>
  <c r="BH346" i="2"/>
  <c r="BG346" i="2"/>
  <c r="BF346" i="2"/>
  <c r="T346" i="2"/>
  <c r="R346" i="2"/>
  <c r="P346" i="2"/>
  <c r="BI339" i="2"/>
  <c r="BH339" i="2"/>
  <c r="BG339" i="2"/>
  <c r="BF339" i="2"/>
  <c r="T339" i="2"/>
  <c r="R339" i="2"/>
  <c r="P339" i="2"/>
  <c r="BI335" i="2"/>
  <c r="BH335" i="2"/>
  <c r="BG335" i="2"/>
  <c r="BF335" i="2"/>
  <c r="T335" i="2"/>
  <c r="R335" i="2"/>
  <c r="P335" i="2"/>
  <c r="BI332" i="2"/>
  <c r="BH332" i="2"/>
  <c r="BG332" i="2"/>
  <c r="BF332" i="2"/>
  <c r="T332" i="2"/>
  <c r="R332" i="2"/>
  <c r="P332" i="2"/>
  <c r="BI326" i="2"/>
  <c r="BH326" i="2"/>
  <c r="BG326" i="2"/>
  <c r="BF326" i="2"/>
  <c r="T326" i="2"/>
  <c r="R326" i="2"/>
  <c r="P326" i="2"/>
  <c r="BI317" i="2"/>
  <c r="BH317" i="2"/>
  <c r="BG317" i="2"/>
  <c r="BF317" i="2"/>
  <c r="T317" i="2"/>
  <c r="R317" i="2"/>
  <c r="P317" i="2"/>
  <c r="BI313" i="2"/>
  <c r="BH313" i="2"/>
  <c r="BG313" i="2"/>
  <c r="BF313" i="2"/>
  <c r="T313" i="2"/>
  <c r="R313" i="2"/>
  <c r="P313" i="2"/>
  <c r="BI307" i="2"/>
  <c r="BH307" i="2"/>
  <c r="BG307" i="2"/>
  <c r="BF307" i="2"/>
  <c r="T307" i="2"/>
  <c r="R307" i="2"/>
  <c r="P307" i="2"/>
  <c r="BI261" i="2"/>
  <c r="BH261" i="2"/>
  <c r="BG261" i="2"/>
  <c r="BF261" i="2"/>
  <c r="T261" i="2"/>
  <c r="R261" i="2"/>
  <c r="P261" i="2"/>
  <c r="BI251" i="2"/>
  <c r="BH251" i="2"/>
  <c r="BG251" i="2"/>
  <c r="BF251" i="2"/>
  <c r="T251" i="2"/>
  <c r="R251" i="2"/>
  <c r="P251" i="2"/>
  <c r="BI161" i="2"/>
  <c r="BH161" i="2"/>
  <c r="BG161" i="2"/>
  <c r="BF161" i="2"/>
  <c r="T161" i="2"/>
  <c r="R161" i="2"/>
  <c r="P161" i="2"/>
  <c r="BI157" i="2"/>
  <c r="BH157" i="2"/>
  <c r="BG157" i="2"/>
  <c r="BF157" i="2"/>
  <c r="T157" i="2"/>
  <c r="R157" i="2"/>
  <c r="P157" i="2"/>
  <c r="BI129" i="2"/>
  <c r="BH129" i="2"/>
  <c r="BG129" i="2"/>
  <c r="BF129" i="2"/>
  <c r="T129" i="2"/>
  <c r="R129" i="2"/>
  <c r="P129" i="2"/>
  <c r="BI125" i="2"/>
  <c r="BH125" i="2"/>
  <c r="BG125" i="2"/>
  <c r="BF125" i="2"/>
  <c r="T125" i="2"/>
  <c r="R125" i="2"/>
  <c r="P125" i="2"/>
  <c r="BI121" i="2"/>
  <c r="BH121" i="2"/>
  <c r="BG121" i="2"/>
  <c r="BF121" i="2"/>
  <c r="T121" i="2"/>
  <c r="R121" i="2"/>
  <c r="P121" i="2"/>
  <c r="BI117" i="2"/>
  <c r="BH117" i="2"/>
  <c r="BG117" i="2"/>
  <c r="BF117" i="2"/>
  <c r="T117" i="2"/>
  <c r="R117" i="2"/>
  <c r="P117" i="2"/>
  <c r="BI112" i="2"/>
  <c r="BH112" i="2"/>
  <c r="BG112" i="2"/>
  <c r="BF112" i="2"/>
  <c r="T112" i="2"/>
  <c r="R112" i="2"/>
  <c r="P112" i="2"/>
  <c r="BI107" i="2"/>
  <c r="BH107" i="2"/>
  <c r="BG107" i="2"/>
  <c r="BF107" i="2"/>
  <c r="T107" i="2"/>
  <c r="R107" i="2"/>
  <c r="P107" i="2"/>
  <c r="BI103" i="2"/>
  <c r="BH103" i="2"/>
  <c r="BG103" i="2"/>
  <c r="BF103" i="2"/>
  <c r="T103" i="2"/>
  <c r="R103" i="2"/>
  <c r="P103" i="2"/>
  <c r="BI99" i="2"/>
  <c r="BH99" i="2"/>
  <c r="BG99" i="2"/>
  <c r="BF99" i="2"/>
  <c r="T99" i="2"/>
  <c r="R99" i="2"/>
  <c r="P99" i="2"/>
  <c r="J92" i="2"/>
  <c r="F92" i="2"/>
  <c r="F90" i="2"/>
  <c r="E88" i="2"/>
  <c r="J54" i="2"/>
  <c r="F54" i="2"/>
  <c r="F52" i="2"/>
  <c r="E50" i="2"/>
  <c r="J24" i="2"/>
  <c r="E24" i="2"/>
  <c r="J55" i="2"/>
  <c r="J23" i="2"/>
  <c r="J18" i="2"/>
  <c r="E18" i="2"/>
  <c r="F93" i="2"/>
  <c r="J17" i="2"/>
  <c r="J12" i="2"/>
  <c r="J90" i="2" s="1"/>
  <c r="E7" i="2"/>
  <c r="E86" i="2" s="1"/>
  <c r="L50" i="1"/>
  <c r="AM50" i="1"/>
  <c r="AM49" i="1"/>
  <c r="L49" i="1"/>
  <c r="AM47" i="1"/>
  <c r="L47" i="1"/>
  <c r="L45" i="1"/>
  <c r="L44" i="1"/>
  <c r="BK140" i="13"/>
  <c r="J136" i="13"/>
  <c r="J133" i="13"/>
  <c r="J129" i="13"/>
  <c r="BK127" i="13"/>
  <c r="BK124" i="13"/>
  <c r="BK121" i="13"/>
  <c r="J119" i="13"/>
  <c r="BK116" i="13"/>
  <c r="J114" i="13"/>
  <c r="BK112" i="13"/>
  <c r="J110" i="13"/>
  <c r="J108" i="13"/>
  <c r="J106" i="13"/>
  <c r="BK104" i="13"/>
  <c r="J102" i="13"/>
  <c r="J100" i="13"/>
  <c r="J98" i="13"/>
  <c r="BK95" i="13"/>
  <c r="J93" i="13"/>
  <c r="J91" i="13"/>
  <c r="J89" i="13"/>
  <c r="BK86" i="13"/>
  <c r="J82" i="13"/>
  <c r="BK177" i="12"/>
  <c r="BK169" i="12"/>
  <c r="BK165" i="12"/>
  <c r="J136" i="12"/>
  <c r="J126" i="12"/>
  <c r="J116" i="12"/>
  <c r="J106" i="12"/>
  <c r="J92" i="12"/>
  <c r="BK377" i="11"/>
  <c r="BK373" i="11"/>
  <c r="BK365" i="11"/>
  <c r="BK355" i="11"/>
  <c r="J341" i="11"/>
  <c r="J331" i="11"/>
  <c r="J310" i="11"/>
  <c r="BK305" i="11"/>
  <c r="BK301" i="11"/>
  <c r="J292" i="11"/>
  <c r="J277" i="11"/>
  <c r="BK269" i="11"/>
  <c r="BK238" i="11"/>
  <c r="BK216" i="11"/>
  <c r="BK205" i="11"/>
  <c r="J184" i="11"/>
  <c r="BK159" i="11"/>
  <c r="J150" i="11"/>
  <c r="BK139" i="11"/>
  <c r="J126" i="11"/>
  <c r="BK101" i="11"/>
  <c r="BK93" i="11"/>
  <c r="J298" i="10"/>
  <c r="J290" i="10"/>
  <c r="J282" i="10"/>
  <c r="BK274" i="10"/>
  <c r="BK266" i="10"/>
  <c r="BK258" i="10"/>
  <c r="BK250" i="10"/>
  <c r="BK242" i="10"/>
  <c r="J234" i="10"/>
  <c r="J225" i="10"/>
  <c r="J216" i="10"/>
  <c r="BK208" i="10"/>
  <c r="BK199" i="10"/>
  <c r="J190" i="10"/>
  <c r="BK182" i="10"/>
  <c r="BK174" i="10"/>
  <c r="BK166" i="10"/>
  <c r="BK158" i="10"/>
  <c r="BK150" i="10"/>
  <c r="BK142" i="10"/>
  <c r="J133" i="10"/>
  <c r="BK116" i="10"/>
  <c r="BK111" i="10"/>
  <c r="BK106" i="10"/>
  <c r="BK102" i="10"/>
  <c r="J102" i="10"/>
  <c r="BK98" i="10"/>
  <c r="J98" i="10"/>
  <c r="BK94" i="10"/>
  <c r="J94" i="10"/>
  <c r="BK90" i="10"/>
  <c r="J90" i="10"/>
  <c r="J119" i="9"/>
  <c r="BK112" i="9"/>
  <c r="BK105" i="9"/>
  <c r="BK98" i="9"/>
  <c r="BK91" i="9"/>
  <c r="BK84" i="9"/>
  <c r="J218" i="8"/>
  <c r="BK217" i="8"/>
  <c r="BK216" i="8"/>
  <c r="J215" i="8"/>
  <c r="J214" i="8"/>
  <c r="J213" i="8"/>
  <c r="BK212" i="8"/>
  <c r="J211" i="8"/>
  <c r="J210" i="8"/>
  <c r="J209" i="8"/>
  <c r="J207" i="8"/>
  <c r="BK206" i="8"/>
  <c r="BK204" i="8"/>
  <c r="J203" i="8"/>
  <c r="BK200" i="8"/>
  <c r="J199" i="8"/>
  <c r="J198" i="8"/>
  <c r="BK195" i="8"/>
  <c r="BK193" i="8"/>
  <c r="BK191" i="8"/>
  <c r="J189" i="8"/>
  <c r="J187" i="8"/>
  <c r="BK185" i="8"/>
  <c r="J184" i="8"/>
  <c r="BK182" i="8"/>
  <c r="BK180" i="8"/>
  <c r="BK175" i="8"/>
  <c r="J172" i="8"/>
  <c r="BK171" i="8"/>
  <c r="J169" i="8"/>
  <c r="J167" i="8"/>
  <c r="BK165" i="8"/>
  <c r="J163" i="8"/>
  <c r="BK161" i="8"/>
  <c r="BK159" i="8"/>
  <c r="J156" i="8"/>
  <c r="BK154" i="8"/>
  <c r="BK152" i="8"/>
  <c r="J149" i="8"/>
  <c r="BK146" i="8"/>
  <c r="J144" i="8"/>
  <c r="BK142" i="8"/>
  <c r="BK140" i="8"/>
  <c r="BK137" i="8"/>
  <c r="J136" i="8"/>
  <c r="J135" i="8"/>
  <c r="J134" i="8"/>
  <c r="J133" i="8"/>
  <c r="J131" i="8"/>
  <c r="J130" i="8"/>
  <c r="J129" i="8"/>
  <c r="J119" i="8"/>
  <c r="BK117" i="8"/>
  <c r="BK114" i="8"/>
  <c r="BK110" i="8"/>
  <c r="BK108" i="8"/>
  <c r="J106" i="8"/>
  <c r="J103" i="8"/>
  <c r="J101" i="8"/>
  <c r="BK99" i="8"/>
  <c r="BK97" i="8"/>
  <c r="BK94" i="8"/>
  <c r="J91" i="8"/>
  <c r="J87" i="8"/>
  <c r="BK192" i="7"/>
  <c r="BK183" i="7"/>
  <c r="J174" i="7"/>
  <c r="J164" i="7"/>
  <c r="BK157" i="7"/>
  <c r="BK148" i="7"/>
  <c r="J140" i="7"/>
  <c r="BK133" i="7"/>
  <c r="BK122" i="7"/>
  <c r="BK109" i="7"/>
  <c r="BK99" i="7"/>
  <c r="BK91" i="7"/>
  <c r="J561" i="6"/>
  <c r="J552" i="6"/>
  <c r="J548" i="6"/>
  <c r="J544" i="6"/>
  <c r="J541" i="6"/>
  <c r="J537" i="6"/>
  <c r="BK534" i="6"/>
  <c r="BK530" i="6"/>
  <c r="BK525" i="6"/>
  <c r="BK521" i="6"/>
  <c r="J514" i="6"/>
  <c r="J505" i="6"/>
  <c r="BK496" i="6"/>
  <c r="J481" i="6"/>
  <c r="BK463" i="6"/>
  <c r="BK454" i="6"/>
  <c r="J443" i="6"/>
  <c r="J432" i="6"/>
  <c r="J410" i="6"/>
  <c r="J402" i="6"/>
  <c r="J396" i="6"/>
  <c r="J390" i="6"/>
  <c r="BK380" i="6"/>
  <c r="J372" i="6"/>
  <c r="J364" i="6"/>
  <c r="J356" i="6"/>
  <c r="BK322" i="6"/>
  <c r="J301" i="6"/>
  <c r="J278" i="6"/>
  <c r="BK270" i="6"/>
  <c r="BK262" i="6"/>
  <c r="BK254" i="6"/>
  <c r="BK246" i="6"/>
  <c r="J235" i="6"/>
  <c r="BK227" i="6"/>
  <c r="BK190" i="6"/>
  <c r="J159" i="6"/>
  <c r="BK146" i="6"/>
  <c r="BK134" i="6"/>
  <c r="J126" i="6"/>
  <c r="J118" i="6"/>
  <c r="BK628" i="5"/>
  <c r="BK620" i="5"/>
  <c r="BK618" i="5"/>
  <c r="BK609" i="5"/>
  <c r="BK595" i="5"/>
  <c r="BK588" i="5"/>
  <c r="BK583" i="5"/>
  <c r="BK576" i="5"/>
  <c r="J565" i="5"/>
  <c r="BK555" i="5"/>
  <c r="BK545" i="5"/>
  <c r="BK533" i="5"/>
  <c r="J524" i="5"/>
  <c r="J520" i="5"/>
  <c r="BK516" i="5"/>
  <c r="BK512" i="5"/>
  <c r="BK506" i="5"/>
  <c r="J499" i="5"/>
  <c r="BK494" i="5"/>
  <c r="BK487" i="5"/>
  <c r="BK484" i="5"/>
  <c r="J479" i="5"/>
  <c r="J465" i="5"/>
  <c r="BK453" i="5"/>
  <c r="BK440" i="5"/>
  <c r="J418" i="5"/>
  <c r="BK409" i="5"/>
  <c r="J395" i="5"/>
  <c r="J387" i="5"/>
  <c r="BK374" i="5"/>
  <c r="BK365" i="5"/>
  <c r="BK359" i="5"/>
  <c r="J352" i="5"/>
  <c r="J348" i="5"/>
  <c r="J312" i="5"/>
  <c r="J305" i="5"/>
  <c r="J296" i="5"/>
  <c r="BK285" i="5"/>
  <c r="BK277" i="5"/>
  <c r="BK265" i="5"/>
  <c r="BK261" i="5"/>
  <c r="BK239" i="5"/>
  <c r="BK229" i="5"/>
  <c r="BK223" i="5"/>
  <c r="BK207" i="5"/>
  <c r="J196" i="5"/>
  <c r="J188" i="5"/>
  <c r="J174" i="5"/>
  <c r="J162" i="5"/>
  <c r="BK152" i="5"/>
  <c r="BK142" i="5"/>
  <c r="BK1949" i="4"/>
  <c r="BK1936" i="4"/>
  <c r="BK1920" i="4"/>
  <c r="BK1900" i="4"/>
  <c r="BK1895" i="4"/>
  <c r="BK1888" i="4"/>
  <c r="BK1882" i="4"/>
  <c r="BK1877" i="4"/>
  <c r="BK1873" i="4"/>
  <c r="BK1858" i="4"/>
  <c r="BK1831" i="4"/>
  <c r="BK1810" i="4"/>
  <c r="J1797" i="4"/>
  <c r="BK1787" i="4"/>
  <c r="BK1780" i="4"/>
  <c r="BK1746" i="4"/>
  <c r="J1710" i="4"/>
  <c r="J1703" i="4"/>
  <c r="J1694" i="4"/>
  <c r="BK1665" i="4"/>
  <c r="BK1621" i="4"/>
  <c r="J1593" i="4"/>
  <c r="BK1580" i="4"/>
  <c r="BK1570" i="4"/>
  <c r="J1565" i="4"/>
  <c r="J1542" i="4"/>
  <c r="BK1505" i="4"/>
  <c r="BK1496" i="4"/>
  <c r="J1482" i="4"/>
  <c r="J1474" i="4"/>
  <c r="J1467" i="4"/>
  <c r="BK1459" i="4"/>
  <c r="J1451" i="4"/>
  <c r="J1443" i="4"/>
  <c r="BK1428" i="4"/>
  <c r="J1413" i="4"/>
  <c r="J1403" i="4"/>
  <c r="BK1390" i="4"/>
  <c r="J1376" i="4"/>
  <c r="BK1366" i="4"/>
  <c r="J1355" i="4"/>
  <c r="J1339" i="4"/>
  <c r="J1325" i="4"/>
  <c r="J1317" i="4"/>
  <c r="J1305" i="4"/>
  <c r="BK1294" i="4"/>
  <c r="J1271" i="4"/>
  <c r="BK1253" i="4"/>
  <c r="BK1239" i="4"/>
  <c r="BK1229" i="4"/>
  <c r="J1217" i="4"/>
  <c r="BK1175" i="4"/>
  <c r="BK1169" i="4"/>
  <c r="BK1109" i="4"/>
  <c r="J867" i="4"/>
  <c r="J680" i="4"/>
  <c r="BK670" i="4"/>
  <c r="J662" i="4"/>
  <c r="BK651" i="4"/>
  <c r="BK643" i="4"/>
  <c r="J635" i="4"/>
  <c r="BK617" i="4"/>
  <c r="BK608" i="4"/>
  <c r="BK600" i="4"/>
  <c r="J592" i="4"/>
  <c r="J585" i="4"/>
  <c r="BK551" i="4"/>
  <c r="BK531" i="4"/>
  <c r="J523" i="4"/>
  <c r="J510" i="4"/>
  <c r="BK495" i="4"/>
  <c r="J490" i="4"/>
  <c r="BK483" i="4"/>
  <c r="J468" i="4"/>
  <c r="J443" i="4"/>
  <c r="BK431" i="4"/>
  <c r="J421" i="4"/>
  <c r="BK384" i="4"/>
  <c r="BK368" i="4"/>
  <c r="J356" i="4"/>
  <c r="J342" i="4"/>
  <c r="J334" i="4"/>
  <c r="J319" i="4"/>
  <c r="J311" i="4"/>
  <c r="J307" i="4"/>
  <c r="J304" i="4"/>
  <c r="J293" i="4"/>
  <c r="J279" i="4"/>
  <c r="BK269" i="4"/>
  <c r="BK261" i="4"/>
  <c r="J254" i="4"/>
  <c r="J244" i="4"/>
  <c r="J239" i="4"/>
  <c r="J233" i="4"/>
  <c r="J230" i="4"/>
  <c r="J225" i="4"/>
  <c r="J217" i="4"/>
  <c r="J214" i="4"/>
  <c r="J210" i="4"/>
  <c r="J207" i="4"/>
  <c r="J200" i="4"/>
  <c r="J169" i="4"/>
  <c r="J162" i="4"/>
  <c r="J158" i="4"/>
  <c r="BK151" i="4"/>
  <c r="J125" i="4"/>
  <c r="J121" i="4"/>
  <c r="J115" i="4"/>
  <c r="J110" i="4"/>
  <c r="J107" i="4"/>
  <c r="J105" i="4"/>
  <c r="J101" i="4"/>
  <c r="J97" i="4"/>
  <c r="BK1898" i="3"/>
  <c r="BK1890" i="3"/>
  <c r="BK1874" i="3"/>
  <c r="BK1861" i="3"/>
  <c r="BK1846" i="3"/>
  <c r="BK1842" i="3"/>
  <c r="BK1840" i="3"/>
  <c r="BK1838" i="3"/>
  <c r="BK1836" i="3"/>
  <c r="BK1834" i="3"/>
  <c r="BK1826" i="3"/>
  <c r="BK1798" i="3"/>
  <c r="BK1792" i="3"/>
  <c r="J1784" i="3"/>
  <c r="BK1766" i="3"/>
  <c r="J1746" i="3"/>
  <c r="J1740" i="3"/>
  <c r="BK1713" i="3"/>
  <c r="J1706" i="3"/>
  <c r="BK1700" i="3"/>
  <c r="J1693" i="3"/>
  <c r="J1677" i="3"/>
  <c r="J1647" i="3"/>
  <c r="J1630" i="3"/>
  <c r="J1622" i="3"/>
  <c r="BK1608" i="3"/>
  <c r="J1602" i="3"/>
  <c r="J1596" i="3"/>
  <c r="J1589" i="3"/>
  <c r="J1584" i="3"/>
  <c r="BK1574" i="3"/>
  <c r="J1563" i="3"/>
  <c r="BK1542" i="3"/>
  <c r="BK1477" i="3"/>
  <c r="J1464" i="3"/>
  <c r="BK1446" i="3"/>
  <c r="BK1429" i="3"/>
  <c r="J1367" i="3"/>
  <c r="BK1354" i="3"/>
  <c r="BK1348" i="3"/>
  <c r="J1339" i="3"/>
  <c r="BK1330" i="3"/>
  <c r="J1280" i="3"/>
  <c r="BK1266" i="3"/>
  <c r="BK1248" i="3"/>
  <c r="BK1228" i="3"/>
  <c r="J1218" i="3"/>
  <c r="BK1199" i="3"/>
  <c r="J1177" i="3"/>
  <c r="BK1158" i="3"/>
  <c r="BK1153" i="3"/>
  <c r="J1144" i="3"/>
  <c r="J1126" i="3"/>
  <c r="J1116" i="3"/>
  <c r="BK1105" i="3"/>
  <c r="BK1093" i="3"/>
  <c r="J1074" i="3"/>
  <c r="J1060" i="3"/>
  <c r="BK1053" i="3"/>
  <c r="J1042" i="3"/>
  <c r="BK1031" i="3"/>
  <c r="BK1009" i="3"/>
  <c r="J916" i="3"/>
  <c r="BK820" i="3"/>
  <c r="BK776" i="3"/>
  <c r="BK768" i="3"/>
  <c r="BK760" i="3"/>
  <c r="J752" i="3"/>
  <c r="J744" i="3"/>
  <c r="BK736" i="3"/>
  <c r="BK728" i="3"/>
  <c r="BK720" i="3"/>
  <c r="J710" i="3"/>
  <c r="BK706" i="3"/>
  <c r="BK698" i="3"/>
  <c r="BK690" i="3"/>
  <c r="J682" i="3"/>
  <c r="J674" i="3"/>
  <c r="J666" i="3"/>
  <c r="BK658" i="3"/>
  <c r="J650" i="3"/>
  <c r="BK642" i="3"/>
  <c r="J634" i="3"/>
  <c r="BK626" i="3"/>
  <c r="BK618" i="3"/>
  <c r="BK601" i="3"/>
  <c r="J595" i="3"/>
  <c r="J591" i="3"/>
  <c r="J588" i="3"/>
  <c r="J581" i="3"/>
  <c r="J578" i="3"/>
  <c r="J573" i="3"/>
  <c r="J571" i="3"/>
  <c r="BK541" i="3"/>
  <c r="BK532" i="3"/>
  <c r="BK515" i="3"/>
  <c r="BK507" i="3"/>
  <c r="BK499" i="3"/>
  <c r="J489" i="3"/>
  <c r="BK448" i="3"/>
  <c r="J442" i="3"/>
  <c r="J434" i="3"/>
  <c r="BK411" i="3"/>
  <c r="BK396" i="3"/>
  <c r="BK385" i="3"/>
  <c r="BK373" i="3"/>
  <c r="J363" i="3"/>
  <c r="J356" i="3"/>
  <c r="BK347" i="3"/>
  <c r="J326" i="3"/>
  <c r="J304" i="3"/>
  <c r="J292" i="3"/>
  <c r="J279" i="3"/>
  <c r="J269" i="3"/>
  <c r="J252" i="3"/>
  <c r="J245" i="3"/>
  <c r="J232" i="3"/>
  <c r="J220" i="3"/>
  <c r="J207" i="3"/>
  <c r="J201" i="3"/>
  <c r="J192" i="3"/>
  <c r="J185" i="3"/>
  <c r="BK152" i="3"/>
  <c r="BK131" i="3"/>
  <c r="BK112" i="3"/>
  <c r="J104" i="3"/>
  <c r="J1564" i="2"/>
  <c r="J1556" i="2"/>
  <c r="J1549" i="2"/>
  <c r="BK1541" i="2"/>
  <c r="J1537" i="2"/>
  <c r="BK1528" i="2"/>
  <c r="J1520" i="2"/>
  <c r="J1510" i="2"/>
  <c r="BK1501" i="2"/>
  <c r="J1491" i="2"/>
  <c r="BK1479" i="2"/>
  <c r="J1475" i="2"/>
  <c r="J1472" i="2"/>
  <c r="J1464" i="2"/>
  <c r="J1455" i="2"/>
  <c r="BK1443" i="2"/>
  <c r="BK1431" i="2"/>
  <c r="J1423" i="2"/>
  <c r="J1380" i="2"/>
  <c r="J1375" i="2"/>
  <c r="J1369" i="2"/>
  <c r="J1356" i="2"/>
  <c r="J1342" i="2"/>
  <c r="BK1333" i="2"/>
  <c r="BK1322" i="2"/>
  <c r="BK1312" i="2"/>
  <c r="J1302" i="2"/>
  <c r="BK1291" i="2"/>
  <c r="J1282" i="2"/>
  <c r="BK1272" i="2"/>
  <c r="BK1261" i="2"/>
  <c r="BK1252" i="2"/>
  <c r="BK1241" i="2"/>
  <c r="J1235" i="2"/>
  <c r="J1227" i="2"/>
  <c r="J1218" i="2"/>
  <c r="BK1210" i="2"/>
  <c r="BK1206" i="2"/>
  <c r="BK1204" i="2"/>
  <c r="BK1202" i="2"/>
  <c r="BK1199" i="2"/>
  <c r="BK1195" i="2"/>
  <c r="J1165" i="2"/>
  <c r="J1155" i="2"/>
  <c r="J1148" i="2"/>
  <c r="J1140" i="2"/>
  <c r="J1132" i="2"/>
  <c r="J1124" i="2"/>
  <c r="J1118" i="2"/>
  <c r="J1110" i="2"/>
  <c r="BK1102" i="2"/>
  <c r="J1093" i="2"/>
  <c r="J1079" i="2"/>
  <c r="J1063" i="2"/>
  <c r="BK1054" i="2"/>
  <c r="J1045" i="2"/>
  <c r="BK1034" i="2"/>
  <c r="J1028" i="2"/>
  <c r="BK1020" i="2"/>
  <c r="BK1004" i="2"/>
  <c r="BK992" i="2"/>
  <c r="BK986" i="2"/>
  <c r="BK972" i="2"/>
  <c r="BK959" i="2"/>
  <c r="BK942" i="2"/>
  <c r="J929" i="2"/>
  <c r="BK919" i="2"/>
  <c r="J893" i="2"/>
  <c r="BK881" i="2"/>
  <c r="BK874" i="2"/>
  <c r="BK854" i="2"/>
  <c r="J839" i="2"/>
  <c r="J785" i="2"/>
  <c r="J751" i="2"/>
  <c r="BK743" i="2"/>
  <c r="BK735" i="2"/>
  <c r="J721" i="2"/>
  <c r="BK713" i="2"/>
  <c r="J705" i="2"/>
  <c r="J697" i="2"/>
  <c r="J689" i="2"/>
  <c r="J659" i="2"/>
  <c r="J654" i="2"/>
  <c r="J645" i="2"/>
  <c r="BK625" i="2"/>
  <c r="BK612" i="2"/>
  <c r="BK592" i="2"/>
  <c r="J577" i="2"/>
  <c r="BK566" i="2"/>
  <c r="J557" i="2"/>
  <c r="J546" i="2"/>
  <c r="J539" i="2"/>
  <c r="J524" i="2"/>
  <c r="BK508" i="2"/>
  <c r="J489" i="2"/>
  <c r="BK446" i="2"/>
  <c r="BK435" i="2"/>
  <c r="J425" i="2"/>
  <c r="J414" i="2"/>
  <c r="J401" i="2"/>
  <c r="J387" i="2"/>
  <c r="J378" i="2"/>
  <c r="BK372" i="2"/>
  <c r="J365" i="2"/>
  <c r="BK355" i="2"/>
  <c r="BK346" i="2"/>
  <c r="J335" i="2"/>
  <c r="J332" i="2"/>
  <c r="J326" i="2"/>
  <c r="J317" i="2"/>
  <c r="J307" i="2"/>
  <c r="J251" i="2"/>
  <c r="J157" i="2"/>
  <c r="J121" i="2"/>
  <c r="BK112" i="2"/>
  <c r="BK107" i="2"/>
  <c r="BK99" i="2"/>
  <c r="J138" i="13"/>
  <c r="BK135" i="13"/>
  <c r="BK130" i="13"/>
  <c r="J128" i="13"/>
  <c r="BK125" i="13"/>
  <c r="BK123" i="13"/>
  <c r="J120" i="13"/>
  <c r="BK117" i="13"/>
  <c r="J115" i="13"/>
  <c r="J113" i="13"/>
  <c r="BK111" i="13"/>
  <c r="BK109" i="13"/>
  <c r="BK107" i="13"/>
  <c r="BK105" i="13"/>
  <c r="BK103" i="13"/>
  <c r="BK101" i="13"/>
  <c r="J99" i="13"/>
  <c r="J97" i="13"/>
  <c r="BK94" i="13"/>
  <c r="BK92" i="13"/>
  <c r="J90" i="13"/>
  <c r="J88" i="13"/>
  <c r="BK84" i="13"/>
  <c r="BK181" i="12"/>
  <c r="BK173" i="12"/>
  <c r="J161" i="12"/>
  <c r="J157" i="12"/>
  <c r="J151" i="12"/>
  <c r="J147" i="12"/>
  <c r="J141" i="12"/>
  <c r="J130" i="12"/>
  <c r="J122" i="12"/>
  <c r="BK112" i="12"/>
  <c r="BK100" i="12"/>
  <c r="BK96" i="12"/>
  <c r="J88" i="12"/>
  <c r="J369" i="11"/>
  <c r="J361" i="11"/>
  <c r="BK348" i="11"/>
  <c r="BK336" i="11"/>
  <c r="J328" i="11"/>
  <c r="J308" i="11"/>
  <c r="J303" i="11"/>
  <c r="BK296" i="11"/>
  <c r="J284" i="11"/>
  <c r="BK274" i="11"/>
  <c r="J255" i="11"/>
  <c r="BK220" i="11"/>
  <c r="BK212" i="11"/>
  <c r="BK187" i="11"/>
  <c r="BK165" i="11"/>
  <c r="J155" i="11"/>
  <c r="J146" i="11"/>
  <c r="BK131" i="11"/>
  <c r="BK106" i="11"/>
  <c r="BK97" i="11"/>
  <c r="BK89" i="11"/>
  <c r="J302" i="10"/>
  <c r="BK294" i="10"/>
  <c r="BK286" i="10"/>
  <c r="BK278" i="10"/>
  <c r="BK270" i="10"/>
  <c r="BK262" i="10"/>
  <c r="J254" i="10"/>
  <c r="BK246" i="10"/>
  <c r="J238" i="10"/>
  <c r="BK229" i="10"/>
  <c r="BK221" i="10"/>
  <c r="BK212" i="10"/>
  <c r="J203" i="10"/>
  <c r="BK195" i="10"/>
  <c r="BK186" i="10"/>
  <c r="BK178" i="10"/>
  <c r="BK170" i="10"/>
  <c r="BK162" i="10"/>
  <c r="BK154" i="10"/>
  <c r="BK146" i="10"/>
  <c r="J137" i="10"/>
  <c r="J129" i="10"/>
  <c r="J125" i="10"/>
  <c r="J121" i="10"/>
  <c r="J112" i="9"/>
  <c r="J98" i="9"/>
  <c r="J84" i="9"/>
  <c r="J220" i="8"/>
  <c r="J217" i="8"/>
  <c r="BK215" i="8"/>
  <c r="BK213" i="8"/>
  <c r="BK211" i="8"/>
  <c r="BK209" i="8"/>
  <c r="J206" i="8"/>
  <c r="BK203" i="8"/>
  <c r="J200" i="8"/>
  <c r="BK198" i="8"/>
  <c r="J195" i="8"/>
  <c r="J193" i="8"/>
  <c r="J191" i="8"/>
  <c r="BK189" i="8"/>
  <c r="BK187" i="8"/>
  <c r="J185" i="8"/>
  <c r="J183" i="8"/>
  <c r="BK166" i="8"/>
  <c r="J165" i="8"/>
  <c r="BK164" i="8"/>
  <c r="BK163" i="8"/>
  <c r="J162" i="8"/>
  <c r="J161" i="8"/>
  <c r="J160" i="8"/>
  <c r="J159" i="8"/>
  <c r="BK158" i="8"/>
  <c r="J158" i="8"/>
  <c r="J157" i="8"/>
  <c r="BK156" i="8"/>
  <c r="BK155" i="8"/>
  <c r="J154" i="8"/>
  <c r="J153" i="8"/>
  <c r="J152" i="8"/>
  <c r="J150" i="8"/>
  <c r="BK149" i="8"/>
  <c r="J148" i="8"/>
  <c r="J146" i="8"/>
  <c r="J145" i="8"/>
  <c r="BK144" i="8"/>
  <c r="J143" i="8"/>
  <c r="J142" i="8"/>
  <c r="J141" i="8"/>
  <c r="J140" i="8"/>
  <c r="J138" i="8"/>
  <c r="J137" i="8"/>
  <c r="BK127" i="8"/>
  <c r="J127" i="8"/>
  <c r="BK126" i="8"/>
  <c r="J126" i="8"/>
  <c r="BK125" i="8"/>
  <c r="J125" i="8"/>
  <c r="BK123" i="8"/>
  <c r="J123" i="8"/>
  <c r="BK122" i="8"/>
  <c r="J122" i="8"/>
  <c r="BK121" i="8"/>
  <c r="BK119" i="8"/>
  <c r="J118" i="8"/>
  <c r="J117" i="8"/>
  <c r="BK115" i="8"/>
  <c r="J114" i="8"/>
  <c r="BK113" i="8"/>
  <c r="J110" i="8"/>
  <c r="BK109" i="8"/>
  <c r="J108" i="8"/>
  <c r="BK107" i="8"/>
  <c r="BK106" i="8"/>
  <c r="BK105" i="8"/>
  <c r="BK103" i="8"/>
  <c r="BK102" i="8"/>
  <c r="BK101" i="8"/>
  <c r="BK100" i="8"/>
  <c r="J99" i="8"/>
  <c r="J98" i="8"/>
  <c r="J97" i="8"/>
  <c r="J95" i="8"/>
  <c r="J94" i="8"/>
  <c r="J93" i="8"/>
  <c r="BK91" i="8"/>
  <c r="J89" i="8"/>
  <c r="BK87" i="8"/>
  <c r="J197" i="7"/>
  <c r="J192" i="7"/>
  <c r="J188" i="7"/>
  <c r="J183" i="7"/>
  <c r="BK180" i="7"/>
  <c r="BK174" i="7"/>
  <c r="BK168" i="7"/>
  <c r="BK164" i="7"/>
  <c r="BK161" i="7"/>
  <c r="J157" i="7"/>
  <c r="BK153" i="7"/>
  <c r="J148" i="7"/>
  <c r="BK144" i="7"/>
  <c r="BK140" i="7"/>
  <c r="BK137" i="7"/>
  <c r="J133" i="7"/>
  <c r="BK129" i="7"/>
  <c r="J122" i="7"/>
  <c r="BK118" i="7"/>
  <c r="J109" i="7"/>
  <c r="J105" i="7"/>
  <c r="J99" i="7"/>
  <c r="J95" i="7"/>
  <c r="J91" i="7"/>
  <c r="BK514" i="6"/>
  <c r="BK510" i="6"/>
  <c r="J501" i="6"/>
  <c r="BK487" i="6"/>
  <c r="BK475" i="6"/>
  <c r="J457" i="6"/>
  <c r="J448" i="6"/>
  <c r="BK437" i="6"/>
  <c r="BK426" i="6"/>
  <c r="BK405" i="6"/>
  <c r="BK399" i="6"/>
  <c r="BK393" i="6"/>
  <c r="BK387" i="6"/>
  <c r="J380" i="6"/>
  <c r="BK372" i="6"/>
  <c r="BK364" i="6"/>
  <c r="BK356" i="6"/>
  <c r="J322" i="6"/>
  <c r="BK301" i="6"/>
  <c r="BK293" i="6"/>
  <c r="J293" i="6"/>
  <c r="J290" i="6"/>
  <c r="J286" i="6"/>
  <c r="J282" i="6"/>
  <c r="BK274" i="6"/>
  <c r="BK266" i="6"/>
  <c r="BK258" i="6"/>
  <c r="BK250" i="6"/>
  <c r="J242" i="6"/>
  <c r="BK230" i="6"/>
  <c r="BK218" i="6"/>
  <c r="J184" i="6"/>
  <c r="J155" i="6"/>
  <c r="J140" i="6"/>
  <c r="BK130" i="6"/>
  <c r="BK118" i="6"/>
  <c r="J114" i="6"/>
  <c r="J110" i="6"/>
  <c r="J101" i="6"/>
  <c r="J97" i="6"/>
  <c r="J93" i="6"/>
  <c r="J638" i="5"/>
  <c r="J636" i="5"/>
  <c r="J628" i="5"/>
  <c r="J618" i="5"/>
  <c r="J609" i="5"/>
  <c r="J604" i="5"/>
  <c r="BK592" i="5"/>
  <c r="BK585" i="5"/>
  <c r="J581" i="5"/>
  <c r="J572" i="5"/>
  <c r="J558" i="5"/>
  <c r="BK551" i="5"/>
  <c r="BK539" i="5"/>
  <c r="BK527" i="5"/>
  <c r="J522" i="5"/>
  <c r="BK518" i="5"/>
  <c r="J514" i="5"/>
  <c r="J509" i="5"/>
  <c r="BK503" i="5"/>
  <c r="BK497" i="5"/>
  <c r="BK489" i="5"/>
  <c r="J484" i="5"/>
  <c r="BK479" i="5"/>
  <c r="BK465" i="5"/>
  <c r="J453" i="5"/>
  <c r="J440" i="5"/>
  <c r="BK418" i="5"/>
  <c r="J409" i="5"/>
  <c r="BK395" i="5"/>
  <c r="BK387" i="5"/>
  <c r="J374" i="5"/>
  <c r="J365" i="5"/>
  <c r="J359" i="5"/>
  <c r="BK352" i="5"/>
  <c r="BK348" i="5"/>
  <c r="BK312" i="5"/>
  <c r="BK305" i="5"/>
  <c r="BK296" i="5"/>
  <c r="J285" i="5"/>
  <c r="J277" i="5"/>
  <c r="J223" i="5"/>
  <c r="J207" i="5"/>
  <c r="BK196" i="5"/>
  <c r="BK188" i="5"/>
  <c r="BK174" i="5"/>
  <c r="BK162" i="5"/>
  <c r="J152" i="5"/>
  <c r="J142" i="5"/>
  <c r="J132" i="5"/>
  <c r="J121" i="5"/>
  <c r="J112" i="5"/>
  <c r="J102" i="5"/>
  <c r="BK1993" i="4"/>
  <c r="BK1990" i="4"/>
  <c r="BK1988" i="4"/>
  <c r="BK1984" i="4"/>
  <c r="BK1982" i="4"/>
  <c r="BK1978" i="4"/>
  <c r="J1975" i="4"/>
  <c r="J1970" i="4"/>
  <c r="J1959" i="4"/>
  <c r="J1949" i="4"/>
  <c r="BK1941" i="4"/>
  <c r="BK1931" i="4"/>
  <c r="BK1909" i="4"/>
  <c r="J1892" i="4"/>
  <c r="J1885" i="4"/>
  <c r="J1880" i="4"/>
  <c r="J1875" i="4"/>
  <c r="BK1867" i="4"/>
  <c r="J1858" i="4"/>
  <c r="J1831" i="4"/>
  <c r="J1810" i="4"/>
  <c r="BK1797" i="4"/>
  <c r="BK1755" i="4"/>
  <c r="BK1742" i="4"/>
  <c r="J1742" i="4"/>
  <c r="J1738" i="4"/>
  <c r="J1729" i="4"/>
  <c r="BK1710" i="4"/>
  <c r="BK1703" i="4"/>
  <c r="BK1694" i="4"/>
  <c r="J1665" i="4"/>
  <c r="J1621" i="4"/>
  <c r="BK1593" i="4"/>
  <c r="J1580" i="4"/>
  <c r="J1570" i="4"/>
  <c r="BK1565" i="4"/>
  <c r="BK1542" i="4"/>
  <c r="J1505" i="4"/>
  <c r="J1496" i="4"/>
  <c r="BK1482" i="4"/>
  <c r="BK1474" i="4"/>
  <c r="BK1467" i="4"/>
  <c r="J1459" i="4"/>
  <c r="BK1451" i="4"/>
  <c r="BK1443" i="4"/>
  <c r="J1428" i="4"/>
  <c r="BK1413" i="4"/>
  <c r="BK1403" i="4"/>
  <c r="J1390" i="4"/>
  <c r="BK1376" i="4"/>
  <c r="J1366" i="4"/>
  <c r="BK1361" i="4"/>
  <c r="J1346" i="4"/>
  <c r="J1330" i="4"/>
  <c r="J1320" i="4"/>
  <c r="BK1305" i="4"/>
  <c r="J1294" i="4"/>
  <c r="BK1271" i="4"/>
  <c r="J1253" i="4"/>
  <c r="J1239" i="4"/>
  <c r="J1229" i="4"/>
  <c r="BK1217" i="4"/>
  <c r="J1175" i="4"/>
  <c r="J1169" i="4"/>
  <c r="J1109" i="4"/>
  <c r="BK867" i="4"/>
  <c r="BK680" i="4"/>
  <c r="J670" i="4"/>
  <c r="BK662" i="4"/>
  <c r="J651" i="4"/>
  <c r="J643" i="4"/>
  <c r="BK635" i="4"/>
  <c r="J617" i="4"/>
  <c r="J608" i="4"/>
  <c r="J600" i="4"/>
  <c r="BK592" i="4"/>
  <c r="BK585" i="4"/>
  <c r="J551" i="4"/>
  <c r="J531" i="4"/>
  <c r="BK523" i="4"/>
  <c r="BK510" i="4"/>
  <c r="J495" i="4"/>
  <c r="BK490" i="4"/>
  <c r="J483" i="4"/>
  <c r="BK474" i="4"/>
  <c r="J463" i="4"/>
  <c r="BK434" i="4"/>
  <c r="BK424" i="4"/>
  <c r="BK409" i="4"/>
  <c r="J375" i="4"/>
  <c r="J362" i="4"/>
  <c r="BK351" i="4"/>
  <c r="BK338" i="4"/>
  <c r="BK327" i="4"/>
  <c r="BK293" i="4"/>
  <c r="BK279" i="4"/>
  <c r="J269" i="4"/>
  <c r="J261" i="4"/>
  <c r="BK254" i="4"/>
  <c r="BK244" i="4"/>
  <c r="J1924" i="3"/>
  <c r="J1922" i="3"/>
  <c r="J1919" i="3"/>
  <c r="J1913" i="3"/>
  <c r="J1908" i="3"/>
  <c r="J1898" i="3"/>
  <c r="J1890" i="3"/>
  <c r="J1874" i="3"/>
  <c r="J1861" i="3"/>
  <c r="J1846" i="3"/>
  <c r="J1834" i="3"/>
  <c r="J1826" i="3"/>
  <c r="J1798" i="3"/>
  <c r="J1792" i="3"/>
  <c r="BK1789" i="3"/>
  <c r="BK1784" i="3"/>
  <c r="J1766" i="3"/>
  <c r="BK1746" i="3"/>
  <c r="BK1740" i="3"/>
  <c r="J1713" i="3"/>
  <c r="BK1706" i="3"/>
  <c r="J1700" i="3"/>
  <c r="BK1693" i="3"/>
  <c r="BK1677" i="3"/>
  <c r="BK1647" i="3"/>
  <c r="BK1630" i="3"/>
  <c r="BK1622" i="3"/>
  <c r="J1608" i="3"/>
  <c r="J1574" i="3"/>
  <c r="BK1563" i="3"/>
  <c r="J1542" i="3"/>
  <c r="J1477" i="3"/>
  <c r="BK1464" i="3"/>
  <c r="J1446" i="3"/>
  <c r="J1429" i="3"/>
  <c r="BK1367" i="3"/>
  <c r="J1354" i="3"/>
  <c r="J1348" i="3"/>
  <c r="BK1339" i="3"/>
  <c r="J1330" i="3"/>
  <c r="BK1280" i="3"/>
  <c r="J1266" i="3"/>
  <c r="J1248" i="3"/>
  <c r="J1228" i="3"/>
  <c r="BK1218" i="3"/>
  <c r="J1199" i="3"/>
  <c r="BK1177" i="3"/>
  <c r="J1158" i="3"/>
  <c r="J1153" i="3"/>
  <c r="BK1144" i="3"/>
  <c r="BK1133" i="3"/>
  <c r="BK1119" i="3"/>
  <c r="J1111" i="3"/>
  <c r="BK1098" i="3"/>
  <c r="J1087" i="3"/>
  <c r="BK1063" i="3"/>
  <c r="BK1057" i="3"/>
  <c r="BK1049" i="3"/>
  <c r="BK1042" i="3"/>
  <c r="J1031" i="3"/>
  <c r="J1009" i="3"/>
  <c r="BK916" i="3"/>
  <c r="J820" i="3"/>
  <c r="J776" i="3"/>
  <c r="J768" i="3"/>
  <c r="J760" i="3"/>
  <c r="BK752" i="3"/>
  <c r="BK744" i="3"/>
  <c r="J736" i="3"/>
  <c r="J728" i="3"/>
  <c r="J720" i="3"/>
  <c r="BK710" i="3"/>
  <c r="BK702" i="3"/>
  <c r="BK694" i="3"/>
  <c r="BK686" i="3"/>
  <c r="J678" i="3"/>
  <c r="J670" i="3"/>
  <c r="J662" i="3"/>
  <c r="BK654" i="3"/>
  <c r="J646" i="3"/>
  <c r="J638" i="3"/>
  <c r="J630" i="3"/>
  <c r="J622" i="3"/>
  <c r="J614" i="3"/>
  <c r="BK569" i="3"/>
  <c r="BK565" i="3"/>
  <c r="J565" i="3"/>
  <c r="J561" i="3"/>
  <c r="J554" i="3"/>
  <c r="J549" i="3"/>
  <c r="J541" i="3"/>
  <c r="J532" i="3"/>
  <c r="J515" i="3"/>
  <c r="J507" i="3"/>
  <c r="J499" i="3"/>
  <c r="BK489" i="3"/>
  <c r="J448" i="3"/>
  <c r="BK442" i="3"/>
  <c r="J416" i="3"/>
  <c r="J407" i="3"/>
  <c r="J396" i="3"/>
  <c r="J385" i="3"/>
  <c r="J373" i="3"/>
  <c r="BK363" i="3"/>
  <c r="BK356" i="3"/>
  <c r="BK337" i="3"/>
  <c r="BK326" i="3"/>
  <c r="BK304" i="3"/>
  <c r="BK292" i="3"/>
  <c r="BK279" i="3"/>
  <c r="BK269" i="3"/>
  <c r="BK252" i="3"/>
  <c r="BK245" i="3"/>
  <c r="BK232" i="3"/>
  <c r="BK220" i="3"/>
  <c r="BK207" i="3"/>
  <c r="BK201" i="3"/>
  <c r="BK192" i="3"/>
  <c r="BK185" i="3"/>
  <c r="BK173" i="3"/>
  <c r="BK166" i="3"/>
  <c r="BK163" i="3"/>
  <c r="BK156" i="3"/>
  <c r="J152" i="3"/>
  <c r="J139" i="3"/>
  <c r="J131" i="3"/>
  <c r="J112" i="3"/>
  <c r="BK104" i="3"/>
  <c r="BK1585" i="2"/>
  <c r="BK1583" i="2"/>
  <c r="BK1580" i="2"/>
  <c r="BK1575" i="2"/>
  <c r="BK1570" i="2"/>
  <c r="BK1564" i="2"/>
  <c r="BK1556" i="2"/>
  <c r="BK1549" i="2"/>
  <c r="J1541" i="2"/>
  <c r="J1528" i="2"/>
  <c r="BK1520" i="2"/>
  <c r="BK1510" i="2"/>
  <c r="J1501" i="2"/>
  <c r="BK1491" i="2"/>
  <c r="J1479" i="2"/>
  <c r="BK1464" i="2"/>
  <c r="BK1455" i="2"/>
  <c r="J1443" i="2"/>
  <c r="J1431" i="2"/>
  <c r="BK1423" i="2"/>
  <c r="J1420" i="2"/>
  <c r="J1418" i="2"/>
  <c r="J1415" i="2"/>
  <c r="J1412" i="2"/>
  <c r="J1409" i="2"/>
  <c r="J1407" i="2"/>
  <c r="J1404" i="2"/>
  <c r="J1398" i="2"/>
  <c r="J1392" i="2"/>
  <c r="J1388" i="2"/>
  <c r="J1384" i="2"/>
  <c r="J1337" i="2"/>
  <c r="J1326" i="2"/>
  <c r="BK1316" i="2"/>
  <c r="BK1308" i="2"/>
  <c r="J1295" i="2"/>
  <c r="BK1287" i="2"/>
  <c r="J1277" i="2"/>
  <c r="J1266" i="2"/>
  <c r="J1256" i="2"/>
  <c r="J1246" i="2"/>
  <c r="BK1237" i="2"/>
  <c r="J1230" i="2"/>
  <c r="BK1221" i="2"/>
  <c r="BK1212" i="2"/>
  <c r="J1192" i="2"/>
  <c r="J1189" i="2"/>
  <c r="J1186" i="2"/>
  <c r="J1183" i="2"/>
  <c r="J1180" i="2"/>
  <c r="J1168" i="2"/>
  <c r="J1161" i="2"/>
  <c r="BK1155" i="2"/>
  <c r="BK1148" i="2"/>
  <c r="BK1140" i="2"/>
  <c r="BK1132" i="2"/>
  <c r="BK1124" i="2"/>
  <c r="BK1118" i="2"/>
  <c r="BK1110" i="2"/>
  <c r="J1102" i="2"/>
  <c r="BK1093" i="2"/>
  <c r="BK1079" i="2"/>
  <c r="BK1063" i="2"/>
  <c r="J1054" i="2"/>
  <c r="BK1045" i="2"/>
  <c r="J1034" i="2"/>
  <c r="BK1028" i="2"/>
  <c r="J1020" i="2"/>
  <c r="J1004" i="2"/>
  <c r="J992" i="2"/>
  <c r="J986" i="2"/>
  <c r="J972" i="2"/>
  <c r="J959" i="2"/>
  <c r="J945" i="2"/>
  <c r="J938" i="2"/>
  <c r="J924" i="2"/>
  <c r="J905" i="2"/>
  <c r="BK885" i="2"/>
  <c r="J877" i="2"/>
  <c r="J870" i="2"/>
  <c r="J846" i="2"/>
  <c r="J818" i="2"/>
  <c r="J792" i="2"/>
  <c r="BK755" i="2"/>
  <c r="BK747" i="2"/>
  <c r="J739" i="2"/>
  <c r="J731" i="2"/>
  <c r="BK717" i="2"/>
  <c r="J709" i="2"/>
  <c r="J701" i="2"/>
  <c r="J693" i="2"/>
  <c r="BK685" i="2"/>
  <c r="BK659" i="2"/>
  <c r="BK649" i="2"/>
  <c r="J634" i="2"/>
  <c r="BK616" i="2"/>
  <c r="J602" i="2"/>
  <c r="J583" i="2"/>
  <c r="J571" i="2"/>
  <c r="J560" i="2"/>
  <c r="J552" i="2"/>
  <c r="BK542" i="2"/>
  <c r="BK530" i="2"/>
  <c r="BK517" i="2"/>
  <c r="BK501" i="2"/>
  <c r="BK470" i="2"/>
  <c r="BK440" i="2"/>
  <c r="J431" i="2"/>
  <c r="J421" i="2"/>
  <c r="J410" i="2"/>
  <c r="BK394" i="2"/>
  <c r="J381" i="2"/>
  <c r="J372" i="2"/>
  <c r="BK365" i="2"/>
  <c r="J355" i="2"/>
  <c r="J346" i="2"/>
  <c r="BK335" i="2"/>
  <c r="BK307" i="2"/>
  <c r="BK251" i="2"/>
  <c r="BK157" i="2"/>
  <c r="BK125" i="2"/>
  <c r="BK117" i="2"/>
  <c r="J107" i="2"/>
  <c r="J99" i="2"/>
  <c r="BK138" i="13"/>
  <c r="J135" i="13"/>
  <c r="J130" i="13"/>
  <c r="BK128" i="13"/>
  <c r="J125" i="13"/>
  <c r="J123" i="13"/>
  <c r="BK120" i="13"/>
  <c r="J117" i="13"/>
  <c r="BK115" i="13"/>
  <c r="BK113" i="13"/>
  <c r="J111" i="13"/>
  <c r="J109" i="13"/>
  <c r="J107" i="13"/>
  <c r="J105" i="13"/>
  <c r="J103" i="13"/>
  <c r="J101" i="13"/>
  <c r="BK99" i="13"/>
  <c r="BK97" i="13"/>
  <c r="J94" i="13"/>
  <c r="J92" i="13"/>
  <c r="BK90" i="13"/>
  <c r="BK88" i="13"/>
  <c r="J84" i="13"/>
  <c r="J181" i="12"/>
  <c r="J173" i="12"/>
  <c r="J169" i="12"/>
  <c r="J165" i="12"/>
  <c r="BK130" i="12"/>
  <c r="BK122" i="12"/>
  <c r="J112" i="12"/>
  <c r="J96" i="12"/>
  <c r="BK88" i="12"/>
  <c r="J377" i="11"/>
  <c r="BK369" i="11"/>
  <c r="BK361" i="11"/>
  <c r="J348" i="11"/>
  <c r="J336" i="11"/>
  <c r="BK328" i="11"/>
  <c r="BK308" i="11"/>
  <c r="BK303" i="11"/>
  <c r="J296" i="11"/>
  <c r="BK284" i="11"/>
  <c r="J274" i="11"/>
  <c r="BK255" i="11"/>
  <c r="J220" i="11"/>
  <c r="J212" i="11"/>
  <c r="J187" i="11"/>
  <c r="J165" i="11"/>
  <c r="BK155" i="11"/>
  <c r="BK146" i="11"/>
  <c r="J131" i="11"/>
  <c r="J106" i="11"/>
  <c r="J97" i="11"/>
  <c r="J89" i="11"/>
  <c r="J294" i="10"/>
  <c r="J286" i="10"/>
  <c r="J278" i="10"/>
  <c r="J270" i="10"/>
  <c r="J262" i="10"/>
  <c r="BK254" i="10"/>
  <c r="J246" i="10"/>
  <c r="BK238" i="10"/>
  <c r="J229" i="10"/>
  <c r="J221" i="10"/>
  <c r="J212" i="10"/>
  <c r="BK203" i="10"/>
  <c r="J195" i="10"/>
  <c r="J186" i="10"/>
  <c r="J178" i="10"/>
  <c r="J170" i="10"/>
  <c r="J162" i="10"/>
  <c r="J154" i="10"/>
  <c r="J146" i="10"/>
  <c r="BK137" i="10"/>
  <c r="BK129" i="10"/>
  <c r="J116" i="10"/>
  <c r="J111" i="10"/>
  <c r="J106" i="10"/>
  <c r="BK201" i="8"/>
  <c r="J196" i="8"/>
  <c r="J194" i="8"/>
  <c r="BK192" i="8"/>
  <c r="BK190" i="8"/>
  <c r="J188" i="8"/>
  <c r="J186" i="8"/>
  <c r="BK183" i="8"/>
  <c r="BK181" i="8"/>
  <c r="BK178" i="8"/>
  <c r="BK177" i="8"/>
  <c r="BK173" i="8"/>
  <c r="BK170" i="8"/>
  <c r="BK168" i="8"/>
  <c r="J166" i="8"/>
  <c r="J164" i="8"/>
  <c r="BK162" i="8"/>
  <c r="BK160" i="8"/>
  <c r="BK157" i="8"/>
  <c r="J155" i="8"/>
  <c r="BK153" i="8"/>
  <c r="BK150" i="8"/>
  <c r="BK148" i="8"/>
  <c r="BK145" i="8"/>
  <c r="BK143" i="8"/>
  <c r="BK141" i="8"/>
  <c r="BK138" i="8"/>
  <c r="BK136" i="8"/>
  <c r="BK135" i="8"/>
  <c r="BK134" i="8"/>
  <c r="BK133" i="8"/>
  <c r="BK131" i="8"/>
  <c r="BK130" i="8"/>
  <c r="BK129" i="8"/>
  <c r="J121" i="8"/>
  <c r="BK118" i="8"/>
  <c r="J115" i="8"/>
  <c r="J113" i="8"/>
  <c r="J109" i="8"/>
  <c r="J107" i="8"/>
  <c r="J105" i="8"/>
  <c r="J102" i="8"/>
  <c r="J100" i="8"/>
  <c r="BK98" i="8"/>
  <c r="BK95" i="8"/>
  <c r="BK93" i="8"/>
  <c r="BK89" i="8"/>
  <c r="BK197" i="7"/>
  <c r="BK188" i="7"/>
  <c r="J180" i="7"/>
  <c r="J168" i="7"/>
  <c r="J161" i="7"/>
  <c r="J153" i="7"/>
  <c r="J144" i="7"/>
  <c r="J137" i="7"/>
  <c r="J129" i="7"/>
  <c r="J118" i="7"/>
  <c r="BK105" i="7"/>
  <c r="BK95" i="7"/>
  <c r="BK561" i="6"/>
  <c r="BK552" i="6"/>
  <c r="BK548" i="6"/>
  <c r="BK544" i="6"/>
  <c r="BK541" i="6"/>
  <c r="BK537" i="6"/>
  <c r="J534" i="6"/>
  <c r="J530" i="6"/>
  <c r="J525" i="6"/>
  <c r="J521" i="6"/>
  <c r="J510" i="6"/>
  <c r="BK501" i="6"/>
  <c r="J487" i="6"/>
  <c r="J475" i="6"/>
  <c r="BK457" i="6"/>
  <c r="BK448" i="6"/>
  <c r="J437" i="6"/>
  <c r="J426" i="6"/>
  <c r="J405" i="6"/>
  <c r="J399" i="6"/>
  <c r="J393" i="6"/>
  <c r="J387" i="6"/>
  <c r="BK384" i="6"/>
  <c r="J376" i="6"/>
  <c r="J368" i="6"/>
  <c r="BK360" i="6"/>
  <c r="J327" i="6"/>
  <c r="BK313" i="6"/>
  <c r="BK297" i="6"/>
  <c r="J274" i="6"/>
  <c r="J266" i="6"/>
  <c r="J258" i="6"/>
  <c r="J250" i="6"/>
  <c r="BK242" i="6"/>
  <c r="J230" i="6"/>
  <c r="J218" i="6"/>
  <c r="BK184" i="6"/>
  <c r="BK155" i="6"/>
  <c r="BK140" i="6"/>
  <c r="J130" i="6"/>
  <c r="BK122" i="6"/>
  <c r="BK631" i="5"/>
  <c r="J623" i="5"/>
  <c r="J620" i="5"/>
  <c r="BK615" i="5"/>
  <c r="BK604" i="5"/>
  <c r="J592" i="5"/>
  <c r="J585" i="5"/>
  <c r="BK581" i="5"/>
  <c r="BK572" i="5"/>
  <c r="BK558" i="5"/>
  <c r="J551" i="5"/>
  <c r="J539" i="5"/>
  <c r="J527" i="5"/>
  <c r="BK522" i="5"/>
  <c r="J518" i="5"/>
  <c r="BK514" i="5"/>
  <c r="BK509" i="5"/>
  <c r="J503" i="5"/>
  <c r="J497" i="5"/>
  <c r="J489" i="5"/>
  <c r="BK482" i="5"/>
  <c r="BK474" i="5"/>
  <c r="BK457" i="5"/>
  <c r="J449" i="5"/>
  <c r="BK434" i="5"/>
  <c r="BK415" i="5"/>
  <c r="BK399" i="5"/>
  <c r="BK392" i="5"/>
  <c r="J382" i="5"/>
  <c r="J370" i="5"/>
  <c r="J363" i="5"/>
  <c r="BK355" i="5"/>
  <c r="BK350" i="5"/>
  <c r="J343" i="5"/>
  <c r="BK309" i="5"/>
  <c r="BK302" i="5"/>
  <c r="J291" i="5"/>
  <c r="BK281" i="5"/>
  <c r="J272" i="5"/>
  <c r="J265" i="5"/>
  <c r="J261" i="5"/>
  <c r="J239" i="5"/>
  <c r="J229" i="5"/>
  <c r="BK211" i="5"/>
  <c r="J200" i="5"/>
  <c r="BK192" i="5"/>
  <c r="BK184" i="5"/>
  <c r="BK169" i="5"/>
  <c r="J156" i="5"/>
  <c r="BK148" i="5"/>
  <c r="BK136" i="5"/>
  <c r="BK132" i="5"/>
  <c r="BK125" i="5"/>
  <c r="BK121" i="5"/>
  <c r="BK117" i="5"/>
  <c r="BK112" i="5"/>
  <c r="BK106" i="5"/>
  <c r="BK102" i="5"/>
  <c r="J96" i="5"/>
  <c r="BK1975" i="4"/>
  <c r="BK1973" i="4"/>
  <c r="BK1970" i="4"/>
  <c r="J1964" i="4"/>
  <c r="BK1959" i="4"/>
  <c r="J1953" i="4"/>
  <c r="BK1946" i="4"/>
  <c r="J1941" i="4"/>
  <c r="J1931" i="4"/>
  <c r="J1909" i="4"/>
  <c r="J1900" i="4"/>
  <c r="BK1892" i="4"/>
  <c r="BK1885" i="4"/>
  <c r="BK1880" i="4"/>
  <c r="BK1875" i="4"/>
  <c r="J1867" i="4"/>
  <c r="J1863" i="4"/>
  <c r="BK1838" i="4"/>
  <c r="BK1827" i="4"/>
  <c r="J1806" i="4"/>
  <c r="BK1792" i="4"/>
  <c r="J1783" i="4"/>
  <c r="J1755" i="4"/>
  <c r="BK1725" i="4"/>
  <c r="J1706" i="4"/>
  <c r="J1698" i="4"/>
  <c r="J1689" i="4"/>
  <c r="BK1643" i="4"/>
  <c r="BK1596" i="4"/>
  <c r="BK1586" i="4"/>
  <c r="J1573" i="4"/>
  <c r="J1567" i="4"/>
  <c r="J1561" i="4"/>
  <c r="BK1537" i="4"/>
  <c r="BK1503" i="4"/>
  <c r="BK1485" i="4"/>
  <c r="BK1478" i="4"/>
  <c r="J1470" i="4"/>
  <c r="J1463" i="4"/>
  <c r="J1455" i="4"/>
  <c r="J1447" i="4"/>
  <c r="J1435" i="4"/>
  <c r="J1421" i="4"/>
  <c r="J1409" i="4"/>
  <c r="BK1399" i="4"/>
  <c r="BK1381" i="4"/>
  <c r="J1372" i="4"/>
  <c r="J1361" i="4"/>
  <c r="BK1346" i="4"/>
  <c r="BK1330" i="4"/>
  <c r="BK1320" i="4"/>
  <c r="J1310" i="4"/>
  <c r="BK1302" i="4"/>
  <c r="BK1286" i="4"/>
  <c r="J1258" i="4"/>
  <c r="BK1245" i="4"/>
  <c r="BK1232" i="4"/>
  <c r="J1225" i="4"/>
  <c r="BK1196" i="4"/>
  <c r="BK1172" i="4"/>
  <c r="BK1165" i="4"/>
  <c r="BK1027" i="4"/>
  <c r="BK746" i="4"/>
  <c r="BK674" i="4"/>
  <c r="BK666" i="4"/>
  <c r="J655" i="4"/>
  <c r="J647" i="4"/>
  <c r="J639" i="4"/>
  <c r="J631" i="4"/>
  <c r="BK612" i="4"/>
  <c r="J605" i="4"/>
  <c r="BK595" i="4"/>
  <c r="BK588" i="4"/>
  <c r="BK566" i="4"/>
  <c r="J536" i="4"/>
  <c r="J527" i="4"/>
  <c r="BK517" i="4"/>
  <c r="J503" i="4"/>
  <c r="BK492" i="4"/>
  <c r="J486" i="4"/>
  <c r="J474" i="4"/>
  <c r="BK463" i="4"/>
  <c r="J434" i="4"/>
  <c r="J424" i="4"/>
  <c r="J409" i="4"/>
  <c r="BK375" i="4"/>
  <c r="BK362" i="4"/>
  <c r="J351" i="4"/>
  <c r="J338" i="4"/>
  <c r="J327" i="4"/>
  <c r="BK319" i="4"/>
  <c r="BK311" i="4"/>
  <c r="BK307" i="4"/>
  <c r="BK304" i="4"/>
  <c r="BK296" i="4"/>
  <c r="BK285" i="4"/>
  <c r="BK273" i="4"/>
  <c r="BK264" i="4"/>
  <c r="BK258" i="4"/>
  <c r="J249" i="4"/>
  <c r="BK239" i="4"/>
  <c r="BK233" i="4"/>
  <c r="BK230" i="4"/>
  <c r="BK225" i="4"/>
  <c r="BK217" i="4"/>
  <c r="BK214" i="4"/>
  <c r="BK210" i="4"/>
  <c r="BK207" i="4"/>
  <c r="BK200" i="4"/>
  <c r="BK169" i="4"/>
  <c r="BK162" i="4"/>
  <c r="BK158" i="4"/>
  <c r="J151" i="4"/>
  <c r="BK125" i="4"/>
  <c r="BK121" i="4"/>
  <c r="BK115" i="4"/>
  <c r="BK110" i="4"/>
  <c r="BK107" i="4"/>
  <c r="BK105" i="4"/>
  <c r="BK101" i="4"/>
  <c r="BK97" i="4"/>
  <c r="J1902" i="3"/>
  <c r="BK1894" i="3"/>
  <c r="BK1877" i="3"/>
  <c r="J1866" i="3"/>
  <c r="J1858" i="3"/>
  <c r="J1844" i="3"/>
  <c r="J1842" i="3"/>
  <c r="J1840" i="3"/>
  <c r="J1838" i="3"/>
  <c r="J1836" i="3"/>
  <c r="J1829" i="3"/>
  <c r="BK1812" i="3"/>
  <c r="J1795" i="3"/>
  <c r="J1789" i="3"/>
  <c r="J1779" i="3"/>
  <c r="BK1748" i="3"/>
  <c r="BK1743" i="3"/>
  <c r="J1722" i="3"/>
  <c r="J1710" i="3"/>
  <c r="BK1703" i="3"/>
  <c r="J1697" i="3"/>
  <c r="J1683" i="3"/>
  <c r="BK1662" i="3"/>
  <c r="J1635" i="3"/>
  <c r="J1627" i="3"/>
  <c r="J1615" i="3"/>
  <c r="BK1602" i="3"/>
  <c r="BK1596" i="3"/>
  <c r="BK1589" i="3"/>
  <c r="BK1584" i="3"/>
  <c r="J1580" i="3"/>
  <c r="BK1569" i="3"/>
  <c r="BK1554" i="3"/>
  <c r="BK1530" i="3"/>
  <c r="J1473" i="3"/>
  <c r="BK1453" i="3"/>
  <c r="J1433" i="3"/>
  <c r="BK1422" i="3"/>
  <c r="BK1361" i="3"/>
  <c r="BK1352" i="3"/>
  <c r="BK1341" i="3"/>
  <c r="J1334" i="3"/>
  <c r="BK1324" i="3"/>
  <c r="BK1270" i="3"/>
  <c r="BK1262" i="3"/>
  <c r="BK1233" i="3"/>
  <c r="J1223" i="3"/>
  <c r="BK1204" i="3"/>
  <c r="J1188" i="3"/>
  <c r="BK1162" i="3"/>
  <c r="BK1155" i="3"/>
  <c r="BK1149" i="3"/>
  <c r="BK1137" i="3"/>
  <c r="J1119" i="3"/>
  <c r="BK1111" i="3"/>
  <c r="J1098" i="3"/>
  <c r="BK1087" i="3"/>
  <c r="J1063" i="3"/>
  <c r="J1057" i="3"/>
  <c r="J1049" i="3"/>
  <c r="BK1046" i="3"/>
  <c r="J1038" i="3"/>
  <c r="BK1024" i="3"/>
  <c r="BK970" i="3"/>
  <c r="BK902" i="3"/>
  <c r="BK811" i="3"/>
  <c r="J772" i="3"/>
  <c r="BK764" i="3"/>
  <c r="BK756" i="3"/>
  <c r="J748" i="3"/>
  <c r="BK740" i="3"/>
  <c r="BK732" i="3"/>
  <c r="J724" i="3"/>
  <c r="J714" i="3"/>
  <c r="J702" i="3"/>
  <c r="J694" i="3"/>
  <c r="J686" i="3"/>
  <c r="BK678" i="3"/>
  <c r="BK670" i="3"/>
  <c r="BK662" i="3"/>
  <c r="J654" i="3"/>
  <c r="BK646" i="3"/>
  <c r="BK638" i="3"/>
  <c r="BK630" i="3"/>
  <c r="BK622" i="3"/>
  <c r="BK614" i="3"/>
  <c r="BK595" i="3"/>
  <c r="BK591" i="3"/>
  <c r="BK588" i="3"/>
  <c r="BK581" i="3"/>
  <c r="BK578" i="3"/>
  <c r="BK573" i="3"/>
  <c r="BK571" i="3"/>
  <c r="BK545" i="3"/>
  <c r="BK538" i="3"/>
  <c r="J520" i="3"/>
  <c r="J511" i="3"/>
  <c r="J504" i="3"/>
  <c r="BK492" i="3"/>
  <c r="J464" i="3"/>
  <c r="J445" i="3"/>
  <c r="BK416" i="3"/>
  <c r="BK407" i="3"/>
  <c r="BK403" i="3"/>
  <c r="BK388" i="3"/>
  <c r="J377" i="3"/>
  <c r="J370" i="3"/>
  <c r="J359" i="3"/>
  <c r="J337" i="3"/>
  <c r="BK329" i="3"/>
  <c r="J321" i="3"/>
  <c r="J297" i="3"/>
  <c r="BK286" i="3"/>
  <c r="J275" i="3"/>
  <c r="BK259" i="3"/>
  <c r="J248" i="3"/>
  <c r="J235" i="3"/>
  <c r="J225" i="3"/>
  <c r="J213" i="3"/>
  <c r="J204" i="3"/>
  <c r="BK197" i="3"/>
  <c r="J189" i="3"/>
  <c r="J180" i="3"/>
  <c r="J135" i="3"/>
  <c r="J123" i="3"/>
  <c r="J108" i="3"/>
  <c r="J98" i="3"/>
  <c r="BK1560" i="2"/>
  <c r="BK1553" i="2"/>
  <c r="BK1545" i="2"/>
  <c r="BK1537" i="2"/>
  <c r="BK1534" i="2"/>
  <c r="J1525" i="2"/>
  <c r="BK1517" i="2"/>
  <c r="BK1507" i="2"/>
  <c r="J1496" i="2"/>
  <c r="BK1485" i="2"/>
  <c r="BK1475" i="2"/>
  <c r="BK1472" i="2"/>
  <c r="J1469" i="2"/>
  <c r="BK1459" i="2"/>
  <c r="J1451" i="2"/>
  <c r="BK1435" i="2"/>
  <c r="BK1427" i="2"/>
  <c r="BK1380" i="2"/>
  <c r="BK1375" i="2"/>
  <c r="BK1369" i="2"/>
  <c r="BK1356" i="2"/>
  <c r="BK1337" i="2"/>
  <c r="BK1326" i="2"/>
  <c r="J1316" i="2"/>
  <c r="J1308" i="2"/>
  <c r="BK1295" i="2"/>
  <c r="J1287" i="2"/>
  <c r="BK1277" i="2"/>
  <c r="BK1266" i="2"/>
  <c r="BK1256" i="2"/>
  <c r="BK1246" i="2"/>
  <c r="J1237" i="2"/>
  <c r="BK1230" i="2"/>
  <c r="J1221" i="2"/>
  <c r="J1212" i="2"/>
  <c r="J1210" i="2"/>
  <c r="J1206" i="2"/>
  <c r="J1204" i="2"/>
  <c r="J1202" i="2"/>
  <c r="J1199" i="2"/>
  <c r="J1195" i="2"/>
  <c r="BK1161" i="2"/>
  <c r="BK1158" i="2"/>
  <c r="J1152" i="2"/>
  <c r="J1144" i="2"/>
  <c r="J1136" i="2"/>
  <c r="J1128" i="2"/>
  <c r="BK1121" i="2"/>
  <c r="J1114" i="2"/>
  <c r="BK1106" i="2"/>
  <c r="J1098" i="2"/>
  <c r="J1086" i="2"/>
  <c r="BK1071" i="2"/>
  <c r="BK1058" i="2"/>
  <c r="J1048" i="2"/>
  <c r="BK1040" i="2"/>
  <c r="BK1031" i="2"/>
  <c r="J1024" i="2"/>
  <c r="BK1014" i="2"/>
  <c r="J1000" i="2"/>
  <c r="J989" i="2"/>
  <c r="J978" i="2"/>
  <c r="BK964" i="2"/>
  <c r="BK948" i="2"/>
  <c r="BK945" i="2"/>
  <c r="BK938" i="2"/>
  <c r="BK924" i="2"/>
  <c r="BK905" i="2"/>
  <c r="J885" i="2"/>
  <c r="BK877" i="2"/>
  <c r="BK870" i="2"/>
  <c r="BK846" i="2"/>
  <c r="BK818" i="2"/>
  <c r="J755" i="2"/>
  <c r="J747" i="2"/>
  <c r="BK739" i="2"/>
  <c r="BK731" i="2"/>
  <c r="J717" i="2"/>
  <c r="BK709" i="2"/>
  <c r="BK701" i="2"/>
  <c r="BK693" i="2"/>
  <c r="J685" i="2"/>
  <c r="BK679" i="2"/>
  <c r="J649" i="2"/>
  <c r="BK634" i="2"/>
  <c r="J616" i="2"/>
  <c r="BK602" i="2"/>
  <c r="BK583" i="2"/>
  <c r="BK571" i="2"/>
  <c r="BK560" i="2"/>
  <c r="BK552" i="2"/>
  <c r="J542" i="2"/>
  <c r="J530" i="2"/>
  <c r="J517" i="2"/>
  <c r="J501" i="2"/>
  <c r="J470" i="2"/>
  <c r="J440" i="2"/>
  <c r="BK431" i="2"/>
  <c r="BK421" i="2"/>
  <c r="BK410" i="2"/>
  <c r="J394" i="2"/>
  <c r="BK381" i="2"/>
  <c r="J369" i="2"/>
  <c r="J360" i="2"/>
  <c r="J349" i="2"/>
  <c r="J339" i="2"/>
  <c r="BK332" i="2"/>
  <c r="BK326" i="2"/>
  <c r="BK317" i="2"/>
  <c r="BK313" i="2"/>
  <c r="J261" i="2"/>
  <c r="BK161" i="2"/>
  <c r="BK129" i="2"/>
  <c r="J125" i="2"/>
  <c r="J117" i="2"/>
  <c r="J103" i="2"/>
  <c r="J140" i="13"/>
  <c r="BK136" i="13"/>
  <c r="BK133" i="13"/>
  <c r="BK129" i="13"/>
  <c r="J127" i="13"/>
  <c r="J124" i="13"/>
  <c r="J121" i="13"/>
  <c r="BK119" i="13"/>
  <c r="J116" i="13"/>
  <c r="BK114" i="13"/>
  <c r="J112" i="13"/>
  <c r="BK110" i="13"/>
  <c r="BK108" i="13"/>
  <c r="BK106" i="13"/>
  <c r="J104" i="13"/>
  <c r="BK102" i="13"/>
  <c r="BK100" i="13"/>
  <c r="BK98" i="13"/>
  <c r="J95" i="13"/>
  <c r="BK93" i="13"/>
  <c r="BK91" i="13"/>
  <c r="BK89" i="13"/>
  <c r="J86" i="13"/>
  <c r="BK82" i="13"/>
  <c r="J177" i="12"/>
  <c r="BK161" i="12"/>
  <c r="BK157" i="12"/>
  <c r="BK151" i="12"/>
  <c r="BK147" i="12"/>
  <c r="BK141" i="12"/>
  <c r="BK136" i="12"/>
  <c r="BK126" i="12"/>
  <c r="BK116" i="12"/>
  <c r="BK106" i="12"/>
  <c r="J100" i="12"/>
  <c r="BK92" i="12"/>
  <c r="J373" i="11"/>
  <c r="J365" i="11"/>
  <c r="J355" i="11"/>
  <c r="BK341" i="11"/>
  <c r="BK331" i="11"/>
  <c r="BK310" i="11"/>
  <c r="J305" i="11"/>
  <c r="J301" i="11"/>
  <c r="BK292" i="11"/>
  <c r="BK277" i="11"/>
  <c r="J269" i="11"/>
  <c r="J238" i="11"/>
  <c r="J216" i="11"/>
  <c r="J205" i="11"/>
  <c r="BK184" i="11"/>
  <c r="J159" i="11"/>
  <c r="BK150" i="11"/>
  <c r="J139" i="11"/>
  <c r="BK126" i="11"/>
  <c r="J101" i="11"/>
  <c r="J93" i="11"/>
  <c r="BK302" i="10"/>
  <c r="BK298" i="10"/>
  <c r="BK290" i="10"/>
  <c r="BK282" i="10"/>
  <c r="J274" i="10"/>
  <c r="J266" i="10"/>
  <c r="J258" i="10"/>
  <c r="J250" i="10"/>
  <c r="J242" i="10"/>
  <c r="BK234" i="10"/>
  <c r="BK225" i="10"/>
  <c r="BK216" i="10"/>
  <c r="J208" i="10"/>
  <c r="J199" i="10"/>
  <c r="BK190" i="10"/>
  <c r="J182" i="10"/>
  <c r="J174" i="10"/>
  <c r="J166" i="10"/>
  <c r="J158" i="10"/>
  <c r="J150" i="10"/>
  <c r="J142" i="10"/>
  <c r="BK133" i="10"/>
  <c r="BK125" i="10"/>
  <c r="BK121" i="10"/>
  <c r="BK119" i="9"/>
  <c r="J105" i="9"/>
  <c r="J91" i="9"/>
  <c r="BK220" i="8"/>
  <c r="BK218" i="8"/>
  <c r="J216" i="8"/>
  <c r="BK214" i="8"/>
  <c r="J212" i="8"/>
  <c r="BK210" i="8"/>
  <c r="BK207" i="8"/>
  <c r="J204" i="8"/>
  <c r="J201" i="8"/>
  <c r="BK199" i="8"/>
  <c r="BK196" i="8"/>
  <c r="BK194" i="8"/>
  <c r="J192" i="8"/>
  <c r="J190" i="8"/>
  <c r="BK188" i="8"/>
  <c r="BK186" i="8"/>
  <c r="BK184" i="8"/>
  <c r="J182" i="8"/>
  <c r="J181" i="8"/>
  <c r="J180" i="8"/>
  <c r="J178" i="8"/>
  <c r="J177" i="8"/>
  <c r="J175" i="8"/>
  <c r="J173" i="8"/>
  <c r="BK172" i="8"/>
  <c r="J171" i="8"/>
  <c r="J170" i="8"/>
  <c r="BK169" i="8"/>
  <c r="J168" i="8"/>
  <c r="BK167" i="8"/>
  <c r="BK505" i="6"/>
  <c r="J496" i="6"/>
  <c r="BK481" i="6"/>
  <c r="J463" i="6"/>
  <c r="J454" i="6"/>
  <c r="BK443" i="6"/>
  <c r="BK432" i="6"/>
  <c r="BK410" i="6"/>
  <c r="BK402" i="6"/>
  <c r="BK396" i="6"/>
  <c r="BK390" i="6"/>
  <c r="J384" i="6"/>
  <c r="BK376" i="6"/>
  <c r="BK368" i="6"/>
  <c r="J360" i="6"/>
  <c r="BK327" i="6"/>
  <c r="J313" i="6"/>
  <c r="J297" i="6"/>
  <c r="BK290" i="6"/>
  <c r="BK286" i="6"/>
  <c r="BK282" i="6"/>
  <c r="BK278" i="6"/>
  <c r="J270" i="6"/>
  <c r="J262" i="6"/>
  <c r="J254" i="6"/>
  <c r="J246" i="6"/>
  <c r="BK235" i="6"/>
  <c r="J227" i="6"/>
  <c r="J190" i="6"/>
  <c r="BK159" i="6"/>
  <c r="J146" i="6"/>
  <c r="J134" i="6"/>
  <c r="BK126" i="6"/>
  <c r="J122" i="6"/>
  <c r="BK114" i="6"/>
  <c r="BK110" i="6"/>
  <c r="BK101" i="6"/>
  <c r="BK97" i="6"/>
  <c r="BK93" i="6"/>
  <c r="BK638" i="5"/>
  <c r="BK636" i="5"/>
  <c r="J631" i="5"/>
  <c r="BK623" i="5"/>
  <c r="J615" i="5"/>
  <c r="J595" i="5"/>
  <c r="J588" i="5"/>
  <c r="J583" i="5"/>
  <c r="J576" i="5"/>
  <c r="BK565" i="5"/>
  <c r="J555" i="5"/>
  <c r="J545" i="5"/>
  <c r="J533" i="5"/>
  <c r="BK524" i="5"/>
  <c r="BK520" i="5"/>
  <c r="J516" i="5"/>
  <c r="J512" i="5"/>
  <c r="J506" i="5"/>
  <c r="BK499" i="5"/>
  <c r="J494" i="5"/>
  <c r="J487" i="5"/>
  <c r="J482" i="5"/>
  <c r="J474" i="5"/>
  <c r="J457" i="5"/>
  <c r="BK449" i="5"/>
  <c r="J434" i="5"/>
  <c r="J415" i="5"/>
  <c r="J399" i="5"/>
  <c r="J392" i="5"/>
  <c r="BK382" i="5"/>
  <c r="BK370" i="5"/>
  <c r="BK363" i="5"/>
  <c r="J355" i="5"/>
  <c r="J350" i="5"/>
  <c r="BK343" i="5"/>
  <c r="J309" i="5"/>
  <c r="J302" i="5"/>
  <c r="BK291" i="5"/>
  <c r="J281" i="5"/>
  <c r="BK272" i="5"/>
  <c r="J211" i="5"/>
  <c r="BK200" i="5"/>
  <c r="J192" i="5"/>
  <c r="J184" i="5"/>
  <c r="J169" i="5"/>
  <c r="BK156" i="5"/>
  <c r="J148" i="5"/>
  <c r="J136" i="5"/>
  <c r="J125" i="5"/>
  <c r="J117" i="5"/>
  <c r="J106" i="5"/>
  <c r="BK96" i="5"/>
  <c r="J1993" i="4"/>
  <c r="J1990" i="4"/>
  <c r="J1988" i="4"/>
  <c r="J1984" i="4"/>
  <c r="J1982" i="4"/>
  <c r="J1978" i="4"/>
  <c r="J1973" i="4"/>
  <c r="BK1964" i="4"/>
  <c r="BK1953" i="4"/>
  <c r="J1946" i="4"/>
  <c r="J1936" i="4"/>
  <c r="J1920" i="4"/>
  <c r="J1895" i="4"/>
  <c r="J1888" i="4"/>
  <c r="J1882" i="4"/>
  <c r="J1877" i="4"/>
  <c r="J1873" i="4"/>
  <c r="BK1863" i="4"/>
  <c r="J1838" i="4"/>
  <c r="J1827" i="4"/>
  <c r="BK1806" i="4"/>
  <c r="J1792" i="4"/>
  <c r="J1787" i="4"/>
  <c r="BK1783" i="4"/>
  <c r="J1780" i="4"/>
  <c r="J1746" i="4"/>
  <c r="BK1738" i="4"/>
  <c r="BK1729" i="4"/>
  <c r="J1725" i="4"/>
  <c r="BK1706" i="4"/>
  <c r="BK1698" i="4"/>
  <c r="BK1689" i="4"/>
  <c r="J1643" i="4"/>
  <c r="J1596" i="4"/>
  <c r="J1586" i="4"/>
  <c r="BK1573" i="4"/>
  <c r="BK1567" i="4"/>
  <c r="BK1561" i="4"/>
  <c r="J1537" i="4"/>
  <c r="J1503" i="4"/>
  <c r="J1485" i="4"/>
  <c r="J1478" i="4"/>
  <c r="BK1470" i="4"/>
  <c r="BK1463" i="4"/>
  <c r="BK1455" i="4"/>
  <c r="BK1447" i="4"/>
  <c r="BK1435" i="4"/>
  <c r="BK1421" i="4"/>
  <c r="BK1409" i="4"/>
  <c r="J1399" i="4"/>
  <c r="J1381" i="4"/>
  <c r="BK1372" i="4"/>
  <c r="BK1355" i="4"/>
  <c r="BK1339" i="4"/>
  <c r="BK1325" i="4"/>
  <c r="BK1317" i="4"/>
  <c r="BK1310" i="4"/>
  <c r="J1302" i="4"/>
  <c r="J1286" i="4"/>
  <c r="BK1258" i="4"/>
  <c r="J1245" i="4"/>
  <c r="J1232" i="4"/>
  <c r="BK1225" i="4"/>
  <c r="J1196" i="4"/>
  <c r="J1172" i="4"/>
  <c r="J1165" i="4"/>
  <c r="J1027" i="4"/>
  <c r="J746" i="4"/>
  <c r="J674" i="4"/>
  <c r="J666" i="4"/>
  <c r="BK655" i="4"/>
  <c r="BK647" i="4"/>
  <c r="BK639" i="4"/>
  <c r="BK631" i="4"/>
  <c r="J612" i="4"/>
  <c r="BK605" i="4"/>
  <c r="J595" i="4"/>
  <c r="J588" i="4"/>
  <c r="J566" i="4"/>
  <c r="BK536" i="4"/>
  <c r="BK527" i="4"/>
  <c r="J517" i="4"/>
  <c r="BK503" i="4"/>
  <c r="J492" i="4"/>
  <c r="BK486" i="4"/>
  <c r="BK468" i="4"/>
  <c r="BK443" i="4"/>
  <c r="J431" i="4"/>
  <c r="BK421" i="4"/>
  <c r="J384" i="4"/>
  <c r="J368" i="4"/>
  <c r="BK356" i="4"/>
  <c r="BK342" i="4"/>
  <c r="BK334" i="4"/>
  <c r="J296" i="4"/>
  <c r="J285" i="4"/>
  <c r="J273" i="4"/>
  <c r="J264" i="4"/>
  <c r="J258" i="4"/>
  <c r="BK249" i="4"/>
  <c r="BK1924" i="3"/>
  <c r="BK1922" i="3"/>
  <c r="BK1919" i="3"/>
  <c r="BK1913" i="3"/>
  <c r="BK1908" i="3"/>
  <c r="BK1902" i="3"/>
  <c r="J1894" i="3"/>
  <c r="J1877" i="3"/>
  <c r="BK1866" i="3"/>
  <c r="BK1858" i="3"/>
  <c r="BK1844" i="3"/>
  <c r="BK1829" i="3"/>
  <c r="J1812" i="3"/>
  <c r="BK1795" i="3"/>
  <c r="BK1779" i="3"/>
  <c r="J1748" i="3"/>
  <c r="J1743" i="3"/>
  <c r="BK1722" i="3"/>
  <c r="BK1710" i="3"/>
  <c r="J1703" i="3"/>
  <c r="BK1697" i="3"/>
  <c r="BK1683" i="3"/>
  <c r="J1662" i="3"/>
  <c r="BK1635" i="3"/>
  <c r="BK1627" i="3"/>
  <c r="BK1615" i="3"/>
  <c r="BK1580" i="3"/>
  <c r="J1569" i="3"/>
  <c r="J1554" i="3"/>
  <c r="J1530" i="3"/>
  <c r="BK1473" i="3"/>
  <c r="J1453" i="3"/>
  <c r="BK1433" i="3"/>
  <c r="J1422" i="3"/>
  <c r="J1361" i="3"/>
  <c r="J1352" i="3"/>
  <c r="J1341" i="3"/>
  <c r="BK1334" i="3"/>
  <c r="J1324" i="3"/>
  <c r="J1270" i="3"/>
  <c r="J1262" i="3"/>
  <c r="J1233" i="3"/>
  <c r="BK1223" i="3"/>
  <c r="J1204" i="3"/>
  <c r="BK1188" i="3"/>
  <c r="J1162" i="3"/>
  <c r="J1155" i="3"/>
  <c r="J1149" i="3"/>
  <c r="J1137" i="3"/>
  <c r="J1133" i="3"/>
  <c r="BK1126" i="3"/>
  <c r="BK1116" i="3"/>
  <c r="J1105" i="3"/>
  <c r="J1093" i="3"/>
  <c r="BK1074" i="3"/>
  <c r="BK1060" i="3"/>
  <c r="J1053" i="3"/>
  <c r="J1046" i="3"/>
  <c r="BK1038" i="3"/>
  <c r="J1024" i="3"/>
  <c r="J970" i="3"/>
  <c r="J902" i="3"/>
  <c r="J811" i="3"/>
  <c r="BK772" i="3"/>
  <c r="J764" i="3"/>
  <c r="J756" i="3"/>
  <c r="BK748" i="3"/>
  <c r="J740" i="3"/>
  <c r="J732" i="3"/>
  <c r="BK724" i="3"/>
  <c r="BK714" i="3"/>
  <c r="J706" i="3"/>
  <c r="J698" i="3"/>
  <c r="J690" i="3"/>
  <c r="BK682" i="3"/>
  <c r="BK674" i="3"/>
  <c r="BK666" i="3"/>
  <c r="J658" i="3"/>
  <c r="BK650" i="3"/>
  <c r="J642" i="3"/>
  <c r="BK634" i="3"/>
  <c r="J626" i="3"/>
  <c r="J618" i="3"/>
  <c r="J601" i="3"/>
  <c r="J569" i="3"/>
  <c r="BK561" i="3"/>
  <c r="BK554" i="3"/>
  <c r="BK549" i="3"/>
  <c r="J545" i="3"/>
  <c r="J538" i="3"/>
  <c r="BK520" i="3"/>
  <c r="BK511" i="3"/>
  <c r="BK504" i="3"/>
  <c r="J492" i="3"/>
  <c r="BK464" i="3"/>
  <c r="BK445" i="3"/>
  <c r="BK434" i="3"/>
  <c r="J411" i="3"/>
  <c r="J403" i="3"/>
  <c r="J388" i="3"/>
  <c r="BK377" i="3"/>
  <c r="BK370" i="3"/>
  <c r="BK359" i="3"/>
  <c r="J347" i="3"/>
  <c r="J329" i="3"/>
  <c r="BK321" i="3"/>
  <c r="BK297" i="3"/>
  <c r="J286" i="3"/>
  <c r="BK275" i="3"/>
  <c r="J259" i="3"/>
  <c r="BK248" i="3"/>
  <c r="BK235" i="3"/>
  <c r="BK225" i="3"/>
  <c r="BK213" i="3"/>
  <c r="BK204" i="3"/>
  <c r="J197" i="3"/>
  <c r="BK189" i="3"/>
  <c r="BK180" i="3"/>
  <c r="J173" i="3"/>
  <c r="J166" i="3"/>
  <c r="J163" i="3"/>
  <c r="J156" i="3"/>
  <c r="BK139" i="3"/>
  <c r="BK135" i="3"/>
  <c r="BK123" i="3"/>
  <c r="BK108" i="3"/>
  <c r="BK98" i="3"/>
  <c r="J1585" i="2"/>
  <c r="J1583" i="2"/>
  <c r="J1580" i="2"/>
  <c r="J1575" i="2"/>
  <c r="J1570" i="2"/>
  <c r="J1560" i="2"/>
  <c r="J1553" i="2"/>
  <c r="J1545" i="2"/>
  <c r="J1534" i="2"/>
  <c r="BK1525" i="2"/>
  <c r="J1517" i="2"/>
  <c r="J1507" i="2"/>
  <c r="BK1496" i="2"/>
  <c r="J1485" i="2"/>
  <c r="BK1469" i="2"/>
  <c r="J1459" i="2"/>
  <c r="BK1451" i="2"/>
  <c r="J1435" i="2"/>
  <c r="J1427" i="2"/>
  <c r="BK1420" i="2"/>
  <c r="BK1418" i="2"/>
  <c r="BK1415" i="2"/>
  <c r="BK1412" i="2"/>
  <c r="BK1409" i="2"/>
  <c r="BK1407" i="2"/>
  <c r="BK1404" i="2"/>
  <c r="BK1398" i="2"/>
  <c r="BK1392" i="2"/>
  <c r="BK1388" i="2"/>
  <c r="BK1384" i="2"/>
  <c r="BK1342" i="2"/>
  <c r="J1333" i="2"/>
  <c r="J1322" i="2"/>
  <c r="J1312" i="2"/>
  <c r="BK1302" i="2"/>
  <c r="J1291" i="2"/>
  <c r="BK1282" i="2"/>
  <c r="J1272" i="2"/>
  <c r="J1261" i="2"/>
  <c r="J1252" i="2"/>
  <c r="J1241" i="2"/>
  <c r="BK1235" i="2"/>
  <c r="BK1227" i="2"/>
  <c r="BK1218" i="2"/>
  <c r="BK1192" i="2"/>
  <c r="BK1189" i="2"/>
  <c r="BK1186" i="2"/>
  <c r="BK1183" i="2"/>
  <c r="BK1180" i="2"/>
  <c r="BK1168" i="2"/>
  <c r="BK1165" i="2"/>
  <c r="J1158" i="2"/>
  <c r="BK1152" i="2"/>
  <c r="BK1144" i="2"/>
  <c r="BK1136" i="2"/>
  <c r="BK1128" i="2"/>
  <c r="J1121" i="2"/>
  <c r="BK1114" i="2"/>
  <c r="J1106" i="2"/>
  <c r="BK1098" i="2"/>
  <c r="BK1086" i="2"/>
  <c r="J1071" i="2"/>
  <c r="J1058" i="2"/>
  <c r="BK1048" i="2"/>
  <c r="J1040" i="2"/>
  <c r="J1031" i="2"/>
  <c r="BK1024" i="2"/>
  <c r="J1014" i="2"/>
  <c r="BK1000" i="2"/>
  <c r="BK989" i="2"/>
  <c r="BK978" i="2"/>
  <c r="J964" i="2"/>
  <c r="J948" i="2"/>
  <c r="J942" i="2"/>
  <c r="BK929" i="2"/>
  <c r="J919" i="2"/>
  <c r="BK893" i="2"/>
  <c r="J881" i="2"/>
  <c r="J874" i="2"/>
  <c r="J854" i="2"/>
  <c r="BK839" i="2"/>
  <c r="BK792" i="2"/>
  <c r="BK785" i="2"/>
  <c r="BK751" i="2"/>
  <c r="J743" i="2"/>
  <c r="J735" i="2"/>
  <c r="BK721" i="2"/>
  <c r="J713" i="2"/>
  <c r="BK705" i="2"/>
  <c r="BK697" i="2"/>
  <c r="BK689" i="2"/>
  <c r="J679" i="2"/>
  <c r="BK654" i="2"/>
  <c r="BK645" i="2"/>
  <c r="J625" i="2"/>
  <c r="J612" i="2"/>
  <c r="J592" i="2"/>
  <c r="BK577" i="2"/>
  <c r="J566" i="2"/>
  <c r="BK557" i="2"/>
  <c r="BK546" i="2"/>
  <c r="BK539" i="2"/>
  <c r="BK524" i="2"/>
  <c r="J508" i="2"/>
  <c r="BK489" i="2"/>
  <c r="J446" i="2"/>
  <c r="J435" i="2"/>
  <c r="BK425" i="2"/>
  <c r="BK414" i="2"/>
  <c r="BK401" i="2"/>
  <c r="BK387" i="2"/>
  <c r="BK378" i="2"/>
  <c r="BK369" i="2"/>
  <c r="BK360" i="2"/>
  <c r="BK349" i="2"/>
  <c r="BK339" i="2"/>
  <c r="J313" i="2"/>
  <c r="BK261" i="2"/>
  <c r="J161" i="2"/>
  <c r="J129" i="2"/>
  <c r="BK121" i="2"/>
  <c r="J112" i="2"/>
  <c r="BK103" i="2"/>
  <c r="AS59" i="1"/>
  <c r="P98" i="2" l="1"/>
  <c r="R98" i="2"/>
  <c r="BK529" i="2"/>
  <c r="J529" i="2" s="1"/>
  <c r="J62" i="2" s="1"/>
  <c r="R529" i="2"/>
  <c r="BK648" i="2"/>
  <c r="J648" i="2" s="1"/>
  <c r="J63" i="2" s="1"/>
  <c r="T648" i="2"/>
  <c r="P918" i="2"/>
  <c r="T918" i="2"/>
  <c r="P1019" i="2"/>
  <c r="T1019" i="2"/>
  <c r="P1062" i="2"/>
  <c r="T1062" i="2"/>
  <c r="P1167" i="2"/>
  <c r="T1167" i="2"/>
  <c r="P1426" i="2"/>
  <c r="T1426" i="2"/>
  <c r="P1500" i="2"/>
  <c r="T1500" i="2"/>
  <c r="P1540" i="2"/>
  <c r="T1540" i="2"/>
  <c r="P1559" i="2"/>
  <c r="T1559" i="2"/>
  <c r="P1574" i="2"/>
  <c r="P1573" i="2" s="1"/>
  <c r="T1574" i="2"/>
  <c r="T1573" i="2" s="1"/>
  <c r="P97" i="3"/>
  <c r="BK346" i="3"/>
  <c r="J346" i="3"/>
  <c r="J62" i="3" s="1"/>
  <c r="T346" i="3"/>
  <c r="P594" i="3"/>
  <c r="P96" i="4"/>
  <c r="T96" i="4"/>
  <c r="R442" i="4"/>
  <c r="BK611" i="4"/>
  <c r="J611" i="4" s="1"/>
  <c r="J63" i="4" s="1"/>
  <c r="R611" i="4"/>
  <c r="BK1224" i="4"/>
  <c r="J1224" i="4"/>
  <c r="J64" i="4" s="1"/>
  <c r="T1224" i="4"/>
  <c r="P1354" i="4"/>
  <c r="R1354" i="4"/>
  <c r="T1354" i="4"/>
  <c r="R1572" i="4"/>
  <c r="BK1884" i="4"/>
  <c r="J1884" i="4"/>
  <c r="J68" i="4" s="1"/>
  <c r="R1884" i="4"/>
  <c r="BK1940" i="4"/>
  <c r="J1940" i="4"/>
  <c r="J71" i="4" s="1"/>
  <c r="R1940" i="4"/>
  <c r="R1939" i="4" s="1"/>
  <c r="BK1963" i="4"/>
  <c r="J1963" i="4" s="1"/>
  <c r="J73" i="4" s="1"/>
  <c r="R1963" i="4"/>
  <c r="BK1977" i="4"/>
  <c r="J1977" i="4" s="1"/>
  <c r="J74" i="4" s="1"/>
  <c r="T1977" i="4"/>
  <c r="P95" i="5"/>
  <c r="R308" i="5"/>
  <c r="BK358" i="5"/>
  <c r="J358" i="5" s="1"/>
  <c r="J66" i="5" s="1"/>
  <c r="R358" i="5"/>
  <c r="BK526" i="5"/>
  <c r="J526" i="5" s="1"/>
  <c r="J67" i="5" s="1"/>
  <c r="R526" i="5"/>
  <c r="BK92" i="6"/>
  <c r="R92" i="6"/>
  <c r="BK500" i="6"/>
  <c r="J500" i="6" s="1"/>
  <c r="J66" i="6" s="1"/>
  <c r="R500" i="6"/>
  <c r="BK513" i="6"/>
  <c r="J513" i="6" s="1"/>
  <c r="J67" i="6" s="1"/>
  <c r="R513" i="6"/>
  <c r="P90" i="7"/>
  <c r="P89" i="7" s="1"/>
  <c r="P88" i="7" s="1"/>
  <c r="AU61" i="1" s="1"/>
  <c r="R90" i="7"/>
  <c r="R89" i="7" s="1"/>
  <c r="R88" i="7" s="1"/>
  <c r="P86" i="8"/>
  <c r="T86" i="8"/>
  <c r="P112" i="8"/>
  <c r="T112" i="8"/>
  <c r="P132" i="8"/>
  <c r="T132" i="8"/>
  <c r="P151" i="8"/>
  <c r="T151" i="8"/>
  <c r="P202" i="8"/>
  <c r="R202" i="8"/>
  <c r="BK83" i="9"/>
  <c r="BK82" i="9"/>
  <c r="J82" i="9" s="1"/>
  <c r="J60" i="9" s="1"/>
  <c r="R83" i="9"/>
  <c r="R82" i="9"/>
  <c r="R81" i="9" s="1"/>
  <c r="P89" i="10"/>
  <c r="T89" i="10"/>
  <c r="BK120" i="10"/>
  <c r="J120" i="10" s="1"/>
  <c r="J63" i="10" s="1"/>
  <c r="R120" i="10"/>
  <c r="BK141" i="10"/>
  <c r="J141" i="10" s="1"/>
  <c r="J64" i="10" s="1"/>
  <c r="R141" i="10"/>
  <c r="BK194" i="10"/>
  <c r="J194" i="10" s="1"/>
  <c r="J65" i="10" s="1"/>
  <c r="P194" i="10"/>
  <c r="BK207" i="10"/>
  <c r="J207" i="10" s="1"/>
  <c r="J66" i="10" s="1"/>
  <c r="P207" i="10"/>
  <c r="T207" i="10"/>
  <c r="R220" i="10"/>
  <c r="BK233" i="10"/>
  <c r="J233" i="10" s="1"/>
  <c r="J68" i="10" s="1"/>
  <c r="R233" i="10"/>
  <c r="P88" i="11"/>
  <c r="T88" i="11"/>
  <c r="R268" i="11"/>
  <c r="T268" i="11"/>
  <c r="P276" i="11"/>
  <c r="T276" i="11"/>
  <c r="P295" i="11"/>
  <c r="T295" i="11"/>
  <c r="P340" i="11"/>
  <c r="T340" i="11"/>
  <c r="BK87" i="12"/>
  <c r="J87" i="12" s="1"/>
  <c r="J61" i="12" s="1"/>
  <c r="T87" i="12"/>
  <c r="P135" i="12"/>
  <c r="T135" i="12"/>
  <c r="P156" i="12"/>
  <c r="T156" i="12"/>
  <c r="T81" i="13"/>
  <c r="T80" i="13" s="1"/>
  <c r="BK98" i="2"/>
  <c r="J98" i="2" s="1"/>
  <c r="J61" i="2" s="1"/>
  <c r="T98" i="2"/>
  <c r="P529" i="2"/>
  <c r="T529" i="2"/>
  <c r="P648" i="2"/>
  <c r="R648" i="2"/>
  <c r="BK918" i="2"/>
  <c r="J918" i="2" s="1"/>
  <c r="J64" i="2" s="1"/>
  <c r="R918" i="2"/>
  <c r="BK1019" i="2"/>
  <c r="J1019" i="2" s="1"/>
  <c r="J65" i="2" s="1"/>
  <c r="R1019" i="2"/>
  <c r="BK1062" i="2"/>
  <c r="J1062" i="2" s="1"/>
  <c r="J67" i="2" s="1"/>
  <c r="R1062" i="2"/>
  <c r="BK1167" i="2"/>
  <c r="J1167" i="2" s="1"/>
  <c r="J68" i="2" s="1"/>
  <c r="R1167" i="2"/>
  <c r="BK1426" i="2"/>
  <c r="J1426" i="2" s="1"/>
  <c r="J69" i="2" s="1"/>
  <c r="R1426" i="2"/>
  <c r="BK1500" i="2"/>
  <c r="J1500" i="2" s="1"/>
  <c r="J72" i="2" s="1"/>
  <c r="R1500" i="2"/>
  <c r="BK1540" i="2"/>
  <c r="J1540" i="2" s="1"/>
  <c r="J73" i="2" s="1"/>
  <c r="R1540" i="2"/>
  <c r="BK1559" i="2"/>
  <c r="J1559" i="2" s="1"/>
  <c r="J74" i="2" s="1"/>
  <c r="R1559" i="2"/>
  <c r="BK1574" i="2"/>
  <c r="J1574" i="2" s="1"/>
  <c r="J76" i="2" s="1"/>
  <c r="R1574" i="2"/>
  <c r="R1573" i="2"/>
  <c r="BK97" i="3"/>
  <c r="J97" i="3"/>
  <c r="J61" i="3" s="1"/>
  <c r="R97" i="3"/>
  <c r="T97" i="3"/>
  <c r="P346" i="3"/>
  <c r="R346" i="3"/>
  <c r="BK594" i="3"/>
  <c r="J594" i="3" s="1"/>
  <c r="J63" i="3" s="1"/>
  <c r="R594" i="3"/>
  <c r="T594" i="3"/>
  <c r="BK1092" i="3"/>
  <c r="J1092" i="3"/>
  <c r="J64" i="3" s="1"/>
  <c r="P1092" i="3"/>
  <c r="R1092" i="3"/>
  <c r="T1092" i="3"/>
  <c r="BK1143" i="3"/>
  <c r="J1143" i="3"/>
  <c r="J65" i="3" s="1"/>
  <c r="P1143" i="3"/>
  <c r="R1143" i="3"/>
  <c r="T1143" i="3"/>
  <c r="BK1161" i="3"/>
  <c r="J1161" i="3"/>
  <c r="J66" i="3" s="1"/>
  <c r="P1161" i="3"/>
  <c r="R1161" i="3"/>
  <c r="T1161" i="3"/>
  <c r="BK1621" i="3"/>
  <c r="J1621" i="3"/>
  <c r="J67" i="3" s="1"/>
  <c r="P1621" i="3"/>
  <c r="R1621" i="3"/>
  <c r="T1621" i="3"/>
  <c r="BK1696" i="3"/>
  <c r="J1696" i="3"/>
  <c r="J69" i="3" s="1"/>
  <c r="P1696" i="3"/>
  <c r="R1696" i="3"/>
  <c r="T1696" i="3"/>
  <c r="BK1778" i="3"/>
  <c r="J1778" i="3"/>
  <c r="J70" i="3" s="1"/>
  <c r="P1778" i="3"/>
  <c r="R1778" i="3"/>
  <c r="T1778" i="3"/>
  <c r="BK1865" i="3"/>
  <c r="J1865" i="3"/>
  <c r="J72" i="3" s="1"/>
  <c r="P1865" i="3"/>
  <c r="R1865" i="3"/>
  <c r="T1865" i="3"/>
  <c r="BK1897" i="3"/>
  <c r="J1897" i="3"/>
  <c r="J73" i="3" s="1"/>
  <c r="P1897" i="3"/>
  <c r="R1897" i="3"/>
  <c r="T1897" i="3"/>
  <c r="BK1912" i="3"/>
  <c r="J1912" i="3"/>
  <c r="J75" i="3" s="1"/>
  <c r="P1912" i="3"/>
  <c r="P1911" i="3" s="1"/>
  <c r="R1912" i="3"/>
  <c r="R1911" i="3" s="1"/>
  <c r="T1912" i="3"/>
  <c r="T1911" i="3" s="1"/>
  <c r="BK96" i="4"/>
  <c r="J96" i="4" s="1"/>
  <c r="J61" i="4" s="1"/>
  <c r="R96" i="4"/>
  <c r="BK442" i="4"/>
  <c r="J442" i="4" s="1"/>
  <c r="J62" i="4" s="1"/>
  <c r="P442" i="4"/>
  <c r="T442" i="4"/>
  <c r="P611" i="4"/>
  <c r="T611" i="4"/>
  <c r="P1224" i="4"/>
  <c r="R1224" i="4"/>
  <c r="BK1354" i="4"/>
  <c r="J1354" i="4"/>
  <c r="J65" i="4" s="1"/>
  <c r="BK1371" i="4"/>
  <c r="J1371" i="4" s="1"/>
  <c r="J66" i="4" s="1"/>
  <c r="P1371" i="4"/>
  <c r="R1371" i="4"/>
  <c r="T1371" i="4"/>
  <c r="BK1572" i="4"/>
  <c r="J1572" i="4" s="1"/>
  <c r="J67" i="4" s="1"/>
  <c r="P1572" i="4"/>
  <c r="T1572" i="4"/>
  <c r="P1884" i="4"/>
  <c r="T1884" i="4"/>
  <c r="P1940" i="4"/>
  <c r="P1939" i="4"/>
  <c r="T1940" i="4"/>
  <c r="T1939" i="4"/>
  <c r="P1963" i="4"/>
  <c r="T1963" i="4"/>
  <c r="T1962" i="4" s="1"/>
  <c r="P1977" i="4"/>
  <c r="R1977" i="4"/>
  <c r="BK95" i="5"/>
  <c r="J95" i="5" s="1"/>
  <c r="J61" i="5" s="1"/>
  <c r="R95" i="5"/>
  <c r="T95" i="5"/>
  <c r="BK173" i="5"/>
  <c r="J173" i="5"/>
  <c r="J62" i="5" s="1"/>
  <c r="P173" i="5"/>
  <c r="R173" i="5"/>
  <c r="T173" i="5"/>
  <c r="BK271" i="5"/>
  <c r="J271" i="5"/>
  <c r="J63" i="5" s="1"/>
  <c r="P271" i="5"/>
  <c r="R271" i="5"/>
  <c r="T271" i="5"/>
  <c r="BK308" i="5"/>
  <c r="J308" i="5"/>
  <c r="J64" i="5" s="1"/>
  <c r="P308" i="5"/>
  <c r="T308" i="5"/>
  <c r="BK342" i="5"/>
  <c r="J342" i="5" s="1"/>
  <c r="J65" i="5" s="1"/>
  <c r="P342" i="5"/>
  <c r="R342" i="5"/>
  <c r="T342" i="5"/>
  <c r="P358" i="5"/>
  <c r="T358" i="5"/>
  <c r="P526" i="5"/>
  <c r="T526" i="5"/>
  <c r="BK580" i="5"/>
  <c r="J580" i="5" s="1"/>
  <c r="J70" i="5" s="1"/>
  <c r="P580" i="5"/>
  <c r="P579" i="5"/>
  <c r="R580" i="5"/>
  <c r="R579" i="5"/>
  <c r="T580" i="5"/>
  <c r="T579" i="5"/>
  <c r="BK608" i="5"/>
  <c r="J608" i="5"/>
  <c r="J72" i="5" s="1"/>
  <c r="P608" i="5"/>
  <c r="R608" i="5"/>
  <c r="T608" i="5"/>
  <c r="BK622" i="5"/>
  <c r="J622" i="5"/>
  <c r="J73" i="5" s="1"/>
  <c r="P622" i="5"/>
  <c r="R622" i="5"/>
  <c r="T622" i="5"/>
  <c r="P92" i="6"/>
  <c r="T92" i="6"/>
  <c r="P500" i="6"/>
  <c r="T500" i="6"/>
  <c r="P513" i="6"/>
  <c r="T513" i="6"/>
  <c r="BK90" i="7"/>
  <c r="J90" i="7"/>
  <c r="J65" i="7" s="1"/>
  <c r="T90" i="7"/>
  <c r="T89" i="7" s="1"/>
  <c r="T88" i="7" s="1"/>
  <c r="BK86" i="8"/>
  <c r="J86" i="8"/>
  <c r="J60" i="8" s="1"/>
  <c r="R86" i="8"/>
  <c r="BK112" i="8"/>
  <c r="J112" i="8"/>
  <c r="J61" i="8" s="1"/>
  <c r="R112" i="8"/>
  <c r="BK132" i="8"/>
  <c r="J132" i="8"/>
  <c r="J62" i="8" s="1"/>
  <c r="R132" i="8"/>
  <c r="BK151" i="8"/>
  <c r="J151" i="8"/>
  <c r="J63" i="8" s="1"/>
  <c r="R151" i="8"/>
  <c r="BK202" i="8"/>
  <c r="J202" i="8"/>
  <c r="J64" i="8" s="1"/>
  <c r="T202" i="8"/>
  <c r="P83" i="9"/>
  <c r="P82" i="9"/>
  <c r="P81" i="9" s="1"/>
  <c r="AU63" i="1" s="1"/>
  <c r="T83" i="9"/>
  <c r="T82" i="9"/>
  <c r="T81" i="9" s="1"/>
  <c r="BK89" i="10"/>
  <c r="J89" i="10" s="1"/>
  <c r="J60" i="10" s="1"/>
  <c r="R89" i="10"/>
  <c r="P120" i="10"/>
  <c r="T120" i="10"/>
  <c r="P141" i="10"/>
  <c r="T141" i="10"/>
  <c r="R194" i="10"/>
  <c r="T194" i="10"/>
  <c r="R207" i="10"/>
  <c r="BK220" i="10"/>
  <c r="J220" i="10"/>
  <c r="J67" i="10" s="1"/>
  <c r="P220" i="10"/>
  <c r="T220" i="10"/>
  <c r="P233" i="10"/>
  <c r="T233" i="10"/>
  <c r="BK88" i="11"/>
  <c r="J88" i="11" s="1"/>
  <c r="J61" i="11" s="1"/>
  <c r="R88" i="11"/>
  <c r="BK268" i="11"/>
  <c r="J268" i="11" s="1"/>
  <c r="J62" i="11" s="1"/>
  <c r="P268" i="11"/>
  <c r="BK276" i="11"/>
  <c r="J276" i="11" s="1"/>
  <c r="J63" i="11" s="1"/>
  <c r="R276" i="11"/>
  <c r="BK295" i="11"/>
  <c r="J295" i="11" s="1"/>
  <c r="J64" i="11" s="1"/>
  <c r="R295" i="11"/>
  <c r="BK340" i="11"/>
  <c r="J340" i="11" s="1"/>
  <c r="J65" i="11"/>
  <c r="R340" i="11"/>
  <c r="P87" i="12"/>
  <c r="P86" i="12" s="1"/>
  <c r="P85" i="12" s="1"/>
  <c r="AU66" i="1" s="1"/>
  <c r="R87" i="12"/>
  <c r="BK135" i="12"/>
  <c r="J135" i="12"/>
  <c r="J62" i="12" s="1"/>
  <c r="R135" i="12"/>
  <c r="BK156" i="12"/>
  <c r="J156" i="12" s="1"/>
  <c r="J64" i="12" s="1"/>
  <c r="R156" i="12"/>
  <c r="BK81" i="13"/>
  <c r="BK80" i="13" s="1"/>
  <c r="J80" i="13" s="1"/>
  <c r="J59" i="13" s="1"/>
  <c r="P81" i="13"/>
  <c r="P80" i="13" s="1"/>
  <c r="AU67" i="1" s="1"/>
  <c r="R81" i="13"/>
  <c r="R80" i="13"/>
  <c r="E48" i="2"/>
  <c r="J52" i="2"/>
  <c r="F55" i="2"/>
  <c r="J93" i="2"/>
  <c r="BE103" i="2"/>
  <c r="BE117" i="2"/>
  <c r="BE121" i="2"/>
  <c r="BE157" i="2"/>
  <c r="BE261" i="2"/>
  <c r="BE335" i="2"/>
  <c r="BE346" i="2"/>
  <c r="BE349" i="2"/>
  <c r="BE360" i="2"/>
  <c r="BE365" i="2"/>
  <c r="BE372" i="2"/>
  <c r="BE381" i="2"/>
  <c r="BE394" i="2"/>
  <c r="BE414" i="2"/>
  <c r="BE425" i="2"/>
  <c r="BE435" i="2"/>
  <c r="BE446" i="2"/>
  <c r="BE470" i="2"/>
  <c r="BE489" i="2"/>
  <c r="BE508" i="2"/>
  <c r="BE517" i="2"/>
  <c r="BE530" i="2"/>
  <c r="BE539" i="2"/>
  <c r="BE542" i="2"/>
  <c r="BE552" i="2"/>
  <c r="BE577" i="2"/>
  <c r="BE583" i="2"/>
  <c r="BE612" i="2"/>
  <c r="BE634" i="2"/>
  <c r="BE654" i="2"/>
  <c r="BE659" i="2"/>
  <c r="BE693" i="2"/>
  <c r="BE701" i="2"/>
  <c r="BE713" i="2"/>
  <c r="BE717" i="2"/>
  <c r="BE743" i="2"/>
  <c r="BE747" i="2"/>
  <c r="BE755" i="2"/>
  <c r="BE818" i="2"/>
  <c r="BE839" i="2"/>
  <c r="BE870" i="2"/>
  <c r="BE881" i="2"/>
  <c r="BE885" i="2"/>
  <c r="BE905" i="2"/>
  <c r="BE929" i="2"/>
  <c r="BE938" i="2"/>
  <c r="BE948" i="2"/>
  <c r="BE972" i="2"/>
  <c r="BE986" i="2"/>
  <c r="BE992" i="2"/>
  <c r="BE1014" i="2"/>
  <c r="BE1020" i="2"/>
  <c r="BE1040" i="2"/>
  <c r="BE1045" i="2"/>
  <c r="BE1054" i="2"/>
  <c r="BE1063" i="2"/>
  <c r="BE1071" i="2"/>
  <c r="BE1079" i="2"/>
  <c r="BE1093" i="2"/>
  <c r="BE1098" i="2"/>
  <c r="BE1102" i="2"/>
  <c r="BE1110" i="2"/>
  <c r="BE1114" i="2"/>
  <c r="BE1121" i="2"/>
  <c r="BE1124" i="2"/>
  <c r="BE1128" i="2"/>
  <c r="BE1132" i="2"/>
  <c r="BE1136" i="2"/>
  <c r="BE1140" i="2"/>
  <c r="BE1144" i="2"/>
  <c r="BE1148" i="2"/>
  <c r="BE1152" i="2"/>
  <c r="BE1161" i="2"/>
  <c r="BE1168" i="2"/>
  <c r="BE1180" i="2"/>
  <c r="BE1183" i="2"/>
  <c r="BE1186" i="2"/>
  <c r="BE1189" i="2"/>
  <c r="BE1212" i="2"/>
  <c r="BE1218" i="2"/>
  <c r="BE1221" i="2"/>
  <c r="BE1227" i="2"/>
  <c r="BE1235" i="2"/>
  <c r="BE1237" i="2"/>
  <c r="BE1256" i="2"/>
  <c r="BE1266" i="2"/>
  <c r="BE1282" i="2"/>
  <c r="BE1287" i="2"/>
  <c r="BE1295" i="2"/>
  <c r="BE1302" i="2"/>
  <c r="BE1312" i="2"/>
  <c r="BE1322" i="2"/>
  <c r="BE1333" i="2"/>
  <c r="BE1380" i="2"/>
  <c r="BE1384" i="2"/>
  <c r="BE1388" i="2"/>
  <c r="BE1392" i="2"/>
  <c r="BE1398" i="2"/>
  <c r="BE1404" i="2"/>
  <c r="BE1407" i="2"/>
  <c r="BE1409" i="2"/>
  <c r="BE1412" i="2"/>
  <c r="BE1415" i="2"/>
  <c r="BE1418" i="2"/>
  <c r="BE1420" i="2"/>
  <c r="BE1423" i="2"/>
  <c r="BE1443" i="2"/>
  <c r="BE1455" i="2"/>
  <c r="BE1459" i="2"/>
  <c r="BE1475" i="2"/>
  <c r="BE1485" i="2"/>
  <c r="BE1496" i="2"/>
  <c r="BE1507" i="2"/>
  <c r="BE1517" i="2"/>
  <c r="BE1520" i="2"/>
  <c r="BE1528" i="2"/>
  <c r="BE1537" i="2"/>
  <c r="BE1545" i="2"/>
  <c r="BE1553" i="2"/>
  <c r="BE1556" i="2"/>
  <c r="BE1560" i="2"/>
  <c r="BE1570" i="2"/>
  <c r="BE1575" i="2"/>
  <c r="BE1580" i="2"/>
  <c r="BE1583" i="2"/>
  <c r="BE1585" i="2"/>
  <c r="J52" i="3"/>
  <c r="J55" i="3"/>
  <c r="BE98" i="3"/>
  <c r="BE108" i="3"/>
  <c r="BE123" i="3"/>
  <c r="BE135" i="3"/>
  <c r="BE139" i="3"/>
  <c r="BE152" i="3"/>
  <c r="BE156" i="3"/>
  <c r="BE163" i="3"/>
  <c r="BE166" i="3"/>
  <c r="BE173" i="3"/>
  <c r="BE180" i="3"/>
  <c r="BE185" i="3"/>
  <c r="BE189" i="3"/>
  <c r="BE197" i="3"/>
  <c r="BE201" i="3"/>
  <c r="BE204" i="3"/>
  <c r="BE207" i="3"/>
  <c r="BE213" i="3"/>
  <c r="BE225" i="3"/>
  <c r="BE232" i="3"/>
  <c r="BE235" i="3"/>
  <c r="BE245" i="3"/>
  <c r="BE248" i="3"/>
  <c r="BE259" i="3"/>
  <c r="BE269" i="3"/>
  <c r="BE275" i="3"/>
  <c r="BE286" i="3"/>
  <c r="BE297" i="3"/>
  <c r="BE304" i="3"/>
  <c r="BE321" i="3"/>
  <c r="BE329" i="3"/>
  <c r="BE337" i="3"/>
  <c r="BE347" i="3"/>
  <c r="BE359" i="3"/>
  <c r="BE363" i="3"/>
  <c r="BE377" i="3"/>
  <c r="BE403" i="3"/>
  <c r="BE416" i="3"/>
  <c r="BE434" i="3"/>
  <c r="BE442" i="3"/>
  <c r="BE445" i="3"/>
  <c r="BE464" i="3"/>
  <c r="BE489" i="3"/>
  <c r="BE499" i="3"/>
  <c r="BE507" i="3"/>
  <c r="BE515" i="3"/>
  <c r="BE532" i="3"/>
  <c r="BE541" i="3"/>
  <c r="BE545" i="3"/>
  <c r="BE549" i="3"/>
  <c r="BE554" i="3"/>
  <c r="BE561" i="3"/>
  <c r="BE565" i="3"/>
  <c r="BE569" i="3"/>
  <c r="BE630" i="3"/>
  <c r="BE634" i="3"/>
  <c r="BE650" i="3"/>
  <c r="BE654" i="3"/>
  <c r="BE662" i="3"/>
  <c r="BE670" i="3"/>
  <c r="BE678" i="3"/>
  <c r="BE682" i="3"/>
  <c r="BE690" i="3"/>
  <c r="BE698" i="3"/>
  <c r="BE706" i="3"/>
  <c r="BE710" i="3"/>
  <c r="BE720" i="3"/>
  <c r="BE740" i="3"/>
  <c r="BE744" i="3"/>
  <c r="BE748" i="3"/>
  <c r="BE772" i="3"/>
  <c r="BE902" i="3"/>
  <c r="BE970" i="3"/>
  <c r="BE1031" i="3"/>
  <c r="BE1038" i="3"/>
  <c r="BE1046" i="3"/>
  <c r="BE1049" i="3"/>
  <c r="BE1053" i="3"/>
  <c r="BE1057" i="3"/>
  <c r="BE1060" i="3"/>
  <c r="BE1063" i="3"/>
  <c r="BE1087" i="3"/>
  <c r="BE1093" i="3"/>
  <c r="BE1111" i="3"/>
  <c r="BE1119" i="3"/>
  <c r="BE1126" i="3"/>
  <c r="BE1144" i="3"/>
  <c r="BE1158" i="3"/>
  <c r="BE1177" i="3"/>
  <c r="BE1218" i="3"/>
  <c r="BE1223" i="3"/>
  <c r="BE1248" i="3"/>
  <c r="BE1270" i="3"/>
  <c r="BE1330" i="3"/>
  <c r="BE1334" i="3"/>
  <c r="BE1348" i="3"/>
  <c r="BE1361" i="3"/>
  <c r="BE1429" i="3"/>
  <c r="BE1453" i="3"/>
  <c r="BE1464" i="3"/>
  <c r="BE1530" i="3"/>
  <c r="BE1563" i="3"/>
  <c r="BE1574" i="3"/>
  <c r="BE1608" i="3"/>
  <c r="BE1622" i="3"/>
  <c r="BE1627" i="3"/>
  <c r="BE1647" i="3"/>
  <c r="BE1677" i="3"/>
  <c r="BE1706" i="3"/>
  <c r="BE1713" i="3"/>
  <c r="BE1722" i="3"/>
  <c r="BE1743" i="3"/>
  <c r="BE1779" i="3"/>
  <c r="BE1784" i="3"/>
  <c r="BE1792" i="3"/>
  <c r="BE1826" i="3"/>
  <c r="BE1842" i="3"/>
  <c r="BE1846" i="3"/>
  <c r="BE1866" i="3"/>
  <c r="BE1894" i="3"/>
  <c r="BE1898" i="3"/>
  <c r="BE1902" i="3"/>
  <c r="BE1908" i="3"/>
  <c r="BE1913" i="3"/>
  <c r="BE1919" i="3"/>
  <c r="BE1922" i="3"/>
  <c r="BE1924" i="3"/>
  <c r="BE244" i="4"/>
  <c r="BE249" i="4"/>
  <c r="BE261" i="4"/>
  <c r="BE273" i="4"/>
  <c r="BE285" i="4"/>
  <c r="BE293" i="4"/>
  <c r="BE319" i="4"/>
  <c r="BE327" i="4"/>
  <c r="BE334" i="4"/>
  <c r="BE338" i="4"/>
  <c r="BE342" i="4"/>
  <c r="BE351" i="4"/>
  <c r="BE368" i="4"/>
  <c r="BE384" i="4"/>
  <c r="BE409" i="4"/>
  <c r="BE421" i="4"/>
  <c r="BE431" i="4"/>
  <c r="BE463" i="4"/>
  <c r="BE468" i="4"/>
  <c r="BE483" i="4"/>
  <c r="BE486" i="4"/>
  <c r="BE503" i="4"/>
  <c r="BE517" i="4"/>
  <c r="BE523" i="4"/>
  <c r="BE531" i="4"/>
  <c r="BE566" i="4"/>
  <c r="BE588" i="4"/>
  <c r="BE600" i="4"/>
  <c r="BE608" i="4"/>
  <c r="BE617" i="4"/>
  <c r="BE631" i="4"/>
  <c r="BE635" i="4"/>
  <c r="BE643" i="4"/>
  <c r="BE647" i="4"/>
  <c r="BE655" i="4"/>
  <c r="BE662" i="4"/>
  <c r="BE674" i="4"/>
  <c r="BE746" i="4"/>
  <c r="BE1027" i="4"/>
  <c r="BE1169" i="4"/>
  <c r="BE1196" i="4"/>
  <c r="BE1217" i="4"/>
  <c r="BE1225" i="4"/>
  <c r="BE1253" i="4"/>
  <c r="BE1258" i="4"/>
  <c r="BE1271" i="4"/>
  <c r="BE1305" i="4"/>
  <c r="BE1310" i="4"/>
  <c r="BE1320" i="4"/>
  <c r="BE1330" i="4"/>
  <c r="BE1361" i="4"/>
  <c r="BE1376" i="4"/>
  <c r="BE1409" i="4"/>
  <c r="BE1413" i="4"/>
  <c r="BE1421" i="4"/>
  <c r="BE1428" i="4"/>
  <c r="BE1435" i="4"/>
  <c r="BE1443" i="4"/>
  <c r="BE1447" i="4"/>
  <c r="BE1451" i="4"/>
  <c r="BE1459" i="4"/>
  <c r="BE1467" i="4"/>
  <c r="BE1470" i="4"/>
  <c r="BE1478" i="4"/>
  <c r="BE1485" i="4"/>
  <c r="BE1537" i="4"/>
  <c r="BE1542" i="4"/>
  <c r="BE1561" i="4"/>
  <c r="BE1565" i="4"/>
  <c r="BE1573" i="4"/>
  <c r="BE1586" i="4"/>
  <c r="BE1596" i="4"/>
  <c r="BE1689" i="4"/>
  <c r="BE1694" i="4"/>
  <c r="BE1703" i="4"/>
  <c r="BE1706" i="4"/>
  <c r="BE1729" i="4"/>
  <c r="BE1738" i="4"/>
  <c r="BE1742" i="4"/>
  <c r="BE1746" i="4"/>
  <c r="BE1780" i="4"/>
  <c r="BE1792" i="4"/>
  <c r="BE1797" i="4"/>
  <c r="BE1858" i="4"/>
  <c r="BE1882" i="4"/>
  <c r="BE1895" i="4"/>
  <c r="BE1900" i="4"/>
  <c r="BE1909" i="4"/>
  <c r="BE1931" i="4"/>
  <c r="BE1936" i="4"/>
  <c r="BE1949" i="4"/>
  <c r="BE1959" i="4"/>
  <c r="BE1973" i="4"/>
  <c r="BE1975" i="4"/>
  <c r="BE1978" i="4"/>
  <c r="BE1982" i="4"/>
  <c r="BE1984" i="4"/>
  <c r="BE1988" i="4"/>
  <c r="BE1990" i="4"/>
  <c r="BE1993" i="4"/>
  <c r="BK1935" i="4"/>
  <c r="J1935" i="4"/>
  <c r="J69" i="4" s="1"/>
  <c r="E48" i="5"/>
  <c r="F55" i="5"/>
  <c r="J90" i="5"/>
  <c r="BE152" i="5"/>
  <c r="BE156" i="5"/>
  <c r="BE184" i="5"/>
  <c r="BE192" i="5"/>
  <c r="BE196" i="5"/>
  <c r="BE285" i="5"/>
  <c r="BE291" i="5"/>
  <c r="BE302" i="5"/>
  <c r="BE305" i="5"/>
  <c r="BE309" i="5"/>
  <c r="BE343" i="5"/>
  <c r="BE350" i="5"/>
  <c r="BE359" i="5"/>
  <c r="BE365" i="5"/>
  <c r="BE374" i="5"/>
  <c r="BE382" i="5"/>
  <c r="BE392" i="5"/>
  <c r="BE415" i="5"/>
  <c r="BE440" i="5"/>
  <c r="BE449" i="5"/>
  <c r="BE474" i="5"/>
  <c r="BE487" i="5"/>
  <c r="BE494" i="5"/>
  <c r="BE497" i="5"/>
  <c r="BE499" i="5"/>
  <c r="BE512" i="5"/>
  <c r="BE516" i="5"/>
  <c r="BE518" i="5"/>
  <c r="BE522" i="5"/>
  <c r="BE533" i="5"/>
  <c r="BE545" i="5"/>
  <c r="BE558" i="5"/>
  <c r="BE572" i="5"/>
  <c r="BE581" i="5"/>
  <c r="BE583" i="5"/>
  <c r="BE588" i="5"/>
  <c r="BE618" i="5"/>
  <c r="BE636" i="5"/>
  <c r="BE638" i="5"/>
  <c r="BK575" i="5"/>
  <c r="J575" i="5"/>
  <c r="J68" i="5" s="1"/>
  <c r="E50" i="6"/>
  <c r="J56" i="6"/>
  <c r="F59" i="6"/>
  <c r="J59" i="6"/>
  <c r="BE93" i="6"/>
  <c r="BE97" i="6"/>
  <c r="BE101" i="6"/>
  <c r="BE110" i="6"/>
  <c r="BE114" i="6"/>
  <c r="BE126" i="6"/>
  <c r="BE155" i="6"/>
  <c r="BE190" i="6"/>
  <c r="BE227" i="6"/>
  <c r="BE230" i="6"/>
  <c r="BE235" i="6"/>
  <c r="BE246" i="6"/>
  <c r="BE254" i="6"/>
  <c r="BE262" i="6"/>
  <c r="BE270" i="6"/>
  <c r="BE278" i="6"/>
  <c r="BE282" i="6"/>
  <c r="BE286" i="6"/>
  <c r="BE290" i="6"/>
  <c r="BE293" i="6"/>
  <c r="BE297" i="6"/>
  <c r="BE322" i="6"/>
  <c r="BE327" i="6"/>
  <c r="BE360" i="6"/>
  <c r="BE364" i="6"/>
  <c r="BE368" i="6"/>
  <c r="BE372" i="6"/>
  <c r="BE376" i="6"/>
  <c r="BE387" i="6"/>
  <c r="BE390" i="6"/>
  <c r="BE396" i="6"/>
  <c r="BE402" i="6"/>
  <c r="BE405" i="6"/>
  <c r="BE432" i="6"/>
  <c r="BE437" i="6"/>
  <c r="BE463" i="6"/>
  <c r="BE475" i="6"/>
  <c r="BE487" i="6"/>
  <c r="BE496" i="6"/>
  <c r="BE505" i="6"/>
  <c r="BE510" i="6"/>
  <c r="BK560" i="6"/>
  <c r="J560" i="6"/>
  <c r="J68" i="6" s="1"/>
  <c r="E50" i="7"/>
  <c r="F59" i="7"/>
  <c r="BE91" i="7"/>
  <c r="BE109" i="7"/>
  <c r="BE122" i="7"/>
  <c r="BE133" i="7"/>
  <c r="BE137" i="7"/>
  <c r="BE140" i="7"/>
  <c r="BE148" i="7"/>
  <c r="BE157" i="7"/>
  <c r="BE161" i="7"/>
  <c r="BE164" i="7"/>
  <c r="BE168" i="7"/>
  <c r="BE174" i="7"/>
  <c r="BE197" i="7"/>
  <c r="BK196" i="7"/>
  <c r="J196" i="7"/>
  <c r="J66" i="7" s="1"/>
  <c r="E48" i="8"/>
  <c r="J55" i="8"/>
  <c r="F82" i="8"/>
  <c r="BE89" i="8"/>
  <c r="BE91" i="8"/>
  <c r="BE95" i="8"/>
  <c r="BE99" i="8"/>
  <c r="BE100" i="8"/>
  <c r="BE101" i="8"/>
  <c r="BE102" i="8"/>
  <c r="BE103" i="8"/>
  <c r="BE105" i="8"/>
  <c r="BE106" i="8"/>
  <c r="BE108" i="8"/>
  <c r="BE109" i="8"/>
  <c r="BE114" i="8"/>
  <c r="BE118" i="8"/>
  <c r="BE121" i="8"/>
  <c r="BE122" i="8"/>
  <c r="BE123" i="8"/>
  <c r="BE125" i="8"/>
  <c r="BE126" i="8"/>
  <c r="BE127" i="8"/>
  <c r="BE140" i="8"/>
  <c r="BE143" i="8"/>
  <c r="BE148" i="8"/>
  <c r="BE150" i="8"/>
  <c r="BE154" i="8"/>
  <c r="BE155" i="8"/>
  <c r="BE157" i="8"/>
  <c r="BE158" i="8"/>
  <c r="BE162" i="8"/>
  <c r="BE163" i="8"/>
  <c r="BE165" i="8"/>
  <c r="BE166" i="8"/>
  <c r="BE168" i="8"/>
  <c r="BE171" i="8"/>
  <c r="BE183" i="8"/>
  <c r="BE185" i="8"/>
  <c r="BE186" i="8"/>
  <c r="BE187" i="8"/>
  <c r="BE188" i="8"/>
  <c r="BE189" i="8"/>
  <c r="BE193" i="8"/>
  <c r="BE195" i="8"/>
  <c r="BE196" i="8"/>
  <c r="BE199" i="8"/>
  <c r="BE200" i="8"/>
  <c r="BE204" i="8"/>
  <c r="BE206" i="8"/>
  <c r="BE207" i="8"/>
  <c r="BE209" i="8"/>
  <c r="BE210" i="8"/>
  <c r="BE212" i="8"/>
  <c r="BE213" i="8"/>
  <c r="BE214" i="8"/>
  <c r="BE216" i="8"/>
  <c r="BE218" i="8"/>
  <c r="BE220" i="8"/>
  <c r="BK219" i="8"/>
  <c r="J219" i="8"/>
  <c r="J65" i="8" s="1"/>
  <c r="F55" i="9"/>
  <c r="E71" i="9"/>
  <c r="BE119" i="9"/>
  <c r="BE121" i="10"/>
  <c r="BE129" i="10"/>
  <c r="BE137" i="10"/>
  <c r="BE142" i="10"/>
  <c r="BE150" i="10"/>
  <c r="BE158" i="10"/>
  <c r="BE166" i="10"/>
  <c r="BE174" i="10"/>
  <c r="BE186" i="10"/>
  <c r="BE195" i="10"/>
  <c r="BE203" i="10"/>
  <c r="BE208" i="10"/>
  <c r="BE212" i="10"/>
  <c r="BE221" i="10"/>
  <c r="BE225" i="10"/>
  <c r="BE242" i="10"/>
  <c r="BE250" i="10"/>
  <c r="BE258" i="10"/>
  <c r="BE266" i="10"/>
  <c r="BE274" i="10"/>
  <c r="BE278" i="10"/>
  <c r="BE282" i="10"/>
  <c r="BE290" i="10"/>
  <c r="BE294" i="10"/>
  <c r="BE298" i="10"/>
  <c r="BE302" i="10"/>
  <c r="E48" i="11"/>
  <c r="F55" i="11"/>
  <c r="J80" i="11"/>
  <c r="J83" i="11"/>
  <c r="BE97" i="11"/>
  <c r="BE106" i="11"/>
  <c r="BE126" i="11"/>
  <c r="BE139" i="11"/>
  <c r="BE146" i="11"/>
  <c r="BE155" i="11"/>
  <c r="BE159" i="11"/>
  <c r="BE184" i="11"/>
  <c r="BE205" i="11"/>
  <c r="BE216" i="11"/>
  <c r="BE220" i="11"/>
  <c r="BE269" i="11"/>
  <c r="BE274" i="11"/>
  <c r="BE284" i="11"/>
  <c r="BE296" i="11"/>
  <c r="BE303" i="11"/>
  <c r="BE308" i="11"/>
  <c r="BE328" i="11"/>
  <c r="BE331" i="11"/>
  <c r="BE336" i="11"/>
  <c r="J55" i="12"/>
  <c r="BE92" i="12"/>
  <c r="BE100" i="12"/>
  <c r="BE106" i="12"/>
  <c r="BE112" i="12"/>
  <c r="BE122" i="12"/>
  <c r="BE130" i="12"/>
  <c r="BE136" i="12"/>
  <c r="BE141" i="12"/>
  <c r="BE147" i="12"/>
  <c r="BE151" i="12"/>
  <c r="BE157" i="12"/>
  <c r="BE161" i="12"/>
  <c r="BE169" i="12"/>
  <c r="BE177" i="12"/>
  <c r="BE181" i="12"/>
  <c r="F55" i="13"/>
  <c r="E70" i="13"/>
  <c r="BE82" i="13"/>
  <c r="BE86" i="13"/>
  <c r="BE88" i="13"/>
  <c r="BE91" i="13"/>
  <c r="BE92" i="13"/>
  <c r="BE93" i="13"/>
  <c r="BE95" i="13"/>
  <c r="BE98" i="13"/>
  <c r="BE100" i="13"/>
  <c r="BE101" i="13"/>
  <c r="BE102" i="13"/>
  <c r="BE104" i="13"/>
  <c r="BE105" i="13"/>
  <c r="BE106" i="13"/>
  <c r="BE107" i="13"/>
  <c r="BE108" i="13"/>
  <c r="BE109" i="13"/>
  <c r="BE111" i="13"/>
  <c r="BE113" i="13"/>
  <c r="BE116" i="13"/>
  <c r="BE117" i="13"/>
  <c r="BE121" i="13"/>
  <c r="BE123" i="13"/>
  <c r="BE127" i="13"/>
  <c r="BE129" i="13"/>
  <c r="BE133" i="13"/>
  <c r="BE135" i="13"/>
  <c r="BE136" i="13"/>
  <c r="BE138" i="13"/>
  <c r="BE99" i="2"/>
  <c r="BE107" i="2"/>
  <c r="BE112" i="2"/>
  <c r="BE125" i="2"/>
  <c r="BE129" i="2"/>
  <c r="BE161" i="2"/>
  <c r="BE251" i="2"/>
  <c r="BE307" i="2"/>
  <c r="BE313" i="2"/>
  <c r="BE317" i="2"/>
  <c r="BE326" i="2"/>
  <c r="BE332" i="2"/>
  <c r="BE339" i="2"/>
  <c r="BE355" i="2"/>
  <c r="BE369" i="2"/>
  <c r="BE378" i="2"/>
  <c r="BE387" i="2"/>
  <c r="BE401" i="2"/>
  <c r="BE410" i="2"/>
  <c r="BE421" i="2"/>
  <c r="BE431" i="2"/>
  <c r="BE440" i="2"/>
  <c r="BE501" i="2"/>
  <c r="BE524" i="2"/>
  <c r="BE546" i="2"/>
  <c r="BE557" i="2"/>
  <c r="BE560" i="2"/>
  <c r="BE566" i="2"/>
  <c r="BE571" i="2"/>
  <c r="BE592" i="2"/>
  <c r="BE602" i="2"/>
  <c r="BE616" i="2"/>
  <c r="BE625" i="2"/>
  <c r="BE645" i="2"/>
  <c r="BE649" i="2"/>
  <c r="BE679" i="2"/>
  <c r="BE685" i="2"/>
  <c r="BE689" i="2"/>
  <c r="BE697" i="2"/>
  <c r="BE705" i="2"/>
  <c r="BE709" i="2"/>
  <c r="BE721" i="2"/>
  <c r="BE731" i="2"/>
  <c r="BE735" i="2"/>
  <c r="BE739" i="2"/>
  <c r="BE751" i="2"/>
  <c r="BE785" i="2"/>
  <c r="BE792" i="2"/>
  <c r="BE846" i="2"/>
  <c r="BE854" i="2"/>
  <c r="BE874" i="2"/>
  <c r="BE877" i="2"/>
  <c r="BE893" i="2"/>
  <c r="BE919" i="2"/>
  <c r="BE924" i="2"/>
  <c r="BE942" i="2"/>
  <c r="BE945" i="2"/>
  <c r="BE959" i="2"/>
  <c r="BE964" i="2"/>
  <c r="BE978" i="2"/>
  <c r="BE989" i="2"/>
  <c r="BE1000" i="2"/>
  <c r="BE1004" i="2"/>
  <c r="BE1024" i="2"/>
  <c r="BE1028" i="2"/>
  <c r="BE1031" i="2"/>
  <c r="BE1034" i="2"/>
  <c r="BE1048" i="2"/>
  <c r="BE1058" i="2"/>
  <c r="BE1086" i="2"/>
  <c r="BE1106" i="2"/>
  <c r="BE1118" i="2"/>
  <c r="BE1155" i="2"/>
  <c r="BE1158" i="2"/>
  <c r="BE1165" i="2"/>
  <c r="BE1192" i="2"/>
  <c r="BE1195" i="2"/>
  <c r="BE1199" i="2"/>
  <c r="BE1202" i="2"/>
  <c r="BE1204" i="2"/>
  <c r="BE1206" i="2"/>
  <c r="BE1210" i="2"/>
  <c r="BE1230" i="2"/>
  <c r="BE1241" i="2"/>
  <c r="BE1246" i="2"/>
  <c r="BE1252" i="2"/>
  <c r="BE1261" i="2"/>
  <c r="BE1272" i="2"/>
  <c r="BE1277" i="2"/>
  <c r="BE1291" i="2"/>
  <c r="BE1308" i="2"/>
  <c r="BE1316" i="2"/>
  <c r="BE1326" i="2"/>
  <c r="BE1337" i="2"/>
  <c r="BE1342" i="2"/>
  <c r="BE1356" i="2"/>
  <c r="BE1369" i="2"/>
  <c r="BE1375" i="2"/>
  <c r="BE1427" i="2"/>
  <c r="BE1431" i="2"/>
  <c r="BE1435" i="2"/>
  <c r="BE1451" i="2"/>
  <c r="BE1464" i="2"/>
  <c r="BE1469" i="2"/>
  <c r="BE1472" i="2"/>
  <c r="BE1479" i="2"/>
  <c r="BE1491" i="2"/>
  <c r="BE1501" i="2"/>
  <c r="BE1510" i="2"/>
  <c r="BE1525" i="2"/>
  <c r="BE1534" i="2"/>
  <c r="BE1541" i="2"/>
  <c r="BE1549" i="2"/>
  <c r="BE1564" i="2"/>
  <c r="BK1057" i="2"/>
  <c r="J1057" i="2"/>
  <c r="J66" i="2" s="1"/>
  <c r="BK1495" i="2"/>
  <c r="J1495" i="2" s="1"/>
  <c r="J70" i="2" s="1"/>
  <c r="E48" i="3"/>
  <c r="F55" i="3"/>
  <c r="BE104" i="3"/>
  <c r="BE112" i="3"/>
  <c r="BE131" i="3"/>
  <c r="BE192" i="3"/>
  <c r="BE220" i="3"/>
  <c r="BE252" i="3"/>
  <c r="BE279" i="3"/>
  <c r="BE292" i="3"/>
  <c r="BE326" i="3"/>
  <c r="BE356" i="3"/>
  <c r="BE370" i="3"/>
  <c r="BE373" i="3"/>
  <c r="BE385" i="3"/>
  <c r="BE388" i="3"/>
  <c r="BE396" i="3"/>
  <c r="BE407" i="3"/>
  <c r="BE411" i="3"/>
  <c r="BE448" i="3"/>
  <c r="BE492" i="3"/>
  <c r="BE504" i="3"/>
  <c r="BE511" i="3"/>
  <c r="BE520" i="3"/>
  <c r="BE538" i="3"/>
  <c r="BE571" i="3"/>
  <c r="BE573" i="3"/>
  <c r="BE578" i="3"/>
  <c r="BE581" i="3"/>
  <c r="BE588" i="3"/>
  <c r="BE591" i="3"/>
  <c r="BE595" i="3"/>
  <c r="BE601" i="3"/>
  <c r="BE614" i="3"/>
  <c r="BE618" i="3"/>
  <c r="BE622" i="3"/>
  <c r="BE626" i="3"/>
  <c r="BE638" i="3"/>
  <c r="BE642" i="3"/>
  <c r="BE646" i="3"/>
  <c r="BE658" i="3"/>
  <c r="BE666" i="3"/>
  <c r="BE674" i="3"/>
  <c r="BE686" i="3"/>
  <c r="BE694" i="3"/>
  <c r="BE702" i="3"/>
  <c r="BE714" i="3"/>
  <c r="BE724" i="3"/>
  <c r="BE728" i="3"/>
  <c r="BE732" i="3"/>
  <c r="BE736" i="3"/>
  <c r="BE752" i="3"/>
  <c r="BE756" i="3"/>
  <c r="BE760" i="3"/>
  <c r="BE764" i="3"/>
  <c r="BE768" i="3"/>
  <c r="BE776" i="3"/>
  <c r="BE811" i="3"/>
  <c r="BE820" i="3"/>
  <c r="BE916" i="3"/>
  <c r="BE1009" i="3"/>
  <c r="BE1024" i="3"/>
  <c r="BE1042" i="3"/>
  <c r="BE1074" i="3"/>
  <c r="BE1098" i="3"/>
  <c r="BE1105" i="3"/>
  <c r="BE1116" i="3"/>
  <c r="BE1133" i="3"/>
  <c r="BE1137" i="3"/>
  <c r="BE1149" i="3"/>
  <c r="BE1153" i="3"/>
  <c r="BE1155" i="3"/>
  <c r="BE1162" i="3"/>
  <c r="BE1188" i="3"/>
  <c r="BE1199" i="3"/>
  <c r="BE1204" i="3"/>
  <c r="BE1228" i="3"/>
  <c r="BE1233" i="3"/>
  <c r="BE1262" i="3"/>
  <c r="BE1266" i="3"/>
  <c r="BE1280" i="3"/>
  <c r="BE1324" i="3"/>
  <c r="BE1339" i="3"/>
  <c r="BE1341" i="3"/>
  <c r="BE1352" i="3"/>
  <c r="BE1354" i="3"/>
  <c r="BE1367" i="3"/>
  <c r="BE1422" i="3"/>
  <c r="BE1433" i="3"/>
  <c r="BE1446" i="3"/>
  <c r="BE1473" i="3"/>
  <c r="BE1477" i="3"/>
  <c r="BE1542" i="3"/>
  <c r="BE1554" i="3"/>
  <c r="BE1569" i="3"/>
  <c r="BE1580" i="3"/>
  <c r="BE1584" i="3"/>
  <c r="BE1589" i="3"/>
  <c r="BE1596" i="3"/>
  <c r="BE1602" i="3"/>
  <c r="BE1615" i="3"/>
  <c r="BE1630" i="3"/>
  <c r="BE1635" i="3"/>
  <c r="BE1662" i="3"/>
  <c r="BE1683" i="3"/>
  <c r="BE1693" i="3"/>
  <c r="BE1697" i="3"/>
  <c r="BE1700" i="3"/>
  <c r="BE1703" i="3"/>
  <c r="BE1710" i="3"/>
  <c r="BE1740" i="3"/>
  <c r="BE1746" i="3"/>
  <c r="BE1748" i="3"/>
  <c r="BE1766" i="3"/>
  <c r="BE1789" i="3"/>
  <c r="BE1795" i="3"/>
  <c r="BE1798" i="3"/>
  <c r="BE1812" i="3"/>
  <c r="BE1829" i="3"/>
  <c r="BE1834" i="3"/>
  <c r="BE1836" i="3"/>
  <c r="BE1838" i="3"/>
  <c r="BE1840" i="3"/>
  <c r="BE1844" i="3"/>
  <c r="BE1858" i="3"/>
  <c r="BE1861" i="3"/>
  <c r="BE1874" i="3"/>
  <c r="BE1877" i="3"/>
  <c r="BE1890" i="3"/>
  <c r="BK1692" i="3"/>
  <c r="J1692" i="3"/>
  <c r="J68" i="3"/>
  <c r="E48" i="4"/>
  <c r="J52" i="4"/>
  <c r="F55" i="4"/>
  <c r="J55" i="4"/>
  <c r="BE97" i="4"/>
  <c r="BE101" i="4"/>
  <c r="BE105" i="4"/>
  <c r="BE107" i="4"/>
  <c r="BE110" i="4"/>
  <c r="BE115" i="4"/>
  <c r="BE121" i="4"/>
  <c r="BE125" i="4"/>
  <c r="BE151" i="4"/>
  <c r="BE158" i="4"/>
  <c r="BE162" i="4"/>
  <c r="BE169" i="4"/>
  <c r="BE200" i="4"/>
  <c r="BE207" i="4"/>
  <c r="BE210" i="4"/>
  <c r="BE214" i="4"/>
  <c r="BE217" i="4"/>
  <c r="BE225" i="4"/>
  <c r="BE230" i="4"/>
  <c r="BE233" i="4"/>
  <c r="BE239" i="4"/>
  <c r="BE254" i="4"/>
  <c r="BE258" i="4"/>
  <c r="BE264" i="4"/>
  <c r="BE269" i="4"/>
  <c r="BE279" i="4"/>
  <c r="BE296" i="4"/>
  <c r="BE304" i="4"/>
  <c r="BE307" i="4"/>
  <c r="BE311" i="4"/>
  <c r="BE356" i="4"/>
  <c r="BE362" i="4"/>
  <c r="BE375" i="4"/>
  <c r="BE424" i="4"/>
  <c r="BE434" i="4"/>
  <c r="BE443" i="4"/>
  <c r="BE474" i="4"/>
  <c r="BE490" i="4"/>
  <c r="BE492" i="4"/>
  <c r="BE495" i="4"/>
  <c r="BE510" i="4"/>
  <c r="BE527" i="4"/>
  <c r="BE536" i="4"/>
  <c r="BE551" i="4"/>
  <c r="BE585" i="4"/>
  <c r="BE592" i="4"/>
  <c r="BE595" i="4"/>
  <c r="BE605" i="4"/>
  <c r="BE612" i="4"/>
  <c r="BE639" i="4"/>
  <c r="BE651" i="4"/>
  <c r="BE666" i="4"/>
  <c r="BE670" i="4"/>
  <c r="BE680" i="4"/>
  <c r="BE867" i="4"/>
  <c r="BE1109" i="4"/>
  <c r="BE1165" i="4"/>
  <c r="BE1172" i="4"/>
  <c r="BE1175" i="4"/>
  <c r="BE1229" i="4"/>
  <c r="BE1232" i="4"/>
  <c r="BE1239" i="4"/>
  <c r="BE1245" i="4"/>
  <c r="BE1286" i="4"/>
  <c r="BE1294" i="4"/>
  <c r="BE1302" i="4"/>
  <c r="BE1317" i="4"/>
  <c r="BE1325" i="4"/>
  <c r="BE1339" i="4"/>
  <c r="BE1346" i="4"/>
  <c r="BE1355" i="4"/>
  <c r="BE1366" i="4"/>
  <c r="BE1372" i="4"/>
  <c r="BE1381" i="4"/>
  <c r="BE1390" i="4"/>
  <c r="BE1399" i="4"/>
  <c r="BE1403" i="4"/>
  <c r="BE1455" i="4"/>
  <c r="BE1463" i="4"/>
  <c r="BE1474" i="4"/>
  <c r="BE1482" i="4"/>
  <c r="BE1496" i="4"/>
  <c r="BE1503" i="4"/>
  <c r="BE1505" i="4"/>
  <c r="BE1567" i="4"/>
  <c r="BE1570" i="4"/>
  <c r="BE1580" i="4"/>
  <c r="BE1593" i="4"/>
  <c r="BE1621" i="4"/>
  <c r="BE1643" i="4"/>
  <c r="BE1665" i="4"/>
  <c r="BE1698" i="4"/>
  <c r="BE1710" i="4"/>
  <c r="BE1725" i="4"/>
  <c r="BE1755" i="4"/>
  <c r="BE1783" i="4"/>
  <c r="BE1787" i="4"/>
  <c r="BE1806" i="4"/>
  <c r="BE1810" i="4"/>
  <c r="BE1827" i="4"/>
  <c r="BE1831" i="4"/>
  <c r="BE1838" i="4"/>
  <c r="BE1863" i="4"/>
  <c r="BE1867" i="4"/>
  <c r="BE1873" i="4"/>
  <c r="BE1875" i="4"/>
  <c r="BE1877" i="4"/>
  <c r="BE1880" i="4"/>
  <c r="BE1885" i="4"/>
  <c r="BE1888" i="4"/>
  <c r="BE1892" i="4"/>
  <c r="BE1920" i="4"/>
  <c r="BE1941" i="4"/>
  <c r="BE1946" i="4"/>
  <c r="BE1953" i="4"/>
  <c r="BE1964" i="4"/>
  <c r="BE1970" i="4"/>
  <c r="J52" i="5"/>
  <c r="BE96" i="5"/>
  <c r="BE102" i="5"/>
  <c r="BE106" i="5"/>
  <c r="BE112" i="5"/>
  <c r="BE117" i="5"/>
  <c r="BE121" i="5"/>
  <c r="BE125" i="5"/>
  <c r="BE132" i="5"/>
  <c r="BE136" i="5"/>
  <c r="BE142" i="5"/>
  <c r="BE148" i="5"/>
  <c r="BE162" i="5"/>
  <c r="BE169" i="5"/>
  <c r="BE174" i="5"/>
  <c r="BE188" i="5"/>
  <c r="BE200" i="5"/>
  <c r="BE207" i="5"/>
  <c r="BE211" i="5"/>
  <c r="BE223" i="5"/>
  <c r="BE229" i="5"/>
  <c r="BE239" i="5"/>
  <c r="BE261" i="5"/>
  <c r="BE265" i="5"/>
  <c r="BE272" i="5"/>
  <c r="BE277" i="5"/>
  <c r="BE281" i="5"/>
  <c r="BE296" i="5"/>
  <c r="BE312" i="5"/>
  <c r="BE348" i="5"/>
  <c r="BE352" i="5"/>
  <c r="BE355" i="5"/>
  <c r="BE363" i="5"/>
  <c r="BE370" i="5"/>
  <c r="BE387" i="5"/>
  <c r="BE395" i="5"/>
  <c r="BE399" i="5"/>
  <c r="BE409" i="5"/>
  <c r="BE418" i="5"/>
  <c r="BE434" i="5"/>
  <c r="BE453" i="5"/>
  <c r="BE457" i="5"/>
  <c r="BE465" i="5"/>
  <c r="BE479" i="5"/>
  <c r="BE482" i="5"/>
  <c r="BE484" i="5"/>
  <c r="BE489" i="5"/>
  <c r="BE503" i="5"/>
  <c r="BE506" i="5"/>
  <c r="BE509" i="5"/>
  <c r="BE514" i="5"/>
  <c r="BE520" i="5"/>
  <c r="BE524" i="5"/>
  <c r="BE527" i="5"/>
  <c r="BE539" i="5"/>
  <c r="BE551" i="5"/>
  <c r="BE555" i="5"/>
  <c r="BE565" i="5"/>
  <c r="BE576" i="5"/>
  <c r="BE585" i="5"/>
  <c r="BE592" i="5"/>
  <c r="BE595" i="5"/>
  <c r="BE604" i="5"/>
  <c r="BE609" i="5"/>
  <c r="BE615" i="5"/>
  <c r="BE620" i="5"/>
  <c r="BE623" i="5"/>
  <c r="BE628" i="5"/>
  <c r="BE631" i="5"/>
  <c r="BE118" i="6"/>
  <c r="BE122" i="6"/>
  <c r="BE130" i="6"/>
  <c r="BE134" i="6"/>
  <c r="BE140" i="6"/>
  <c r="BE146" i="6"/>
  <c r="BE159" i="6"/>
  <c r="BE184" i="6"/>
  <c r="BE218" i="6"/>
  <c r="BE242" i="6"/>
  <c r="BE250" i="6"/>
  <c r="BE258" i="6"/>
  <c r="BE266" i="6"/>
  <c r="BE274" i="6"/>
  <c r="BE301" i="6"/>
  <c r="BE313" i="6"/>
  <c r="BE356" i="6"/>
  <c r="BE380" i="6"/>
  <c r="BE384" i="6"/>
  <c r="BE393" i="6"/>
  <c r="BE399" i="6"/>
  <c r="BE410" i="6"/>
  <c r="BE426" i="6"/>
  <c r="BE443" i="6"/>
  <c r="BE448" i="6"/>
  <c r="BE454" i="6"/>
  <c r="BE457" i="6"/>
  <c r="BE481" i="6"/>
  <c r="BE501" i="6"/>
  <c r="BE514" i="6"/>
  <c r="BE521" i="6"/>
  <c r="BE525" i="6"/>
  <c r="BE530" i="6"/>
  <c r="BE534" i="6"/>
  <c r="BE537" i="6"/>
  <c r="BE541" i="6"/>
  <c r="BE544" i="6"/>
  <c r="BE548" i="6"/>
  <c r="BE552" i="6"/>
  <c r="BE561" i="6"/>
  <c r="J56" i="7"/>
  <c r="J59" i="7"/>
  <c r="BE95" i="7"/>
  <c r="BE99" i="7"/>
  <c r="BE105" i="7"/>
  <c r="BE118" i="7"/>
  <c r="BE129" i="7"/>
  <c r="BE144" i="7"/>
  <c r="BE153" i="7"/>
  <c r="BE180" i="7"/>
  <c r="BE183" i="7"/>
  <c r="BE188" i="7"/>
  <c r="BE192" i="7"/>
  <c r="J52" i="8"/>
  <c r="BE87" i="8"/>
  <c r="BE93" i="8"/>
  <c r="BE94" i="8"/>
  <c r="BE97" i="8"/>
  <c r="BE98" i="8"/>
  <c r="BE107" i="8"/>
  <c r="BE110" i="8"/>
  <c r="BE113" i="8"/>
  <c r="BE115" i="8"/>
  <c r="BE117" i="8"/>
  <c r="BE119" i="8"/>
  <c r="BE129" i="8"/>
  <c r="BE130" i="8"/>
  <c r="BE131" i="8"/>
  <c r="BE133" i="8"/>
  <c r="BE134" i="8"/>
  <c r="BE135" i="8"/>
  <c r="BE136" i="8"/>
  <c r="BE137" i="8"/>
  <c r="BE138" i="8"/>
  <c r="BE141" i="8"/>
  <c r="BE142" i="8"/>
  <c r="BE144" i="8"/>
  <c r="BE145" i="8"/>
  <c r="BE146" i="8"/>
  <c r="BE149" i="8"/>
  <c r="BE152" i="8"/>
  <c r="BE153" i="8"/>
  <c r="BE156" i="8"/>
  <c r="BE159" i="8"/>
  <c r="BE160" i="8"/>
  <c r="BE161" i="8"/>
  <c r="BE164" i="8"/>
  <c r="BE167" i="8"/>
  <c r="BE169" i="8"/>
  <c r="BE170" i="8"/>
  <c r="BE172" i="8"/>
  <c r="BE173" i="8"/>
  <c r="BE175" i="8"/>
  <c r="BE177" i="8"/>
  <c r="BE178" i="8"/>
  <c r="BE180" i="8"/>
  <c r="BE181" i="8"/>
  <c r="BE182" i="8"/>
  <c r="BE184" i="8"/>
  <c r="BE190" i="8"/>
  <c r="BE191" i="8"/>
  <c r="BE192" i="8"/>
  <c r="BE194" i="8"/>
  <c r="BE198" i="8"/>
  <c r="BE201" i="8"/>
  <c r="BE203" i="8"/>
  <c r="BE211" i="8"/>
  <c r="BE215" i="8"/>
  <c r="BE217" i="8"/>
  <c r="J52" i="9"/>
  <c r="J55" i="9"/>
  <c r="BE84" i="9"/>
  <c r="BE91" i="9"/>
  <c r="BE98" i="9"/>
  <c r="BE105" i="9"/>
  <c r="BE112" i="9"/>
  <c r="E48" i="10"/>
  <c r="J52" i="10"/>
  <c r="F54" i="10"/>
  <c r="J54" i="10"/>
  <c r="F55" i="10"/>
  <c r="J55" i="10"/>
  <c r="BE90" i="10"/>
  <c r="BE94" i="10"/>
  <c r="BE98" i="10"/>
  <c r="BE102" i="10"/>
  <c r="BE106" i="10"/>
  <c r="BE111" i="10"/>
  <c r="BE116" i="10"/>
  <c r="BE125" i="10"/>
  <c r="BE133" i="10"/>
  <c r="BE146" i="10"/>
  <c r="BE154" i="10"/>
  <c r="BE162" i="10"/>
  <c r="BE170" i="10"/>
  <c r="BE178" i="10"/>
  <c r="BE182" i="10"/>
  <c r="BE190" i="10"/>
  <c r="BE199" i="10"/>
  <c r="BE216" i="10"/>
  <c r="BE229" i="10"/>
  <c r="BE234" i="10"/>
  <c r="BE238" i="10"/>
  <c r="BE246" i="10"/>
  <c r="BE254" i="10"/>
  <c r="BE262" i="10"/>
  <c r="BE270" i="10"/>
  <c r="BE286" i="10"/>
  <c r="BK110" i="10"/>
  <c r="J110" i="10" s="1"/>
  <c r="J61" i="10" s="1"/>
  <c r="BK115" i="10"/>
  <c r="J115" i="10"/>
  <c r="J62" i="10" s="1"/>
  <c r="BE89" i="11"/>
  <c r="BE93" i="11"/>
  <c r="BE101" i="11"/>
  <c r="BE131" i="11"/>
  <c r="BE150" i="11"/>
  <c r="BE165" i="11"/>
  <c r="BE187" i="11"/>
  <c r="BE212" i="11"/>
  <c r="BE238" i="11"/>
  <c r="BE255" i="11"/>
  <c r="BE277" i="11"/>
  <c r="BE292" i="11"/>
  <c r="BE301" i="11"/>
  <c r="BE305" i="11"/>
  <c r="BE310" i="11"/>
  <c r="BE341" i="11"/>
  <c r="BE348" i="11"/>
  <c r="BE355" i="11"/>
  <c r="BE361" i="11"/>
  <c r="BE365" i="11"/>
  <c r="BE369" i="11"/>
  <c r="BE373" i="11"/>
  <c r="BE377" i="11"/>
  <c r="BK376" i="11"/>
  <c r="J376" i="11"/>
  <c r="J66" i="11" s="1"/>
  <c r="E48" i="12"/>
  <c r="J52" i="12"/>
  <c r="F55" i="12"/>
  <c r="BE88" i="12"/>
  <c r="BE96" i="12"/>
  <c r="BE116" i="12"/>
  <c r="BE126" i="12"/>
  <c r="BE165" i="12"/>
  <c r="BE173" i="12"/>
  <c r="BK150" i="12"/>
  <c r="J150" i="12"/>
  <c r="J63" i="12" s="1"/>
  <c r="BK180" i="12"/>
  <c r="J180" i="12" s="1"/>
  <c r="J65" i="12" s="1"/>
  <c r="J52" i="13"/>
  <c r="J55" i="13"/>
  <c r="BE84" i="13"/>
  <c r="BE89" i="13"/>
  <c r="BE90" i="13"/>
  <c r="BE94" i="13"/>
  <c r="BE97" i="13"/>
  <c r="BE99" i="13"/>
  <c r="BE103" i="13"/>
  <c r="BE110" i="13"/>
  <c r="BE112" i="13"/>
  <c r="BE114" i="13"/>
  <c r="BE115" i="13"/>
  <c r="BE119" i="13"/>
  <c r="BE120" i="13"/>
  <c r="BE124" i="13"/>
  <c r="BE125" i="13"/>
  <c r="BE128" i="13"/>
  <c r="BE130" i="13"/>
  <c r="BE140" i="13"/>
  <c r="J34" i="2"/>
  <c r="AW55" i="1" s="1"/>
  <c r="J34" i="4"/>
  <c r="AW57" i="1" s="1"/>
  <c r="F38" i="7"/>
  <c r="BC61" i="1" s="1"/>
  <c r="F36" i="8"/>
  <c r="BC62" i="1" s="1"/>
  <c r="F34" i="9"/>
  <c r="BA63" i="1" s="1"/>
  <c r="F35" i="10"/>
  <c r="BB64" i="1" s="1"/>
  <c r="J34" i="12"/>
  <c r="AW66" i="1" s="1"/>
  <c r="J34" i="13"/>
  <c r="AW67" i="1" s="1"/>
  <c r="F36" i="2"/>
  <c r="BC55" i="1" s="1"/>
  <c r="F35" i="4"/>
  <c r="BB57" i="1" s="1"/>
  <c r="F38" i="6"/>
  <c r="BC60" i="1" s="1"/>
  <c r="F37" i="8"/>
  <c r="BD62" i="1" s="1"/>
  <c r="F37" i="10"/>
  <c r="BD64" i="1" s="1"/>
  <c r="F34" i="12"/>
  <c r="BA66" i="1" s="1"/>
  <c r="F37" i="12"/>
  <c r="BD66" i="1" s="1"/>
  <c r="F35" i="3"/>
  <c r="BB56" i="1" s="1"/>
  <c r="F36" i="5"/>
  <c r="BC58" i="1" s="1"/>
  <c r="F35" i="11"/>
  <c r="BB65" i="1" s="1"/>
  <c r="F36" i="12"/>
  <c r="BC66" i="1" s="1"/>
  <c r="F35" i="13"/>
  <c r="BB67" i="1" s="1"/>
  <c r="J34" i="3"/>
  <c r="AW56" i="1" s="1"/>
  <c r="F36" i="3"/>
  <c r="BC56" i="1" s="1"/>
  <c r="F35" i="5"/>
  <c r="BB58" i="1" s="1"/>
  <c r="F36" i="6"/>
  <c r="BA60" i="1" s="1"/>
  <c r="F37" i="6"/>
  <c r="BB60" i="1" s="1"/>
  <c r="F36" i="7"/>
  <c r="BA61" i="1" s="1"/>
  <c r="F35" i="8"/>
  <c r="BB62" i="1" s="1"/>
  <c r="F35" i="12"/>
  <c r="BB66" i="1" s="1"/>
  <c r="AS54" i="1"/>
  <c r="F37" i="3"/>
  <c r="BD56" i="1"/>
  <c r="F37" i="4"/>
  <c r="BD57" i="1"/>
  <c r="J34" i="5"/>
  <c r="AW58" i="1"/>
  <c r="F34" i="11"/>
  <c r="BA65" i="1"/>
  <c r="F36" i="13"/>
  <c r="BC67" i="1"/>
  <c r="F34" i="2"/>
  <c r="BA55" i="1"/>
  <c r="F34" i="3"/>
  <c r="BA56" i="1"/>
  <c r="F34" i="5"/>
  <c r="BA58" i="1"/>
  <c r="F37" i="5"/>
  <c r="BD58" i="1"/>
  <c r="J36" i="6"/>
  <c r="AW60" i="1"/>
  <c r="F37" i="7"/>
  <c r="BB61" i="1"/>
  <c r="F34" i="8"/>
  <c r="BA62" i="1"/>
  <c r="J34" i="9"/>
  <c r="AW63" i="1"/>
  <c r="F34" i="10"/>
  <c r="BA64" i="1"/>
  <c r="J34" i="11"/>
  <c r="AW65" i="1"/>
  <c r="F37" i="2"/>
  <c r="BD55" i="1"/>
  <c r="F34" i="4"/>
  <c r="BA57" i="1"/>
  <c r="J36" i="7"/>
  <c r="AW61" i="1"/>
  <c r="J34" i="8"/>
  <c r="AW62" i="1"/>
  <c r="F35" i="9"/>
  <c r="BB63" i="1"/>
  <c r="F37" i="9"/>
  <c r="BD63" i="1"/>
  <c r="F36" i="10"/>
  <c r="BC64" i="1"/>
  <c r="F36" i="11"/>
  <c r="BC65" i="1"/>
  <c r="F34" i="13"/>
  <c r="BA67" i="1"/>
  <c r="F37" i="13"/>
  <c r="BD67" i="1"/>
  <c r="F35" i="2"/>
  <c r="BB55" i="1" s="1"/>
  <c r="F36" i="4"/>
  <c r="BC57" i="1" s="1"/>
  <c r="F39" i="6"/>
  <c r="BD60" i="1" s="1"/>
  <c r="F39" i="7"/>
  <c r="BD61" i="1" s="1"/>
  <c r="F36" i="9"/>
  <c r="BC63" i="1" s="1"/>
  <c r="J34" i="10"/>
  <c r="AW64" i="1" s="1"/>
  <c r="F37" i="11"/>
  <c r="BD65" i="1" s="1"/>
  <c r="R86" i="12" l="1"/>
  <c r="R85" i="12" s="1"/>
  <c r="R85" i="8"/>
  <c r="T91" i="6"/>
  <c r="T90" i="6"/>
  <c r="R607" i="5"/>
  <c r="T94" i="5"/>
  <c r="T1864" i="3"/>
  <c r="R1499" i="2"/>
  <c r="T97" i="2"/>
  <c r="T87" i="11"/>
  <c r="T86" i="11" s="1"/>
  <c r="T88" i="10"/>
  <c r="P85" i="8"/>
  <c r="AU62" i="1"/>
  <c r="R91" i="6"/>
  <c r="R90" i="6"/>
  <c r="P94" i="5"/>
  <c r="R1962" i="4"/>
  <c r="T95" i="4"/>
  <c r="T94" i="4" s="1"/>
  <c r="P95" i="4"/>
  <c r="P96" i="3"/>
  <c r="T1499" i="2"/>
  <c r="R97" i="2"/>
  <c r="R96" i="2" s="1"/>
  <c r="R87" i="11"/>
  <c r="R86" i="11" s="1"/>
  <c r="R88" i="10"/>
  <c r="P91" i="6"/>
  <c r="P90" i="6"/>
  <c r="AU60" i="1" s="1"/>
  <c r="AU59" i="1" s="1"/>
  <c r="T607" i="5"/>
  <c r="P607" i="5"/>
  <c r="R94" i="5"/>
  <c r="R93" i="5" s="1"/>
  <c r="P1962" i="4"/>
  <c r="R95" i="4"/>
  <c r="R94" i="4"/>
  <c r="R1864" i="3"/>
  <c r="P1864" i="3"/>
  <c r="T96" i="3"/>
  <c r="T95" i="3"/>
  <c r="R96" i="3"/>
  <c r="R95" i="3" s="1"/>
  <c r="T86" i="12"/>
  <c r="T85" i="12" s="1"/>
  <c r="P87" i="11"/>
  <c r="P86" i="11" s="1"/>
  <c r="AU65" i="1" s="1"/>
  <c r="P88" i="10"/>
  <c r="AU64" i="1"/>
  <c r="T85" i="8"/>
  <c r="BK91" i="6"/>
  <c r="J91" i="6" s="1"/>
  <c r="J64" i="6" s="1"/>
  <c r="P1499" i="2"/>
  <c r="P97" i="2"/>
  <c r="P96" i="2" s="1"/>
  <c r="AU55" i="1" s="1"/>
  <c r="BK97" i="2"/>
  <c r="J97" i="2"/>
  <c r="J60" i="2" s="1"/>
  <c r="BK96" i="3"/>
  <c r="J96" i="3" s="1"/>
  <c r="J60" i="3" s="1"/>
  <c r="BK95" i="4"/>
  <c r="J95" i="4"/>
  <c r="J60" i="4"/>
  <c r="BK1939" i="4"/>
  <c r="J1939" i="4"/>
  <c r="J70" i="4"/>
  <c r="BK1962" i="4"/>
  <c r="J1962" i="4"/>
  <c r="J72" i="4" s="1"/>
  <c r="BK579" i="5"/>
  <c r="J579" i="5"/>
  <c r="J69" i="5" s="1"/>
  <c r="J92" i="6"/>
  <c r="J65" i="6"/>
  <c r="BK89" i="7"/>
  <c r="BK88" i="7" s="1"/>
  <c r="J88" i="7" s="1"/>
  <c r="J63" i="7" s="1"/>
  <c r="BK85" i="8"/>
  <c r="J85" i="8" s="1"/>
  <c r="J59" i="8" s="1"/>
  <c r="J83" i="9"/>
  <c r="J61" i="9"/>
  <c r="BK87" i="11"/>
  <c r="BK86" i="11"/>
  <c r="J86" i="11" s="1"/>
  <c r="J59" i="11" s="1"/>
  <c r="BK86" i="12"/>
  <c r="J86" i="12" s="1"/>
  <c r="J60" i="12" s="1"/>
  <c r="J81" i="13"/>
  <c r="J60" i="13"/>
  <c r="BK1499" i="2"/>
  <c r="J1499" i="2"/>
  <c r="J71" i="2" s="1"/>
  <c r="BK1573" i="2"/>
  <c r="J1573" i="2"/>
  <c r="J75" i="2" s="1"/>
  <c r="BK1864" i="3"/>
  <c r="J1864" i="3"/>
  <c r="J71" i="3"/>
  <c r="BK1911" i="3"/>
  <c r="J1911" i="3"/>
  <c r="J74" i="3"/>
  <c r="BK94" i="5"/>
  <c r="J94" i="5" s="1"/>
  <c r="J60" i="5" s="1"/>
  <c r="BK607" i="5"/>
  <c r="J607" i="5"/>
  <c r="J71" i="5" s="1"/>
  <c r="BK81" i="9"/>
  <c r="J81" i="9"/>
  <c r="J59" i="9"/>
  <c r="BK88" i="10"/>
  <c r="J88" i="10" s="1"/>
  <c r="J59" i="10" s="1"/>
  <c r="BD59" i="1"/>
  <c r="J33" i="3"/>
  <c r="AV56" i="1" s="1"/>
  <c r="AT56" i="1" s="1"/>
  <c r="BC59" i="1"/>
  <c r="AY59" i="1"/>
  <c r="F33" i="3"/>
  <c r="AZ56" i="1"/>
  <c r="F33" i="5"/>
  <c r="AZ58" i="1"/>
  <c r="J35" i="6"/>
  <c r="AV60" i="1"/>
  <c r="AT60" i="1" s="1"/>
  <c r="F33" i="8"/>
  <c r="AZ62" i="1" s="1"/>
  <c r="F33" i="10"/>
  <c r="AZ64" i="1" s="1"/>
  <c r="F33" i="12"/>
  <c r="AZ66" i="1" s="1"/>
  <c r="J33" i="5"/>
  <c r="AV58" i="1" s="1"/>
  <c r="AT58" i="1" s="1"/>
  <c r="F33" i="9"/>
  <c r="AZ63" i="1"/>
  <c r="J33" i="10"/>
  <c r="AV64" i="1"/>
  <c r="AT64" i="1" s="1"/>
  <c r="J33" i="12"/>
  <c r="AV66" i="1" s="1"/>
  <c r="AT66" i="1" s="1"/>
  <c r="F33" i="13"/>
  <c r="AZ67" i="1"/>
  <c r="BB59" i="1"/>
  <c r="AX59" i="1"/>
  <c r="F33" i="2"/>
  <c r="AZ55" i="1" s="1"/>
  <c r="F33" i="4"/>
  <c r="AZ57" i="1" s="1"/>
  <c r="J35" i="7"/>
  <c r="AV61" i="1"/>
  <c r="AT61" i="1" s="1"/>
  <c r="J33" i="8"/>
  <c r="AV62" i="1" s="1"/>
  <c r="AT62" i="1" s="1"/>
  <c r="F33" i="11"/>
  <c r="AZ65" i="1"/>
  <c r="J33" i="13"/>
  <c r="AV67" i="1"/>
  <c r="AT67" i="1" s="1"/>
  <c r="J33" i="4"/>
  <c r="AV57" i="1" s="1"/>
  <c r="AT57" i="1" s="1"/>
  <c r="J30" i="13"/>
  <c r="AG67" i="1"/>
  <c r="BA59" i="1"/>
  <c r="AW59" i="1" s="1"/>
  <c r="J33" i="2"/>
  <c r="AV55" i="1" s="1"/>
  <c r="AT55" i="1" s="1"/>
  <c r="F35" i="6"/>
  <c r="AZ60" i="1"/>
  <c r="F35" i="7"/>
  <c r="AZ61" i="1"/>
  <c r="J33" i="9"/>
  <c r="AV63" i="1"/>
  <c r="AT63" i="1" s="1"/>
  <c r="J33" i="11"/>
  <c r="AV65" i="1" s="1"/>
  <c r="AT65" i="1" s="1"/>
  <c r="AN67" i="1" l="1"/>
  <c r="P94" i="4"/>
  <c r="AU57" i="1"/>
  <c r="P93" i="5"/>
  <c r="AU58" i="1"/>
  <c r="T96" i="2"/>
  <c r="P95" i="3"/>
  <c r="AU56" i="1" s="1"/>
  <c r="T93" i="5"/>
  <c r="J39" i="13"/>
  <c r="BK96" i="2"/>
  <c r="J96" i="2"/>
  <c r="J59" i="2"/>
  <c r="BK95" i="3"/>
  <c r="J95" i="3" s="1"/>
  <c r="J59" i="3" s="1"/>
  <c r="BK94" i="4"/>
  <c r="J94" i="4"/>
  <c r="J59" i="4"/>
  <c r="BK93" i="5"/>
  <c r="J93" i="5"/>
  <c r="J89" i="7"/>
  <c r="J64" i="7"/>
  <c r="J87" i="11"/>
  <c r="J60" i="11"/>
  <c r="BK90" i="6"/>
  <c r="J90" i="6"/>
  <c r="J63" i="6" s="1"/>
  <c r="BK85" i="12"/>
  <c r="J85" i="12" s="1"/>
  <c r="J30" i="12" s="1"/>
  <c r="AG66" i="1" s="1"/>
  <c r="AN66" i="1" s="1"/>
  <c r="BC54" i="1"/>
  <c r="AY54" i="1" s="1"/>
  <c r="BA54" i="1"/>
  <c r="W30" i="1" s="1"/>
  <c r="BD54" i="1"/>
  <c r="W33" i="1" s="1"/>
  <c r="BB54" i="1"/>
  <c r="W31" i="1" s="1"/>
  <c r="J30" i="5"/>
  <c r="AG58" i="1" s="1"/>
  <c r="AN58" i="1" s="1"/>
  <c r="J30" i="10"/>
  <c r="AG64" i="1"/>
  <c r="AN64" i="1" s="1"/>
  <c r="J30" i="11"/>
  <c r="AG65" i="1" s="1"/>
  <c r="AN65" i="1" s="1"/>
  <c r="AZ59" i="1"/>
  <c r="AV59" i="1"/>
  <c r="AT59" i="1" s="1"/>
  <c r="J30" i="8"/>
  <c r="AG62" i="1" s="1"/>
  <c r="AN62" i="1" s="1"/>
  <c r="J30" i="9"/>
  <c r="AG63" i="1"/>
  <c r="AN63" i="1" s="1"/>
  <c r="J32" i="7"/>
  <c r="AG61" i="1" s="1"/>
  <c r="AN61" i="1" s="1"/>
  <c r="J59" i="5" l="1"/>
  <c r="J39" i="9"/>
  <c r="J59" i="12"/>
  <c r="J39" i="5"/>
  <c r="J41" i="7"/>
  <c r="J39" i="8"/>
  <c r="J39" i="10"/>
  <c r="J39" i="11"/>
  <c r="J39" i="12"/>
  <c r="AZ54" i="1"/>
  <c r="AV54" i="1" s="1"/>
  <c r="AK29" i="1" s="1"/>
  <c r="J30" i="3"/>
  <c r="AG56" i="1"/>
  <c r="AN56" i="1" s="1"/>
  <c r="AW54" i="1"/>
  <c r="AK30" i="1" s="1"/>
  <c r="J32" i="6"/>
  <c r="AG60" i="1" s="1"/>
  <c r="AN60" i="1" s="1"/>
  <c r="W32" i="1"/>
  <c r="J30" i="2"/>
  <c r="AG55" i="1" s="1"/>
  <c r="J30" i="4"/>
  <c r="AG57" i="1" s="1"/>
  <c r="AN57" i="1" s="1"/>
  <c r="AX54" i="1"/>
  <c r="AU54" i="1"/>
  <c r="J39" i="3" l="1"/>
  <c r="J41" i="6"/>
  <c r="AN55" i="1"/>
  <c r="J39" i="2"/>
  <c r="J39" i="4"/>
  <c r="W29" i="1"/>
  <c r="AT54" i="1"/>
  <c r="AG59" i="1"/>
  <c r="AN59" i="1" s="1"/>
  <c r="AG54" i="1" l="1"/>
  <c r="AK26" i="1"/>
  <c r="AK35" i="1" s="1"/>
  <c r="AN54" i="1" l="1"/>
</calcChain>
</file>

<file path=xl/sharedStrings.xml><?xml version="1.0" encoding="utf-8"?>
<sst xmlns="http://schemas.openxmlformats.org/spreadsheetml/2006/main" count="75121" uniqueCount="7857">
  <si>
    <t>Export Komplet</t>
  </si>
  <si>
    <t>VZ</t>
  </si>
  <si>
    <t>2.0</t>
  </si>
  <si>
    <t>ZAMOK</t>
  </si>
  <si>
    <t>False</t>
  </si>
  <si>
    <t>{187135b5-9705-480a-85eb-8a0d9f2aa506}</t>
  </si>
  <si>
    <t>0,01</t>
  </si>
  <si>
    <t>21</t>
  </si>
  <si>
    <t>15</t>
  </si>
  <si>
    <t>REKAPITULACE STAVBY</t>
  </si>
  <si>
    <t>v ---  níže se nacházejí doplnkové a pomocné údaje k sestavám  --- v</t>
  </si>
  <si>
    <t>Návod na vyplnění</t>
  </si>
  <si>
    <t>0,001</t>
  </si>
  <si>
    <t>Kód:</t>
  </si>
  <si>
    <t>mor_dps</t>
  </si>
  <si>
    <t>Měnit lze pouze buňky se žlutým podbarvením!_x000D_
_x000D_
1) v Rekapitulaci stavby vyplňte údaje o Uchazeči (přenesou se do ostatních sestav i v jiných listech)_x000D_
_x000D_
2) na vybraných listech vyplňte v sestavě Soupis prací ceny u položek</t>
  </si>
  <si>
    <t>Stavba:</t>
  </si>
  <si>
    <t>VD Morávka – převedení extrémních povodní, stavba č. 4074</t>
  </si>
  <si>
    <t>KSO:</t>
  </si>
  <si>
    <t/>
  </si>
  <si>
    <t>CC-CZ:</t>
  </si>
  <si>
    <t>Místo:</t>
  </si>
  <si>
    <t>VD Morávka</t>
  </si>
  <si>
    <t>Datum:</t>
  </si>
  <si>
    <t>11. 11. 2020</t>
  </si>
  <si>
    <t>Zadavatel:</t>
  </si>
  <si>
    <t>IČ:</t>
  </si>
  <si>
    <t>70890021</t>
  </si>
  <si>
    <t>Povodí Odry, státní podnik</t>
  </si>
  <si>
    <t>DIČ:</t>
  </si>
  <si>
    <t>CZ70890021</t>
  </si>
  <si>
    <t>Uchazeč:</t>
  </si>
  <si>
    <t>Vyplň údaj</t>
  </si>
  <si>
    <t>Projektant:</t>
  </si>
  <si>
    <t>02247267</t>
  </si>
  <si>
    <t xml:space="preserve">Golik VH, s. r. o. </t>
  </si>
  <si>
    <t>CZ02247267</t>
  </si>
  <si>
    <t>True</t>
  </si>
  <si>
    <t>Zpracovatel:</t>
  </si>
  <si>
    <t xml:space="preserve"> </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</si>
  <si>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</si>
  <si>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</si>
  <si>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</si>
  <si>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</si>
  <si>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</si>
  <si>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</si>
  <si>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</si>
  <si>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</si>
  <si>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</si>
  <si>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</si>
  <si>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</si>
  <si>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</si>
  <si>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</si>
  <si>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</si>
  <si>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</si>
  <si>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</si>
  <si>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</si>
  <si>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</si>
  <si>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</si>
  <si>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</si>
  <si>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</si>
  <si>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</si>
  <si>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</si>
  <si>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</si>
  <si>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</si>
  <si>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</si>
  <si>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</si>
  <si>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</si>
  <si>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</si>
  <si>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</si>
  <si>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</si>
  <si>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</si>
  <si>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</si>
  <si>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</si>
  <si>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</si>
  <si>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</si>
  <si>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</si>
  <si>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</si>
  <si>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</si>
  <si>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</si>
  <si>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t>
  </si>
  <si>
    <t>SO 01</t>
  </si>
  <si>
    <t>Sekundární přeliv</t>
  </si>
  <si>
    <t>STA</t>
  </si>
  <si>
    <t>1</t>
  </si>
  <si>
    <t>{a0f680ca-e807-4bab-8ff0-b85d8e0bf3fb}</t>
  </si>
  <si>
    <t>832 31 5</t>
  </si>
  <si>
    <t>2</t>
  </si>
  <si>
    <t>SO 02</t>
  </si>
  <si>
    <t>Bezpečnostní přeliv a spadiště</t>
  </si>
  <si>
    <t>{88c40b4e-ad37-4639-aba3-8483f38b36fe}</t>
  </si>
  <si>
    <t>SO 03</t>
  </si>
  <si>
    <t>Skluz</t>
  </si>
  <si>
    <t>{c900cfc9-45e6-42aa-bdcb-0a4d11c2b0c4}</t>
  </si>
  <si>
    <t>SO 04</t>
  </si>
  <si>
    <t>Úpravy v LB zavázání hráze a vlnolam</t>
  </si>
  <si>
    <t>{729a8497-0549-491e-890e-d637d4767a80}</t>
  </si>
  <si>
    <t>832 11 1</t>
  </si>
  <si>
    <t>SO 05</t>
  </si>
  <si>
    <t>Terénní a vegetační úpravy</t>
  </si>
  <si>
    <t>{fabf6b8d-4671-429a-a939-0015ce78b935}</t>
  </si>
  <si>
    <t>823 27</t>
  </si>
  <si>
    <t>SO 05a</t>
  </si>
  <si>
    <t>Terenní úpravy</t>
  </si>
  <si>
    <t>Soupis</t>
  </si>
  <si>
    <t>{74b181b4-082c-43e0-88ec-29a6cc5df3f6}</t>
  </si>
  <si>
    <t>SO 05b</t>
  </si>
  <si>
    <t>Náhradní a doprovodná výsadba</t>
  </si>
  <si>
    <t>{17ad5602-16cf-4d9d-bcc1-9322b4a87df1}</t>
  </si>
  <si>
    <t>82327</t>
  </si>
  <si>
    <t>SO 06.1</t>
  </si>
  <si>
    <t>Přeložky provozních kabelových rozvodů správce VD</t>
  </si>
  <si>
    <t>{e6d4cd3f-8fd9-4c63-86ad-1212d2aaf863}</t>
  </si>
  <si>
    <t>828</t>
  </si>
  <si>
    <t>SO 06.2</t>
  </si>
  <si>
    <t>Přeložky zařízení TBD</t>
  </si>
  <si>
    <t>{bc464f00-cf18-4e5c-9425-78241c7f561c}</t>
  </si>
  <si>
    <t>832315</t>
  </si>
  <si>
    <t>SO 07</t>
  </si>
  <si>
    <t>Oprava mostu na korunu hráze</t>
  </si>
  <si>
    <t>{c5164e54-5a01-4eb6-a13e-f8186cbc687c}</t>
  </si>
  <si>
    <t>-1</t>
  </si>
  <si>
    <t>SO 08.1</t>
  </si>
  <si>
    <t>Dočasná staveništní komunikace</t>
  </si>
  <si>
    <t>{a857b737-d1e5-4c4e-aac1-c51caf2b4bf8}</t>
  </si>
  <si>
    <t>822 29</t>
  </si>
  <si>
    <t>SO 08.2</t>
  </si>
  <si>
    <t>Dočasný sjezd z plochy zařízení staveniště</t>
  </si>
  <si>
    <t>{73cee07e-592b-4096-836d-ffe7b1ef0166}</t>
  </si>
  <si>
    <t>82229</t>
  </si>
  <si>
    <t>VON</t>
  </si>
  <si>
    <t>Vedlejší a ostatní náklady</t>
  </si>
  <si>
    <t>{54215232-7fb2-4b2a-b3a8-6dc9f3c4e245}</t>
  </si>
  <si>
    <t>asf_kom</t>
  </si>
  <si>
    <t>Obnova asfaltové komunikace</t>
  </si>
  <si>
    <t>m2</t>
  </si>
  <si>
    <t>413,2</t>
  </si>
  <si>
    <t>bed_neg</t>
  </si>
  <si>
    <t>Nagativní bednění</t>
  </si>
  <si>
    <t>32,506</t>
  </si>
  <si>
    <t>KRYCÍ LIST SOUPISU PRACÍ</t>
  </si>
  <si>
    <t>bed_patek</t>
  </si>
  <si>
    <t>Bednění patek</t>
  </si>
  <si>
    <t>13,28</t>
  </si>
  <si>
    <t>bed_rov</t>
  </si>
  <si>
    <t>Bednění rovinné</t>
  </si>
  <si>
    <t>59,327</t>
  </si>
  <si>
    <t>bed_valc</t>
  </si>
  <si>
    <t>Bednění válcove zakřivené</t>
  </si>
  <si>
    <t>86,7</t>
  </si>
  <si>
    <t>bourani</t>
  </si>
  <si>
    <t>Bourání betonových konstrukcí</t>
  </si>
  <si>
    <t>m3</t>
  </si>
  <si>
    <t>28,71</t>
  </si>
  <si>
    <t>Objekt:</t>
  </si>
  <si>
    <t>cement</t>
  </si>
  <si>
    <t>Dodávka hmot pro injektáž - cement</t>
  </si>
  <si>
    <t>t</t>
  </si>
  <si>
    <t>5,665</t>
  </si>
  <si>
    <t>SO 01 - Sekundární přeliv</t>
  </si>
  <si>
    <t>DKB_3020</t>
  </si>
  <si>
    <t>Dlažba 30/20</t>
  </si>
  <si>
    <t>92,746</t>
  </si>
  <si>
    <t>dlazba_1B</t>
  </si>
  <si>
    <t>Vymývaná dlažba 1/B</t>
  </si>
  <si>
    <t>35</t>
  </si>
  <si>
    <t>dolam_ryh5</t>
  </si>
  <si>
    <t>Dolamování rýh v tř. 5</t>
  </si>
  <si>
    <t>53,814</t>
  </si>
  <si>
    <t>GT_oplasteni</t>
  </si>
  <si>
    <t>Geotextilie - opláštění odvodnovacích žeber</t>
  </si>
  <si>
    <t>22,86</t>
  </si>
  <si>
    <t>Izol_folie_s</t>
  </si>
  <si>
    <t>Hydroizolační folie - svisle</t>
  </si>
  <si>
    <t>7,084</t>
  </si>
  <si>
    <t>Izol_folie_v</t>
  </si>
  <si>
    <t>Hodroizolační folie - vodorovně</t>
  </si>
  <si>
    <t>36,56</t>
  </si>
  <si>
    <t>kam_schody</t>
  </si>
  <si>
    <t>Schody z lom. kam.</t>
  </si>
  <si>
    <t>1,916</t>
  </si>
  <si>
    <t>kostky</t>
  </si>
  <si>
    <t>Obruba z kostek</t>
  </si>
  <si>
    <t>14,651</t>
  </si>
  <si>
    <t>KT_2xLp_dl</t>
  </si>
  <si>
    <t>Celková délka kotev</t>
  </si>
  <si>
    <t>m</t>
  </si>
  <si>
    <t>16</t>
  </si>
  <si>
    <t>KT_2xLp_ks</t>
  </si>
  <si>
    <t>Počet kotev</t>
  </si>
  <si>
    <t>kus</t>
  </si>
  <si>
    <t>KT_3xLp_dl</t>
  </si>
  <si>
    <t>Délka pramenčových kotev 4xLP</t>
  </si>
  <si>
    <t>105</t>
  </si>
  <si>
    <t>leseni</t>
  </si>
  <si>
    <t>Pracovní řadové lešení</t>
  </si>
  <si>
    <t>83,2</t>
  </si>
  <si>
    <t>lic_DS</t>
  </si>
  <si>
    <t>Úprava líce DS</t>
  </si>
  <si>
    <t>53,5</t>
  </si>
  <si>
    <t>neg_zakriv_bed</t>
  </si>
  <si>
    <t>Negativní bednění jinak zakřivené</t>
  </si>
  <si>
    <t>76,317</t>
  </si>
  <si>
    <t>obrubnik</t>
  </si>
  <si>
    <t>Obrubník</t>
  </si>
  <si>
    <t>125</t>
  </si>
  <si>
    <t>ocisteni</t>
  </si>
  <si>
    <t>Očištění ploch odbouraného betonu</t>
  </si>
  <si>
    <t>43,4</t>
  </si>
  <si>
    <t>odbour_bet</t>
  </si>
  <si>
    <t>Odbourání povrchu betonu</t>
  </si>
  <si>
    <t>34</t>
  </si>
  <si>
    <t>odkop_tr4</t>
  </si>
  <si>
    <t>Odkopávka cesty</t>
  </si>
  <si>
    <t>71,915</t>
  </si>
  <si>
    <t>odpocet_vylomu</t>
  </si>
  <si>
    <t>Odpočet výlomu - výlom bez nadvýlomu</t>
  </si>
  <si>
    <t>585,23</t>
  </si>
  <si>
    <t>odstr_asf_ruc</t>
  </si>
  <si>
    <t>Odstranění asf. ručně</t>
  </si>
  <si>
    <t>5</t>
  </si>
  <si>
    <t>odstr_dlazdic</t>
  </si>
  <si>
    <t>Odstranění dlaždic</t>
  </si>
  <si>
    <t>39,7</t>
  </si>
  <si>
    <t>odvoz14</t>
  </si>
  <si>
    <t>Odklizení přebytku zeminy v tř. 1-4</t>
  </si>
  <si>
    <t>1855,223</t>
  </si>
  <si>
    <t>odvoz57</t>
  </si>
  <si>
    <t>Odklizení zeminy v tř. 5-7</t>
  </si>
  <si>
    <t>683,298</t>
  </si>
  <si>
    <t>ochran_tex_s</t>
  </si>
  <si>
    <t>Ochranná textilie svisle</t>
  </si>
  <si>
    <t>2,534</t>
  </si>
  <si>
    <t>ochran_tex_v</t>
  </si>
  <si>
    <t>Ochranná textílie - vodorovně</t>
  </si>
  <si>
    <t>okap_chodnik</t>
  </si>
  <si>
    <t>Okapový chodník</t>
  </si>
  <si>
    <t>10,4</t>
  </si>
  <si>
    <t>pasek</t>
  </si>
  <si>
    <t>Zemnící pásek</t>
  </si>
  <si>
    <t>241,1</t>
  </si>
  <si>
    <t>reprofilace</t>
  </si>
  <si>
    <t>Reprofilace soklu</t>
  </si>
  <si>
    <t>19,92</t>
  </si>
  <si>
    <t>ryha200_tr4</t>
  </si>
  <si>
    <t>Hloubení rýh do 2,0 m v tř. 4</t>
  </si>
  <si>
    <t>16,52</t>
  </si>
  <si>
    <t>rzb_asf</t>
  </si>
  <si>
    <t>Odstranění asf. zpevnění</t>
  </si>
  <si>
    <t>403</t>
  </si>
  <si>
    <t>rzb_kostek</t>
  </si>
  <si>
    <t>Rozebrání obruby z kostek</t>
  </si>
  <si>
    <t>0,8</t>
  </si>
  <si>
    <t>rzb_obrub</t>
  </si>
  <si>
    <t>Odstranění obrubníků</t>
  </si>
  <si>
    <t>137</t>
  </si>
  <si>
    <t>vykop_patek</t>
  </si>
  <si>
    <t>Výkop pro patky zábradlí</t>
  </si>
  <si>
    <t>8,008</t>
  </si>
  <si>
    <t>vykop_tr3a4</t>
  </si>
  <si>
    <t>Výkop v tř. 3a4</t>
  </si>
  <si>
    <t>2167,086</t>
  </si>
  <si>
    <t>vykop_tr5</t>
  </si>
  <si>
    <t>Výkop v tř. 5</t>
  </si>
  <si>
    <t>629,484</t>
  </si>
  <si>
    <t>Z5</t>
  </si>
  <si>
    <t>Kotevní desky zemnícího pásku</t>
  </si>
  <si>
    <t>kg</t>
  </si>
  <si>
    <t>16,566</t>
  </si>
  <si>
    <t>REKAPITULACE ČLENĚNÍ SOUPISU PRACÍ</t>
  </si>
  <si>
    <t>zahoz_bet</t>
  </si>
  <si>
    <t>Zához z betonových bloků</t>
  </si>
  <si>
    <t>67,648</t>
  </si>
  <si>
    <t>zapor_paz</t>
  </si>
  <si>
    <t>Záporové pažení - stříkaný beton</t>
  </si>
  <si>
    <t>74,975</t>
  </si>
  <si>
    <t>zapory_10m</t>
  </si>
  <si>
    <t>Zápory délky 10 m</t>
  </si>
  <si>
    <t>110</t>
  </si>
  <si>
    <t>zapory_7m</t>
  </si>
  <si>
    <t>Zápory délky 7 m</t>
  </si>
  <si>
    <t>zasyp</t>
  </si>
  <si>
    <t>Zásyp se zhutněním</t>
  </si>
  <si>
    <t>93,54</t>
  </si>
  <si>
    <t>zasyp_propust</t>
  </si>
  <si>
    <t>Propustný zásyp zeminou z výkopu</t>
  </si>
  <si>
    <t>76,78</t>
  </si>
  <si>
    <t>zem_proSO05</t>
  </si>
  <si>
    <t>Zemina k použití na SO 05</t>
  </si>
  <si>
    <t>408,306</t>
  </si>
  <si>
    <t>Kód dílu - Popis</t>
  </si>
  <si>
    <t>Cena celkem [CZK]</t>
  </si>
  <si>
    <t>HSV - Práce a dodávky HSV</t>
  </si>
  <si>
    <t xml:space="preserve">    1 - Zemní práce</t>
  </si>
  <si>
    <t xml:space="preserve">    2 - Zakládání</t>
  </si>
  <si>
    <t xml:space="preserve">    3 - Svislé a kompletní konstrukce</t>
  </si>
  <si>
    <t xml:space="preserve">    4 - Vodorovné konstrukce</t>
  </si>
  <si>
    <t xml:space="preserve">    5 - Komunikace pozemní</t>
  </si>
  <si>
    <t xml:space="preserve">    6 - Úpravy povrchů, podlahy a osazování výplní</t>
  </si>
  <si>
    <t xml:space="preserve">    8 - Trubní vedení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</si>
  <si>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</si>
  <si>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</si>
  <si>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</si>
  <si>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</si>
  <si>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</si>
  <si>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764 - Konstrukce klempířské</t>
  </si>
  <si>
    <t xml:space="preserve">    767 - Konstrukce zámečnické</t>
  </si>
  <si>
    <t>M - Práce a dodávky M</t>
  </si>
  <si>
    <t xml:space="preserve">    21-M - Elektromontáže</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</si>
  <si>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</si>
  <si>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</si>
  <si>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</si>
  <si>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</si>
  <si>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</si>
  <si>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</si>
  <si>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</si>
  <si>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</si>
  <si>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</si>
  <si>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</si>
  <si>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</si>
  <si>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</si>
  <si>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</si>
  <si>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</si>
  <si>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</si>
  <si>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</si>
  <si>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</si>
  <si>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</si>
  <si>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113107044</t>
  </si>
  <si>
    <t>Odstranění podkladu živičných tl 200 mm při překopech ručně</t>
  </si>
  <si>
    <t>CS ÚRS 2019 02</t>
  </si>
  <si>
    <t>4</t>
  </si>
  <si>
    <t>573440725</t>
  </si>
  <si>
    <t>PP</t>
  </si>
  <si>
    <t>Odstranění podkladů nebo krytů při překopech inženýrských sítí s přemístěním hmot na skládku ve vzdálenosti do 3 m nebo s naložením na dopravní prostředek ručně živičných, o tl. vrstvy přes 150 do 200 mm</t>
  </si>
  <si>
    <t>PSC</t>
  </si>
  <si>
    <t xml:space="preserve">Poznámka k souboru cen:_x000D_
1. Pro volbu cen z hlediska množství se uvažuje každá souvisle odstraňovaná plocha krytu nebo podkladu stejného druhu samostatně. Odstraňuje-li se několik vrstev vozovky najednou, jednotlivé vrstvy se oceňují každá samostatně._x000D_
2. Ceny jsou určeny pouze pro případy havárií a přeložek._x000D_
3. Ceny nelze použít v rámci výstavby nových inženýrských sítí._x000D_
4. Ceny_x000D_
a) –7011 až –7013, -7411 až -7413 a -7511 až -7513 lze použít i pro odstranění podkladů nebo krytů ze štěrkopísku, škváry, strusky nebo z mechanicky zpevněných zemin,_x000D_
b) –7021 až 7025, -7421 až -7425 a -7521 až -7525 lze použít i pro odstranění podkladů nebo krytů ze zemin stabilizovaných vápnem,_x000D_
c) –7030 až -7034, -7430 až -7434 a -7530 až -7534 lze použít i pro odstranění dlažeb uložených do betonového lože a dlažeb z mozaiky uložených do cementové malty nebo podkladu ze zemin stabilizovaných cementem._x000D_
5. Ceny lze použít i pro odstranění podkladů nebo krytů opatřených živičnými postřiky nebo nátěry._x000D_
6. V cenách nejsou započteny náklady na zarovnání styčných ploch betonových nebo živičných podkladů nebo krytů, které se oceňuje cenami souboru cen 919 73- Zarovnání styčné plochy části C 01 tohoto ceníku. Množství suti získané ze zarovnání styčných ploch podkladů nebo krytů se zanedbává._x000D_
7. Přemístění vybouraného materiálu na vzdálenost přes 3 m se oceňuje cenami souborů cen 997 22-1 Vodorovná doprava suti._x000D_
8. Cenypro odstranění živičných podkladů nebo krytů -704 ., -744 . a -754 . nelze použít pro odstranění podkladu nebo krytu frézováním._x000D_
</t>
  </si>
  <si>
    <t>VV</t>
  </si>
  <si>
    <t>5 "Odstranění asf. zpevnění kolem vstupu do štoly - viz D.01_3.4"</t>
  </si>
  <si>
    <t>113107163</t>
  </si>
  <si>
    <t>Odstranění podkladu z kameniva drceného tl 300 mm strojně pl přes 50 do 200 m2</t>
  </si>
  <si>
    <t>517419916</t>
  </si>
  <si>
    <t>Odstranění podkladů nebo krytů strojně plochy jednotlivě přes 50 m2 do 200 m2 s přemístěním hmot na skládku na vzdálenost do 20 m nebo s naložením na dopravní prostředek z kameniva hrubého drceného, o tl. vrstvy přes 200 do 300 mm</t>
  </si>
  <si>
    <t xml:space="preserve">Poznámka k souboru cen:_x000D_
1. Pro volbu cen z hlediska množství se uvažuje každá souvisle odstraňovaná plocha krytu nebo podkladu stejného druhu samostatně. Odstraňuje-li se několik vrstev vozovky najednou, jednotlivé vrstvy se oceňují každá samostatně._x000D_
2. Ceny_x000D_
a) –7111 až –7113, –7151 až -7153, -7211 až -7213 a -7311 až -7313 lze použít i pro odstranění podkladů nebo krytů ze štěrkopísku, škváry, strusky nebo z mechanicky zpevněných zemin,_x000D_
b) –7121 až 7125, –7161 až -7165, -7221 až -7225 a -7321 až -7325 lze použít i pro odstranění podkladů nebo krytů ze zemin stabilizovaných vápnem,_x000D_
c) –7130 až -7134, –7170 až -7174, –7230 až -7234 a -7330 až -7334 lze použít i pro odstranění dlažeb uložených do betonového lože a dlažeb z mozaiky uložených do cementové malty nebo podkladu ze zemin stabilizovaných cementem._x000D_
3. Ceny lze použít i pro odstranění podkladů nebo krytů opatřených živičnými postřiky nebo nátěry._x000D_
4. Ceny odlišené podle tloušťky (např. do 100 mm, do 200 mm) jsou určeny vždy pro celou tloušťku jednotlivých konstrukcí._x000D_
5. V cenách nejsou započteny náklady na zarovnání styčných ploch betonových nebo živičných podkladů nebo krytů, které se oceňuje cenami souboru cen 919 73- Zarovnání styčné plochy části C 01 tohoto ceníku. Množství suti získané ze zarovnání styčných ploch podkladů nebo krytů se zvlášť nevykazuje._x000D_
6. Přemístění vybouraného materiálu větší vzdálenost, než je uvedeno, se oceňuje cenami souborů cen 997 22-1 Vodorovná doprava suti._x000D_
7. Ceny -714 . , -718 . , –724 . a -734 . nelze použít pro odstranění podkladu nebo krytu frézováním._x000D_
</t>
  </si>
  <si>
    <t>3</t>
  </si>
  <si>
    <t>113107184</t>
  </si>
  <si>
    <t>Odstranění podkladu živičného tl 200 mm strojně pl přes 50 do 200 m2</t>
  </si>
  <si>
    <t>23570924</t>
  </si>
  <si>
    <t>Odstranění podkladů nebo krytů strojně plochy jednotlivě přes 50 m2 do 200 m2 s přemístěním hmot na skládku na vzdálenost do 20 m nebo s naložením na dopravní prostředek živičných, o tl. vrstvy přes 150 do 200 mm</t>
  </si>
  <si>
    <t>"Odstranění stávající komunikace - viz příloha D.01_3.2" 403 "m2"</t>
  </si>
  <si>
    <t>Součet</t>
  </si>
  <si>
    <t>113201112</t>
  </si>
  <si>
    <t>Vytrhání obrub silničních ležatých</t>
  </si>
  <si>
    <t>-1484084936</t>
  </si>
  <si>
    <t>Vytrhání obrub s vybouráním lože, s přemístěním hmot na skládku na vzdálenost do 3 m nebo s naložením na dopravní prostředek silničních ležatých</t>
  </si>
  <si>
    <t xml:space="preserve">Poznámka k souboru cen:_x000D_
1. Ceny jsou určeny:_x000D_
a) pro vytrhání obrub, obrubníků nebo krajníků jakéhokoliv druhu a velikosti uložených v jakémkoliv loži popř. i s opěrami a vyspárovaných jakýmkoliv materiálem,_x000D_
b) pro obruby z dlažebních kostek uložených v jedné řadě._x000D_
2. V cenách nejsou započteny náklady na popř. nutné očištění:_x000D_
a) vytrhaných obrubníků nebo krajníků, které se oceňuje cenami souboru cen 979 0 . - . . Očištění vybouraných obrubníků, krajníků, desek nebo dílců části C 01 tohoto ceníku,_x000D_
b) vytrhaných dlažebních kostek, které se oceňují cenami souboru cen 979 07-11 Očištění vybouraných dlažebních kostek části C 01 tohoto ceníku._x000D_
3. Vytrhání obrub ze dvou řad kostek se oceňuje jako dvojnásobné množství vytrhání obrub z jedné řady kostek._x000D_
4. Přemístění vybouraných obrub, krajníků nebo dlažebních kostek včetně materiálu z lože a spár na vzdálenost přes 3 m se oceňuje cenami souborů cen 997 22-1 Vodorovná doprava suti a vybouraných hmot._x000D_
</t>
  </si>
  <si>
    <t>Odstranění stávajících obrub - viz D.01_3.2</t>
  </si>
  <si>
    <t>41+46+49+1</t>
  </si>
  <si>
    <t>113203111</t>
  </si>
  <si>
    <t>Vytrhání obrub z dlažebních kostek</t>
  </si>
  <si>
    <t>-1785583662</t>
  </si>
  <si>
    <t>Vytrhání obrub s vybouráním lože, s přemístěním hmot na skládku na vzdálenost do 3 m nebo s naložením na dopravní prostředek z dlažebních kostek</t>
  </si>
  <si>
    <t>2*0,4 "odstranění obruby z kostek - viz D.01_3.4"</t>
  </si>
  <si>
    <t>6</t>
  </si>
  <si>
    <t>115101201</t>
  </si>
  <si>
    <t>Čerpání vody na dopravní výšku do 10 m průměrný přítok do 500 l/min</t>
  </si>
  <si>
    <t>hod</t>
  </si>
  <si>
    <t>-2109935140</t>
  </si>
  <si>
    <t>Čerpání vody na dopravní výšku do 10 m s uvažovaným průměrným přítokem do 500 l/min</t>
  </si>
  <si>
    <t xml:space="preserve">Poznámka k souboru cen:_x000D_
1. Ceny jsou určeny pro čerpání ve dne, v noci, v pracovní dny i ve dnech pracovního klidu._x000D_
2. Ceny nelze použít pro čerpání vody při snižování hladiny podzemní vody soustavou čerpacích jehel; toto snižování hladiny vody se oceňuje cenami souborů cen:_x000D_
a) 115 20-12 Čerpací jehla,_x000D_
b) 115 20-13 Montáž a demontáž zařízení čerpací a odsávací stanice,_x000D_
c) 115 20-14 Montáž, opotřebení a demontáž sběrného potrubí,_x000D_
d) 115 20-15 Montáž a demontáž odpadního potrubí,_x000D_
e) 115 20-16 Odsávání a čerpání vody sběrným potrubím._x000D_
3. V cenách jsou započteny i náklady na odpadní potrubí v délce do 20 m, na lešení pod čerpadla a pod odpadní potrubí. Pro převedení vody na vzdálenost větší než 20 m se použijí položky souboru cen 115 00-11 Převedení vody potrubím tohoto katalogu._x000D_
4. V cenách nejsou započteny náklady na zřízení čerpacích jímek nebo projektovaných studní:_x000D_
a) kopaných; tyto se oceňují příslušnými cenami části A02 Zemní práce pro objekty oborů 821 až 828,_x000D_
b) vrtaných; tyto se oceňují příslušnými cenami katalogu 800-2 Zvláštní zakládání objektů._x000D_
5. Doba, po kterou nejsou čerpadla v činnosti, se neoceňuje. Výjimkou je přerušení čerpání vody na dobu do 15 minut jednotlivě; toto přerušení se od doby čerpání neodečítá._x000D_
6. Dopravní výškou vody se rozumí svislá vzdálenost mezi hladinou vody v jímce sníženou čerpáním a vodorovnou rovinou proloženou osou nejvyššího bodu výtlačného potrubí._x000D_
7. Množství jednotek se určuje v hodinách doby, po kterou je jednotlivé čerpadlo, popř. celý soubor čerpadel v činnosti._x000D_
8. Počet měrných jednotek se určí samostatně za každé čerpací místo (jámu, studnu, šachtu)_x000D_
</t>
  </si>
  <si>
    <t>2 "ks" * 4 "měsíce" * 30 "dní" * 0.5 "h"</t>
  </si>
  <si>
    <t>7</t>
  </si>
  <si>
    <t>115101301</t>
  </si>
  <si>
    <t>Pohotovost čerpací soupravy pro dopravní výšku do 10 m přítok do 500 l/min</t>
  </si>
  <si>
    <t>den</t>
  </si>
  <si>
    <t>1401839649</t>
  </si>
  <si>
    <t>Pohotovost záložní čerpací soupravy pro dopravní výšku do 10 m s uvažovaným průměrným přítokem do 500 l/min</t>
  </si>
  <si>
    <t xml:space="preserve">Poznámka k souboru cen:_x000D_
1. V ceně nejsou započteny náklady na sací a výtlačné potrubí, příp. na odpadní žlaby a náklady na lešení pod čerpadlo a pod potrubí nebo pod odpadní žlaby, na energii a na záložní zdroje energie._x000D_
2. Oceňují se všechny kalendářní dny od skončení montáže do započetí demontáže čerpací soupravy s odečtením kalendářních dnů, ve kterých je tato souprava v činnosti._x000D_
3. Pohotovost záložní čerpací soupravy se oceňuje jen se souhlasem investora a to tehdy, mohla-li by porucha v čerpání ohrozit bezpečnost pracujících nebo budované dílo, příp. termín výstavby._x000D_
4. Dopravní výškou vody se rozumí svislá vzdálenost mezi hladinou vody v jímce sníženou čerpáním a vodorovnou rovinou, proloženou osou nejvyššího bodu výtlačného potrubí._x000D_
5. Počet měrných jednotek se určí samostatně za každé čerpací místo (jámu, studnu, šachtu)_x000D_
6. Pokud projekt předepíše zřízení samostatného sacího nebo výtlačného potrubí, oceňují se tyto náklady cenami souboru cen 115 00-11 Převedení vody potrubím._x000D_
</t>
  </si>
  <si>
    <t>2 "ks" * 4 "měsíce" * 30 "dní"</t>
  </si>
  <si>
    <t>8</t>
  </si>
  <si>
    <t>122302202</t>
  </si>
  <si>
    <t>Odkopávky a prokopávky nezapažené pro silnice objemu do 1000 m3 v hornině tř. 4</t>
  </si>
  <si>
    <t>-86371597</t>
  </si>
  <si>
    <t>Odkopávky a prokopávky nezapažené pro silnice s přemístěním výkopku v příčných profilech na vzdálenost do 15 m nebo s naložením na dopravní prostředek v hornině tř. 4 přes 100 do 1 000 m3</t>
  </si>
  <si>
    <t xml:space="preserve">Poznámka k souboru cen:_x000D_
1. Ceny jsou určeny pro vykopávky:_x000D_
a) příkopů pro silnice a to i tehdy, jsou-li vykopávky příkopů prováděny samostatně,_x000D_
b) v zemnících na suchu, jestliže tyto zemníky přímo souvisejí s odkopávkami nebo prokopávkami pro spodní stavbu silnic. Vykopávky v ostatních zemnících se oceňují podle kapitoly. 3*2 Zemníky Všeobecných podmínek tohoto katalogu._x000D_
c) při zahlubování silnic pro mimoúrovňové křížení a pro vykopávky pod mosty provedenými v předepsaném předstihu. Část vykopávky mezi svislými rovinami proloženými vnějšími hranami mostu se oceňují:_x000D_
- při objemu do 1 000 m3 cenami pro množství do 100 m3_x000D_
- při objemu přes 1 000 m3 cenami pro množství přes 100 do 1 000 m3._x000D_
d) pro sejmutí podorničí s přihlédnutím k ustanovení čl. 3112 Všeobecných podmínek katalogu._x000D_
2. Ceny nelze použít pro odkopávky a prokopávky v zapažených prostorách; tyto zemní práce se oceňují podle čl. 3116 Všeobecných podmínek tohoto katalogu._x000D_
3. V cenách jsou započteny i náklady na vodorovné přemístění výkopku v příčných profilech na přilehlých svazích a příkopech. Vzdálenosti příčného přemístění se nezahrnují do střední vzdálenosti vodorovného přemístění výkopku._x000D_
4. Vodorovné přemístění výkopku z výkopiště na násypiště při jakékoliv šířce koruny se nepovažuje za vodorovné přemístění výkopku v příčném profilu, je-li při odkopávce nebo prokopávce mezi výkopištěm a násypištěm v příčném profilu dopravní nebo jiný pruh, na němž projekt vylučuje rušení provozu prováděním zemních prací. Takové přemístění výkopku se oceňuje podle čl. 3162 Všeobecných podmínek tohoto katalogu._x000D_
5. Přemístění výkopku v příčných profilech na vzdálenost přes 15 m se oceňuje cenami souboru cen 162 .0-1 . Vodorovné přemístění výkopku části A 01 Společné zemní práce tohoto katalogu_x000D_
</t>
  </si>
  <si>
    <t>Odkopávka ppro komunikaci - viz D.01_3.2 a D.01_3.3.3</t>
  </si>
  <si>
    <t>Začátek až PF 01/30</t>
  </si>
  <si>
    <t>(0.1+0.4)*0.5*5.9</t>
  </si>
  <si>
    <t>PF 01/30 až 01/31</t>
  </si>
  <si>
    <t>(0.4+0.8)*0.5*4.7+2.0*3</t>
  </si>
  <si>
    <t>PF 01/31 až 01/32</t>
  </si>
  <si>
    <t>(0.8+0.7)*0.5*9.4</t>
  </si>
  <si>
    <t>PF 01/32 až 01/33</t>
  </si>
  <si>
    <t>(0.8+0.7)*0.5*8.8</t>
  </si>
  <si>
    <t>PF 01/33 a 01/35 až k mostu</t>
  </si>
  <si>
    <t>(0.8+0.8)*8.7</t>
  </si>
  <si>
    <t>PF 01/35 až 01/36</t>
  </si>
  <si>
    <t>(0.8+0.6)*0.5*4.1</t>
  </si>
  <si>
    <t>PF 01/36 až 01/37</t>
  </si>
  <si>
    <t>(0.6+0.5)*0.5*2.8</t>
  </si>
  <si>
    <t>PF 01/37 až 01/38</t>
  </si>
  <si>
    <t>(0.5+0.7)*0.5*10.1</t>
  </si>
  <si>
    <t>PF 01/38 až 01/39</t>
  </si>
  <si>
    <t>(0.7+1.1)*0.5*4.2</t>
  </si>
  <si>
    <t>PF 01/39 až 01/40</t>
  </si>
  <si>
    <t>(1.1+0.5)*0.5*10.4</t>
  </si>
  <si>
    <t>PF 01/40 až konec</t>
  </si>
  <si>
    <t>(0.1+0.5)*0.5*7.0</t>
  </si>
  <si>
    <t>"Předpokládaný sesuvy do výkopu cca 15%" 9,380</t>
  </si>
  <si>
    <t>9</t>
  </si>
  <si>
    <t>131201103</t>
  </si>
  <si>
    <t>Hloubení jam nezapažených v hornině tř. 3 objemu do 5000 m3</t>
  </si>
  <si>
    <t>-340602055</t>
  </si>
  <si>
    <t>Hloubení nezapažených jam a zářezů s urovnáním dna do předepsaného profilu a spádu v hornině tř. 3 přes 1 000 do 5 000 m3</t>
  </si>
  <si>
    <t xml:space="preserve">Poznámka k souboru cen:_x000D_
1. Hloubení jam ve stržích a jam pro základy pro příčná a podélná zpevnění dna a břehů pod obrysem výkopu pro koryta vodotečí při lesnicko-technických melioracích (LTM) zejména vykopávky pro konstrukce těles, stupňů, boků, předprahů, prahů, podháněk, výhonů a pro základy zdí, dlažeb, rovnanin, plůtků a hatí se oceňují cenami příslušnými pro objem výkopů do 100 m3, i když skutečný objem výkopu je větší._x000D_
2. Ceny lze použít i pro hloubení nezapažených jam a zářezů pro podzemní vedení, jsou-li tyto práce prováděny z povrchu území._x000D_
3. Předepisuje-li projekt hloubit jámy popsané v pozn. č. 1 v hornině 5 až 7 bez použití trhavin, oceňuje se toto hloubení_x000D_
a) v suchu nebo v mokru cenami 138 40-1101, 138 50-1101 a 138 60-1101 Dolamování zapažených nebo nezapažených hloubených vykopávek;_x000D_
b) v tekoucí vodě při jakékoliv její rychlosti individuálně._x000D_
4. Hloubení nezapažených jam hloubky přes 16 m se oceňuje individuálně._x000D_
5. V cenách jsou započteny i náklady na případné nutné přemístění výkopku ve výkopišti a na přehození výkopku na přilehlém terénu na vzdálenost do 3 m od okraje jámy nebo naložení na dopravní prostředek._x000D_
6. Náklady na svislé přemístění výkopku nad 1 m hloubky se určí dle ustanovení článku č. 3161 všeobecných podmínek katalogu._x000D_
</t>
  </si>
  <si>
    <t>0,50*vykop_tr3a4 "50% v tř. 3"</t>
  </si>
  <si>
    <t>10</t>
  </si>
  <si>
    <t>131301103</t>
  </si>
  <si>
    <t>Hloubení jam nezapažených v hornině tř. 4 objemu do 5000 m3</t>
  </si>
  <si>
    <t>-1675024222</t>
  </si>
  <si>
    <t>Hloubení nezapažených jam a zářezů s urovnáním dna do předepsaného profilu a spádu v hornině tř. 4 přes 1 000 do 5 000 m3</t>
  </si>
  <si>
    <t>Viz přílohu D.01_3.1</t>
  </si>
  <si>
    <t>V prostoru mezi těsnící clonou a SO02 511.55 až 511.85</t>
  </si>
  <si>
    <t>(5.7+6)*0.5*0.3</t>
  </si>
  <si>
    <t>V prostoru mezi těsnící clonou a SO02 511.85 až 512.15</t>
  </si>
  <si>
    <t>(10.4+10.8)*0.5*0.3</t>
  </si>
  <si>
    <t>V prostoru mezi těsnící clonou a SO02 512.15 až 512.45</t>
  </si>
  <si>
    <t>(15.9+16.3)*0.5*0.3</t>
  </si>
  <si>
    <t>V prostoru mezi těsnící clonou a SO02 512.45 až 512.75</t>
  </si>
  <si>
    <t>(22.2+22.7)*0.5*0.3</t>
  </si>
  <si>
    <t>V prostoru mezi těsnící clonou a SO02 512.75 až 513.05</t>
  </si>
  <si>
    <t>(30.1+30.6)*0.5*0.3</t>
  </si>
  <si>
    <t>V prostoru mezi těsnící clonou a SO02 513.05 až 513.35</t>
  </si>
  <si>
    <t>(38.1+38.7)*0.5*0.3</t>
  </si>
  <si>
    <t>V prostoru mezi těsnící clonou a SO02 513.35 až 513.65</t>
  </si>
  <si>
    <t>(44.9+45.4)*0.5*0.3</t>
  </si>
  <si>
    <t>V prostoru mezi těsnící clonou a SO02 513.65 až 513.80</t>
  </si>
  <si>
    <t>(50.9+51.3)*0.5*0.15</t>
  </si>
  <si>
    <t>V prostoru mezi těsnící clonou a SO02 513.80 až 514.00</t>
  </si>
  <si>
    <t>(57.5+57.8)*0.5*0.2</t>
  </si>
  <si>
    <t>V prostoru mezi těsnící clonou a SO02 514.00 až 514.50</t>
  </si>
  <si>
    <t>(57.8+59.1)*0.5*0.5</t>
  </si>
  <si>
    <t>V prostoru mezi těsnící clonou a SO02 514.50 až 515.00</t>
  </si>
  <si>
    <t>(59.1+59.2)*0.5*0.5</t>
  </si>
  <si>
    <t>V prostoru mezi těsnící clonou a SO02 515.00 až 515.50</t>
  </si>
  <si>
    <t>(59.2+59.4)*0.5*0.5</t>
  </si>
  <si>
    <t>V prostoru mezi těsnící clonou a SO02 515.50 až 516.00</t>
  </si>
  <si>
    <t>(59.4+60.1)*0.5*0.5</t>
  </si>
  <si>
    <t>V prostoru mezi těsnící clonou a SO02 516.00 až 516.50</t>
  </si>
  <si>
    <t>(60.1+61.5)*0.5*0.5</t>
  </si>
  <si>
    <t>V prostoru mezi těsnící clonou a SO02 516.50 až 516.90</t>
  </si>
  <si>
    <t>(61.5+70.4)*0.5*0.5</t>
  </si>
  <si>
    <t>Pod blokem 01 úroveň 513.80 až 514.95</t>
  </si>
  <si>
    <t>(33.7+39.6)*0.5*1.15</t>
  </si>
  <si>
    <t>Za sekundárním přelivem v prostoru kamenného opevnění 514.65 až 514.95</t>
  </si>
  <si>
    <t>(33.7+33.1)*0.5*0.30</t>
  </si>
  <si>
    <t>Za sekundárním přelivem v prostoru kamenného opevnění 513.89 až 514.65</t>
  </si>
  <si>
    <t>(12.6+0)*0.5*0.76</t>
  </si>
  <si>
    <t>V prostoru sekundárního přelivem 513.80 až 514.95</t>
  </si>
  <si>
    <t>(18.9+24.6)*0.5*1.15</t>
  </si>
  <si>
    <t>V prostoru výusti drénu 512.42 až 512.57</t>
  </si>
  <si>
    <t>(1.7+2.6)*0.5*0.15</t>
  </si>
  <si>
    <t>V prostoru výusti drénu 512.57 až 513.35</t>
  </si>
  <si>
    <t>(4.1+12.9)*0.5*0.78</t>
  </si>
  <si>
    <t>V prostoru výusti drénu 513.35 až 514.00</t>
  </si>
  <si>
    <t>(12.9+6.1)*0.5*0.65</t>
  </si>
  <si>
    <t>V prostoru výusti drénu 513.03 až 514.20</t>
  </si>
  <si>
    <t>1.4*1.2*0.8+(1.4*1.2+0)*1.15*0.5*2</t>
  </si>
  <si>
    <t>V prostoru terénní úpravy před injekční clonou 514.00 až 514.30</t>
  </si>
  <si>
    <t>(6.1+19.9)*0.5*0.3</t>
  </si>
  <si>
    <t>V prostoru terénní úpravy před injekční clonou 514.30 až 514.50</t>
  </si>
  <si>
    <t>(19.9+156)*0.5*0.2</t>
  </si>
  <si>
    <t>V prostoru terénní úpravy před injekční clonou 514.50 až 514.95</t>
  </si>
  <si>
    <t>(156+315)*0.5*0.45</t>
  </si>
  <si>
    <t>V prostoru terénní úpravy před injekční clonou 514.95 až 515.00</t>
  </si>
  <si>
    <t>(555+556)*0.5*0.05</t>
  </si>
  <si>
    <t>V prostoru terénní úpravy před injekční clonou 515.00 až 515.50</t>
  </si>
  <si>
    <t>(556+564)*0.5*0.5</t>
  </si>
  <si>
    <t>V prostoru terénní úpravy před injekční clonou 515.50 až 516.00</t>
  </si>
  <si>
    <t>(564+576)*0.5*0.5</t>
  </si>
  <si>
    <t>V prostoru terénní úpravy před injekční clonou 516.00 až 516.50</t>
  </si>
  <si>
    <t>(576+594)*0.5*0.5</t>
  </si>
  <si>
    <t>V prostoru terénní úpravy před injekční clonou 516.50 až 516.90</t>
  </si>
  <si>
    <t>(594+627)*0.5*0.4</t>
  </si>
  <si>
    <t>V prostoru terénní úpravy 516.90 až 517.00</t>
  </si>
  <si>
    <t>(722+721)*0.5*0.1</t>
  </si>
  <si>
    <t>V prostoru terénní úpravy 517.00 až 517.50</t>
  </si>
  <si>
    <t>(721+667)*0.5*0.5</t>
  </si>
  <si>
    <t>V prostoru terénní úpravy 517.50 až 518.00</t>
  </si>
  <si>
    <t>(667+350+24)*0.5*0.5</t>
  </si>
  <si>
    <t>V prostoru terénní úpravy u rampy 518.00 až 518.17</t>
  </si>
  <si>
    <t>(24+0)*0.5*0.17</t>
  </si>
  <si>
    <t>V prostoru terénní úpravy u zavázání do terénu (pb až sek přeliv) 518.00 až 518.50</t>
  </si>
  <si>
    <t>(350+0)*0.5*0.5</t>
  </si>
  <si>
    <t>Vyústění drénu</t>
  </si>
  <si>
    <t>(1.1+0)*0.5*0.45</t>
  </si>
  <si>
    <t>V prostoru kamenné dlažby</t>
  </si>
  <si>
    <t>14*0.5</t>
  </si>
  <si>
    <t>Výkop v prostoru drénu</t>
  </si>
  <si>
    <t>(58+22)*0.5*0.65+58*0.62+(58+0)*0.5*0.65</t>
  </si>
  <si>
    <t>V prostoru založení dlažby pod úrovní 514.95</t>
  </si>
  <si>
    <t>(3.5+9.5)*0.4</t>
  </si>
  <si>
    <t>V prostoru drenážní rýhy</t>
  </si>
  <si>
    <t>(1.7+1.2)*0.5*0.4</t>
  </si>
  <si>
    <t>"Odečtení výlomů v prostoru, výpočtů výkopů" -odpocet_vylomu</t>
  </si>
  <si>
    <t>"Předpokládané sesuvy do výkopu " 282.66</t>
  </si>
  <si>
    <t>0,50*vykop_tr3a4 "50% v tř. 4"</t>
  </si>
  <si>
    <t>11</t>
  </si>
  <si>
    <t>131303101</t>
  </si>
  <si>
    <t>Hloubení jam ručním nebo pneum nářadím v soudržných horninách tř. 4</t>
  </si>
  <si>
    <t>1319158161</t>
  </si>
  <si>
    <t>Hloubení zapažených i nezapažených jam ručním nebo pneumatickým nářadím s urovnáním dna do předepsaného profilu a spádu v horninách tř. 4 soudržných</t>
  </si>
  <si>
    <t xml:space="preserve">Poznámka k souboru cen:_x000D_
1. V cenách jsou započteny i náklady na přehození výkopku na přilehlém terénu na vzdálenost do 3 m od okraje jámy nebo naložení na dopravní prostředek._x000D_
2. V cenách 10-3101 až 40-3102 jsou započteny i náklady na svislý přesun horniny po házečkách do 2 metrů._x000D_
</t>
  </si>
  <si>
    <t>2/Z - viz přílohu D.01_1 - kap 5. Výpis výrobků</t>
  </si>
  <si>
    <t>0,8*1,1*1,1 * 5 "ks"</t>
  </si>
  <si>
    <t>0,8*1,1*1,4 * 1 "ks"</t>
  </si>
  <si>
    <t>4/Z - viz přílohu D.01_1 - kap 5. Výpis výrobků</t>
  </si>
  <si>
    <t>0,8*1,1*1,1 * 2 "ks"</t>
  </si>
  <si>
    <t>12</t>
  </si>
  <si>
    <t>131401103</t>
  </si>
  <si>
    <t>Hloubení jam nezapažených v hornině tř. 5 objemu do 5000 m3</t>
  </si>
  <si>
    <t>-1857399815</t>
  </si>
  <si>
    <t>Hloubení nezapažených jam a zářezů s urovnáním dna do předepsaného profilu a spádu v hornině tř. 5 přes 1 000 do 5 000 m3</t>
  </si>
  <si>
    <t>PF  01/13</t>
  </si>
  <si>
    <t>(0+0.3)*0.5*3</t>
  </si>
  <si>
    <t>PF 01/13 až 01/14</t>
  </si>
  <si>
    <t>(0.3+4.2)*0.5*12</t>
  </si>
  <si>
    <t>PF 01/14 až 01/15</t>
  </si>
  <si>
    <t>(4.2+10.2)*0.5*7.2</t>
  </si>
  <si>
    <t>PF 01/15 až 01/06</t>
  </si>
  <si>
    <t>(10.2+13.9)*0.5*8.5</t>
  </si>
  <si>
    <t>PF 01/06</t>
  </si>
  <si>
    <t>28.8*1.8</t>
  </si>
  <si>
    <t>PF  01/06 až 01/08</t>
  </si>
  <si>
    <t>(10.2+13.9)*0.5*2.2</t>
  </si>
  <si>
    <t>PF 01/08 až 01/16</t>
  </si>
  <si>
    <t>(10.2+10.3)*0.5*5.2</t>
  </si>
  <si>
    <t>PF 01/16 po 01/05</t>
  </si>
  <si>
    <t>10.3*2.5</t>
  </si>
  <si>
    <t>PF  01/05 po 01/04</t>
  </si>
  <si>
    <t>(16.5+4.7)*0.5*10.5</t>
  </si>
  <si>
    <t>PF 01/04 po injekční clonu</t>
  </si>
  <si>
    <t>4.7*2.5</t>
  </si>
  <si>
    <t>PF 01/03 po injekční clonu</t>
  </si>
  <si>
    <t>2.5*2.1</t>
  </si>
  <si>
    <t>PF 01/03 až 01/02</t>
  </si>
  <si>
    <t>(2.2+1.9)*0.5*6</t>
  </si>
  <si>
    <t xml:space="preserve"> PF 01/02 až 01/01</t>
  </si>
  <si>
    <t>(2.7+1.9)*0.5*3</t>
  </si>
  <si>
    <t>PF 01/01 až 02/03</t>
  </si>
  <si>
    <t>(2.7+1)*0.5*6.5</t>
  </si>
  <si>
    <t>Mezisoučet</t>
  </si>
  <si>
    <t>Nadvýlomy v prostoru sekundárního přelivu</t>
  </si>
  <si>
    <t>1.6*13.4*0.35</t>
  </si>
  <si>
    <t>Nadvýlomy v prostoru opěrné zdi</t>
  </si>
  <si>
    <t>105*0.35</t>
  </si>
  <si>
    <t>0,70*vykop_tr5 "70% strojní výkop/30% ruční dolamování"</t>
  </si>
  <si>
    <t>13</t>
  </si>
  <si>
    <t>132301201</t>
  </si>
  <si>
    <t>Hloubení rýh š do 2000 mm v hornině tř. 4 objemu do 100 m3</t>
  </si>
  <si>
    <t>1093368505</t>
  </si>
  <si>
    <t>Hloubení zapažených i nezapažených rýh šířky přes 600 do 2 000 mm s urovnáním dna do předepsaného profilu a spádu v hornině tř. 4 do 100 m3</t>
  </si>
  <si>
    <t xml:space="preserve">Poznámka k souboru cen:_x000D_
1. V cenách jsou započteny i náklady na případné nutné přemístění výkopku ve výkopišti na vzdálenost do 3 m a na přehození výkopku na přilehlém terénu na vzdálenost do 5 m od okraje jámy nebo naložení na dopravní prostředek._x000D_
2. Hloubení rýh při lesnicko-technických melioracích se oceňuje:_x000D_
a) ve stržích cenami platnými pro objem výkopu do 100 m3, i když skutečný objem výkopu je větší,_x000D_
b) mimo strže pro příčná a podélná zpevnění dna a břehů pod obrysem výkopu pro koryta vodotečí, zejména pro konstrukce těles, stupňů, boků, předprahů, prahů, odháněk, výhonů a pro základy zdí, dlažeb, rovnanin, plůtků a hatí, pro jakoukoliv šířku rýhy, při objemu do 100 m3 cenami příslušnými pro objem výkopu do 100 m3 a při jakémkoliv objemu výkopu přes 100 m3 cenami příslušnými pro objem výkopu přes 100 do 1 000 m3._x000D_
3. Náklady na svislé přemístění výkopku nad 1 m hloubky se určí dle ustanovení článku č. 3161 všeobecných podmínek katalogu._x000D_
4. Předepisuje-li projekt hloubit rýhy 5 až 7 bez použití trhavin, oceňuje se toto hloubení:_x000D_
a) v suchu nebo mokru cenami 138 40-1201, 138 50-1201 a 138 60-1201 Dolamování hloubených vykopávek,_x000D_
b) v tekoucí vodě při jakékoliv její rychlosti individuálně._x000D_
5. Ceny nelze použít pro hloubení rýh a hloubky přes 16 m. Tyto práce se oceňují individuálně._x000D_
</t>
  </si>
  <si>
    <t>Výkop horní části rýhy pro dren</t>
  </si>
  <si>
    <t>0,7*23,6 "pro plné potrubí - viz přílohu D.01_3.8.1 a D.01_3.8.2"</t>
  </si>
  <si>
    <t>14</t>
  </si>
  <si>
    <t>138401101</t>
  </si>
  <si>
    <t>Dolamování hloubených vykopávek jam ve vrstvě tl do 1000 mm v hornině tř. 5</t>
  </si>
  <si>
    <t>-1777004457</t>
  </si>
  <si>
    <t>Dolamování zapažených nebo nezapažených hloubených vykopávek v horninách tř. 5 až 7 ručně s případným nutným přemístěním výkopku ve výkopišti, bez naložení jam nebo zářezů, ve vrstvě tl. do 1 000 mm v hornině tř. 5</t>
  </si>
  <si>
    <t xml:space="preserve">Poznámka k souboru cen:_x000D_
1. Ceny lze použít pouze tehdy, předepisuje-li projekt, že dno nebo boky hloubené vykopávky se musí dolámat bez použití trhavin, aby se neporušila skalní hornina v bocích nebo podložích vykopávky a dále podle čl. 3115 Všeobecných podmínek tohoto katalogu_x000D_
2. Ceny jsou určeny pro realizaci prací ručním nebo pneumatickým nářadím._x000D_
3. V ceně jsou započteny i náklady na přehození výkopku na přilehlém terénu na vzdálenost:_x000D_
a) do 3 m od okraje jámy nebo zářezu,_x000D_
b) do 5 m od osy rýhy,_x000D_
c) do 5 m od hrany šachty._x000D_
4. Půdorysná plochy šachty se určuje v úrovni přilehlého terénu_x000D_
</t>
  </si>
  <si>
    <t>0,30*vykop_tr5 "70% strojní výkop/30% ruční dolamování"</t>
  </si>
  <si>
    <t>138401201</t>
  </si>
  <si>
    <t>Dolamování hloubených vykopávek rýh ve vrstvě tl do 500 mm v hornině tř. 5</t>
  </si>
  <si>
    <t>-1784372688</t>
  </si>
  <si>
    <t>Dolamování zapažených nebo nezapažených hloubených vykopávek v horninách tř. 5 až 7 ručně s případným nutným přemístěním výkopku ve výkopišti, bez naložení rýh, ve vrstvě tl. do 500 mm v hornině tř. 5</t>
  </si>
  <si>
    <t>Výkop pro odvodňovací žebra</t>
  </si>
  <si>
    <t>0,40*0,30*(5,4+7,3)</t>
  </si>
  <si>
    <t>Spodní část rýhy pro dren</t>
  </si>
  <si>
    <t>0,9*23,6 "pro plné potrubí - viz přílohu D.01_3.8.1 a D.01_3.8.2"</t>
  </si>
  <si>
    <t>2,3*13,5 "pro perforované potrubí - viz přílohu D.01_3.8.1 a D.01_3.8.2"</t>
  </si>
  <si>
    <t>151711111</t>
  </si>
  <si>
    <t>Osazení zápor ocelových dl do 8 m</t>
  </si>
  <si>
    <t>27706676</t>
  </si>
  <si>
    <t>Osazení ocelových zápor pro pažení hloubených vykopávek do předem provedených vrtů se zabetonováním spodního konce, s příp. nutným obsypem zápory pískem délky od 0 do 8 m</t>
  </si>
  <si>
    <t xml:space="preserve">Poznámka k souboru cen:_x000D_
1. V cenách nejsou započteny náklady na:_x000D_
a) vrchní kotvení zápor, které se oceňuje cenami souboru cen 151 71-31 Vrchní kotvení zápor na povrch výkopové jámy,_x000D_
b) pažení do ocelových zápor, které se oceňuje cenami souboru cen 151 72-11 Pažení do ocelových zápor,_x000D_
c) převázky ocelové, které se oceňují cenami 151 71-21 Převázka ocelová pro ukotvení záporového pažení,_x000D_
d) vrty pro osazení zápor, které se oceňují soubory cen 22. . . – Vrty_x000D_
e) dodání výplně z betonu nebo kameniva, které se oceňuje ve specifikaci_x000D_
f) dodání nebo opotřebení:_x000D_
- dodání zápor trvale zabudovaných se oceňuje ve specifikaci bez obratovosti,_x000D_
- opotřebení zápor dočasně zabudovaných se oceňuje ve specifikaci jako 0,5 násobek pořizovací ceny materiálu._x000D_
</t>
  </si>
  <si>
    <t>Viz přílohu D.01_1 a D.01_3.5.1</t>
  </si>
  <si>
    <t>"Typ A - PF 1/3" 7,0 * 3 "ks"</t>
  </si>
  <si>
    <t>17</t>
  </si>
  <si>
    <t>M</t>
  </si>
  <si>
    <t>13010972</t>
  </si>
  <si>
    <t>ocel profilová HE-B 120 jakost 11 375</t>
  </si>
  <si>
    <t>1161384602</t>
  </si>
  <si>
    <t>zapory_7m*27,40 "kg/m" /1000</t>
  </si>
  <si>
    <t>18</t>
  </si>
  <si>
    <t>58932941</t>
  </si>
  <si>
    <t>beton C 25/30 XF3 kamenivo frakce 0/16</t>
  </si>
  <si>
    <t>-1650865600</t>
  </si>
  <si>
    <t>"Typ A - PF 1/3" 3,0 * 3 "ks"*0,25^2*pi/4</t>
  </si>
  <si>
    <t>19</t>
  </si>
  <si>
    <t>151711121</t>
  </si>
  <si>
    <t>Osazení zápor ocelových dl do 14 m</t>
  </si>
  <si>
    <t>-780068812</t>
  </si>
  <si>
    <t>Osazení ocelových zápor pro pažení hloubených vykopávek do předem provedených vrtů se zabetonováním spodního konce, s příp. nutným obsypem zápory pískem délky od 0 do 14 m</t>
  </si>
  <si>
    <t>"Typ B - PF 1/1" 10,0 * 5 "ks"</t>
  </si>
  <si>
    <t>"Typ B - PF 1/2" 10,0 * 6 "ks"</t>
  </si>
  <si>
    <t>20</t>
  </si>
  <si>
    <t>13010974</t>
  </si>
  <si>
    <t>ocel profilová HE-B 140 jakost 11 375</t>
  </si>
  <si>
    <t>-2100135336</t>
  </si>
  <si>
    <t>zapory_10m*34,50 "kg/m" /1000</t>
  </si>
  <si>
    <t>1543834381</t>
  </si>
  <si>
    <t>"Typ B - PF 1/1" 4,0 * 5 "ks" *0,25^2*pi/4</t>
  </si>
  <si>
    <t>"Typ B - PF1/2"  3,0* 6 "ks" *0,25^2*pi/4</t>
  </si>
  <si>
    <t>22</t>
  </si>
  <si>
    <t>151712111R5</t>
  </si>
  <si>
    <t>Převázka ocelová zdvojená pro kotvení záporového pažení z 2xU220</t>
  </si>
  <si>
    <t>1376351518</t>
  </si>
  <si>
    <t xml:space="preserve">Poznámka k souboru cen:_x000D_
1. V ceně nejsou započteny náklady na zápory ocelové, které se oceňují cenami souboru cen 151 71-11 Osazení ocelových zápor pro pažení hloubených vykopávek._x000D_
</t>
  </si>
  <si>
    <t>"PB pažení typ A" 1*3,5</t>
  </si>
  <si>
    <t>23</t>
  </si>
  <si>
    <t>151712111R4</t>
  </si>
  <si>
    <t>Převázka ocelová zdvojená pro kotvení záporového pažení z 2xU260</t>
  </si>
  <si>
    <t>-1230406783</t>
  </si>
  <si>
    <t>"PB pažení typ B" 2*(4,0+6,0)</t>
  </si>
  <si>
    <t>24</t>
  </si>
  <si>
    <t>153821112</t>
  </si>
  <si>
    <t>Osazení kotvy kabelové z pramenců nebo drátů pro nosnost do 0,31 MN</t>
  </si>
  <si>
    <t>-1072455133</t>
  </si>
  <si>
    <t>Osazení kotev kabelových z popouštěných pramenců nebo drátů pro nosnost přes 0,16 do 0,31 MN</t>
  </si>
  <si>
    <t xml:space="preserve">Poznámka k souboru cen:_x000D_
1. Ceny kabelových kotev jsou určeny:_x000D_
a) pro délku kotvy do 250 m,_x000D_
b) i pro ztužující pramencová táhla v konstrukcích._x000D_
2. Ceny nelze použít pro oceňování předpínací výztuže desek a trámů objektů oboru 821._x000D_
3. V cenách jsou započteny i náklady na:_x000D_
a) vyčištění vrtu nebo otvoru pro táhlo,_x000D_
b) osazení hlavy kotvy,_x000D_
c) veškeré potřebné úpravy kotvy po napnutí,_x000D_
d) -1191 až -1193 provedení antikorozní ochrany kotev pro trvalé použití._x000D_
4. V cenách nejsou započteny náklady na:_x000D_
a) napnutí kabelových kotev, které se oceňuje cenami souboru cen 153 82-2 . Napnutí kabelových kotev,_x000D_
b) zainjektování kabelových kotev, které se oceňuje cenami souboru cen 28. 60-21 Injektování povrchové s dvojitým obturátorem mikropilot nebo kotev,_x000D_
c) zřízení vrtu; tyto vrty se oceňují cenami souboru cen 224 . . – Maloprofilové vrty,_x000D_
d) zřízení kanálků; tyto kanálky se oceňují samostatně._x000D_
5. Množství měrných jednotek se určuje v m délky kotvy._x000D_
</t>
  </si>
  <si>
    <t>KT_2xLp_ks * 8,0 "m"</t>
  </si>
  <si>
    <t>25</t>
  </si>
  <si>
    <t>R16.2</t>
  </si>
  <si>
    <t>dodávka pramencové kotvy 2x Lp 15,5 mm vč. hlavy kotvy</t>
  </si>
  <si>
    <t>-725329614</t>
  </si>
  <si>
    <t>26</t>
  </si>
  <si>
    <t>153821113</t>
  </si>
  <si>
    <t>Osazení kotvy kabelové z pramenců nebo drátů pro nosnost do 0,47 MN</t>
  </si>
  <si>
    <t>1047635380</t>
  </si>
  <si>
    <t>Osazení kotev kabelových z popouštěných pramenců nebo drátů pro nosnost přes 0,31 do 0,47 MN</t>
  </si>
  <si>
    <t>"3PKD horni - Pažení typ B" 12,0*5 "ks"</t>
  </si>
  <si>
    <t>"3PKD spodni - Pažení typ B" 9,0*5 "ks"</t>
  </si>
  <si>
    <t>27</t>
  </si>
  <si>
    <t>R16.3</t>
  </si>
  <si>
    <t>dodávka pramencové kotvy 3x Lp 15,5 mm vč. hlavy kotvy</t>
  </si>
  <si>
    <t>-662750242</t>
  </si>
  <si>
    <t>28</t>
  </si>
  <si>
    <t>153822112</t>
  </si>
  <si>
    <t>Napnutí kabelových kotev při únosnosti kotvy do 0,31 MN</t>
  </si>
  <si>
    <t>363657668</t>
  </si>
  <si>
    <t>Napnutí kabelových kotev při únosnosti kotvy přes 0,16 do 0,31 MN</t>
  </si>
  <si>
    <t xml:space="preserve">Poznámka k souboru cen:_x000D_
1. Ceny jsou určeny pro kotvy a ztužující táhla délky do 250 m._x000D_
2. V cenách jsou započteny i náklady na dopínání kotev při poklesu předpětí během vlastního výrobního procesu._x000D_
3. V cenách nejsou započteny náklady na kontrolu předpětí po skončení výrobního procesu._x000D_
</t>
  </si>
  <si>
    <t>"2PKD - Pažení typ A" 2 "ks"</t>
  </si>
  <si>
    <t>29</t>
  </si>
  <si>
    <t>153822113</t>
  </si>
  <si>
    <t>Napnutí kabelových kotev při únosnosti kotvy do 0,47 MN</t>
  </si>
  <si>
    <t>60552949</t>
  </si>
  <si>
    <t>Napnutí kabelových kotev při únosnosti kotvy přes 0,31 do 0,47 MN</t>
  </si>
  <si>
    <t>"3PKD horni - Pažení typ B" 5 "ks"</t>
  </si>
  <si>
    <t>"3PKD spodni - Pažení typ B" 5 "ks"</t>
  </si>
  <si>
    <t>KT_3xLp_ks</t>
  </si>
  <si>
    <t>30</t>
  </si>
  <si>
    <t>162501102</t>
  </si>
  <si>
    <t>Vodorovné přemístění do 3000 m výkopku/sypaniny z horniny tř. 1 až 4</t>
  </si>
  <si>
    <t>-1953572482</t>
  </si>
  <si>
    <t>Vodorovné přemístění výkopku nebo sypaniny po suchu na obvyklém dopravním prostředku, bez naložení výkopku, avšak se složením bez rozhrnutí z horniny tř. 1 až 4 na vzdálenost přes 2 500 do 3 000 m</t>
  </si>
  <si>
    <t xml:space="preserve">Poznámka k souboru cen:_x000D_
1. Ceny nelze použít, předepisuje-li projekt přemístit výkopek na místo nepřístupné obvyklým dopravním prostředkům; toto přemístění se oceňuje individuálně._x000D_
2. V cenách jsou započteny i náhrady za jízdu loženého vozidla v terénu ve výkopišti nebo na násypišti._x000D_
3. V cenách nejsou započteny náklady na rozhrnutí výkopku na násypišti; toto rozhrnutí se oceňuje cenami souboru cen 171 . 0- . . Uložení sypaniny do násypů a 171 20-1201 Uložení sypaniny na skládky._x000D_
4. Je-li na dopravní dráze pro vodorovné přemístění nějaká překážka, pro kterou je nutno překládat výkopek z jednoho obvyklého dopravního prostředku na jiný obvyklý dopravní prostředek, oceňuje se toto lomené vodorovné přemístění výkopku v každém úseku samostatně příslušnou cenou tohoto souboru cen a překládání výkopku cenami souboru cen 167 10-3 . Nakládání neulehlého výkopku z hromad s ohledem na ustanovení pozn. číslo 5._x000D_
5. Přemísťuje-li se výkopek z dočasných skládek vzdálených do 50 m, neoceňuje se nakládání výkopku, i když se provádí. Toto ustanovení neplatí, vylučuje-li projekt použití dozeru._x000D_
6. V cenách vodorovného přemístění sypaniny nejsou započteny náklady na dodávku materiálu, tyto se oceňují ve specifikaci._x000D_
</t>
  </si>
  <si>
    <t>408,306 "odvoz zeminy na MD k použití na SO 05"</t>
  </si>
  <si>
    <t>zasyp "přemístění z MD"</t>
  </si>
  <si>
    <t>zasyp_propust "přemístění z MD"</t>
  </si>
  <si>
    <t>31</t>
  </si>
  <si>
    <t>162701105</t>
  </si>
  <si>
    <t>Vodorovné přemístění do 10000 m výkopku/sypaniny z horniny tř. 1 až 4</t>
  </si>
  <si>
    <t>538118646</t>
  </si>
  <si>
    <t>Vodorovné přemístění výkopku nebo sypaniny po suchu na obvyklém dopravním prostředku, bez naložení výkopku, avšak se složením bez rozhrnutí z horniny tř. 1 až 4 na vzdálenost přes 9 000 do 10 000 m</t>
  </si>
  <si>
    <t xml:space="preserve">odkop_tr4 </t>
  </si>
  <si>
    <t>-zem_proSO05 "odpočet zeminy přemístěné na MD k použití na SO 05"</t>
  </si>
  <si>
    <t>32</t>
  </si>
  <si>
    <t>162701109</t>
  </si>
  <si>
    <t>Příplatek k vodorovnému přemístění výkopku/sypaniny z horniny tř. 1 až 4 ZKD 1000 m přes 10000 m</t>
  </si>
  <si>
    <t>-10548070</t>
  </si>
  <si>
    <t>Vodorovné přemístění výkopku nebo sypaniny po suchu na obvyklém dopravním prostředku, bez naložení výkopku, avšak se složením bez rozhrnutí z horniny tř. 1 až 4 na vzdálenost Příplatek k ceně za každých dalších i započatých 1 000 m</t>
  </si>
  <si>
    <t>10*odvoz14 "celkem do 20 km"</t>
  </si>
  <si>
    <t>33</t>
  </si>
  <si>
    <t>162701155</t>
  </si>
  <si>
    <t>Vodorovné přemístění do 10000 m výkopku/sypaniny z horniny tř. 5 až 7</t>
  </si>
  <si>
    <t>765746163</t>
  </si>
  <si>
    <t>Vodorovné přemístění výkopku nebo sypaniny po suchu na obvyklém dopravním prostředku, bez naložení výkopku, avšak se složením bez rozhrnutí z horniny tř. 5 až 7 na vzdálenost přes 9 000 do 10 000 m</t>
  </si>
  <si>
    <t>Odklizení přímo na místo definitivního uložení</t>
  </si>
  <si>
    <t>162701159</t>
  </si>
  <si>
    <t>Příplatek k vodorovnému přemístění výkopku/sypaniny z horniny tř. 5 až 7 ZKD 1000 m přes 10000 m</t>
  </si>
  <si>
    <t>-1180471450</t>
  </si>
  <si>
    <t>Vodorovné přemístění výkopku nebo sypaniny po suchu na obvyklém dopravním prostředku, bez naložení výkopku, avšak se složením bez rozhrnutí z horniny tř. 5 až 7 na vzdálenost Příplatek k ceně za každých dalších i započatých 1 000 m</t>
  </si>
  <si>
    <t>10*odvoz57 "celkem do 20 km"</t>
  </si>
  <si>
    <t>167101102</t>
  </si>
  <si>
    <t>Nakládání výkopku z hornin tř. 1 až 4 přes 100 m3</t>
  </si>
  <si>
    <t>1635324095</t>
  </si>
  <si>
    <t>Nakládání, skládání a překládání neulehlého výkopku nebo sypaniny nakládání, množství přes 100 m3, z hornin tř. 1 až 4</t>
  </si>
  <si>
    <t xml:space="preserve">Poznámka k souboru cen:_x000D_
1. Ceny -1101, -1151, -1102, -1152, -1103, -1153, jsou určeny pro nakládání, skládání a překládání na obvyklý nebo z obvyklého dopravního prostředku. Pro nakládání z lodi nebo na loď jsou určeny ceny -1105 a -1155._x000D_
2. Ceny -1105 a -1155 jsou určeny pro nakládání, překládání a vykládání na vzdálenost_x000D_
a) do 20 m vodorovně; vodorovná vzdálenost se měří od těžnice lodi k těžnici druhé lodi, nebo k těžišti hromady na břehu nebo k těžišti dopravního prostředku na suchu,_x000D_
b) do 4 m svisle; svislá vzdálenost se měří od pracovní hladiny vody k úrovni srovnaného terénu v místě hromady nebo v místě dopravní plochy pro dopravní prostředek na suchu. Uvedenou svislou vzdálenost 4 m lze zvětšit, a to nejvýše do 6 m, jestliže je vodorovná vzdálenost uvedená v bodu a) kratší než 20 m nejméně o trojnásobek zvětšení výšky přes 4 m._x000D_
3. Množství měrných jednotek se určí v rostlém stavu horniny._x000D_
</t>
  </si>
  <si>
    <t>zasyp "naložení na MD"</t>
  </si>
  <si>
    <t>zasyp_propust "naložení na MD"</t>
  </si>
  <si>
    <t>36</t>
  </si>
  <si>
    <t>171151101</t>
  </si>
  <si>
    <t>Hutnění boků násypů pro jakýkoliv sklon a míru zhutnění svahu</t>
  </si>
  <si>
    <t>-2003445675</t>
  </si>
  <si>
    <t>Hutnění boků násypů z hornin soudržných a sypkých pro jakýkoliv sklon, délku a míru zhutnění svahu</t>
  </si>
  <si>
    <t>Uvažováno jako zhutnění ve svahu - D.01_3.2</t>
  </si>
  <si>
    <t>290 "m2" * 1.15</t>
  </si>
  <si>
    <t>37</t>
  </si>
  <si>
    <t>171201201</t>
  </si>
  <si>
    <t>Uložení sypaniny na skládky</t>
  </si>
  <si>
    <t>1194673262</t>
  </si>
  <si>
    <t xml:space="preserve">Poznámka k souboru cen:_x000D_
1. Cena -1201 je určena i pro:_x000D_
a) uložení výkopku nebo ornice na dočasné skládky předepsané projektem tak, že na 1 m2 projektem určené plochy této skládky připadá přes 2 m3 výkopku nebo ornice; v opačném případě se uložení neoceňuje. Množství výkopku nebo ornice připadající na 1 m2 skládky se určí jako podíl množství výkopku nebo ornice, měřeného v rostlém stavu a projektem určené plochy dočasné skládky;_x000D_
b) zasypání koryt vodotečí a prohlubní v terénu bez předepsaného zhutnění sypaniny;_x000D_
c) uložení výkopku pod vodou do prohlubní ve dně vodotečí nebo nádrží._x000D_
2. Cenu -1201 nelze použít pro uložení výkopku nebo ornice:_x000D_
a) při vykopávkách pro podzemní vedení podél hrany výkopu, z něhož byl výkopek získán, a to ani tehdy, jestliže se výkopek po vyhození z výkopu na povrch území ještě dále přemisťuje na hromady podél výkopu;_x000D_
b) na dočasné skládky, které nejsou předepsány projektem;_x000D_
c) na dočasné skládky předepsané projektem tak, že na 1 m2 projektem určené plochy této skládky připadají nejvýše 2 m3 výkopku nebo ornice (viz. též poznámku č. 1 a);_x000D_
d) na dočasné skládky, oceňuje-li se cenou 121 10-1101 Sejmutí ornice nebo lesní půdy do 50 m, nebo oceňuje-li se vodorovné přemístění výkopku do 20 m a 50 m cenami 162 20-1101, 162 20-1102, 162 20-1151 a 162 20-1152. V těchto případech se uložení výkopku nebo ornice na dočasnou skládku neoceňuje._x000D_
e) na trvalé skládky s předepsaným zhutněním; toto uložení výkopku se oceňuje cenami souboru cen 171 . 0- . . Uložení sypaniny do násypů._x000D_
3. V ceně -1201 jsou započteny i náklady na rozprostření sypaniny ve vrstvách s hrubým urovnáním na skládce._x000D_
4. V ceně -1201 nejsou započteny náklady na získání skládek ani na poplatky za skládku._x000D_
5. Množství jednotek uložení výkopku (sypaniny) se určí v m3 uloženého výkopku (sypaniny),v rostlém stavu zpravidla ve výkopišti._x000D_
</t>
  </si>
  <si>
    <t>zem_proSO05 "zemina přemístěné na MD k použití na SO 05"</t>
  </si>
  <si>
    <t>38</t>
  </si>
  <si>
    <t>171201211R</t>
  </si>
  <si>
    <t>Poplatek za likvidaci odpadu v souladu se zákonem o odpadech - zeminy a kameniva na skládce</t>
  </si>
  <si>
    <t>-1042447527</t>
  </si>
  <si>
    <t xml:space="preserve">Poznámka k souboru cen:_x000D_
1. Ceny uvedené v souboru cen lze po dohodě upravit podle místních podmínek._x000D_
</t>
  </si>
  <si>
    <t>odvoz14*1,8</t>
  </si>
  <si>
    <t>odvoz57*2,2</t>
  </si>
  <si>
    <t>39</t>
  </si>
  <si>
    <t>174101101a</t>
  </si>
  <si>
    <t>Zásyp jam, šachet rýh nebo kolem objektů sypaninou se zhutněním</t>
  </si>
  <si>
    <t>1474609242</t>
  </si>
  <si>
    <t>Zásyp sypaninou z jakékoliv horniny s uložením výkopku ve vrstvách se zhutněním jam, šachet, rýh nebo kolem objektů v těchto vykopávkách</t>
  </si>
  <si>
    <t xml:space="preserve">Poznámka k souboru cen:_x000D_
1. Ceny 174 10- . . jsou určeny pro zhutněné zásypy s mírou zhutnění:_x000D_
a) z hornin soudržných do 100 % PS,_x000D_
b) z hornin nesoudržných do I(d) 0,9,_x000D_
c) z hornin kamenitých pro jakoukoliv míru zhutnění._x000D_
2. Je-li projektem předepsáno vyšší zhutnění, podle bodu a) a b) poznámky č 1., ocení se zásyp individuálně._x000D_
3. Ceny nelze použít pro zásyp rýh pro drenážní trativody pro lesnicko-technické meliorace a zemědělské. Zásyp těchto rýh se oceňuje cenami souboru cen 174 20-3 . části A 03 Zemní práce pro objekty oborů 831 až 833. Nezhutněný zásyp odvodňovacích kanálů z betonových a železobetonových trub v polních a lučních tratích se oceňuje cenou -1101 Zásyp sypaninou rýh bez ohledu na šířku kanálu; cena obsahuje i náklady na ruční nezhutněný zásyp výšky do 200 mm nad vrchol potrubí._x000D_
4. V cenách 10-1101, 10-1103, 20-1101 a 20-1103 je započteno přemístění sypaniny ze vzdálenosti 10 m od kraje výkopu nebo zasypávaného prostoru, měřeno k těžišti skládky._x000D_
5. V ceně 10-1102 je započteno přemístění sypaniny ze vzdálenosti 15 m od hrany zasypávaného prostoru, měřeno k těžišti skládky._x000D_
6. Objem zásypu je rozdíl objemu výkopu a objemu do něho vestavěných konstrukcí nebo uložených vedení i s jejich obklady a podklady (tento objem se nazývá objemem horniny vytlačené konstrukcí). Objem potrubí do DN 180, příp. i s obalem, se od objemu zásypu neodečítá. Pro stanovení objemu zásypu se od objemu výkopu odečítá i objem obsypu potrubí oceňovaný cenami souboru cen 175 10-11 Obsyp potrubí, přichází-li v úvahu ._x000D_
7. Odklizení zbylého výkopku po provedení zásypu zářezů se šikmými stěnami pro podzemní vedení nebo zásypu jam a rýh pro podzemní vedení se oceňuje, je-li objem zbylého výkopku:_x000D_
a) do 1 m3 na 1 m vedení a jedná se o výkopek neulehlý - cenami souboru cen 167 10-110 Nakládání výkopku nebo sypaniny a 162 . 0-1 . Vodorovné přemístění výkopku. V případě, že se jedná o výkopek ulehlý - rozpojení a naložení výkopku cenami souboru cen 122 . 0-1 . souboru cen 162 . 0-1 . Vodorovné přemístění výkopku;_x000D_
b) přes 1 m3 na 1 m vedení, jestliže projekt předepíše, že se zbylý výkopek bude odklízet zároveň s prováděním vykopávky, pouze přemístění výkopku cenami souboru cen 162 . 0-1 . Vodorovné přemístění výkopku. Při zmíněném objemu zbylého výkopku se neoceňuje ani naložení ani rozpojení výkopku. Jestliže se zbylý výkopek neodklízí, nýbrž rozprostírá podél výkopu a nad výkopem, platí poznámka č. 8._x000D_
8. Rozprostření zbylého výkopku podél výkopu a nad výkopem po provedení zásypů zářezů se šikmými stěnami pro podzemní vedení nebo zásypu jam a rýh pro podzemní vedení se oceňuje:_x000D_
a) cenou 171 20-1101 Uložení sypaniny do nezhutněných násypů, není-li projektem předepsáno zhutnění rozprostřeného zbylého výkopku,_x000D_
b) cenou 171 10-1111 Uložení sypaniny do násypů z hornin sypkých, je-li předepsáno zhutnění rozprostřeného zbylého výkopku, a to v objemu vypočteném podle poznámky č.6, příp. zmenšeném o objem výkopku, který byl již odklizen._x000D_
9. Míru zhutnění předepisuje projekt._x000D_
</t>
  </si>
  <si>
    <t>P</t>
  </si>
  <si>
    <t>Poznámka k položce:_x000D_
Materiál z výkopu.</t>
  </si>
  <si>
    <t>Zásyp za ŽB opěrnou zdí - viz D.01_3.5.1</t>
  </si>
  <si>
    <t>"PF 01/01-01/02" (6,5+3,2)/2*2,9</t>
  </si>
  <si>
    <t>"PF 01/02-01/03" (3,2+0,0)/2*5,1</t>
  </si>
  <si>
    <t>"PF 01/03(+2m)-01/04" (4,5+4,5)/2*2,6</t>
  </si>
  <si>
    <t xml:space="preserve">"PF 01/04-01/05" (4,5+1,5)/2*10,7 </t>
  </si>
  <si>
    <t>Zpětný zásyp kolem výustního objektu drénu a nad drénem</t>
  </si>
  <si>
    <t>(0,34+0,22)*2,1 "ve dně"</t>
  </si>
  <si>
    <t>(0,5*0,5*0,5)*1,3*0,6 *2 "boky"</t>
  </si>
  <si>
    <t>(0,5+0,5)*1,3*0,8/2 *2</t>
  </si>
  <si>
    <t>0,96*18,5 + 0,96/2*2,2 "nad drénem"</t>
  </si>
  <si>
    <t>Zásyp kolem patek zábradlí</t>
  </si>
  <si>
    <t>0,8*(1,1*1,1-0,5*0,5) * 5 "ks"</t>
  </si>
  <si>
    <t>0,8*(1,1*1,4-0,5*0,8) * 1 "ks"</t>
  </si>
  <si>
    <t>0,8*(1,1*1,1-0,5*0,5) * 2 "ks"</t>
  </si>
  <si>
    <t>40</t>
  </si>
  <si>
    <t>174101101b</t>
  </si>
  <si>
    <t>Zásyp jam, šachet rýh nebo kolem objektů sypaninou se zhutněním - propustným materiálem</t>
  </si>
  <si>
    <t>-1471465364</t>
  </si>
  <si>
    <t>Poznámka k položce:_x000D_
Zásyp propustným materiálem z výkopu.</t>
  </si>
  <si>
    <t>Propustný zásyp za ŽB opěrnou zdí - viz D.01_3.5.1</t>
  </si>
  <si>
    <t>"PF 01/01-01/02" (4,1+3,7)/2*2,9</t>
  </si>
  <si>
    <t>"PF 01/02-01/03" (3,7+2,0)/2*5,1</t>
  </si>
  <si>
    <t>"PF 01/03-01/04" (2,0+1,4)/2*4,6</t>
  </si>
  <si>
    <t>"PF 01/04-01/05" (1,4+2,8)/2*10,7</t>
  </si>
  <si>
    <t>Propustný zásyp kolem prefa šachty</t>
  </si>
  <si>
    <t>10,4*(0,6+1,3+0,6)</t>
  </si>
  <si>
    <t>- 1,30^2*pi/4 * 0,735 "odpočet šachty"</t>
  </si>
  <si>
    <t>- 1,24^2*pi/4 * 1,360</t>
  </si>
  <si>
    <t>- (1,24^2*pi/4+1,04^2*pi/4)/2 * 0,400</t>
  </si>
  <si>
    <t>- 0,98^2*pi/4 * 2,593</t>
  </si>
  <si>
    <t>- (0,98^2*pi/4+0,80^2*pi/4)/2 * 0,588</t>
  </si>
  <si>
    <t>41</t>
  </si>
  <si>
    <t>175111101</t>
  </si>
  <si>
    <t>Obsypání potrubí ručně sypaninou bez prohození sítem, uloženou do 3 m</t>
  </si>
  <si>
    <t>-2115033531</t>
  </si>
  <si>
    <t>Obsypání potrubí ručně sypaninou z vhodných hornin tř. 1 až 4 nebo materiálem připraveným podél výkopu ve vzdálenosti do 3 m od jeho kraje, pro jakoukoliv hloubku výkopu a míru zhutnění bez prohození sypaniny sítem</t>
  </si>
  <si>
    <t xml:space="preserve">Poznámka k souboru cen:_x000D_
1. Objem obsypu na 1 m délky potrubí se rovná šířce dna výkopu násobené součtem vnějšího průměru potrubí příp. i s obalem a projektované tloušťky obsypu nad, případně i pod potrubím. Pro odečítání objemu potrubí se započítávají všechny vestavěné konstrukce nebo uložené vedení i s jejich obklady a podklady (tento objem se nazývá objemem horniny vytlačené konstrukcí)._x000D_
2. Míru zhutnění předepisuje projekt._x000D_
3. V cenách nejsou zahrnuty náklady na nakupovanou sypaninu. Tato se oceňuje ve specifikaci._x000D_
</t>
  </si>
  <si>
    <t>Obsyp potrubí drénu za zdí spadiště - viz D.01_3.8.1 a D.01_3.8.2</t>
  </si>
  <si>
    <t>0,43*(23,90-3,24) "neperforované -0/32 mm"</t>
  </si>
  <si>
    <t>0,31*(39,7-25,9) "perforované - 4/8 mm"</t>
  </si>
  <si>
    <t>0,24*(39,7-25,9) "perforované - 0/32 mm"</t>
  </si>
  <si>
    <t>Obsyp potrubí drénu za opěrnou zdí - viz D.01_3.5.1</t>
  </si>
  <si>
    <t>0,39*3,0 "neperforované - 0/32 mm"</t>
  </si>
  <si>
    <t>0,41*16,2 "perforované - 4/8 mm"</t>
  </si>
  <si>
    <t>0,30*16,2 "perforované - 0/32 mm"</t>
  </si>
  <si>
    <t>42</t>
  </si>
  <si>
    <t>58343810</t>
  </si>
  <si>
    <t>kamenivo drcené hrubé frakce 4/8</t>
  </si>
  <si>
    <t>2047698575</t>
  </si>
  <si>
    <t>1,89*0,31*(39,7-25,9) "perforované - 4/8 mm"</t>
  </si>
  <si>
    <t>1,89*0,41*16,2 "perforované - 4/8 mm"</t>
  </si>
  <si>
    <t>43</t>
  </si>
  <si>
    <t>58337344</t>
  </si>
  <si>
    <t>štěrkopísek frakce 0/32</t>
  </si>
  <si>
    <t>648681396</t>
  </si>
  <si>
    <t>1,89*0,43*(23,90-3,24) "neperforované -0/32 mm"</t>
  </si>
  <si>
    <t>1,89*0,24*(39,7-25,9) "perforované - 0/32 mm"</t>
  </si>
  <si>
    <t>1,89*0,39*3,0 "neperforované - 0/32 mm"</t>
  </si>
  <si>
    <t>1,89*0,30*16,2 "perforované - 0/32 mm"</t>
  </si>
  <si>
    <t>44</t>
  </si>
  <si>
    <t>181951102</t>
  </si>
  <si>
    <t>Úprava pláně v hornině tř. 1 až 4 se zhutněním</t>
  </si>
  <si>
    <t>-1961960194</t>
  </si>
  <si>
    <t>Úprava pláně vyrovnáním výškových rozdílů v hornině tř. 1 až 4 se zhutněním</t>
  </si>
  <si>
    <t xml:space="preserve">Poznámka k souboru cen:_x000D_
1. Ceny jsou určeny pro urovnání všech nově zřizovaných ploch (v zářezech i na násypech) vodorovných nebo ve sklonu do 1:5 pod zpevnění ploch jakéhokoliv druhu, pod humusování, (ne však pro plochy zásypu rýh pro podzemní vedení), drnování apod. a dále, předepíše-li projekt urovnání pláně z jiného důvodu._x000D_
2. Ceny nelze použít pro urovnání lavic (berem) šířky do 3 m přerušujících svahy, pro urovnání dna silničních a železničních příkopů pro jakoukoliv šířku dna; toto urovnání se oceňuje cenami souboru cen 182 .0-1 Svahování._x000D_
3. Urovnání ploch ve sklonu přes 1 : 5 se oceňuje cenami souboru cen 182 . 0-11 Svahování trvalých svahů do projektovaných profilů._x000D_
4. Náklady na urovnání dna a stěn při čištění příkopů pozemních komunikací jsou započteny v cenách souborů cen 938 90-2 . Čištění příkopů komunikací v suchu nebo ve vodě části A02 Zemní práce pro objekty oborů 821 až 828._x000D_
5. Míru zhutnění určuje projekt. Ceny se zhutněním jsou určeny pro jakoukoliv míru zhutnění._x000D_
</t>
  </si>
  <si>
    <t>Viz přílohu D.01_3.2</t>
  </si>
  <si>
    <t>15 "zavázání dlažby" + 80 "sjezd"</t>
  </si>
  <si>
    <t>45</t>
  </si>
  <si>
    <t>182101101</t>
  </si>
  <si>
    <t>Svahování v zářezech v hornině tř. 1 až 4</t>
  </si>
  <si>
    <t>409808688</t>
  </si>
  <si>
    <t>Svahování trvalých svahů do projektovaných profilů s potřebným přemístěním výkopku při svahování v zářezech v hornině tř. 1 až 4</t>
  </si>
  <si>
    <t xml:space="preserve">Poznámka k souboru cen:_x000D_
1. Ceny jsou určeny pro svahování všech nově zřizovaných ploch výkopů nebo násypů ve sklonu přes 1 : 5 a pro úpravu lavic (berem) šířky do 3 m přerušujících svahy, pod jakékoliv zpevnění ploch, pod humusování, drnování apod., pro úpravy dna a stěn silničních a železničních příkopů a pro úpravy dna šířky do 1 m melioračních kanálů a vodotečí._x000D_
2. Ceny nelze použít pro urovnání stěn příkopů při čištění; toto urovnání se oceňuje cenami souboru cen 938 90-2 . čištění příkopů komunikací v suchu nebo ve vodě A02 Zemní práce pro objekty oborů 821 až 828._x000D_
3. Úprava ploch vodorovných nebo ve sklonu do 1 : 5 s výjimkou ustanovení v poznámce č. 1 se oceňuje cenami souboru cen 181 *0-11 Úprava pláně vyrovnáním výškových rozdílů._x000D_
</t>
  </si>
  <si>
    <t>Zakládání</t>
  </si>
  <si>
    <t>46</t>
  </si>
  <si>
    <t>153211003</t>
  </si>
  <si>
    <t>Zřízení stříkaného betonu tl do 150 mm skalních a poloskalních ploch</t>
  </si>
  <si>
    <t>-1973694282</t>
  </si>
  <si>
    <t>Zřízení stříkaného betonu skalních a poloskalních ploch průměrné tloušťky přes 100 do 150 mm</t>
  </si>
  <si>
    <t xml:space="preserve">Poznámka k souboru cen:_x000D_
1. V cenách jsou započteny ï náklady na použití stroje určeného ke strojnímu omítání._x000D_
2. V cenách nejsou započteny náklady na:_x000D_
a) betonovou směs; tyto náklady se oceňují ve specifikaci,_x000D_
b) popř. nutnou úpravu plochy před zhotovením nástřiku z betonu,_x000D_
c) ocelovou výztuž; tyto náklady se oceňují cenami souborů cen:_x000D_
- 153 27-11. Kotvičky pro výztuž stříkaného betonu._x000D_
- 153 27-2 . Výztuž stříkaného betonu příčná a podélná,_x000D_
- 153 27-31. Výztuž stříkaného betonu ze svařovaných sítí,_x000D_
d) odklizení odpadu ze stříkaného betonu; tyto náklady se oceňují cenami pro odvoz zeminy._x000D_
3. Množství měrných jednotek se určuje v m2 rozvinuté lícní plochy stříkaného betonu._x000D_
</t>
  </si>
  <si>
    <t>Poznámka k položce:_x000D_
Minimální tl. 100 mm + 50 mm na nerovnost podkladu.</t>
  </si>
  <si>
    <t>"Typ B - PF 1/1" 4,0*6,4</t>
  </si>
  <si>
    <t>"Typ B - PF 1/2" 6,0*5,4</t>
  </si>
  <si>
    <t>"Typ A - PF 1/3"  3,5*(3,8+5,9)/2</t>
  </si>
  <si>
    <t>47</t>
  </si>
  <si>
    <t>589333310</t>
  </si>
  <si>
    <t>beton C 30/37 XF3 kamenivo frakce 0/8</t>
  </si>
  <si>
    <t>265484639</t>
  </si>
  <si>
    <t>0,15*zapor_paz</t>
  </si>
  <si>
    <t>48</t>
  </si>
  <si>
    <t>153273122</t>
  </si>
  <si>
    <t>Výztuž stříkaného betonu ze svařovaných sítí dvouvrstvá D drátu 6 mm skalních a poloskalních ploch</t>
  </si>
  <si>
    <t>1120601020</t>
  </si>
  <si>
    <t>Výztuž stříkaného betonu ze svařovaných sítí skalních a poloskalních ploch dvouvrstvých, průměru drátu přes 4 do 6 mm</t>
  </si>
  <si>
    <t xml:space="preserve">Poznámka k souboru cen:_x000D_
1. V cenách jsou započteny i náklady na výztuž a její provázání._x000D_
2. V cenách nejsou započteny náklady na:_x000D_
a) kotvičky; tyto náklady se oceňují cenami souboru cen 153 27-11 . Kotvičky pro výztuž stříkaného betonu,_x000D_
b) příčnou a podélnou výztuž, tyto náklady se oceňují cenami souboru cen 153 27-2 Výztuž stříkaného betonu příčná a podélná._x000D_
</t>
  </si>
  <si>
    <t>zapor_paz*1,2</t>
  </si>
  <si>
    <t>49</t>
  </si>
  <si>
    <t>211571111</t>
  </si>
  <si>
    <t>Výplň odvodňovacích žeber nebo trativodů štěrkopískem tříděným</t>
  </si>
  <si>
    <t>1171446771</t>
  </si>
  <si>
    <t>Výplň kamenivem do rýh odvodňovacích žeber nebo trativodů bez zhutnění, s úpravou povrchu výplně štěrkopískem tříděným</t>
  </si>
  <si>
    <t xml:space="preserve">Poznámka k souboru cen:_x000D_
1. V ceně 51-1111 jsou započteny i náklady na průduchy vytvořené z lomového kamene._x000D_
2. V cenách 52-1111 až 58-1111 nejsou započteny náklady na zřízení průduchů; tyto práce se oceňují cenami:_x000D_
a) souboru cen 212 71-11 Trativody z trub z prostého betonu bez lože,_x000D_
b) souboru cen 212 75-5 . Trativody bez lože z drenážních trubek._x000D_
3. Množství měrných jednotek se určuje v m3 vyplňovaného prostoru. Objem potrubí a lože se do vyplňovaného prostoru nezapočítává._x000D_
</t>
  </si>
  <si>
    <t>Poznámka k položce:_x000D_
Štěrkopísek 0/32 mm</t>
  </si>
  <si>
    <t>Výplň odvodňovacích žeber - viz D.01_3.2 a D.01_3.3.2</t>
  </si>
  <si>
    <t>50</t>
  </si>
  <si>
    <t>211971121</t>
  </si>
  <si>
    <t>Zřízení opláštění žeber nebo trativodů geotextilií v rýze nebo zářezu sklonu přes 1:2 š do 2,5 m</t>
  </si>
  <si>
    <t>-506957979</t>
  </si>
  <si>
    <t>Zřízení opláštění výplně z geotextilie odvodňovacích žeber nebo trativodů v rýze nebo zářezu se stěnami svislými nebo šikmými o sklonu přes 1:2 při rozvinuté šířce opláštění do 2,5 m</t>
  </si>
  <si>
    <t xml:space="preserve">Poznámka k souboru cen:_x000D_
1. Ceny jsou určeny:_x000D_
a) pro jakékoliv druhy a rozměry geotextilií,_x000D_
b) i pro zřízení svislého drénu z jedné nebo více vrstev geotextilie přiložených na stěnu rýhy nebo zářezu,_x000D_
c) pro způsob spojování geotextilií přesahy._x000D_
2. Ceny nelze použít:_x000D_
a) pro zřízení opláštění výplně v zapažených rýhách; toto opláštění se oceňuje individuálně,_x000D_
b) pro knotové drény (geodrény); tyto drény se oceňují cenami souboru cen 211 97-21 Vpichování svislých konsolidačních prefabrikovaných drénů,_x000D_
c) pro zřízení vrstev z geotextilií; toto zřízení vrstev z geotextilií se ocení cenami souboru cen 213 14 Zřízení vrstvy z geotextilie._x000D_
3. V cenách jsou započteny i náklady na zřízení předepsaných přesahů a na potřebné zatěžování nebo připevňování geotextilie ke stěnám výkopu při provádění._x000D_
4. V cenách nejsou započteny náklady na dodání geotextilie; toto dodání se oceňuje ve specifikaci. Ztratné lze dohodnout ve výši 2 %._x000D_
5. Množství měrných jednotek:_x000D_
a) se určuje v m2 rozvinuté plochy opláštění bez jakýchkoliv přesahů. Při opláštění z více vrstev geotextilií se pro určení množství měrných jednotek oceňuje každá vrstva samostatně,_x000D_
b) pro dodání geotextilie oceňované ve specifikaci se určí v m2 geotextilie včetně přesahů a prořezů stanovených projektovou dokumentací._x000D_
</t>
  </si>
  <si>
    <t>Obalení odvodňovacích žeber geotextilií - viz D.01_3.2 a D.01_3.3.2</t>
  </si>
  <si>
    <t>(2*(0,40+0,30)+0,40)*(5,4+7,3)</t>
  </si>
  <si>
    <t>51</t>
  </si>
  <si>
    <t>69311178</t>
  </si>
  <si>
    <t>geotextilie PP s ÚV stabilizací 600g/m2</t>
  </si>
  <si>
    <t>-978698185</t>
  </si>
  <si>
    <t>GT_oplasteni*1,15 "15% na přesahy a ztratné"</t>
  </si>
  <si>
    <t>52</t>
  </si>
  <si>
    <t>225312114</t>
  </si>
  <si>
    <t>Vrty maloprofilové jádrové D do 156 mm úklon přes 45° hl do 25 m hor. III a IV</t>
  </si>
  <si>
    <t>1045304069</t>
  </si>
  <si>
    <t>Maloprofilové vrty jádrové průměru přes 93 do 156 mm úklonu přes 45° v hl 0 až 25 m v hornině tř. III a IV</t>
  </si>
  <si>
    <t>Poznámka k položce:_x000D_
Vrty maloprofilové jádrové bez výnosu jádra.</t>
  </si>
  <si>
    <t>239</t>
  </si>
  <si>
    <t>22521-R17.2</t>
  </si>
  <si>
    <t>Příplatek k maloprofilovým jádrovým vrtům D do 156 mm za výnos jádra s příslušnou geologickou dokumentací vrtu</t>
  </si>
  <si>
    <t>-765835896</t>
  </si>
  <si>
    <t>0,05*KT_2xLp_dl "5%"</t>
  </si>
  <si>
    <t>0,05*KT_3xLp_dl "5%"</t>
  </si>
  <si>
    <t>53</t>
  </si>
  <si>
    <t>225511112</t>
  </si>
  <si>
    <t>Vrty maloprofilové jádrové D do 245 mm úklon do 45° hl do 25 m hor. I a II</t>
  </si>
  <si>
    <t>-1174580275</t>
  </si>
  <si>
    <t>Maloprofilové vrty jádrové průměru přes 195 do 245 mm do úklonu 45° v hl 0 až 25 m v hornině tř. I a II</t>
  </si>
  <si>
    <t>0,50*zapory_10m "50% v zemine - tř. vrtatelnosti II."</t>
  </si>
  <si>
    <t>0,50*zapory_7m "50% v zemine - tř. vrtatelnosti II."</t>
  </si>
  <si>
    <t>54</t>
  </si>
  <si>
    <t>225511114</t>
  </si>
  <si>
    <t>Vrty maloprofilové jádrové D do 245 mm úklon do 45° hl do 25 m hor. III a IV</t>
  </si>
  <si>
    <t>1046611884</t>
  </si>
  <si>
    <t>Maloprofilové vrty jádrové průměru přes 195 do 245 mm do úklonu 45° v hl 0 až 25 m v hornině tř. III a IV</t>
  </si>
  <si>
    <t>0,50*zapory_10m "50% v zemine - tř. vrtatelnosti III-VI."</t>
  </si>
  <si>
    <t>0,50*zapory_7m "50% v zemine - tř. vrtatelnosti III-VI."</t>
  </si>
  <si>
    <t>240</t>
  </si>
  <si>
    <t>22521-R17.3</t>
  </si>
  <si>
    <t>Příplatek k maloprofilovým jádrovým vrtům D do 245 mm za výnos jádra s příslušnou geologickou dokumentací vrtu</t>
  </si>
  <si>
    <t>411525310</t>
  </si>
  <si>
    <t>0,05*0,50*zapory_10m "5% z 50% v zemine - tř. vrtatelnosti II."</t>
  </si>
  <si>
    <t>0,05*0,50*zapory_7m "5% z 50% v zemine - tř. vrtatelnosti II."</t>
  </si>
  <si>
    <t>0,05*0,50*zapory_10m "5% z 50% v zemine - tř. vrtatelnosti III-VI."</t>
  </si>
  <si>
    <t>0,05*0,50*zapory_7m "5% z 50% v zemine - tř. vrtatelnosti III-VI."</t>
  </si>
  <si>
    <t>55</t>
  </si>
  <si>
    <t>275313911</t>
  </si>
  <si>
    <t>Základové patky z betonu tř. C 30/37</t>
  </si>
  <si>
    <t>930166023</t>
  </si>
  <si>
    <t>Základy z betonu prostého patky a bloky z betonu kamenem neprokládaného tř. C 30/37</t>
  </si>
  <si>
    <t xml:space="preserve">Poznámka k souboru cen:_x000D_
1. V ceně příplatku -5911 jsou započteny náklady na technologické opatření a na ztíženou betonáž pod hladinou pažící bentonitové suspenze a na průběžné odčerpání suspenze s přepouštěním na určené místo do 20 m, popř. do vany nebo do kalové cisterny k odvozu. Odvoz se oceňuje cenami katalogu 800-2 Zvláštní zakládání objektů._x000D_
2. Hloubení s použitím bentonitové suspenze se oceňuje katalogem 800-1 Zemní práce. Bednění se neoceňuje._x000D_
</t>
  </si>
  <si>
    <t>Patky pro kotvení zábradlí mimo ŽB konstrukce</t>
  </si>
  <si>
    <t>0,8*0,5*0,5 * 5 "ks"</t>
  </si>
  <si>
    <t>0,8*0,5*0,8 * 1 "ks"</t>
  </si>
  <si>
    <t>0,8*0,5*0,5 * 2 "ks"</t>
  </si>
  <si>
    <t>56</t>
  </si>
  <si>
    <t>275351121</t>
  </si>
  <si>
    <t>Zřízení bednění základových patek</t>
  </si>
  <si>
    <t>-168918086</t>
  </si>
  <si>
    <t>Bednění základů patek zřízení</t>
  </si>
  <si>
    <t xml:space="preserve">Poznámka k souboru cen:_x000D_
1. Ceny jsou určeny pro bednění ve volném prostranství, ve volných nebo zapažených jamách, rýhách a šachtách._x000D_
2. Kruhové nebo obloukové bednění poloměru do 1 m se oceňuje individuálně._x000D_
</t>
  </si>
  <si>
    <t>0,8*2*(0,5+0,5) * 5 "ks"</t>
  </si>
  <si>
    <t>0,8*2*(0,5+0,8) * 1 "ks"</t>
  </si>
  <si>
    <t>0,8*2*(0,5+0,5) * 2 "ks"</t>
  </si>
  <si>
    <t>57</t>
  </si>
  <si>
    <t>275351122</t>
  </si>
  <si>
    <t>Odstranění bednění základových patek</t>
  </si>
  <si>
    <t>-1436539814</t>
  </si>
  <si>
    <t>Bednění základů patek odstranění</t>
  </si>
  <si>
    <t>58</t>
  </si>
  <si>
    <t>281602111</t>
  </si>
  <si>
    <t>Injektování povrchové nízkotlaké s dvojitým obturátorem mikropilot a kotev tlakem do 0,6 MPa</t>
  </si>
  <si>
    <t>-1657056344</t>
  </si>
  <si>
    <t>Injektování povrchové s dvojitým obturátorem mikropilot nebo kotev tlakem do 0,60 MPa</t>
  </si>
  <si>
    <t xml:space="preserve">Poznámka k souboru cen:_x000D_
1. Ceny nelze použít pro injektování:_x000D_
a) jednoduchým obturátorem; toto injektování se oceňuje cenami souboru cen 28. 60-11 Injektování,_x000D_
b) aktivovanou maltou; toto injektování se oceňuje cenami souboru cen 28. 60-41 Injektování aktivovanými směsmi,_x000D_
c) vysokotlaké s dvojitým obturátorem; toto injektování se oceňuje cenami souboru cen 282 60-31 Injektování vysokotlaké s dvojitým obturátorem,_x000D_
d) organickými pryskyřicemi neředitelnými vodou; toto injektování se oceňuje cenami souboru cen 282 60-51 Injektování povrchové vysokotlaké pryskyřicemi neředitelnými vodou,_x000D_
e) živicemi za tepla; toto injektování se oceňuje individuálně,_x000D_
f) tryskové; tato injektáž se oceňuje cenami souboru cen 282 61-21 Trysková injektáž._x000D_
2. Rozhodující pro volbu ceny podle výšky tlaku je maximální tlak na jednom vrtu._x000D_
</t>
  </si>
  <si>
    <t>Zainjektování / zalití kotev</t>
  </si>
  <si>
    <t>"2PKD - Pažení typ A" 0,15*(8,0-4,0)*KT_2xLp_ks</t>
  </si>
  <si>
    <t>"3PKD horni - Pažení typ B" 0,15*(12,0-4,0)*5 "ks"</t>
  </si>
  <si>
    <t>"3PKD spodni - Pažení typ B" 0,15*(9,0-4,0)*5 "ks"</t>
  </si>
  <si>
    <t>59</t>
  </si>
  <si>
    <t>282602112</t>
  </si>
  <si>
    <t>Injektování povrchové vysokotlaké s dvojitým obturátorem mikropilot a kotev tlakem do 2 MPa</t>
  </si>
  <si>
    <t>623437489</t>
  </si>
  <si>
    <t>Injektování povrchové s dvojitým obturátorem mikropilot nebo kotev tlakem přes 0,60 do 2,0 MPa</t>
  </si>
  <si>
    <t>Zainjektování kořenů kotev</t>
  </si>
  <si>
    <t>"2PKD - Pažení typ A" 1,1*4,0*KT_2xLp_ks</t>
  </si>
  <si>
    <t>"3PKD horni - Pažení typ B" 1,1*4,0*5 "ks"</t>
  </si>
  <si>
    <t>"3PKD spodni - Pažení typ B" 1,1*4,0*5 "ks"</t>
  </si>
  <si>
    <t>60</t>
  </si>
  <si>
    <t>585221500</t>
  </si>
  <si>
    <t>cement portlandský směsný CEM II 32,5MPa</t>
  </si>
  <si>
    <t>-27438049</t>
  </si>
  <si>
    <t>"2PKD - Pažení typ A" 0,025*(8,0-4,0)*KT_2xLp_ks</t>
  </si>
  <si>
    <t>"3PKD horni - Pažení typ B" 0,025*(12,0-4,0)*5 "ks"</t>
  </si>
  <si>
    <t>"3PKD spodni - Pažení typ B" 0,025*(9,0-4,0)*5 "ks"</t>
  </si>
  <si>
    <t>"2PKD - Pažení typ A" 0,080*4,0*KT_2xLp_ks</t>
  </si>
  <si>
    <t>"3PKD horni - Pažení typ B" 0,080*4,0*5 "ks"</t>
  </si>
  <si>
    <t>"3PKD spodni - Pažení typ B" 0,080*4,0*5 "ks"</t>
  </si>
  <si>
    <t>61</t>
  </si>
  <si>
    <t>581284620</t>
  </si>
  <si>
    <t>bentonit aktivovaný sodou mletý VL</t>
  </si>
  <si>
    <t>-540628297</t>
  </si>
  <si>
    <t>0,05*cement</t>
  </si>
  <si>
    <t>Svislé a kompletní konstrukce</t>
  </si>
  <si>
    <t>62</t>
  </si>
  <si>
    <t>321213224</t>
  </si>
  <si>
    <t>Zdivo nadzákladové z lomového kamene vodních staveb rubové bez zatření na maltu MC 25</t>
  </si>
  <si>
    <t>-1908895923</t>
  </si>
  <si>
    <t>Zdivo nadzákladové z lomového kamene vodních staveb přehrad, jezů a plavebních komor, spodní stavby vodních elektráren, odběrných věží a výpustných zařízení, opěrných zdí, šachet, šachtic a ostatních konstrukcí rubové z lomového kamene lomařsky upraveného bez zatření spár, na maltu cementovou MC 25</t>
  </si>
  <si>
    <t xml:space="preserve">Poznámka k souboru cen:_x000D_
1. Ceny -3235, -3345, -3445 lze použít i pro dlažby z lomového kamene o sklonu přes 1:1._x000D_
2. Ceny -4511, -4591 lze použít i pro rovnaninu z lomového kamene o sklonu přes 1:1._x000D_
3. Objem se stanoví v m3 zdiva; objem dutin do 0,20 m3 jednotlivě se od celkového objemu neodečítá._x000D_
</t>
  </si>
  <si>
    <t>Poznámka k položce:_x000D_
Specifikace kamene viz Technické podmínky v příloze H.</t>
  </si>
  <si>
    <t>0,15*2,1*1,3 "licové zdivo výusti drénu - viz D.01_3.2 a D.01_3.8.1"</t>
  </si>
  <si>
    <t>63</t>
  </si>
  <si>
    <t>321213345</t>
  </si>
  <si>
    <t>Zdivo nadzákladové z lomového kamene vodních staveb obkladní s vyspárováním</t>
  </si>
  <si>
    <t>763379137</t>
  </si>
  <si>
    <t>Zdivo nadzákladové z lomového kamene vodních staveb přehrad, jezů a plavebních komor, spodní stavby vodních elektráren, odběrných věží a výpustných zařízení, opěrných zdí, šachet, šachtic a ostatních konstrukcí obkladní z lomového kamene lomařsky upraveného s vyspárováním, na cementovou maltu</t>
  </si>
  <si>
    <t>Poznámka k položce:_x000D_
Specifikace kamene viz Technické podmínky v příloze H._x000D_
Součástí položky bude i očištění okolí spár od případného znečištění spárovací hmotou.</t>
  </si>
  <si>
    <t>0,35*2,1*1,3 "licové zdivo výusti drénu - viz D.01_3.2 a D.01_3.8.1"</t>
  </si>
  <si>
    <t>64</t>
  </si>
  <si>
    <t>321213345R</t>
  </si>
  <si>
    <t>1166837509</t>
  </si>
  <si>
    <t>Poznámka k položce:_x000D_
Obkladní zdivo z lomového kamene, spárování - na mrazuvzdornou flexibilní vysokopevnostní nenasákavou spárovací maltu._x000D_
Kameny v místě dilatační spáry budou zaříznuty s požadavkem na přesnost dle TP._x000D_
Specifikace kamene viz Technické podmínky v příloze H._x000D_
Součástí položky bude i očištění okolí spár od případného znečištění spárovací hmotou.</t>
  </si>
  <si>
    <t>Obklad opěrná zdi - viz D.01_3.2 a D.01_3.5.1</t>
  </si>
  <si>
    <t>Opěrná zeď - líc - Blok 01 - viz D.01_3.5.2</t>
  </si>
  <si>
    <t>"PF2-PF3" 0,25*(3,31+3,31)/2*0,831</t>
  </si>
  <si>
    <t>"PF3-PF4" 0,25*(3,31+3,37)/2*2,108</t>
  </si>
  <si>
    <t>"PF4-PF5" 0,25*(3,37+3,55)/2*2,216</t>
  </si>
  <si>
    <t>"PF5-PF6" 0,25*(3,55+3,94)/2*2,363</t>
  </si>
  <si>
    <t>"PF6-PF7" 0,25*(3,94+4,16)/2*2,340</t>
  </si>
  <si>
    <t>"PF7-PF8" 0,25*(4,16+4,17)/2*0,453</t>
  </si>
  <si>
    <t>Opěrná zeď - Blok 02 - viz D.01_3.5.3</t>
  </si>
  <si>
    <t xml:space="preserve">"líc"        0,25*3,31*4,6 </t>
  </si>
  <si>
    <t>Opěrná zeď - líc - Blok 03 - viz D.01_3.5.4</t>
  </si>
  <si>
    <t>"PF3-PF6" 0,25*3,31*7,7</t>
  </si>
  <si>
    <t>Dlažba ve sklonu nad 1:1 - viz D.01_3.2 a D.01_3.3.2</t>
  </si>
  <si>
    <t>"svah 1:1 az 1:0,8" 10,8*1,6*0,30</t>
  </si>
  <si>
    <t>65</t>
  </si>
  <si>
    <t>321222311a</t>
  </si>
  <si>
    <t>Zdění obkladního zdiva vodních staveb kvádrového objem do 0,2 m3</t>
  </si>
  <si>
    <t>-1009817149</t>
  </si>
  <si>
    <t>Zdění obkladního zdiva vodních staveb přehrad, jezů a plavebních komor, spodní stavby vodních elektráren, odběrných věží a výpustných zařízení, opěrných zdí, šachet, šachtic a ostatních konstrukcí kvádrového s vyspárováním na maltu cementovou kvádrů objemu do 0,2 m3</t>
  </si>
  <si>
    <t xml:space="preserve">Poznámka k souboru cen:_x000D_
1. Ceny -2311, -2312 lze použít i pro:_x000D_
a) osazení kamenných desek největší tl. přes 300 mm,_x000D_
b) zdivo kvádrové z šablonových kvádrů._x000D_
2. Ceny neplatí pro obklady zdí kamennými deskami; tyto se oceňují cenami katalogu 800-782 – Obklady z kamene._x000D_
3. Pro volbu cen -2311 a -2312 je rozhodující objem nejmenšího pravoúhlého rovnoběžnostěnu opsaného jednotlivým šablonovým kvádrům._x000D_
4. V cenách jsou započteny i náklady na vypracování lícních ploch._x000D_
5. Objem se stanoví:_x000D_
a) u ceny -2111 v m3 zdiva s tím, že objem dutin do 0,20 m3 jednotlivě se neodečítá,_x000D_
b) u cen -2311, -2312 v m3 součinem skutečného objemu kvádru a součinitele 1,057._x000D_
6. V cenách nejsou započteny náklady na dodávku kamene a kvádrů. Tyto se oceňují ve specifikaci. Ztratné lze dohodnout u řádkového zdiva hrubého ve výši 8 %, u řádkového zdiva čistého ve výši 10 % a u zdiva kvádrového ve výši 0,75 %._x000D_
</t>
  </si>
  <si>
    <t>Poznámka k položce:_x000D_
Pro uložení a spárování bude použita vysokopevnostní mrazuvzdorná nenasákavá flexibilní malta._x000D_
Podrobná specifikace viz Technické podmínky v příloze H._x000D_
Součástí položky bude i očištění okolí spár od případného znečištění spárovací hmotou.</t>
  </si>
  <si>
    <t>Kamenná římsa z pískovce tl. 0.25m, šířky 0.75m, půdorysně zaoblená.</t>
  </si>
  <si>
    <t>29,5*0.25*0.75 "viz přílohu D.01_3.5.8"</t>
  </si>
  <si>
    <t>66</t>
  </si>
  <si>
    <t>R02.1</t>
  </si>
  <si>
    <t>dodávka kamenného zaobleného kvádru římsy  tl. 0,250-0,265 m; šířky 0,730 m; délka 0,581/0,520 m - typ 1</t>
  </si>
  <si>
    <t>1924522053</t>
  </si>
  <si>
    <t>dodávka kamenného zaobleného kvádru římsy  tl. 0,250-0,265 m; šířky 0,730 m; délka 0,581/0,520 m - typ 1 s okapovou drážkou 20/20 mm</t>
  </si>
  <si>
    <t>Poznámka k položce:_x000D_
Kamenné řezané / broušené kvádry._x000D_
Specifikace kamene viz Technické podmínky v příloze H.</t>
  </si>
  <si>
    <t>7 "viz přílohu D.01_3.5.8</t>
  </si>
  <si>
    <t>67</t>
  </si>
  <si>
    <t>R02.2</t>
  </si>
  <si>
    <t>dodávka kamenného kvádru římsy  tl. 0,250-0,265 m m; šířky 0,730 m; délka 0,490 m - typ 2</t>
  </si>
  <si>
    <t>-1948589325</t>
  </si>
  <si>
    <t>dodávka kamenného kvádru římsy  tl. 0,250-0,265 m; šířky 0,730 m; délka 0,490 m - typ 2 s okapovou drážkou 20/20 mm</t>
  </si>
  <si>
    <t>20 "viz přílohu D.01_3.5.8</t>
  </si>
  <si>
    <t>68</t>
  </si>
  <si>
    <t>R02.3</t>
  </si>
  <si>
    <t>dodávka kamenného kvádru římsy  tl. 0,250-0,265 m; šířky 0,730 m; délka 0,440 m - typ 2a</t>
  </si>
  <si>
    <t>-1307042083</t>
  </si>
  <si>
    <t>dodávka kamenného kvádru římsy  tl. 0,250-0,265 m; šířky 0,730 m; délka 0,440 m - typ 2a s okapovou drážkou 20/20 mm</t>
  </si>
  <si>
    <t>2 "viz přílohu D.01_3.5.8</t>
  </si>
  <si>
    <t>69</t>
  </si>
  <si>
    <t>R02.4</t>
  </si>
  <si>
    <t>dodávka kamenného zaobleného kvádru římsy tl. 0,250-0,265 m; šířky 0,730 m; délka 0,584/0,492 m - typ 3</t>
  </si>
  <si>
    <t>1138449345</t>
  </si>
  <si>
    <t>dodávka kamenného zaobleného kvádru římsy  tl. 0,250-0,265 m; šířky 0,730 m; délka 0,584/0,492 m - typ 3 s okapovou drážkou 20/20 mm</t>
  </si>
  <si>
    <t>1 "viz přílohu D.01_3.5.8</t>
  </si>
  <si>
    <t>70</t>
  </si>
  <si>
    <t>R02.5</t>
  </si>
  <si>
    <t>dodávka kamenného zaobleného kvádru římsy  tl. 0,250-0,265 m; šířky 0,730 m; délka 0,580/0,490 m - typ 4</t>
  </si>
  <si>
    <t>1964648281</t>
  </si>
  <si>
    <t>dodávka kamenného zaobleného kvádru římsy  tl. 0,250-0,265 m; šířky 0,730 m; délka 0,580/0,490 m - typ 4 s okapovou drážkou 20/20 mm</t>
  </si>
  <si>
    <t>71</t>
  </si>
  <si>
    <t>R02.6</t>
  </si>
  <si>
    <t>dodávka kamenného zaobleného kvádru římsy  tl. 0,250-0,265 m; šířky 0,730 m; délka 0,491/0,552 m - typ 5</t>
  </si>
  <si>
    <t>-888171801</t>
  </si>
  <si>
    <t>dodávka kamenného zaobleného kvádru římsy  tl. 0,250-0,265 m; šířky 0,730 m; délka 0,491/0,552 m - typ 5 s okapovou drážkou 20/20 mm</t>
  </si>
  <si>
    <t>72</t>
  </si>
  <si>
    <t>R02.7</t>
  </si>
  <si>
    <t>dodávka kamenného zaobleného kvádru římsy  tl. 0,250-0,265 m; šířky 0,730 m; délka 0,470/0,528 m - typ 6</t>
  </si>
  <si>
    <t>140886856</t>
  </si>
  <si>
    <t>dodávka kamenného zaobleného kvádru římsy  tl. 0,250-0,265 m; šířky 0,730 m; délka 0,470/0,528 m - typ 6 s okapovou drážkou 20/20 mm</t>
  </si>
  <si>
    <t>15 "viz přílohu D.01_3.5.8</t>
  </si>
  <si>
    <t>73</t>
  </si>
  <si>
    <t>R02.8</t>
  </si>
  <si>
    <t>dodávka kamenného zaobleného kvádru římsy  tl. 0,250-0,265 m; šířky 0,730 m; délka 0,692/0,741 m - typ 7</t>
  </si>
  <si>
    <t>540633435</t>
  </si>
  <si>
    <t>dodávka kamenného zaobleného kvádru římsy  tl. 0,250-0,265 m; šířky 0,730 m; délka 0,692/0,741 m - typ 7 s okapovou drážkou 20/20 mm</t>
  </si>
  <si>
    <t>74</t>
  </si>
  <si>
    <t>R02.9</t>
  </si>
  <si>
    <t>dodávka kamenného kvádru římsy  tl. 0,250-0,265 m; šířky 0,730 m; délka 0,367/0,876 m - typ 8</t>
  </si>
  <si>
    <t>-1025428512</t>
  </si>
  <si>
    <t>dodávka kamenného kvádru římsy  tl. 0,250-0,265 m; šířky 0,730 m; délka 0,367/0,876 m - typ 8 s okapovou drážkou 20/20 mm</t>
  </si>
  <si>
    <t>75</t>
  </si>
  <si>
    <t>321222311b</t>
  </si>
  <si>
    <t>522937600</t>
  </si>
  <si>
    <t>Kamenořez přelivné hrany tl. 0.34m z pískovce (zaoblená přelivná hrana, R = 1,0 m)</t>
  </si>
  <si>
    <t>viz přílohu D.01_3.6.4</t>
  </si>
  <si>
    <t>1,08*15,1 "přeliv"</t>
  </si>
  <si>
    <t>0,51*0,605 "čelo"</t>
  </si>
  <si>
    <t>1,47*0,425 + 0,315*0,425*0,605"bok PF1a2"</t>
  </si>
  <si>
    <t>76</t>
  </si>
  <si>
    <t>R03.1</t>
  </si>
  <si>
    <t>dodávka kvádru přelivné hrany - zaoblený R = 1,0 m; tl. 0,425 m; dl. 0,605 m - typ 1</t>
  </si>
  <si>
    <t>-399904627</t>
  </si>
  <si>
    <t>dodávka kvádru přelivné hrany - zaoblený R = 1,0 m; tl. 0,425 m; dl. 0,605 m - typ 1
včetně vrtů pro kotvení kvádrů</t>
  </si>
  <si>
    <t>116 "viz přílohu D.01_3.6.4"</t>
  </si>
  <si>
    <t>77</t>
  </si>
  <si>
    <t>R03.2</t>
  </si>
  <si>
    <t>dodávka kvádru přelivné hrany - zaoblený R = 1,0 m; tl. 0,425 m; dl. 0,290 m - typ 2</t>
  </si>
  <si>
    <t>-1857819922</t>
  </si>
  <si>
    <t>dodávka kvádru přelivné hrany - zaoblený R = 1,0 m; tl. 0,425 m; dl. 0,290 m - typ 2
včetně vrtů pro kotvení kvádrů</t>
  </si>
  <si>
    <t>8 "viz přílohu D.01_3.6.4"</t>
  </si>
  <si>
    <t>78</t>
  </si>
  <si>
    <t>R03.3</t>
  </si>
  <si>
    <t>dodávka kvádru přelivné hrany, v. 0,425 m; tl. 0,400 m; dl. 0,605 m - typ 3</t>
  </si>
  <si>
    <t>-560089295</t>
  </si>
  <si>
    <t>dodávka kvádru přelivné hrany, v. 0,425 m; tl. 0,400 m; dl. 0,605 m - typ 3
včetně vrtů pro kotvení kvádrů</t>
  </si>
  <si>
    <t>4 "viz přílohu D.01_3.6.4"</t>
  </si>
  <si>
    <t>79</t>
  </si>
  <si>
    <t>R03.4</t>
  </si>
  <si>
    <t>dodávka kvádru přelivné hrany, v. 0,425 m; tl. 0,400 m; dl. 0,290 m - typ 4</t>
  </si>
  <si>
    <t>382201168</t>
  </si>
  <si>
    <t>dodávka kvádru přelivné hrany, v. 0,425 m; tl. 0,400 m; dl. 0,290 m - typ 4
včetně vrtů pro kotvení kvádrů</t>
  </si>
  <si>
    <t>2 "viz přílohu D.01_3.6.4"</t>
  </si>
  <si>
    <t>80</t>
  </si>
  <si>
    <t>R03.5</t>
  </si>
  <si>
    <t>dodávka kvádru přelivné hrany, v. 0,535 m; tl. 0,561 m; dl. 0,605 m - typ 5</t>
  </si>
  <si>
    <t>949022732</t>
  </si>
  <si>
    <t>dodávka kvádru přelivné hrany, v. 0,535 m; tl. 0,561 m; dl. 0,605 m - typ 5
včetně vrtů pro kotvení kvádrů</t>
  </si>
  <si>
    <t>81</t>
  </si>
  <si>
    <t>R03.6</t>
  </si>
  <si>
    <t>dodávka kvádru přelivné hrany, v. 0,280 m; tl. 0,400 m; dl. 0,605 m - typ 6</t>
  </si>
  <si>
    <t>-1554659247</t>
  </si>
  <si>
    <t>dodávka kvádru přelivné hrany, v. 0,280 m; tl. 0,400 m; dl. 0,605 m - typ 6
včetně vrtů pro kotvení kvádrů</t>
  </si>
  <si>
    <t>1 "viz přílohu D.01_3.6.4"</t>
  </si>
  <si>
    <t>82</t>
  </si>
  <si>
    <t>321311115R</t>
  </si>
  <si>
    <t>Konstrukce vodních staveb z betonu prostého mrazuvzdorného tř. C 20/25 - XC2</t>
  </si>
  <si>
    <t>-1892237741</t>
  </si>
  <si>
    <t>Konstrukce vodních staveb z betonu přehrad, jezů a plavebních komor, spodní stavby vodních elektráren, jader přehrad, odběrných věží a výpustných zařízení, opěrných zdí, šachet, šachtic a ostatních konstrukcí prostého pro prostředí s mrazovými cykly tř. C 20/25 - XC2</t>
  </si>
  <si>
    <t xml:space="preserve">Poznámka k souboru cen:_x000D_
1. Ceny lze použít i pro:_x000D_
a) konstrukce těsnících ostruh, vývarů, patek, dotlačných klínů, vtoků hrází a vodních elektráren, injekčních, revizních a komunikačních štol a základových výpustí hrází, podklad pod dlažbu dna vývaru,_x000D_
b) betony nevodostavebné a nemrazuvzdorné, pokud jsou výjimečně použity v částech konstrukcí._x000D_
2. Ceny neplatí pro:_x000D_
a) předsádkový beton; tento se oceňuje cenami souboru cen 313 43- .1 Předsádkový beton konstrukcí vodních staveb,_x000D_
b) betonový podklad pod dlažbu; tento se oceňuje cenami souboru cen 451 31-51 Podkladní a výplňové vrstvy z betonu prostého pod dlažbu,_x000D_
c) betonovou těsnící nebo opevňovací vrstvu; tato se oceňuje cenami souboru cen 457 31- Těsnicí vrstva z betonu odolného proti agresivnímu prostředí,_x000D_
d) betonové zálivky kotevních šroubů, ocelových konstrukcí, různých dutin apod.; tyto se oceňují cenami souboru cen 936 45-71 Zálivka kotevních šroubů, ocelových konstrukcí, různých dutin apod.._x000D_
3. V cenách jsou započteny i náklady na :_x000D_
a) úpravu, opracování a ošetření pracovních spár tlakovou vodou, vzduchem nebo odstraněním betonové vrstvy,_x000D_
b) spojovací vrstvu na pracovních spárách,_x000D_
c) ošetření a ochranu čerstvého betonu proti povětrnostním vlivům a proti vysýchání,_x000D_
d) odstranění drátů z líce konstrukce a na úpravu líce v místě po odstraněných drátech,_x000D_
e) osazení kotevních želez při betonování konstrukce,_x000D_
f) ztížení práce u drážek otvorů, kapes, injekčních trubek apod.._x000D_
4. V cenách z betonu pro konstrukce bílých van 321 32-12 nejsou započteny náklady na těsnění dilatačních a pracovních spar, tyto se oceňují cenami souborů cen 953 33 části A08 katalogu 801-1 Budovy a haly - zděné a monolitické._x000D_
5. Objem se stanoví v m3 betonové konstrukce; objem dutin jednotlivě do 0,20 m3 se od celkového objemu neodečítá._x000D_
</t>
  </si>
  <si>
    <t>Poznámka k položce:_x000D_
Podrobná specifikace betonou viz Technické podmínky v příloze H.</t>
  </si>
  <si>
    <t>Podkladní beton - viz D.01_3.5.1</t>
  </si>
  <si>
    <t>"Blok 01 - D.01_3.5.2" 30,2 "m2" * (0,15+0,35) "m"</t>
  </si>
  <si>
    <t>"Blok 02 - D.01_3.5.3"  14,3 "m2" * (0,15+0,35) "m"</t>
  </si>
  <si>
    <t>Blok 03 - Podkladní beton a plomba - viz D.01_3.5.1 a D.01_3.5.4</t>
  </si>
  <si>
    <t>"Plomba" 14,8 "m2" * 1,0 "m"</t>
  </si>
  <si>
    <t>"Dobetonování k zaporám" 0,42 "m2" * 2,6 "m"</t>
  </si>
  <si>
    <t>"Podkladní beton 513,95-512,45" 3,20 "m2" * (1,50+0,35) "m"</t>
  </si>
  <si>
    <t>"Podkladní beton 513,95-512,75" 6,44 "m2" * (1,20+0,35) "m"</t>
  </si>
  <si>
    <t>"Podkladní beton 513,95-513,05" 7,00 "m2" * (0,90+0,35) "m"</t>
  </si>
  <si>
    <t>"Podkladní beton 513,95-513,35" 6,40 "m2" * (0,60+0,35) "m"</t>
  </si>
  <si>
    <t>"Podkladní beton 513,95-513,65" 5,32 "m2" * (0,30+0,35) "m"</t>
  </si>
  <si>
    <t>"Podkladní beton 513,95-513,80" 2,89 "m2" * (0,15+0,35) "m"</t>
  </si>
  <si>
    <t>Sekundární přeliv - viz D.01_3.4</t>
  </si>
  <si>
    <t>"PF2"     2,0*(0,76+0,35)*1,2</t>
  </si>
  <si>
    <t>"PF3-5" 1,6*(0,15+0,35)*12,3</t>
  </si>
  <si>
    <t>5 "m3 - vyplnění kaveren ve výkopu pro sekundární přeliv"</t>
  </si>
  <si>
    <t>Podkladní beton pod dlažbu ve sklonu nad 1:1 - viz D.01_3.2 a D.01_3.3.2</t>
  </si>
  <si>
    <t>"svah 1:1 az 1:0,8" 10,8*1,6*0,20</t>
  </si>
  <si>
    <t>"pod patou PF16" 0,2*(7,1+1,1+2,8)</t>
  </si>
  <si>
    <t>Podkladní beton pod výustním objektem drénu - viz D.01_3.8.1</t>
  </si>
  <si>
    <t>0,13*2,3</t>
  </si>
  <si>
    <t>83</t>
  </si>
  <si>
    <t>321321115R</t>
  </si>
  <si>
    <t>Konstrukce vodních staveb ze ŽB mrazuvzdorného tř. C 25/30 - XF1</t>
  </si>
  <si>
    <t>242228792</t>
  </si>
  <si>
    <t>Konstrukce vodních staveb z betonu přehrad, jezů a plavebních komor, spodní stavby vodních elektráren, jader přehrad, odběrných věží a výpustných zařízení, opěrných zdí, šachet, šachtic a ostatních konstrukcí železového pro prostředí s mrazovými cykly tř. C 25/30 - XF1</t>
  </si>
  <si>
    <t>Dobetonování horního povrchu vstupu do přístupové štoly - viz D.01_3.4</t>
  </si>
  <si>
    <t xml:space="preserve"> 34*(0,08+0,12)/2</t>
  </si>
  <si>
    <t>84</t>
  </si>
  <si>
    <t>321321116R</t>
  </si>
  <si>
    <t>Konstrukce vodních staveb ze ŽB mrazuvzdorného tř. C 30/37 -  XC4, XF3</t>
  </si>
  <si>
    <t>435562958</t>
  </si>
  <si>
    <t>Konstrukce z betonu vodních staveb přehrad, jezů a plavebních komor, spodní stavby vodních elektráren, jader přehrad, odběrných věží a výpustných zařízení, opěrných zdí, šachet, šachtic a ostatních konstrukcí železového pro prostředí s mrazovými cykly tř. C 30/37 - XC4, XF3</t>
  </si>
  <si>
    <t>Opěrná zeď - Blok 01 - viz D.01_3.5.2</t>
  </si>
  <si>
    <t>"PF2-PF3" (5,57+5,62)/2*0,831</t>
  </si>
  <si>
    <t>"PF3-PF4" (5,62+6,10)/2*2,108</t>
  </si>
  <si>
    <t>"PF4-PF5" (6,10+7,08)/2*2,216</t>
  </si>
  <si>
    <t>"PF5-PF6" (7,08+8,26)/2*2,363</t>
  </si>
  <si>
    <t>"PF6-PF7" (8,26+8,74)/2*2,340</t>
  </si>
  <si>
    <t>"PF6-PF7" (8,74+8,75)/2*0,453</t>
  </si>
  <si>
    <t>0,1*3,65</t>
  </si>
  <si>
    <t>"PF2-PF3" (5,37+5,37)/2*2,088</t>
  </si>
  <si>
    <t>"PF3-PF4" (5,37+5,57)/2*2,088</t>
  </si>
  <si>
    <t>Opěrná zeď - Blok 03 - viz D.01_3.5.4</t>
  </si>
  <si>
    <t>"PF3-PF4" (5,37+5,56)/2*1,17</t>
  </si>
  <si>
    <t>"PF4-PF5" (5,56+5,48)/2*1,90</t>
  </si>
  <si>
    <t>"PF5-PF6" (5,48+5,37)/2*4,63</t>
  </si>
  <si>
    <t>"Blok 01/01"        2,26*1,0 + 2,08*9,63 + 2,14*1,34 + 2,09*1,33</t>
  </si>
  <si>
    <t>"Blok 01/02a03" 0,52*15,3</t>
  </si>
  <si>
    <t>ZB_C3037</t>
  </si>
  <si>
    <t>85</t>
  </si>
  <si>
    <t>321351010</t>
  </si>
  <si>
    <t>Bednění konstrukcí vodních staveb rovinné - zřízení</t>
  </si>
  <si>
    <t>484992769</t>
  </si>
  <si>
    <t>Bednění konstrukcí z betonu prostého nebo železového vodních staveb přehrad, jezů a plavebních komor, spodní stavby vodních elektráren, jader přehrad, odběrných věží a výpustných zařízení, opěrných zdí, šachet, šachtic a ostatních konstrukcí zřízení ploch rovinných</t>
  </si>
  <si>
    <t xml:space="preserve">Poznámka k souboru cen:_x000D_
1. Ceny jsou určeny pro:_x000D_
a) bednění prováděné v prostorách zapažených nebo nezapažených,_x000D_
b) bednění ploch vodorovných, svislých nebo skloněných,_x000D_
c) bednění v prostoru bez výztuže nebo s výztuží jakékoliv hustoty,_x000D_
d) bednění prováděné taženou lištou, taženým bedněním, prefabrikovaným bedněním apod., kromě betonového prefabrikovaného bednění._x000D_
2. Ceny neplatí pro:_x000D_
a) bednění pohledových betonů. Tyto náklady se oceňují individuálně;_x000D_
b) bednění konstrukcí spirál a savek. Tyto náklady se oceňují cenami souboru cen 321 35-6111 až -6940 Obednění a odbednění spirál a savek._x000D_
c) bednění základových pasů, tyto práce lze ocenit cenami 27.35 katalogu 801-1._x000D_
3. V cenách jsou započteny i náklady na:_x000D_
a) podíl bednění otvorů, kapes, rýh, prostupů, výklenků apod. objemu jednotlivě do 1 m3,_x000D_
b) bednění v provedení, které nevyžaduje další úpravu betonových a železobetonových konstrukcí._x000D_
4. V cenách nejsou započteny náklady na podpěrné konstrukce; tyto se oceňují cenami katalogu 800-3 Lešení._x000D_
5. Plocha se stanoví v m2 rozvinuté plochy obedňované konstrukce._x000D_
6. Při výpočtu rozvinuté plochy obedňované konstrukce se neberou v úvahu otvory, kapsy, rýhy, prostupy, výklenky apod. objemu jednotlivě do 1 m3 ._x000D_
</t>
  </si>
  <si>
    <t>"čelo-PF8" 5,3</t>
  </si>
  <si>
    <t>"DS-PF2"    2,3</t>
  </si>
  <si>
    <t>"DS-PF2" 5,4 + "DS-PF4" 5,6</t>
  </si>
  <si>
    <t xml:space="preserve">"rub"        3,25*4,6 </t>
  </si>
  <si>
    <t>"zaklad PF2-PF3" 2*1,0*2,2</t>
  </si>
  <si>
    <t>"DS-PF3" 5,4 + "DS-PF6" 5,4</t>
  </si>
  <si>
    <t>"Blok 01/01"        2*1,14*1,0 + 2*0,14*(9,63+1,33) + 2*0,7*1,34 + 0,52</t>
  </si>
  <si>
    <t>0,12*23,6</t>
  </si>
  <si>
    <t>86</t>
  </si>
  <si>
    <t>321351010R</t>
  </si>
  <si>
    <t>Negarivní bednění konstrukcí vodních staveb rovinné - zřízení vč. kotvení</t>
  </si>
  <si>
    <t>-933415607</t>
  </si>
  <si>
    <t xml:space="preserve">"líc"        3,31*4,6 </t>
  </si>
  <si>
    <t>"svah 1:1 az 1:0,8" 10,8*1,6</t>
  </si>
  <si>
    <t>87</t>
  </si>
  <si>
    <t>321351020</t>
  </si>
  <si>
    <t>Bednění konstrukcí vodních staveb válcově zakřivené - zřízení</t>
  </si>
  <si>
    <t>1650570128</t>
  </si>
  <si>
    <t>Bednění konstrukcí z betonu prostého nebo železového vodních staveb přehrad, jezů a plavebních komor, spodní stavby vodních elektráren, jader přehrad, odběrných věží a výpustných zařízení, opěrných zdí, šachet, šachtic a ostatních konstrukcí zřízení ploch válcově zakřivených</t>
  </si>
  <si>
    <t>"Opěrná zeď - rub - Blok 01 - viz D.01_3.5.2" 3,25*10,4</t>
  </si>
  <si>
    <t>"Opěrná zeď - rub - Blok 03 - viz D.01_3.5.4" 3,25*7,8</t>
  </si>
  <si>
    <t>"Opěrná zeď - zaklad - Blok 03 - viz D.01_3.5.4" 1,0*6,8</t>
  </si>
  <si>
    <t>"Opěrná zeď - zaklad, rub vč. PB - Blok 03 - viz D.01_3.5.4" 2,5*8,3</t>
  </si>
  <si>
    <t>88</t>
  </si>
  <si>
    <t>321351030R</t>
  </si>
  <si>
    <t>Negativní bednění konstrukcí vodních staveb jinak zakřivené - zřízení vč. kotvení</t>
  </si>
  <si>
    <t>1208006976</t>
  </si>
  <si>
    <t>Bednění konstrukcí z betonu prostého nebo železového vodních staveb přehrad, jezů a plavebních komor, spodní stavby vodních elektráren, jader přehrad, odběrných věží a výpustných zařízení, opěrných zdí, šachet, šachtic a ostatních konstrukcí zřízení ploch jinak zakřivených než válcově</t>
  </si>
  <si>
    <t>"PF2-PF3" (3,31+3,31)/2*0,831</t>
  </si>
  <si>
    <t>"PF3-PF4" (3,31+3,37)/2*2,108</t>
  </si>
  <si>
    <t>"PF4-PF5" (3,37+3,55)/2*2,216</t>
  </si>
  <si>
    <t>"PF5-PF6" (3,55+3,94)/2*2,363</t>
  </si>
  <si>
    <t>"PF6-PF7" (3,94+4,16)/2*2,340</t>
  </si>
  <si>
    <t>"PF7-PF8" (4,16+4,17)/2*0,453</t>
  </si>
  <si>
    <t>"PF3-PF6" 3,31*7,7</t>
  </si>
  <si>
    <t>"Blok 01/02a03" 0,86*15,3</t>
  </si>
  <si>
    <t>89</t>
  </si>
  <si>
    <t>321352010</t>
  </si>
  <si>
    <t>Bednění konstrukcí vodních staveb rovinné - odstranění</t>
  </si>
  <si>
    <t>242243952</t>
  </si>
  <si>
    <t>Bednění konstrukcí z betonu prostého nebo železového vodních staveb přehrad, jezů a plavebních komor, spodní stavby vodních elektráren, jader přehrad, odběrných věží a výpustných zařízení, opěrných zdí, šachet, šachtic a ostatních konstrukcí odstranění ploch rovinných</t>
  </si>
  <si>
    <t>90</t>
  </si>
  <si>
    <t>321352010R</t>
  </si>
  <si>
    <t>Negarivní bednění konstrukcí vodních staveb rovinné - odstranění, vč. odstranění kotvení</t>
  </si>
  <si>
    <t>-302876942</t>
  </si>
  <si>
    <t>91</t>
  </si>
  <si>
    <t>321352020</t>
  </si>
  <si>
    <t>Bednění konstrukcí vodních staveb válcově zakřivené - odstranění</t>
  </si>
  <si>
    <t>-1125714961</t>
  </si>
  <si>
    <t>Bednění konstrukcí z betonu prostého nebo železového vodních staveb přehrad, jezů a plavebních komor, spodní stavby vodních elektráren, jader přehrad, odběrných věží a výpustných zařízení, opěrných zdí, šachet, šachtic a ostatních konstrukcí odstranění ploch válcově zakřivených</t>
  </si>
  <si>
    <t>92</t>
  </si>
  <si>
    <t>321352030R</t>
  </si>
  <si>
    <t>Negativni bednění konstrukcí vodních staveb jinak zakřivené - odstranění vč. odstranění kotvení</t>
  </si>
  <si>
    <t>-580838862</t>
  </si>
  <si>
    <t>Bednění konstrukcí z betonu prostého nebo železového vodních staveb přehrad, jezů a plavebních komor, spodní stavby vodních elektráren, jader přehrad, odběrných věží a výpustných zařízení, opěrných zdí, šachet, šachtic a ostatních konstrukcí odstranění ploch jinak zakřivených než válcově</t>
  </si>
  <si>
    <t>93</t>
  </si>
  <si>
    <t>321366111</t>
  </si>
  <si>
    <t>Výztuž železobetonových konstrukcí vodních staveb z oceli 10 505 D do 12 mm</t>
  </si>
  <si>
    <t>-383801998</t>
  </si>
  <si>
    <t>Výztuž železobetonových konstrukcí vodních staveb přehrad, jezů a plavebních komor, spodní stavby vodních elektráren, jader přehrad, odběrných věží a výpustných zařízení, opěrných zdí, šachet, šachtic a ostatních konstrukcí jednotlivé pruty průměru do 12 mm, z oceli 10 505 (R) nebo BSt 500</t>
  </si>
  <si>
    <t xml:space="preserve">Poznámka k souboru cen:_x000D_
1. Ceny lze použít i pro:_x000D_
a) výztuž prováděnou v obedněných prostorách,_x000D_
b) výztuž koster obalených sítí; potažení kostry hustým pletivem se oceňuje individuálně,_x000D_
c) výztuž z armokošů._x000D_
2. V cenách jsou započteny i náklady na bodové svařování nahrazující vázaní drátem._x000D_
3. V cenách nejsou započteny náklady na provedení nosných svarů a na provedení svarů přenášejících tahová napětí při přepravě a montáži výztuže z vyztužených koster; tyto se oceňují cenami souboru cen 320 36-0 Svařované nosné spoje._x000D_
4. Množství jednotek se stanoví v t hmotnosti výztuže bez prostřihu._x000D_
</t>
  </si>
  <si>
    <t>"Blok 01 viz D.01_3.5.5" (106+43,7+2023,6)/1000</t>
  </si>
  <si>
    <t>"Blok 02 viz D.01_3.5.6" (71,7+87,5+777,5)/1000</t>
  </si>
  <si>
    <t>"Blok 03 viz D.01_3.5.7" (142+90,1+1150,7)/1000</t>
  </si>
  <si>
    <t>"Sekundarní přeliv Blok 1 a 2 viz D.01_3.6.3" (30+123,5+1210,3)/1000</t>
  </si>
  <si>
    <t>94</t>
  </si>
  <si>
    <t>321366112</t>
  </si>
  <si>
    <t>Výztuž železobetonových konstrukcí vodních staveb z oceli 10 505 D do 32 mm</t>
  </si>
  <si>
    <t>-1083940407</t>
  </si>
  <si>
    <t>Výztuž železobetonových konstrukcí vodních staveb přehrad, jezů a plavebních komor, spodní stavby vodních elektráren, jader přehrad, odběrných věží a výpustných zařízení, opěrných zdí, šachet, šachtic a ostatních konstrukcí jednotlivé pruty přes 12 do 32 mm, z oceli 10 505 (R) nebo BSt 500</t>
  </si>
  <si>
    <t>"Blok 01 viz D.01_3.5.5" (0+380,5+2993,6)/1000</t>
  </si>
  <si>
    <t>"Blok 02 viz D.01_3.5.6" (0+0+1271,7)/1000</t>
  </si>
  <si>
    <t>"Blok 03 viz D.01_3.5.7" (0+0+2189,9)/1000</t>
  </si>
  <si>
    <t>"Sekundarní přeliv Blok 1 a 2 viz D.01_3.6.3" (0+941,4+0)/1000</t>
  </si>
  <si>
    <t>Propojovací výztuž pro uchycení kotevních trnů sekundárního přelivu</t>
  </si>
  <si>
    <t>(4,2+27,2) * 2,466/1000  "11/Z - viz přílohu D.01_1 - kap 5. Výpis výrobků, viz výkres D.01_3.6.4"</t>
  </si>
  <si>
    <t>95</t>
  </si>
  <si>
    <t>321368211</t>
  </si>
  <si>
    <t>Výztuž železobetonových konstrukcí vodních staveb ze svařovaných sítí</t>
  </si>
  <si>
    <t>-416827562</t>
  </si>
  <si>
    <t>Výztuž železobetonových konstrukcí vodních staveb přehrad, jezů a plavebních komor, spodní stavby vodních elektráren, jader přehrad, odběrných věží a výpustných zařízení, opěrných zdí, šachet, šachtic a ostatních konstrukcí jednotlivé pruty svařované sítě z ocelových tažených drátů jakéhokoliv druhu oceli jakéhokoliv průměru a roztečí</t>
  </si>
  <si>
    <t>Výztuž podkl. bet. dlazby - síť 100/100/10, cca na 50% plochy - viz D.01_3.2 a D.01_3.3.2</t>
  </si>
  <si>
    <t>0,50 * DKB_3020*12,35 "kg/m2" * 1,2/1000 "20% na přesahy"</t>
  </si>
  <si>
    <t>Výztuž podkl. bet. podkladní beton pod dlažbu ve sklonu nad 1:1, cca na 50% plochy - viz D.01_3.2 a D.01_3.3.2</t>
  </si>
  <si>
    <t>0,50 * 10,8*1,6 * 12,35 "kg/m2" * 1,2/1000 "20% na přesahy"</t>
  </si>
  <si>
    <t>Výztuž podkl. bet. pod schodištěm, cca na 50% plochy - viz D.01_3.2 a D.01_3.6.1</t>
  </si>
  <si>
    <t>0,50 * 7,3*1,4 * 12,35 "kg/m2" * 1,2/1000 "20% na přesahy"</t>
  </si>
  <si>
    <t>Výztuž spádového betonu na vstupu do štoly - viz D.01_3.4</t>
  </si>
  <si>
    <t>34 "m2" * 7,99"kg/m2" * 1,2/1000 "20% na přesahy"</t>
  </si>
  <si>
    <t>Vodorovné konstrukce</t>
  </si>
  <si>
    <t>96</t>
  </si>
  <si>
    <t>451311531R</t>
  </si>
  <si>
    <t>Podklad pro dlažbu z betonu prostého mrazuvzdorného tř. C16/20 XC2 – Dmax. 8 mm, vrstva tl nad 150 do 200 mm</t>
  </si>
  <si>
    <t>-481989065</t>
  </si>
  <si>
    <t>Podklad z prostého betonu pod dlažbu pro prostředí s mrazovými cykly, ve vrstvě tl. přes 150 do 200 mm</t>
  </si>
  <si>
    <t xml:space="preserve">Poznámka k souboru cen:_x000D_
1. Ceny lze použít i pro podklady z prostého betonu pod schody a pod prefabrikované konstrukce._x000D_
2. Ceny neplatí pro:_x000D_
 a) těsnící nebo opevňovací betonovou vrstvu; tato se oceňuje cenami souboru cen 457 31- . ._x000D_
 Těsnicí vrstva z betonu odolného proti agresivnímu prostředí_x000D_
 b) podklad z prostého betonu pod dlažbu dna vývaru; tento se oceňuje cenami souboru cen 321_x000D_
 31-11 Konstrukce z prostého betonu._x000D_
3. V cenách nejsou započteny náklady na úpravu a těsnění dilatačních spár; tyto se oceňují cenami_x000D_
 souboru cen 931 . . - . . Úprava dilatační spáry konstrukcí z prostého nebo železového betonu._x000D_
4. Plocha se stanoví v m2 dlažby, pod níž je podklad určen._x000D_
</t>
  </si>
  <si>
    <t>97</t>
  </si>
  <si>
    <t>45131-R04</t>
  </si>
  <si>
    <t>Podklad pro dlažbu z betonu prostého mrazuvzdorného tř. C 25/30 XC2 – Dmax. 8 mm, vrstva tl nad 250 do 300 mm</t>
  </si>
  <si>
    <t>818651765</t>
  </si>
  <si>
    <t>Podklad pod schody z kopáků - viz D.01_3.2 a D.01_3.6.1</t>
  </si>
  <si>
    <t>1,55*(0,2+1,0+0,2)</t>
  </si>
  <si>
    <t>98</t>
  </si>
  <si>
    <t>451573111</t>
  </si>
  <si>
    <t>Lože pod potrubí otevřený výkop ze štěrkopísku</t>
  </si>
  <si>
    <t>138612111</t>
  </si>
  <si>
    <t>Lože pod potrubí, stoky a drobné objekty v otevřeném výkopu z písku a štěrkopísku do 63 mm</t>
  </si>
  <si>
    <t xml:space="preserve">Poznámka k souboru cen:_x000D_
1. Ceny -1111 a -1192 lze použít i pro zřízení sběrných vrstev nad drenážními trubkami._x000D_
2. V cenách -5111 a -1192 jsou započteny i náklady na prohození výkopku získaného při zemních pracích._x000D_
</t>
  </si>
  <si>
    <t>Poznámka k položce:_x000D_
Frakce 0-32 mm</t>
  </si>
  <si>
    <t>Lože pod potrubí drénu za zdí spadiště - viz D.01_3.8.1 a D.01_3.8.2</t>
  </si>
  <si>
    <t>0,14*(23,90-3,24) "neperforované"</t>
  </si>
  <si>
    <t>Lože pod potrubí drénu za opěrnou zdí - viz D.01_3.5.1</t>
  </si>
  <si>
    <t>0,29*3,0 "neperforované"</t>
  </si>
  <si>
    <t>99</t>
  </si>
  <si>
    <t>452112111</t>
  </si>
  <si>
    <t>Osazení betonových prstenců nebo rámů v do 100 mm</t>
  </si>
  <si>
    <t>-835619756</t>
  </si>
  <si>
    <t>Osazení betonových dílců prstenců nebo rámů pod poklopy a mříže, výšky do 100 mm</t>
  </si>
  <si>
    <t xml:space="preserve">Poznámka k souboru cen:_x000D_
1. V cenách nejsou započteny náklady na dodávku betonových výrobků; tyto se oceňují ve specifikaci._x000D_
</t>
  </si>
  <si>
    <t>2 "2/B - viz přílohu D.01_1 - kap 5. Výpis výrobků, viz výkres D.01_3.5.1"</t>
  </si>
  <si>
    <t>100</t>
  </si>
  <si>
    <t>59224010</t>
  </si>
  <si>
    <t>prstenec šachtový vyrovnávací betonový 625x100x40mm</t>
  </si>
  <si>
    <t>-1276117055</t>
  </si>
  <si>
    <t>1 "2/B - viz přílohu D.01_1 - kap 5. Výpis výrobků, viz výkres D.01_3.5.1"</t>
  </si>
  <si>
    <t>101</t>
  </si>
  <si>
    <t>59224013</t>
  </si>
  <si>
    <t>prstenec šachtový vyrovnávací betonový 625x100x100mm</t>
  </si>
  <si>
    <t>-355794829</t>
  </si>
  <si>
    <t>102</t>
  </si>
  <si>
    <t>452311151</t>
  </si>
  <si>
    <t>Podkladní desky z betonu prostého tř. C 20/25 XC2 otevřený výkop</t>
  </si>
  <si>
    <t>-1177128394</t>
  </si>
  <si>
    <t>Podkladní a zajišťovací konstrukce z betonu prostého v otevřeném výkopu desky pod potrubí, stoky a drobné objekty z betonu tř. C 20/25 XC2</t>
  </si>
  <si>
    <t xml:space="preserve">Poznámka k souboru cen:_x000D_
1. Ceny -1121 až -1191 a -1192 lze použít i pro ochrannou vrstvu pod železobetonové konstrukce._x000D_
2. Ceny -2121 až -2191 a -2192 jsou určeny pro jakékoliv úkosy sedel._x000D_
</t>
  </si>
  <si>
    <t>Podklad pod potrubí drénu za zdí spadiště - viz D.01_3.8.1 a D.01_3.8.2</t>
  </si>
  <si>
    <t>Podklad pod potrubí drénu za opěrnou zdí - viz D.01_3.5.1</t>
  </si>
  <si>
    <t>0,53*16,2 "perforované - 4/8 mm"</t>
  </si>
  <si>
    <t>Podkladní beton pod prefa šachtu - viz D.01_3.5.1</t>
  </si>
  <si>
    <t>0,93*2,0</t>
  </si>
  <si>
    <t>103</t>
  </si>
  <si>
    <t>462451114R</t>
  </si>
  <si>
    <t>Prolití záhozu z vybouraných betonových bloků betonem C20/25 XC2</t>
  </si>
  <si>
    <t>1835352890</t>
  </si>
  <si>
    <t xml:space="preserve">Poznámka k souboru cen:_x000D_
1. Ceny lze použít i pro prolití pohozu případně jiné konstrukce z kameniva._x000D_
2. Ceny neplatí pro zpevnění dna nebo svahů drceným kamenivem 63-125 mm prolévaným cementovou maltou s uzavírací vrstvou tl. do 50 mm betonu, na povrchu uhlazenou; tyto práce se oceňují cenami souboru cen 469 52-1 . Zpevnění drceným kamenivem 63-125 mm prolévaným cementovou maltou._x000D_
3. Objem se stanoví v m3 cementové malty._x000D_
</t>
  </si>
  <si>
    <t>0,34*0,50*zahoz_bet "34% objemu konstrukce, na 50% prolití betonem / 50% proštěrkování"</t>
  </si>
  <si>
    <t>104</t>
  </si>
  <si>
    <t>462512270</t>
  </si>
  <si>
    <t>Zához z lomového kamene s proštěrkováním z terénu hmotnost do 200 kg</t>
  </si>
  <si>
    <t>-924703132</t>
  </si>
  <si>
    <t>Zához z lomového kamene neupraveného záhozového s proštěrkováním z terénu, hmotnosti jednotlivých kamenů do 200 kg</t>
  </si>
  <si>
    <t xml:space="preserve">Poznámka k souboru cen:_x000D_
1. Ceny lze použít i pro záhozovou patku z lomového kamene._x000D_
2. Ceny neplatí pro zřízení konstrukce balvanitého skluzu; tento se oceňuje cenou 467 51-0111 Balvanitý skluz z lomového kamene._x000D_
3. V cenách jsou započteny i náklady na úpravu jednotlivých velkých kamenů hmotnosti přes 500 kg dodatečným rozpojením na místě uložení._x000D_
4. Množství měrných jednotek_x000D_
a) záhozu se stanoví v m3 konstrukce záhozu,_x000D_
b) příplatků se stanoví v m2 upravovaných ploch záhozu._x000D_
</t>
  </si>
  <si>
    <t>Poznámka k položce:_x000D_
Specifikace kamene viz Technické podmínky v příloze H._x000D_
Hmotnost kamene 80-200 kg.</t>
  </si>
  <si>
    <t>0.5*0.5*7,2*1.32 "přechodový prvek"</t>
  </si>
  <si>
    <t>0,8*3,0*3,0 "vsakovací prvek"</t>
  </si>
  <si>
    <t>462519002</t>
  </si>
  <si>
    <t>Příplatek za urovnání ploch záhozu z lomového kamene hmotnost do 200 kg</t>
  </si>
  <si>
    <t>1023627247</t>
  </si>
  <si>
    <t>Zához z lomového kamene neupraveného záhozového Příplatek k cenám za urovnání viditelných ploch záhozu z kamene, hmotnosti jednotlivých kamenů do 200 kg</t>
  </si>
  <si>
    <t>0.5*7,2*1.32 "přechodový prvek"</t>
  </si>
  <si>
    <t>106</t>
  </si>
  <si>
    <t>462921310</t>
  </si>
  <si>
    <t>Zřízení záhozu z betonových bloků z terénu hmotnost nad 200 do 500 kg</t>
  </si>
  <si>
    <t>2103221708</t>
  </si>
  <si>
    <t>Zřízení záhozu z betonových bloků z terénu, hmotnosti jednotlivých bloků přes 200 do 500 kg</t>
  </si>
  <si>
    <t xml:space="preserve">Poznámka k souboru cen:_x000D_
1. Ceny lze použít i pro záhozovou patku z betonových bloků._x000D_
2. Množství měrných jednotek:_x000D_
a) záhozu se stanoví v m3 konstrukce záhozu,_x000D_
b) příplatků se stanoví v m2 upravovaných ploch záhozu._x000D_
3. V cenách nejsou započteny náklady na dodávku betonových bloků; tyto se oceňují ve specifikaci. Nelze-li množství bloků určit přesněji, stanoví se na 1 m3 konstrukce záhozu:_x000D_
a) 0,82 m3 bloků hmotnosti jednotlivě do 80 kg,_x000D_
b) 0,78 m3 bloků hmotnosti jednotlivě přes 80-500 kg._x000D_
</t>
  </si>
  <si>
    <t>Opevnění z vybouraných betonových konstrukcí D=0.6m nad drenem - viz D.01_3.2 a D.01_3.8.2</t>
  </si>
  <si>
    <t>4,3*13,9 "podél zdi"</t>
  </si>
  <si>
    <t>0,30*21,1 "rozšírení před plombou v tl. 0,3"</t>
  </si>
  <si>
    <t>(0,30*0,80)/2*12,9 "rozšírení před plombou v tl. 0,3-0,8"</t>
  </si>
  <si>
    <t>107</t>
  </si>
  <si>
    <t>462-R01</t>
  </si>
  <si>
    <t>Dovoz vybouraných betonových bloků z mezideponie do 2 km, vč. naložení a případné úpravy bloků na D cca 0,6 m</t>
  </si>
  <si>
    <t>-1411764183</t>
  </si>
  <si>
    <t>Dovoz vybouraných betonových bloků z mezideponie vč. naložení a případné úpravy bloků na D cca 0,6 m</t>
  </si>
  <si>
    <t>238</t>
  </si>
  <si>
    <t>462-R01b</t>
  </si>
  <si>
    <t>Vytřídění a úprava vhodných betonových bloků na meziskládce pro opětovné použití</t>
  </si>
  <si>
    <t>1746690764</t>
  </si>
  <si>
    <t>108</t>
  </si>
  <si>
    <t>465220111</t>
  </si>
  <si>
    <t>Zřízení schodů z kopáků na maltu cementovou s vyspárováním</t>
  </si>
  <si>
    <t>1562132495</t>
  </si>
  <si>
    <t>Zřízení schodů z kopáků na cementovou maltu s vyspárováním cementovou maltou</t>
  </si>
  <si>
    <t xml:space="preserve">Poznámka k souboru cen:_x000D_
1. V cenách jsou započteny i náklady na úpravu líce schodů._x000D_
2. V cenách nejsou započteny náklady na:_x000D_
a) podkladní betonové lože; toto se oceňuje cenami souboru cen 451 31-51 Podkladní a výplňové vrstvy z betonu prostého,_x000D_
b) lože z kameniva; toto se oceňuje cenami souboru cen 451 . . - . . Lože z kameniva,_x000D_
c) dodávku kopáků; tyto se oceňují ve specifikaci. Ztratné lze dohodnout ve výši 5 %._x000D_
3. Objem se stanoví v m3 schodů._x000D_
</t>
  </si>
  <si>
    <t>Poznámka k položce:_x000D_
Spárování bude provedeno mrazuvzdornou flexibilní vysokopevnostní nenasákavou spárovací maltu. Bude použit výhradně kámen splňující požadavky kladené na vodohospodářské stavby ve smyslu ČSN EN 13 383 -1, ČSN EN 13 383 - 2 a ČSN 72 1860, zejména: odolnost proti porušení - kategorie CS90, nasákavost - kategorie WA0,5, odolnost proti zmrazování a rozmrazování FTA._x000D_
Podrobná specifikace viz Technické podmínky v příloze H.</t>
  </si>
  <si>
    <t>Schody z kamene - viz D.01_3.2 a D.01_3.6.1</t>
  </si>
  <si>
    <t>"stupně" 1.22 "m2" * 1,0 "m"</t>
  </si>
  <si>
    <t>"schodnice" 0,20*0,30*5,8*2</t>
  </si>
  <si>
    <t>109</t>
  </si>
  <si>
    <t>5838-R12</t>
  </si>
  <si>
    <t>kopák čistý</t>
  </si>
  <si>
    <t>-37481409</t>
  </si>
  <si>
    <t>kam_schody*2,6</t>
  </si>
  <si>
    <t>465513327R</t>
  </si>
  <si>
    <t>Dlažba z lomového kamene na cementovou maltu s vyspárováním tl 300 mm pro hydromeliorace</t>
  </si>
  <si>
    <t>2062801144</t>
  </si>
  <si>
    <t>Dlažba z lomového kamene lomařsky upraveného na cementovou maltu, s vyspárováním cementovou maltou, tl. kamene 300 mm</t>
  </si>
  <si>
    <t xml:space="preserve">Poznámka k souboru cen:_x000D_
1. Ceny neplatí pro:_x000D_
a) dlažby o sklonu přes 1:1; tyto se oceňují příslušnými cenami souboru cen 326 21-1 . Zdivo nadzákladové z lomového kamene upraveného._x000D_
2. V cenách nejsou započteny náklady na:_x000D_
a) podkladní betonové lože; toto se oceňuje cenami souboru cen 451 31-51 Podkladní a výplňové vrstvy z betonu prostého,_x000D_
b) lože z kameniva; toto se oceňuje cenami souboru cen 451 . . - . . Lože z kameniva._x000D_
3. Plocha se stanoví v m2 rozvinuté lícní plochy dlažby._x000D_
</t>
  </si>
  <si>
    <t>Viz přílohu D.01_3.2, D.01_3.3.1 a D.01_3.3.2</t>
  </si>
  <si>
    <t>"Horní hrana" 1,0*14,8</t>
  </si>
  <si>
    <t>"Opevnění svahu - 1:1"               27,1 "m2" *1,32</t>
  </si>
  <si>
    <t>"Opevnění svahu - 1:1,17-1:1" 26,4 "m2" *1,41</t>
  </si>
  <si>
    <t>"Pata kamenné dlažby" 0,5*(2,8+7,1)</t>
  </si>
  <si>
    <t>111</t>
  </si>
  <si>
    <t>469571112</t>
  </si>
  <si>
    <t>Vyplnění otvorů tvárnic kamenivem těženým hrubým</t>
  </si>
  <si>
    <t>2103352007</t>
  </si>
  <si>
    <t>Vyplnění otvorů tvárnic nebo panelů uložených ve sklonu do 1:1 kamenivem hrubým těženým</t>
  </si>
  <si>
    <t xml:space="preserve">Poznámka k souboru cen:_x000D_
1. Ceny lze použít i pro:_x000D_
a) výplň šachtiček,_x000D_
b) vyplnění spár a dutin rovnaniny o sklonu přes 1:1, oceňované cenou 321 21-4511 Zdivo nadzákladové_x000D_
2. Objem se stanoví v m3 vyplňovaných prostorů._x000D_
</t>
  </si>
  <si>
    <t>Uvažováno jako proštěrkování záhozu z vybouraných betonových bloků.</t>
  </si>
  <si>
    <t>Komunikace pozemní</t>
  </si>
  <si>
    <t>112</t>
  </si>
  <si>
    <t>564851111</t>
  </si>
  <si>
    <t>Podklad ze štěrkodrtě ŠD tl 150 mm</t>
  </si>
  <si>
    <t>1176607509</t>
  </si>
  <si>
    <t>Podklad ze štěrkodrti ŠD s rozprostřením a zhutněním, po zhutnění tl. 150 mm</t>
  </si>
  <si>
    <t>Poznámka k položce:_x000D_
Frakce 0/32 mm</t>
  </si>
  <si>
    <t>asf_kom*2</t>
  </si>
  <si>
    <t>113</t>
  </si>
  <si>
    <t>565135121</t>
  </si>
  <si>
    <t>Asfaltový beton vrstva podkladní ACP 16 (obalované kamenivo OKS) tl 50 mm š přes 3 m</t>
  </si>
  <si>
    <t>1342759180</t>
  </si>
  <si>
    <t>Asfaltový beton vrstva podkladní ACP 16 (obalované kamenivo střednězrnné - OKS) s rozprostřením a zhutněním v pruhu šířky přes 3 m, po zhutnění tl. 50 mm</t>
  </si>
  <si>
    <t xml:space="preserve">Poznámka k souboru cen:_x000D_
1. ČSN EN 13108-1 připouští pro ACP 16 pouze tl. 50 až 80 mm._x000D_
</t>
  </si>
  <si>
    <t>114</t>
  </si>
  <si>
    <t>573111111</t>
  </si>
  <si>
    <t>Postřik živičný infiltrační s posypem z asfaltu množství 0,60 kg/m2</t>
  </si>
  <si>
    <t>325618263</t>
  </si>
  <si>
    <t>Postřik infiltrační PI z asfaltu silničního s posypem kamenivem, v množství 0,60 kg/m2</t>
  </si>
  <si>
    <t>115</t>
  </si>
  <si>
    <t>573231106</t>
  </si>
  <si>
    <t>Postřik živičný spojovací ze silniční emulze v množství 0,30 kg/m2</t>
  </si>
  <si>
    <t>2033231353</t>
  </si>
  <si>
    <t>Postřik spojovací PS bez posypu kamenivem ze silniční emulze, v množství 0,30 kg/m2</t>
  </si>
  <si>
    <t>116</t>
  </si>
  <si>
    <t>577134141</t>
  </si>
  <si>
    <t>Asfaltový beton vrstva obrusná ACO 11 (ABS) tř. I tl 40 mm š přes 3 m z modifikovaného asfaltu</t>
  </si>
  <si>
    <t>-250105444</t>
  </si>
  <si>
    <t>Asfaltový beton vrstva obrusná ACO 11 (ABS) s rozprostřením a se zhutněním z modifikovaného asfaltu v pruhu šířky přes 3 m tl. 40 mm</t>
  </si>
  <si>
    <t xml:space="preserve">Poznámka k souboru cen:_x000D_
1. ČSN EN 13108-1 připouští pro ACO 11 pouze tl. 35 až 50 mm._x000D_
</t>
  </si>
  <si>
    <t>Obnovení asfaltové komunikace</t>
  </si>
  <si>
    <t>413,2 "viz D.01_3.2"</t>
  </si>
  <si>
    <t>117</t>
  </si>
  <si>
    <t>591211111</t>
  </si>
  <si>
    <t>Kladení dlažby z kostek drobných z kamene do lože z kameniva těženého tl 50 mm</t>
  </si>
  <si>
    <t>-1640940029</t>
  </si>
  <si>
    <t>Kladení dlažby z kostek s provedením lože do tl. 50 mm, s vyplněním spár, s dvojím beraněním a se smetením přebytečného materiálu na krajnici drobných z kamene, do lože z kameniva těženého</t>
  </si>
  <si>
    <t xml:space="preserve">Poznámka k souboru cen:_x000D_
1. Ceny 591 1.- pro dlažbu z kostek velkých jsou určeny pro dlažbu úhlopříčnou a řádkovou._x000D_
2. Ceny 591 2.- pro dlažbu z kostek drobných jsou určeny pro dlažbu úhlopříčnou, řádkovou a kroužkovou._x000D_
3. Dlažba vějířová z kostek drobných se oceňuje cenami 591 41-2111 a 591 44-2111 Kladení dlažby z mozaiky dvoubarevné a vícebarevné komunikací pro pěší._x000D_
4. V cenách jsou započteny i náklady na dodání hmot pro lože a na dodání téhož materiálu na výplň spár._x000D_
5. V cenách nejsou započteny náklady na:_x000D_
a) dodání dlažebních kostek, které se oceňuje ve specifikaci; ztratné lze dohodnout_x000D_
- u velkých kostek ve výši 1 %,_x000D_
- u drobných kostek ve výši 2 %,_x000D_
b) vyplnění spár dlažby živičnou zálivkou, které se oceňuje cenami souboru cen 599 1 . -11 Zálivka živičná spár dlažby._x000D_
6. Část lože přesahující tloušťku 50 mm se oceňuje cenami souboru cen 451 31-97 Příplatek za každých dalších 10 mm tloušťky podkladu nebo lože._x000D_
</t>
  </si>
  <si>
    <t>6/b - viz D.01_3.4</t>
  </si>
  <si>
    <t>0,35*(9,1*4,6)</t>
  </si>
  <si>
    <t>118</t>
  </si>
  <si>
    <t>58381007R</t>
  </si>
  <si>
    <t>kostka dlažební žula drobná 100/100/100 mm</t>
  </si>
  <si>
    <t>1046897768</t>
  </si>
  <si>
    <t>kostka dlažební žula drobná100/100/100</t>
  </si>
  <si>
    <t>kostky * 1,02 "2% ztratné"</t>
  </si>
  <si>
    <t>119</t>
  </si>
  <si>
    <t>596811220R</t>
  </si>
  <si>
    <t>Kladení betonové dlažby komunikací pro pěší do lože z kameniva vel do 0,25 m2 plochy do 50 m2</t>
  </si>
  <si>
    <t>388415990</t>
  </si>
  <si>
    <t>Kladení dlažby z betonových nebo kameninových dlaždic komunikací pro pěší s vyplněním spár a se smetením přebytečného materiálu na vzdálenost do 3 m s ložem z kameniva těženého tl. do 30 mm velikosti dlaždic přes 0,09 m2 do 0,25 m2, pro plochy do 50 m2</t>
  </si>
  <si>
    <t xml:space="preserve">Poznámka k souboru cen:_x000D_
1. V cenách jsou započteny i náklady na dodání hmot pro lože a na dodání materiálu pro výplň spár._x000D_
2. V cenách nejsou započteny náklady na dodání dlaždic, které se oceňují ve specifikaci; ztratné lze dohodnout u plochy_x000D_
a) do 100 m2 ve výši 3 %,_x000D_
b) přes 100 do 300 m2 ve výši 2 %,_x000D_
c) přes 300 m2 ve výši 1 %._x000D_
3. Část lože přesahující tloušťku 30 mm se oceňuje cenami souboru cen 451 . . -9 . Příplatek za každých dalších 10 mm tloušťky podkladu nebo lože._x000D_
</t>
  </si>
  <si>
    <t>Poznámka k položce:_x000D_
1/B - Vymývaná betonová dlažba 500 x 500 mm, tl. 50 mm, venkovní, mrazuvzdorná (ekvivalent XF3)_x000D_
Včetně lože z kameniva fr. 4/8 mm v tl. 50 mm</t>
  </si>
  <si>
    <t>Kladení vymývané dlažby na vstupu do štoly</t>
  </si>
  <si>
    <t>35 "1/B - viz přílohu D.01_1 - kap 5. Výpis výrobků, viz výkres D.01_3.4"</t>
  </si>
  <si>
    <t>120</t>
  </si>
  <si>
    <t>59246013</t>
  </si>
  <si>
    <t>dlažba plošná betonová terasová vymývaná 500x500x50mm</t>
  </si>
  <si>
    <t>1917641820</t>
  </si>
  <si>
    <t>dlazba_1B*1,03 "3% ztratné"</t>
  </si>
  <si>
    <t>Úpravy povrchů, podlahy a osazování výplní</t>
  </si>
  <si>
    <t>121</t>
  </si>
  <si>
    <t>637211321</t>
  </si>
  <si>
    <t>Okapový chodník z betonových vymývaných dlaždic do tl 50 mm kladených do písku se zalitím spár MC</t>
  </si>
  <si>
    <t>-121030678</t>
  </si>
  <si>
    <t>Okapový chodník z dlaždic betonových vymývaných s vyplněním spár drobným kamenivem, tl. dlaždic do 50 mm do písku</t>
  </si>
  <si>
    <t>Poznámka k položce:_x000D_
Lože z kameniva frakce 4/8 mm v tl. 50 mm.</t>
  </si>
  <si>
    <t>4,2+6,2 "viz přílohu D.01_3.4"</t>
  </si>
  <si>
    <t>Trubní vedení</t>
  </si>
  <si>
    <t>122</t>
  </si>
  <si>
    <t>871355241</t>
  </si>
  <si>
    <t>Kanalizační potrubí z tvrdého PVC vícevrstvé tuhost třídy SN12 DN 200</t>
  </si>
  <si>
    <t>1946967795</t>
  </si>
  <si>
    <t>Kanalizační potrubí z tvrdého PVC v otevřeném výkopu ve sklonu do 20 %, hladkého plnostěnného vícevrstvého, tuhost třídy SN 12 DN 200</t>
  </si>
  <si>
    <t xml:space="preserve">Poznámka k souboru cen:_x000D_
1. V cenách jsou započteny i náklady na dodání trub včetně gumového těsnění._x000D_
2. Použití trub dle tuhostí:_x000D_
a) třída SN 4: kanalizační sítě, přípojky, odvodňování pozemků s výškou krytí až 4 m_x000D_
b) třída SN 8: kanalizační sítě v nestandartních podmínkách uložení, vysoké teplotní a mechanické zatížení s výškou krytí do 8 m_x000D_
c) SN 10: kanalizační sítě, přípojky, odvodňování pozemků s výškou krytí &amp;gt; 8 m_x000D_
d) třída SN 12: kanalizační sítě s vysokým statickým zatížením a dynamickými rázy, při rychlosti média až 15 m/s a výškou krytí 0,7-10 m_x000D_
e) třída SN 16: kanalizační sítě s vysokým statickým zatížením a dynamickými rázy avýškou krytí 0,5-12 m._x000D_
</t>
  </si>
  <si>
    <t>Neperforované kanalizační potrubí drénu potrubí PVC KG DN200 SN 12</t>
  </si>
  <si>
    <t>6/P - viz přílohu D.01_1 - kap 5. Výpis výrobků</t>
  </si>
  <si>
    <t>"za PB zdí spadiště" 22,7</t>
  </si>
  <si>
    <t>"za PB opěrnou zdí" 3*1,0</t>
  </si>
  <si>
    <t>123</t>
  </si>
  <si>
    <t>87135-R14</t>
  </si>
  <si>
    <t>Drenážní potrubí z tvrdého PVC vícevrstvé tuhost třídy SN12 DN 200 perforace v rozsahu horních 180°. Kompatibilní s PVC KG DN 200 (6/P)</t>
  </si>
  <si>
    <t>-1208116265</t>
  </si>
  <si>
    <t>Perforované drenážní potrubí  PVC DN200 SN 12</t>
  </si>
  <si>
    <t>4/P - viz přílohu D.01_1 - kap 5. Výpis výrobků</t>
  </si>
  <si>
    <t>"Drén za sekundárním přelivem" 14,0</t>
  </si>
  <si>
    <t>"drén za opěrnou PB zdí" 16</t>
  </si>
  <si>
    <t>124</t>
  </si>
  <si>
    <t>87135-R15</t>
  </si>
  <si>
    <t>Dodávka a osazení zátky DN 200 pro drenážní potrubí PVC SN12 DN 200</t>
  </si>
  <si>
    <t>-599362862</t>
  </si>
  <si>
    <t>"Drén za sekundárním přelivem" 1</t>
  </si>
  <si>
    <t>"drén za opěrnou PB zdí" 1</t>
  </si>
  <si>
    <t>87135-R16</t>
  </si>
  <si>
    <t>Dodávka a montáž kolena 15° pro drenážní potrubí PVC SN12 DN200</t>
  </si>
  <si>
    <t>-317371116</t>
  </si>
  <si>
    <t>"Drén za sekundárním přelivem" 4</t>
  </si>
  <si>
    <t>"drén za opěrnou PB zdí" 2</t>
  </si>
  <si>
    <t>126</t>
  </si>
  <si>
    <t>871375241R</t>
  </si>
  <si>
    <t>Kanalizační potrubí z tvrdého PVC vícevrstvé tuhost třídy SN12 DN 300 vč. zaříznutí s lícem ŽB konstrukce</t>
  </si>
  <si>
    <t>268344304</t>
  </si>
  <si>
    <t>Kanalizační potrubí z tvrdého PVC v otevřeném výkopu ve sklonu do 20 %, hladkého plnostěnného vícevrstvého, tuhost třídy SN 12 DN 300 vč. zaříznutí s lícem ŽB konstrukce</t>
  </si>
  <si>
    <t>Poznámka k položce:_x000D_
Osazeno jako chránička v konstrukci sekundárního přelivu._x000D_
Zaříznuto s lícem betonové konstrukce.</t>
  </si>
  <si>
    <t>2,1 "8/P - viz přílohu D.01_1 - kap 5. Výpis výrobků"</t>
  </si>
  <si>
    <t>127</t>
  </si>
  <si>
    <t>894138001</t>
  </si>
  <si>
    <t>Příplatek ZKD 0,60 m výšky vstupu na stokách</t>
  </si>
  <si>
    <t>-832379279</t>
  </si>
  <si>
    <t>Šachty kanalizační zděné Příplatek k cenám šachet na stokách kruhových a vejčitých za každých dalších 0,60 m výšky</t>
  </si>
  <si>
    <t xml:space="preserve">Poznámka k souboru cen:_x000D_
1. V cenách jsou započteny náklady na podkladní konstrukci z betonu C 12/15. V případě použití jiné třídy betonu než C 12/15 se cena stanoví výměnou stávajícího materiálu za beton požadované třídy._x000D_
2. V cenách jsou započteny i náklady na montáž a dodávku stupadel._x000D_
3. V cenách šachet na stokách kruhových a vejčitých nejsou započteny náklady na bednění a na obetonování konstrukce výplňovým betonem. Tyto náklady se oceňují:_x000D_
a) stěn šachet cenami souboru cen 894 50- . . Bednění stěn šachet části A 01 tohoto katalogu,_x000D_
b) konstrukce výplňovým betonem cenami souboru cen 894 20- . . Ostatní konstrukce na trubním vedení z prostého betonu z prostého betonu části A 01 tohoto katalogu, stavebnicovým způsobem tvorby cen._x000D_
</t>
  </si>
  <si>
    <t>8 "viz D.01_3.5.1"</t>
  </si>
  <si>
    <t>128</t>
  </si>
  <si>
    <t>894411111</t>
  </si>
  <si>
    <t>Zřízení šachet kanalizačních z betonových dílců na potrubí DN do 200 dno beton tř. C 25/30</t>
  </si>
  <si>
    <t>1499197014</t>
  </si>
  <si>
    <t>Zřízení šachet kanalizačních z betonových dílců výšky vstupu do 1,50 m s obložením dna betonem tř. C 25/30, na potrubí DN do 200</t>
  </si>
  <si>
    <t xml:space="preserve">Poznámka k souboru cen:_x000D_
1. Příplatek k ceně šachet z betonových dílců za každých dalších i započatých 0,60 m výšky vstupu se oceňuje cenou 894 11-8001 této části katalogu._x000D_
2. V cenách jsou započteny i náklady na:_x000D_
a) podkladní desku z betonu prostého._x000D_
b) zhotovení monolitického dna_x000D_
3. V cenách nejsou započteny náklady na:_x000D_
a) litinové poklopy; osazení litinových poklopů se oceňuje cenami souboru cen 899 10- . 1 Osazení poklopů litinových a ocelových včetně rámů části A 01 tohoto katalogu; dodání poklopů se oceňuje ve specifikaci,_x000D_
b) dodání betonových dílců (vyrovnávací prstenec, přechodová skruž, přechodová deska, skruže, šachtové a skružová těsnění); tyto se oceňují ve specifikaci._x000D_
</t>
  </si>
  <si>
    <t>1 "viz D.01_3.5.1"</t>
  </si>
  <si>
    <t>129</t>
  </si>
  <si>
    <t>59224023</t>
  </si>
  <si>
    <t>dno betonové šachtové DN 200 betonový žlab i nástupnice  100 x 63,5 x 15 cm</t>
  </si>
  <si>
    <t>925038925</t>
  </si>
  <si>
    <t>Poznámka k položce:_x000D_
Včetně těsnění a nerezového stupadla s povlakem HD-PE.</t>
  </si>
  <si>
    <t>130</t>
  </si>
  <si>
    <t>59224070</t>
  </si>
  <si>
    <t>skruž betonová DN 1000x1000 PS, 100x100x12 cm</t>
  </si>
  <si>
    <t>-164217043</t>
  </si>
  <si>
    <t>131</t>
  </si>
  <si>
    <t>59224066</t>
  </si>
  <si>
    <t>skruž betonová DN 1000x250 PS, 100x25x12 cm</t>
  </si>
  <si>
    <t>-1076454432</t>
  </si>
  <si>
    <t>132</t>
  </si>
  <si>
    <t>5922-R17</t>
  </si>
  <si>
    <t>kónus pro kanalizační šachty s kapsovým stupadlem 100/80 x 50 x 12 cm</t>
  </si>
  <si>
    <t>-1802404612</t>
  </si>
  <si>
    <t>133</t>
  </si>
  <si>
    <t>5922-R20</t>
  </si>
  <si>
    <t>kónus pro kanalizační šachty s kapsovým stupadlem 80/62,5 x 60 x 12 cm</t>
  </si>
  <si>
    <t>-1444815418</t>
  </si>
  <si>
    <t>134</t>
  </si>
  <si>
    <t>5922-R18</t>
  </si>
  <si>
    <t>skruž betonová DN 800x1000 PS, 80x100x9 cm</t>
  </si>
  <si>
    <t>1475982922</t>
  </si>
  <si>
    <t>135</t>
  </si>
  <si>
    <t>5922-R19</t>
  </si>
  <si>
    <t>skruž betonová DN 800x500 PS, 80x50x9 cm</t>
  </si>
  <si>
    <t>-407826488</t>
  </si>
  <si>
    <t>136</t>
  </si>
  <si>
    <t>894812316R</t>
  </si>
  <si>
    <t>Revizní a čistící šachta z PP typ DN 600/200 šachtové dno průtočné 90° (s možností plynulé regulace úhlů v rozsahu 75° - 105°)</t>
  </si>
  <si>
    <t>586325576</t>
  </si>
  <si>
    <t xml:space="preserve">Poznámka k souboru cen:_x000D_
1. V příslušných cenách jsou započteny i náklady na:_x000D_
a) vyrovnávací násypnou vrstvu ze štěrkopísku tl. 100 mm,_x000D_
b) dodání a montáž šachtového dna, trouby šachty, teleskopu a poklopu, příslušného dílu šachty,_x000D_
c) napojení stávajícího kanalizačního potrubí._x000D_
2. V cenách nejsou započteny náklady na:_x000D_
a) fixování šachty obsypem, který se oceňuje cenami souboru 174 . 0-11 Zásyp sypaninou z jakékoliv horniny, katalogu 800-1 Zemní práce části A 01._x000D_
</t>
  </si>
  <si>
    <t>1 "5/P - viz přílohu D.01_1 - kap 5. Výpis výrobků"</t>
  </si>
  <si>
    <t>894812332</t>
  </si>
  <si>
    <t>Revizní a čistící šachta z PP DN 600 šachtová roura korugovaná světlé hloubky 2000 mm</t>
  </si>
  <si>
    <t>-898315805</t>
  </si>
  <si>
    <t>Revizní a čistící šachta z polypropylenu PP pro hladké trouby DN 600 roura šachtová korugovaná, světlé hloubky 2 000 mm</t>
  </si>
  <si>
    <t>138</t>
  </si>
  <si>
    <t>894812339</t>
  </si>
  <si>
    <t>Příplatek k rourám revizní a čistící šachty z PP DN 600 za uříznutí šachtové roury</t>
  </si>
  <si>
    <t>1607775984</t>
  </si>
  <si>
    <t>Revizní a čistící šachta z polypropylenu PP pro hladké trouby DN 600 Příplatek k cenám 2331 - 2334 za uříznutí šachtové roury</t>
  </si>
  <si>
    <t>139</t>
  </si>
  <si>
    <t>894812379</t>
  </si>
  <si>
    <t>Revizní a čistící šachta z PP DN 600 poklop litinový pro třídu zatížení D400 s plastovým konusem</t>
  </si>
  <si>
    <t>835690271</t>
  </si>
  <si>
    <t>Revizní a čistící šachta z polypropylenu PP pro hladké trouby DN 600 poklop (mříž) litinový pro třídu zatížení D400 s plastovým konusem</t>
  </si>
  <si>
    <t>140</t>
  </si>
  <si>
    <t>899104112R</t>
  </si>
  <si>
    <t>Osazení poklopů plastových včetně rámů pro třídu zatížení D400, E600</t>
  </si>
  <si>
    <t>1804086131</t>
  </si>
  <si>
    <t xml:space="preserve">Poznámka k souboru cen:_x000D_
1. V cenách 899 10 -.112 nejsou započteny náklady na dodání poklopů včetně rámů; tyto náklady se oceňují ve specifikaci._x000D_
2. V cenách 899 10 -.113 nejsou započteny náklady na:_x000D_
a) dodání poklopů; tyto náklady se oceňují ve specifikaci,_x000D_
b) montáž rámů, která se oceňuje cenami souboru 452 11-21.. části A01 tohoto katalogu._x000D_
3. Poklopy a vtokové mříže dělíme do těchto tříd zatížení:_x000D_
a) A15, A50 pro plochy používané výlučně chodci a cyklisty,_x000D_
b) B125 pro chodníky, pěší zóny a plochy srovnatelné, plochy pro stání a parkování osobních automobilů i v patrech,_x000D_
c) C250 pro poklopy umístěné v ploše odvodňovacích proužků pozemní komunikace, která měřeno od hrany obrubníku, zasahuje nejvíce 0,5 m do vozovkya nejvíce 0,2 m do chodníku,_x000D_
d) D400 pro vozovky pozemních komunikací, ulice pro pěší, zpevněné krajnice a parkovací plochy, které jsou přístupné pro všechny druhy silničních vozidel,_x000D_
e) E600 pro plochy, které budou vystavené zvláště vysokému zatížení kol._x000D_
</t>
  </si>
  <si>
    <t>141</t>
  </si>
  <si>
    <t>R89481-R18</t>
  </si>
  <si>
    <t>Kanalizační poklop uzamykatelný plastový bez odvětrání DN 600, únosnost D400</t>
  </si>
  <si>
    <t>ks</t>
  </si>
  <si>
    <t>-1919981156</t>
  </si>
  <si>
    <t>142</t>
  </si>
  <si>
    <t>8-R13</t>
  </si>
  <si>
    <t>9/P - Neperforované potrubí drénu v šachtě (2/B) – přechod z DN 200 na DN 50 + svodné potrubí DN 50</t>
  </si>
  <si>
    <t>kpl.</t>
  </si>
  <si>
    <t>-432923574</t>
  </si>
  <si>
    <t>9/P - Neperforované potrubí drénu v šachtě (2/B) – přechod z DN 200 na DN 50 + svodné potrubí DN 50
Neperforované potrubí drénu v šachtě – přechod z DN 200 na DN 50 + svodné potrubí DN 50:
- spojka dvouhrdlová KG DN 200 (prostup stěnou prefabrikované šachty),
- hrdlová zátka potrubí KG DN 200 otvorem se šroubovacím hrdlem DN50 umístěným v nejnižší části hrdlové zátky (redukce drénu z DN200 na DN50),
- Svodné potrubí HT DN 50 délky 2,2 m,
- 2x koleno HT DN 50 15° (směrový lom),
- 1x koleno DN 50 87,5°,
- potrubí DN 50 bude kotveno pomocí nerez objímek do návrtu na chemickou kotvu v rozteči cca 50 cm.</t>
  </si>
  <si>
    <t>1 "9/P - viz přílohu D.01_1 - kap 5. Výpis výrobků"</t>
  </si>
  <si>
    <t>143</t>
  </si>
  <si>
    <t>8-R14</t>
  </si>
  <si>
    <t>1/O - Vodotěsná PUR pěna určená pro těsnění KG potrubí</t>
  </si>
  <si>
    <t>1469429275</t>
  </si>
  <si>
    <t>1/O - Vodotěsná PUR pěna určená pro těsnění KG potrubí
Utěsnění prostoru mezi chráničkou PVC KG DN300 a potrubím PVC KG DN200 - prostup sekundárním přelivem.</t>
  </si>
  <si>
    <t>1 "1/0 - viz přílohu D.01_1 - kap 5. Výpis výrobků"</t>
  </si>
  <si>
    <t>144</t>
  </si>
  <si>
    <t>8-R21</t>
  </si>
  <si>
    <t>17/Z - Nerezová zpětná klapka koncová DN200 s nerezovým potrubím přes kamennou zídku</t>
  </si>
  <si>
    <t>-1186675769</t>
  </si>
  <si>
    <t>17/Z - Nerezová zpětná klapka koncová DN200 s nerezovým potrubím přes kamennou zídku. Nerezové potrubí bude upraveno pro napojení potrubí PVC KG DN200 (6/P). Délka nerezové trouby 0,8 m (0,2 m před zídkou, 0,5 m v zídce, 0,1 m za zídkou pro napojení 6/P).
Zpětná klapka bude s těsněním.</t>
  </si>
  <si>
    <t>Poznámka k položce:_x000D_
Dodávka a montáž</t>
  </si>
  <si>
    <t>1 "17/Z - viz přílohu D.01_1 - kap 5. Výpis výrobků, viz výkres D.01_3.8.1"</t>
  </si>
  <si>
    <t>145</t>
  </si>
  <si>
    <t>8R-22</t>
  </si>
  <si>
    <t>Utěsnění konce chráničky PVC KG DN 300 trvale pružným tmělem</t>
  </si>
  <si>
    <t>1821846597</t>
  </si>
  <si>
    <t>Ostatní konstrukce a práce, bourání</t>
  </si>
  <si>
    <t>146</t>
  </si>
  <si>
    <t>911121111</t>
  </si>
  <si>
    <t>Montáž zábradlí ocelového přichyceného vruty do betonového podkladu</t>
  </si>
  <si>
    <t>-1147745702</t>
  </si>
  <si>
    <t xml:space="preserve">Poznámka k souboru cen:_x000D_
1. Zábradlí je kotveno po 2 m._x000D_
2. V ceně jsou započteny i náklady na:_x000D_
a) vykopání jamek pro sloupky s odhozením výkopku na hromadu nebo naložením na dopravní prostředek i náklady na betonový základ;_x000D_
b) u ceny 911 11-1111 betonový základ;_x000D_
c) u ceny 911 12-1111 vruty._x000D_
3. V cenách nejsou započteny náklady na:_x000D_
a) dodání zábradlí (dílů zábradlí), tyto se oceňují ve specifikaci;_x000D_
b) nátěry zábradlí, tyto se oceňují jako práce PSV příslušnými cenami katalogu 800-783 Nátěry;_x000D_
c) zřízení betonového podkladu u položky 911 12-1111._x000D_
</t>
  </si>
  <si>
    <t>Montáž zábradlí</t>
  </si>
  <si>
    <t>29,5 "1/Z - viz přílohu D.01_1 - kap 5. Výpis výrobků, viz výkres D.01_3.7.1"</t>
  </si>
  <si>
    <t>23,3 "2/Z - viz přílohu D.01_1 - kap 5. Výpis výrobků, viz výkres D.01_3.7.2"</t>
  </si>
  <si>
    <t>38,5 "6/Z - viz přílohu D.01_1 - kap 5. Výpis výrobků, viz výkres D.01_3.7.3"</t>
  </si>
  <si>
    <t>Montáž branek v oplocení (charakteru otevíravého zábradelního dílu)</t>
  </si>
  <si>
    <t>1,4 "3/Z - viz přílohu D.01_1 - kap 5. Výpis výrobků, viz výkres D.01_3.7.2"</t>
  </si>
  <si>
    <t>1,4 "4/Z - viz přílohu D.01_1 - kap 5. Výpis výrobků, viz výkres D.01_3.7.2"</t>
  </si>
  <si>
    <t>147</t>
  </si>
  <si>
    <t>R05.1</t>
  </si>
  <si>
    <t>Ocelové zábradlí na PB opěrné zdi z trubek a kulatiny oceli třídy S235</t>
  </si>
  <si>
    <t>35263864</t>
  </si>
  <si>
    <t>Ocelové zábradlí na PB opěrné zdi z trubek a kulatiny oceli třídy S235. 
Dodávka včetně kotvení (4 ks šroubů s podložkou / patní desku, rozpočtováno M12, dl. 600 mm, bude upřesněno zhotovitelem dle konkrétního typu šroubu a kotvy), podložka z měkčeného PVC tl. 5 mm. 
Kotvy budou navrženy zhotovitelem a předloženy TDI k odsouhlasení pro současně působící síly 16 kN tah a 13 kN střih na jednu kotvu.
Zábradlí dodatečně navrtáno do železobetonové konstrukce skrz kamenný obklad a osazeno.
Povrchová úprava:
 - otryskání na Sa 2,5
 - žárové zinkování 70 µm
 - nátěrový systém (základní epoxidový nátěr 140 µm + vrchní polyuretanový 60 µm)
Podrobná specifikace povrchové úpravy viz technické podmínky příloha H. kap. 5.7.</t>
  </si>
  <si>
    <t>1351,5 "1/Z - viz přílohu D.01_1 - kap 5. Výpis výrobků, viz výkres D.01_3.7.1"</t>
  </si>
  <si>
    <t>148</t>
  </si>
  <si>
    <t>R05.2</t>
  </si>
  <si>
    <t>Ocelové zábradlí v prostoru dlažby do betonu a v nezpevněném terénu z trubek a kulatiny oceli třídy S235</t>
  </si>
  <si>
    <t>801121789</t>
  </si>
  <si>
    <t>Ocelové zábradlí v prostoru dlažby do betonu a v nezpevněném terénu z trubek a kulatiny oceli třídy S235. 
Dodávka včetně kotvení (4 ks šroubů M12, dl. cca 400 mm s podložkou / patní desku), podložka z měkčeného PVC tl. 5 mm.
Kotvy budou navrženy zhotovitelem a předloženy TDI k odsouhlasení.
Povrchová úprava:
 - otryskání na Sa 2,5
 - žárové zinkování 70 µm
 - nátěrový systém (základní epoxidový nátěr 140 µm + vrchní polyuretanový 60 µm)
Podrobná specifikace povrchové úpravy viz technické podmínky příloha H. kap. 5.7.</t>
  </si>
  <si>
    <t>1020,1 "2/Z - viz přílohu D.01_1 - kap 5. Výpis výrobků, viz výkres D.01_3.7.2"</t>
  </si>
  <si>
    <t>149</t>
  </si>
  <si>
    <t>R05.3</t>
  </si>
  <si>
    <t>Ocelové zábradlí v okraji obslužné komunikace z trubek a kulatiny oceli třídy S235</t>
  </si>
  <si>
    <t>2010815970</t>
  </si>
  <si>
    <t>Ocelové zábradlí v okraji obslužné komunikace z trubek a kulatiny oceli třídy S235. 
Dodávka včetně kotvení (4 ks šroubů M12, dl. cca 400 mm s podložkou / patní desku), podložka z měkčeného PVC tl. 5 mm.
Kotvy budou navrženy zhotovitelem a předloženy TDI k odsouhlasení.
Povrchová úprava:
 - otryskání na Sa 2,5
 - žárové zinkování 70 µm
 - nátěrový systém (základní epoxidový nátěr 140 µm + vrchní polyuretanový 60 µm)
Podrobná specifikace povrchové úpravy viz technické podmínky příloha H. kap. 5.7.</t>
  </si>
  <si>
    <t>1233 "6/Z - viz přílohu D.01_1 - kap 5. Výpis výrobků, viz výkres D.01_3.7.3"</t>
  </si>
  <si>
    <t>150</t>
  </si>
  <si>
    <t>R05.4</t>
  </si>
  <si>
    <t>Ocelová branka na dlažbě do betonu před schodištěm z trubek a kulatiny oceli třídy S235</t>
  </si>
  <si>
    <t>-1691805669</t>
  </si>
  <si>
    <t>Ocelová branka na dlažbě do betonu před schodištěm z trubek a kulatiny oceli třídy S235. 
Dodávka včetně kotvení (šrouby M12, dl. 400 mm s podložkou), podložka z měkčeného PVC tl. 5mm. 
Kotvy budou navrženy zhotovitelem a předloženy TDI k odsouhlasení.
Dodávka včetně kliky a uzamykání pomocí univerzálního klíče hrázného.
Branka bude tvarově sladěna s brankou SO 07.
Povrchová úprava:
 - otryskání na Sa 2,5
 - žárové zinkování 70 µm
 - nátěrový systém (základní epoxidový nátěr 140 µm + vrchní polyuretanový 60 µm)
Podrobná specifikace povrchové úpravy viz technické podmínky příloha H. kap. 5.7.</t>
  </si>
  <si>
    <t>95 "3/Z - viz přílohu D.01_1 - kap 5. Výpis výrobků, viz výkres D.01_3.7.2"</t>
  </si>
  <si>
    <t>151</t>
  </si>
  <si>
    <t>R05.5</t>
  </si>
  <si>
    <t>Ocelová branka v nezpevněném prostoru u svodidla z trubek a kulatiny oceli třídy S235</t>
  </si>
  <si>
    <t>341534143</t>
  </si>
  <si>
    <t>Ocelová branka v nezpevněném prostoru u svodidla z trubek a kulatiny oceli třídy S235.
Frcek zábradlí bude výškově upraven z důvodu navázání na svodidlo.
Dodávka včetně kotvení (šrouby M12, dl. 400 mm s podložkou), podložka z měkčeného PVC tl. 5mm. 
Kotvení viz 1/Z.
Kotvy budou navrženy zhotovitelem a předloženy TDI k odsouhlasení.
Dodávka včetně kliky a uzamykání pomocí univerzálního klíče hrázného.
Branka bude tvarově sladěna s brankou SO 07.
Povrchová úprava:
 - otryskání na Sa 2,5
 - žárové zinkování 70 µm
 - nátěrový systém (základní epoxidový nátěr 140 µm + vrchní polyuretanový 60 µm)
Podrobná specifikace povrchové úpravy viz technické podmínky příloha H. kap. 5.7.</t>
  </si>
  <si>
    <t>103 "4/Z - viz přílohu D.01_1 - kap 5. Výpis výrobků, viz výkres D.01_3.7.2"</t>
  </si>
  <si>
    <t>152</t>
  </si>
  <si>
    <t>914111111</t>
  </si>
  <si>
    <t>Montáž svislé dopravní značky do velikosti 1 m2 objímkami na sloupek nebo konzolu</t>
  </si>
  <si>
    <t>-545917986</t>
  </si>
  <si>
    <t>Montáž svislé dopravní značky základní velikosti do 1 m2 objímkami na sloupky nebo konzoly</t>
  </si>
  <si>
    <t xml:space="preserve">Poznámka k souboru cen:_x000D_
1. V cenách jsou započteny i náklady na montáž značek včetně upevňovacího materiálu na předem připravenou nosnou konstrukci (sloupek, konzolu, sloup)._x000D_
2. V cenách nejsou započteny náklady na:_x000D_
a) dodání značek, tyto se oceňují ve specifikaci,_x000D_
b) na montáž a dodávku ocelových nosných konstrukcí – sloupků, konzol, tyto se oceňují cenami souboru cen 914 51 Montáž sloupku a 914 53 Montáž konzol a nástavců,_x000D_
c) nátěry, tyto se oceňují jako práce PSV příslušnými cenami katalogu 800-783 Nátěry,_x000D_
d) naložení a odklizení výkopku, tyto se oceňují cenami části A 01 katalogu 800-1 Zemní práce._x000D_
3. Ceny nelze použít pro osazení a montáž svislých dopravních značek:_x000D_
a) světelných, tyto se oceňují cenami katalogu 800-741 Elektroinstalace - silnoproud,_x000D_
b) upevněných na lanech nebo speciálních konstrukcích nesoucích více značek, tyto se oceňují individuálně._x000D_
</t>
  </si>
  <si>
    <t>2 "19/Z - viz přílohu D.01_1 - kap 5. Výpis výrobků, viz výkres D.01_3.2"</t>
  </si>
  <si>
    <t>153</t>
  </si>
  <si>
    <t>40444101R</t>
  </si>
  <si>
    <t>značka dopravní svislá zákazová B FeZn JAC 500mm</t>
  </si>
  <si>
    <t>-738033651</t>
  </si>
  <si>
    <t>Poznámka k položce:_x000D_
Dopravních značka „B01 Zákaz vjezdu všech vozidel“ s dodatkovou tabulkou „S výjimkou vozidel povodí Odry, s. p.“ Značka 500 mm a štítek plech s dvojitým ohybem.</t>
  </si>
  <si>
    <t>154</t>
  </si>
  <si>
    <t>40445256</t>
  </si>
  <si>
    <t>svorka upínací na sloupek dopravní značky D 60mm</t>
  </si>
  <si>
    <t>-187775113</t>
  </si>
  <si>
    <t>155</t>
  </si>
  <si>
    <t>40445253</t>
  </si>
  <si>
    <t>víčko plastové na sloupek D 60mm</t>
  </si>
  <si>
    <t>-828648015</t>
  </si>
  <si>
    <t>156</t>
  </si>
  <si>
    <t>914511111</t>
  </si>
  <si>
    <t>Montáž sloupku dopravních značek délky do 3,5 m s betonovým základem</t>
  </si>
  <si>
    <t>1736259495</t>
  </si>
  <si>
    <t>Montáž sloupku dopravních značek délky do 3,5 m do betonového základu</t>
  </si>
  <si>
    <t xml:space="preserve">Poznámka k souboru cen:_x000D_
1. V cenách jsou započteny i náklady na:_x000D_
a) vykopání jamek s odhozem výkopku na vzdálenost do 3 m,_x000D_
b) osazení sloupku včetně montáže a dodávky plastového víčka,_x000D_
2. V cenách -1111 jsou započteny i náklady na betonový základ._x000D_
3. V cenách -1112 jsou započteny i náklady na hliníkovou patku s betonovým základem._x000D_
4. V cenách nejsou započteny náklady na:_x000D_
a) dodání sloupku, tyto se oceňují ve specifikaci_x000D_
b) naložení a odklizení výkopku, tyto se oceňují cenami části A01 katalogu 800-1 Zemní práce._x000D_
</t>
  </si>
  <si>
    <t>157</t>
  </si>
  <si>
    <t>40445235</t>
  </si>
  <si>
    <t>sloupek pro dopravní značku Al D 60mm v 3,5m</t>
  </si>
  <si>
    <t>-1098151376</t>
  </si>
  <si>
    <t>158</t>
  </si>
  <si>
    <t>916111121</t>
  </si>
  <si>
    <t>Osazení obruby z drobných kostek bez boční opěry do lože z kameniva těženého</t>
  </si>
  <si>
    <t>-79289772</t>
  </si>
  <si>
    <t>Osazení silniční obruby z dlažebních kostek v jedné řadě s ložem tl. přes 50 do 100 mm, s vyplněním a zatřením spár cementovou maltou z drobných kostek bez boční opěry, do lože z kameniva těženého</t>
  </si>
  <si>
    <t xml:space="preserve">Poznámka k souboru cen:_x000D_
1. Část lože z betonu prostého přesahující tl. 100 mm se oceňuje cenou 916 99-1121 Lože pod obrubníky, krajníky nebo obruby z dlažebních kostek._x000D_
2. V cenách nejsou započteny náklady na dodání dlažebních kostek, tyto se oceňují ve specifikaci. Množství uvedené ve specifikaci se určí jako součin celkové délky obrub a objemové hmotnosti 1 m obruby a to:_x000D_
a) 0,065 t/m pro velké kostky,_x000D_
b) 0,024 t/m pro malé kostky. Ztratné lze dohodnout ve výši 1 % pro velké kostky, 2 % pro malé kostky._x000D_
3. Osazení silniční obruby ze dvou řad kostek se oceňuje:_x000D_
a) bez boční opěry jako dvojnásobné množství silniční obruby z jedné řady kostek,_x000D_
b) s boční opěrou jako osazení silniční obruby z jedné řady kostek s boční opěrou a osazení silniční obruby z jedné řady kostek bez boční opěry._x000D_
</t>
  </si>
  <si>
    <t>Poznámka k položce:_x000D_
Včetně lože z kameniva frakce 4/8 mm v tl. 80-50 mm.</t>
  </si>
  <si>
    <t>Tři řady žulových kostek - viz D.01_3.4</t>
  </si>
  <si>
    <t>13,2+13,4+13,6</t>
  </si>
  <si>
    <t>159</t>
  </si>
  <si>
    <t>617618045</t>
  </si>
  <si>
    <t>0,33*13,4 * 1,02 "2% ztratné"</t>
  </si>
  <si>
    <t>160</t>
  </si>
  <si>
    <t>916241113</t>
  </si>
  <si>
    <t>Osazení obrubníku kamenného ležatého s boční opěrou do lože z betonu prostého</t>
  </si>
  <si>
    <t>188287023</t>
  </si>
  <si>
    <t>Osazení obrubníku kamenného se zřízením lože, s vyplněním a zatřením spár cementovou maltou ležatého s boční opěrou z betonu prostého, do lože z betonu prostého</t>
  </si>
  <si>
    <t xml:space="preserve">Poznámka k souboru cen:_x000D_
1. Ceny -1211, -1212 a -1213 lze použít i pro osazení krajníků z kamene._x000D_
2. V cenách chodníkových obrubníků ležatých i stojatých jsou započteny pro osazení:_x000D_
a) do lože z kameniva těženého i náklady na dodání hmot pro lože tl. 80 až 100 mm,_x000D_
b) do lože z betonu prostého i náklady na dodání hmot pro lože tl. 80 až 100 mm; v cenách -1113 a -1213 též náklady na zřízení boční opěry._x000D_
3. Část lože z betonu prostého přesahující tl. 100 mm se oceňuje cenou 916 99-1121 Lože pod obrubníky, krajníky nebo obruby z dlažebních kostek._x000D_
4. V cenách nejsou započteny náklady na dodání obrubníků nebo krajníků, tyto se oceňují ve specifikaci._x000D_
</t>
  </si>
  <si>
    <t>Poznámka k položce:_x000D_
Předpokládá se použití 50% stávajících rozebraných obrubníků._x000D_
Beton C25/30 XF1</t>
  </si>
  <si>
    <t>Obnovení obrubníků - viz D.01_3.2</t>
  </si>
  <si>
    <t>39+38+48</t>
  </si>
  <si>
    <t>161</t>
  </si>
  <si>
    <t>58380007</t>
  </si>
  <si>
    <t>obrubník kamenný žulový přímý 150x250mm</t>
  </si>
  <si>
    <t>1012148799</t>
  </si>
  <si>
    <t>obrubnik-0,50*rzb_obrub "doplnění novými obrubníky"</t>
  </si>
  <si>
    <t>162</t>
  </si>
  <si>
    <t>916131213</t>
  </si>
  <si>
    <t>Osazení silničního obrubníku betonového stojatého s boční opěrou do lože z betonu prostého</t>
  </si>
  <si>
    <t>-2101355883</t>
  </si>
  <si>
    <t>Osazení silničního obrubníku betonového se zřízením lože, s vyplněním a zatřením spár cementovou maltou stojatého s boční opěrou z betonu prostého, do lože z betonu prostého</t>
  </si>
  <si>
    <t xml:space="preserve">Poznámka k souboru cen:_x000D_
1. V cenách silničních obrubníků ležatých i stojatých jsou započteny:_x000D_
a) pro osazení do lože z kameniva těženého i náklady na dodání hmot pro lože tl. 80 až 100 mm,_x000D_
b) pro osazení do lože z betonu prostého i náklady na dodání hmot pro lože tl. 80 až 100 mm; v cenách -1113 a -1213 též náklady na zřízení bočních opěr._x000D_
2. Část lože z betonu prostého přesahující tl. 100 mm se oceňuje cenou 916 99-1121 Lože pod obrubníky, krajníky nebo obruby z dlažebních kostek._x000D_
3. V cenách nejsou započteny náklady na dodání obrubníků, tyto se oceňují ve specifikaci._x000D_
</t>
  </si>
  <si>
    <t>Poznámka k položce:_x000D_
Beton C25/30 XF1</t>
  </si>
  <si>
    <t>1 "u vstupu do štoly - viz D.01_3.4"</t>
  </si>
  <si>
    <t>163</t>
  </si>
  <si>
    <t>59217025</t>
  </si>
  <si>
    <t>obrubník betonový silniční 250x150x250mm</t>
  </si>
  <si>
    <t>1946146367</t>
  </si>
  <si>
    <t>164</t>
  </si>
  <si>
    <t>916991121R</t>
  </si>
  <si>
    <t>Lože pod obrubníky, krajníky nebo obruby z dlažebních kostek z betonu prostého</t>
  </si>
  <si>
    <t>-352887978</t>
  </si>
  <si>
    <t>Lože pod obrubníky, krajníky nebo obruby z dlažebních kostek z betonu prostého tř. C 16/20</t>
  </si>
  <si>
    <t>0,17*obrubnik</t>
  </si>
  <si>
    <t>165</t>
  </si>
  <si>
    <t>919726124</t>
  </si>
  <si>
    <t>Geotextilie pro ochranu, separaci a filtraci netkaná měrná hmotnost do 800 g/m2</t>
  </si>
  <si>
    <t>62484432</t>
  </si>
  <si>
    <t>Geotextilie netkaná pro ochranu, separaci nebo filtraci měrná hmotnost přes 500 do 800 g/m2</t>
  </si>
  <si>
    <t xml:space="preserve">Poznámka k souboru cen:_x000D_
1. V cenách jsou započteny i náklady na položení a dodání geotextilie včetně přesahů._x000D_
</t>
  </si>
  <si>
    <t>Geotextilie pod okapový chodník - viz D.01_3.4</t>
  </si>
  <si>
    <t>okap_chodnik*1,15</t>
  </si>
  <si>
    <t>166</t>
  </si>
  <si>
    <t>919735114</t>
  </si>
  <si>
    <t>Řezání stávajícího živičného krytu hl do 200 mm</t>
  </si>
  <si>
    <t>378741807</t>
  </si>
  <si>
    <t>Řezání stávajícího živičného krytu nebo podkladu hloubky přes 150 do 200 mm</t>
  </si>
  <si>
    <t xml:space="preserve">Poznámka k souboru cen:_x000D_
1. V cenách jsou započteny i náklady na spotřebu vody._x000D_
</t>
  </si>
  <si>
    <t>"Napojení na komunikaci - viz D.01_3.2" 16,1+19,1</t>
  </si>
  <si>
    <t>"Kolem objektu vstupu do štoly - viz D.01_3.4" 13,8</t>
  </si>
  <si>
    <t>167</t>
  </si>
  <si>
    <t>931992121</t>
  </si>
  <si>
    <t>Výplň dilatačních spár z extrudovaného polystyrénu tl 20 mm</t>
  </si>
  <si>
    <t>-167294071</t>
  </si>
  <si>
    <t>Výplň dilatačních spár z polystyrenu extrudovaného, tloušťky 20 mm</t>
  </si>
  <si>
    <t xml:space="preserve">Poznámka k souboru cen:_x000D_
1. V cenách jsou započteny náklady na řezání desek z polystyrenu na požadovaný rozměr a uložení do bednění dilatační spáry s nutným zajištěním před betonáží._x000D_
2. V cenách nejsou započteny náklady bednění čela dilatační spáry a vložení lišt zkosení dilatační spáry, tmelení dilatační spáry s předtěsněním, tyto se oceňují souborem cen 931 99-41 Těsnění spáry betonové konstrukce pásy, profily a tmely._x000D_
</t>
  </si>
  <si>
    <t>6,5+6,8+12,0+0,6+3,0 "4/O - viz přílohu D.01_1 - kap 5. Výpis výrobků"</t>
  </si>
  <si>
    <t>168</t>
  </si>
  <si>
    <t>931994105</t>
  </si>
  <si>
    <t>Těsnění pracovní spáry betonové konstrukce vnitřním těsnicím pásem</t>
  </si>
  <si>
    <t>-810726119</t>
  </si>
  <si>
    <t>Těsnění spáry betonové konstrukce pásy, profily, tmely těsnicím pásem vnitřním, spáry pracovní</t>
  </si>
  <si>
    <t xml:space="preserve">Poznámka k souboru cen:_x000D_
1. V cenách těsnění spár pásy těsnicími jsou započteny náklady na rozměření délky pásu v konstrukci, nastříhaní a lepení pásu na požadovaný rozměr, uchycení hřebenu pásu k výztuži a k bednění tak, aby nedošlo u povrchových pásů k posunutí a u vnitřních k volnému pohybu během betonáže, a náklady uložení pásů pro svislou nebo vodorovnou ochranu spáry._x000D_
2. V cenách těsnění styčné spáry profilem jsou započteny náklady na nastříhání, vložení a nalepení profilové pryže z nevodotěsného mikrotenového profilu nebo vodotěsného vodoubobtnajícího profilu do drážky styčné spáry mezi prefa dílci během montáže konstrukce zejména přesýpaných objektů._x000D_
3. Těsnění tmelem se používá převážně u pohledových pracovních a dilatačních spár v profilu vytvořeném lištami o ploše do 1,5 cm2 u pracovních spár a 4 cm2 u dilatačních spár. V ceně jsou započteny náklady na penetraci pro lepší přilnavost k betonu, u dilatačních spár osazení separační vložky tmelu pro oddělení polystyrenové výplně dilatační spáry a uhlazení tmelu._x000D_
4. Těsnění spárovým profilem ze silikonu nebo uretanu jako náhrada za pohledové výplně obsahuje nastříhaní a slepení pásů na potřebnou délku, vložení do spáry vytvořené lištami, zkosení čela spáry do 20/20 mm nebo do 40/40 mm._x000D_
5. Těsnění smrštitelné (pseudo) spáry obsahuje těsnění lícové tmelem a rubové povrchovým pásem dilatačním, vložení extrudovaného polystyrenu v 1/3 plochy tloušťky betonové stěny._x000D_
6. V cenách nejsou započteny náklady na:_x000D_
a) bednění pracovních a dilatačních čel, bednění podpěr těsnicího pásu svisle uložených, tyto se oceňují cenou 327 35-3112,_x000D_
b) bednění podpěr těsnicího pásu vodorovně uložených, tyto se oceňují cenou 421 35-3112,_x000D_
c) vložení polystyrenu do dilatačních spár, tyto se oceňují souborem cen 931 99-21 Výplň dilatačních spár z polystyrenu,_x000D_
d) u cen -4171 a -4172 na tmelení spáry pod izolačním pásem, tyto se oceňují cenami -4131 až -4142,_x000D_
e) u cen -4171 a -4172 na penetrační nátěr betonu, tyto se oceňují cenami katalogu 800-711 Izolace proti vodě, vlhkosti a plynům._x000D_
</t>
  </si>
  <si>
    <t>Poznámka k položce:_x000D_
Spárový pás PVC pro těsnění pracovních spar v betonových konstrukcích následujících parametrů:_x000D_
• chemická báze: plastovaný polyvynilchlorid (PVC-p),_x000D_
• provozní teplota -20°C až +50°C,_x000D_
• pevnost v tahu: ≥ 10 N/mm2,_x000D_
• pevnost v roztržení: ≥ 12 N/mm2,_x000D_
• tvrdost Shore A: 80 ± 5,_x000D_
• průtažnost: ≥ 200 %,_x000D_
• chemická odolnost – trvalé zatížení: voda, běžné odpadní vody posypové soli při teplotě do + 23°C,_x000D_
• chemická odolnost – dočasné zatížení: zředěné roztoky anorganických zásad a minerálních kyselin, minerální oleje, roztoky rozpuštěných kyselin,_x000D_
• šíře pásu min. 15 cm,_x000D_
• nominální tloušťka 3,5 mm,_x000D_
• zatížení  - výška vodního sloupce 5 m.</t>
  </si>
  <si>
    <t>30,6+9,2+23,1 "2/P - viz přílohu D.01_1 - kap 5. Výpis výrobků"</t>
  </si>
  <si>
    <t>169</t>
  </si>
  <si>
    <t>931994106</t>
  </si>
  <si>
    <t>Těsnění dilatační spáry betonové konstrukce vnitřním těsnicím pásem</t>
  </si>
  <si>
    <t>321656574</t>
  </si>
  <si>
    <t>Těsnění spáry betonové konstrukce pásy, profily, tmely těsnicím pásem vnitřním, spáry dilatační</t>
  </si>
  <si>
    <t>Poznámka k položce:_x000D_
Spárový pás PVC pro těsnění dilatačních spar v betonových konstrukcích následujících parametrů:_x000D_
Typ „D“_x000D_
Rozsah dilatace: 10 mm_x000D_
• chemická báze: plastovaný polyvynilchlorid (PVC-p),_x000D_
• provozní teplota -20°C až +50°C,_x000D_
• pevnost v tahu: ≥ 10 N/mm2,_x000D_
• pevnost v roztržení: ≥ 12 N/mm2,_x000D_
• tvrdost Shore A: 80 ± 5,_x000D_
• průtažnost: ≥ 200 %,_x000D_
• chemická odolnost – trvalé zatížení: voda, běžné odpadní vody posypové soli při teplotě do + 23°C,_x000D_
• chemická odolnost – dočasné zatížení: zředěné roztoky anorganických zásad a minerálních kyselin, minerální oleje, roztoky rozpuštěných kyselin,_x000D_
• šíře pásu min. 22 cm,_x000D_
• nominální tloušťka 4,0 mm,_x000D_
• zatížení  - výška vodního sloupce 5 m.</t>
  </si>
  <si>
    <t>4,3+4,3+5,8+1,5 "1/P - viz přílohu D.01_1 - kap 5. Výpis výrobků"</t>
  </si>
  <si>
    <t>170</t>
  </si>
  <si>
    <t>931994142</t>
  </si>
  <si>
    <t>Těsnění dilatační spáry betonové konstrukce polyuretanovým tmelem do pl 4,0 cm2</t>
  </si>
  <si>
    <t>1887344101</t>
  </si>
  <si>
    <t>Těsnění spáry betonové konstrukce pásy, profily, tmely tmelem polyuretanovým spáry dilatační do 4,0 cm2</t>
  </si>
  <si>
    <t>Poznámka k položce:_x000D_
Těsnicí tmel pro dilatační spáry - trvale elastická 1komponentní těsnicí hmota následujících parametrů:_x000D_
•	1-komponentní polyuretan, vytvrzující vzdušnou vlhkostí,_x000D_
•	pro použití v exteriéru,_x000D_
•	doba vytvoření povrchové kůže: ~60 minut (při +23 °C / 50 % r.v.),_x000D_
•	rychlost vytvrzení: ~3,5 mm za 24 hodin (při +23 °C / 50 % r.v.) _x000D_
•	rozměry spáry min. šířka = 10 mm, max. šířka = 35 mm,_x000D_
•	stékavost: 0 mm, velmi dobrá (DIN EN ISO 7390),_x000D_
•	provozní teplota: -40 °C až +80 °C_x000D_
•	roztržení: ~ 8 N/mm2 (při +23 °C / 50 % r.v.),_x000D_
•	tvrdost „Shore A“: ~ 38 po 28 dnech (při +23 °C / 50 % r.v.),_x000D_
•	modul pružnosti: ~ 0,6 N/mm2 po 28 dnech (při +23 °C / 50 % r.v.),_x000D_
•	protažení při přetržení: ~ 700 % po 28 dnech (při +23 °C / 50% r.v.),_x000D_
dopružení: &gt; 80 % po 28 dnech (+23 °C / 50% r.v.).</t>
  </si>
  <si>
    <t>13,2+14,8+16,3+4,2+5,0 "2/O - viz přílohu D.01_1 - kap 5. Výpis výrobků"</t>
  </si>
  <si>
    <t>171</t>
  </si>
  <si>
    <t>931994151R</t>
  </si>
  <si>
    <t>Těsnění spáry betonové konstrukce spárovým profilem průřezu 25 mm</t>
  </si>
  <si>
    <t>1607578228</t>
  </si>
  <si>
    <t>Poznámka k položce:_x000D_
Spárový profil průměru 25 mm, materiál mirelon.</t>
  </si>
  <si>
    <t>172</t>
  </si>
  <si>
    <t>938532111</t>
  </si>
  <si>
    <t>Broušení nerovností mostovky do 2 mm</t>
  </si>
  <si>
    <t>-220542015</t>
  </si>
  <si>
    <t>Broušení betonových ploch nerovností mostovky do 2 mm</t>
  </si>
  <si>
    <t xml:space="preserve">Poznámka k souboru cen:_x000D_
1. V ceně jsou započteny náklady na ploché broušení mostovky na vyrovnání nerovností mostovky podle TP na předepsanou třídu rovinnosti včetně zkoušky odvodnění povrchu._x000D_
2. V cenách nejsou započteny náklady na nájezdy strojního vybavení k výkonům na stavbu, úklid a zametení odpadu s odvozem na skládku._x000D_
</t>
  </si>
  <si>
    <t>Přebroušení sanovaných povrchů vstupu do štoly - viz D.01_3.4</t>
  </si>
  <si>
    <t>19,92 "6/O - viz přílohu D.01_1 - kap 5. Výpis výrobků, viz výkres D.01_3.4"</t>
  </si>
  <si>
    <t>173</t>
  </si>
  <si>
    <t>941121113</t>
  </si>
  <si>
    <t>Montáž lešení řadového trubkového těžkého s podlahami zatížení do 300 kg/m2 š do 1,5 m v do 30 m</t>
  </si>
  <si>
    <t>-285762183</t>
  </si>
  <si>
    <t>Montáž lešení řadového trubkového těžkého pracovního s podlahami z fošen nebo dílců min. tl. 38 mm, s provozním zatížením tř. 4 do 300 kg/m2 šířky tř. W15 přes 1,5 do 1,8 m, výšky přes 20 do 30 m</t>
  </si>
  <si>
    <t xml:space="preserve">Poznámka k souboru cen:_x000D_
1. V ceně jsou započteny i náklady na kotvení lešení._x000D_
2. Montáž lešení řadového trubkového těžkého výšky přes 30 m se oceňuje individuálně._x000D_
3. Šířkou se rozumí půdorysná vzdálenost, měřená od vnitřního líce sloupků zábradlí k protilehlému volnému okraji podlahy nebo mezi vnitřními líci._x000D_
</t>
  </si>
  <si>
    <t>3,2*26</t>
  </si>
  <si>
    <t>174</t>
  </si>
  <si>
    <t>941121213</t>
  </si>
  <si>
    <t>Příplatek k lešení řadovému trubkovému těžkému s podlahami š 1,5 m v 30 m za první a ZKD den použití</t>
  </si>
  <si>
    <t>46391963</t>
  </si>
  <si>
    <t>Montáž lešení řadového trubkového těžkého pracovního s podlahami Příplatek za první a každý další den použití lešení k ceně -1113</t>
  </si>
  <si>
    <t>leseni*30*3</t>
  </si>
  <si>
    <t>175</t>
  </si>
  <si>
    <t>941121813</t>
  </si>
  <si>
    <t>Demontáž lešení řadového trubkového těžkého s podlahami zatížení do 300 kg/m2 š do 1,5 m v do 30 m</t>
  </si>
  <si>
    <t>-2062603343</t>
  </si>
  <si>
    <t>Demontáž lešení řadového trubkového těžkého pracovního s podlahami z fošen nebo dílců min. tl. 38 mm, s provozním zatížením tř. 4 do 300 kg/m2 šířky tř. W15 přes 1,5 do 1,8 m, výšky přes 20 do 30 m</t>
  </si>
  <si>
    <t xml:space="preserve">Poznámka k souboru cen:_x000D_
1. Demontáž lešení řadového trubkového těžkého výšky přes 30 m se oceňuje individuálně._x000D_
</t>
  </si>
  <si>
    <t>176</t>
  </si>
  <si>
    <t>960111221R</t>
  </si>
  <si>
    <t>Bourání vodních staveb z dílců prefabrikovaných betonových a železobetonových</t>
  </si>
  <si>
    <t>1011119049</t>
  </si>
  <si>
    <t>Bourání konstrukcí vodních staveb s naložením vybouraných hmot a suti na dopravní prostředek nebo s odklizením na hromady do vzdálenosti 20 m z dílců prefabrikovaných betonových a železobetonových</t>
  </si>
  <si>
    <t xml:space="preserve">Poznámka k souboru cen:_x000D_
1. Ceny jsou určeny:_x000D_
a) cena 960 11-1221 i pro bourání:_x000D_
- konstrukcí z prostého nebo prokládaného betonu a asfaltobetonu,_x000D_
- patky z prefabrikátů,_x000D_
- záhozu z betonových bloků,_x000D_
- dlažby z kamene,_x000D_
- dlažby z betonových desek a tvárnic,_x000D_
- skruží studní pro kontrolní měření, pozorování čerpání vody,_x000D_
- prefabrikovaných obezdívek krátkých ražených štol,_x000D_
- prefabrikovaných těles kabelových tratí._x000D_
b) cena 960 19-1241 i pro bourání:_x000D_
- kamenných krycích desek,_x000D_
- obkladního zdiva,_x000D_
- schodů z kopáků,_x000D_
- balvanitého skluzu._x000D_
c) cena 960 21-1251 i pro bourání:_x000D_
- kyklopského zdiva,_x000D_
- těsnícího jádra z asfaltové malty i asfaltové malty prokládané kamenem,_x000D_
- patky z lomového kamene,_x000D_
- záhozu a pohozu prolitého cementovou nebo asfaltovou maltou,_x000D_
- rovnaniny z lomového kamene,_x000D_
- schodů z lomového kamene,_x000D_
- zdiva cihelného, tvárnicového, příček, mazanin a potěrů,_x000D_
- monolitických obezdívek krátkých ražených štol,_x000D_
d) cena 960 32-1271 i pro bourání betonových konstrukcí s vloženými ocelovými trubkami (pro měření a pozorování)._x000D_
2. Ceny nelze použít pro:_x000D_
a) bourání ve výkopišti, kdy bourání je součástí zemních prací; tyto práce se oceňují cenami katalogu 800-1 Zemní práce,_x000D_
b) bourání konstrukcí lože z kameniva, filtračních vrstev záhozu z lomového kamene, pohozu z kamene a kameniva; toto se oceňuje cenami katalogu 800-1 Zemní práce,_x000D_
c) bourání opeření svodidel, drátokamenného opevnění, břehového opevnění perforovanou folií, obsluhovacích lávek a stavidlových tabulí, limnigrafických latí, geotextilií; tyto práce se oceňují individuálně._x000D_
3. V cenách jsou započteny i náklady na bourání geotextilií, výplně otvorů tvárnic, drenáží, trubek a dilatačních prvků apod., zabudovaných v bouraných konstrukcích._x000D_
4. V cenách nejsou započteny náklady na:_x000D_
a) roubení horniny za bouranými konstrukcemi. Tyto se oceňují cenami katalogu 800-1 Zemní práce,_x000D_
b) svislou dopravu suti; tyto práce se oceňují cenami souboru cen 997 32-12 Svislá doprava suti a vybouraných hmot,_x000D_
c) vodorovnou dopravu suti na vzdálenost přes 20 m; tyto práce se oceňují cenami souboru cen 997 32-1 . . Vodorovná doprava suti a vybouraných hmot s tím, že započtených 20 m se z celkové dopravní vzdálenosti neodečítá,_x000D_
d) uložení suti a vybouraných hmot do násypu nebo na skládku; tyto práce se oceňují cenami katalogu 800-1 Zemní práce._x000D_
5. Objem se stanoví v m3 bourané konstrukce._x000D_
</t>
  </si>
  <si>
    <t>Poznámka k položce:_x000D_
Požadavky na provádění bouracích prací viz Technické podmínky v příloze H.</t>
  </si>
  <si>
    <t>Membrána - viz D.01_3.2 a D.01_3.5.1</t>
  </si>
  <si>
    <t>1.8*1,45*11</t>
  </si>
  <si>
    <t>177</t>
  </si>
  <si>
    <t>965081353</t>
  </si>
  <si>
    <t>Bourání podlah z dlaždic betonových, teracových nebo čedičových tl přes 40 mm plochy přes 1 m2</t>
  </si>
  <si>
    <t>1955281048</t>
  </si>
  <si>
    <t>Bourání podlah z dlaždic bez podkladního lože nebo mazaniny, s jakoukoliv výplní spár betonových, teracových nebo čedičových tl. přes 40 mm, plochy přes 1 m2</t>
  </si>
  <si>
    <t xml:space="preserve">Poznámka k souboru cen:_x000D_
1. Odsekání soklíků se oceňuje cenami souboru cen 965 08._x000D_
</t>
  </si>
  <si>
    <t>34 "plocha svtupu do štoly - viz D.01_3.4"</t>
  </si>
  <si>
    <t>3,8+1,9 "okapový chodník - viz D.01_3.4"</t>
  </si>
  <si>
    <t>178</t>
  </si>
  <si>
    <t>977151127</t>
  </si>
  <si>
    <t>Jádrové vrty diamantovými korunkami do D 250 mm do stavebních materiálů</t>
  </si>
  <si>
    <t>161202650</t>
  </si>
  <si>
    <t>Jádrové vrty diamantovými korunkami do stavebních materiálů (železobetonu, betonu, cihel, obkladů, dlažeb, kamene) průměru přes 225 do 250 mm</t>
  </si>
  <si>
    <t xml:space="preserve">Poznámka k souboru cen:_x000D_
1. V cenách jsou započteny i náklady na rozměření, ukotvení vrtacího stroje, vrtání, opotřebení diamantových vrtacích korunek a spotřebu vody._x000D_
2. V cenách -1211 až -1233 pro dovrchní vrty jsou započteny i náklady na odsátí výplachové vody z vrtu._x000D_
</t>
  </si>
  <si>
    <t>0,1 "jádrový vrt do stěny šachty -viz D.01_1 a D.01_3.5.1"</t>
  </si>
  <si>
    <t>179</t>
  </si>
  <si>
    <t>979024443</t>
  </si>
  <si>
    <t>Očištění vybouraných obrubníků a krajníků silničních</t>
  </si>
  <si>
    <t>-533796730</t>
  </si>
  <si>
    <t>Očištění vybouraných prvků komunikací od spojovacího materiálu s odklizením a uložením očištěných hmot a spojovacího materiálu na skládku na vzdálenost do 10 m obrubníků a krajníků, vybouraných z jakéhokoliv lože a s jakoukoliv výplní spár silničních</t>
  </si>
  <si>
    <t xml:space="preserve">Poznámka k souboru cen:_x000D_
1. Ceny 05-4441 a 05-4442 jsou určeny jen pro očištění vybouraných dlaždic, desek nebo tvarovek uložených do lože ze sypkého materiálu bez pojiva._x000D_
2. Přemístění vybouraných obrubníků, krajníků, desek nebo dílců na vzdálenost přes 10 m se oceňuje cenami souboru cen 997 22-1 Vodorovná doprava vybouraných hmot._x000D_
</t>
  </si>
  <si>
    <t>0,50*rzb_obrub "50% obrubníků pro opětovné použití"</t>
  </si>
  <si>
    <t>180</t>
  </si>
  <si>
    <t>985111212</t>
  </si>
  <si>
    <t>Odsekání betonu stěn tl do 100 mm</t>
  </si>
  <si>
    <t>-1823630299</t>
  </si>
  <si>
    <t>Odsekání vrstev betonu stěn, tloušťka odsekané vrstvy přes 80 do 100 mm</t>
  </si>
  <si>
    <t xml:space="preserve">Poznámka k souboru cen:_x000D_
1. Množství měrných jednotek se určuje v m2 odsekané plochy._x000D_
2. V cenách -1211 až -1233 jsou započteny i náklady na odsekání vrstvy rozrušeného betonu._x000D_
3. V cenách nejsou započteny náklady na tryskání pokladu pískem, očištění pokladu stlačeným vzduchem nebo tlakovou vodou; tyto práce se oceňují cenami souboru cen 985 13- Očištění ploch._x000D_
</t>
  </si>
  <si>
    <t>Horní povrch vstupu do injekční chodby tl. 80-120 mm - viz D.01_3.4</t>
  </si>
  <si>
    <t>181</t>
  </si>
  <si>
    <t>985112113</t>
  </si>
  <si>
    <t>Odsekání degradovaného betonu stěn tl do 50 mm</t>
  </si>
  <si>
    <t>1377796635</t>
  </si>
  <si>
    <t>Odsekání degradovaného betonu stěn, tloušťky přes 30 do 50 mm</t>
  </si>
  <si>
    <t xml:space="preserve">Poznámka k souboru cen:_x000D_
1. V ceně -2111 až -2133 jsou započteny i náklady na odstranění degradovaného betonu ručním pneumatickým kladivem s dočištěním k obnažení betonářské výztuže a jejím ručním očištěním._x000D_
</t>
  </si>
  <si>
    <t>182</t>
  </si>
  <si>
    <t>985131111</t>
  </si>
  <si>
    <t>Očištění ploch stěn, rubu kleneb a podlah tlakovou vodou</t>
  </si>
  <si>
    <t>-197290127</t>
  </si>
  <si>
    <t xml:space="preserve">Poznámka k souboru cen:_x000D_
1. V cenách jsou započteny i náklady na dodání všech hmot._x000D_
2. V cenách očištění ploch pískem jsou započteny i náklady smetení písku dohromady nebo naložení na dopravní prostředek._x000D_
3. V cenách očištění ploch pískem nejsou započteny náklady na odvoz písku, které se oceňují cenami odvozu suti příslušného katalogu pro objekt, na kterém se práce provádí._x000D_
</t>
  </si>
  <si>
    <t>Horní povrch a sokl vstupu do injekční chodby - viz D.01_3.4</t>
  </si>
  <si>
    <t>34 "povrch"</t>
  </si>
  <si>
    <t>23,5*0,4 "sokl"</t>
  </si>
  <si>
    <t>183</t>
  </si>
  <si>
    <t>985131411</t>
  </si>
  <si>
    <t>Vysušení ploch stěn, rubu kleneb a podlah stlačeným vzduchem</t>
  </si>
  <si>
    <t>843814644</t>
  </si>
  <si>
    <t>Očištění ploch stěn, rubu kleneb a podlah vysušení stlačeným vzduchem</t>
  </si>
  <si>
    <t>184</t>
  </si>
  <si>
    <t>985311115</t>
  </si>
  <si>
    <t>Reprofilace stěn cementovými sanačními maltami tl 50 mm</t>
  </si>
  <si>
    <t>-654549278</t>
  </si>
  <si>
    <t>Reprofilace betonu sanačními maltami na cementové bázi ručně stěn, tloušťky přes 40 do 50 mm</t>
  </si>
  <si>
    <t xml:space="preserve">Poznámka k souboru cen:_x000D_
1. Ceny pro danou tloušťku jsou určeny pro nanášení sanačních malt v jakémkoliv počtu vrstev._x000D_
2. V cenách nejsou započteny náklady na:_x000D_
a) odstranění degradovaného betonu, které se oceňují cenami souborů cen 985 11-21 Odsekání degradovaného betonu a 985 12-1 Tryskání degradovaného betonu,_x000D_
b) očištění povrchu betonu, které se oceňují cenami souboru cen 985 13 Očištění ploch,_x000D_
c) ochranný nátěr povrchu reprofilovaného betonu, které se oceňují cenami souboru cen 985 32-4 Ochranný nátěr betonu,_x000D_
d) uzavírací stěrku; tyto náklady se oceňují cenami souboru cen 985 31-21 Stěrka k vyrovnání ploch reprofilovaného betonu,_x000D_
e) případné vyztužení reprofilovaných vrstev svařovanými sítěmi, které se oceňují cenami souboru cen 985 56-2 Výztuž stříkaného betonu ze svařovaných sítí._x000D_
</t>
  </si>
  <si>
    <t xml:space="preserve">Poznámka k položce:_x000D_
6/O - Reprofilační malta třídy R4 dle ČSN EN 1504-3._x000D_
- odolnost vůči síranům;_x000D_
- tloušťka až do 50 mm;_x000D_
- tixotropní;_x000D_
- pevnost v tlaku ~55 MPa (28 dní);_x000D_
- odul pružnosti v tlaku ≥ 20 GPa._x000D_
</t>
  </si>
  <si>
    <t>185</t>
  </si>
  <si>
    <t>985331216</t>
  </si>
  <si>
    <t>Dodatečné vlepování betonářské výztuže D 18 mm do chemické malty včetně vyvrtání otvoru</t>
  </si>
  <si>
    <t>-2121065857</t>
  </si>
  <si>
    <t>Dodatečné vlepování betonářské výztuže včetně vyvrtání a vyčištění otvoru chemickou maltou průměr výztuže 18 mm</t>
  </si>
  <si>
    <t xml:space="preserve">Poznámka k souboru cen:_x000D_
1. Množství měrných jednotek se určuje v m délky vyvrtaného otvoru pro zasunutí výztuže._x000D_
2. V cenách jsou započteny i náklady na:_x000D_
a) rozměření, vrtání a spotřebu vrtáků,_x000D_
b) vyčištění otvoru, vyplnění otvorů maltou včetně dodání materiálu,_x000D_
c) zasunutí betonářské výztuže do otvoru vyplněného maltou._x000D_
3. V cenách nejsou započteny náklady na dodání betonářské výztuže._x000D_
</t>
  </si>
  <si>
    <t>Ocelové kotevní trny</t>
  </si>
  <si>
    <t>8/Z - viz přílohu D.01_1 - kap 5. Výpis výrobků, viz výkres D.01_3.6.4</t>
  </si>
  <si>
    <t>(1+4+2) "ks" *0,625 "m/ks"</t>
  </si>
  <si>
    <t>9/Z - viz přílohu D.01_1 - kap 5. Výpis výrobků, viz výkres D.01_3.6.4"</t>
  </si>
  <si>
    <t>(1+1+2+1+1) "ks" *0,550 "m/ks"</t>
  </si>
  <si>
    <t>Ocelový trn (hák)</t>
  </si>
  <si>
    <t>10/Z - viz přílohu D.01_1 - kap 5. Výpis výrobků, viz výkres D.01_3.6.4"</t>
  </si>
  <si>
    <t>(22+22+2) "ks" *0,150 "m/ks - délka zalepení do kamene"</t>
  </si>
  <si>
    <t>12/Z - viz přílohu D.01_1 - kap 5. Výpis výrobků, viz výkres D.01_3.6.4"</t>
  </si>
  <si>
    <t>(24+22+24) "ks" *0,590 "m/ks"</t>
  </si>
  <si>
    <t>186</t>
  </si>
  <si>
    <t>13021016</t>
  </si>
  <si>
    <t>tyč ocelová žebírková jakost BSt 500S výztuž do betonu D 18mm</t>
  </si>
  <si>
    <t>-69849120</t>
  </si>
  <si>
    <t>(1+4+2) "ks" *0,625 "m/ks" * 1,998/1000 * 1,05</t>
  </si>
  <si>
    <t>(1+1+2+1+1) "ks" *0,550 "m/ks" * 1,998/1000 * 1,05</t>
  </si>
  <si>
    <t>(22+22+2) "ks" *0,510 "m/ks" * 1,998/1000 * 1,05</t>
  </si>
  <si>
    <t>(24+22+24) "ks" *0,590 "m/ks" * 1,998/1000 * 1,05</t>
  </si>
  <si>
    <t>187</t>
  </si>
  <si>
    <t>985331222</t>
  </si>
  <si>
    <t>Dodatečné vlepování betonářské výztuže D 32 mm do chemické malty včetně vyvrtání otvoru</t>
  </si>
  <si>
    <t>-135585607</t>
  </si>
  <si>
    <t>Dodatečné vlepování betonářské výztuže včetně vyvrtání a vyčištění otvoru chemickou maltou průměr výztuže 32 mm</t>
  </si>
  <si>
    <t>Vodorovný kotevní čep pro kotvení kamenů sekundárního přelivu</t>
  </si>
  <si>
    <t>12/Z - viz přílohu D.01_1 - kap 5. Výpis výrobků, viz výkres D.01_3.6.4</t>
  </si>
  <si>
    <t>(24+22+24) "ks" *0,180 "m/ks"</t>
  </si>
  <si>
    <t>188</t>
  </si>
  <si>
    <t>13021041</t>
  </si>
  <si>
    <t>tyč ocelová žebírková DIN 488 výztuž do betonu D 32mm</t>
  </si>
  <si>
    <t>177042669</t>
  </si>
  <si>
    <t>(24+22+24) "ks" *0,180 "m/ks" * 6,313/1000 * 1,05</t>
  </si>
  <si>
    <t>189</t>
  </si>
  <si>
    <t>985-R22</t>
  </si>
  <si>
    <t>7/O - Penetrace 2-komponentní disperze na bázi epoxidové pryskyřice, bez rozpouštědel</t>
  </si>
  <si>
    <t>1139380174</t>
  </si>
  <si>
    <t xml:space="preserve">2-komponentní disperze na bázi epoxidové pryskyřice, bez rozpouštědel, penetrace pro 3 komponentní jemnou maltu na cemento-epoxidové bázi pro utěsnění povrchu.
</t>
  </si>
  <si>
    <t>Poznámka k položce:_x000D_
Provedení penetrace a dodávka všech hmot.</t>
  </si>
  <si>
    <t>39,85 "7/O - viz přílohu D.01_1 - kap 5. Výpis výrobků, viz výkres D.01_3.4"</t>
  </si>
  <si>
    <t>190</t>
  </si>
  <si>
    <t>985-R23</t>
  </si>
  <si>
    <t>7/O - Utěsnění povrchu 3-komponentní jemno maltou na cemento-epoxidové bázi</t>
  </si>
  <si>
    <t>658280088</t>
  </si>
  <si>
    <t xml:space="preserve">7/O - 3 komponentní jemná malta na cemento-epoxidové bázi pro utěsnění povrchu:
- pevnost v tlaku &gt;45N/mm2 (28 dní/+20°C/50%r.v.);
- pevnost v ohybu &gt;5N/mm2 (28 dní/+20°C/50%r.v.);
Koeficient teplotní roztažnosti ~13*10-6 1/K;
Odolnost vůči zmrazovacím solím Faktor odolnosti 99%;
- vysoká odolnost vůči síranům;	
- odolnost vůči difuzi CO2 µCO2 ~5400
</t>
  </si>
  <si>
    <t>Poznámka k položce:_x000D_
Provedení a dodávka všech hmot.</t>
  </si>
  <si>
    <t>191</t>
  </si>
  <si>
    <t>985-R24</t>
  </si>
  <si>
    <t>8/O - Nátěr vodu odpuzujícím přípravkem na fasády budov</t>
  </si>
  <si>
    <t>-582766777</t>
  </si>
  <si>
    <t xml:space="preserve">8/O - Vodu odpuzující přípravek na fasády budov
Tekutá emulze bez rozpouštědel, na bázi kombinace silanu a siloxanu 
- propustnost vodních par – ekvivalentní difuzní tloušťka Sd 0,35;
- koeficient kapilární absorpce po 24 hodinách, AW,24 0,020.
</t>
  </si>
  <si>
    <t>192</t>
  </si>
  <si>
    <t>985564213</t>
  </si>
  <si>
    <t>Kotvičky pro výztuž stříkaného betonu hl do 200 mm z oceli D 10 mm do chemické malty</t>
  </si>
  <si>
    <t>878072917</t>
  </si>
  <si>
    <t>Kotvičky pro výztuž stříkaného betonu z betonářské oceli do chemické malty, hloubky kotvení do 200 mm, průměru přes 8 do 10 mm</t>
  </si>
  <si>
    <t xml:space="preserve">Poznámka k souboru cen:_x000D_
1. V cenách jsou započteny i náklady na:_x000D_
a) rozměření, vyvrtání otvoru a opotřebení vrtného materiálu,_x000D_
b) vyčištění otvoru,_x000D_
c) vyplnění otvorů maltou a osazení kotviček včetně jejich dodávky._x000D_
</t>
  </si>
  <si>
    <t>Poznámka k položce:_x000D_
Vlepovaná kotva ocel R10 dl. 200+100 mm, ohyb 90°</t>
  </si>
  <si>
    <t>Uvažováno jako kotvení nadbetonávky vstupu do stoly - viz D.01_3.4</t>
  </si>
  <si>
    <t>34 "m2" * 5 "ks/m2"</t>
  </si>
  <si>
    <t>193</t>
  </si>
  <si>
    <t>985564224</t>
  </si>
  <si>
    <t>Kotvičky pro výztuž stříkaného betonu hl do 400 mm z oceli D 16 mm do chemické malty</t>
  </si>
  <si>
    <t>-1549639640</t>
  </si>
  <si>
    <t>Kotvičky pro výztuž stříkaného betonu z betonářské oceli do chemické malty, hloubky kotvení přes 200 do 400 mm, průměru přes 10 do 16 mm</t>
  </si>
  <si>
    <t xml:space="preserve">Poznámka k položce:_x000D_
7/Z - Ocelový trn pro kotvení obkladového lícového zdiva: Délka 450 mm, Ø14 mm,_x000D_
v ŽB konstrukci 300 mm, v lícovém obkladním zdivu 150 mm_x000D_
Ø návrtu dle použitého typu chemické kotvy, hloubka vrtu 300 mm_x000D_
</t>
  </si>
  <si>
    <t>Uvažováno jako kotvení kamenného obkladu</t>
  </si>
  <si>
    <t>174+77+126 "7/Z - viz přílohu D.01_1 - kap 5. Výpis výrobků"</t>
  </si>
  <si>
    <t>194</t>
  </si>
  <si>
    <t>9-R09</t>
  </si>
  <si>
    <t xml:space="preserve">Demontáž stávajícího oplocení, přemístění a uložení po dobu stavby (7m rámového oplocení a 7m brána a branka) </t>
  </si>
  <si>
    <t>-1094951579</t>
  </si>
  <si>
    <t>Demontáž stávajícího oplocení, přemístění a uložení po dobu stavby (7m rámového oplocení a 7m brána a branka) + řetízkové oplocení</t>
  </si>
  <si>
    <t>Poznámka k položce:_x000D_
Stávající oplocení v souběhu s obslužnou komunikací bude v délce 13,0 m odstraněno a v rámci dokončovacích prací osazeno zpět v původní trase. Koncový úsek bude směrově upraven k delimitaci zábradlí SO 01 a SO 07._x000D_
V trase stávajícího řetízkového zábradlí mezi silnicí III/4774 a trojúhelníkovou travnatou plochou bude v rámci S0 05 provedena výsadba pruhu keřů. Stávající ocelové sloupky s řetízky budou v průběhu stavby odstraněny, po výsadbě osazeny zpět</t>
  </si>
  <si>
    <t>195</t>
  </si>
  <si>
    <t>9-R10</t>
  </si>
  <si>
    <t xml:space="preserve">Opětovná montáž stávajícího oplocení, vč. přemístění z místa uložení (7m rámového oplocení a 7m brána a branka) </t>
  </si>
  <si>
    <t>1409597740</t>
  </si>
  <si>
    <t>196</t>
  </si>
  <si>
    <t>9-R11</t>
  </si>
  <si>
    <t>3/P - Dodávka a osazení polyethylenové desky tl. 20 mm rozměru 0,43 x 0,23 m v kabelové šachtě, vč. kotvení k rámu</t>
  </si>
  <si>
    <t>1893631250</t>
  </si>
  <si>
    <t>Dodávka a osazení polyethylenové desky tl. 20 mm rozměru 0,43 x 0,23 m v kabelové šachtě, vč. kotvení k rámu</t>
  </si>
  <si>
    <t>1 "3/P - viz přílohu D.01_1 - kap 5. Výpis výrobků"</t>
  </si>
  <si>
    <t>197</t>
  </si>
  <si>
    <t>9-R12</t>
  </si>
  <si>
    <t>13/Z - Dodávka a montáž ocelového rámu z L50/50/5 pro uchycení protipovodňové desky ve tvaru U včetně kotvení, návrtů a chemické kotvy, zatěsnění trvale průžným tmelem</t>
  </si>
  <si>
    <t>220895006</t>
  </si>
  <si>
    <t>Ocelový rám pro uchycení protipovodňové desky ve tvaru U včetně kotvení, návrtů a chemické kotvy.
Profil L 50x50x5, délka (0,23+0,43+0,23=0,89m)
Zatěsnění trvale průžným tmelem.
Hmotnost cca 4 kg.
Povrchová úprava - žárové zinkování.</t>
  </si>
  <si>
    <t>1 "13/Z - viz přílohu D.01_1 - kap 5. Výpis výrobků, viz výkres D.01_3.4"</t>
  </si>
  <si>
    <t>198</t>
  </si>
  <si>
    <t>9-R26</t>
  </si>
  <si>
    <t>Demontáž stávajících pamětních desek a jejich uložení po dobu stavby</t>
  </si>
  <si>
    <t>1305652676</t>
  </si>
  <si>
    <t>3 "viz D.01_1</t>
  </si>
  <si>
    <t>199</t>
  </si>
  <si>
    <t>9-R27</t>
  </si>
  <si>
    <t>Montáž stávajících pamětních desek na na pamětní kámen (3/Ka) dle pokynů TDI</t>
  </si>
  <si>
    <t>-568071418</t>
  </si>
  <si>
    <t>200</t>
  </si>
  <si>
    <t>9-R28</t>
  </si>
  <si>
    <t>20/Z - Dodávka a montáž nové pamětní deseky na na pamětní kámen (3/Ka) dle pokynů TDI</t>
  </si>
  <si>
    <t>1778942731</t>
  </si>
  <si>
    <t>Bronzová pamětní deska cca 70 x 70 x 5 cm, text upřesní TDI, včetně kotevních prvků.</t>
  </si>
  <si>
    <t>1 "20/Z - viz přílohu D.01_1 - kap 5. Výpis výrobků, viz výkres D.01_3.2"</t>
  </si>
  <si>
    <t>201</t>
  </si>
  <si>
    <t>9-R29</t>
  </si>
  <si>
    <t>3/Ka - Dodávka a osazení pamětního pískovcového bloku cca 3,0x1,5x1,5 m</t>
  </si>
  <si>
    <t>-703983214</t>
  </si>
  <si>
    <t>3/Ka - Dodávka a osazení pamětního pískovcového bloku cca 3,0x1,5x1,5 m
Pískovcový blok o rozměrech cca 3,0 x 1,5 x 1,5 m, celoplošně kamenicky upravený, s broušenými plochami 4 x cca 0,7 x 0,7 m pro osazení 2 ks stávajících a 1 ks nové pamětních desky. 
Blok bude vybrán v kamenolomu za účasti TDI.</t>
  </si>
  <si>
    <t>1 "3/Ka - viz přílohu D.01_1 - kap 5. Výpis výrobků, viz výkres D.01_3.2"</t>
  </si>
  <si>
    <t>997</t>
  </si>
  <si>
    <t>Přesun sutě</t>
  </si>
  <si>
    <t>202</t>
  </si>
  <si>
    <t>997221551</t>
  </si>
  <si>
    <t>Vodorovná doprava suti ze sypkých materiálů do 1 km</t>
  </si>
  <si>
    <t>1539679262</t>
  </si>
  <si>
    <t>Vodorovná doprava suti bez naložení, ale se složením a s hrubým urovnáním ze sypkých materiálů, na vzdálenost do 1 km</t>
  </si>
  <si>
    <t xml:space="preserve">Poznámka k souboru cen:_x000D_
1. Ceny nelze použít pro vodorovnou dopravu suti po železnici, po vodě nebo neobvyklými dopravními prostředky._x000D_
2. Je-li na dopravní dráze pro vodorovnou dopravu suti překážka, pro kterou je nutno suť překládat z jednoho dopravního prostředku na druhý, oceňuje se tato doprava v každém úseku samostatně._x000D_
3. Ceny 997 22-155 jsou určeny pro sypký materiál, např. kamenivo a hmoty kamenitého charakteru stmelené vápnem, cementem nebo živicí._x000D_
4. Ceny 997 22-156 jsou určeny pro drobný kusový materiál (dlažební kostky, lomový kámen)._x000D_
</t>
  </si>
  <si>
    <t>rzb_asf*0,440 "podklad z kameniva"</t>
  </si>
  <si>
    <t>203</t>
  </si>
  <si>
    <t>997221559</t>
  </si>
  <si>
    <t>Příplatek ZKD 1 km u vodorovné dopravy suti ze sypkých materiálů</t>
  </si>
  <si>
    <t>-240120142</t>
  </si>
  <si>
    <t>Vodorovná doprava suti bez naložení, ale se složením a s hrubým urovnáním Příplatek k ceně za každý další i započatý 1 km přes 1 km</t>
  </si>
  <si>
    <t>rzb_asf*0,440*24 "celkem do 25 km"</t>
  </si>
  <si>
    <t>204</t>
  </si>
  <si>
    <t>997221561</t>
  </si>
  <si>
    <t>Vodorovná doprava suti z kusových materiálů do 1 km</t>
  </si>
  <si>
    <t>982328136</t>
  </si>
  <si>
    <t>Vodorovná doprava suti bez naložení, ale se složením a s hrubým urovnáním z kusových materiálů, na vzdálenost do 1 km</t>
  </si>
  <si>
    <t>rzb_asf*0,450</t>
  </si>
  <si>
    <t>odstr_asf_ruc*0,450</t>
  </si>
  <si>
    <t>odstr_dlazdic*0,190</t>
  </si>
  <si>
    <t>rzb_kostek*0,115</t>
  </si>
  <si>
    <t>205</t>
  </si>
  <si>
    <t>997221569</t>
  </si>
  <si>
    <t>Příplatek ZKD 1 km u vodorovné dopravy suti z kusových materiálů</t>
  </si>
  <si>
    <t>-1149963</t>
  </si>
  <si>
    <t>rzb_asf*0,450*49 "celkem do 50 km"</t>
  </si>
  <si>
    <t>odstr_asf_ruc*0,450*49 "celkem do 50 km"</t>
  </si>
  <si>
    <t>odstr_dlazdic*0,190*24 "celkem do 25 km"</t>
  </si>
  <si>
    <t>rzb_kostek*0,115*24 "celkem do 25 km"</t>
  </si>
  <si>
    <t>206</t>
  </si>
  <si>
    <t>997221571</t>
  </si>
  <si>
    <t>Vodorovná doprava vybouraných hmot do 1 km</t>
  </si>
  <si>
    <t>-1670063282</t>
  </si>
  <si>
    <t>Vodorovná doprava vybouraných hmot bez naložení, ale se složením a s hrubým urovnáním na vzdálenost do 1 km</t>
  </si>
  <si>
    <t xml:space="preserve">Poznámka k souboru cen:_x000D_
1. Ceny nelze použít pro vodorovnou dopravu vybouraných hmot po železnici, po vodě nebo neobvyklými dopravními prostředky._x000D_
2. Je-li na dopravní dráze pro vodorovnou dopravu vybouraných hmot překážka, pro kterou je nutno vybourané hmoty překládat z jednoho dopravního prostředku na druhý, oceňuje se tato doprava v každém úseku samostatně._x000D_
</t>
  </si>
  <si>
    <t>0,30*rzb_obrub*0,290 "30% nepoužitelných obrubniků"</t>
  </si>
  <si>
    <t>207</t>
  </si>
  <si>
    <t>997221579</t>
  </si>
  <si>
    <t>Příplatek ZKD 1 km u vodorovné dopravy vybouraných hmot</t>
  </si>
  <si>
    <t>-1366169786</t>
  </si>
  <si>
    <t>Vodorovná doprava vybouraných hmot bez naložení, ale se složením a s hrubým urovnáním na vzdálenost Příplatek k ceně za každý další i započatý 1 km přes 1 km</t>
  </si>
  <si>
    <t>0,30*rzb_obrub*0,290*29 "30% nepoužitelných obrubniků, celkem do 20 km"</t>
  </si>
  <si>
    <t>208</t>
  </si>
  <si>
    <t>997221815R</t>
  </si>
  <si>
    <t>Poplatek za likvidaci odpadu v souladu se zákonem o odpadech - stavebního odpadu betonového kód odpadu 170 101</t>
  </si>
  <si>
    <t>764471046</t>
  </si>
  <si>
    <t>209</t>
  </si>
  <si>
    <t>997221845R</t>
  </si>
  <si>
    <t>Poplatek za likvidaci odpadu v souladu se zákonem o odpadech - odpadu asfaltového bez dehtu kód odpadu 170 302</t>
  </si>
  <si>
    <t>803007019</t>
  </si>
  <si>
    <t>210</t>
  </si>
  <si>
    <t>997221855R1</t>
  </si>
  <si>
    <t>Poplatek za likvidaci odpadu v souladu se zákonem o odpadech - zeminy a kameniva kód odpadu 170 504</t>
  </si>
  <si>
    <t>1391406825</t>
  </si>
  <si>
    <t>211</t>
  </si>
  <si>
    <t>997221855R2</t>
  </si>
  <si>
    <t>Poplatek za likvidaci odpadu v souladu se zákonem o odpadech - odpadu z kamene</t>
  </si>
  <si>
    <t>1947713670</t>
  </si>
  <si>
    <t>212</t>
  </si>
  <si>
    <t>997321211</t>
  </si>
  <si>
    <t>Svislá doprava suti a vybouraných hmot v do 4 m</t>
  </si>
  <si>
    <t>-1791811644</t>
  </si>
  <si>
    <t>Svislá doprava suti a vybouraných hmot s naložením do dopravního zařízení a s vyprázdněním dopravního zařízení na hromadu nebo do dopravního prostředku na výšku do 4 m</t>
  </si>
  <si>
    <t xml:space="preserve">Poznámka k souboru cen:_x000D_
1. Výška svislé dopravy je svislá vzdálenost mezi místem nakládání do zařízení pro svislou dopravu a místem, kde se toto zařízení vyprazdňuje._x000D_
2. Ceny nelze použít pro pouhé shazování suti nebo vybouraných hmot z jakékoliv výšky bez užití dopravního zařízení; náklady na toto shazování jsou započteny v cenách souboru cen 960 . . -12 Bourání konstrukcí vodních staveb a 978 02-71 Odstranění poškozených cementových omítek._x000D_
</t>
  </si>
  <si>
    <t>bourani*2,447</t>
  </si>
  <si>
    <t>213</t>
  </si>
  <si>
    <t>997321511</t>
  </si>
  <si>
    <t>Vodorovná doprava suti a vybouraných hmot po suchu do 1 km</t>
  </si>
  <si>
    <t>-1286657313</t>
  </si>
  <si>
    <t>Vodorovná doprava suti a vybouraných hmot bez naložení, s vyložením a hrubým urovnáním po suchu, na vzdálenost do 1 km</t>
  </si>
  <si>
    <t xml:space="preserve">Poznámka k souboru cen:_x000D_
1. Ceny jsou určeny:_x000D_
a) pro další manipulaci s vybouranými hmotami a sutí až na místo definitivního uložení na vzdálenost od těžiště nakládky do těžiště vykládky, pokud není dále stanoveno jinak,_x000D_
b) při dopravě po vodě na vodorovnou vzdálenost přemístění určenou od přilehlé průsečnice původního terénu (původní břehové plochy) s hladinou vody k těžišti hromady nebo dopravního prostředku po nejhospodárnější dopravní trase._x000D_
c) i pro další manipulaci s ocelovými hradidly, porostem, bahnem, sutí a vybouranými hmotami, u nichž základní manipulace je započtena v cenách části C01 - Udržování a opravy konstrukcí._x000D_
2. Cenu 997 32-1611 nelze použít pro první naložení na dopravní prostředek; náklady na toto naložení jsou započteny v cenách 467 95-10 Odstranění prahu, 960 . . -12 Bourání konstrukcí vodních staveb a 978 02-71 Odstranění poškozených cementových omítek._x000D_
3. V cenách jsou započteny i náklady_x000D_
a) při vodorovné dopravě po suchu na přepravu za ztížených provozních podmínek,_x000D_
b) při vodorovné dopravě po vodě na vyložení na hromady na suchu nebo na přeložení na dopravní prostředek na suchu do 15 m vodorovně a současně do 4 m svisle,_x000D_
c) při nakládání nebo překládání na dopravu do 15 m vodorovně a současně do 4 m svisle._x000D_
4. V cenách nejsou započteny náklady na uložení suti a vybouraných hmot do násypu nebo na skládku; tyto práce se oceňují cenami katalogu 800-1 Zemní práce._x000D_
</t>
  </si>
  <si>
    <t>bourani*2,447 "přemístění na MD"</t>
  </si>
  <si>
    <t>odbour_bet*0,245 "přemístění na MD"</t>
  </si>
  <si>
    <t>214</t>
  </si>
  <si>
    <t>997321519</t>
  </si>
  <si>
    <t>Příplatek ZKD 1km vodorovné dopravy suti a vybouraných hmot po suchu</t>
  </si>
  <si>
    <t>-471752512</t>
  </si>
  <si>
    <t>Vodorovná doprava suti a vybouraných hmot bez naložení, s vyložením a hrubým urovnáním po suchu, na vzdálenost Příplatek k cenám za každý další i započatý 1 km přes 1 km</t>
  </si>
  <si>
    <t>bourani*2,447*2 "přemístění na MD - do 3 km"</t>
  </si>
  <si>
    <t>odbour_bet*0,245*2 "přemístění na MD - do 3 km"</t>
  </si>
  <si>
    <t>215</t>
  </si>
  <si>
    <t>997321611</t>
  </si>
  <si>
    <t>Nakládání nebo překládání suti a vybouraných hmot</t>
  </si>
  <si>
    <t>-684105283</t>
  </si>
  <si>
    <t>Vodorovná doprava suti a vybouraných hmot bez naložení, s vyložením a hrubým urovnáním nakládání nebo překládání na dopravní prostředek při vodorovné dopravě suti a vybouraných hmot</t>
  </si>
  <si>
    <t>0,1*zapor_paz*0,50*2,4 "naložení pro odklizení znehodnocené betonové směsy"</t>
  </si>
  <si>
    <t>998</t>
  </si>
  <si>
    <t>Přesun hmot</t>
  </si>
  <si>
    <t>216</t>
  </si>
  <si>
    <t>998324011</t>
  </si>
  <si>
    <t>Přesun hmot pro objekty související se sypanými hrázemi a vodní elektrárny</t>
  </si>
  <si>
    <t>1384405464</t>
  </si>
  <si>
    <t>Přesun hmot pro objekty budované v souvislosti se sypanými hrázemi a vodní elektrárny dopravní vzdálenost do 500 m</t>
  </si>
  <si>
    <t xml:space="preserve">Poznámka k souboru cen:_x000D_
1. Ceny jsou určeny pro jakoukoliv konstrukčně-materiálovou charakteristiku._x000D_
</t>
  </si>
  <si>
    <t>PSV</t>
  </si>
  <si>
    <t>Práce a dodávky PSV</t>
  </si>
  <si>
    <t>711</t>
  </si>
  <si>
    <t>Izolace proti vodě, vlhkosti a plynům</t>
  </si>
  <si>
    <t>217</t>
  </si>
  <si>
    <t>711471051</t>
  </si>
  <si>
    <t>Provedení vodorovné izolace proti tlakové vodě termoplasty lepenou fólií PVC</t>
  </si>
  <si>
    <t>-1633125738</t>
  </si>
  <si>
    <t>Provedení izolace proti povrchové a podpovrchové tlakové vodě termoplasty na ploše vodorovné V folií PVC lepenou</t>
  </si>
  <si>
    <t xml:space="preserve">Poznámka k souboru cen:_x000D_
1. Izolace plochy jednotlivě do 10 m2 lze oceňovat cenami příslušných izolací a cenou 711 49-9097 Příplatek za plochy do 10 m2._x000D_
2. Cenami lze oceňovat i montáž proti zemní vlhkosti._x000D_
</t>
  </si>
  <si>
    <t>34 "Horní povrch vstupu do injekční chodby - viz D.01_3.4"</t>
  </si>
  <si>
    <t>0,20*2*(3,5+2,9) "zdvojení kolem vstupu"</t>
  </si>
  <si>
    <t>218</t>
  </si>
  <si>
    <t>R22</t>
  </si>
  <si>
    <t>5/O - Hydroizolace určená k provádění jednovrstvých povlakových krytin plochých střech, fólie na bázi PVC-P tl. 2,0 mm</t>
  </si>
  <si>
    <t>1373062430</t>
  </si>
  <si>
    <t>5/O - Hydroizolace určená k provádění jednovrstvých povlakových krytin plochých střech, fólie na bázi PVC-P:
- tl. 2,0mm;
- vodotěsnost při 400 kPa (ČSN EN 1928, Metoda B);
- pevnost v tahu ≥11N/mm2 (ČSN EN 12311-2, METODA b);
- odolnost spoje ve smyk</t>
  </si>
  <si>
    <t>Izol_folie_v*1,10 "10% ztratné"</t>
  </si>
  <si>
    <t>219</t>
  </si>
  <si>
    <t>711472051</t>
  </si>
  <si>
    <t>Provedení svislé izolace proti tlakové vodě termoplasty lepenou fólií PVC</t>
  </si>
  <si>
    <t>532776335</t>
  </si>
  <si>
    <t>Provedení izolace proti povrchové a podpovrchové tlakové vodě termoplasty na ploše svislé S folií PVC lepenou</t>
  </si>
  <si>
    <t>0,30*2*(3,1+2,5) "vytažení izolace na vstup"</t>
  </si>
  <si>
    <t>0,12*2*(3,1+2,5) "vytažení izolace na vstup"</t>
  </si>
  <si>
    <t>2*0,10*11,9 "vytažení izolace na stěnu"</t>
  </si>
  <si>
    <t>220</t>
  </si>
  <si>
    <t>-536398354</t>
  </si>
  <si>
    <t>Izol_folie_s*1,10 "10% ztratné"</t>
  </si>
  <si>
    <t>221</t>
  </si>
  <si>
    <t>711491172</t>
  </si>
  <si>
    <t>Provedení izolace proti tlakové vodě vodorovné z textilií vrstva ochranná</t>
  </si>
  <si>
    <t>1191199131</t>
  </si>
  <si>
    <t>Provedení izolace proti povrchové a podpovrchové tlakové vodě ostatní na ploše vodorovné V z textilií, vrstva ochranná</t>
  </si>
  <si>
    <t xml:space="preserve">Poznámka k souboru cen:_x000D_
1. Cenami -9095 až -9097 lze oceňovat jen tehdy, nepřesáhne-li součet souvislé plochy vodorovné a svislé izolační vrstvy 10 m2._x000D_
2. Cenou -1175 lze oceňovat i připevnění izolace na ploše svislé._x000D_
3. Cenami -1171 až -1273 lze oceňovat i izolace proti zemní vlhkosti._x000D_
4. V ceně -1177 jsou započteny i náklady na navrtání, osazení hmoždinek a zatmelení._x000D_
</t>
  </si>
  <si>
    <t>222</t>
  </si>
  <si>
    <t>69334106</t>
  </si>
  <si>
    <t>textilie ochranná vegetačních střech 600g/m2</t>
  </si>
  <si>
    <t>-969203071</t>
  </si>
  <si>
    <t>ochran_tex_v*1,10 "10% ztratné"</t>
  </si>
  <si>
    <t>223</t>
  </si>
  <si>
    <t>711491271</t>
  </si>
  <si>
    <t>Provedení izolace proti tlakové vodě svislé z textilií vrstva podkladní</t>
  </si>
  <si>
    <t>2052676854</t>
  </si>
  <si>
    <t>Provedení izolace proti povrchové a podpovrchové tlakové vodě ostatní na ploše svislé S z textilií, vrstva podkladní</t>
  </si>
  <si>
    <t>0,10*11,9 "vytažení izolace na stěnu"</t>
  </si>
  <si>
    <t>224</t>
  </si>
  <si>
    <t>1137467551</t>
  </si>
  <si>
    <t>ochran_tex_s*1,10 "10% ztratné"</t>
  </si>
  <si>
    <t>225</t>
  </si>
  <si>
    <t>998711101</t>
  </si>
  <si>
    <t>Přesun hmot tonážní pro izolace proti vodě, vlhkosti a plynům v objektech výšky do 6 m</t>
  </si>
  <si>
    <t>-979041830</t>
  </si>
  <si>
    <t>Přesun hmot pro izolace proti vodě, vlhkosti a plynům stanovený z hmotnosti přesunovaného materiálu vodorovná dopravní vzdálenost do 50 m v objektech výšky do 6 m</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</si>
  <si>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-1181 pro přesun prováděný bez použití mechanizace, tj. za ztížených podmínek, lze použít pouze pro hmotnost materiálu, která se tímto způsobem skutečně přemísťuje._x000D_
</t>
  </si>
  <si>
    <t>764</t>
  </si>
  <si>
    <t>Konstrukce klempířské</t>
  </si>
  <si>
    <t>226</t>
  </si>
  <si>
    <t>764-01R</t>
  </si>
  <si>
    <t>14/Z - Atypická nerezová kačírková lišta, tl. 1,5 mm, š 140, v 110, včetně kotvení</t>
  </si>
  <si>
    <t>1430527521</t>
  </si>
  <si>
    <t>Poznámka k položce:_x000D_
Dodávka a montáž.</t>
  </si>
  <si>
    <t>24 "14/Z - viz přílohu D.01_1 - kap 5. Výpis výrobků, viz výkres D.01_3.4"</t>
  </si>
  <si>
    <t>227</t>
  </si>
  <si>
    <t>764-02R</t>
  </si>
  <si>
    <t>15/Z - Atypická okapnice z nerezového plechu tl. 1,0 mm, r. š. 200, včetně kotvení</t>
  </si>
  <si>
    <t>774351329</t>
  </si>
  <si>
    <t>24 "15/Z - viz přílohu D.01_1 - kap 5. Výpis výrobků, viz výkres D.01_3.4"</t>
  </si>
  <si>
    <t>228</t>
  </si>
  <si>
    <t>764-03R</t>
  </si>
  <si>
    <t>16/Z - Atypická nerezová krycí lišta, tl. 1,0 mm, r. š. 150, včetně kotvení a zatmelení</t>
  </si>
  <si>
    <t>-785334205</t>
  </si>
  <si>
    <t>16/Z - Atypická nerezová krycí lišta, tl. 1,0 mm, r. š. 150, včetně kotvení + zatmelení</t>
  </si>
  <si>
    <t>11,6 "16/Z - viz přílohu D.01_1 - kap 5. Výpis výrobků, viz výkres D.01_3.4"</t>
  </si>
  <si>
    <t>229</t>
  </si>
  <si>
    <t>764-R25</t>
  </si>
  <si>
    <t>21/Z - Dodávka a montáž atypické nerezové přítlačné rohové lišty, tl. 1,0 mm, r. š. 110, včetně kotvení a zatmelení</t>
  </si>
  <si>
    <t>1449533903</t>
  </si>
  <si>
    <t>21/Z - Atypická nerezová přítlačná rohová lišta, tl. 1,0 mm, r. š. 110, včetně kotvení.
 - vyřezání drážky
 - dodávka osazení a přikotvení nerezové lyšty
 - zatmelení</t>
  </si>
  <si>
    <t>12 "21/Z - viz přílohu D.01_1 - kap 5. Výpis výrobků, viz výkres D.01_3.4"</t>
  </si>
  <si>
    <t>230</t>
  </si>
  <si>
    <t>998764101</t>
  </si>
  <si>
    <t>Přesun hmot tonážní pro konstrukce klempířské v objektech v do 6 m</t>
  </si>
  <si>
    <t>-1164515892</t>
  </si>
  <si>
    <t>Přesun hmot pro konstrukce klempířské stanovený z hmotnosti přesunovaného materiálu vodorovná dopravní vzdálenost do 50 m v objektech výšky do 6 m</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</si>
  <si>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-4181 pro přesun prováděný bez použití mechanizace, tj. za ztížených podmínek, lze použít pouze pro hmotnost materiálu, která se tímto způsobem skutečně přemísťuje._x000D_
</t>
  </si>
  <si>
    <t>767</t>
  </si>
  <si>
    <t>Konstrukce zámečnické</t>
  </si>
  <si>
    <t>231</t>
  </si>
  <si>
    <t>767995111</t>
  </si>
  <si>
    <t>Montáž atypických zámečnických konstrukcí hmotnosti do 5 kg</t>
  </si>
  <si>
    <t>-1094952472</t>
  </si>
  <si>
    <t>Montáž ostatních atypických zámečnických konstrukcí hmotnosti do 5 kg</t>
  </si>
  <si>
    <t xml:space="preserve">Poznámka k souboru cen:_x000D_
1. Určení cen se řídí hmotností jednotlivě montovaného dílu konstrukce._x000D_
</t>
  </si>
  <si>
    <t>232</t>
  </si>
  <si>
    <t>R09</t>
  </si>
  <si>
    <t>5/Z - Kotevní deska plech 10-100/100mm s kotevní výztuží (pracnami) do betonu</t>
  </si>
  <si>
    <t>-548527520</t>
  </si>
  <si>
    <t>Kotevní desky plech 10-100/100mm s kotevní výztuží (pracnami) do betonu. Osadit při betonáži.
Ke kotevní desce bude před metalizací přivařen na rubu i líci prvek k mechanickému napojení zemnicího pásku (rub) a zemnicího drátu (líc).
Povrchová úprava kotevní desky – žárové zinkování.</t>
  </si>
  <si>
    <t>5/Z - viz přílohu D.01_1 - kap 5. Výpis výrobků</t>
  </si>
  <si>
    <t>6* 0,100*0,100*0,010*7850</t>
  </si>
  <si>
    <t>6* 4*0,20*2,47</t>
  </si>
  <si>
    <t>233</t>
  </si>
  <si>
    <t>998767101</t>
  </si>
  <si>
    <t>Přesun hmot tonážní pro zámečnické konstrukce v objektech v do 6 m</t>
  </si>
  <si>
    <t>-1910941613</t>
  </si>
  <si>
    <t>Přesun hmot pro zámečnické konstrukce stanovený z hmotnosti přesunovaného materiálu vodorovná dopravní vzdálenost do 50 m v objektech výšky do 6 m</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</si>
  <si>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-7181 pro přesun prováděný bez použití mechanizace, tj. za ztížených podmínek, lze použít pouze pro hmotnost materiálu, která se tímto způsobem skutečně přemísťuje._x000D_
</t>
  </si>
  <si>
    <t>Práce a dodávky M</t>
  </si>
  <si>
    <t>21-M</t>
  </si>
  <si>
    <t>Elektromontáže</t>
  </si>
  <si>
    <t>234</t>
  </si>
  <si>
    <t>210220020</t>
  </si>
  <si>
    <t>Montáž uzemňovacího vedení vodičů FeZn pomocí svorek v zemi páskou do 120 mm2 ve městské zástavbě</t>
  </si>
  <si>
    <t>1112983075</t>
  </si>
  <si>
    <t>Montáž uzemňovacího vedení s upevněním, propojením a připojením pomocí svorek v zemi s izolací spojů vodičů FeZn páskou průřezu do 120 mm2 v městské zástavbě</t>
  </si>
  <si>
    <t>80+55+37,9+28,8+39,4</t>
  </si>
  <si>
    <t>235</t>
  </si>
  <si>
    <t>354420620</t>
  </si>
  <si>
    <t>pás zemnící 30x4mm FeZn</t>
  </si>
  <si>
    <t>1099142989</t>
  </si>
  <si>
    <t>0,953*pasek</t>
  </si>
  <si>
    <t>236</t>
  </si>
  <si>
    <t>210220302</t>
  </si>
  <si>
    <t>Montáž svorek hromosvodných se 3 a více šrouby</t>
  </si>
  <si>
    <t>-2106920387</t>
  </si>
  <si>
    <t>Montáž hromosvodného vedení svorek se 3 a vícešrouby</t>
  </si>
  <si>
    <t>237</t>
  </si>
  <si>
    <t>354419860</t>
  </si>
  <si>
    <t>svorka odbočovací a spojovací pro pásek 30x4 mm, FeZn</t>
  </si>
  <si>
    <t>-1224017989</t>
  </si>
  <si>
    <t>547,294</t>
  </si>
  <si>
    <t>bed_neg_dno_kriv</t>
  </si>
  <si>
    <t>Negativní bednění dna zakřivené kotvené do podloží</t>
  </si>
  <si>
    <t>bed_neg_dno_rov</t>
  </si>
  <si>
    <t>Nagativní bednění dna rovinné kotvené do podloží</t>
  </si>
  <si>
    <t>361,31</t>
  </si>
  <si>
    <t>Bourání betonu</t>
  </si>
  <si>
    <t>391,521</t>
  </si>
  <si>
    <t>bourani_ZB</t>
  </si>
  <si>
    <t>Bourání železobetonu</t>
  </si>
  <si>
    <t>29,095</t>
  </si>
  <si>
    <t>cem_injekt</t>
  </si>
  <si>
    <t>Cement</t>
  </si>
  <si>
    <t>0,9</t>
  </si>
  <si>
    <t>SO 02 - Bezpečnostní přeliv a spadiště</t>
  </si>
  <si>
    <t>cem_kotvy</t>
  </si>
  <si>
    <t>38,133</t>
  </si>
  <si>
    <t>DKB_3015</t>
  </si>
  <si>
    <t>Dlažba 30/15</t>
  </si>
  <si>
    <t>drev_stena</t>
  </si>
  <si>
    <t>Dřevěná stěna - bednění přelivu</t>
  </si>
  <si>
    <t>15,4</t>
  </si>
  <si>
    <t>GT600</t>
  </si>
  <si>
    <t>Geotextílie 600g/m2</t>
  </si>
  <si>
    <t>Inj_Tr_hladka</t>
  </si>
  <si>
    <t>Injekční trubka hladká</t>
  </si>
  <si>
    <t>3PKD - délka</t>
  </si>
  <si>
    <t>KT_4xLp_dl</t>
  </si>
  <si>
    <t>565</t>
  </si>
  <si>
    <t>KT_tyc_D32_dl</t>
  </si>
  <si>
    <t>Celková délka tyčových kotev prům. 32 mm</t>
  </si>
  <si>
    <t>KT_tyc_D32_ks</t>
  </si>
  <si>
    <t>Počet tyčových kotev prum. 32 mm</t>
  </si>
  <si>
    <t>655,82</t>
  </si>
  <si>
    <t>153,4</t>
  </si>
  <si>
    <t>neg_valc_bed</t>
  </si>
  <si>
    <t>Negativní bednění válcově zakřivené</t>
  </si>
  <si>
    <t>55,98</t>
  </si>
  <si>
    <t>90,16</t>
  </si>
  <si>
    <t>nezap_jama_tr3a4</t>
  </si>
  <si>
    <t>Výkop nezapažených jam v tř. 3</t>
  </si>
  <si>
    <t>181,6</t>
  </si>
  <si>
    <t>nopova_folie</t>
  </si>
  <si>
    <t>Nopová folie</t>
  </si>
  <si>
    <t>259,93</t>
  </si>
  <si>
    <t>obsyp</t>
  </si>
  <si>
    <t>Obsyp potrubí</t>
  </si>
  <si>
    <t>7,125</t>
  </si>
  <si>
    <t>oc_kc_prelivu</t>
  </si>
  <si>
    <t>Ocelová konstrukce provizorního přelivu</t>
  </si>
  <si>
    <t>1860,714</t>
  </si>
  <si>
    <t>oc_preliv_ZH</t>
  </si>
  <si>
    <t>Ocelová konstrukce - základní hmotnost</t>
  </si>
  <si>
    <t>1691,558</t>
  </si>
  <si>
    <t>55,835</t>
  </si>
  <si>
    <t>odbour_obkl</t>
  </si>
  <si>
    <t>48,581</t>
  </si>
  <si>
    <t>odfez_do1m</t>
  </si>
  <si>
    <t>Odfrezování betonu tl. 300 - 1000 mm</t>
  </si>
  <si>
    <t>514,563</t>
  </si>
  <si>
    <t>ods_zabradli</t>
  </si>
  <si>
    <t>Odstranění zábradlí</t>
  </si>
  <si>
    <t>ochra_GT600_ZP</t>
  </si>
  <si>
    <t>Ochranná geotextilie 600 g/m2 - základní plocha</t>
  </si>
  <si>
    <t>358,98</t>
  </si>
  <si>
    <t>ochran_GT1000</t>
  </si>
  <si>
    <t>Ochranná geotextilie 1000 g/m2</t>
  </si>
  <si>
    <t>264,43</t>
  </si>
  <si>
    <t>ochrana_vyztuze</t>
  </si>
  <si>
    <t>Ochrana výztuž</t>
  </si>
  <si>
    <t>2,193</t>
  </si>
  <si>
    <t>orch_GT600_ZP</t>
  </si>
  <si>
    <t>Ochranná geotextilie 600g/m2 - základní plocha</t>
  </si>
  <si>
    <t>859,28</t>
  </si>
  <si>
    <t>P7_ZP</t>
  </si>
  <si>
    <t>7/P základní plocha</t>
  </si>
  <si>
    <t>869,58</t>
  </si>
  <si>
    <t>plocha_prusaku</t>
  </si>
  <si>
    <t>Procha průsahu, zaměření, vyznačení, zainjektování</t>
  </si>
  <si>
    <t>83,863</t>
  </si>
  <si>
    <t>rozpery</t>
  </si>
  <si>
    <t>Rozpěry záporového pažení</t>
  </si>
  <si>
    <t>1,281</t>
  </si>
  <si>
    <t>rzb_DKB</t>
  </si>
  <si>
    <t>Rozebraná dlažba</t>
  </si>
  <si>
    <t>45,45</t>
  </si>
  <si>
    <t>řezani_lanem</t>
  </si>
  <si>
    <t>Řezání diamantovým lanem</t>
  </si>
  <si>
    <t>stříkaný_C2025</t>
  </si>
  <si>
    <t>Stříkaný beton C 20/25</t>
  </si>
  <si>
    <t>11,7</t>
  </si>
  <si>
    <t>stříkaný_C3037</t>
  </si>
  <si>
    <t>Stříkaný beton C 30/37</t>
  </si>
  <si>
    <t>23,25</t>
  </si>
  <si>
    <t>svornik_D50</t>
  </si>
  <si>
    <t>Svorník - tyčová kotva D50mm</t>
  </si>
  <si>
    <t>tesnici_inj</t>
  </si>
  <si>
    <t>Těsnící injektáž</t>
  </si>
  <si>
    <t>1343</t>
  </si>
  <si>
    <t>vrty_injektaz</t>
  </si>
  <si>
    <t>Vrty pro injektáž</t>
  </si>
  <si>
    <t>Z6</t>
  </si>
  <si>
    <t>8,283</t>
  </si>
  <si>
    <t>zapaz_jama_tr3a4</t>
  </si>
  <si>
    <t>Výkop zapažených jam v tř. 3</t>
  </si>
  <si>
    <t>316</t>
  </si>
  <si>
    <t>zapaz_jama_tr5</t>
  </si>
  <si>
    <t>Výkop zapoažených jam v tř. 5</t>
  </si>
  <si>
    <t>516,638</t>
  </si>
  <si>
    <t>134,5</t>
  </si>
  <si>
    <t>zapory</t>
  </si>
  <si>
    <t>Zápory</t>
  </si>
  <si>
    <t>388,9</t>
  </si>
  <si>
    <t xml:space="preserve">    A.1 - Návodní těsnící plášť - zabezpečení během provádění prací</t>
  </si>
  <si>
    <t xml:space="preserve">    A.2 - Návodní těsnící plášť - trvalá opatření</t>
  </si>
  <si>
    <t>114203103</t>
  </si>
  <si>
    <t>Rozebrání dlažeb z lomového kamene nebo betonových tvárnic do cementové malty</t>
  </si>
  <si>
    <t>1353364936</t>
  </si>
  <si>
    <t>Rozebrání dlažeb nebo záhozů s naložením na dopravní prostředek dlažeb z lomového kamene nebo betonových tvárnic do cementové malty se spárami zalitými cementovou maltou</t>
  </si>
  <si>
    <t xml:space="preserve">Poznámka k souboru cen:_x000D_
1. Ceny jsou určeny pro rozebrání:_x000D_
a) dlažeb na suchu, nad vodou i ve vodě, při hloubce vody do 300 mm nad původně upraveným ložem pro dlažbu;_x000D_
b) záhozů, rovnanin a soustřeďovacích staveb z lomového kamene na suchu, nad vodou i ve vodě, při hloubce vody do 3 m nad kótou projektovaného rozebrání;_x000D_
c) schodů z lomového kamene._x000D_
2. Ceny nelze použít pro rozebrání:_x000D_
a) dlažeb ve vodě při hloubce vody přes 300 mm nad původně upraveným ložem pro dlažbu;_x000D_
b) záhozů, rovnanin a soustřeďovacích staveb z lomového kamene ve vodě při hloubce vody pře 3 m nad kótou projektovaného rozebrání; tyto práce se oceňují individuálně._x000D_
3. V cenách jsou započteny i náklady na:_x000D_
a) naložení kamene nebo tvárnic na dopravní prostředek, nebo uložení do 3 m za břehovou čáru;_x000D_
b) uložení materiálu odlišné velikosti od ostatní dlažby, získaného při bourání schodů, do 3 m za břehovou čáru._x000D_
4. V cenách nejsou započteny náklady na:_x000D_
a) očištění lomového kamene nebo tvárnic od hlíny, písku nebo malty; tyto práce se oceňují cenami souboru cen 114 20-32 Očištění lomového kamene nebo betonových tvárnic;_x000D_
b) třídění lomového kamene nebo tvárnic; tyto práce se oceňují cenou 114 20-3301 Třídění lomového kamene nebo betonových tvárnic;_x000D_
c) srovnání lomového kamene nebo tvárnic do měřitelných figur; tyto práce se oceňují cenami souboru cen 114 20-34 Srovnání lomového kamene nebo betonových tvárnic do měřitelných figur._x000D_
5. Objem rozebrání se určí v m3:_x000D_
a) dlažeb jako součin plochy a průměrné tloušťky dlažby bez podkladního lože;_x000D_
b) schodů jako součin plochy v šikmé rovině a tloušťky 350 mm;_x000D_
c) záhozů, rovnanin a soustřeďovacích staveb vypočtených z projektovaných rozměrů konstrukce nebo přepočtem hmotnosti vyzískaného materiálu, přičemž se předpokládá, že z 10 t kamene bylo provedeno 6,5 m3 záhozu, rovnaniny nebo soustřeďovacích staveb, příp. po dohodě s odběratelem v m3 figur z kamene na břehu, přičemž se předpokládá, že z 1 m3 objemu figury byl proveden 1 m3 záhozu, rovnaniny nebo soustřeďovací stavby._x000D_
6. Množství jednotek se určí v m3 dlažby, záhozu nebo soustřeďovací stavby._x000D_
</t>
  </si>
  <si>
    <t>Bourání kamenné dlažby 0.3 m do betonu 0.15m</t>
  </si>
  <si>
    <t>Odstranění dlažby před přelivnou hranou - viz D.02_3.1, D.02_3.3.1, D.02_3.3.2, D.02_3.3.3</t>
  </si>
  <si>
    <t>101"m2"*0.45 "m"</t>
  </si>
  <si>
    <t>-2068165726</t>
  </si>
  <si>
    <t>1 "ks" * 4 "h" * 5 "dní" * 4 "týdny" * 2 "měsíce"</t>
  </si>
  <si>
    <t>-1412328713</t>
  </si>
  <si>
    <t>365 "1 rok"</t>
  </si>
  <si>
    <t>131201102</t>
  </si>
  <si>
    <t>Hloubení jam nezapažených v hornině tř. 3 objemu do 1000 m3</t>
  </si>
  <si>
    <t>144154395</t>
  </si>
  <si>
    <t>Hloubení nezapažených jam a zářezů s urovnáním dna do předepsaného profilu a spádu v hornině tř. 3 přes 100 do 1 000 m3</t>
  </si>
  <si>
    <t>Viz přílohu D.02_3.1, D.02_3.2.1,  D.02_3.3.3, D.02_3.3.4 a D.02_3.3.5</t>
  </si>
  <si>
    <t>"Pod provizorním přelivem bloky 08 až 10" 3.3*27</t>
  </si>
  <si>
    <t>"Před provizorním přelivem pro uložení folie- zarovnání terénu" 0.15*27</t>
  </si>
  <si>
    <t>"Zářez - pro ukotvení provizorní těsnící folie 7/P" 0.85*46</t>
  </si>
  <si>
    <t>"Zářez - pro demontáž provizorní těsnící folie 7/P" 0.85*46</t>
  </si>
  <si>
    <t>"V prostoru přechodové oblasti - kamenného záhozu" 0.5*20.5</t>
  </si>
  <si>
    <t>0,50*nezap_jama_tr3a4 "50% v tř. 3"</t>
  </si>
  <si>
    <t>131201202</t>
  </si>
  <si>
    <t>Hloubení jam zapažených v hornině tř. 3 objemu do 1000 m3</t>
  </si>
  <si>
    <t>-559671975</t>
  </si>
  <si>
    <t>Hloubení zapažených jam a zářezů s urovnáním dna do předepsaného profilu a spádu v hornině tř. 3 přes 100 do 1 000 m3</t>
  </si>
  <si>
    <t xml:space="preserve">Poznámka k souboru cen:_x000D_
1. V cenách jsou započteny i náklady na případné nutné přemístění výkopku ve výkopišti a na přehození výkopku na přilehlém terénu na vzdálenost do 3 m od okraje jámy nebo naložení na dopravní prostředek._x000D_
2. Hloubení zapažených jam hloubky přes 16 m se oceňuje individuálně._x000D_
3. Náklady na svislé přemístění výkopku nad 1 m hloubky se určí dle ustanovení článku č. 3161 všeobecných podmínek katalogu._x000D_
4. Výpočet objemu vykopávky v pazených prostorách se stanovuje dle přílohy č. 4 tohoto ceníku._x000D_
</t>
  </si>
  <si>
    <t>Výkop ve stísněném prostoru mezi zdí a záporovým pažením</t>
  </si>
  <si>
    <t>"Za PB zdí bloku 05 až 06" (10+19)*0.5*10+19*9</t>
  </si>
  <si>
    <t>0,50*zapaz_jama_tr3a4 "50% v tř. 3"</t>
  </si>
  <si>
    <t>131301102</t>
  </si>
  <si>
    <t>Hloubení jam nezapažených v hornině tř. 4 objemu do 1000 m3</t>
  </si>
  <si>
    <t>-1067785074</t>
  </si>
  <si>
    <t>Hloubení nezapažených jam a zářezů s urovnáním dna do předepsaného profilu a spádu v hornině tř. 4 přes 100 do 1 000 m3</t>
  </si>
  <si>
    <t>0,50*nezap_jama_tr3a4 "50% v tř. 4"</t>
  </si>
  <si>
    <t>131301202</t>
  </si>
  <si>
    <t>Hloubení jam zapažených v hornině tř. 4 objemu do 1000 m3</t>
  </si>
  <si>
    <t>1482174269</t>
  </si>
  <si>
    <t>Hloubení zapažených jam a zářezů s urovnáním dna do předepsaného profilu a spádu v hornině tř. 4 přes 100 do 1 000 m3</t>
  </si>
  <si>
    <t>0,50*zapaz_jama_tr3a4 "50% v tř. 4"</t>
  </si>
  <si>
    <t>131401202</t>
  </si>
  <si>
    <t>Hloubení jam zapažených v hornině tř. 5 objemu do 1000 m3</t>
  </si>
  <si>
    <t>1832220872</t>
  </si>
  <si>
    <t>Hloubení zapažených jam a zářezů s urovnáním dna do předepsaného profilu a spádu v hornině tř. 5 přes 100 do 1 000 m3</t>
  </si>
  <si>
    <t>Za PB zdí bloku 05 až 06 - nejistota v geologii</t>
  </si>
  <si>
    <t>(2.0+1.9)*0.5*1*10+(2.6+1.9)*0.5*1*9</t>
  </si>
  <si>
    <t>"Blok 02" 51*2.23</t>
  </si>
  <si>
    <t>"Blok 03" (15.6+15.8)*0.5*3.11</t>
  </si>
  <si>
    <t>"Blok 04" (0.9+13.2)*0.5*0.85+(13.2+15.7)*0.5*4.76+(15.7+14.5)*0.5*4.76</t>
  </si>
  <si>
    <t>"Blok 05" (1.3+10)*0.5*1.25+(10+11.9)*0.5*7.58+(11.9+1)*0.5*0.78</t>
  </si>
  <si>
    <t>"Blok 06" (1.5+6.8)*0.5*1.23+(6.8+7.4)*0.5*4.0+(7.4+8.4)*0.5*4.31+(8.4+0.2)*0.5*1.17</t>
  </si>
  <si>
    <t>zapaz_jama_tr5*0,70 "70% strojně/30% ruční dolamování"</t>
  </si>
  <si>
    <t>205728332</t>
  </si>
  <si>
    <t>zapaz_jama_tr5*0,30 "70% strojně/30% ruční dolamování"</t>
  </si>
  <si>
    <t>16667091</t>
  </si>
  <si>
    <t>Viz přílohu D.02_1, D.02_3.1 a D.02_3.3.4, D.02_3.3.5</t>
  </si>
  <si>
    <t>"PB pažení typ B" 10,0*6 "ks"</t>
  </si>
  <si>
    <t>"PB pažení typ C" 10,0*13 "ks"</t>
  </si>
  <si>
    <t>600737660</t>
  </si>
  <si>
    <t>zapory*34,50 "kg/m" /1000</t>
  </si>
  <si>
    <t>1032026439</t>
  </si>
  <si>
    <t>"PB pažení typ B" (10,0-(4,5+7,2)/2)*6 "ks" *0,25^2*pi/4</t>
  </si>
  <si>
    <t>"PB pažení typ C" (10,0-(7,2+8,5)/2)*6 "ks" *0,25^2*pi/4</t>
  </si>
  <si>
    <t>"PB pažení typ C" (10,0-8,5)*7 "ks" *0,25^2*pi/4</t>
  </si>
  <si>
    <t>Převázka ocelová zdvojená pro kotvení záporového pažení 2xU260</t>
  </si>
  <si>
    <t>-1286238144</t>
  </si>
  <si>
    <t>Převázka ocelová pro ukotvení záporového pažení pro jakoukoliv délku převázky zdvojená 2xU260</t>
  </si>
  <si>
    <t>"PB pažení typ B" 2*7,0*1</t>
  </si>
  <si>
    <t>"PB pažení typ C" 2*5,0*3</t>
  </si>
  <si>
    <t>153811112</t>
  </si>
  <si>
    <t>Osazení kotvy tyčové dl přes 5 m D přes 28 do 32 mm</t>
  </si>
  <si>
    <t>616331308</t>
  </si>
  <si>
    <t>Osazení kotev tyčových bez provedení vrtu, zainjektování a napnutí kotvy při délce přes 5 m a průměru přes 28 do 32 mm</t>
  </si>
  <si>
    <t xml:space="preserve">Poznámka k souboru cen:_x000D_
1. Ceny nelze použít pro kotvičky k uchycení svařovaných sítí pro stříkané betony; tyto kotvičky se oceňují cenami 153 27-11 Kotvičky pro výztuž stříkaného betonu_x000D_
2. V cenách jsou započteny i náklady na:_x000D_
a) vyčištění vrtu,_x000D_
b) osazení hlavy kotvy,_x000D_
c) veškeré potřebné úpravy kotvy po napnutí._x000D_
3. Napnutí tyčových kotev se oceňuje cenami souboru cen 153 81-12 Napnutí tyčových kotev._x000D_
4. Zainjektování tyčových kotev se oceňuje cenami souboru cen 28. 60-21 Injektování povrchové s dvojitým obturátorem mikropilot nebo kotev._x000D_
5. Množství měrných jednotek se určuje v m délky kotvy._x000D_
</t>
  </si>
  <si>
    <t>Trvalé tyčové kotvy ve dně spadiště</t>
  </si>
  <si>
    <t>7,0 "m" * KT_tyc_D32_ks</t>
  </si>
  <si>
    <t>13021403</t>
  </si>
  <si>
    <t>tyč kotevní celozávitová CKT D 32mm ST 500 S</t>
  </si>
  <si>
    <t>-1560538258</t>
  </si>
  <si>
    <t>Poznámka k položce:_x000D_
BSt500s, 7,0 / 4,0 m, Ø32 mm, zaručená síla PO ≥ 150 kN.</t>
  </si>
  <si>
    <t>13021409</t>
  </si>
  <si>
    <t>matice pro CKT celozávitovou kotevní tyč D 32mm ST 500 S</t>
  </si>
  <si>
    <t>1841893087</t>
  </si>
  <si>
    <t>KT_tyc_D32_ks*2</t>
  </si>
  <si>
    <t>130-R22</t>
  </si>
  <si>
    <t>roznášecí deska z ploché oceli 400 / 400 / 30 mm vč. 4 ks navařených prutů z betonářské oceli R16, dl. 2000 mm</t>
  </si>
  <si>
    <t>1561287953</t>
  </si>
  <si>
    <t>"deska" 0,400*0,400*0,030 * 7850 * KT_tyc_D32_ks</t>
  </si>
  <si>
    <t>"kotvy R16" 4*2,0 * 1,578 * KT_tyc_D32_ks</t>
  </si>
  <si>
    <t>1538-R33</t>
  </si>
  <si>
    <t>Osazení svorníku - kotvy tyčové  dl. přes 5 m prům. 50 mm</t>
  </si>
  <si>
    <t>1459680136</t>
  </si>
  <si>
    <t>Osazení svorníku - kotvy tyčové dl. přes 5 m prům. 50 mm</t>
  </si>
  <si>
    <t xml:space="preserve">Poznámka k souboru cen:_x000D_
1. Ceny nelze použít pro kotvičky k uchycení svařovaných sítí pro stříkané betony; tyto kotvičky se_x000D_
 oceňují cenami 153 27-11 Kotvičky pro výztuž stříkaného betonu_x000D_
2. V cenách jsou započteny i náklady na:_x000D_
 a) vyčištění vrtu,_x000D_
 b) osazení hlavy kotvy,_x000D_
 c) veškeré potřebné úpravy kotvy po napnutí._x000D_
3. Napnutí tyčových kotev se oceňuje cenami souboru cen 153 81-12 Napnutí tyčových kotev._x000D_
4. Zainjektování tyčových kotev se oceňuje cenami souboru cen 28. 60-21 Injektování povrchové s_x000D_
 dvojitým obturátorem mikropilot nebo kotev._x000D_
5. Množství měrných jednotek se určuje v m délky kotvy._x000D_
</t>
  </si>
  <si>
    <t>svornik_D50*5,3</t>
  </si>
  <si>
    <t>130R34</t>
  </si>
  <si>
    <t>svorník - kotevní tyč D 50mm, SA 500/550 MPa vč. hlavy kotvy</t>
  </si>
  <si>
    <t>2080937641</t>
  </si>
  <si>
    <t>13021-R18</t>
  </si>
  <si>
    <t>roznášecí deska z ocely 400x400x30mm</t>
  </si>
  <si>
    <t>1020072094</t>
  </si>
  <si>
    <t>svornik_D50* 0,400*0,400*0,030*7850</t>
  </si>
  <si>
    <t>153811197</t>
  </si>
  <si>
    <t>Příplatek ke kotvám tyčovým za antikorozní úpravu trvalých kotev</t>
  </si>
  <si>
    <t>570591922</t>
  </si>
  <si>
    <t>Osazení kotev tyčových bez provedení vrtu, zainjektování a napnutí kotvy Příplatek k ceně za antikorozní úpravu trvalých kotev</t>
  </si>
  <si>
    <t>153811211</t>
  </si>
  <si>
    <t>Napnutí kotev tyčových únosnost kotvy do 0,45 MN</t>
  </si>
  <si>
    <t>-770591878</t>
  </si>
  <si>
    <t>Napnutí tyčových kotev při předepsané únosnosti kotvy do 0,45 MN</t>
  </si>
  <si>
    <t xml:space="preserve">Poznámka k souboru cen:_x000D_
1. Ceny jsou určeny pro jakoukoliv délku kotev._x000D_
2. V cenách jsou započteny i náklady na dopínání kotev při poklesu předpětí._x000D_
</t>
  </si>
  <si>
    <t>Kotvy ve dně spadiště D32 - viz D.02_1 a D.02_3.3.2"</t>
  </si>
  <si>
    <t>"Blok 02 - viz D.02_3.5.1" 2</t>
  </si>
  <si>
    <t>"Blok 03 - viz D.02_3.5.2" 2</t>
  </si>
  <si>
    <t>15381-R35</t>
  </si>
  <si>
    <t>Napnutí kotev svorníku - tyčových kotev prům. 50 mm</t>
  </si>
  <si>
    <t>-1623770013</t>
  </si>
  <si>
    <t>Viz přílohu D.02_3.2.2 a D.02_3.3.2</t>
  </si>
  <si>
    <t>"(21d) svorník - tyčová kotva prům. 50 mm" 5</t>
  </si>
  <si>
    <t>-522430710</t>
  </si>
  <si>
    <t>"PB pažení typ B - 3PKD" 12,0*3 "ks" + 9,0*3 "ks"</t>
  </si>
  <si>
    <t>"PB pažení typ C - 3PKD" 13,0*5 "ks" + 10,0*5 "ks"</t>
  </si>
  <si>
    <t>-1955508964</t>
  </si>
  <si>
    <t>153821114</t>
  </si>
  <si>
    <t>Osazení kotvy kabelové z pramenců nebo drátů pro nosnost do 0,62 MN</t>
  </si>
  <si>
    <t>-1784590090</t>
  </si>
  <si>
    <t>Osazení kotev kabelových z popouštěných pramenců nebo drátů pro nosnost přes 0,47 do 0,62 MN</t>
  </si>
  <si>
    <t>Viz přílohu D.02_3.2.1, D.02_3.2.1 a D.02_3.3.1 až D.02_3.3.5</t>
  </si>
  <si>
    <t>"(21a) 4 PKT12,0/5,0m" (4+7)*12,0</t>
  </si>
  <si>
    <t>"(21b) 4 PKT10,0/5,0m" (0+7)*10,0</t>
  </si>
  <si>
    <t>"(21c) 4 PKT12,0/5,0m" (6+0)*12,0</t>
  </si>
  <si>
    <t>"(21e) 4 PKT15,0/6,0m" (0+9)*15,0</t>
  </si>
  <si>
    <t>"(21f) 4 PKT13,0/6,0m" (12+0)*13,0</t>
  </si>
  <si>
    <t>R16</t>
  </si>
  <si>
    <t>dodávka pramencové kotvy 4x Lp 15,5 mm vč. hlavy kotvy</t>
  </si>
  <si>
    <t>-1793885807</t>
  </si>
  <si>
    <t>153821192</t>
  </si>
  <si>
    <t>Příplatek za provedení protikorozní úpravy trvalých kotev pro nosnost do 0,93 MN</t>
  </si>
  <si>
    <t>-1891722227</t>
  </si>
  <si>
    <t>Osazení kotev kabelových z popouštěných pramenců nebo drátů Příplatek k ceně za úpravu trvalých kotev pro únosnost od 0,47 do 0,93 MN</t>
  </si>
  <si>
    <t>-1311860152</t>
  </si>
  <si>
    <t>"PB pažení typ B - 3PKD" 3 "ks" + 3 "ks"</t>
  </si>
  <si>
    <t>"PB pažení typ C - 3PKD" 5 "ks" + 5 "ks"</t>
  </si>
  <si>
    <t>153822114</t>
  </si>
  <si>
    <t>Napnutí kabelových kotev při únosnosti kotvy do 0,62 MN</t>
  </si>
  <si>
    <t>1900046561</t>
  </si>
  <si>
    <t>Napnutí kabelových kotev při únosnosti kotvy přes 0,47 do 0,62 MN</t>
  </si>
  <si>
    <t>"(21a) 4 PKT12,0/5,0m" 4+7</t>
  </si>
  <si>
    <t>"(21b) 4 PKT10,0/5,0m" 0+7</t>
  </si>
  <si>
    <t>"(21c) 4 PKT12,0/5,0m" 6+0</t>
  </si>
  <si>
    <t>"(21e) 4 PKT15,0/6,0m" 0+9</t>
  </si>
  <si>
    <t>"(21f) 4 PKT13,0/6,0m" 12+0</t>
  </si>
  <si>
    <t>KT_4xLp_ks</t>
  </si>
  <si>
    <t>161101102</t>
  </si>
  <si>
    <t>Svislé přemístění výkopku z horniny tř. 1 až 4 hl výkopu do 4 m</t>
  </si>
  <si>
    <t>82560912</t>
  </si>
  <si>
    <t>Svislé přemístění výkopku bez naložení do dopravní nádoby avšak s vyprázdněním dopravní nádoby na hromadu nebo do dopravního prostředku z horniny tř. 1 až 4, při hloubce výkopu přes 2,5 do 4 m</t>
  </si>
  <si>
    <t xml:space="preserve">Poznámka k souboru cen:_x000D_
1. Ceny -1151 až -1158 lze použít i pro svislé přemístění materiálu a stavební suti z konstrukcí ze zdiva cihelného nebo kamenného, z betonu prostého, prokládaného, železového i předpjatého, pokud tyto konstrukce byly vybourány ve výkopišti._x000D_
2. Ceny pro hloubku přes 1 do 2,5 m, přes 2,5 m do 4 m atd. jsou určeny pro svislé přemístění výkopku od 0 do 2,5 m, od 0 do 4 m atd._x000D_
3. Množství materiálu i stavební suti z rozbouraných konstrukcí pro přemístění se rovná objemu konstrukcí před rozbouráním._x000D_
</t>
  </si>
  <si>
    <t>161101152</t>
  </si>
  <si>
    <t>Svislé přemístění výkopku z horniny tř. 5 až 7 hl výkopu do 4 m</t>
  </si>
  <si>
    <t>481471278</t>
  </si>
  <si>
    <t>Svislé přemístění výkopku bez naložení do dopravní nádoby avšak s vyprázdněním dopravní nádoby na hromadu nebo do dopravního prostředku z horniny tř. 5 až 7, při hloubce výkopu přes 2,5 do 4 m</t>
  </si>
  <si>
    <t>852235471</t>
  </si>
  <si>
    <t>nezap_jama_tr3a4 "přemístění na MD"</t>
  </si>
  <si>
    <t>zapaz_jama_tr3a4 "přemístění na MD"</t>
  </si>
  <si>
    <t>162501152</t>
  </si>
  <si>
    <t>Vodorovné přemístění do 3000 m výkopku/sypaniny z horniny tř. 5 až 7</t>
  </si>
  <si>
    <t>-2067414011</t>
  </si>
  <si>
    <t>Vodorovné přemístění výkopku nebo sypaniny po suchu na obvyklém dopravním prostředku, bez naložení výkopku, avšak se složením bez rozhrnutí z horniny tř. 5 až 7 na vzdálenost přes 2 500 do 3 000 m</t>
  </si>
  <si>
    <t>rzb_DKB "přemístění rozebrané dlažby na MD"</t>
  </si>
  <si>
    <t>zapaz_jama_tr5 "přemístění na MD"</t>
  </si>
  <si>
    <t>-1516065014</t>
  </si>
  <si>
    <t>923194524</t>
  </si>
  <si>
    <t>nezap_jama_tr3a4 "uložení na MD"</t>
  </si>
  <si>
    <t>zapaz_jama_tr5 "uložení na MD"</t>
  </si>
  <si>
    <t>174101101</t>
  </si>
  <si>
    <t>-936109774</t>
  </si>
  <si>
    <t>Poznámka k položce:_x000D_
Hutněný zásyp materiálem z výkopu 95% PS</t>
  </si>
  <si>
    <t>Před provizorním přelivem - zarovnání terénu pro uložení plachty 7/P</t>
  </si>
  <si>
    <t>0.3*19</t>
  </si>
  <si>
    <t>Zářez - pro ukotvení provizorní těsnící folie 7/P</t>
  </si>
  <si>
    <t>0.85*46</t>
  </si>
  <si>
    <t>Zářez - pro demontáž provizorní těsnící folie 7/P</t>
  </si>
  <si>
    <t>Zásyp ve stísněném prostoru mezi zdí a záporovým pažením</t>
  </si>
  <si>
    <t>Za PB zdí bloku 05 až 06</t>
  </si>
  <si>
    <t>(8.5+17.5)*0.5*10+17.5*10</t>
  </si>
  <si>
    <t>423818192</t>
  </si>
  <si>
    <t>"viz přílohu D.02._3.1,  D.02._3.3.3,  D.02._3.3.4 a  D.02._3.3.5</t>
  </si>
  <si>
    <t>28.5"m"  * 0.25"m2" "obsyp potrubí"</t>
  </si>
  <si>
    <t>583438100</t>
  </si>
  <si>
    <t>-78571844</t>
  </si>
  <si>
    <t>obsyp*1,85</t>
  </si>
  <si>
    <t>181951101</t>
  </si>
  <si>
    <t>Úprava pláně v hornině tř. 1 až 4 bez zhutnění</t>
  </si>
  <si>
    <t>1782854144</t>
  </si>
  <si>
    <t>Úprava pláně vyrovnáním výškových rozdílů v hornině tř. 1 až 4 bez zhutnění</t>
  </si>
  <si>
    <t>"Před provizorním přelivem - zarovnání terénu pro uložení plachty 7/P" 0.8*19</t>
  </si>
  <si>
    <t>"Pod provizorním přelivem - blok 08 až 10" 100 "m2"</t>
  </si>
  <si>
    <t>"Pod kamenný zához" 37.1 "m2"</t>
  </si>
  <si>
    <t>-2054954066</t>
  </si>
  <si>
    <t>Pod provizorní těsnící folií 7/P</t>
  </si>
  <si>
    <t>"Na svahu figury z rostlého terénu a terénní úpravy SO01, sklon svahu 1:2" 176"m2" *1.12</t>
  </si>
  <si>
    <t>"V zářezu" 1.7*46</t>
  </si>
  <si>
    <t>"Pod kamenný zához" 1.12*9"m2"</t>
  </si>
  <si>
    <t>-1570556001</t>
  </si>
  <si>
    <t>Poznámka k položce:_x000D_
Minimální tl. 100 mm + 50mm na nerovnost podkladu.</t>
  </si>
  <si>
    <t>"PB pažení typ B" (4,5+7,2)/2*6,0</t>
  </si>
  <si>
    <t>"PB pažení typ C" (7,2+8,5)/2*4,0</t>
  </si>
  <si>
    <t>"PB pažení typ C" 8,5*8,0</t>
  </si>
  <si>
    <t>58932563</t>
  </si>
  <si>
    <t>beton C 16/20 X0,XC1 kamenivo frakce 0/8</t>
  </si>
  <si>
    <t>-1424018964</t>
  </si>
  <si>
    <t>153273112</t>
  </si>
  <si>
    <t>Výztuž stříkaného betonu ze svařovaných sítí jednovrstvá D drátu 6 mm skalních a poloskalních ploch</t>
  </si>
  <si>
    <t>-1770817924</t>
  </si>
  <si>
    <t>Výztuž stříkaného betonu ze svařovaných sítí skalních a poloskalních ploch jednovrstvých, průměru drátu přes 4 do 6 mm</t>
  </si>
  <si>
    <t>215901101</t>
  </si>
  <si>
    <t>Zhutnění podloží z hornin soudržných do 92% PS nebo nesoudržných sypkých I(d) do 0,8</t>
  </si>
  <si>
    <t>277748215</t>
  </si>
  <si>
    <t>Zhutnění podloží pod násypy z rostlé horniny tř. 1 až 4 z hornin soudružných do 92 % PS a nesoudržných sypkých relativní ulehlosti I(d) do 0,8</t>
  </si>
  <si>
    <t xml:space="preserve">Poznámka k souboru cen:_x000D_
1. Cena je určena pro zhutnění ploch vodorovných nebo ve sklonu do 1 : 5, je-li předepsáno zhutnění do hloubky 0,7 m od pláně._x000D_
2. Cenu nelze použít pro zhutnění podloží z hornin konzistence kašovité až tekoucí._x000D_
3. Míru zhutnění podloží předepisuje projekt._x000D_
4. Množství jednotek se určí v m2 půdorysné plochy zhutněného podloží._x000D_
</t>
  </si>
  <si>
    <t>0.8*19</t>
  </si>
  <si>
    <t>221111116</t>
  </si>
  <si>
    <t>Vrty přenosnými kladivy D do 13 mm hor. IV až VI</t>
  </si>
  <si>
    <t>52075373</t>
  </si>
  <si>
    <t>Vrty přenosnými vrtacími kladivy v hloubce 0 až 10 m průměru do 13 mm úklonu do 180° v horninách tř. IV až VI</t>
  </si>
  <si>
    <t>0,50*tesnici_inj</t>
  </si>
  <si>
    <t>225221112</t>
  </si>
  <si>
    <t>Vrty maloprofilové jádrové D do 93 mm úklon do 45° hl do 25 m hor. I a II omezený prostor</t>
  </si>
  <si>
    <t>73994129</t>
  </si>
  <si>
    <t>Maloprofilové vrty jádrové průměru přes 56 do 93 mm v omezeném prostoru do úklonu 45° v hl 0 až 25 m v hornině tř. I a II</t>
  </si>
  <si>
    <t>1/3*vrty_injektaz "převrtání při sestupné injektáži"</t>
  </si>
  <si>
    <t>225221114</t>
  </si>
  <si>
    <t>Vrty maloprofilové jádrové D do 93 mm úklon do 45° hl do 25 m hor. III a IV omezený prostor</t>
  </si>
  <si>
    <t>-264031745</t>
  </si>
  <si>
    <t>Maloprofilové vrty jádrové průměru přes 56 do 93 mm v omezeném prostoru do úklonu 45° v hl 0 až 25 m v hornině tř. III a IV</t>
  </si>
  <si>
    <t>Fortifikační injektáž - viz D.02_1, D.02_1 a D.02_3.4.1</t>
  </si>
  <si>
    <t>Provádění ve stísněných a špatně přístupných podmínkách</t>
  </si>
  <si>
    <t>"Návodní vrty" (4,5+0,5) "m" * 9 "ks"</t>
  </si>
  <si>
    <t>"Vzdušní vrt" (4,5+0,5) "m" * 9 "ks"</t>
  </si>
  <si>
    <t>22521-R17</t>
  </si>
  <si>
    <t>Příplatek k maloprofilovým jádrovým vrtům D do 93 mm za výnos jádra s příslušnou geologickou dokumentací vrtu</t>
  </si>
  <si>
    <t>-1346375145</t>
  </si>
  <si>
    <t>5,0 "m" * 2 "ks"</t>
  </si>
  <si>
    <t>-588907061</t>
  </si>
  <si>
    <t>253</t>
  </si>
  <si>
    <t>-1314039448</t>
  </si>
  <si>
    <t>0,05*KT_tyc_D32_dl "5%"</t>
  </si>
  <si>
    <t>0,05*KT_4xLp_dl "5%"</t>
  </si>
  <si>
    <t>0,05*svornik_D50*5,3 "5%"</t>
  </si>
  <si>
    <t>18499419</t>
  </si>
  <si>
    <t>Poznámka k položce:_x000D_
Do nabídkové ceny je třeba započítat i ztížené provádění vrtů ve svažitém terénu._x000D_
Vrty maloprofilové jádrové bez výnosu jádra.</t>
  </si>
  <si>
    <t>0,50*zapory "50% v zemine - tř. vrtatelnosti II."</t>
  </si>
  <si>
    <t>1817400966</t>
  </si>
  <si>
    <t>0,50*zapory "50% v zemine - tř. vrtatelnosti III-VI."</t>
  </si>
  <si>
    <t>254</t>
  </si>
  <si>
    <t>-148201435</t>
  </si>
  <si>
    <t>0,05*0,50*zapory "5% z 50% v zemine - tř. vrtatelnosti II."</t>
  </si>
  <si>
    <t>0,05*0,50*zapory "5% z 50% v zemine - tř. vrtatelnosti III-VI."</t>
  </si>
  <si>
    <t>43048888</t>
  </si>
  <si>
    <t>0,15*(7,0-4,0)*KT_tyc_D32_ks</t>
  </si>
  <si>
    <t>"(21a) 4 PKT12,0/5,0m" 0,15*(4+7)*(12,0-5,0)</t>
  </si>
  <si>
    <t>"(21b) 4 PKT10,0/5,0m" 0,15*(0+7)*(10,0-5,0)</t>
  </si>
  <si>
    <t>"(21c) 4 PKT12,0/5,0m" 0,15*(6+0)*(12,0-5,0)</t>
  </si>
  <si>
    <t>"(21e) 4 PKT15,0/6,0m" 0,15*(0+9)*(15,0-6,0)</t>
  </si>
  <si>
    <t>"(21f) 4 PKT13,0/6,0m" 0,15*(12+0)*(13,0-6,0)</t>
  </si>
  <si>
    <t>"PB pažení typ B -3PKD" 0,15*(12,0-4,0)*3 "ks" + 0,15*(9,0-4,0)*3 "ks"</t>
  </si>
  <si>
    <t>"PB pažení typ C -3PKD" 0,15*(13,0-4,0)*5 "ks" + 0,15*(10,0-4,0)*5 "ks"</t>
  </si>
  <si>
    <t>Zainjektování kotev GEWI D50 mm</t>
  </si>
  <si>
    <t>0,30*svornik_D50*5,3</t>
  </si>
  <si>
    <t>281604121</t>
  </si>
  <si>
    <t>Injektování aktivovanými směsmi nízkotlaké sestupné tlakem do 0,6 MPa</t>
  </si>
  <si>
    <t>-2116867034</t>
  </si>
  <si>
    <t>Injektování aktivovanými směsmi sestupné, tlakem do 0,60 MPa</t>
  </si>
  <si>
    <t xml:space="preserve">Poznámka k souboru cen:_x000D_
1. Ceny jsou určeny pro injektování_x000D_
a) s obturátorem i bez obturátoru,_x000D_
b) injekční stanicí s automatickou registrací parametrů._x000D_
2. Ceny nelze použít pro injektování:_x000D_
a) neaktivovanými směsmi jednoduchým obturátorem; toto injektování se oceňuje cenami souboru cen 28. 60-11 Injektování,_x000D_
b) mikropilot a kotev; toto injektování se oceňuje cenami souboru cen 28. 60-21 Injektování povrchové s dvojitým obturátorem mikropilot nebo kotev,_x000D_
c) vysokotlaké s dvojitým obturátorem; toto injektování se oceňuje cenami souboru cen 282 60-31 Injektování vysokotlaké s dvojitým obturátorem,_x000D_
d) organickými pryskyřicemi neředitelnými vodou; toto injektování se oceňuje cenami souboru cen 282 60-51 Injektování povrchové vysokotlaké pryskyřicemi vodou,_x000D_
e) živicemi za tepla; toto injektování se oceňuje individuálně,_x000D_
f) tryskové; tato injektáž se oceňuje cenami souboru cen 282 60-21 Trysková injektáž._x000D_
3. Rozhodující pro volbu ceny podle výšky tlaku je maximální tlak na jednom vrtu._x000D_
</t>
  </si>
  <si>
    <t>Poznámka k položce:_x000D_
Tlak do 0,3 MPa._x000D_
Podrobný popis injektáže viz přílohu D.02_1 Technická zpáva.</t>
  </si>
  <si>
    <t>1,0*vrty_injektaz "1,0 h/m - injektování"</t>
  </si>
  <si>
    <t>Provedení VTZ</t>
  </si>
  <si>
    <t>"uvažováno 2 etáže na vrt, 2x10 min. na etáž" 2*(9+9)*2*10/60</t>
  </si>
  <si>
    <t>585211300</t>
  </si>
  <si>
    <t>cement portlandský CEM I 42,5MPa</t>
  </si>
  <si>
    <t>200353367</t>
  </si>
  <si>
    <t>0,010*vrty_injektaz "10 kg/m"</t>
  </si>
  <si>
    <t>581284520</t>
  </si>
  <si>
    <t>bentonit aktivovaný mletý pro vrty, injektáže a těsnění vodních staveb</t>
  </si>
  <si>
    <t>1595541574</t>
  </si>
  <si>
    <t>cem_injekt*0,05</t>
  </si>
  <si>
    <t>-1599526658</t>
  </si>
  <si>
    <t>1,1*4,0*KT_tyc_D32_ks</t>
  </si>
  <si>
    <t>"(21a) 4 PKT12,0/5,0m" 1,1*(4+7)*5,0</t>
  </si>
  <si>
    <t>"(21b) 4 PKT10,0/5,0m" 1,1*(0+7)*5,0</t>
  </si>
  <si>
    <t>"(21c) 4 PKT12,0/5,0m" 1,1*(6+0)*5,0</t>
  </si>
  <si>
    <t>"(21e) 4 PKT15,0/6,0m" 1,1*(0+9)*6,0</t>
  </si>
  <si>
    <t>"(21f) 4 PKT13,0/6,0m" 1,1*(12+0)*6,0</t>
  </si>
  <si>
    <t>"PB pažení typ B -3PKD" 1,1*4,0*3 "ks" + 1,1*4,0*3 "ks"</t>
  </si>
  <si>
    <t>"PB pažení typ C -3PKD" 1,1*4,0*5 "ks" + 1,1*4,0*5 "ks"</t>
  </si>
  <si>
    <t>615600034</t>
  </si>
  <si>
    <t>0,025*(7,0-4,0)*KT_tyc_D32_ks</t>
  </si>
  <si>
    <t>"(21a) 4 PKT12,0/5,0m" 0,025*(4+7)*(12,0-5,0)</t>
  </si>
  <si>
    <t>"(21b) 4 PKT10,0/5,0m" 0,025*(0+7)*(10,0-5,0)</t>
  </si>
  <si>
    <t>"(21c) 4 PKT12,0/5,0m" 0,025*(6+0)*(12,0-5,0)</t>
  </si>
  <si>
    <t>"(21e) 4 PKT15,0/6,0m" 0,025*(0+9)*(15,0-6,0)</t>
  </si>
  <si>
    <t>"(21f) 4 PKT13,0/6,0m" 0,025*(12+0)*(13,0-6,0)</t>
  </si>
  <si>
    <t>"PB pažení typ B -3PKD" 0,025*(12,0-4,0)*3 "ks" + 0,025*(9,0-4,0)*3 "ks"</t>
  </si>
  <si>
    <t>"PB pažení typ C -3PKD" 0,025*(13,0-4,0)*5 "ks" + 0,025*(10,0-4,0)*5 "ks"</t>
  </si>
  <si>
    <t>0,080*4,0*KT_tyc_D32_ks</t>
  </si>
  <si>
    <t>"(21a) 4 PKT12,0/5,0m" 0,080*(4+7)*5,0</t>
  </si>
  <si>
    <t>"(21b) 4 PKT10,0/5,0m" 0,080*(0+7)*5,0</t>
  </si>
  <si>
    <t>"(21c) 4 PKT12,0/5,0m" 0,080*(6+0)*5,0</t>
  </si>
  <si>
    <t>"(21e) 4 PKT15,0/6,0m" 0,080*(0+9)*6,0</t>
  </si>
  <si>
    <t>"(21f) 4 PKT13,0/6,0m" 0,080*(12+0)*6,0</t>
  </si>
  <si>
    <t>"PB pažení typ B -3PKD" 0,080*4,0*3 "ks" + 0,080*4,0*3 "ks"</t>
  </si>
  <si>
    <t>"PB pažení typ C -3PKD" 0,080*4,0*5 "ks" + 0,080*4,0*5 "ks"</t>
  </si>
  <si>
    <t>0,035*svornik_D50*5,3</t>
  </si>
  <si>
    <t>-112373283</t>
  </si>
  <si>
    <t>0,05*cem_kotvy</t>
  </si>
  <si>
    <t>282-R08</t>
  </si>
  <si>
    <t>Dodávka a osazení injektážního pakru prům. 13 mm</t>
  </si>
  <si>
    <t>-1331734083</t>
  </si>
  <si>
    <t>Viz přílohu D.02_1, D.02_2.3.1 a D.02_2.3.1</t>
  </si>
  <si>
    <t>Pravá stěna</t>
  </si>
  <si>
    <t>"(215*1.01+4.9*9.8)*0.15*16 ks vrtů/m2" 637</t>
  </si>
  <si>
    <t>Levá stěna</t>
  </si>
  <si>
    <t>"(242*1.01+4.9*10.1)*0.15*16 ks vrtů/m2" 706</t>
  </si>
  <si>
    <t>282605111</t>
  </si>
  <si>
    <t>Injektování vysokotlaké pryskyřicemi neředitelnými vodou povrchové vysokotlaké tlakem do 30 MPa</t>
  </si>
  <si>
    <t>-2035841519</t>
  </si>
  <si>
    <t>Injektování povrchové vysokotlaké pryskyřicemi neředitelnými vodou bez obturátoru, tlakem do 30,0 MPa</t>
  </si>
  <si>
    <t xml:space="preserve">Poznámka k souboru cen:_x000D_
1. Ceny jsou určeny pro injektování organickými pryskyřicemi neředitelnými vodou, na bázi dvou nebo vícesložkových pryskyřic._x000D_
2. Ceny nelze použít pro injektování:_x000D_
a) jednoduchým obturátorem; toto injektování se oceňuje cenami souboru cen 28. 60-11 Injektování,_x000D_
b) mikropilot nebo kotev; toto injektování se oceňuje cenami souboru cen 28. 60-21 Injektování povrchové s dvojitým obturátorem mikropilot nebo kotev,_x000D_
c) aktivovanou maltou; toto injektování se oceňuje cenami souboru cen 28. 60-41 Injektování aktivovanými směsmi,_x000D_
d) vysokotlaké s dvojitým obturátorem; toto injektování se oceňuje cenami souboru cen 282 60-31 Injektování vysokotlaké s dvojitým obturátorem,_x000D_
e) živicemi za tepla; toto injektování se oceňuje individuálně,_x000D_
f) tryskové; tato injektáž se oceňuje cenami souboru cen 282 60-21 Trysková injektáž_x000D_
</t>
  </si>
  <si>
    <t>Poznámka k položce:_x000D_
6/0 Chemická injektáž průsakových cest do hloubky minimálně 1.0m pod odbouraný líc betonové konstrukce, přesah injektáže přes zaměřené plochy průsaků bude cac 0.25 m,  vrty injektáže budou provedeny v rastru 0,25 x 0,25 m. Předpokládaná průměrná hloubka vrtů 0.4m</t>
  </si>
  <si>
    <t>0,25*tesnici_inj</t>
  </si>
  <si>
    <t>24551762</t>
  </si>
  <si>
    <t>hmota injektážní PUR do mokrého prostředí</t>
  </si>
  <si>
    <t>litr</t>
  </si>
  <si>
    <t>1192510986</t>
  </si>
  <si>
    <t>0,33*tesnici_inj</t>
  </si>
  <si>
    <t>282791112</t>
  </si>
  <si>
    <t>Injektážní trubky z PVC hladké vnitřní D 50 až 63 mm hladké bez kohoutku</t>
  </si>
  <si>
    <t>-1564417275</t>
  </si>
  <si>
    <t>Injektážní trubky z PVC závitové s osazením upravených trubek do předem připraveného injekčního vrtu, vnitřního průměru přes 50 do 63 mm, hladké</t>
  </si>
  <si>
    <t xml:space="preserve">Poznámka k souboru cen:_x000D_
1. V cenách jsou započteny i náklady na dodání a montáž gumových manžet a na spojení trubek._x000D_
2. V cenách nejsou započteny náklady na stabilizaci trubek ve vrtu injekční zálivkou; tyto stavební práce se oceňují cenami souboru cen 28. 60-11 Injektování._x000D_
</t>
  </si>
  <si>
    <t>0.5*(9+9)</t>
  </si>
  <si>
    <t>282791122</t>
  </si>
  <si>
    <t>Injektážní trubky z PVC hladké vnitřní D 50 až 63 mm manžetové</t>
  </si>
  <si>
    <t>318244713</t>
  </si>
  <si>
    <t>Injektážní trubky z PVC závitové s osazením upravených trubek do předem připraveného injekčního vrtu, vnitřního průměru přes 50 do 63 mm, manžetové</t>
  </si>
  <si>
    <t>vrty_injektaz-Inj_Tr_hladka</t>
  </si>
  <si>
    <t>292111111</t>
  </si>
  <si>
    <t>Montáž pomocné konstrukce ocelové pro zvláštní zakládání z terénu</t>
  </si>
  <si>
    <t>-1419009165</t>
  </si>
  <si>
    <t>Pomocná konstrukce pro zvláštní zakládání staveb ocelová z terénu zřízení</t>
  </si>
  <si>
    <t xml:space="preserve">Poznámka k souboru cen:_x000D_
1. Ceny jsou určeny pro:_x000D_
a) jakýkoliv druh a rozměr ocelových, dřevěných výrobků,_x000D_
b) provádění pomocných konstrukcí z terénu, z lešení, z prámů lodí,_x000D_
c) pracovní podlahy, lešení, podporné a jiné konstrukce pro beranidla, vytahovače, vrtné a jiné soupravy,_x000D_
d) rozepření a vzepření štětových nebo podzemních stěn (i pilotových)._x000D_
2. V ceně-1111 jsou započteny i náklady na potřebný spojovací materiál._x000D_
3. V cenách nejsou započteny náklady na dodání nebo opotřebení materiálu._x000D_
a) dodání materiálu trvale zabudovaného se oceňuje ve specifikaci._x000D_
b) opotřebení materiálu dočasně zabudovaného se oceňuje ve specifikaci jako u oceli 0,2 a u dřeva 0,333.násobek pořizovací ceny materiálu._x000D_
</t>
  </si>
  <si>
    <t>Montáž ocelové konstrukce provozorního přelivu</t>
  </si>
  <si>
    <t>oc_kc_prelivu/1000</t>
  </si>
  <si>
    <t>R27</t>
  </si>
  <si>
    <t>dodávka ocelové konstrukce provizorního přelivu z ocelových válcovanách profilů</t>
  </si>
  <si>
    <t>-655788503</t>
  </si>
  <si>
    <t>Viz přílohu D.02_1 a D.02_3.8.3</t>
  </si>
  <si>
    <t>Dvojitá nosná konstrukce z U200</t>
  </si>
  <si>
    <t>2*(7.11+3+7.71+0.78) * 25,3 "kg/m"</t>
  </si>
  <si>
    <t>Nosníky jednoduché</t>
  </si>
  <si>
    <t>(0.34+0.58+0.81+1.05+1.28+1.52+1.75+1.99+2.22+2.46+2.7+2.93+0.44+0.54+0.37)  * 25,3 "kg/m"</t>
  </si>
  <si>
    <t>Vzpěry</t>
  </si>
  <si>
    <t>(1.28+2.21+1.63+1.25+1.11+1.20)  * 25,3 "kg/m"</t>
  </si>
  <si>
    <t>0,10*oc_preliv_ZH "10% ostatní drobné prvky"</t>
  </si>
  <si>
    <t>292111111b</t>
  </si>
  <si>
    <t>788374309</t>
  </si>
  <si>
    <t>10 "ks" *1,8*2*13,4/1000 "2xU120 - rozpěry"</t>
  </si>
  <si>
    <t>2*18 "m" *2*11,1/1000 "2xI120"</t>
  </si>
  <si>
    <t>13010732</t>
  </si>
  <si>
    <t>ocel profilová IPN 300 jakost 11 375</t>
  </si>
  <si>
    <t>-1957047008</t>
  </si>
  <si>
    <t>292111112</t>
  </si>
  <si>
    <t>Demontáž pomocné konstrukce ocelové pro zvláštní zakládáníz terénu</t>
  </si>
  <si>
    <t>1425425241</t>
  </si>
  <si>
    <t>Pomocná konstrukce pro zvláštní zakládání staveb ocelová z terénu odstranění</t>
  </si>
  <si>
    <t>292111112b</t>
  </si>
  <si>
    <t>1203504118</t>
  </si>
  <si>
    <t>292211111</t>
  </si>
  <si>
    <t>Montáž pomocné konstrukce dřevěné pro zvláštní zakládání z terénu</t>
  </si>
  <si>
    <t>289446131</t>
  </si>
  <si>
    <t>Pomocná konstrukce pro zvláštní zakládání staveb dřevěná z terénu zřízení</t>
  </si>
  <si>
    <t>Dřevěnné bednění provizorního přelivu</t>
  </si>
  <si>
    <t>0,050*drev_stena</t>
  </si>
  <si>
    <t>60511135</t>
  </si>
  <si>
    <t>řezivo stavební fošny prismované středové š přes 220mm dl 2-5m</t>
  </si>
  <si>
    <t>1247785039</t>
  </si>
  <si>
    <t>"Bednění" 14 "m2"</t>
  </si>
  <si>
    <t>"Nejistota v provedení provizorní konstrukce" 1,4 "m2"</t>
  </si>
  <si>
    <t>292211112</t>
  </si>
  <si>
    <t>Demontáž pomocné konstrukce dřevěné pro zvláštní zakládání z terénu</t>
  </si>
  <si>
    <t>958444862</t>
  </si>
  <si>
    <t>Pomocná konstrukce pro zvláštní zakládání staveb dřevěná z terénu odstranění</t>
  </si>
  <si>
    <t>292-R28</t>
  </si>
  <si>
    <t>Dodávka, montáž a demontáž vyrovnávacího prvku, gumový podkladek pod ocelovou konstrukci š. 300 mm (pro zamezení poškození návodního pláště)</t>
  </si>
  <si>
    <t>1373576096</t>
  </si>
  <si>
    <t>8.7+1.3+1.3+1.2</t>
  </si>
  <si>
    <t>292-R29</t>
  </si>
  <si>
    <t>Kotvení ocelové konstrukce skrz AB plášť do betonového stropu injekční chodby, vč. odstranění kotvení po demontáži</t>
  </si>
  <si>
    <t>-166553403</t>
  </si>
  <si>
    <t>292-R30</t>
  </si>
  <si>
    <t>Kotvení ocelové konstrukce ke konstrukci ŽB provizorního přelivu, vč. demontáže kotvení</t>
  </si>
  <si>
    <t>105100194</t>
  </si>
  <si>
    <t>Kotvení ocelové konstrukce ke konstrukci ŽB provizorního přelivu</t>
  </si>
  <si>
    <t>292-R31</t>
  </si>
  <si>
    <t>Prvek pro zajištění ohybu folie proti protržení (návodní plášť/dřevěnné bednění, ocelová konstrukce/ žb kce provizorního přelivu)</t>
  </si>
  <si>
    <t>880000521</t>
  </si>
  <si>
    <t>"Šikmá a vodorovná část (ocel kce provizorního přelivu/návodní plášť, ocel kce provizorního přelivu/žb kce provizorního přelivu)" 9 "m"</t>
  </si>
  <si>
    <t>"Svislá část (ocel kce provizorního přelivu/žb kce provizorního přelivu)" 3,3 "m"</t>
  </si>
  <si>
    <t>292-R32</t>
  </si>
  <si>
    <t>Dodávka, montáž, demontáž a odklizení provizorního schodiště a podesta za provizorním přelivem</t>
  </si>
  <si>
    <t>44404628</t>
  </si>
  <si>
    <t>Dodávka, montáž, demontáž a odklizení provizorního schodiště a podesta za provizorním přelivem.
Délka celkem cca 14m, překonání výšky cca 4.9m, šířka 1.0m.</t>
  </si>
  <si>
    <t>1 "viz přílohu D.02_3.8.3"</t>
  </si>
  <si>
    <t>2-R09.1</t>
  </si>
  <si>
    <t>Zaměření průsaků zachovávaných částí zdí PB a LB pro určení míst těsnící injektáže před odbouráním</t>
  </si>
  <si>
    <t>-902995484</t>
  </si>
  <si>
    <t>Zaměření průsaků zachovávaných částí zdí PB a LB. Zaměření se provede pouze v rozsahu zachovaných betonových konstrukcích po odbourání. Lokality s průsaky budou zaměřeny před zahájením bouracích prací. Zákres s kótami od zachovávaných částí konstrukce bude proveden do příloh D.02_3.2.X, kopie zákresu bude předána TDI.</t>
  </si>
  <si>
    <t>Pravá stěna - předpokládaný rozsah 15%, viz D.02_3.2.1</t>
  </si>
  <si>
    <t>(215*1.01+4.9*9.8)*0.15</t>
  </si>
  <si>
    <t>Levá stěna - předpokládaný rozsah 15%, viz D.02_3.2.2</t>
  </si>
  <si>
    <t>(242*1.01+4.9*10.1)*0.15</t>
  </si>
  <si>
    <t>2-R09.2</t>
  </si>
  <si>
    <t>Vytyčení a vyznačení průsaků zachovávaných částí zdí PB a LB po dobourání</t>
  </si>
  <si>
    <t>1642568763</t>
  </si>
  <si>
    <t>Vytyčení a vyznačení průsaků zachovávaných částí zdí PB a LB po dobourání.</t>
  </si>
  <si>
    <t>2-R09.3</t>
  </si>
  <si>
    <t>Zaměření poruch - trhlin ve stávajících zdech LB a PB spadiště</t>
  </si>
  <si>
    <t>1967008916</t>
  </si>
  <si>
    <t>Zaměření poruch - trhlin ve stávajících zdech LB a PB spadiště. Zaměření se provede pouze v rozsahu zachovaných betonových konstrukcích po odbourání. Lokality s poruchami budou zaměřeny před zahájením bouracích prací. Zákres s kótami od zachovávaných částí konstrukce bude proveden do příloh D.02_3.2.X, kopie zákresu bude předána TDI.</t>
  </si>
  <si>
    <t>252013306</t>
  </si>
  <si>
    <t>Blok 04 - viz D.02_3.5.3</t>
  </si>
  <si>
    <t>0,25 * (6.7+6.2)*3.5</t>
  </si>
  <si>
    <t>1923281768</t>
  </si>
  <si>
    <t>Poznámka k položce:_x000D_
Lepení a spárování bude provedeno vysokopevnostní nenasákavou mrazuvzdornou cementovou maltou s parametry splňujícími nejméně tyto požadavky:_x000D_
• třída dle ČSN 1504-3: R4;_x000D_
• pevnost v tlaku ≥45 MPa;_x000D_
• pevnost v ohybu ≥6 MPa;_x000D_
• tahová přídržnost ≥2,0 MPa;_x000D_
• velikost zrna ≤3 mm;_x000D_
• tloušťka vrstvy až 50 mm._x000D_
Podrobná specifikace viz Technické podmínky v příloze H._x000D_
Součástí položky bude i očištění okolí spár od případného znečištění spárovací hmotou.</t>
  </si>
  <si>
    <t>1/Ka Kotvená kamenná římsa dělícího pilíře - viz D.02_1</t>
  </si>
  <si>
    <t>0,25*8,54 "viz D.02_3.7.1"</t>
  </si>
  <si>
    <t>2/Ka Kotvený řezaný kamenný obklad bezpečnostního přelivu - viz D.02_1</t>
  </si>
  <si>
    <t>1,00*24,1 "viz D.02_3.7.2"</t>
  </si>
  <si>
    <t>3/Ka Kotvená kamenná římsa PB zdi nad mostem - viz D.02_1</t>
  </si>
  <si>
    <t>0,25*41,0 "viz D.02_3.7.4"</t>
  </si>
  <si>
    <t>4/Ka Kotvená kamenná římsa PB zdi pod mostem - viz D.02_1</t>
  </si>
  <si>
    <t>0,27*0,60*10,6 + 0,27*0,39 "viz D.02_3.7.3"</t>
  </si>
  <si>
    <t>R02a.1</t>
  </si>
  <si>
    <t>dodávka kamenného kvádru obkladu dělícího pilíře tl. 0,25 m, šířky 0,45 m, dl. 1,16 m - typ 1</t>
  </si>
  <si>
    <t>2028519311</t>
  </si>
  <si>
    <t>12 "ks - viz přílohu D.02_3.7.1"</t>
  </si>
  <si>
    <t>R02a.2</t>
  </si>
  <si>
    <t>dodávka kamenného kvádru obkladu dělícího pilíře tl. 0,25 m, šířky 0,58 m, dl. 1,16 m (půlkruh) - typ 2</t>
  </si>
  <si>
    <t>704108421</t>
  </si>
  <si>
    <t>1 "ks - viz přílohu D.02_3.7.1"</t>
  </si>
  <si>
    <t>R02a.3</t>
  </si>
  <si>
    <t>dodávka kamenného kvádru obkladu dělícího pilíře tl. 0,25 m, šířky 0,367-0,447 m, dl. 1,16 m - typ 3</t>
  </si>
  <si>
    <t>1279901972</t>
  </si>
  <si>
    <t>R02a.4</t>
  </si>
  <si>
    <t>dodávka kamenného kvádru obkladu dělícího pilíře tl. 0,25 m, šířky 0,408 m, dl. 1,16 m - typ 4</t>
  </si>
  <si>
    <t>833108814</t>
  </si>
  <si>
    <t>R02a.5</t>
  </si>
  <si>
    <t>dodávka kamenného kvádru obkladu dělícího pilíře tl. 0,25 m, šířky 0,103-0,528 m, dl. 1,16 m (pětiúhelník) - typ 5</t>
  </si>
  <si>
    <t>704457552</t>
  </si>
  <si>
    <t>R02a.6</t>
  </si>
  <si>
    <t>dodávka kamenného kvádru obkladu dělícího pilíře tl. 0,283-0,305 m, šířky 0,000-0,638 m, dl. 0,888 m (trojúhelník) - typ 6</t>
  </si>
  <si>
    <t>-2054558967</t>
  </si>
  <si>
    <t>R02b.1</t>
  </si>
  <si>
    <t>dodávka kamenného kvádru římsy zdi nad mostem tl. 0,25 m, šířky 0,990, dl. 0,500 m - typ 1</t>
  </si>
  <si>
    <t>-471725191</t>
  </si>
  <si>
    <t>36 "ks - viz přílohu D.02_3.7.4"</t>
  </si>
  <si>
    <t>R02b.2</t>
  </si>
  <si>
    <t>dodávka kamenného kvádru římsy zdi nad mostem tl. 0,25 m, šířky 0,990, atyp rozměru dl. od 0,437 m do 0,520 m - typ 1A</t>
  </si>
  <si>
    <t>-1919301142</t>
  </si>
  <si>
    <t>6 "ks - viz přílohu D.02_3.7.4"</t>
  </si>
  <si>
    <t>R02b.3</t>
  </si>
  <si>
    <t>dodávka kamenného kvádru římsy zdi nad mostem atyp rozměru se zkosenou zaoblenou hranou tl. 0,25 m, šířky 0,666 - 0,990 m, dl. 0,500 m - typ 1A</t>
  </si>
  <si>
    <t>1104157916</t>
  </si>
  <si>
    <t>4 "ks - viz přílohu D.02_3.7.4"</t>
  </si>
  <si>
    <t>R02b.4</t>
  </si>
  <si>
    <t>dodávka kamenného kvádru římsy zdi nad mostem tl. 0,25 m, šířky 0,990, dl. 0,399 - 0,439 m - typ 2</t>
  </si>
  <si>
    <t>1762508638</t>
  </si>
  <si>
    <t>15 "ks - viz přílohu D.02_3.7.4"</t>
  </si>
  <si>
    <t>R02b.5</t>
  </si>
  <si>
    <t>dodávka kamenného kvádru římsy zdi nad mostem tl. 0,25 m, šířky 0,990, dl. 0,345 - 0,412 m - typ 2A</t>
  </si>
  <si>
    <t>-1537832897</t>
  </si>
  <si>
    <t>1 "ks - viz přílohu D.02_3.7.4"</t>
  </si>
  <si>
    <t>R02b.6</t>
  </si>
  <si>
    <t>dodávka kamenného kvádru římsy zdi nad mostem tl. 0,25 m, šířky 0,990, dl. 0,440 - 0,480 m - typ 3</t>
  </si>
  <si>
    <t>205292473</t>
  </si>
  <si>
    <t>R02b.7</t>
  </si>
  <si>
    <t>dodávka kamenného kvádru římsy zdi nad mostem tl. 0,25 m, šířky 0,990 m, dl. 0,413 - 0,480 m - typ 3A</t>
  </si>
  <si>
    <t>72225536</t>
  </si>
  <si>
    <t>R02b.8</t>
  </si>
  <si>
    <t>dodávka kamenného kvádru římsy zdi nad mostem se zkosenou zaoblenou hranou tl. 0,25 m, šířky 1,133-1,423 m, dl. 0,500 m - typ 4</t>
  </si>
  <si>
    <t>1401788406</t>
  </si>
  <si>
    <t>R02b.9</t>
  </si>
  <si>
    <t>dodávka kamenného kvádru římsy zdi nad mostem se zkosenou zaoblenou hranou tl. 0,25 m, šířky 0,868-1,103 m, dl. 0,500 m - typ 4A</t>
  </si>
  <si>
    <t>-101814658</t>
  </si>
  <si>
    <t>R02b.10</t>
  </si>
  <si>
    <t>dodávka kamenného kvádru římsy zdi nad mostem se zaoblenou hranou tl. 0,25 m, šířky 0,350-0,519 m, dl. 1,020 m - typ 5</t>
  </si>
  <si>
    <t>1534309676</t>
  </si>
  <si>
    <t>R02b.11</t>
  </si>
  <si>
    <t>dodávka kamenného kvádru římsy zdi nad mostem se zaoblenou hranou tl. 0,25 m, šířky 0,323-0,348 m, dl. 0,753 m - typ 6</t>
  </si>
  <si>
    <t>838964692</t>
  </si>
  <si>
    <t>R02b.12</t>
  </si>
  <si>
    <t>dodávka kamenného kvádru římsy zdi nad mostem tl. 0,25 m, šířky 0,990 m, dl. 0,510 m - 0,520 m - typ 7</t>
  </si>
  <si>
    <t>-1209724205</t>
  </si>
  <si>
    <t>R02b.13</t>
  </si>
  <si>
    <t>dodávka kamenného kvádru římsy zdi nad mostem tl. 0,25 m, šířky 0,990 m, dl. 0,499 m - 0,509 m - typ 7A</t>
  </si>
  <si>
    <t>1976880219</t>
  </si>
  <si>
    <t>R02c.1</t>
  </si>
  <si>
    <t>dodávka kamenného kvádru obkladu římsy zdi pod mostem tl. 0,25 m, šířky 0,600 m, dl. 0,500 m - typ 1</t>
  </si>
  <si>
    <t>1240980224</t>
  </si>
  <si>
    <t>16 "ks - viz přílohu D.02_3.7.3"</t>
  </si>
  <si>
    <t>R02c.2</t>
  </si>
  <si>
    <t>dodávka kamenného kvádru obkladu římsy zdi pod mostem tl. 0,25 m, šířky 0,600 m, dl. 0,354  m - typ 1A</t>
  </si>
  <si>
    <t>-358237675</t>
  </si>
  <si>
    <t>1 "ks - viz přílohu D.02_3.7.3"</t>
  </si>
  <si>
    <t>R02c.3</t>
  </si>
  <si>
    <t>dodávka kamenného kvádru obkladu římsy zdi pod mostem tl. 0,25 m, šířky 0,600 m, dl. 0,381 m - 0,434 m - typ 1A</t>
  </si>
  <si>
    <t>-1673381187</t>
  </si>
  <si>
    <t>R02c.4</t>
  </si>
  <si>
    <t>dodávka kamenného kvádru obkladu římsy zdi pod mostem tl. 0,25 m, šířky 0,600 m, dl. 0,300 m - 0,417 m - typ 2</t>
  </si>
  <si>
    <t>-1837709658</t>
  </si>
  <si>
    <t>R02c.5</t>
  </si>
  <si>
    <t>dodávka kamenného kvádru obkladu římsy zdi pod mostem tl. 0,25 m, šířky 0,600 m, dl. 0,264 m - 0,328 m - typ 3</t>
  </si>
  <si>
    <t>-1997077388</t>
  </si>
  <si>
    <t>R02c.6</t>
  </si>
  <si>
    <t>dodávka kamenného kvádru obkladu římsy zdi pod mostem tl. 0,25 m, šířky 0,600 m, dl. 0,055 m - 0,479 m - typ 4</t>
  </si>
  <si>
    <t>-675825447</t>
  </si>
  <si>
    <t>726032706</t>
  </si>
  <si>
    <t>Poznámka k položce:_x000D_
2/Ka Kotvený řezaný kamenný obklad bezpečnostního přelivu na CM maltu._x000D_
Šířka spáry 25 mm._x000D_
Kámen lichoběžníkového průřezu s válcovou plochou.Lepení a spárování bude provedeno vysokopevnostní nenasákavou mrazuvzdornou cementovou maltou s parametry splňujícími nejméně tyto požadavky:_x000D_
• třída dle ČSN 1504-3: R4;_x000D_
• pevnost v tlaku ≥45 MPa;_x000D_
• pevnost v ohybu ≥6 MPa;_x000D_
• tahová přídržnost ≥2,0 MPa;_x000D_
• velikost zrna ≤3 mm;_x000D_
• tloušťka vrstvy až 50 mm_x000D_
Podrobná specifikace viz Technické podmínky v příloze H._x000D_
Součástí položky bude i očištění okolí spár od případného znečištění spárovací hmotou.</t>
  </si>
  <si>
    <t>2/Ka Kotvený řezaný kamenný obklad bezpečnostního přelivu</t>
  </si>
  <si>
    <t>1,00*24,1</t>
  </si>
  <si>
    <t>R06.1</t>
  </si>
  <si>
    <t>dodávka kvádru přelivné hrany - zaoblený R = 1,0 m; tl. 0,422 m; dl. 0,590 m - typ 1</t>
  </si>
  <si>
    <t>-1615454082</t>
  </si>
  <si>
    <t>96 "ks - viz přílohu D.02_3.7.2"</t>
  </si>
  <si>
    <t>R06.2</t>
  </si>
  <si>
    <t>dodávka kvádru přelivné hrany - zaoblený R = 1,0 m; tl. 0,422 m; v atypických délkách od 0,300 do 0,400 m - typ 1A</t>
  </si>
  <si>
    <t>1335097939</t>
  </si>
  <si>
    <t>14 "ks - viz přílohu D.02_3.7.2"</t>
  </si>
  <si>
    <t>R06.3</t>
  </si>
  <si>
    <t>dodávka kvádru přelivné hrany - zaoblený R = 1,0 m; tl. 0,422 m; v atypických délkách od 0,400 do 0,500 m - typ 1A</t>
  </si>
  <si>
    <t>1229888790</t>
  </si>
  <si>
    <t>8 "ks - viz přílohu D.02_3.7.2"</t>
  </si>
  <si>
    <t>R06.4</t>
  </si>
  <si>
    <t>dodávka kvádru přelivné hrany - zaoblený R = 1,0 m; tl. 0,422 m; v atypických délkách od 0,500 do 0,577 m - typ 1A</t>
  </si>
  <si>
    <t>-1426675857</t>
  </si>
  <si>
    <t>21 "ks - viz přílohu D.02_3.7.2"</t>
  </si>
  <si>
    <t>R06.5</t>
  </si>
  <si>
    <t>dodávka kvádru přelivné hrany - zaoblený R = 1,0 m; tl. 0,422 m; dl. 0,565 - 0,590 m - typ 2</t>
  </si>
  <si>
    <t>1559656026</t>
  </si>
  <si>
    <t>13 "ks - viz přílohu D.02_3.7.2"</t>
  </si>
  <si>
    <t>R06.6</t>
  </si>
  <si>
    <t>dodávka kvádru přelivné hrany - zaoblený R = 1,0 m; tl. 0,422 m; dl. cca 0,502 m - typ 2A</t>
  </si>
  <si>
    <t>-1030779231</t>
  </si>
  <si>
    <t>1 "ks - viz přílohu D.02_3.7.2"</t>
  </si>
  <si>
    <t>R06.7</t>
  </si>
  <si>
    <t>dodávka kvádru přelivné hrany - zaoblený R = 1,0 m; tl. 0,422 m; dl. 0,552 - 0,581 m - typ 3</t>
  </si>
  <si>
    <t>-640381745</t>
  </si>
  <si>
    <t>R06.8</t>
  </si>
  <si>
    <t>dodávka kvádru přelivné hrany - zaoblený R = 1,0 m; tl. 0,422 m; dl. cca 0,373 m - typ 3A</t>
  </si>
  <si>
    <t>-232268764</t>
  </si>
  <si>
    <t>KamR06.9</t>
  </si>
  <si>
    <t>dodávka kvádru přelivné hrany - zaoblený R = 1,0 m; tl. 0,422 m; dl. 0,530 - 0,558 m - typ 4</t>
  </si>
  <si>
    <t>-873981473</t>
  </si>
  <si>
    <t>R06.10</t>
  </si>
  <si>
    <t>dodávka kvádru přelivné hrany - zaoblený R = 1,0 m; tl. 0,422 m; dl. cca 0,468 m - typ 4A</t>
  </si>
  <si>
    <t>1747928404</t>
  </si>
  <si>
    <t>R06.11</t>
  </si>
  <si>
    <t>dodávka kvádru přelivné hrany - zaoblený R = 1,0 m; tl. 0,422 m; dl. 0,505 - 0,533 m - typ 5</t>
  </si>
  <si>
    <t>-610750565</t>
  </si>
  <si>
    <t>R06.12</t>
  </si>
  <si>
    <t>dodávka kvádru přelivné hrany - zaoblený R = 1,0 m; tl. 0,422 m; dl. cca 0,337 m - typ 5A</t>
  </si>
  <si>
    <t>-296060899</t>
  </si>
  <si>
    <t>R06.13</t>
  </si>
  <si>
    <t>dodávka kvádru přelivné hrany - zaoblený R = 1,0 m; tl. 0,422 m; dl. 0,491 - 0,518 m - typ 6</t>
  </si>
  <si>
    <t>-398799916</t>
  </si>
  <si>
    <t>R06.14</t>
  </si>
  <si>
    <t>dodávka kvádru přelivné hrany - zaoblený R = 1,0 m; tl. 0,422 m; dl. cca 0,456 m - typ 6A</t>
  </si>
  <si>
    <t>281285128</t>
  </si>
  <si>
    <t>dodávka kvádru přelivné hrany - zaoblený R = 1,0 m; tl. 0,422 m; dl. cca 0,456 m - typ 6</t>
  </si>
  <si>
    <t>69377717</t>
  </si>
  <si>
    <t>Poznámka k položce:_x000D_
Podrobná specifikace betonu viz Technické podmínky v příloze H.</t>
  </si>
  <si>
    <t>Blok 02 - Podkladní beton</t>
  </si>
  <si>
    <t>50.1*1.0</t>
  </si>
  <si>
    <t>Blok 03 - Podkladní beton včetně injekčního bločku</t>
  </si>
  <si>
    <t>25.3*1.0</t>
  </si>
  <si>
    <t>Blok 04 - Podkladní beton včetně injekčního bločku</t>
  </si>
  <si>
    <t>81.0*1.0</t>
  </si>
  <si>
    <t>Výplňový beton PB opěrná zeď - 513.950 až skála</t>
  </si>
  <si>
    <t>5.5*1.5+4.5*0.3+1.9*0.3+0.4*0.3</t>
  </si>
  <si>
    <t>PB opěrná zeď - základ 514.798 a níže nejistota v geologii</t>
  </si>
  <si>
    <t>5.5*1</t>
  </si>
  <si>
    <t>Blok 05 - Podkladní beton</t>
  </si>
  <si>
    <t>69.8*1.0</t>
  </si>
  <si>
    <t>Blok 06 - Podkladní beton</t>
  </si>
  <si>
    <t>77.6*1.0</t>
  </si>
  <si>
    <t>Podkladní beton pod provizorní přeliv - blok 08 až 10</t>
  </si>
  <si>
    <t>96.8*0.15</t>
  </si>
  <si>
    <t>Podkladní beton pod provizorní přeliv - blok 8 až 10 - nejistota výšky stropu injekční chodby</t>
  </si>
  <si>
    <t>4.3*0.9*0.15</t>
  </si>
  <si>
    <t xml:space="preserve">Podkladní beton v prostoru PB drénu </t>
  </si>
  <si>
    <t>(2.0+1.9)*0.5*0.20*10+(2.6+1.9)*0.5*0.2*9</t>
  </si>
  <si>
    <t>Vyrovávací beton vyspádováný 3% k drénu a s podélným sklonem cca 25%</t>
  </si>
  <si>
    <t>4*1+9*(1+0.7)*0.5+10*(0.7+0.8)*0.5+5.3*0.8</t>
  </si>
  <si>
    <t>Nejistota v geologii</t>
  </si>
  <si>
    <t>4*0.5*2+9*(2.0+1.9)*0.5*0.5+10*(1.9+2.7)*0.5*0.5+5.3*2.7*0.5</t>
  </si>
  <si>
    <t>trojůhelníkové dobetonávky v prostoru starých betonů</t>
  </si>
  <si>
    <t>"Blok 04" 0.1*2.2</t>
  </si>
  <si>
    <t>"Blok 05" 0.05*9.5</t>
  </si>
  <si>
    <t>321311116R</t>
  </si>
  <si>
    <t>Konstrukce vodních staveb z betonu prostého mrazuvzdorného tř. C 30/37 -  XC4, XF3</t>
  </si>
  <si>
    <t>113349801</t>
  </si>
  <si>
    <t>Konstrukce z betonu vodních staveb přehrad, jezů a plavebních komor, spodní stavby vodních elektráren, jader přehrad, odběrných věží a výpustných zařízení, opěrných zdí, šachet, šachtic a ostatních konstrukcí prostého pro prostředí s mrazovými cykly tř. C 30/37 - XC4, XF3</t>
  </si>
  <si>
    <t xml:space="preserve">Poznámka k souboru cen:_x000D_
1. Ceny lze použít i pro:_x000D_
 a) konstrukce těsnících ostruh, vývarů, patek, dotlačných klínů, vtoků hrází a vodních_x000D_
 elektráren, injekčních, revizních a komunikačních štol a základových výpustí hrází, podklad pod_x000D_
 dlažbu dna vývaru,_x000D_
 b) betony nevodostavebné a nemrazuvzdorné, pokud jsou výjimečně použity v částech konstrukcí._x000D_
2. Ceny neplatí pro:_x000D_
 a) předsádkový beton; tento se oceňuje cenami souboru cen 313 43- .1 Předsádkový beton_x000D_
 konstrukcí vodních staveb,_x000D_
 b) betonový podklad pod dlažbu; tento se oceňuje cenami souboru cen 451 31-51 Podkladní a_x000D_
 výplňové vrstvy z betonu prostého pod dlažbu,_x000D_
 c) betonovou těsnící nebo opevňovací vrstvu; tato se oceňuje cenami souboru cen 457 31- Těsnicí_x000D_
 vrstva z betonu odolného proti agresivnímu prostředí,_x000D_
 d) betonové zálivky kotevních šroubů, ocelových konstrukcí, různých dutin apod.; tyto se_x000D_
 oceňují cenami souboru cen 936 45-71 Zálivka kotevních šroubů, ocelových konstrukcí, různých dutin_x000D_
 apod.._x000D_
3. V cenách jsou započteny i náklady na :_x000D_
 a) úpravu, opracování a ošetření pracovních spár tlakovou vodou, vzduchem nebo odstraněním_x000D_
 betonové vrstvy,_x000D_
 b) spojovací vrstvu na pracovních spárách,_x000D_
 c) ošetření a ochranu čerstvého betonu proti povětrnostním vlivům a proti vysýchání,_x000D_
 d) odstranění drátů z líce konstrukce a na úpravu líce v místě po odstraněných drátech,_x000D_
 e) osazení kotevních želez při betonování konstrukce,_x000D_
 f) ztížení práce u drážek otvorů, kapes, injekčních trubek apod.._x000D_
4. Objem se stanoví v m3 betonové konstrukce; objem dutin jednotlivě do 0,20 m3 se od celkového_x000D_
 objemu neodečítá._x000D_
</t>
  </si>
  <si>
    <t>Blok 07 - viz D.02_3.5.5</t>
  </si>
  <si>
    <t>0.8*0.43</t>
  </si>
  <si>
    <t>Nejistota v kvalitě stávajícího betonu v rovině odbourání</t>
  </si>
  <si>
    <t>0.8*0.05</t>
  </si>
  <si>
    <t>321321116R1</t>
  </si>
  <si>
    <t>1015029547</t>
  </si>
  <si>
    <t>Blok 02 - viz D.02_3.5.1</t>
  </si>
  <si>
    <t>"Dno - v rozsahu po patu stěn" 32.4*1.095*1.002-(0.59+0.60)</t>
  </si>
  <si>
    <t>"Dno PB část po výšku v šířce 1m" 8.64*1.04</t>
  </si>
  <si>
    <t>"Dno LB část po výšku v šířce 1m" 8.71*1.04</t>
  </si>
  <si>
    <t>"Dno špice po výšku v šířce 1m" (1.2+1.3)*0.5*1.0</t>
  </si>
  <si>
    <t>"PB stěna 510.160 až 510.490" (0+9.2)*0.5*0.33</t>
  </si>
  <si>
    <t>"PB stěna 510.490 až 513.800" (9.2+5.4)*0.5*3.31</t>
  </si>
  <si>
    <t>"PB stěna 513.800 až 514.798" (5.4+4.1)*0.5*1.0</t>
  </si>
  <si>
    <t>"LB stěna 510.160 až 510.490" (0+9.2)*0.5*0.33</t>
  </si>
  <si>
    <t>"LB stěna 510.490 až 513.800" (9.2+5.0)*0.5*3.31</t>
  </si>
  <si>
    <t>"LB stěna 513.800 až 514.326" (5.0+4.3)*0.5*0.53</t>
  </si>
  <si>
    <t>"LB stěna 514.326 až 514.399" 0.02*10.61</t>
  </si>
  <si>
    <t>"Sekundární přeliv" 4.86*1.29+0.07*0.46</t>
  </si>
  <si>
    <t>"Odečtení kamenů sekundárního přelivu"  -(0.425*0.63*0.45)-(0.425*1.26*0.9)-0.12*0.305</t>
  </si>
  <si>
    <t>"Beton v prostoru kotevních sklípků kotev" 0.08*0.55*12</t>
  </si>
  <si>
    <t>"Nejistota v kvalitě stávajícího betonu v rovině odbourání" (4.9*10+4.9*10+0.4*3.8)*0.05</t>
  </si>
  <si>
    <t>Blok 03 - viz D.02_3.5.2</t>
  </si>
  <si>
    <t>"Dno" 8.8*3.07</t>
  </si>
  <si>
    <t>"PB stěna" (3.4+3.3)*0.5*3.07</t>
  </si>
  <si>
    <t>"PB stěna - šikmá spára spodní" (0+3.4)*0.5*0.04</t>
  </si>
  <si>
    <t>"LB stěna" (3.0+3.1)*0.5*3.07</t>
  </si>
  <si>
    <t>"LB stěna - odečtení šikmé spáry horní" (0+3.0)*-0.5*0.09</t>
  </si>
  <si>
    <t>"Beton v prostoru kotevních sklípků kotev" 0.08*0.55*6</t>
  </si>
  <si>
    <t>"Nejistota v kvalitě stávajícího betonu v rovině odbourání" (16+17)*0.05</t>
  </si>
  <si>
    <t>Blok 04 - D.02_3.5.3</t>
  </si>
  <si>
    <t>"Dno od řezu 4 po 6" (18.7+18.7)*0.5*9.52</t>
  </si>
  <si>
    <t>"Dno pb část trojůhelník od řezu 4" (0+3.3)*0.5*0.39</t>
  </si>
  <si>
    <t>"Dno lb část lichodběžník od řezu 4" (1.1+4.4)*0.5*0.39+4.4*0.39</t>
  </si>
  <si>
    <t>"LB stěna" (3.1+3.5)*0.5*10.28+(0+3.5)*0.5*0.07</t>
  </si>
  <si>
    <t>"PB opěrná zeď - 514.798 až 517.800" (4.9+14.5)*0.5*3.01</t>
  </si>
  <si>
    <t>"PB opěrná zeď - 517.800 až 518.200" (2.3+4.9)*0.5*0.4</t>
  </si>
  <si>
    <t>"PB opěrná zeď - základ 513.950 až 514.798" (5.7+5.5)*0.5*0.85</t>
  </si>
  <si>
    <t>"PB stěna" (3.4+3.8)*0.5*9.52-(0+3.3)*0.5*0.03+(0+3.8)*0.5*0.12</t>
  </si>
  <si>
    <t>"Beton v prostoru kotevních sklípků kotev" 0.08*0.55*4</t>
  </si>
  <si>
    <t>"Nejistota v kvalitě stávajícího betonu v rovině odbourání" (52+7+61)*0.05</t>
  </si>
  <si>
    <t>Blok 05 - viz D.02_3.5.4</t>
  </si>
  <si>
    <t>"Dno" (1.1+7.7)*0.5*1.17+(8.8+8.8)*0.5*7.58+(7.7+1.1)*0.5*0.77</t>
  </si>
  <si>
    <t>"Dělící pilíř" (2.8+4.2)*0.5*1.2</t>
  </si>
  <si>
    <t>"PB od úrovně šířky stěny 1m po cca 516.47" (0+4.6)*0.5*0.04+(4.6+4.5)*0.5*9.51-(0+4.5)*0.5*0.15</t>
  </si>
  <si>
    <t>"Bloček 05/09" (4.3+4.3)*0.5*9.4</t>
  </si>
  <si>
    <t>"Spodní dobetonávka mostu - lichoběžník" (1.1+1.1)*0.5*1.23</t>
  </si>
  <si>
    <t>"Horní dobetonávka mostu - lichoběžník" (1.4+1.8)*0.5*1.16</t>
  </si>
  <si>
    <t>"Závěrná zídka" (0.6+0.6)*0.5*7.47</t>
  </si>
  <si>
    <t>"Podložiskový bloky" 2*0.6*0.6*0.12</t>
  </si>
  <si>
    <t>"LB od spodního konce po zlom povrchu dělícího pilíře (cca řez 2)" (5.5+5.1)*0.5*2.78+(0+5.5)*0.5*0.11</t>
  </si>
  <si>
    <t>"LB od zlomu povrchu dělícího pilíře (cca řez 2) po řez p4" (5.1+6.5)*0.5*3.09</t>
  </si>
  <si>
    <t>"LB od řezu p4 po řez p6" (7.9+7.9)*0.5*0.64</t>
  </si>
  <si>
    <t>"LB Oblouková část dělícího pilíře" (0.4+1.2)*0.5*1.86</t>
  </si>
  <si>
    <t>"LB od řezu p6 po řez 5 po výškovou úroveň 515.220" (5.4+5.1)*0.5*1.02+(0+5.1)*0.5*0.07</t>
  </si>
  <si>
    <t>"Beton v prostoru kotevních sklípků kotev" 0.08*0.55*10</t>
  </si>
  <si>
    <t>"Nejistota v kvalitě stávajícího betonu v rovině odbourání" (11+0.6*9.4+70+5.8*1.09+0.6*8.9+66)*0.05</t>
  </si>
  <si>
    <t>Blok 06 - D.02_3.5.5</t>
  </si>
  <si>
    <t>"Dno obdelník" (8.7+8.8)*0.5*8.31</t>
  </si>
  <si>
    <t>"Dno horní doplněk" (0+3.4)*0.5*0.59+4.4*0.59+(1.1+4.4)*0.5*0.59</t>
  </si>
  <si>
    <t>"Dno dolní doplněk" (0+3.3)*0.5*0.61+4.4*0.61+(1.1+4.4)*0.5*0.61</t>
  </si>
  <si>
    <t>"PB stěna" (3.7+4.2)*0.5*2.68+(4.2+5.4)*0.5*6.52+(5.4+5.4)*0.5*0.35-(5.4+0)*0.5*0.07</t>
  </si>
  <si>
    <t>"LB stěna po úroveň cca 516.500"  -(4.7+0)*0.5*0.15+(4.7+4.5)*0.5*9.47-(0+4.5)*0.5*0.08</t>
  </si>
  <si>
    <t>"LB po úroveň uzávěrné zídky" (1.2+1.3)*0.5*9.23</t>
  </si>
  <si>
    <t>"LB závěrná zídka" (1.0+0.9)*0.5*7.74</t>
  </si>
  <si>
    <t>"Dolní dobetonávka mostu - lichoběžník" (1.7+2.0)*0.5*1.09</t>
  </si>
  <si>
    <t>"Horní dobetonávka mostu - lichoběžník" (0.5+0.6)*0.5*1.23</t>
  </si>
  <si>
    <t>"LB - prostor návodního líce" (0.6+0.7)*0.5*0.62+(0+0.6)*0.5*0.52</t>
  </si>
  <si>
    <t>"Podložiskový bloky" 2*0.6*0.6*0.13</t>
  </si>
  <si>
    <t>"Dělící pilíř" 9.2*0.6+0.2*1.2</t>
  </si>
  <si>
    <t>Nejistota v kvalitě stávajícího betonu v rovině odbourání - viz D.02_3.4.2</t>
  </si>
  <si>
    <t>(2+0.6*10.8+70+13+0.6*9.3+88)*0.05</t>
  </si>
  <si>
    <t>Dobetonování koruny zdi - viz D.02_3.7.2</t>
  </si>
  <si>
    <t>"blok 02 - mezi kameny přelivné hrany" 0.5*10.6</t>
  </si>
  <si>
    <t>"blok 03 - mezi kameny přelivné hrany" 0.5*2.97</t>
  </si>
  <si>
    <t>"blok 04 - mezi kameny přelivné hrany" 0.5*10.34</t>
  </si>
  <si>
    <t>321321116R2</t>
  </si>
  <si>
    <t>Konstrukce vodních staveb ze ŽB mrazuvzdorného tř. C 30/37</t>
  </si>
  <si>
    <t>428764522</t>
  </si>
  <si>
    <t>Konstrukce z betonu vodních staveb přehrad, jezů a plavebních komor, spodní stavby vodních elektráren, jader přehrad, odběrných věží a výpustných zařízení, opěrných zdí, šachet, šachtic a ostatních konstrukcí železového pro prostředí s mrazovými cykly tř. C 30/37</t>
  </si>
  <si>
    <t>Provizorní přeliv blok 08 - viz D.02_3.5.6</t>
  </si>
  <si>
    <t>"Základ stěny" 35*0.5-0.15*3.5</t>
  </si>
  <si>
    <t>"Stěna" 7.34*0.35*2.8+2.49*0.35*3.3</t>
  </si>
  <si>
    <t>"Nejistota ve tvaru injekční chodby" 1*((1.8+0.35+1.34)*0.5+3.3*0.35)</t>
  </si>
  <si>
    <t>Provizorní přeliv blok 09 - viz D.02_3.5.6</t>
  </si>
  <si>
    <t>"Základ stěny" 31.7*0.5</t>
  </si>
  <si>
    <t>"Stěna" (6.21+2.61)*0.35*2.8</t>
  </si>
  <si>
    <t>Provizorní přeliv blok 10 - viz D.02_3.5.6</t>
  </si>
  <si>
    <t>"Základ stěny" 35.2*0.5</t>
  </si>
  <si>
    <t>"Stěna" (8.62+2.06)*0.35*2.8</t>
  </si>
  <si>
    <t>-1371640456</t>
  </si>
  <si>
    <t>Blok 02 - viz  - viz D.02_3.5.1</t>
  </si>
  <si>
    <t>"Zkušební betonáž - boky - viz D.02_2.3.1" 2*2*0.35*2.3</t>
  </si>
  <si>
    <t>"sekundární přeliv" 1.3*9.1</t>
  </si>
  <si>
    <t>"Zkušební betonáž - boky - viz D.02_2.3.1" 1*2*0.35*2.3</t>
  </si>
  <si>
    <t>"Zkušební betonáž - boky - viz D.02_2.3.1" 3*2*0.35*2.3</t>
  </si>
  <si>
    <t>"čelo k opěrné zdi" 12</t>
  </si>
  <si>
    <t>"Základ opěrné zdi" 3.3*3.6</t>
  </si>
  <si>
    <t>"Zadní stěna opěrné zdi" 5.7*3</t>
  </si>
  <si>
    <t>"Čela mostního otvoru" 2*1.5</t>
  </si>
  <si>
    <t>"Čela uzávěrné zídky" 7.5*(0.4+0.51)</t>
  </si>
  <si>
    <t>"Rub uzávěrné zídky" 18</t>
  </si>
  <si>
    <t>"Podložiskový blok" 8*0.6*0.15</t>
  </si>
  <si>
    <t>"Boky uzávěrné zídky" 2*0.15*0.6</t>
  </si>
  <si>
    <t>Blok 06 - viz D.02_3.5.5</t>
  </si>
  <si>
    <t>"PB - rub" 3</t>
  </si>
  <si>
    <t>"Čela uzávěrné zídky" 7.5*(0.4+0.52)</t>
  </si>
  <si>
    <t>"Rub uzávěrné zídky" 0.2*9</t>
  </si>
  <si>
    <t>"Boky uzávěrné zídky" 2*0.2*0.9</t>
  </si>
  <si>
    <t>Dilatace</t>
  </si>
  <si>
    <t>"Dilatace 02/03 - dno - viz D.02_3.5.2" 9</t>
  </si>
  <si>
    <t>"Dilatace 03/04 - dno - viz D.02_3.5.3" 9</t>
  </si>
  <si>
    <t>"Dilatace 04/05 - dno - viz D.02_3.5.4" 9</t>
  </si>
  <si>
    <t>"Dilatace 05/06 - dno+usměrnovací zed - viz D.02_3.5.5" 9,8</t>
  </si>
  <si>
    <t>"Dilatace 06/01(SO03) - dno - viz D.02_3.5.5" 9</t>
  </si>
  <si>
    <t>(0.8+1.4)*0.5</t>
  </si>
  <si>
    <t>"Základ + podkladní beton" 0.65*10.8-0.3+0.1*4</t>
  </si>
  <si>
    <t>"Stěna" 2*(2.8*9.9+0.5*2.5)+0.4*3.3</t>
  </si>
  <si>
    <t>"Nejistota výšky stropu injekční chodby" 0.65*1</t>
  </si>
  <si>
    <t>"Základ + podkladní beton" 0.65*9.6</t>
  </si>
  <si>
    <t>"Stěna" 2*8.9*2.8</t>
  </si>
  <si>
    <t>"Dilatace" 2*(0.35*2.8+0.5*3.6)</t>
  </si>
  <si>
    <t>"Základ + podkladní beton" 0.65*(9.2+4.9)</t>
  </si>
  <si>
    <t>"Stěna" 2*11*2.8</t>
  </si>
  <si>
    <t>"PB drén - dilatace ve spádovém betonu" 8*0.5*2</t>
  </si>
  <si>
    <t>-1540000529</t>
  </si>
  <si>
    <t>"sekundární přeliv"0.43*0.62+0.43*1.9</t>
  </si>
  <si>
    <t>"PB" 15</t>
  </si>
  <si>
    <t>"LB" 13,5</t>
  </si>
  <si>
    <t>"Betony pod kamenou přelivnou plochu" 1.4*3</t>
  </si>
  <si>
    <t>"PB" 49</t>
  </si>
  <si>
    <t>"LB" 49</t>
  </si>
  <si>
    <t>"Betony pod kamenou přelivnou plochu" 1.4*10.4</t>
  </si>
  <si>
    <t>"PB" 77</t>
  </si>
  <si>
    <t>"LB" 60</t>
  </si>
  <si>
    <t>"LB - navodní líc dělcíí pilíř" 8</t>
  </si>
  <si>
    <t>"Šikmina uzávěrné zídky" 7.5*0.45</t>
  </si>
  <si>
    <t>"LB dělící pilíř horní zeď" 3.3*1</t>
  </si>
  <si>
    <t>"Usměrňovací pilíř" 2*6.5</t>
  </si>
  <si>
    <t>Blok 06 -viz D.02_3.5.5</t>
  </si>
  <si>
    <t>"PB" 67</t>
  </si>
  <si>
    <t>"LB" 80</t>
  </si>
  <si>
    <t>"PB - horní líc zdi" 0.8*10.5</t>
  </si>
  <si>
    <t>"Usměrňovací pilíř" 2*9.5</t>
  </si>
  <si>
    <t>"Návodní plášť" 1</t>
  </si>
  <si>
    <t>"Dělící pilíř" 0.5</t>
  </si>
  <si>
    <t>"Dilatace 02/03 - stěny - viz D.02_3.5.2" 4+4</t>
  </si>
  <si>
    <t>"Dilatace 03/04 - stěny - viz D.02_3.5.3" 4+4</t>
  </si>
  <si>
    <t>"Dilatace 04/05 - stěny - viz D.02_3.5.4" 6+7</t>
  </si>
  <si>
    <t>"Dilatace 05/06 - stěny - viz D.02_3.5.5" 8+8</t>
  </si>
  <si>
    <t>"Dilatace 06/01(SO03) - stěny - viz D.02_3.5.5" 8+4</t>
  </si>
  <si>
    <t>321351020R</t>
  </si>
  <si>
    <t>Negativní bednění konstrukcí vodních staveb válcově zakřivené - zřízení, vč. kotvení</t>
  </si>
  <si>
    <t>-1499235091</t>
  </si>
  <si>
    <t>Blok 02</t>
  </si>
  <si>
    <t>"Betony pod kamenou přelivnou plochu - viz D.02_3.7.2" 1.4*11.5</t>
  </si>
  <si>
    <t>"Šikmina 1:1 opěrné zdi" 0.6*5.7</t>
  </si>
  <si>
    <t>"Sklon 5.4:1 - v prostoru obkladního zdiva" 6.6*3.5</t>
  </si>
  <si>
    <t>"Dělící pilíř" 2*(1.6+2.7)*0.5+2*0.8</t>
  </si>
  <si>
    <t>"Přelivná hrana" 2</t>
  </si>
  <si>
    <t>"Usměrňovací pilíř nátoková hrana" 2.6*1.6</t>
  </si>
  <si>
    <t>"Usměrňovací pilíř nátoková hrana" 1.3*1</t>
  </si>
  <si>
    <t>245886323</t>
  </si>
  <si>
    <t>"PB" 9.8*4.6</t>
  </si>
  <si>
    <t>"LB" 9.8*4.6</t>
  </si>
  <si>
    <t>32135-R20.1</t>
  </si>
  <si>
    <t>Negarivní bednění konstrukce dna spadiště rovinné - zřízení vč. kotvení do podloží</t>
  </si>
  <si>
    <t>-1979663766</t>
  </si>
  <si>
    <t>"Blok 03 - Dno viz přílohu D.02_3.5.2" 20</t>
  </si>
  <si>
    <t>"Blok 04 - Dno viz přílohu D.02_3.5.3" 63</t>
  </si>
  <si>
    <t>"Blok 05 - Dno viz přílohu D.02_3.5.4" 54</t>
  </si>
  <si>
    <t>"Blok 06 - Dno viz přílohu D.02_3.5.5" 60</t>
  </si>
  <si>
    <t>32135-R20.2</t>
  </si>
  <si>
    <t>Negarivní bednění konstrukce dna spadiště zakřivené - zřízení vč. kotvení do podloží</t>
  </si>
  <si>
    <t>1066103665</t>
  </si>
  <si>
    <t>"Blok 03 - Dno viz přílohu D.02_3.5.1" 34 "zakřivené"</t>
  </si>
  <si>
    <t>-2056604577</t>
  </si>
  <si>
    <t>314424707</t>
  </si>
  <si>
    <t>321352020R</t>
  </si>
  <si>
    <t>Negativní bednění konstrukcí vodních staveb válcově zakřivené - odstranění, vč. odstranění kotvení</t>
  </si>
  <si>
    <t>920525307</t>
  </si>
  <si>
    <t>-734645681</t>
  </si>
  <si>
    <t>32135-R20.3</t>
  </si>
  <si>
    <t>Negarivní bednění dna spadiště rovinné - odstranění, vč. odstranění kotvení</t>
  </si>
  <si>
    <t>1268574577</t>
  </si>
  <si>
    <t>32135-R20.4</t>
  </si>
  <si>
    <t>Negarivní bednění dna spadiště zakřivené - odstranění, vč. odstranění kotvení</t>
  </si>
  <si>
    <t>1185634180</t>
  </si>
  <si>
    <t>678392388</t>
  </si>
  <si>
    <t>"Blok 02 viz D.02_3.6.1" (46,42+1211,196)/1000</t>
  </si>
  <si>
    <t>"Blok 03 viz D.02_3.6.2" (27,208+826,675)/1000</t>
  </si>
  <si>
    <t>"Blok 04.1 viz D.02_3.6.3" (111,509+1972,781)/1000</t>
  </si>
  <si>
    <t>"Blok 04.2 viz D.02_3.6.3" (38,157+918,272)/1000</t>
  </si>
  <si>
    <t>"Blok 05 viz D.02_3.6.4" (59,119+31,936+250,008+2418,344)/1000</t>
  </si>
  <si>
    <t>"Blok 06 viz D.02_3.6.5" (355,5+2819,5)/1000</t>
  </si>
  <si>
    <t>"Provizorní přeliv viz D.02_3.6.6" (115,3+2217,8+3595,5)/1000</t>
  </si>
  <si>
    <t>-581180478</t>
  </si>
  <si>
    <t>"Blok 02 viz D.02_3.6.1" (1661,93+3607,119+2914,771+8087,794+2751,126)/1000</t>
  </si>
  <si>
    <t>"Blok 03 viz D.02_3.6.2" (1611,138+2157,969+2637,34+3157,811)/1000</t>
  </si>
  <si>
    <t>"Blok 04.1 viz D.02_3.6.3" (3465,256+7299,371+6549,984+9988,107)/1000</t>
  </si>
  <si>
    <t>"Blok 04.2 viz D.02_3.6.3" (565,973+466,395)/1000</t>
  </si>
  <si>
    <t>"Blok 05 viz D.02_3.6.4" (148,971+5439,256+12124,619+9053,934+4405,176)/1000</t>
  </si>
  <si>
    <t>"Blok 06 viz D.02_3.6.5" (29+6911,4+11882,8+4636,5+12162,8)/1000</t>
  </si>
  <si>
    <t>Propojovací výztuž pro uchycení kotevních trnů přelivu</t>
  </si>
  <si>
    <t>(25,5+8,3+25,0) * 2,466/1000  "1/Z - viz přílohu D.02_1 - kap 5. Výpis výrobků, viz výkres D.02_3.7.2"</t>
  </si>
  <si>
    <t>2012839145</t>
  </si>
  <si>
    <t>Podkladní beton za PB zdí v prostoru drénu - blok 05 a 06 - viz D.02_3.7.2</t>
  </si>
  <si>
    <t>((2.0+1.9)*0.5*10*1.1+(2.6+1.9)*0.5*9*1.1) * 7,99 "kg/m2" /1000</t>
  </si>
  <si>
    <t>Podklad pro dlažbu z betonu prostého mrazuvzdorného tř. C16/20 XC2 – S1 vrstva tl nad 100 do 150 mm</t>
  </si>
  <si>
    <t>30768471</t>
  </si>
  <si>
    <t>457532112</t>
  </si>
  <si>
    <t>Filtrační vrstvy z hrubého drceného kameniva se zhutněním frakce od 16 až 63 do 32 až 63 mm</t>
  </si>
  <si>
    <t>1533945301</t>
  </si>
  <si>
    <t>Filtrační vrstvy jakékoliv tloušťky a sklonu z hrubého drceného kameniva se zhutněním do 10 pojezdů/m3, frakce od 16-63 do 32-63 mm</t>
  </si>
  <si>
    <t xml:space="preserve">Poznámka k souboru cen:_x000D_
1. Ceny jsou určeny při jakémkoliv množství filtračních vrstev._x000D_
2. Ceny neplatí, je-li předepsáno mísení více frakcí kameniva v jedné vrstvě; tyto práce se oceňují individuálně._x000D_
3. V cenách jsou započteny i náklady na:_x000D_
a) průměrné množství kameniva zatlačeného do podloží,_x000D_
b) urovnání líce vrstvy._x000D_
4. Objem se stanoví v m3 filtrační vrstvy._x000D_
5. Příplatek k cenám je určen pro položky -1111 až -2111._x000D_
</t>
  </si>
  <si>
    <t>Uvažováno jako podsyp pod kamenný zához frakce 32/63 v tl. 0.1m.</t>
  </si>
  <si>
    <t>"Ve sklonu 1:2" 1.12*9*0,1</t>
  </si>
  <si>
    <t>"V rovině" 37.1*0,1</t>
  </si>
  <si>
    <t>457571111</t>
  </si>
  <si>
    <t>Filtrační vrstvy ze štěrkopísku bez zhutnění frakce od 0 až 8 do 0 až 32 mm</t>
  </si>
  <si>
    <t>-495181170</t>
  </si>
  <si>
    <t>Filtrační vrstvy jakékoliv tloušťky a sklonu ze štěrkopísků bez zhutnění, frakce od 0-8 do 0-32 mm</t>
  </si>
  <si>
    <t>Drenážní vrstva štěrkopísek 0/32 tl. 200 mm -  drén za PB zdí</t>
  </si>
  <si>
    <t>28.5"m" * 0.3"m2"</t>
  </si>
  <si>
    <t>457971121</t>
  </si>
  <si>
    <t>Zřízení vrstvy z geotextilie o sklonu přes 10° do 35° š do 3 m</t>
  </si>
  <si>
    <t>486410517</t>
  </si>
  <si>
    <t>Zřízení vrstvy z geotextilie s přesahem bez připevnění k podkladu, s potřebným dočasným zatěžováním včetně zakotvení okraje o sklonu přes 10° do 35°, šířky geotextilie do 3 m</t>
  </si>
  <si>
    <t xml:space="preserve">Poznámka k souboru cen:_x000D_
1. Ceny jsou určeny pro ukládání geotextilií jakéhokoliv druhu a obchodní značky._x000D_
2. Ceny neplatí pro zřízení břehového opevnění perforovanou fólií z umělých hmot. Tyto práce se oceňují cenami souboru cen 469 15-11 Zřízení břehového opevnění perforovanou fólií._x000D_
3. Plocha se stanoví v m2 rozvinuté pohledové plochy, na níž má být uložena geotextilie. Při vícevrstvové konstrukci se takto zjištěná plocha u cen -1111 až 1122 násobí počtem vrstev._x000D_
4. V cenách nejsou započteny náklady na dodávku geotextilií; tyto se oceňují ve specifikaci. Ztratné, které kryje i náklady na nezbytný technologický přesah geotextilií, lze dohodnout u pásů šířky do 3 m ve výši 20 %, u pásů šířky přes 3 do 7,5 m ve výši 8 %._x000D_
</t>
  </si>
  <si>
    <t>Pod záhozem - přechodová oblast před přelivem - viz D.02_3.1, D.02_3.3.1 a  D.02_3.3.2</t>
  </si>
  <si>
    <t>2"m"*21"m"*1.1+16"m2"*1.3</t>
  </si>
  <si>
    <t>1763720505</t>
  </si>
  <si>
    <t>GT600*1,15 "15% na přesahy a ztratné"</t>
  </si>
  <si>
    <t>1921925627</t>
  </si>
  <si>
    <t>Přechodová oblast, zarovnání do terénu před přelivem - viz D.02_3.1 a D.02_3.3</t>
  </si>
  <si>
    <t>"Ve sklonu 1:2" 1.12*9 * 0,50</t>
  </si>
  <si>
    <t>"V rovině" 37.1 * 0,50</t>
  </si>
  <si>
    <t>1896939250</t>
  </si>
  <si>
    <t>"Ve sklonu 1:2" 1.12*9</t>
  </si>
  <si>
    <t>"V rovině" 37.1</t>
  </si>
  <si>
    <t>46251-R25</t>
  </si>
  <si>
    <t>Přechodová oblast, zarovnání do terénu v blízkosti návodního těsnícího pláště - kamenný zához 20-50 kg s proštěrkováním a urovnáním líce, tl. 0,5m, ruční ukládání.</t>
  </si>
  <si>
    <t>855898159</t>
  </si>
  <si>
    <t>Přechodová oblast, zarovnání do terénu v blízkosti návodního těsnícího pláště - kamenný zához 20-50 kg s proštěrkováním a urovnáním líce, tl. 0,5m, ruční ukládání. Realizace záhozu v blízkosti návodního plášťového těsnění bude provedena s opatrností tak, aby nedošlo k poškození plášťového těsnění a aby nehrozilo poškození pláště ani při budoucím sedání kamenů záhozu.</t>
  </si>
  <si>
    <t>Viz přílohu D.02_3.1, D.02_3.3.1 a D.02_3.3.2</t>
  </si>
  <si>
    <t>1*0.5*1.5</t>
  </si>
  <si>
    <t>75058041</t>
  </si>
  <si>
    <t>Poznámka k položce:_x000D_
Kamenná dlažba s vypárováním vysokopevnostní mrazuvzdorná nenasákavá flexibilní maltou min. MC 40._x000D_
Specifikace kamene viz Technické podmínky v příloze H._x000D_
Součástí položky bude i očištění okolí spár od případného znečištění spárovací hmotou.</t>
  </si>
  <si>
    <t>"Před přelivnou hranou" 103 "viz D.02_3.1"</t>
  </si>
  <si>
    <t>87135-R03</t>
  </si>
  <si>
    <t>6/P Perforované potrubí drénu - KG DN200, SN 12, perforace šířky 2,0 mm</t>
  </si>
  <si>
    <t>-1247467934</t>
  </si>
  <si>
    <t>6/P Perforované potrubí drénu - KG DN200, SN 12, perforace šířky 2,0 mm 60°+ 60° symetricky nad vodorovnou osou potrubí.</t>
  </si>
  <si>
    <t>Poznámka k položce:_x000D_
Dodávka a uložení.</t>
  </si>
  <si>
    <t>29 "viz přílohu D.02_3.1, D.02_3.2 a D.02_3.3"</t>
  </si>
  <si>
    <t>877355211</t>
  </si>
  <si>
    <t>Montáž tvarovek z tvrdého PVC-systém KG nebo z polypropylenu-systém KG 2000 jednoosé DN 200</t>
  </si>
  <si>
    <t>-1098799601</t>
  </si>
  <si>
    <t>Montáž tvarovek na kanalizačním potrubí z trub z plastu z tvrdého PVC nebo z polypropylenu v otevřeném výkopu jednoosých DN 200</t>
  </si>
  <si>
    <t xml:space="preserve">Poznámka k souboru cen:_x000D_
1. V cenách nejsou započteny náklady na dodání tvarovek. Tvarovky se oceňují ve ve specifikaci._x000D_
</t>
  </si>
  <si>
    <t>1 "6/P - viz přílohu D.02_1"</t>
  </si>
  <si>
    <t>28611364</t>
  </si>
  <si>
    <t>koleno kanalizace PVC KG 200x15°</t>
  </si>
  <si>
    <t>-1465785492</t>
  </si>
  <si>
    <t>8-R23</t>
  </si>
  <si>
    <t>7/Z Nerezová trubka 159/4,5, dl. 500 mm - průchodka kabelové trasy závěrnou zídkou - dodávka a osazení</t>
  </si>
  <si>
    <t>-48083928</t>
  </si>
  <si>
    <t>7/Z Nerezová trubka 159/4,5, dl. 500 mm - průchodka kabelové trasy závěrnou zídkou. Chráničky podvěšené pod mostovkou SO 07 budou provedeny tak, aby směrově přesně navazovaly na 7/Z s odstupem 10 mm. Spoj bude opatřen pryžovými UV stabilními manžetami s nerezovými objímkami.</t>
  </si>
  <si>
    <t>4 "ks - viz přílohu D.02_1 - kap 5. Výpis výrobků, viz výkres D.02_3.5.4"</t>
  </si>
  <si>
    <t>8-R24</t>
  </si>
  <si>
    <t>8/Z Nerezová trubka 159/4,5, dl. 1200 mm, včetně kolena pro napojení do chodby - dodávka a osazení</t>
  </si>
  <si>
    <t>-1975084699</t>
  </si>
  <si>
    <t>8/Z Nerezová trubka 159/4,5, dl. 1200 mm, včetně kolena pro napojení do chodby, úhel dle stávajícího zalomení - průchodka kabelové trasy závěrnou zídkou. V bloku 06. . Chráničky podvěšené pod mostovkou SO 07 budou provedeny tak, aby směrově přesně navazovaly na 7/Z s odstupem 10 mm. Spoj bude opatřen pryžovými UV stabilními manžetami s nerezovými objímkami.</t>
  </si>
  <si>
    <t>4 "ks - viz přílohu D.02_1 - kap 5. Výpis výrobků, viz výkres D.02_3.5.5"</t>
  </si>
  <si>
    <t>-1081478171</t>
  </si>
  <si>
    <t>"Blok 02 - viz D.02_3.5.1" 15</t>
  </si>
  <si>
    <t>"Blok 03 - viz D.02_3.5.2" 15,1</t>
  </si>
  <si>
    <t>"Blok 04 včetně kamenného obkladu - viz D.02_3.5.3" 21</t>
  </si>
  <si>
    <t>"Blok 05 - viz D.02_3.5.4" 23</t>
  </si>
  <si>
    <t>"Blok 06 - viz D.02_3.5.5" 35</t>
  </si>
  <si>
    <t>"Blok 08 až 10 - viz D.02_3.5.6" 5,8</t>
  </si>
  <si>
    <t>"Kamenná římsa LB dělícího pilíře - viz D.02_3.7.1" 0,4</t>
  </si>
  <si>
    <t>"Kamenný obklad LB přelivné hrany - viz D.02_3.7.2" 6</t>
  </si>
  <si>
    <t>"Kamenná římsa pb zdi pod mostem - viz D.02_3.7.3" 0,5</t>
  </si>
  <si>
    <t>"Kamenná římsa pb zdi nad mostem - viz D.02_3.7.4" 1,8</t>
  </si>
  <si>
    <t>"Drenáž za PB zdí - viz D.02_3.2.1" 8</t>
  </si>
  <si>
    <t>1357571724</t>
  </si>
  <si>
    <t>Poznámka k položce:_x000D_
2/P Spárový pás PVC pro těsnění pracovních spar v betonových konstrukcích (vnitřní, obě strany zabetonovány) následujících parametrů:_x000D_
• chemická báze: plastovaný polyvynilchlorid (PVC-p),_x000D_
• provozní teplota -20°C až +50°C,_x000D_
• pevnost v tahu: ≥ 10 N/mm2,_x000D_
• pevnost v roztržení: ≥ 12 N/mm2,_x000D_
• tvrdost Shore A: 80 ± 5,_x000D_
• průtažnost: ≥ 200 %,_x000D_
• chemická odolnost – trvalé zatížení: voda, běžné odpadní vody posypové soli při teplotě do + 23°C,_x000D_
• chemická odolnost – dočasné zatížení: zředěné roztoky anorganických zásad a minerálních kyselin, minerální oleje, roztoky rozpuštěných kyselin,_x000D_
• šíře pásu min. 15 cm,_x000D_
• nominální tloušťka 3,5 mm,_x000D_
• zatížení  - výška vodního sloupce 10 m</t>
  </si>
  <si>
    <t>"Blok 02 - viz D.02_3.5.1" 52</t>
  </si>
  <si>
    <t>"Blok 03 - viz D.02_3.5.2" 12,4</t>
  </si>
  <si>
    <t>"Blok 04 - viz D.02_3.5.3" 46</t>
  </si>
  <si>
    <t>"Blok 05 - viz D.02_3.5.4" 65</t>
  </si>
  <si>
    <t>"Blok 06 - viz D.02_3.5.5" 65,4</t>
  </si>
  <si>
    <t>"Blok 08 - 10 - viz D.02_3.5.6" 35</t>
  </si>
  <si>
    <t>-666412249</t>
  </si>
  <si>
    <t>Poznámka k položce:_x000D_
1/P Spárový pás PVC pro těsnění dilatačních spar v betonových konstrukcích (vnitřní, obě strany zabetonovány) následujících parametrů:_x000D_
Typ „D“_x000D_
• rozsah dilatace: 10 mm,_x000D_
• chemická báze: plastovaný polyvynilchlorid (PVC-p),_x000D_
• provozní teplota -20°C až +50°C,_x000D_
• pevnost v tahu: ≥ 10 N/mm2,_x000D_
• pevnost v roztržení: ≥ 12 N/mm2,_x000D_
• tvrdost Shore A: 80 ± 5,_x000D_
• průtažnost: ≥ 200 %,_x000D_
• chemická odolnost – trvalé zatížení: voda, běžné odpadní vody posypové soli při teplotě do + 23°C,_x000D_
• chemická odolnost – dočasné zatížení: zředěné roztoky anorganických zásad a minerálních kyselin, minerální oleje, roztoky rozpuštěných kyselin,_x000D_
• šíře pásu min. 22 cm,_x000D_
• nominální tloušťka 4,0 mm,_x000D_
• zatížení  - výška vodního sloupce 10 m.</t>
  </si>
  <si>
    <t>"Blok 02 - viz D.02_3.5.1" 17,4</t>
  </si>
  <si>
    <t>"Blok 03 - viz D.02_3.5.2" 17,8</t>
  </si>
  <si>
    <t>"Blok 04 - viz D.02_3.5.3" 18,5</t>
  </si>
  <si>
    <t>"Blok 05 - viz D.02_3.5.4" 27,5</t>
  </si>
  <si>
    <t>"Blok 06 - viz D.02_3.5.5" 19,2</t>
  </si>
  <si>
    <t>"Blok 08 - 10 - viz D.02_3.5.6" 10,2</t>
  </si>
  <si>
    <t>931994141</t>
  </si>
  <si>
    <t>Těsnění pracovní spáry betonové konstrukce polyuretanovým tmelem do pl 1,5 cm2</t>
  </si>
  <si>
    <t>30969349</t>
  </si>
  <si>
    <t>Těsnění spáry betonové konstrukce pásy, profily, tmely tmelem polyuretanovým spáry pracovní do 1,5 cm2</t>
  </si>
  <si>
    <t>Poznámka k položce:_x000D_
1/O Těsnicí tmel pro pracovní spáry_x000D_
1-komponentní bobtnající těsnící tmel na bázi polyuretanu následujících parametrů:_x000D_
• chemická báze: 1-komponentní polyuretan, vytvrzuje vzdušnou vlhkostí,_x000D_
• rychlost vytvrzování po 24 hodinách ~2,0 mm (+23°C/ 50% r.v.),_x000D_
• rychlost vytvrzování po 10 dnech ~10,0 mm (+23°C/ 50% r.v.),_x000D_
• objemové změny: 1 den ve vodě: &lt;25 %,_x000D_
• objemové změny: 7 dní ve vodě: &lt;100 %</t>
  </si>
  <si>
    <t>"Blok 10 - viz D.02_3.5.6" 4,5</t>
  </si>
  <si>
    <t>133062036</t>
  </si>
  <si>
    <t>Poznámka k položce:_x000D_
2/O Těsnicí tmel pro dilatační spáry - trvale elastická 1komponentní těsnicí hmota následujících parametrů:_x000D_
• 1-komponentní polyuretan, vytvrzující vzdušnou vlhkostí,_x000D_
• pro použití v exteriéru,_x000D_
• doba vytvoření povrchové kůže: ~60 minut (při +23 °C / 50 % r.v.),_x000D_
• rychlost vytvrzení: ~3,5 mm za 24 hodin (při +23 °C / 50 % r.v.) _x000D_
• rozměry spáry min. šířka = 10 mm, max. šířka = 35 mm,_x000D_
• stékavost: 0 mm, velmi dobrá (DIN EN ISO 7390),_x000D_
• provozní teplota: -40 °C až +80 °C_x000D_
• roztržení: ~ 8 N/mm2 (při +23 °C / 50 % r.v.),_x000D_
• tvrdost „Shore A“: ~ 38 po 28 dnech (při +23 °C / 50 % r.v.),_x000D_
• modul pružnosti: ~ 0,6 N/mm2 po 28 dnech (při +23 °C / 50 % r.v.),_x000D_
• protažení při přetržení: ~ 700 % po 28 dnech (při +23 °C / 50% r.v.),_x000D_
dopružení: &gt; 80 % po 28 dnech (+23 °C / 50% r.v.)</t>
  </si>
  <si>
    <t>"Blok 02 - viz D.02_3.5.1" 16,3</t>
  </si>
  <si>
    <t>"Blok 03 - viz D.02_3.5.2" 16,2</t>
  </si>
  <si>
    <t>"Blok 04 včetně kamenného obkladu - viz D.02_3.5.3" 29</t>
  </si>
  <si>
    <t>"Blok 05 - viz D.02_3.5.4" 32,6</t>
  </si>
  <si>
    <t>"Blok 06 - viz D.02_3.5.5" 34</t>
  </si>
  <si>
    <t>"Kamenná římsa LB dělícího pilíře - viz D.02_3.7.1" 2,2</t>
  </si>
  <si>
    <t>"Kamenný obklad LB přelivné hrany - viz D.02_3.7.2" 12</t>
  </si>
  <si>
    <t>"Kamenná římsa pb zdi pod mostem - viz D.02_3.7.3" 3</t>
  </si>
  <si>
    <t>"Kamenná římsa pb zdi nad mostem - viz D.02_3.7.4" 8,1</t>
  </si>
  <si>
    <t>500183545</t>
  </si>
  <si>
    <t>Poznámka k položce:_x000D_
3/O Spárový profil průměru 25 mm, materiál mirelon</t>
  </si>
  <si>
    <t>93199-R24</t>
  </si>
  <si>
    <t>3/P Přírubový těsnící pás pro těsnění dilatačních spar typu L (jedna strana montáž, druhá strana zabetonována) - dodávka a montáž</t>
  </si>
  <si>
    <t>1488860689</t>
  </si>
  <si>
    <t>3/P Přírubový těsnící pás pro těsnění dilatačních spar typu L (jedna strana montáž, druhá strana zabetonována) včetně nerezového uchycení, nerezových lišt a chemické kotvy.
• technika spojování – termoplastické svařování,
• provozní teplota -20°C až +70°C,
• pevnost v tahu: ≥ 10 N/mm2,
• pevnost v roztržení: ≥ 12 N/mm2,
• tvrdost Shore A: 60 ± 5,
• protažení při porušení při nízkých teplotách: ≥ 200 %,
• chemická odolnost – proti bitumenům, chemikáliím,
• šíře jednoho konce pásu min. 17 cm,
• nominální tloušťka 5,0 mm,
• zatížení - výška vodního sloupce 10 m</t>
  </si>
  <si>
    <t>"Blok 04 - viz D.02_3.5.3" 11,6</t>
  </si>
  <si>
    <t>"Blok 07 - viz D.02_3.5.5" 3,7</t>
  </si>
  <si>
    <t>93199-R25</t>
  </si>
  <si>
    <t>7/O Vodotěsná nízkoexpanzní těsnicí PUR pěnoa určená pro těsnění dilatační spár - dodávka a zatěsnění spáry</t>
  </si>
  <si>
    <t>"blok 02/03 PB - viz D.02_3.3.1" 10</t>
  </si>
  <si>
    <t>"blok 03/04 LB - viz D.02_3.3.2" 10</t>
  </si>
  <si>
    <t>935-R22</t>
  </si>
  <si>
    <t>5/0 Spojovací můstek na cementové bázi s epoxidovou pryskyřicí + křemičitý písek 1,2 - 4,0 mm</t>
  </si>
  <si>
    <t>-58316643</t>
  </si>
  <si>
    <t>5/0 Spojovací můstek na cementové bázi s epoxidovou pryskyřicí + křemičitý písek 1,2 - 4,0 mm vpravený do druhé (finální) vrstvy. Tahová přídržnost: ≥ 1,5 N / mm2 po 28 dnech.</t>
  </si>
  <si>
    <t>(19+5+20)+4.9*10+4.9*10+0.4*3.8</t>
  </si>
  <si>
    <t>16+5+6+17</t>
  </si>
  <si>
    <t>52+15+24+19+61</t>
  </si>
  <si>
    <t>11+0.6*9.4+70+5.8*1.09+0.6*8.9+66</t>
  </si>
  <si>
    <t>2+0.6*10.8+70+13+0.6*9.3+88</t>
  </si>
  <si>
    <t>0.8</t>
  </si>
  <si>
    <t>1961519204</t>
  </si>
  <si>
    <t>(7.8*10.2+5.1*10.1) "m2"</t>
  </si>
  <si>
    <t>(26+17) "m2"</t>
  </si>
  <si>
    <t>(82+61+15+3.5*6.5) "m2"</t>
  </si>
  <si>
    <t>(79+62) "m2"</t>
  </si>
  <si>
    <t>(78+82) "m2"</t>
  </si>
  <si>
    <t>-523171971</t>
  </si>
  <si>
    <t>leseni*30*6</t>
  </si>
  <si>
    <t>393891719</t>
  </si>
  <si>
    <t>960191241R</t>
  </si>
  <si>
    <t>Bourání vodních staveb z kamenných kvádrů a kamene</t>
  </si>
  <si>
    <t>1119568240</t>
  </si>
  <si>
    <t>Bourání konstrukcí vodních staveb s naložením vybouraných hmot a suti na dopravní prostředek nebo s odklizením na hromady do vzdálenosti 20 m z kamenných kvádrů a kamene</t>
  </si>
  <si>
    <t>Bourání kamenných konstrukcí</t>
  </si>
  <si>
    <t>Viz přílohu D.02_3.1, D.02_3.3.1, D.02_3.3.2, D.02_3.3.3, D.02_3.3.4, D.02_3.3.5</t>
  </si>
  <si>
    <t>"Kamenná konstrukce přelivné hrany" 1*36.4</t>
  </si>
  <si>
    <t>"Kamenný obklad PB stěny nad mostem" 0.2*36</t>
  </si>
  <si>
    <t>"Kamenný obklad PB stěny pod mostem" 0.2*11</t>
  </si>
  <si>
    <t>"Kamenný obklad dělícího pilíře" 10.3*0.27</t>
  </si>
  <si>
    <t>796279243</t>
  </si>
  <si>
    <t>Poznámka k položce:_x000D_
Vyloučení trhacích prací, vybourání bude prováděno strojně, posledních 15cm ručními nástroji nebo frézováním._x000D_
Požadavky na provádění bouracích prací viz Technické podmínky v příloze H.</t>
  </si>
  <si>
    <t>Blok 01 - viz D.02_3.4.2</t>
  </si>
  <si>
    <t>"Fáze 1" 5.3*4.4+(0+5.3)*0.5*0.6</t>
  </si>
  <si>
    <t>"Fáze 2" 5.3*1.3-(0+5.3)*0.5*0.5+(3+5.3)*0.5*0.9+(3+3)*0.5*2.3</t>
  </si>
  <si>
    <t>"Dno" 25*0.72+1*1.2</t>
  </si>
  <si>
    <t>PB od úrovně 514.798 výše</t>
  </si>
  <si>
    <t>(3.8+3.8)*0.5*3.79+(3.8+3.9)*0.5*3.68+(3.9+3.9)*0.5*2.06+(3.9+3.9)*0.5*0.96+6.1*2.2</t>
  </si>
  <si>
    <t>Odečtení zkušební betonáže - viz D.02_2.3.1</t>
  </si>
  <si>
    <t xml:space="preserve"> -9.7*2.3*0.35</t>
  </si>
  <si>
    <t>"Dno" (3+2.9)*0.5*3.09</t>
  </si>
  <si>
    <t>"PB od úrovně 514.798 výše" (3.8+3.8)*0.5*3.12</t>
  </si>
  <si>
    <t xml:space="preserve"> -3.1*2.3*0.35</t>
  </si>
  <si>
    <t>Dno + trojůhelníková část bloku 5 PB</t>
  </si>
  <si>
    <t>(2.9+3.4)*0.5*4.77+(3.4+5.2)*0.5*4.76+(5.2+5.4)*0.5*0.84</t>
  </si>
  <si>
    <t>PB od úrovně 514.798 výše + trojůhelníková část bloku 5 PB</t>
  </si>
  <si>
    <t>(3.8+4.0)*0.5*4.77+(4.0+3.9)*0.5*4.76+3.9*0.20</t>
  </si>
  <si>
    <t>Dno + trojůhelníková část bloku 6 LB</t>
  </si>
  <si>
    <t>(7.9+6.5)*0.5*1.26+(6.5+5.4)*0.5*7.58</t>
  </si>
  <si>
    <t>Usměrňovací pilíř</t>
  </si>
  <si>
    <t>0.8*6.53</t>
  </si>
  <si>
    <t>PB od úrovně bloku 05/09 výše</t>
  </si>
  <si>
    <t>2.3*0.33+2.1*(0.93+6.52)+2.5*0.34+(2.5+1.5)*0.5*0.63</t>
  </si>
  <si>
    <t>LB - nad masivním odbouráním pilíře</t>
  </si>
  <si>
    <t>(1,7+4,4)*0,5*0,41+(4,4+4,7)*0,5*1,32+(2,9+0,3)*0,5*3,84+(0,3+0,3)*0,5*2,03+0,3*0,12</t>
  </si>
  <si>
    <t>Nejistota materiálu v prostoru pod AB pláštěm</t>
  </si>
  <si>
    <t>(0+0.05)*0.5*0.3+(0.05+0.1)*0.5*0.4+0.1*1.4</t>
  </si>
  <si>
    <t>"Dno" (7.7+7.8)*0.5*8.27+7.8*0.13+(7.8+0)*0.5*1.02</t>
  </si>
  <si>
    <t>"Usměrňovací pilíř" 0.9*7.31</t>
  </si>
  <si>
    <t>"LB nad úroveň bloku 06/05" 3.5*1.3+ 2.5*9.2+2.5*0.1</t>
  </si>
  <si>
    <t>Odbourání hrany rubu zdi v místech širších jak 1,5 m (po odbourání)</t>
  </si>
  <si>
    <t>Blok 01, 02, 03</t>
  </si>
  <si>
    <t>19*0.3*0.3*0.5</t>
  </si>
  <si>
    <t>960321271R</t>
  </si>
  <si>
    <t>Bourání vodních staveb ze železobetonu</t>
  </si>
  <si>
    <t>-1289329820</t>
  </si>
  <si>
    <t>Bourání konstrukcí vodních staveb z hladiny, s naložením vybouraných hmot a suti na dopravní prostředek nebo s odklizením na hromady do vzdálenosti 20 m ze železobetonu</t>
  </si>
  <si>
    <t>Odbourání železobetonové konstrukce provizorního přelivu</t>
  </si>
  <si>
    <t>(při zachování železobetonového základu provizorního přelivu)</t>
  </si>
  <si>
    <t>3,3*2,4*0,35+2,8*(7,34+8,82+10,7)*0,35</t>
  </si>
  <si>
    <t>966075141</t>
  </si>
  <si>
    <t>Odstranění kovového zábradlí vcelku</t>
  </si>
  <si>
    <t>1411694767</t>
  </si>
  <si>
    <t>Odstranění různých konstrukcí na mostech kovového zábradlí vcelku</t>
  </si>
  <si>
    <t>Stávající PB spádišťová stěna nad mostem - viz D.02_3.1</t>
  </si>
  <si>
    <t>977151123</t>
  </si>
  <si>
    <t>Jádrové vrty diamantovými korunkami do D 150 mm do stavebních materiálů</t>
  </si>
  <si>
    <t>-1628718328</t>
  </si>
  <si>
    <t>Jádrové vrty diamantovými korunkami do stavebních materiálů (železobetonu, betonu, cihel, obkladů, dlažeb, kamene) průměru přes 130 do 150 mm</t>
  </si>
  <si>
    <t>Poznámka k položce:_x000D_
V případě, že pozice stávajících průchodů stěnou injekční chodby bude nevyhovující ve vztahu k navržené pozici 8/Z budou ve stěně chodby (prostý beton) provedeny nové jádrové vývrty DN150. Pozice a směr budou před vrtáním odsouhlaseny TDI, původní otvory budou zabetonovány.</t>
  </si>
  <si>
    <t>1,2*4 "ks - viz D.02_1"</t>
  </si>
  <si>
    <t>97715-R26</t>
  </si>
  <si>
    <t>Zabetonování stávajících prostupu do injekční štoly</t>
  </si>
  <si>
    <t>1972997736</t>
  </si>
  <si>
    <t>977212112</t>
  </si>
  <si>
    <t>Řezání diamantovým lanem ŽB kcí s výztuží průměru přes 16 mm</t>
  </si>
  <si>
    <t>-505813782</t>
  </si>
  <si>
    <t>Řezání konstrukcí diamantovým lanem železobetonových s výztuží průměru přes 16 mm</t>
  </si>
  <si>
    <t xml:space="preserve">Poznámka k souboru cen:_x000D_
1. Množství měrných jednotek se určuje v m2 plochy řezu._x000D_
2. V cenách jsou započteny i náklady na spotřebu vody._x000D_
3. V cenách nejsou započteny náklady na vybourání konstrukcí; tyto náklady se oceňují cenami katalogu 801-3 Budovy a haly - bourání konstrukcí._x000D_
</t>
  </si>
  <si>
    <t>Poznámka k položce:_x000D_
Proříznutí dilatační spáry pomocí diamantového lana. Šířka spáry min 20mm v celé tloušťce konstrukce. 2ks (blok 02/03 PB a blok 03/04 LB). Provádění bude ve stížených podmínkách.</t>
  </si>
  <si>
    <t>"blok 02/03 PB" 10 "viz D.02_3.3.1 "</t>
  </si>
  <si>
    <t>"blok 03/04 LB" 10 "viz D.02_3.3.2"</t>
  </si>
  <si>
    <t>977212191</t>
  </si>
  <si>
    <t>Příplatek k řezání diamantovým lanem ŽB kcí za práci ve stísněném prostoru</t>
  </si>
  <si>
    <t>-2082111907</t>
  </si>
  <si>
    <t>Řezání konstrukcí diamantovým lanem Příplatek k cenám za práci ve stísněném prostoru</t>
  </si>
  <si>
    <t>97721-R19</t>
  </si>
  <si>
    <t>Příprava a lividace pracoviště za rubem zdi v závislosti na techologii řezání použité zhotovitelem (vrty, výlom, zalití vrtu nebo výlomu betonem, zpětný zásyp výkopu)</t>
  </si>
  <si>
    <t>-1688725033</t>
  </si>
  <si>
    <t>985331219</t>
  </si>
  <si>
    <t>Dodatečné vlepování betonářské výztuže D 25 mm do chemické malty včetně vyvrtání otvoru</t>
  </si>
  <si>
    <t>-2082525152</t>
  </si>
  <si>
    <t>Dodatečné vlepování betonářské výztuže včetně vyvrtání a vyčištění otvoru chemickou maltou průměr výztuže 25 mm</t>
  </si>
  <si>
    <t>4/Z Ocelový trn pro kotvení kamenné římsy</t>
  </si>
  <si>
    <t>2/Z - viz přílohu D.02_1 - kap 5. Výpis výrobků, viz výkres D.02_3.7.1, D.02_3.7.3, D.02_3.7.4</t>
  </si>
  <si>
    <t>Délka 370 mm, v ŽB konstrukci 150 mm, v kamenné římse 200 mm. Průměr 25 mm.</t>
  </si>
  <si>
    <t>(33+23+162) "ks" *0,370 "m/ks"</t>
  </si>
  <si>
    <t>13021019</t>
  </si>
  <si>
    <t>tyč ocelová žebírková jakost BSt 500S výztuž do betonu D 25mm</t>
  </si>
  <si>
    <t>-716334667</t>
  </si>
  <si>
    <t>(33+23+162) "ks" *0,370 "m/ks" * 3,853/1000 *1,05</t>
  </si>
  <si>
    <t>985-R05</t>
  </si>
  <si>
    <t>Plošné odbourání / odfrézování betonu stěn v tl. 300 - 1000 mm</t>
  </si>
  <si>
    <t>192707759</t>
  </si>
  <si>
    <t>Poznámka k položce:_x000D_
Plošné bourání konstrukce z prostého betonu._x000D_
Požadavky na provádění bouracích prací viz Technické podmínky v příloze H.</t>
  </si>
  <si>
    <t>PB od úrovně 514.798 níže</t>
  </si>
  <si>
    <t>(4.6+4.1)*0.5*3.60+(4.1+3.8)*0.5*3.46+(3.8+3.6)*0.5*2.1+3.6*0.3</t>
  </si>
  <si>
    <t>"Špice mezi PB a LB" (0.8+0.9)*0.5*1.44+(0.9+0.3)*0.5*2.28</t>
  </si>
  <si>
    <t>"LB" 4,7*0,1+(4,7+4,1)*0,5*3,97+(4,1+4,2)*0,5*3,66+(4,2+3,4)*0,5*1,25+3,4*0,17</t>
  </si>
  <si>
    <t>"Odbourání v prostoru kotevních sklípků kotev" 0.08*0.55*12</t>
  </si>
  <si>
    <t>"Zkušební betonáž" 9.7*2.3*0.35</t>
  </si>
  <si>
    <t>((19+5+20)+4.9*10+4.9*10+0.4*3.8)*0.05</t>
  </si>
  <si>
    <t>Blok 03</t>
  </si>
  <si>
    <t>"PB od úrovně 514.798 níže"(4,6+4,5)*0,5*3,12</t>
  </si>
  <si>
    <t>"LB" (4,7+4,8)*0,5*3,04</t>
  </si>
  <si>
    <t>"Odbourání v prostoru kotevních sklípků kotev" 0.08*0.55*6</t>
  </si>
  <si>
    <t>"Zkušební betonáž" 3.1*2.3*0.35</t>
  </si>
  <si>
    <t>"Nejistota v kvalitě stávajícího betonu v rovině odbourání" (16+5+6+17)*0.05</t>
  </si>
  <si>
    <t>Blok 04</t>
  </si>
  <si>
    <t>PB od úrovně 514.798 níže + trojůhelníková část bloku 5 PB</t>
  </si>
  <si>
    <t>(4.5+4.6)*0.5*4.77+(4.6+5.0)*0.5*4.76+5.0*0.13</t>
  </si>
  <si>
    <t>LB</t>
  </si>
  <si>
    <t>(4.8+5.1)*0.5*4.77+(5.1+5.6)*0.5*4.76+(5.6+5.6)*0.5*0.84</t>
  </si>
  <si>
    <t>"Odbourání v prostoru kotevních sklípků kotev" 0.08*0.55*4</t>
  </si>
  <si>
    <t>"Nejistota v kvalitě stávajícího betonu v rovině odbourání" (52+24+19+61)*0.05</t>
  </si>
  <si>
    <t>Blok 05</t>
  </si>
  <si>
    <t>PB od úrovně bloku 05/09 níže</t>
  </si>
  <si>
    <t>(6.4+6.1)*0.5*1.22+(6.1+6.2)*0.5*7.58+(6.2+5.6)*0.5*0.71</t>
  </si>
  <si>
    <t>LB - pod masivním odbouráním pilíře - po úroveň paty zdi stávající</t>
  </si>
  <si>
    <t>(2.8+2.9)*0.5*1.73+(3.3+4.0)*0.5*5.86+4.0*0.11</t>
  </si>
  <si>
    <t>LB - pod masivním odbouráním pilíře - pod úrovní paty zdi stávající</t>
  </si>
  <si>
    <t>(3.8+3.2)*0.5*7.60</t>
  </si>
  <si>
    <t>Odbourání v prostoru kotevních sklípků kotev</t>
  </si>
  <si>
    <t>0.08*0.55*10</t>
  </si>
  <si>
    <t>(11+0.6*9.4+70+5.8*1.09+0.6*8.9+66)*0.05</t>
  </si>
  <si>
    <t>V prostoru pod AB pláštěm, kdyby tam nebyl štěrk</t>
  </si>
  <si>
    <t>Blok 06</t>
  </si>
  <si>
    <t>PB</t>
  </si>
  <si>
    <t>(5.0+5.4)*0.5*1.25+(5.4+6.2)*0.5*4.0+(6.2+7.1)*0.5*3.9+7.1*0.42</t>
  </si>
  <si>
    <t>LB po úroveň bloku 06/05</t>
  </si>
  <si>
    <t>(7.3+7.2)*0.5*1.18+(7.2+6.7)*0.5*4.31+(6.7+6.7)*0.5*4.0</t>
  </si>
  <si>
    <t>"Odbourání v prostoru kotevních sklípků kotev" 0.08*0.55*10</t>
  </si>
  <si>
    <t>Blok 07</t>
  </si>
  <si>
    <t>0.8*0.34</t>
  </si>
  <si>
    <t>"Nejistota v kvalitě stávajícího betonu v rovině odbourání" 0.8*0.05</t>
  </si>
  <si>
    <t>"Beton pod přelivnou hranou Blok 02 až 04" 0.6*24.3</t>
  </si>
  <si>
    <t>"Rub betonové zdi blok 04" 26*0.05*0.30</t>
  </si>
  <si>
    <t>"Rub betonové zdi blok 05" 63*0.05*0.30</t>
  </si>
  <si>
    <t>"Rub betonové zdi blok 06" 66*0.05*0.30</t>
  </si>
  <si>
    <t>985511113R</t>
  </si>
  <si>
    <t>Stříkaný beton ze suché směsi pevnosti 25 MPa stěn tl 50 mm - beton C20/25 XC2</t>
  </si>
  <si>
    <t>-387823088</t>
  </si>
  <si>
    <t>Stříkaný beton ze suché směsi pevnosti v tlaku 25 MPa (tř. R3) stěn, jedné vrstvy tloušťky 50 mm</t>
  </si>
  <si>
    <t xml:space="preserve">Poznámka k souboru cen:_x000D_
1. Množství měrných jednotek se určuje v m2 rozvinuté lícní plochy stříkaného betonu._x000D_
2. Ceny jsou určeny pro zhotovení jedné vrsty stříkaného betonu. U stříkaného betonu nanášeného ve více vrstvách se oceňuje zřízení každé vrstvy samostatně._x000D_
3. V cenách jsou započteny i náklady na předvlhčení stříkané plochy, na smetení spadu na hromady nebo naložení na dopravní prostředek._x000D_
4. V cenách nejsou započteny náklady na:_x000D_
a) očištění, popř. nutnou úpravu plochy před zhotovením nástřiku z betonu,_x000D_
b) ocelovou výztuž; tyto náklady se oceňují cenami souborů cen:_x000D_
- 985 56-1 Výztuž stříkaného betonu z betonářské oceli,_x000D_
- 985 56-2 Výztuž stříkaného betonu ze svařovaných sítí,_x000D_
- 985 56-4 Kotvičky pro výztuž stříkaného betonu,_x000D_
c) odvoz spadu ze stříkaného betonu, které se oceňují cenami odvozu suti pro objekt, na kterém se stříkání provádí,_x000D_
d) stržení povrchu stříkaného betonu, které se oceňují cenou 985 51-3111._x000D_
</t>
  </si>
  <si>
    <t>"Povrch bloku 02 - viz D.02_3.5.1" 40*0,15 "%"</t>
  </si>
  <si>
    <t>"Povrch bloku 03 - viz D.02_3.5.2" 10*0,15 "%"</t>
  </si>
  <si>
    <t>"Povrch bloku 04 - viz D.02_3.5.3" 28*0,15 "%"</t>
  </si>
  <si>
    <t>985511119</t>
  </si>
  <si>
    <t>Příplatek ke stříkanému betonu ze suché směsi pevnosti 25 MPa stěn ZKD 10 mm</t>
  </si>
  <si>
    <t>1028864901</t>
  </si>
  <si>
    <t>Stříkaný beton ze suché směsi pevnosti v tlaku 25 MPa (tř. R3) Příplatek k cenám za každých dalších i započatých 10 mm tloušťky</t>
  </si>
  <si>
    <t>5*stříkaný_C2025</t>
  </si>
  <si>
    <t>766901223</t>
  </si>
  <si>
    <t>"Rub betonové zdi blok 04" 26</t>
  </si>
  <si>
    <t>"Rub betonové zdi blok 05" 63</t>
  </si>
  <si>
    <t>"Rub betonové zdi blok 06" 66</t>
  </si>
  <si>
    <t>"PB zed blok 02" 23</t>
  </si>
  <si>
    <t>"PB zed blok 03" 5</t>
  </si>
  <si>
    <t>"PB zed blok 04" 11</t>
  </si>
  <si>
    <t>"LB zed blok 02" 19</t>
  </si>
  <si>
    <t>"LB zed blok 03" 5</t>
  </si>
  <si>
    <t>"LB zed blok 04" 18</t>
  </si>
  <si>
    <t>985131411R</t>
  </si>
  <si>
    <t>Vysušení / očištění ploch stěn, rubu kleneb a podlah stlačeným vzduchem</t>
  </si>
  <si>
    <t>1770330152</t>
  </si>
  <si>
    <t xml:space="preserve">Poznámka k souboru cen:_x000D_
1. V cenách jsou započteny i náklady na dodání všech hmot._x000D_
2. V cenách očištění ploch pískem jsou započteny i náklady smetení písku dohromady nebo naložení na_x000D_
 dopravní prostředek._x000D_
3. V cenách očištění ploch pískem nejsou započteny náklady na odvoz písku, které se oceňují cenami_x000D_
 odvozu suti příslušného katalogu pro objekt, na kterém se práce provádí._x000D_
</t>
  </si>
  <si>
    <t>"Proříznutá dilatační spára blok 02/03 PB" 10 "viz D.02_3.3.1"</t>
  </si>
  <si>
    <t>"Proříznutá dilatační spára blok 03/04 LB" 10 "viz D.02_3.3.2"</t>
  </si>
  <si>
    <t>"Očištění základové spáry dna - viz D.02_3.1" 77.6+69.8+81+25.3+50.1+5.5</t>
  </si>
  <si>
    <t>-730544000</t>
  </si>
  <si>
    <t>Poznámka k položce:_x000D_
Sanace betonu při tl. sanace ≤ 50 mm - Sanace vysokopevnostní nenasákavou mrazuvzdornou cementovou maltou s parametry splňujícími nejméně tyto požadavky:_x000D_
• třída dle ČSN 1504-3: R4;_x000D_
• pevnost v tlaku ≥45 MPa;_x000D_
• pevnost v ohybu ≥6 MPa;_x000D_
• tahová přídržnost ≥2,0 MPa;_x000D_
• velikost zrna ≤3 mm;_x000D_
• tloušťka vrstvy až 50 mm.</t>
  </si>
  <si>
    <t>"Rub betonové zdi blok 04 - viz D.02_3.2.1 " 26*0.15 "%"</t>
  </si>
  <si>
    <t>"Rub betonové zdi blok 05 - viz D.02_3.2.1 " 63*0,15 "%"</t>
  </si>
  <si>
    <t>"Rub betonové zdi blok 06 - viz D.02_3.2.1 " 66*0,15 "%"</t>
  </si>
  <si>
    <t>985321211</t>
  </si>
  <si>
    <t>Ochranný nátěr výztuže na epoxidové bázi stěn, líce kleneb a podhledů 1 vrstva tl 1 mm</t>
  </si>
  <si>
    <t>1160693182</t>
  </si>
  <si>
    <t>Ochranný nátěr betonářské výztuže 1 vrstva tloušťky 1 mm na epoxidové bázi stěn, líce kleneb a podhledů</t>
  </si>
  <si>
    <t xml:space="preserve">Poznámka k souboru cen:_x000D_
1. Množství měrných jednotek se určuje v m2 rozvinuté betonové plochy, na které se výztuž ošetřuje. Je uvažováno 10 bm výztuže na 1 m2 plochy._x000D_
</t>
  </si>
  <si>
    <t>Poznámka k položce:_x000D_
8/O Ochrana výztuže proti korozi:_x000D_
• 3-komponentní povlakový materiál, s cementovým pojivem, zušlechtěný epoxidem na ochranu výztuže proti korozi;_x000D_
• tahová přídržnost: ≥ 1,5N/mm2 po 28 dnech (EN 1542);_x000D_
• Koeficient teplotní roztažnosti:~18x10-6 1/K (EN 1770);_x000D_
• Odolnost vůči difuzi vodních par: µH2O ~500;_x000D_
• Zkouška odolnosti vůči korozi: Vyhovuje (EN15183 ).</t>
  </si>
  <si>
    <t>Blok 05 - viz D.02_3.6.4</t>
  </si>
  <si>
    <t>46 * (0.1*0.1+2*3.14*0.008*0.1)</t>
  </si>
  <si>
    <t>Blok 06 - viz D.02_3.6.5</t>
  </si>
  <si>
    <t>50*2 * (0.1*0.1+2*3.14*0.008*0.1)</t>
  </si>
  <si>
    <t>985321912</t>
  </si>
  <si>
    <t>Příplatek k cenám ochranného nátěru výztuže za plochu do 10 m2 jednotlivě</t>
  </si>
  <si>
    <t>-1147548868</t>
  </si>
  <si>
    <t>Ochranný nátěr betonářské výztuže Příplatek k cenám za plochu do 10 m2 jednotlivě</t>
  </si>
  <si>
    <t>985331215</t>
  </si>
  <si>
    <t>Dodatečné vlepování betonářské výztuže D 16 mm do chemické malty včetně vyvrtání otvoru</t>
  </si>
  <si>
    <t>1606578400</t>
  </si>
  <si>
    <t>Dodatečné vlepování betonářské výztuže včetně vyvrtání a vyčištění otvoru chemickou maltou průměr výztuže 16 mm</t>
  </si>
  <si>
    <t>Poznámka k položce:_x000D_
Dodávka vlepované výztuže je součástí pol. výztuž betonových konstrukcí.</t>
  </si>
  <si>
    <t>Kotvení přibetonávek stěn</t>
  </si>
  <si>
    <t>Blok 02 -viz D.02_3.6.1</t>
  </si>
  <si>
    <t>"pol. 47" 0,73*174 "ks"</t>
  </si>
  <si>
    <t>"pol. 48" 0,73*174 "ks"</t>
  </si>
  <si>
    <t>"pol. 49" 0,73*174 "ks"</t>
  </si>
  <si>
    <t>"pol. 50" 0,73*174 "ks"</t>
  </si>
  <si>
    <t>"pol. 51" 0,73*87 "ks"</t>
  </si>
  <si>
    <t>Blok 03 -viz D.02_3.6.2</t>
  </si>
  <si>
    <t>"pol. 57" 0,76*81 "ks"</t>
  </si>
  <si>
    <t>"pol. 56" 0,73*54 "ks"</t>
  </si>
  <si>
    <t>"pol. 55" 0,73*54 "ks"</t>
  </si>
  <si>
    <t>"pol. 54" 0,73*72 "ks"</t>
  </si>
  <si>
    <t>Blok 04.1 -viz D.02_3.6.3 - část 1</t>
  </si>
  <si>
    <t>"pol. 80" 0,76*170 "ks"</t>
  </si>
  <si>
    <t>"pol. 81" 0,73*136 "ks"</t>
  </si>
  <si>
    <t>"pol. 82" 0,82*170 "ks"</t>
  </si>
  <si>
    <t>"pol. 83" 0,76*160 "ks"</t>
  </si>
  <si>
    <t>"pol. 84" 0,78*128 "ks"</t>
  </si>
  <si>
    <t>"pol. 85" 0,76*128 "ks"</t>
  </si>
  <si>
    <t>"pol. 86" 0,70*64 "ks"</t>
  </si>
  <si>
    <t>Blok 05 -viz D.02_3.6.4</t>
  </si>
  <si>
    <t>"pol. 136" 0,72*90 "ks"</t>
  </si>
  <si>
    <t>"pol. 137" 0,72*90 "ks"</t>
  </si>
  <si>
    <t>"pol. 138" 0,72*90 "ks"</t>
  </si>
  <si>
    <t>"pol. 139" 0,72*90 "ks"</t>
  </si>
  <si>
    <t>"pol. 140" 0,72*90 "ks"</t>
  </si>
  <si>
    <t>"pol. 141" 0,70*90 "ks"</t>
  </si>
  <si>
    <t>"pol. 142" 0,67*120 "ks"</t>
  </si>
  <si>
    <t>"pol. 143" 0,65*120 "ks"</t>
  </si>
  <si>
    <t>"pol. 144" 0,73*75 "ks"</t>
  </si>
  <si>
    <t>"pol. 145" 0,73*75 "ks"</t>
  </si>
  <si>
    <t>"pol. 146" 0,73*75 "ks"</t>
  </si>
  <si>
    <t>"pol. 147" 0,73*75 "ks"</t>
  </si>
  <si>
    <t>"pol. 148" 0,73*75 "ks"</t>
  </si>
  <si>
    <t>"pol. 149" 0,67*100 "ks"</t>
  </si>
  <si>
    <t>Blok 06 -viz D.02_3.6.5</t>
  </si>
  <si>
    <t>"pol. 106" 0,82*372 "ks"</t>
  </si>
  <si>
    <t>"pol. 107" 0,84*372 "ks"</t>
  </si>
  <si>
    <t>"pol. 108" 0,80*372 "ks"</t>
  </si>
  <si>
    <t>"pol. 109" 0,73*294 "ks"</t>
  </si>
  <si>
    <t>"pol. 110" 0,75*100 "ks"</t>
  </si>
  <si>
    <t>"pol. 111" 0,65*62 "ks"</t>
  </si>
  <si>
    <t>"pol. 112" 0,67*31 "ks"</t>
  </si>
  <si>
    <t>1987248084</t>
  </si>
  <si>
    <t>Ocelový trn (hák) pro uchycení kamenů 2/Ka bezpečnostního přelivu</t>
  </si>
  <si>
    <t>Hák bude osazen před zabetonováním a bude propojena s 1/Z.</t>
  </si>
  <si>
    <t>2/Z - viz přílohu D.02_1 - kap 5. Výpis výrobků, viz výkres D.02_3.7.2</t>
  </si>
  <si>
    <t>(41+41) "ks" *0,150 "m/ks - délka zalepení do kamene"</t>
  </si>
  <si>
    <t>Ocelový hák pro uchycení kamenů 2/Ka bezpečnostního přelivu</t>
  </si>
  <si>
    <t>3/Z - viz přílohu D.02_1 - kap 5. Výpis výrobků, viz výkres D.02_3.7.2</t>
  </si>
  <si>
    <t>(41+38+41) "ks" *0,23 "m/ks - délka zalepení"</t>
  </si>
  <si>
    <t>-1534088747</t>
  </si>
  <si>
    <t>Délka 510 mm, délka v kameni - 150 mm, délka přímé části 400 mm, R ohybu 20 mm, Ø 18 mm</t>
  </si>
  <si>
    <t>(41+41) "ks" *0,510 "m/ks" * 1,998/1000 * 1,05</t>
  </si>
  <si>
    <t>Kotevní hák ve spáře: Délka 590 mm, délka přímé části 460 mm, R ohybu 20 mm, Ø 18 mm.</t>
  </si>
  <si>
    <t>(41+38+41) "ks" *0,590 "m/ks" * 1,998/1000 * 1,05</t>
  </si>
  <si>
    <t>985331217</t>
  </si>
  <si>
    <t>Dodatečné vlepování betonářské výztuže D 20 mm do chemické malty včetně vyvrtání otvoru</t>
  </si>
  <si>
    <t>264093381</t>
  </si>
  <si>
    <t>Dodatečné vlepování betonářské výztuže včetně vyvrtání a vyčištění otvoru chemickou maltou průměr výztuže 20 mm</t>
  </si>
  <si>
    <t>Blok 04.2 -viz D.02_3.6.3 - část 2</t>
  </si>
  <si>
    <t>"pol. 65" 0,60*18 "ks"</t>
  </si>
  <si>
    <t>"pol. 68" 0,60*12 "ks"</t>
  </si>
  <si>
    <t>1002106527</t>
  </si>
  <si>
    <t>(41+38+41) "ks" *0,180 "m/ks"</t>
  </si>
  <si>
    <t>345370284</t>
  </si>
  <si>
    <t>(41+38+41) "ks" *0,180 "m/ks" * 6,313/1000 * 1,05</t>
  </si>
  <si>
    <t>985512113R</t>
  </si>
  <si>
    <t>Stříkaný beton C 30/37 -XC4, XF3 stěn tl 50 mm</t>
  </si>
  <si>
    <t>1899830008</t>
  </si>
  <si>
    <t>Stříkaný betonC 30/37 -XC4, XF3 stěn, jedné vrstvy tloušťky 50 mm</t>
  </si>
  <si>
    <t>"Rub betonové zdi blok 04 - viz D.02_3.2.1 " 26*0,15 "%"</t>
  </si>
  <si>
    <t>985512119</t>
  </si>
  <si>
    <t>Příplatek ke stříkanému betonu ze suché směsi pevnosti 45 MPa stěn ZKD 10 mm</t>
  </si>
  <si>
    <t>-1898237659</t>
  </si>
  <si>
    <t>Stříkaný beton ze suché směsi pevnosti v tlaku 45 MPa (tř. R4) Příplatek k cenám za každých dalších i započatých 10 mm tloušťky</t>
  </si>
  <si>
    <t>5*stříkaný_C3037</t>
  </si>
  <si>
    <t>985513111R</t>
  </si>
  <si>
    <t>Stržení / vyhlazení povrchu stříkaného betonu</t>
  </si>
  <si>
    <t>-156844298</t>
  </si>
  <si>
    <t>98556-R19</t>
  </si>
  <si>
    <t>Výztuž stříkaného betonu stěn ze svařovaných sítí jednovrstvých D drátu 8 mm velikost ok do 100 mm</t>
  </si>
  <si>
    <t>190241856</t>
  </si>
  <si>
    <t>Výztuž stříkaného betonu ze svařovaných sítí velikosti ok přes 100 mm jednovrstvých stěn, průměru drátu 8 mm</t>
  </si>
  <si>
    <t xml:space="preserve">Poznámka k souboru cen:_x000D_
1. V cenách jsou započteny i náklady na výztuž a její provázání._x000D_
2. V cenách nejsou započteny náklady na:_x000D_
a) kotvičky; tyto náklady se oceňují cenami souboru cen 985 56-4 Kotvičky pro výztuž stříkaného betonu,_x000D_
b) příčnou a podélnou výztuž, tyto náklady se oceňují cenami souboru cen 985 56-1 Výztuž stříkaného betonu z betonářské oceli._x000D_
3. Ceny výztuže průměru drátu 2 mm jsou určeny i pro opravu povrchů reprofilačními maltami._x000D_
</t>
  </si>
  <si>
    <t>Poznámka k položce:_x000D_
Svař. síť prům. 8 mm oka 50x50 mm.</t>
  </si>
  <si>
    <t>985562413</t>
  </si>
  <si>
    <t>Výztuž stříkaného betonu stěn ze svařovaných sítí dvouvrstvých D drátu 8 mm velikost ok přes 100 mm</t>
  </si>
  <si>
    <t>-1638257494</t>
  </si>
  <si>
    <t>Výztuž stříkaného betonu ze svařovaných sítí velikosti ok přes 100 mm dvouvrstvých stěn, průměru drátu 8 mm</t>
  </si>
  <si>
    <t>Poznámka k položce:_x000D_
2x svař. síť prům. 8 mm oka 100x100 mm.</t>
  </si>
  <si>
    <t>Výztuž dobetonávek tl. 300 mm na kotvičky</t>
  </si>
  <si>
    <t>"PB1" 7*1*1,2</t>
  </si>
  <si>
    <t>985562912</t>
  </si>
  <si>
    <t>Příplatek k cenám výztuže stříkaného betonu ze svařovaných sítí za plochu do 10 m2 jednotlivě</t>
  </si>
  <si>
    <t>2091193837</t>
  </si>
  <si>
    <t>Výztuž stříkaného betonu ze svařovaných sítí Příplatek k cenám za plochu do 10 m2 jednotlivě</t>
  </si>
  <si>
    <t>985564224a</t>
  </si>
  <si>
    <t>-2108324493</t>
  </si>
  <si>
    <t>V rastru 0,3 x 0,3 m - 11 ks/m</t>
  </si>
  <si>
    <t>"stříkaný_C2025 * 11 " 129</t>
  </si>
  <si>
    <t>"stříkaný_C3037 * 11 " 256</t>
  </si>
  <si>
    <t>985564224b</t>
  </si>
  <si>
    <t>-1984322420</t>
  </si>
  <si>
    <t>Poznámka k položce:_x000D_
5/Z Ocelový trn pro kotvení obkladového lícového zdiva_x000D_
Délka 450 mm, Ø14 mm, v ŽB konstrukci 300 mm, v lícovém obkladním zdivu 150 mm. _x000D_
Ø návrtu dle použitého typu chemické kotvy. Včetně návrtu a chemické kotvy.</t>
  </si>
  <si>
    <t>5 "ks/m2" * 22 "m2" "5/Z - viz přílohu D.02_1 - kap 5. Výpis výrobků"</t>
  </si>
  <si>
    <t>-1405382641</t>
  </si>
  <si>
    <t>stříkaný_C2025*0,023 "likvidace znehodnocené betonové směsi"</t>
  </si>
  <si>
    <t>stříkaný_C3037*0,023 "likvidace znehodnocené betonové směsi"</t>
  </si>
  <si>
    <t>-1355362414</t>
  </si>
  <si>
    <t>odbour_obkl*2,750</t>
  </si>
  <si>
    <t>997221825R</t>
  </si>
  <si>
    <t>Poplatek za likvidaci odpadu v souladu se zákonem o odpadech - stavebního odpadu železobetonového kód odpadu 170 101</t>
  </si>
  <si>
    <t>1901115725</t>
  </si>
  <si>
    <t xml:space="preserve">Poznámka k souboru cen:_x000D_
1. Ceny uvedenév souboru cen je doporučeno upravit podle aktuálních cen místně příslušné skládky odpadů._x000D_
2. Uložení odpadů neuvedených v souboru cen se oceňuje individuálně._x000D_
3. V cenách je započítán poplatek za ukládání odpadu dle zákona 185/2001 Sb._x000D_
4. Případné drcení stavebního odpadu lze ocenit cenami souboru cen 997 00-60 Drcení stavebního odpadu z katalogu 800-6 Demolice objektů._x000D_
</t>
  </si>
  <si>
    <t>bourani_ZB*2,85</t>
  </si>
  <si>
    <t>797734829</t>
  </si>
  <si>
    <t>odbour_bet*0,245</t>
  </si>
  <si>
    <t>odfez_do1m*2,447</t>
  </si>
  <si>
    <t>stříkaný_C2025*0,023 "odklizení znehodnocené betonové směsi"</t>
  </si>
  <si>
    <t>stříkaný_C3037*0,023 "odklizení znehodnocené betonové směsi"</t>
  </si>
  <si>
    <t>oc_kc_prelivu/1000 "odklizení demontované ocelové konstrupce přelivu"</t>
  </si>
  <si>
    <t>rozpery "odklizení demontovaných ocelových rozpěr"</t>
  </si>
  <si>
    <t>-391854476</t>
  </si>
  <si>
    <t>odbour_obkl*2,750 "přemístění na skládku"</t>
  </si>
  <si>
    <t>odfez_do1m*2,447  "přemístění na MD"</t>
  </si>
  <si>
    <t>ods_zabradli*0,018 "odklizení zábradlí"</t>
  </si>
  <si>
    <t>bourani_ZB*2,85 "odklizení na skládku"</t>
  </si>
  <si>
    <t>0,050*drev_stena*0,550 "odklizení demontované dřevěné stěny provizorního přelivu"</t>
  </si>
  <si>
    <t>-2118610435</t>
  </si>
  <si>
    <t>odbour_obkl*2,750* 24 "přemístění na skládku do 25 km"</t>
  </si>
  <si>
    <t>odfez_do1m*2,447*2  "přemístění na MD - do 3 km"</t>
  </si>
  <si>
    <t>ods_zabradli*0,018*24 "odklizení zábradlí - celkem do 25 km"</t>
  </si>
  <si>
    <t>bourani_ZB*2,85*24 "odklizení do 25 km na skládku"</t>
  </si>
  <si>
    <t>stříkaný_C2025*0,023*24 "odklizení do 25 km na skládku"</t>
  </si>
  <si>
    <t>stříkaný_C3037*0,023*24 "odklizení do 25 km na skládku"</t>
  </si>
  <si>
    <t>oc_kc_prelivu/1000*24  "odklizení ocel kc přelivu do 25 km"</t>
  </si>
  <si>
    <t>0,050*drev_stena*0,550*24 "odklizení dřev. stěny přelivu přelivu do 25 km na skládku"</t>
  </si>
  <si>
    <t>rozpery*24 "odklizení demontovaných ocelových rozpěr do 25 km"</t>
  </si>
  <si>
    <t>977-R07</t>
  </si>
  <si>
    <t>Výzisk z prodeje železného šrotu</t>
  </si>
  <si>
    <t>1660728428</t>
  </si>
  <si>
    <t>-ods_zabradli*0,018*1000 "demontované stávající zábradlí"</t>
  </si>
  <si>
    <t>-oc_kc_prelivu  "demontovaná ocelová konstrukce provizorního přelivu"</t>
  </si>
  <si>
    <t>-rozpery*1000 "naložení demontovaných ocelových rozpěr"</t>
  </si>
  <si>
    <t>961140328</t>
  </si>
  <si>
    <t>stříkaný_C2025*0,023 "naložení pro odklizení znehodnocené betonové směsi"</t>
  </si>
  <si>
    <t>stříkaný_C3037*0,023 "naložení pro odklizení znehodnocené betonové směsi"</t>
  </si>
  <si>
    <t>oc_kc_prelivu/1000 "naložení demontované ocelové konstrukce přelivu"</t>
  </si>
  <si>
    <t>0,050*drev_stena*0,550 "naložení demontované dřevěné stěny provizorního přelivu"</t>
  </si>
  <si>
    <t>rozpery "naložení demontovaných ocelových rozpěr"</t>
  </si>
  <si>
    <t>-2088291260</t>
  </si>
  <si>
    <t>A.1</t>
  </si>
  <si>
    <t>Návodní těsnící plášť - zabezpečení během provádění prací</t>
  </si>
  <si>
    <t>A.1.1</t>
  </si>
  <si>
    <t>Po dobu opravy fólie návodního těsnicího pláště zajistí zhotovitel opatření pro zamezení natékání dešťové vody mezi fólii návodního pláště a AB plášť.</t>
  </si>
  <si>
    <t>-999169692</t>
  </si>
  <si>
    <t>Poznámka k položce:_x000D_
Viz přílohu D.02_3.8.2</t>
  </si>
  <si>
    <t>A.1.2</t>
  </si>
  <si>
    <t>Opatření proti zábránění poškození návodního těsnícího pláště při pracech na návodní straně, kdy ještě není chráněn návodní těsnící plášť</t>
  </si>
  <si>
    <t>1759058819</t>
  </si>
  <si>
    <t>A.1.3</t>
  </si>
  <si>
    <t>Opatření proti zatékání dešťových srážek do sypkého materiálu pod AB pláštěm a jeho stabilizace v prostoru odbourání AB pláště a dělícího pilíře. V případě, že tam nebude sypký materiál se toto opatření nebude provádět.</t>
  </si>
  <si>
    <t>1849043173</t>
  </si>
  <si>
    <t>A.1.4</t>
  </si>
  <si>
    <t>Dodávka, montáž, demnotáž a odklizení ochrany návodního těsnicího pláště - 3 x geotextilie 1000 g/m2</t>
  </si>
  <si>
    <t>-967406283</t>
  </si>
  <si>
    <t>Dodávka, montáž, demnotáž a odklizení ochrany návodního těsnicího pláště po dobu přípravných prací provizorního přelivu - 3 x geotextilie 1000 g/m2.</t>
  </si>
  <si>
    <t>3"ks" *14"m" *2"m"</t>
  </si>
  <si>
    <t>A.1.5</t>
  </si>
  <si>
    <t>Bednění pro zamezení pádu bouraných konstrukcí na návodní svah hráze na těsnící plášť</t>
  </si>
  <si>
    <t>-1990847988</t>
  </si>
  <si>
    <t>14 "viz D.02_1 a D.02_3.8.2"</t>
  </si>
  <si>
    <t>A.1.6</t>
  </si>
  <si>
    <t>Posbírání kamenů na terénu pod dočasným těsnění folií</t>
  </si>
  <si>
    <t>-284541274</t>
  </si>
  <si>
    <t>Na svahu figury z rostlého terénu a terénní úpravy SO01, sklon svahu 1:2 viz D.02_3.5.6</t>
  </si>
  <si>
    <t>176"m2"*1.12</t>
  </si>
  <si>
    <t>V zářezu</t>
  </si>
  <si>
    <t>1.7"m"*46"m"</t>
  </si>
  <si>
    <t>Před provizorním přelivem do sklonu 1:2</t>
  </si>
  <si>
    <t>295"m2"*1.11</t>
  </si>
  <si>
    <t>A.1.7</t>
  </si>
  <si>
    <t>7/P Provizorní těsnicí fólie pro dotěsnění dočasně zachované figury rostlého terénu (SO 01) a provizorního přelivu - dodávka, montáž, demontáž a odklizení</t>
  </si>
  <si>
    <t>-1602428109</t>
  </si>
  <si>
    <t>7/P Provizorní těsnicí fólie pro dotěsnění dočasně zachované figury rostlého terénu (SO 01) a provizorního přelivu.
Materiál: PES oboustranně povrstvený PVC, 650 g/m2, mrazuvzdorný do -30°C. Spoje fólie budou provedeny dle pokynů dodavatele jako vodotěsné.</t>
  </si>
  <si>
    <t>Poznámka k položce:_x000D_
Viz přílohu D.02_3.8.1</t>
  </si>
  <si>
    <t>Provizorní těsnící folie 7/P na horní hraně provizorního přelivu</t>
  </si>
  <si>
    <t>2*36*0.15</t>
  </si>
  <si>
    <t>Provizorní těsnící folie 7/P  na svislé zdi provizorního přelivu</t>
  </si>
  <si>
    <t>2.8*25+3.3*3.5+3.3*5.9*0.5+2.8*2*0.5+0.5*0.15</t>
  </si>
  <si>
    <t>Na svahu figury z rostlého terénu a terénní úpravy SO01, sklon svahu 1:2</t>
  </si>
  <si>
    <t>176*1.12</t>
  </si>
  <si>
    <t>Na svahu návodního těsnícího pláště, sklon svahu 1:2</t>
  </si>
  <si>
    <t>90*1.12</t>
  </si>
  <si>
    <t>350*1.11</t>
  </si>
  <si>
    <t>1.7*46</t>
  </si>
  <si>
    <t>0,05*P7_ZP "5% na přesahy na spoje a ztratné"</t>
  </si>
  <si>
    <t>A.1.8</t>
  </si>
  <si>
    <t>Kotvení provizorní těsnící folie 7/P - kotevní systém analogicky s detailem E přílohy D.02_3.8.2.</t>
  </si>
  <si>
    <t>1893684130</t>
  </si>
  <si>
    <t>"Délka kotevního systému dle detailem E přílohy D.02_3.8.2" 14</t>
  </si>
  <si>
    <t>A.1.9</t>
  </si>
  <si>
    <t>Kotvení provizorní těsnící folie 7/P - Kotvení bude provedeno tak, aby umožňovalo unikání vzduchu mezi fólií a konstrukcí přelivu v případě vzestupu hladiny v nádrži. Včetně montáže a demontáže</t>
  </si>
  <si>
    <t>-1197187697</t>
  </si>
  <si>
    <t>36 "viz D.02_1 a D.02_3.8.1"</t>
  </si>
  <si>
    <t>A.1.10</t>
  </si>
  <si>
    <t>Stabilizace provizorní těsnicí fólie 7/P na návodním plášti - montáž, dodávka/pronájem a demontáž.</t>
  </si>
  <si>
    <t>709426467</t>
  </si>
  <si>
    <t>Stabilizace provizorní těsnicí fólie 7/P na návodním plášti tak, aby nemohlo dojít k jejímu poškození nebo změně polohy vlivem větru, vlnění, atd (např. přitížením tzv. bigbagy). 
Montáž, dodávka/pronájem a demontáž.</t>
  </si>
  <si>
    <t>A.1.11</t>
  </si>
  <si>
    <t>Dodávka, montáž demontáž a odklizení geotextilie 600 g/m2 - ochrana provizorní těsnicí fólie 7/P v průběhu výstavby</t>
  </si>
  <si>
    <t>-1298528887</t>
  </si>
  <si>
    <t>Poznámka k položce:_x000D_
Viz přílohu D.02_3.8.1.</t>
  </si>
  <si>
    <t>Pod provizorní těsnící folii 7/P na horní hraně provizorního přelivu</t>
  </si>
  <si>
    <t>36*0.15</t>
  </si>
  <si>
    <t>Pod provizorní těsnící folii 7/P na svislé zdi provizorního přelivu</t>
  </si>
  <si>
    <t>2*1.8*46</t>
  </si>
  <si>
    <t>Přesah přes geotextilii 1000g/m2</t>
  </si>
  <si>
    <t>0.5*17</t>
  </si>
  <si>
    <t>0,10*orch_GT600_ZP "10% na přesahy a ztratné"</t>
  </si>
  <si>
    <t>A.1.12</t>
  </si>
  <si>
    <t>Dodávka, montáž demontáž a odklizení geotextilie 1000g/m2 - ochrana návodního těsnícího pláště v průběhu výstavby</t>
  </si>
  <si>
    <t>1852803754</t>
  </si>
  <si>
    <t>V prostoru vybourané dlažby</t>
  </si>
  <si>
    <t>3*8</t>
  </si>
  <si>
    <t>Přechod na dlažbu</t>
  </si>
  <si>
    <t>3*15*0.5</t>
  </si>
  <si>
    <t>Návodní svah 1:2</t>
  </si>
  <si>
    <t>3*1.12*(66+27)</t>
  </si>
  <si>
    <t>0,10*ochra_GT600_ZP "10% na přesahy a ztratné"</t>
  </si>
  <si>
    <t>A.2</t>
  </si>
  <si>
    <t>Návodní těsnící plášť - trvalá opatření</t>
  </si>
  <si>
    <t>A.2.1</t>
  </si>
  <si>
    <t>Demontáž návodního těsnícího pláště včetně kotvících nerezových prvků a podkladních vrstev po povrch AB pláště ve svahu cca 1:2</t>
  </si>
  <si>
    <t>2047348584</t>
  </si>
  <si>
    <t xml:space="preserve">Demontáž návodního těsnícího pláště a podkladních vrstev po povrch AB pláště ve svahu cca 1:2
 - odstranění stávající těsnící folie
 - odstranění podkladní geotextilie
 - odstranění nerezového kotvení v potřebném rozsahu - cca 11 m
 - odříznutí folie cca 10 m
 - odklizení a likvidace
</t>
  </si>
  <si>
    <t>Poznámka k položce:_x000D_
Pro umožnění prací na dělícím pilíři.</t>
  </si>
  <si>
    <t>Plachta návodního těsnícího pláště</t>
  </si>
  <si>
    <t>7.2*1.12+11*0.3</t>
  </si>
  <si>
    <t>A.2.2</t>
  </si>
  <si>
    <t>Demontáž návodního těsnícího pláště včetně kotvících nerezových prvků a podkladních vrstev po povrch AB pláště ve svahu cca 1:2 - maximální předpokládaný rozsah</t>
  </si>
  <si>
    <t>-152424442</t>
  </si>
  <si>
    <t>Demontáž návodního těsnícího pláště a podkladních vrstev po povrch AB pláště ve svahu cca 1:2
 - odstranění stávající těsnící folie
 - odstranění podkladní geotextilie
 - odstranění nerezového kotvení v potřebném rozsahu - cca (15,5+1,5) m
 - odříznutí folie cca 20 m
 - odklizení a likvidace</t>
  </si>
  <si>
    <t>Poznámka k položce:_x000D_
Odstranění při závěrečné úpravě těsnícího pláště.</t>
  </si>
  <si>
    <t>39.1*1.12+(15.5+1.5)*0.3</t>
  </si>
  <si>
    <t>A.2.3</t>
  </si>
  <si>
    <t>Kotvení návodního těsnícího pláště dle detailu "E" přílohy D.02_3.8.2, provádění ve svahu cca 1:2</t>
  </si>
  <si>
    <t>-1866108516</t>
  </si>
  <si>
    <t>Kotvení návodního těsnícího pláště dle detailu "E" přílohy D.02_3.8.2, provádění ve svahu cca 1:2
Nerezové kotvící prvky včetně uchycení v AB plášti/betonu, těsnící prvky</t>
  </si>
  <si>
    <t>10 "viz D.02_3.8.2"</t>
  </si>
  <si>
    <t>A.2.4</t>
  </si>
  <si>
    <t>Odstranění AB pláště v tloušťce 27cm šířky cca 30cm  ve stísněných podmínkách a ve sklonu 1:2 vč. odklizení a likvidace</t>
  </si>
  <si>
    <t>240279391</t>
  </si>
  <si>
    <t>Odstranění AB pláště v tloušťce 27cm šířky cca 30cm ve stísněných podmínkách a ve sklonu 1:2 vč. odklizení a likvidace</t>
  </si>
  <si>
    <t>2"m2"*1.12 "viz D.02_3.8.2"</t>
  </si>
  <si>
    <t>A.2.5</t>
  </si>
  <si>
    <t>Odstranění vrstev pod AB pláštěm - sypký materiál frakce 4/8  ve stísněných podmínkách a ve sklonu 1:2 vč. odklizení a likvidace</t>
  </si>
  <si>
    <t>-1843481139</t>
  </si>
  <si>
    <t>Odstranění vrstev pod AB pláštěm - sypký materiál frakce 4/8 ve stísněných podmínkách a ve sklonu 1:2 vč. odklizení a likvidace</t>
  </si>
  <si>
    <t>A.2.6</t>
  </si>
  <si>
    <t>Odstranění a začištění vrstev AB pláště po jednotlivých vrstvách pro nový AB plášť s přeplátováním jednotlivých vrstev ve sklonu 1:2 vč. odklizení a likvidace</t>
  </si>
  <si>
    <t>789830575</t>
  </si>
  <si>
    <t>Odstranění a začištění vrstev AB pláště po jednotlivých vrstvách pro nový AB plášť s přeplátováním jednotlivých vrstev ve sklonu 1:2. Min šířka odbourání pláště na jednu vstvu min 150 mm. Předpokládaný počet vrstev AB pláště 5. Předpokládaná tloušťka jedné vrstvy 55mm. Upravit tloušťku na místě podle původních tlouštěk vrstev AB pláště. Vč. odklizení a likvidace.</t>
  </si>
  <si>
    <t>Viz přílohu D.02_3.5.4</t>
  </si>
  <si>
    <t>vrstva 1</t>
  </si>
  <si>
    <t>7.5*1.12</t>
  </si>
  <si>
    <t>vrstva 2</t>
  </si>
  <si>
    <t>6.1*1.12</t>
  </si>
  <si>
    <t>vrstva 3</t>
  </si>
  <si>
    <t>4.7*1.12</t>
  </si>
  <si>
    <t>vrstva 4</t>
  </si>
  <si>
    <t>3.2*1.12</t>
  </si>
  <si>
    <t>vrstva 5</t>
  </si>
  <si>
    <t>1.8*1.12</t>
  </si>
  <si>
    <t>A.2.7</t>
  </si>
  <si>
    <t>Obnova AB pláště po předpokládaných vrstvách cca 55mm</t>
  </si>
  <si>
    <t>-625465673</t>
  </si>
  <si>
    <t>Obnova AB pláště po předpokládaných vrstvách cca 55mm. Upravit tloušťku na místě podle původních tlouštěk vrstev AB pláště. Ukládání a hutnění ve stísněných podmínkách a ve sklonu 1:2. Minimální šířka nejspodnější vrstvy 0.5m. Obnova AB pláště bude technologicky komplikovaná z důvodu omezených prostorových podmínek a podélného i příčného sklonu opravované plochy.</t>
  </si>
  <si>
    <t>10.5*1.12</t>
  </si>
  <si>
    <t>9.1*1.12</t>
  </si>
  <si>
    <t>7.6*1.12</t>
  </si>
  <si>
    <t>6.2*1.12</t>
  </si>
  <si>
    <t>4.8*1.12</t>
  </si>
  <si>
    <t>A.2.8</t>
  </si>
  <si>
    <t>Podkladní vrstva pod AB plášť s prostoru dělícío pilíře. Předpoklad štěrk frakce 4/8.</t>
  </si>
  <si>
    <t>832493327</t>
  </si>
  <si>
    <t>Podkladní vrstva pod AB plášť s prostoru dělícío pilíře. Předpoklad štěrk frakce 4/8. (Případně jiným materiálem odpovídajícím původnímu stavu - rozhodne TDI). Včetně hutnění a ukládání ve stísněných podmínkách a ve sklonu 1:2.</t>
  </si>
  <si>
    <t>(0+0.1)*0.5*0.3+(0.1+0.15)*0.5*0.4+0.15*1.4 "viz D.02_3.5.4"</t>
  </si>
  <si>
    <t>A.2.9</t>
  </si>
  <si>
    <t>Dodávka a montáž 5/P Geokompozitní PVC fólie pro opravu návodního těsnicího pláště</t>
  </si>
  <si>
    <t>-1953188200</t>
  </si>
  <si>
    <t>Dodávka a montáž 5/P Geokompozitní PVC fólie pro opravu návodního těsnicího pláště
• kompatibilní a vodotěsně svařitelný se stávající fólií SIBELON CNT 3750
 (instalováno v roce 2000),
• tloušťka ≥ 2,5 mm ±10%,
• s nalaminovanou geotextilí ≥500 g/m2,
• tahová pevnost ≥20 kN/m, 
• průtažnost ≥ 200%,
• odolnost proti roztržení / propíchnutí 150 / 650 N,
• vodotěsnost ≥ 3,3 MPa,
• teplotní odolnost: -30 až + 60 °C,
• UV stabilní, zhotovitel prokáže realizaci s bezporuchovou dobou provozu ≥15 let.,
• zdravotně nezávadná pro dlouhodobý kontakt s pitnou vodou</t>
  </si>
  <si>
    <t>48"m2" * 1.12 + 47"m"*0.3"m"</t>
  </si>
  <si>
    <t>A.2.10</t>
  </si>
  <si>
    <t>Kotvení návodního těsnícího pláště dle detailu "A" přílohy D.02_3.8.2, provádění ve svahu cca 1:2. Nerezové kotvící prvky včetně uchycení v betonu/prefabrikátu, těsnící prvky</t>
  </si>
  <si>
    <t>-1461763114</t>
  </si>
  <si>
    <t>A.2.11</t>
  </si>
  <si>
    <t>Kotvení návodního těsnícího pláště dle detailu "B" přílohy D.02_3.8.2, provádění ve svahu cca 1:2. Nerezové kotvící prvky včetně uchycení v ŽB, těsnící prvky</t>
  </si>
  <si>
    <t>-116481465</t>
  </si>
  <si>
    <t>A.2.12</t>
  </si>
  <si>
    <t>Kotvení návodního těsnícího pláště dle detailu "C" přílohy D.02_3.8.2, provádění ve svahu cca 1:2. Nerezové kotvící prvky včetně uchycení v betonu, těsnící prvky</t>
  </si>
  <si>
    <t>-626248585</t>
  </si>
  <si>
    <t>A.2.13</t>
  </si>
  <si>
    <t>Kotvení návodního těsnícího pláště dle detailu "D" přílohy D.02_3.8.2, provádění ve svahu cca 1:2. Nerezové kotvící prvky včetně uchycení v betonu, těsnící prvky</t>
  </si>
  <si>
    <t>1993397299</t>
  </si>
  <si>
    <t>A.2.14</t>
  </si>
  <si>
    <t>Kotvení návodního těsnícího pláště dle detailu "F" přílohy D.02_3.8.2, provádění ve svahu cca 1:2. Nerezové kotvící prvky včetně uchycení v betonu, těsnící prvky</t>
  </si>
  <si>
    <t>-10456671</t>
  </si>
  <si>
    <t>A.2.15</t>
  </si>
  <si>
    <t>Kotvení a napojení návodního těsnícího pláště na stávající starší návodní těsnící plášť dle technologie schválené investorem, provádění ve svahu cca 1:2. Nerezové kotvící prvky včetně uchycení v betonu, těsnící prvky</t>
  </si>
  <si>
    <t>1627990731</t>
  </si>
  <si>
    <t>A.2.16</t>
  </si>
  <si>
    <t>Dodávka a montáž geotextilie 1000g/m2  - podkladní vrstva pod návodní těsnící plášt (5/P)</t>
  </si>
  <si>
    <t>-1982336213</t>
  </si>
  <si>
    <t>Dodávka a montáž geotextilie 1000g/m2 - podkladní vrstva pod návodní těsnící plášt (5/P)</t>
  </si>
  <si>
    <t>Viz přílohu D.02_3.8.2</t>
  </si>
  <si>
    <t>Podkladní vrstva pod návodní těsnící plášt (5/P)</t>
  </si>
  <si>
    <t>48*1.12*1.2</t>
  </si>
  <si>
    <t>V prostoru detailu "C"</t>
  </si>
  <si>
    <t>2*0.5* 4.5*1.2</t>
  </si>
  <si>
    <t>V prostoru detailu "D"</t>
  </si>
  <si>
    <t>(0.4+0.5)*11*1.2</t>
  </si>
  <si>
    <t>V prostoru detailu "E"</t>
  </si>
  <si>
    <t>(0.5+3*0.6)*1.5*1.2</t>
  </si>
  <si>
    <t>A.2.17</t>
  </si>
  <si>
    <t>Demontáž stávajícího ocelového/nerezového schodiště s podestou se stupni z kompozitu na návodním těsnícím plášti. Výška cca 4.4m, délka cca 9m. Uložení v depozitu stavby.</t>
  </si>
  <si>
    <t>-2044738652</t>
  </si>
  <si>
    <t>Poznámka k položce:_x000D_
Viz přílohu D.02_3.1</t>
  </si>
  <si>
    <t>A.2.18</t>
  </si>
  <si>
    <t>Prodloužení a montáž stávajícího ocelového/nerezového schodiště s podestou se stupni z kompozitu na návodním těsnícím plášti.</t>
  </si>
  <si>
    <t>132418319</t>
  </si>
  <si>
    <t>Prodloužení a montáž stávajícího ocelového/nerezového schodiště s podestou se stupni z kompozitu na návodním těsnícím plášti. Prodloužení se provede po RDS mostu - mostní římsy. Úprava schodiště bude zohledňovat novou mostní římsu, procházející prostorem branky. Předpokládá se o navýšení cca 2 stupnů + prodloužení zábradlí. Navýšení se provede z nerez oceli (profily stejných parametrů jako u současného stavu) a kompozitních roštů podobného vzhledu a parametrů.</t>
  </si>
  <si>
    <t>241</t>
  </si>
  <si>
    <t>-916157508</t>
  </si>
  <si>
    <t>nopova_folie "Ochrana nopové folie 8/P"</t>
  </si>
  <si>
    <t>Ochrana návodního těsnícího pláště v prostoru kamenného záhozu</t>
  </si>
  <si>
    <t>3*1.5*1</t>
  </si>
  <si>
    <t>242</t>
  </si>
  <si>
    <t>69311086</t>
  </si>
  <si>
    <t>geotextilie netkaná separační, ochranná, filtrační, drenážní PP 1000g/m2</t>
  </si>
  <si>
    <t>-991761636</t>
  </si>
  <si>
    <t>ochran_GT1000*1,15 "15% na přesahy a ztratné"</t>
  </si>
  <si>
    <t>243</t>
  </si>
  <si>
    <t>711491273</t>
  </si>
  <si>
    <t>Provedení izolace proti tlakové vodě svislé z nopové folie</t>
  </si>
  <si>
    <t>-1268314794</t>
  </si>
  <si>
    <t>Provedení izolace proti povrchové a podpovrchové tlakové vodě ostatní na ploše svislé S z nopové fólie</t>
  </si>
  <si>
    <t>Poznámka k položce:_x000D_
8/P Nopová fólie včetně ukončovacích lišt a kotevního systému._x000D_
• vodorovné spáry – přeložení o 4 řady nopů,_x000D_
• svislé spáry – lepení dle doporučení výrobce folie, min. 3 pruhy lepidla šířky 10 mm před přimáčknutím pásu, zajištění lepených pruhů po dobu tuhnutí lepidla,_x000D_
• materiál polyethylen (HDPE),_x000D_
• min. šířka pásu 4,0 m,_x000D_
• tloušťka 1,0 mm,_x000D_
• gramáž 1000g/m2,_x000D_
• výška nopu 20mm,_x000D_
• počet nopů 400ks/m2,_x000D_
• pevnost v tlaku 150 kN/m2,_x000D_
• rozsah teploty -40°C až + 80°C.</t>
  </si>
  <si>
    <t>Viz přílohu D.02_3.1, D.02_3.2 a D.02_3.3"</t>
  </si>
  <si>
    <t>"Blok 02" 11.5*1.2*1.1</t>
  </si>
  <si>
    <t>"Blok 03" 2.5*1.2*1.1</t>
  </si>
  <si>
    <t>"Blok 04" (7*6+7*1)*1.1</t>
  </si>
  <si>
    <t>"Blok 05" (80+9.5*1)*1.1</t>
  </si>
  <si>
    <t>"Blok 06" 69*1.1</t>
  </si>
  <si>
    <t>Přetažení přes spádový beton</t>
  </si>
  <si>
    <t>0.3*(20+6+11.5+2.5)*1.1</t>
  </si>
  <si>
    <t>244</t>
  </si>
  <si>
    <t>28323005</t>
  </si>
  <si>
    <t>fólie profilovaná (nopová) drenážní HDPE s výškou nopů 8mm</t>
  </si>
  <si>
    <t>126508851</t>
  </si>
  <si>
    <t>nopova_folie*1,15 "15% na přesahy a ztratné"</t>
  </si>
  <si>
    <t>298,92*1,2 'Přepočtené koeficientem množství</t>
  </si>
  <si>
    <t>245</t>
  </si>
  <si>
    <t>383447094</t>
  </si>
  <si>
    <t>246</t>
  </si>
  <si>
    <t>417945028</t>
  </si>
  <si>
    <t>247</t>
  </si>
  <si>
    <t>6/Z - Kotevní deska plech 10-100/100mm s kotevní výztuží (pracnami) do betonu</t>
  </si>
  <si>
    <t>704456803</t>
  </si>
  <si>
    <t>6/Z - viz přílohu D.02_1 - kap 5. Výpis výrobků</t>
  </si>
  <si>
    <t>3 "ks" * 0,100*0,100*0,010*7850</t>
  </si>
  <si>
    <t>3 "ks" * 4*0,20*2,47</t>
  </si>
  <si>
    <t>248</t>
  </si>
  <si>
    <t>1477098974</t>
  </si>
  <si>
    <t>249</t>
  </si>
  <si>
    <t>1412065657</t>
  </si>
  <si>
    <t>"Blok 4 - viz D.02_3.5.3" 30</t>
  </si>
  <si>
    <t>"Blok 5 - viz D.02_3.5.4" 32</t>
  </si>
  <si>
    <t>250</t>
  </si>
  <si>
    <t>2078733269</t>
  </si>
  <si>
    <t>251</t>
  </si>
  <si>
    <t>1296453103</t>
  </si>
  <si>
    <t>252</t>
  </si>
  <si>
    <t>-1753595682</t>
  </si>
  <si>
    <t>bed_neg_dno</t>
  </si>
  <si>
    <t>Nagativní bednění dna</t>
  </si>
  <si>
    <t>1192,841</t>
  </si>
  <si>
    <t>bed_neg_sten</t>
  </si>
  <si>
    <t>Nagativní bednění stěn</t>
  </si>
  <si>
    <t>488,992</t>
  </si>
  <si>
    <t>2059,77</t>
  </si>
  <si>
    <t>bour_DN200</t>
  </si>
  <si>
    <t>Odstranění bet. trub DN200</t>
  </si>
  <si>
    <t>1590,75</t>
  </si>
  <si>
    <t>42,025</t>
  </si>
  <si>
    <t>DKB_2020</t>
  </si>
  <si>
    <t>Dlažba 20/20</t>
  </si>
  <si>
    <t>37,1</t>
  </si>
  <si>
    <t>SO 03 - Skluz</t>
  </si>
  <si>
    <t>GT_podklad</t>
  </si>
  <si>
    <t>Podkladní GT</t>
  </si>
  <si>
    <t>199,947</t>
  </si>
  <si>
    <t>hrazka</t>
  </si>
  <si>
    <t>Dočasná sypaná hrázka</t>
  </si>
  <si>
    <t>hreb_svah_LB</t>
  </si>
  <si>
    <t>Hřebíkovaný svah na LB</t>
  </si>
  <si>
    <t>125,56</t>
  </si>
  <si>
    <t>hreb_svah_PB</t>
  </si>
  <si>
    <t>Hřebíkovaný svah na PB</t>
  </si>
  <si>
    <t>362,34</t>
  </si>
  <si>
    <t>hrebiky_LB</t>
  </si>
  <si>
    <t>Hřebíky na LB</t>
  </si>
  <si>
    <t>hrebiky_PB</t>
  </si>
  <si>
    <t>Hřebíky na PB</t>
  </si>
  <si>
    <t>kam_obrubnik</t>
  </si>
  <si>
    <t>Kamenný obrubník</t>
  </si>
  <si>
    <t>60,825</t>
  </si>
  <si>
    <t>kotvy_D32_dl</t>
  </si>
  <si>
    <t>476</t>
  </si>
  <si>
    <t>kotvy_D32_ks</t>
  </si>
  <si>
    <t>2PKD - délka</t>
  </si>
  <si>
    <t>1024,743</t>
  </si>
  <si>
    <t>386,9</t>
  </si>
  <si>
    <t>65,25</t>
  </si>
  <si>
    <t>396,903</t>
  </si>
  <si>
    <t>78,888</t>
  </si>
  <si>
    <t>odbour_sten</t>
  </si>
  <si>
    <t>Odbourání / odfrézování betonu sten tl. 300-1000 mm</t>
  </si>
  <si>
    <t>20,7</t>
  </si>
  <si>
    <t>odpad_vyvar</t>
  </si>
  <si>
    <t>Odvoz suti a odpadu z vývaru</t>
  </si>
  <si>
    <t>odstr_SP</t>
  </si>
  <si>
    <t>Odstranění štěrkového podkladu</t>
  </si>
  <si>
    <t>opev_PBsvah</t>
  </si>
  <si>
    <t>Opevnění svaho na PB</t>
  </si>
  <si>
    <t>357,016</t>
  </si>
  <si>
    <t>oprava_portal</t>
  </si>
  <si>
    <t>Oprava portálu štoly</t>
  </si>
  <si>
    <t>33,263</t>
  </si>
  <si>
    <t>pazeni</t>
  </si>
  <si>
    <t>Pažení stěn</t>
  </si>
  <si>
    <t>11,2</t>
  </si>
  <si>
    <t>19,8</t>
  </si>
  <si>
    <t>Reprofilace koruny zdí</t>
  </si>
  <si>
    <t>rezani_lanem</t>
  </si>
  <si>
    <t>Řezání ŽB konstrukcí lanem</t>
  </si>
  <si>
    <t>20,468</t>
  </si>
  <si>
    <t>317</t>
  </si>
  <si>
    <t>vykop_ryh_tr4</t>
  </si>
  <si>
    <t>Výkop rýh do š. 2,0 m v tř. 4</t>
  </si>
  <si>
    <t>23,52</t>
  </si>
  <si>
    <t>vykop_sjezdu_tr4</t>
  </si>
  <si>
    <t>Odkopávka v tř. a</t>
  </si>
  <si>
    <t>Výkop v tř. 4</t>
  </si>
  <si>
    <t>2016,48</t>
  </si>
  <si>
    <t>2333,345</t>
  </si>
  <si>
    <t>vypln_beton</t>
  </si>
  <si>
    <t>Výplňový beton</t>
  </si>
  <si>
    <t>1029,96</t>
  </si>
  <si>
    <t>178,508</t>
  </si>
  <si>
    <t>zapaz_jam_tr4</t>
  </si>
  <si>
    <t>Výkop zapažených jam v tř. 4</t>
  </si>
  <si>
    <t>73,7</t>
  </si>
  <si>
    <t>1574,989</t>
  </si>
  <si>
    <t>zasyp_dna_vyvaru</t>
  </si>
  <si>
    <t>Zásyp dna vývaru</t>
  </si>
  <si>
    <t>174,375</t>
  </si>
  <si>
    <t>zasyp_SP</t>
  </si>
  <si>
    <t>Zásyp štěrkopískem</t>
  </si>
  <si>
    <t>395,43</t>
  </si>
  <si>
    <t>ZKvykop_tr3a4</t>
  </si>
  <si>
    <t>Základní kubatury výkopu v tř. 3a4</t>
  </si>
  <si>
    <t>1785,635</t>
  </si>
  <si>
    <t>zlab</t>
  </si>
  <si>
    <t>Odvodňovací žlab</t>
  </si>
  <si>
    <t xml:space="preserve">    46-M - Zemní práce při extr.mont.pracích</t>
  </si>
  <si>
    <t>921997906</t>
  </si>
  <si>
    <t>4*30*8</t>
  </si>
  <si>
    <t>-835021722</t>
  </si>
  <si>
    <t>2*365</t>
  </si>
  <si>
    <t>11510-R14</t>
  </si>
  <si>
    <t>Jednorázové vyčerpání vývaru</t>
  </si>
  <si>
    <t>1592224976</t>
  </si>
  <si>
    <t>119001422</t>
  </si>
  <si>
    <t>Dočasné zajištění kabelů a kabelových tratí z 6 volně ložených kabelů</t>
  </si>
  <si>
    <t>2144616599</t>
  </si>
  <si>
    <t>Dočasné zajištění podzemního potrubí nebo vedení ve výkopišti ve stavu i poloze , ve kterých byla na začátku zemních prací a to s podepřením, vzepřením nebo vyvěšením, příp. s ochranným bedněním, se zřízením a odstraněním zajišťovací konstrukce, s opotřebením hmot kabelů a kabelových tratí z volně ložených kabelů a to přes 3 do 6 kabelů</t>
  </si>
  <si>
    <t xml:space="preserve">Poznámka k souboru cen:_x000D_
1. Ceny nelze použít pro dočasné zajištění potrubí v provozu pod tlakem přes 1 MPa a potrubí nebo jiných vedení v provozu u nichž investor zakazuje použít při vykopávce kovové nástroje nebo nářadí._x000D_
2. Ztížení vykopávky v blízkosti vedení, potrubí a stok ve výkopišti nebo podél jeho stěn se oceňuje cenami souboru cen 120 00- . . a 130 00- . . Příplatky za ztížení vykopávky._x000D_
</t>
  </si>
  <si>
    <t>122202202</t>
  </si>
  <si>
    <t>Odkopávky a prokopávky nezapažené pro silnice objemu do 1000 m3 v hornině tř. 3</t>
  </si>
  <si>
    <t>-1761109644</t>
  </si>
  <si>
    <t>Odkopávky a prokopávky nezapažené pro silnice s přemístěním výkopku v příčných profilech na vzdálenost do 15 m nebo s naložením na dopravní prostředek v hornině tř. 3 přes 100 do 1 000 m3</t>
  </si>
  <si>
    <t>Odtěžení dočasné hrázky ze zeminy z výkopu</t>
  </si>
  <si>
    <t>-1531272893</t>
  </si>
  <si>
    <t>20*5*1,5 "provizorní příjezd"</t>
  </si>
  <si>
    <t>zasyp_dna_vyvaru "odtěžení dočasného zasypání dna vývaru"</t>
  </si>
  <si>
    <t>2128092111</t>
  </si>
  <si>
    <t>-1958334318</t>
  </si>
  <si>
    <t>Viz přílovu D.03_3.1.1, D.03_3.1.2 a D.03_3.4.1 až D.03_3.4.4</t>
  </si>
  <si>
    <t>"ZU-PF14" (15,2+15,2)/2*5,6</t>
  </si>
  <si>
    <t>"PF14-PF17" (15,2+5,4)/2*24,4</t>
  </si>
  <si>
    <t>"PF17-PF19" (5,4+5,7)/2*40,6</t>
  </si>
  <si>
    <t>"PF19-PF22" (5,7+6,9)/2*61,6</t>
  </si>
  <si>
    <t>"PF22-KU(RŠ1)" (6,6+8,5)/2*21,1</t>
  </si>
  <si>
    <t>"rozšíření v prostoru drenažních šachet" (8,2-5,7)*5,0 * 4 "ks"</t>
  </si>
  <si>
    <t>"rozšíření v prostoru kabelové šachty PB" (12,7-5,7)*6,5</t>
  </si>
  <si>
    <t>"ZU-PF17" (2,2+2,2)/2*8,6</t>
  </si>
  <si>
    <t>"PF17-PF19" (2,2+5,6)/2*40,6</t>
  </si>
  <si>
    <t>"PF19-PF22" (5,6+3,1)/2*61,6</t>
  </si>
  <si>
    <t>"PF22-KU" (3,1+4,1)/2*21,1</t>
  </si>
  <si>
    <t>"rozšíření v prostoru kabelové šachty PB" (14,8-5,6)*6,5</t>
  </si>
  <si>
    <t>"předpokládaný sesuv atd. 15%" 0,15*ZKvykop_tr3a4</t>
  </si>
  <si>
    <t>-zapaz_jam_tr4 "odpočet části výkopu uvažovaného dle pravidel URS jako zapaženého"</t>
  </si>
  <si>
    <t>131301203</t>
  </si>
  <si>
    <t>Hloubení jam zapažených v hornině tř. 4 objemu do 5000 m3</t>
  </si>
  <si>
    <t>-1626331908</t>
  </si>
  <si>
    <t>Hloubení zapažených jam a zářezů s urovnáním dna do předepsaného profilu a spádu v hornině tř. 4 přes 1 000 do 5 000 m3</t>
  </si>
  <si>
    <t>Zapažená část výkopu (dle pravidel URS) v prostoru záporového pažení</t>
  </si>
  <si>
    <t>"PB - PF 13 viz D.03_3.4.1" 2,0*5,0</t>
  </si>
  <si>
    <t>"LB - PF 17 viz D.03_3.4.2" 1,8*15,0</t>
  </si>
  <si>
    <t>-2014804627</t>
  </si>
  <si>
    <t>0,70*vykop_tr5 "70% strojně/30% ruční dolamování</t>
  </si>
  <si>
    <t>-1815680634</t>
  </si>
  <si>
    <t>Výkop pro založení opěrné zídky podesty u vstupu do štoly</t>
  </si>
  <si>
    <t>Viz přílohu D.03_3.1.2 a D.03_3.4.2</t>
  </si>
  <si>
    <t>"PF 17" 2,8*8,4</t>
  </si>
  <si>
    <t>1485258300</t>
  </si>
  <si>
    <t>"ZU-PF14" (3,6+3,6)/2*5,6</t>
  </si>
  <si>
    <t>"PF14-PF17" (3,6+3,5)/2*24,4</t>
  </si>
  <si>
    <t>"PF17-PF19" (3,5+2,2)/2*40,6</t>
  </si>
  <si>
    <t>"PF19-PF22" (2,2+2,8)/2*61,6</t>
  </si>
  <si>
    <t>"PF22-KU(RŠ1)" (2,8+3,6)/2*21,1</t>
  </si>
  <si>
    <t>"rozšíření v prostoru drenažních šachet" (5,1-2,2)*2,8 * 4 "ks"</t>
  </si>
  <si>
    <t>"ZU-PF17" (0,8+0,8)/2*8,6</t>
  </si>
  <si>
    <t>"PF17-PF19" (0,8+0,2)/2*40,6</t>
  </si>
  <si>
    <t>"PF19-PF22" (0,2+0,8)/2*61,6</t>
  </si>
  <si>
    <t>"PF22-KU" (0,8+1,3)/2*21,1</t>
  </si>
  <si>
    <t>"rozšíření v prostoru kabelové šachty PB" (2,6-0,2)*6,5</t>
  </si>
  <si>
    <t>Dno</t>
  </si>
  <si>
    <t>"ZU-PF14" (2,0+2,0)/2*5,6</t>
  </si>
  <si>
    <t>"PF14-PF17" (2,0+5,3)/2*24,4</t>
  </si>
  <si>
    <t>"PF17-PF19" (5,3+4,8)/2*40,6</t>
  </si>
  <si>
    <t>"PF19-PF22" (4,8+4,3)/2*61,6</t>
  </si>
  <si>
    <t>"PF22-KU" (4,3+4,3)/2*21,1</t>
  </si>
  <si>
    <t>"rozšíření v prostoru kabelové šachty dno" 1,2*7,8</t>
  </si>
  <si>
    <t>vypln_beton "nadvýlom"</t>
  </si>
  <si>
    <t>0,30*vykop_tr5 "70% strojně/30% ruční dolamování</t>
  </si>
  <si>
    <t>151301201</t>
  </si>
  <si>
    <t>Zřízení hnaného pažení stěn výkopu hl do 4 m</t>
  </si>
  <si>
    <t>-877040428</t>
  </si>
  <si>
    <t>Zřízení pažení stěn výkopu bez rozepření nebo vzepření hnané, hloubky do 4 m</t>
  </si>
  <si>
    <t xml:space="preserve">Poznámka k souboru cen:_x000D_
1. Ceny nelze použít pro oceňování rozepřeného pažení stěn rýh pro podzemní vedení; toto se oceňuje cenami souboru cen 151 . 0-11 Zřízení pažení a rozepření stěn rýh pro podzemní vedení pro všechny šířky rýhy._x000D_
2. Plocha mezer mezi pažinami příložného pažení se od plochy příložného pažení neodečítá; nezapažené plochy u pažení zátažného nebo hnaného se od plochy pažení odečítají._x000D_
</t>
  </si>
  <si>
    <t>Pažení výkopu pro založení opěrné zídky podesty u vstupu do štoly</t>
  </si>
  <si>
    <t>"PF 17" 1,4*8,0</t>
  </si>
  <si>
    <t>151301211</t>
  </si>
  <si>
    <t>Odstranění pažení stěn hnaného hl do 4 m</t>
  </si>
  <si>
    <t>971869253</t>
  </si>
  <si>
    <t>Odstranění pažení stěn výkopu s uložením pažin na vzdálenost do 3 m od okraje výkopu hnané, hloubky do 4 m</t>
  </si>
  <si>
    <t>151301401</t>
  </si>
  <si>
    <t>Zřízení vzepření stěn při pažení hnaném hl do 4 m</t>
  </si>
  <si>
    <t>405940924</t>
  </si>
  <si>
    <t>Zřízení vzepření zapažených stěn výkopů s potřebným přepažováním při roubení hnaném, hloubky do 4 m</t>
  </si>
  <si>
    <t xml:space="preserve">Poznámka k souboru cen:_x000D_
1. Ceny nelze použít pro kotvení zapažených stěn zvenku; toto kotvení se oceňuje příslušnými cenami katalogu 800-2 Zvláštní zakládání objektů._x000D_
</t>
  </si>
  <si>
    <t>151301411</t>
  </si>
  <si>
    <t>Odstranění vzepření stěn při pažení hnaném hl do 4 m</t>
  </si>
  <si>
    <t>76936244</t>
  </si>
  <si>
    <t>Odstranění vzepření stěn výkopů s uložením materiálu na vzdálenost do 3 m od kraje výkopu při roubení hnaném, hloubky do 4 m</t>
  </si>
  <si>
    <t>-1336148837</t>
  </si>
  <si>
    <t>Viz přílohu D.03_1, D.03_3.1.2 a D.03_3.4.2</t>
  </si>
  <si>
    <t>"LB - pažení F" 5,5 * 8 "ks"</t>
  </si>
  <si>
    <t>"LB - pažení E" 7,5 * 4 "ks"</t>
  </si>
  <si>
    <t>"PB - pažení D" 6,0 * 4 "ks"</t>
  </si>
  <si>
    <t>930146380</t>
  </si>
  <si>
    <t>"LB - pažení F" 5,5 * 8 "ks" *27,40 "kg/m" /1000</t>
  </si>
  <si>
    <t>"PB - pažení D" 6,0 * 4 "ks" *27,40 "kg/m" /1000</t>
  </si>
  <si>
    <t>-1307691410</t>
  </si>
  <si>
    <t>"LB - pažení E" 7,5 * 4 "ks" * 34,50 "kg/m" /1000</t>
  </si>
  <si>
    <t>-921924494</t>
  </si>
  <si>
    <t>"LB - pažení F" 8 "ks" *(5,5-2,5) *0,25^2*pi/4</t>
  </si>
  <si>
    <t>"LB - pažení E" 4 "ks" *(7,5-(3,5+4,5)/2) *0,25^2*pi/4</t>
  </si>
  <si>
    <t>"PB - pažení D" 4 "ks" *(6,0-(3,5+4,5)/2) *0,25^2*pi/4</t>
  </si>
  <si>
    <t>151712111R1</t>
  </si>
  <si>
    <t>Převázka ocelová zdvojená pro kotvení záporového pažení z 2xU200</t>
  </si>
  <si>
    <t>-397265633</t>
  </si>
  <si>
    <t>Převázka ocelová pro ukotvení záporového pažení pro jakoukoliv délku převázky zdvojená z 2xU200</t>
  </si>
  <si>
    <t>"LB - pažení F" 4 "ks" * 1,5 "m"</t>
  </si>
  <si>
    <t>151712111R2</t>
  </si>
  <si>
    <t>Převázka ocelová zdvojená pro kotvení záporového pažení z 2xU240</t>
  </si>
  <si>
    <t>-786145465</t>
  </si>
  <si>
    <t>Převázka ocelová pro ukotvení záporového pažení pro jakoukoliv délku převázky zdvojená z 2xU240</t>
  </si>
  <si>
    <t>"LB - pažení E" 4 "ks" * 1,4 "m"</t>
  </si>
  <si>
    <t>151712111R3</t>
  </si>
  <si>
    <t>Převázka ocelová zdvojená pro kotvení záporového pažení z 2xU160</t>
  </si>
  <si>
    <t>-931252625</t>
  </si>
  <si>
    <t>Viz přílohu D.03_1, D.03_3.1.2</t>
  </si>
  <si>
    <t>"PB - pažení D"2 "ks" * 1,5 "m"</t>
  </si>
  <si>
    <t>-1749426005</t>
  </si>
  <si>
    <t>kotvy_D32_ks * 7,0 "m"</t>
  </si>
  <si>
    <t>-1618543842</t>
  </si>
  <si>
    <t>kotvy_D32_ks * (2+5)</t>
  </si>
  <si>
    <t>-2098683869</t>
  </si>
  <si>
    <t>kotvy_D32_ks*2</t>
  </si>
  <si>
    <t>493831038</t>
  </si>
  <si>
    <t>"deska" 0,400*0,400*0,030 * 7850 * kotvy_D32_ks</t>
  </si>
  <si>
    <t>"kotvy R16" 4*2,0 * 1,578 * kotvy_D32_ks</t>
  </si>
  <si>
    <t>-819042315</t>
  </si>
  <si>
    <t>-673987178</t>
  </si>
  <si>
    <t>Viz přílodu D.03_1, D.03_3.2.1 až  D.03_3.2.3 a D.03_3.4.1 až D.03_3.4.4</t>
  </si>
  <si>
    <t>4*17 "kotvení dna skluzu do podloží"</t>
  </si>
  <si>
    <t>153812112R</t>
  </si>
  <si>
    <t>Trn z betonářské oceli včetně zainjektování D do 20 mm v délkách 3, 5 a 6 m</t>
  </si>
  <si>
    <t>1830151600</t>
  </si>
  <si>
    <t>Trn z betonářské oceli včetně zainjektování při průměru oceli od 16 do 20 mm, délky přes 3,0 do 6,0 m</t>
  </si>
  <si>
    <t xml:space="preserve">Poznámka k souboru cen:_x000D_
1. V cenách nejsou započteny náklady na:_x000D_
a) vrty pro trny; tyto vrty se oceňují cenami souboru cen 22 Vrty,_x000D_
b) napnutí trnů a opěrné desky; tyto stavební práce se oceňují cenami, 153 81-22 Napnutí trnů z betonářské oceli a 153 89-13 Opěrné desky z oceli._x000D_
</t>
  </si>
  <si>
    <t>"hreb_svah_PB*0,3 " 109  "v rastru 1,9x1,9 m ... 0,3 ks/m2"</t>
  </si>
  <si>
    <t>"hreb_svah_LB*0,3 " 38  "v rastru 1,9x1,9 m ... 0,3 ks/m2"</t>
  </si>
  <si>
    <t>1143936874</t>
  </si>
  <si>
    <t>"LB - pažení F - 2PKD" 7,0 * 4 "ks"</t>
  </si>
  <si>
    <t>"LB - pažení E - 2PKD" 9,0 * 2 "ks" + 8,0 * 2 "ks"</t>
  </si>
  <si>
    <t>"PB - pažení D - 2PKD" 7,0 * 2 "ks"</t>
  </si>
  <si>
    <t>-1623178854</t>
  </si>
  <si>
    <t>556954584</t>
  </si>
  <si>
    <t>Viz přílohu D.03_1, D.03_3.1 a D.03_3.4</t>
  </si>
  <si>
    <t>"blok 01 horní řada - 3 PKT 12,0/5,0m" 4*12,0</t>
  </si>
  <si>
    <t>"blok 01 spodní řada - 3 PKT 9,0/5,0m" 4*9,0</t>
  </si>
  <si>
    <t>"blok 02 - 3 PKT 11,0/4,0m" 7*11,0</t>
  </si>
  <si>
    <t>-1116712034</t>
  </si>
  <si>
    <t>153821191</t>
  </si>
  <si>
    <t>Příplatek za provedení protikorozní úpravy trvalých kotev pro nosnost do 0,47 MN</t>
  </si>
  <si>
    <t>1473669258</t>
  </si>
  <si>
    <t>Osazení kotev kabelových z popouštěných pramenců nebo drátů Příplatek k ceně za úpravu trvalých kotev pro únosnost do 0,47 MN</t>
  </si>
  <si>
    <t>-1631889724</t>
  </si>
  <si>
    <t>"LB - pažení F - 2PKD" 4 "ks"</t>
  </si>
  <si>
    <t>"LB - pažení E - 2PKD" 2 "ks" + 2 "ks"</t>
  </si>
  <si>
    <t>"PB - pažení D - 2PKD" 2 "ks"</t>
  </si>
  <si>
    <t>1718643035</t>
  </si>
  <si>
    <t>"blok 01 horní řada - 3 PKT 12,0/5,0m" 4</t>
  </si>
  <si>
    <t>"blok 01 spodní řada - 3 PKT 9,0/5,0m" 4</t>
  </si>
  <si>
    <t>"blok 02 - 3 PKT 11,0/4,0m" 7</t>
  </si>
  <si>
    <t>-1934770604</t>
  </si>
  <si>
    <t>-1687156429</t>
  </si>
  <si>
    <t>162201102</t>
  </si>
  <si>
    <t>Vodorovné přemístění do 50 m výkopku/sypaniny z horniny tř. 1 až 4</t>
  </si>
  <si>
    <t>513512899</t>
  </si>
  <si>
    <t>Vodorovné přemístění výkopku nebo sypaniny po suchu na obvyklém dopravním prostředku, bez naložení výkopku, avšak se složením bez rozhrnutí z horniny tř. 1 až 4 na vzdálenost přes 20 do 50 m</t>
  </si>
  <si>
    <t>zasyp_dna_vyvaru "přemístění zeminy z výkopu příno do násypu na dně vývaru"</t>
  </si>
  <si>
    <t>-172185721</t>
  </si>
  <si>
    <t>vykop_tr3a4 "přemístění na MD"</t>
  </si>
  <si>
    <t>zapaz_jam_tr4 "přemístění na MD"</t>
  </si>
  <si>
    <t>vykop_ryh_tr4 "přemístění na MD"</t>
  </si>
  <si>
    <t>2*vykop_sjezdu_tr4 "přemístění na MD a zpět do násypu"</t>
  </si>
  <si>
    <t>-823380683</t>
  </si>
  <si>
    <t>vykop_tr5 "přemístění na MD"</t>
  </si>
  <si>
    <t>1575284361</t>
  </si>
  <si>
    <t>vykop_sjezdu_tr4 "naložení na MD - zemina pro zásyp dočasného sjezdu"</t>
  </si>
  <si>
    <t>171101131</t>
  </si>
  <si>
    <t>Uložení sypaniny z hornin nesoudržných a soudržných střídavě do násypů zhutněných</t>
  </si>
  <si>
    <t>-2044974604</t>
  </si>
  <si>
    <t>Uložení sypaniny do násypů s rozprostřením sypaniny ve vrstvách a s hrubým urovnáním zhutněných s uzavřením povrchu násypu z hornin nesoudržných a soudržných střídavě ukládaných</t>
  </si>
  <si>
    <t xml:space="preserve">Poznámka k souboru cen:_x000D_
1. Ceny lze použít i pro sypaniny odebírané z hald, pro hlušinu apod._x000D_
2. Cenu 20-1101 lze použít i pro:_x000D_
a) rozprostření zbylého výkopu na místě po zásypu jam a rýh pro podzemní vedení a zářezů pro podzemní vedení; toto množství se určí v m3 uloženého výkopku, měřeného v rostlém stavu,_x000D_
b) uložení výkopku do násypů pod vodou._x000D_
3. Ceny lze použít i pro uložení sypaniny s předepsaným zhutněním na trvalé skládky, do koryt vodotečí a do prohlubní terénu._x000D_
4. Cenu 10-1131 lze použít i pro ukládání sypaniny z hornin nesoudržných i soudržných společně bez možnosti jejich roztřídění._x000D_
5. Ceny -1121 a -1131 lze použít jen tehdy, jestliže objem násypů, oceňovaných těmito cenami, měřený podle ustanovení čl. 3571 Všeobecných podmínek katalogu nepřesáhne 100 000 m3na objektu. Násypy, jejichž součet objemů přesáhne 100 000 m3 na objektu, se ocení individuálně._x000D_
6. Ceny jsou určeny pro míru zhutnění určenou projektem:_x000D_
a) pro ceny -1101 až -1105 v % výsledku zkoušky PS,_x000D_
b) pro ceny -1111 a -1112 relativní ulehlostí I(d),_x000D_
c) pro ceny -1121 a -1131 stanovením technologie._x000D_
7. Ceny nelze použít:_x000D_
a) pro uložení sypaniny do hrází; uložení netříděné sypaniny do hrází se oceňuje cenami souboru cen 171 uložení netříděných sypanin do hrází části A 03, případně cenovými normativy podle části A 31,_x000D_
b) pro uložení sypaniny do ochranných valů nebo těch jejich částí, jejichž šířka je menší než 3 m. Toto uložení se oceňuje cenami souboru cen 175 10-11 Obsyp objektů._x000D_
8. Cena 20-1101 neplatí pro uložení výkopku nebo ornice při vykopávkách pro podzemní vedení podél hrany výkopu, z něhož byl výkopek získán a to ani tehdy, jestliže se výkopek po vyhození z výkopiště na povrch území ještě dále přemísťuje na hromady . podél výkopu._x000D_
9. Horninami soudržnými se rozumějí takové horniny, u nichž zdrojem pevnosti jsou molekulární a chemické vazby mezi částicemi horniny. Jde o horniny, které jsou schopny plastických deformací._x000D_
10. Horninami nesoudržnými se rozumějí horniny, u nichž hlavním zdrojem pevnosti ve smyku je pouze tření mezi jednotlivými oddělenými pevnými částicemi horniny._x000D_
11. Horninami sypkými se rozumějí horniny III. skupiny podle ČSN 72 1002 se zrnem do 125 mm. Množství zrn velikosti přes 125 mm může být nejvýše 5 % objemu._x000D_
12. Horninami kamenitými se rozumějí nestmelené úlomkovité horniny skalní a sypké se zrny přes 125 mm. Množství zrn velikosti přes 125 mm musí být vyšší než 5 % objemu._x000D_
13. Ceny pro uložení soudržných hornin lze použít, jestliže jejich přirozená vlhkost při ukládání do násypu není vyšší než 2 % optimální vlhkosti dle zkoušky PS na neredukovaný materiál. Je-li vlhkost při ukládání sypaniny do násypu vyšší, ocení se uložení sypaniny individuálně._x000D_
14. Zajišťuje-li se předepsané zhutnění násypu přesypáním podle čl. 120 ČSN 73 3050, ocení se odstranění přesypané části cenami 122 . 0-71 Odkopávky nebo prokopávky při pozemkových úpravách_x000D_
</t>
  </si>
  <si>
    <t>216*0,5 + 59*1,5*1,5/2 "zasypání dna vývaru jako ochrana před poškozením"</t>
  </si>
  <si>
    <t>vykop_sjezdu_tr4 "zrušení dočasného příjezdu"</t>
  </si>
  <si>
    <t>171103101</t>
  </si>
  <si>
    <t>Zemní hrázky melioračních kanálů z horniny tř. 1 až 4</t>
  </si>
  <si>
    <t>-133479973</t>
  </si>
  <si>
    <t>Zemní hrázky přívodních a odpadních melioračních kanálů zhutňované po vrstvách tloušťky 200 mm, s přemístěním sypaniny do 20 m nebo s jejím přehozením do 3 m z hornin tř. 1 až 4</t>
  </si>
  <si>
    <t xml:space="preserve">Poznámka k souboru cen:_x000D_
1. V ceně nejsou započteny náklady na úpravy pláně na koruně hrázek a na svahování na bocích hrázek; tyto zemní práce se oceňují cenami souborů cen 181 *0-11 Úprava pláně vyrovnáním výškových rozdílů a 182 . 0-11 Svahování trvalých svahů do projektovaných profilů, části A 01 tohoto katalogu._x000D_
2. Přemístění sypaniny na vzdálenost přes 20 m se oceňuje cenami souboru cen 162 . 0-1 . Vodorovné přemístění výkopku části A01 tohoto katalogu, přičemž vzdálenost 20 m uvedená v popisu souboru cen se neodečítá._x000D_
</t>
  </si>
  <si>
    <t>Poznámka k položce:_x000D_
Včetně potřebného přemístění zeminy z vykopu.</t>
  </si>
  <si>
    <t>Dočasná hrázka na závěrném prahu vývaru</t>
  </si>
  <si>
    <t>(3,0+9,0)/2*1,5*17</t>
  </si>
  <si>
    <t>1301152900</t>
  </si>
  <si>
    <t>vykop_tr3a4 "uložení na MD"</t>
  </si>
  <si>
    <t>zapaz_jam_tr4 "uložení na MD"</t>
  </si>
  <si>
    <t>vykop_ryh_tr4 "uložení na MD"</t>
  </si>
  <si>
    <t>vykop_sjezdu_tr4 "uložení na MD"</t>
  </si>
  <si>
    <t>vykop_tr5 "uložení na MD"</t>
  </si>
  <si>
    <t>-561156282</t>
  </si>
  <si>
    <t>Poznámka k položce:_x000D_
Zásyp zeminou z výkopu.</t>
  </si>
  <si>
    <t>"ZU-PF14" (7,6+7,6)/2*5,6</t>
  </si>
  <si>
    <t>"PF14-PF17" (3,8+1,0)/2*24,4</t>
  </si>
  <si>
    <t>"PF17-PF19" (1,0+1,3)/2*40,6</t>
  </si>
  <si>
    <t>"PF19-PF22" (1,3+3,5)/2*61,6</t>
  </si>
  <si>
    <t>"PF22-KU(RŠ1)" (3,5+6,7)/2*21,1</t>
  </si>
  <si>
    <t>"rozšíření v prostoru drenažních šachet" (4,1-1,3)*5,0 * 4 "ks"</t>
  </si>
  <si>
    <t>"rozšíření v prostoru kabelové šachty PB" (5,3-1,3)*6,5</t>
  </si>
  <si>
    <t>"ZU-PF17" (4,6+4,6)/2*8,6</t>
  </si>
  <si>
    <t>"PF17-PF19" (4,6+7,4)/2*40,6</t>
  </si>
  <si>
    <t>"PF19-PF22" (7,4+5,4)/2*61,6</t>
  </si>
  <si>
    <t>"PF22-KU" (5,4+6,4)/2*21,1</t>
  </si>
  <si>
    <t>"rozšíření v prostoru kabelové šachty PB" (9,3-7,4)*6,5</t>
  </si>
  <si>
    <t>"předpokládaný sesuv - zpětný zásyp" 0,15*ZKvykop_tr3a4</t>
  </si>
  <si>
    <t>Zásyp opěrné zídky podesty u vstupu do štoly - viz přílohu D.03_3.1.2 a D.03_3.4.2</t>
  </si>
  <si>
    <t>"PF 17" 0,91*8,4</t>
  </si>
  <si>
    <t>-1669922171</t>
  </si>
  <si>
    <t>Poznámka k položce:_x000D_
Zásyp štěrkopískem 0-32 mm</t>
  </si>
  <si>
    <t>"PF14-PF17" (2,5+2,0)/2*24,4</t>
  </si>
  <si>
    <t>"PF17-PF19" (2,0+3,0)/2*40,6</t>
  </si>
  <si>
    <t>"PF19-PF22" (3,0+2,7)/2*61,6</t>
  </si>
  <si>
    <t>"PF22-KU" (2,7+2,7)/2*21,1</t>
  </si>
  <si>
    <t>"rozšíření v prostoru kabelové šachty PB" (4,0-3,0)*6,5</t>
  </si>
  <si>
    <t>1874732810</t>
  </si>
  <si>
    <t>zasyp_SP*1,9</t>
  </si>
  <si>
    <t>1657615429</t>
  </si>
  <si>
    <t>Viz přílohu D.03_3.2.1 až D.03_3.2.3 a D.03_3.4.1 až D.03_3.4.4</t>
  </si>
  <si>
    <t>0,45*5,0 "obsyp potrubí po RŠ4"</t>
  </si>
  <si>
    <t>0,45*140 "obsyp potrubí od RŠ4"</t>
  </si>
  <si>
    <t>422434755</t>
  </si>
  <si>
    <t>118537623</t>
  </si>
  <si>
    <t>"PB" 1094*1,10</t>
  </si>
  <si>
    <t>"LB"464*1,10</t>
  </si>
  <si>
    <t>153211003a</t>
  </si>
  <si>
    <t>-396858502</t>
  </si>
  <si>
    <t>Poznámka k položce:_x000D_
V tloušťce 120 mm.</t>
  </si>
  <si>
    <t>Viz přílohu D.03_1, D.03_3.1.1, D.03_3.1.2 a D.03_3.4.1, D.03_3.4.2, D.03_3.4.3</t>
  </si>
  <si>
    <t>Na PB</t>
  </si>
  <si>
    <t>"ZU-PF13" (1,7+1,7)/2*1,9</t>
  </si>
  <si>
    <t>"PF13-PF14" (1,7+1,8)/2*4,0</t>
  </si>
  <si>
    <t>"PF14-PF17" (1,8+2,3)/2*24,4</t>
  </si>
  <si>
    <t>"PF17-PF19" (2,3+1,7)/2*45,0</t>
  </si>
  <si>
    <t>"PF19-PF22" (1,7+2,1)/2*57,2</t>
  </si>
  <si>
    <t>"PF17-KU" (2,1+2,1)/2*16,0</t>
  </si>
  <si>
    <t>"rozšíření u drenážních šachet" 3*2*0,70*2,3 + 1*(2,5+1,3)/2*(3,2+2,3)</t>
  </si>
  <si>
    <t>"rozšíření u kabelové šachety" 3,5*(4,6+5,2+4,4)</t>
  </si>
  <si>
    <t>Na LB</t>
  </si>
  <si>
    <t>"dle PF 19 v dl. 28+6 m" 2,8*(28+6)</t>
  </si>
  <si>
    <t>"rozšíření u kabelové šachety" 2,2*(3,3+7,3+3,2)</t>
  </si>
  <si>
    <t>-1905654153</t>
  </si>
  <si>
    <t>0,12*hreb_svah_LB</t>
  </si>
  <si>
    <t>0,12*hreb_svah_PB</t>
  </si>
  <si>
    <t>1059067256</t>
  </si>
  <si>
    <t>hreb_svah_PB*1,2</t>
  </si>
  <si>
    <t>hreb_svah_LB*1,2</t>
  </si>
  <si>
    <t>153211003b</t>
  </si>
  <si>
    <t>953161684</t>
  </si>
  <si>
    <t>"LB - pažení F" 2,5*10</t>
  </si>
  <si>
    <t>"LB - pažení E" (3,5+4,5)/2*6 + 4,5*1,4</t>
  </si>
  <si>
    <t>"PB - pažení D" (3,5+4,5)/2*4,6</t>
  </si>
  <si>
    <t>668416761</t>
  </si>
  <si>
    <t>-566805612</t>
  </si>
  <si>
    <t>153-R25</t>
  </si>
  <si>
    <t>Přikotvení sítě stříkaného betonu ke stávající zdi (detail napojení záporového pažení na stávající zeď)</t>
  </si>
  <si>
    <t>-112675706</t>
  </si>
  <si>
    <t>57871546</t>
  </si>
  <si>
    <t>225111114</t>
  </si>
  <si>
    <t>Vrty maloprofilové jádrové D do 56 mm úklon do 45° hl do 25 m hor. III a IV</t>
  </si>
  <si>
    <t>1110083822</t>
  </si>
  <si>
    <t>Maloprofilové vrty jádrové průměru do 56 mm do úklonu 45° v hl 0 až 25 m v hornině tř. III a IV</t>
  </si>
  <si>
    <t>Vrty kotvení hřebíkovaného svahu na PB prům. dl. 4-6 m</t>
  </si>
  <si>
    <t>hrebiky_PB*5,0 "prů. 5m"</t>
  </si>
  <si>
    <t>Vrty kotvení hřebíkovaného svahu na LB prům. dl. 5 m</t>
  </si>
  <si>
    <t>hrebiky_LB*5,0</t>
  </si>
  <si>
    <t>22521-R17.1</t>
  </si>
  <si>
    <t>Příplatek k maloprofilovým jádrovým vrtům D do 56 mm za výnos jádra s příslušnou geologickou dokumentací vrtu</t>
  </si>
  <si>
    <t>1061206592</t>
  </si>
  <si>
    <t>0,05*hrebiky_PB*5,0 "prů. 5m - 5%"</t>
  </si>
  <si>
    <t>0,05*hrebiky_LB*5,0 "5%"</t>
  </si>
  <si>
    <t>408490021</t>
  </si>
  <si>
    <t>-1843550693</t>
  </si>
  <si>
    <t>0,05*kotvy_D32_dl "5%"</t>
  </si>
  <si>
    <t>1920066221</t>
  </si>
  <si>
    <t>2090170493</t>
  </si>
  <si>
    <t>-171192957</t>
  </si>
  <si>
    <t>2011949720</t>
  </si>
  <si>
    <t>0,15*2,0*kotvy_D32_ks</t>
  </si>
  <si>
    <t>"LB - pažení F - 2PKD" 0,15*(7,0-3,0) * 4 "ks"</t>
  </si>
  <si>
    <t>"LB - pažení E - 2PKD" 0,15*(9,0-3,0) * 2 "ks" + 0,15*(8,0-4,0) * 2 "ks"</t>
  </si>
  <si>
    <t>"PB - pažení D - 2PKD" 0,15*(7,0-3,0) * 2 "ks"</t>
  </si>
  <si>
    <t>"blok 01 horní řada - 3 PKT 12,0/5,0m" 0,15*4*(12,0-5,0)</t>
  </si>
  <si>
    <t>"blok 01 spodní řada - 3 PKT 9,0/5,0m" 0,15*4*(9,0-5,0)</t>
  </si>
  <si>
    <t>"blok 02 - 3 PKT 11,0/4,0m" 0,15*7*(11,0-4,0)</t>
  </si>
  <si>
    <t>-1266696033</t>
  </si>
  <si>
    <t>1,1*5,0*kotvy_D32_ks</t>
  </si>
  <si>
    <t>"LB - pažení F - 2PKD" 1,1*3,0 * 4 "ks"</t>
  </si>
  <si>
    <t>"LB - pažení E - 2PKD" 1,1*3,0 * 2 "ks" + 1,1*4,0 * 2 "ks"</t>
  </si>
  <si>
    <t>"PB - pažení D - 2PKD" 1,1*3,0 * 2 "ks"</t>
  </si>
  <si>
    <t>"blok 01 horní řada - 3 PKT 12,0/5,0m" 1,1*4*5,0</t>
  </si>
  <si>
    <t>"blok 01 spodní řada - 3 PKT 9,0/5,0m" 1,1*4*5,0</t>
  </si>
  <si>
    <t>"blok 02 - 3 PKT 11,0/4,0m" 1,1*7*4,0</t>
  </si>
  <si>
    <t>-177539664</t>
  </si>
  <si>
    <t>0,025*2,0*kotvy_D32_ks</t>
  </si>
  <si>
    <t>"LB - pažení F - 2PKD" 0,025*(7,0-3,0) * 4 "ks"</t>
  </si>
  <si>
    <t>"LB - pažení E - 2PKD" 0,025*(9,0-3,0) * 2 "ks" + 0,025*(8,0-4,0) * 2 "ks"</t>
  </si>
  <si>
    <t>"PB - pažení D - 2PKD" 0,025*(7,0-3,0) * 2 "ks"</t>
  </si>
  <si>
    <t>"blok 01 horní řada - 3 PKT 12,0/5,0m" 0,025*4*(12,0-5,0)</t>
  </si>
  <si>
    <t>"blok 01 spodní řada - 3 PKT 9,0/5,0m" 0,025*4*(9,0-5,0)</t>
  </si>
  <si>
    <t>"blok 02 - 3 PKT 11,0/4,0m" 0,025*7*(11,0-4,0)</t>
  </si>
  <si>
    <t>0,080*5,0*kotvy_D32_ks</t>
  </si>
  <si>
    <t>"LB - pažení F - 2PKD" 0,080*3,0 * 4 "ks"</t>
  </si>
  <si>
    <t>"LB - pažení E - 2PKD" 0,080*3,0 * 2 "ks" + 0,080*4,0 * 2 "ks"</t>
  </si>
  <si>
    <t>"PB - pažení D - 2PKD" 0,080*3,0 * 2 "ks"</t>
  </si>
  <si>
    <t>"blok 01 horní řada - 3 PKT 12,0/5,0m" 0,080*4*5,0</t>
  </si>
  <si>
    <t>"blok 01 spodní řada - 3 PKT 9,0/5,0m" 0,080*4*5,0</t>
  </si>
  <si>
    <t>"blok 02 - 3 PKT 11,0/4,0m" 0,080*7*4,0</t>
  </si>
  <si>
    <t>-1722665079</t>
  </si>
  <si>
    <t>982037200</t>
  </si>
  <si>
    <t>-657341098</t>
  </si>
  <si>
    <t>1124422717</t>
  </si>
  <si>
    <t>Levá stěna - předpokládaný rozsah 15%, viz D.03_3.3.3</t>
  </si>
  <si>
    <t>"132*0.15 * 16 ks/m2" 317</t>
  </si>
  <si>
    <t>-1013186195</t>
  </si>
  <si>
    <t>Zaměření průsaků zachovávaných částí zdí PB a LB. Zaměření se provede pouze v rozsahu zachovaných betonových konstrukcích po odbourání. Lokality s průsaky budou zaměřeny před zahájením bouracích prací. Zákres s kótami od zachovávaných částí konstrukce bude proveden do příloh D.03_3.3.3, kopie zákresu bude předána TDI.</t>
  </si>
  <si>
    <t>132*0.15</t>
  </si>
  <si>
    <t>-1759041634</t>
  </si>
  <si>
    <t>1342514829</t>
  </si>
  <si>
    <t>Zaměření poruch - trhlin ve stávajících zdech LB a PB spadiště. Zaměření se provede pouze v rozsahu zachovaných betonových konstrukcích po odbourání. Lokality s poruchami budou zaměřeny před zahájením bouracích prací. Zákres s kótami od zachovávaných částí konstrukce bude proveden do příloh D.03_3.3.3, kopie zákresu bude předána TDI.</t>
  </si>
  <si>
    <t>166810861</t>
  </si>
  <si>
    <t>Viz přílohu D.03_D.03_3.4.1</t>
  </si>
  <si>
    <t>"zidka u dodesty vstupu do štoly" 0,3*4,4</t>
  </si>
  <si>
    <t>321222311</t>
  </si>
  <si>
    <t>-706320656</t>
  </si>
  <si>
    <t>Zdění obkladního zdiva vodních staveb přehrad, jezů a plavebních komor, spodní stavby vodních elektráren, odběrných věží a výpustných zařízení, opěrných zdí, šachet, šachtic a ostatních konstrukcí kvádrového s vyspárováním na maltu cementovou kvádrů obje</t>
  </si>
  <si>
    <t>Poznámka k položce:_x000D_
Pro uložení a spárování bude použita vysokopevnostní mrazuvzdorná nenasákavá flexibilní malta min MC 40._x000D_
Součástí položky bude i očištění okolí spár od případného znečištění spárovací hmotou.</t>
  </si>
  <si>
    <t>"PB zeď řimsa tl. 0,25 m - viz přílohu D.03_3.9.1"</t>
  </si>
  <si>
    <t>86,0*0,255 "tl. ve sklonu"</t>
  </si>
  <si>
    <t>"LB zed řimsa tl. 0,25 m - viz přílohu D.03_3.9.2"</t>
  </si>
  <si>
    <t>96,1*0,255 "tl. ve sklonu"</t>
  </si>
  <si>
    <t>"Římsa u portálu - viz přílohu D.03_3.9.3"</t>
  </si>
  <si>
    <t>"řimsa" 5,85*0,25 + 6,5*0,66*0,25</t>
  </si>
  <si>
    <t>"krajní řada obkladu" 3,65*0,60*0,25</t>
  </si>
  <si>
    <t>"Římsa zdí vývaru - viz D.03_3.2.1"</t>
  </si>
  <si>
    <t>1,5*0,25 + 1,5*0,25</t>
  </si>
  <si>
    <t>dodávka kamenného kvádru římsy zdi dl. 0,500 m š. 0,600 m tl. 0,25 m</t>
  </si>
  <si>
    <t>1001111622</t>
  </si>
  <si>
    <t>"PB římsa zdi - viz D.03_3.9.1" 250+11</t>
  </si>
  <si>
    <t>dodávka kamenného kvádru římsy zdi atyp. dl. 0,350 - 0,505 m š. 0,500 m tl. 0,25 m</t>
  </si>
  <si>
    <t>1882239708</t>
  </si>
  <si>
    <t>"PB římsa zdi - viz D.03_3.9.1" 9</t>
  </si>
  <si>
    <t>dodávka kamenného kvádru římsy zdi atyp. dl. 0,192 - 0,350 m š. 0,500 m tl. 0,25 m</t>
  </si>
  <si>
    <t>-1909552138</t>
  </si>
  <si>
    <t>"PB římsa zdi - viz D.03_3.9.1" 24</t>
  </si>
  <si>
    <t>dodávka kamenného kvádru římsy zdi dl. 0,500 m š. 0,660 m tl. 0,25 m</t>
  </si>
  <si>
    <t>1243825105</t>
  </si>
  <si>
    <t>"LB římsa zdi - viz D.03_3.9.2" 226+23+11</t>
  </si>
  <si>
    <t>dodávka kamenného kvádru římsy zdi atyp. dl. 0,351-0,524 m š. 0,660 m tl. 0,25 m</t>
  </si>
  <si>
    <t>1010936089</t>
  </si>
  <si>
    <t>dodávka kamenného kvádru římsy zdi atyp. dl. 0,351-0,505 m š. 0,500 m tl. 0,25 m</t>
  </si>
  <si>
    <t>"LB římsa zdi - viz D.03_3.9.2" 9</t>
  </si>
  <si>
    <t>dodávka kamenného kvádru římsy zdi atyp. dl. 0,192-0,349 m š. 0,660 m tl. 0,25 m</t>
  </si>
  <si>
    <t>-348540580</t>
  </si>
  <si>
    <t>dodávka kamenného kvádru římsy zdi atyp. dl. 0,192-0,349 m š. 0,500 m tl. 0,25 m</t>
  </si>
  <si>
    <t>"LB římsa zdi - viz D.03_3.9.2" 38</t>
  </si>
  <si>
    <t>-972030279</t>
  </si>
  <si>
    <t>"1/Ka - viz D.03_3.9.3" 9</t>
  </si>
  <si>
    <t>"2/Ka - viz D.03_3.9.3" 7</t>
  </si>
  <si>
    <t>"3/Ka - viz D.03_3.9.3" 11</t>
  </si>
  <si>
    <t>dodávka kamenného kvádru římsy zdi atyp dl. 0,300 - 0,500 m š. 0,660 m tl. 0,25 m</t>
  </si>
  <si>
    <t>-1093420600</t>
  </si>
  <si>
    <t>"3/Ka - viz D.03_3.9.3" 4</t>
  </si>
  <si>
    <t>dodávka kamenného kvádru římsy zdi atyp lichoběžníkového tvaru dl. 0,300 - 0,580 m š. 0,350 - 0,660 m tl. 0,25 m</t>
  </si>
  <si>
    <t>-1217739736</t>
  </si>
  <si>
    <t>"1/Ka - viz D.03_3.9.3" 6</t>
  </si>
  <si>
    <t>R02.10</t>
  </si>
  <si>
    <t>dodávka kamenného kvádru římsy zdi atyp trojuhelníkového tvaru dl. 0,400 - 0,650 m š. 0,660-0,840 m tl. 0,25 m</t>
  </si>
  <si>
    <t>-399238036</t>
  </si>
  <si>
    <t>"1/Ka - viz D.03_3.9.3" 3</t>
  </si>
  <si>
    <t>R02.11</t>
  </si>
  <si>
    <t>dodávka kamenného kvádru římsy zdi dl. 0,500 m š. 1,000 m tl. 0,25 m</t>
  </si>
  <si>
    <t>403289220</t>
  </si>
  <si>
    <t>"PB zeď vývaru" 3</t>
  </si>
  <si>
    <t>"LB zeď vývaru" 3</t>
  </si>
  <si>
    <t>-1504017695</t>
  </si>
  <si>
    <t>Podkladní (výplňový) beton</t>
  </si>
  <si>
    <t>"Blok 01 - viz D.03_3.7.01"</t>
  </si>
  <si>
    <t>"PF2-PF5" 1,98*(9,2+8,7)/2</t>
  </si>
  <si>
    <t>"PF5-PF1" 1,13*(8,7+8,5)/2</t>
  </si>
  <si>
    <t>"Blok 02 - viz D.03_3.7.02"</t>
  </si>
  <si>
    <t>"PF2-PF1" 1,92*(8,39+7,89)/2</t>
  </si>
  <si>
    <t>"Blok 03 - viz D.03_3.7.03"</t>
  </si>
  <si>
    <t>"PF2-PF1" 2,03*8,9</t>
  </si>
  <si>
    <t>"Blok 04 - viz D.03_3.7.04"</t>
  </si>
  <si>
    <t>"PF2-PF1" 1,67*8,91</t>
  </si>
  <si>
    <t>"Blok 05 - viz D.03_3.7.05"</t>
  </si>
  <si>
    <t>"PF2-PF1" 1,65*8,89</t>
  </si>
  <si>
    <t>"Blok 06 - viz D.03_3.7.06"</t>
  </si>
  <si>
    <t>"PF2-PF1" 1,66*8,89</t>
  </si>
  <si>
    <t>"Blok 07 - viz D.03_3.7.07"</t>
  </si>
  <si>
    <t>"PF2-PF1" 1,50*8,89</t>
  </si>
  <si>
    <t>"Blok 08 - viz D.03_3.7.08"</t>
  </si>
  <si>
    <t>"PF2-PF1" 1,43*8,89</t>
  </si>
  <si>
    <t>"Blok 09 - viz D.03_3.7.09"</t>
  </si>
  <si>
    <t>"PF2-PF1" 1,68*8,89</t>
  </si>
  <si>
    <t>"Blok 10 - viz D.03_3.7.10"</t>
  </si>
  <si>
    <t>"Blok 11 - viz D.03_3.7.11"</t>
  </si>
  <si>
    <t>"PF2-PF1" 1,69*8,89</t>
  </si>
  <si>
    <t>"Blok 12 - viz D.03_3.7.12"</t>
  </si>
  <si>
    <t>"PF2-PF1" 1,70*8,89</t>
  </si>
  <si>
    <t>"Blok 13 - viz D.03_3.7.13"</t>
  </si>
  <si>
    <t>"PF2-PF1" 1,76*8,89</t>
  </si>
  <si>
    <t>"Blok 14 - viz D.03_3.7.14"</t>
  </si>
  <si>
    <t>"Blok 15 - viz D.03_3.7.15"</t>
  </si>
  <si>
    <t>"Blok 16 - viz D.03_3.7.16"</t>
  </si>
  <si>
    <t>"PF2-PF5" 0,22*8,89</t>
  </si>
  <si>
    <t>"PF5-PF1" 1,44*(8,89+10,54)/2</t>
  </si>
  <si>
    <t>"Blok 17 - viz D.03_3.7.17"</t>
  </si>
  <si>
    <t>"PF2-PF1" 1,83*(10,56+11,8)/2</t>
  </si>
  <si>
    <t>Výplňový beton pod dnem</t>
  </si>
  <si>
    <t>"část bloku 01" 0,80*(9,2+8,7)/2*7</t>
  </si>
  <si>
    <t>"část bloku 01 a blok 02"  0,80*(8,7+7,9)/2*15</t>
  </si>
  <si>
    <t>"bloky 03-15" 0,80*8,9*112</t>
  </si>
  <si>
    <t>"bloky 16-17" 0,80*(8,9+11,8)/2*10</t>
  </si>
  <si>
    <t>"vyplňový beton u zidky PF14" 0,5*5,0</t>
  </si>
  <si>
    <t>1506132997</t>
  </si>
  <si>
    <t>"Blok 01/01, PF2-PF5" 6,98*(9,2+8,7)/2</t>
  </si>
  <si>
    <t>"Blok 01/01, PF5-PF1" 5,94*(8,7+8,5)/2</t>
  </si>
  <si>
    <t>"navýšení dostředný sklon" (0,38+0,12)*(6,42+5,50)</t>
  </si>
  <si>
    <t>"Blok 01/02, PF2-PF5" (4,44+1,16)/2*5,75</t>
  </si>
  <si>
    <t>"Blok 01/02, PF5-PF1" (1,16+1,09)/2*5,43</t>
  </si>
  <si>
    <t>"Blok 01/03, PF2-PF6" (3,79+4,00)/2*5,65</t>
  </si>
  <si>
    <t>"Blok 01/03, PF6-PF1" (4,00+3,19)/2*6,75</t>
  </si>
  <si>
    <t>"Blok 02/01, PF2-PF1" 10,49*(8,47+7,71)/2</t>
  </si>
  <si>
    <t>"navýšení dostředný sklon" (0,22+0,22)*9,54</t>
  </si>
  <si>
    <t>"Blok 02/02, PF2-PF1" (1,09+0,97)/2*9,56</t>
  </si>
  <si>
    <t>"Blok 02/03, PF2-PF5" (3,18+2,80)/2*1,87</t>
  </si>
  <si>
    <t>"Blok 02/03, PF5-PF1" (2,80+1,77)/2*7,67</t>
  </si>
  <si>
    <t>"Blok 03/01, PF2-PF1" 8,98*7,70</t>
  </si>
  <si>
    <t>"navýšení dostředný sklon dna" (0,22+0,22)*8,19</t>
  </si>
  <si>
    <t>"Blok 03/02, PF2-PF1" 0,97*8,19</t>
  </si>
  <si>
    <t>"Blok 03/03, PF2-PF1" (1,76+1,69)/2*8,19</t>
  </si>
  <si>
    <t>"Blok 04/01, PF2-PF1" 8,18*7,70</t>
  </si>
  <si>
    <t>"Blok 03/03, PF2-PF1" (1,69+1,64)/2*8,19</t>
  </si>
  <si>
    <t>"Blok 05/01, PF2-PF1" 8,17*7,70</t>
  </si>
  <si>
    <t>"Blok 05/02, PF2-PF1" 0,97*8,19</t>
  </si>
  <si>
    <t>"Blok 05/03, PF2-PF1" (1,64+1,59)/2*8,19</t>
  </si>
  <si>
    <t>"Blok 06/01, PF2-PF1" 8,17*7,70</t>
  </si>
  <si>
    <t>"Blok 06/02, PF2-PF1" 0,97*8,19</t>
  </si>
  <si>
    <t>"Blok 06/03, PF2-PF1" (1,59+1,54)/2*8,19</t>
  </si>
  <si>
    <t>"Blok 07/01, PF2-PF1" 7,38*7,70</t>
  </si>
  <si>
    <t>"navýšení dostředný sklon dna" (0,22+0,22)*7,38</t>
  </si>
  <si>
    <t>"Blok 07/02, PF2-PF1" 0,97*7,38</t>
  </si>
  <si>
    <t>"Blok 07/03, PF2-PF1" (1,54+1,50)/2*7,38</t>
  </si>
  <si>
    <t>"Blok 08/01, PF2-PF1" 9,65*7,70</t>
  </si>
  <si>
    <t>"navýšení dostředný sklon dna" (0,22+0,22)*8,38</t>
  </si>
  <si>
    <t>"Blok 08/02, PF2-PF1" 0,97*8,27</t>
  </si>
  <si>
    <t>"Blok 08/03, PF2-PF1" (1,50+1,45)/2*8,27</t>
  </si>
  <si>
    <t>"Blok 09/01, PF2-PF1" 8,25*7,70</t>
  </si>
  <si>
    <t>"navýšení dostředný sklon dna" (0,22+0,22)*8,26</t>
  </si>
  <si>
    <t>"Blok 09/02, PF2-PF1" 0,97*8,26</t>
  </si>
  <si>
    <t>"Blok 09/03, PF2-PF1" (1,45+1,42)/2*8,26</t>
  </si>
  <si>
    <t>"Blok 10/01, PF2-PF1" 8,26*7,70</t>
  </si>
  <si>
    <t>"Blok 10/02, PF2-PF1" 0,97*8,26</t>
  </si>
  <si>
    <t>"Blok 10/03, PF2-PF1" (1,42+1,42)/2*8,26</t>
  </si>
  <si>
    <t>"Blok 11/01, PF2-PF1" 8,23*7,70</t>
  </si>
  <si>
    <t>"Blok 11/02, PF2-PF1" (0,97+0,98)/2*8,26</t>
  </si>
  <si>
    <t>"Blok 11/03, PF2-PF1" (1,42+1,42)/2*8,26</t>
  </si>
  <si>
    <t>"Blok 12/01, PF2-PF1" 8,25*7,70</t>
  </si>
  <si>
    <t>"Blok 12/02, PF2-PF1" (0,98+1,02)/2*8,26</t>
  </si>
  <si>
    <t>"Blok 12/03, PF2-PF1" (1,42+1,37)/2*8,26</t>
  </si>
  <si>
    <t>"Blok 13/01, PF2-PF1" 8,13*7,70</t>
  </si>
  <si>
    <t>"navýšení dostředný sklon dna" (0,22+0,22)*8,15</t>
  </si>
  <si>
    <t>"Blok 13/02, PF2-PF1" (1,02+1,06)/2*8,15</t>
  </si>
  <si>
    <t>"Blok 13/03, PF2-PF1" (1,37+1,37)/2*8,15</t>
  </si>
  <si>
    <t>"Blok 14/01, PF2-PF1" 8,05*7,70</t>
  </si>
  <si>
    <t>"navýšení dostředný sklon dna" (0,22+0,22)*8,08</t>
  </si>
  <si>
    <t>"Blok 14/02, PF2-PF1" (1,06+1,06)/2*8,08</t>
  </si>
  <si>
    <t>"Blok 14/03, PF2-PF1" (1,37+1,36)/2*8,08</t>
  </si>
  <si>
    <t>"Blok 15/01, PF2-PF1" 8,05*7,70</t>
  </si>
  <si>
    <t>"Blok 15/02, PF2-PF1" (1,06+1,06)/2*8,08</t>
  </si>
  <si>
    <t>"Blok 15/03, PF2-PF1" (1,36+1,31)/2*8,08</t>
  </si>
  <si>
    <t>"Blok 16/01, PF2-PF5" 1,08*7,70</t>
  </si>
  <si>
    <t>"Blok 16/01, PF5-PF1" 6,97*(7,70+9,37)/2</t>
  </si>
  <si>
    <t>"navýšení dostředný sklon dna" (0,22+0,22)*0,96 + (0,44+0,56)/2*7,07</t>
  </si>
  <si>
    <t>"Blok 16/02, PF2-PF5" (1,06+1,06)/2*0,96</t>
  </si>
  <si>
    <t>"Blok 16/02, PF5-PF1" (1,06+1,30)/2*7,07</t>
  </si>
  <si>
    <t>"Blok 16/03, PF2-PF5" (1,30+1,31)/2*0,96</t>
  </si>
  <si>
    <t>"Blok 16/03, PF5-PF1" (1,31+1,42)/2*7,07</t>
  </si>
  <si>
    <t>"Blok 17/01, PF2-PF1" 9,64*(9,38+11,68)/2</t>
  </si>
  <si>
    <t>"Blok 17/01, práh" 2,98*11,68</t>
  </si>
  <si>
    <t>"navýšení dostředný sklon dna" (0,56+0)/2*10,37</t>
  </si>
  <si>
    <t>"Blok 17/02, PF2-PF1" (1,30+1,92)/2*7,07</t>
  </si>
  <si>
    <t>"Blok 17/02, výust odvodnění" 0,66*1,70 + 0,56*0,25</t>
  </si>
  <si>
    <t>"Blok 17/03, PF2-PF1" (1,42+1,57)/2*7,07</t>
  </si>
  <si>
    <t>Základové desky kabelových šachet - viz D.03_3.6</t>
  </si>
  <si>
    <t>0,20*2,7*2,5 + 0,20*2,7*2,0</t>
  </si>
  <si>
    <t>2,0*1,5 "pod kabelovody"</t>
  </si>
  <si>
    <t>Operná zídky u podesty vstupu do štoly viz D.03_3.1.2 a D.03_3.4.1</t>
  </si>
  <si>
    <t>0,50*0,80*4,4 + 0,2*0,85*4,4</t>
  </si>
  <si>
    <t>150863755</t>
  </si>
  <si>
    <t>Poznámka k položce:_x000D_
Včetně opatření bednění lištani pro vytvoření zkosení hran betonové konstrukce.</t>
  </si>
  <si>
    <t>"Podkladní beton" 3,3 + 0,20*(9,14+8,99+8,90+8,77+8,64+8,58+8,53+8,51)</t>
  </si>
  <si>
    <t>"Blok 01/01, PB-PF4" 14,04</t>
  </si>
  <si>
    <t>"Blok 01/01, DS-PF1" 8,7</t>
  </si>
  <si>
    <t>"Blok 01/02, PF2-PF5 rub" (5,48+2,32)/2*5,75</t>
  </si>
  <si>
    <t>"Blok 01/02, PF5-PF1 lic" (2,32+2,18)/2*5,43</t>
  </si>
  <si>
    <t>"Blok 01/02, PF5-PF1 rub" (2,32+2,18)/2*5,43</t>
  </si>
  <si>
    <t>"Blok 01/02, DS-PF1" 1,1</t>
  </si>
  <si>
    <t>"Blok 01/03, DS-PF1" 3,2</t>
  </si>
  <si>
    <t>"Podkladní beton" 3,1 + 0,20*(8,42+8,34+8,24+8,13+8,03+7,92+7,84)</t>
  </si>
  <si>
    <t>"Blok 02/01, PB-PF4" 11,45</t>
  </si>
  <si>
    <t>"Blok 02/01, DS-PF1" 8,14</t>
  </si>
  <si>
    <t>"Blok 02/02, PF2-PF1" 2*20,49</t>
  </si>
  <si>
    <t>"Blok 02/02, DS-PF1" 0,97</t>
  </si>
  <si>
    <t>"Blok 02/03, DS-PF1" 1,77</t>
  </si>
  <si>
    <t>"Podkladní beton" 3,51 + 0,20*8,9*6</t>
  </si>
  <si>
    <t>"Blok 03/01, PB+LB-PF4+PF3" 9,79+9,79</t>
  </si>
  <si>
    <t>"Blok 03/01, DS-PF1" 8,14</t>
  </si>
  <si>
    <t>"Blok 03/02, PF2-PF1" 2*16,54</t>
  </si>
  <si>
    <t>"Blok 03/02, DS-PF1" 0,97</t>
  </si>
  <si>
    <t>"Blok 03/03, PF2-PF1" 2*28,99</t>
  </si>
  <si>
    <t>"Blok 03/03, DS-PF1" 1,69</t>
  </si>
  <si>
    <t>"Podkladní beton" 3,51 + 0,20*8,9*7</t>
  </si>
  <si>
    <t>"Blok 04/01, PB+LB-PF4+PF3" 9,00+9,00</t>
  </si>
  <si>
    <t>"Blok 04/01, DS-PF1" 7,37</t>
  </si>
  <si>
    <t>"Blok 04/02, PF2-PF1" 2*16,55</t>
  </si>
  <si>
    <t>"Blok 04/02, DS-PF1" 0,97</t>
  </si>
  <si>
    <t>"Blok 04/03, PF2-PF1" 2*27,98</t>
  </si>
  <si>
    <t>"Blok 04/03, DS-PF1" 1,64</t>
  </si>
  <si>
    <t>"Blok 05/01, PB+LB-PF4+PF3" 8,98+8,98</t>
  </si>
  <si>
    <t>"Blok 05/01, DS-PF1" 7,37</t>
  </si>
  <si>
    <t>"Blok 05/02, PF2-PF1" 2*16,55</t>
  </si>
  <si>
    <t>"Blok 05/02, DS-PF1" 0,97</t>
  </si>
  <si>
    <t>"Blok 05/03, PF2-PF1" 2*27,18</t>
  </si>
  <si>
    <t>"Blok 05/03, DS-PF1" 1,59</t>
  </si>
  <si>
    <t>"Blok 06/01, PB+LB-PF4+PF3" 8,98+8,98</t>
  </si>
  <si>
    <t>"Blok 06/01, DS-PF1" 7,37</t>
  </si>
  <si>
    <t>"Blok 06/02, PF2-PF1" 2*16,55</t>
  </si>
  <si>
    <t>"Blok 06/02, DS-PF1" 0,97</t>
  </si>
  <si>
    <t>"Blok 06/03, PF2-PF1" 2*26,38</t>
  </si>
  <si>
    <t>"Blok 06/03, DS-PF1" 1,54</t>
  </si>
  <si>
    <t>"Blok 07/01, PB+LB-PF4+PF3" 8,12+8,12</t>
  </si>
  <si>
    <t>"Blok 07/01, DS-PF1" 7,37</t>
  </si>
  <si>
    <t>"Blok 07/02, PF2-PF1" 2*14,95</t>
  </si>
  <si>
    <t>"Blok 07/02, DS-PF1" 0,97</t>
  </si>
  <si>
    <t>"Blok 07/03, PF2-PF1" 2*23,14</t>
  </si>
  <si>
    <t>"Blok 07/03, DS-PF1" 1,50</t>
  </si>
  <si>
    <t>"Podkladní beton" 3,51 + 0,20*8,9*4 + (1,00+0,45)*8,9</t>
  </si>
  <si>
    <t>"Blok 08/01, PB+LB-PF4+PF3" 10,48+10,48</t>
  </si>
  <si>
    <t>"Blok 08/01, DS-PF1" 7,37</t>
  </si>
  <si>
    <t>"Blok 08/02, PF2-PF1" 2*16,75</t>
  </si>
  <si>
    <t>"Blok 08/02, DS-PF1" 0,97</t>
  </si>
  <si>
    <t>"Blok 08/03, PF2-PF1" 2*25,15</t>
  </si>
  <si>
    <t>"Blok 08/03, DS-PF1" 1,45</t>
  </si>
  <si>
    <t>"Blok 09/01, PB+LB-PF4+PF3" 9,08+9,08</t>
  </si>
  <si>
    <t>"Blok 09/01, DS-PF1" 7,37</t>
  </si>
  <si>
    <t>"Blok 09/02, PF2-PF1" 2*16,73</t>
  </si>
  <si>
    <t>"Blok 09/02, DS-PF1" 0,97</t>
  </si>
  <si>
    <t>"Blok 09/03, PF2-PF1" 2*24,44</t>
  </si>
  <si>
    <t>"Blok 09/03, DS-PF1" 1,42</t>
  </si>
  <si>
    <t>"Podkladní beton" 3,51 + 0,20*8,9*8</t>
  </si>
  <si>
    <t>"Blok 10/01, PB+LB-PF4+PF3" 9,08+9,08</t>
  </si>
  <si>
    <t>"Blok 10/01, DS-PF1" 7,37</t>
  </si>
  <si>
    <t>"Blok 10/02, PF2-PF1" 2*16,71</t>
  </si>
  <si>
    <t>"Blok 10/02, DS-PF1" 0,97</t>
  </si>
  <si>
    <t>"Blok 10/03, PF2-PF1" 2*24,13</t>
  </si>
  <si>
    <t>"Blok 10/03, DS-PF1" 1,42</t>
  </si>
  <si>
    <t>"Blok 11/01, PB+LB-PF4+PF3" 9,05+9,05</t>
  </si>
  <si>
    <t>"Blok 11/01, DS-PF1" 7,37</t>
  </si>
  <si>
    <t>"Blok 11/02, PF2-PF1" 2*16,84</t>
  </si>
  <si>
    <t>"Blok 11/02, DS-PF1" 0,98</t>
  </si>
  <si>
    <t>"Blok 11/03, PF2-PF1" 2*24,11</t>
  </si>
  <si>
    <t>"Blok 11/03, DS-PF1" 1,42</t>
  </si>
  <si>
    <t>"Blok 12/01, PB+LB-PF4+PF3" 9,07+9,12</t>
  </si>
  <si>
    <t>"Blok 12/01, DS-PF1" 7,36</t>
  </si>
  <si>
    <t>"Blok 12/02, PF2-PF1" 2*17,17</t>
  </si>
  <si>
    <t>"Blok 12/02, DS-PF1" 1,02</t>
  </si>
  <si>
    <t>"Blok 12/03, PF2-PF1" 2*23,62</t>
  </si>
  <si>
    <t>"Blok 12/03, DS-PF1" 1,37</t>
  </si>
  <si>
    <t>"Podkladní beton" 3,51 + 0,20*8,9*10</t>
  </si>
  <si>
    <t>"Blok 13/01, PB+LB-PF4+PF3" 8,92+8,92</t>
  </si>
  <si>
    <t>"Blok 13/01, DS-PF1" 7,37</t>
  </si>
  <si>
    <t>"Blok 13/02, PF2-PF1" 2*17,81</t>
  </si>
  <si>
    <t>"Blok 13/02, DS-PF1" 1,06</t>
  </si>
  <si>
    <t>"Blok 13/03, PF2-PF1" 2*22,85</t>
  </si>
  <si>
    <t>"Blok 13/03, DS-PF1" 1,37</t>
  </si>
  <si>
    <t>"Podkladní beton" 3,51 + 0,20*8,9*11</t>
  </si>
  <si>
    <t>"Blok 14/01, PB+LB-PF4+PF3" 8,86+8,86</t>
  </si>
  <si>
    <t>"Blok 14/01, DS-PF1" 7,37</t>
  </si>
  <si>
    <t>"Blok 14/02, PF2-PF1" 2*17,89</t>
  </si>
  <si>
    <t>"Blok 14/02, DS-PF1" 1,06</t>
  </si>
  <si>
    <t>"Blok 14/03, PF2-PF1" 2*22,72</t>
  </si>
  <si>
    <t>"Blok 14/03, DS-PF1" 1,36</t>
  </si>
  <si>
    <t>"Blok 15/01, PB+LB-PF4+PF3" 8,86+8,86</t>
  </si>
  <si>
    <t>"Blok 15/01, DS-PF1" 7,37</t>
  </si>
  <si>
    <t>"Blok 15/02, PF2-PF1" 2*17,89</t>
  </si>
  <si>
    <t>"Blok 15/02, DS-PF1" 1,06</t>
  </si>
  <si>
    <t>"Blok 15/03, PF2-PF1" 2*22,32</t>
  </si>
  <si>
    <t>"Blok 15/03, DS-PF1" 1,31</t>
  </si>
  <si>
    <t>"Podkladní beton" 3,96 + 0,20*(8,9+10,54)/2*12</t>
  </si>
  <si>
    <t>"Blok 16/01, PB+LB-PF4+PF3" 8,95+8,95</t>
  </si>
  <si>
    <t>"Blok 16/01, DS-PF1" 8,98</t>
  </si>
  <si>
    <t>"Blok 16/02, PF2-PF5" 2*2,12*0,96</t>
  </si>
  <si>
    <t>"Blok 16/02, PF5-PF1" (2,12+2,13)/2*7,07</t>
  </si>
  <si>
    <t>"Blok 16/02, DS-PF1" 1,30</t>
  </si>
  <si>
    <t>"Blok 16/03, PF2-PF5" 2*2,62*0,96</t>
  </si>
  <si>
    <t>"Blok 16/03, PF5-PF1" (2,62+2,28)/2*7,07</t>
  </si>
  <si>
    <t>"Blok 16/03, DS-PF1" 1,42</t>
  </si>
  <si>
    <t>"Podkladní beton" 0,20*(10,56+11,8)/2*8</t>
  </si>
  <si>
    <t>"Blok 16/01, PB+LB-PF4+PF3" 12,72+12,72</t>
  </si>
  <si>
    <t>"Blok 16/02, PF5-PF1" (2,13+2,59)/2*9,97</t>
  </si>
  <si>
    <t>"Blok 16/02, výust odvodnění" 0,66+(0,85+1,05)*1,70+(0,60+0,76)*1,45+1,25+0,68</t>
  </si>
  <si>
    <t>"Blok 16/03, PF5-PF1" (2,28+2,04)/2*9,97</t>
  </si>
  <si>
    <t>(0,8+1,65)*4,4+2*(0,50*0,80 + 0,5*0,85)</t>
  </si>
  <si>
    <t>-448042507</t>
  </si>
  <si>
    <t>"Blok 01/02, PF2-PF5" (4,80+2,32)/2*5,76</t>
  </si>
  <si>
    <t>"Blok 01/02, horní líc" 0,50*(6,56+5,53)</t>
  </si>
  <si>
    <t>"Blok 01/03, PF2-PF6" (5,81+6,35)/2*5,65</t>
  </si>
  <si>
    <t>"Blok 01/03, PF6-PF1" (6,35+4,35)/2*6,75</t>
  </si>
  <si>
    <t>"Blok 01/03, horní líc PF6-PF1" (0,41+0,50)*7,43</t>
  </si>
  <si>
    <t>"Blok 02/02, horní líc" 0,50*9,71</t>
  </si>
  <si>
    <t>"Blok 02/03, PF2-PF5" (4,34+3,79)/2*1,89</t>
  </si>
  <si>
    <t>"Blok 02/03, PF5-PF1" (3,79+3,53)/2*7,67</t>
  </si>
  <si>
    <t>"Blok 03/03, horní líc PF2-PF1" 0,50*(2,12+7,81)</t>
  </si>
  <si>
    <t>"Blok 03/02, horní líc" 0,50*8,28</t>
  </si>
  <si>
    <t>"Blok 03/03, horní líc" 0,50*8,31</t>
  </si>
  <si>
    <t>"Blok 04/02, horní líc" 0,50*8,28</t>
  </si>
  <si>
    <t>"Blok 04/03, horní líc" 0,50*8,30</t>
  </si>
  <si>
    <t>"Blok 05/02, horní líc" 0,50*8,28</t>
  </si>
  <si>
    <t>"Blok 05/03, horní líc" 0,50*8,30</t>
  </si>
  <si>
    <t>"Blok 06/02, horní líc" 0,50*8,28</t>
  </si>
  <si>
    <t>"Blok 06/03, horní líc" 0,50*8,30</t>
  </si>
  <si>
    <t>"Blok 07/02, horní líc" 0,50*7,48</t>
  </si>
  <si>
    <t>"Blok 07/03, horní líc" 0,50*7,50</t>
  </si>
  <si>
    <t>"Blok 08/02, horní líc" 0,50*8,38</t>
  </si>
  <si>
    <t>"Blok 08/03, horní líc" 0,50*8,40</t>
  </si>
  <si>
    <t>"Blok 09/02, horní líc" 0,50*8,38</t>
  </si>
  <si>
    <t>"Blok 09/03, horní líc" 0,50*8,40</t>
  </si>
  <si>
    <t>"Blok 10/02, horní líc" 0,50*8,38</t>
  </si>
  <si>
    <t>"Blok 10/03, horní líc" 0,50*8,37</t>
  </si>
  <si>
    <t>"Blok 11/02, horní líc" 0,50*8,38</t>
  </si>
  <si>
    <t>"Blok 11/03, horní líc" 0,50*8,38</t>
  </si>
  <si>
    <t>"Blok 12/02, horní líc" 0,50*8,37</t>
  </si>
  <si>
    <t>"Blok 12/03, horní líc" 0,50*8,40</t>
  </si>
  <si>
    <t>"Blok 13/02, horní líc" 0,50*8,37</t>
  </si>
  <si>
    <t>"Blok 13/03, horní líc" 0,50*8,38</t>
  </si>
  <si>
    <t>"Blok 14/02, horní líc" 0,50*8,38</t>
  </si>
  <si>
    <t>"Blok 14/03, horní líc" 0,50*8,38</t>
  </si>
  <si>
    <t>"Blok 15/02, horní líc" 0,50*8,38</t>
  </si>
  <si>
    <t>"Blok 15/03, horní líc" 0,50*8,41</t>
  </si>
  <si>
    <t>"Blok 16/02, PF5-PF1" (2,12+2,14)/2*7,09</t>
  </si>
  <si>
    <t>"Blok 16/02, horní líc" 0,50*8,36</t>
  </si>
  <si>
    <t>"Blok 16/03, PF5-PF1" (2,62+2,29)/2*7,09</t>
  </si>
  <si>
    <t>"Blok 16/03, horní líc" 0,50*8,47</t>
  </si>
  <si>
    <t>"Podkladní beton" 2,6*11,8 + 8,8*11,8</t>
  </si>
  <si>
    <t>"Blok 16/02, PF2-PF1" (2,14+2,67)/2*10,00</t>
  </si>
  <si>
    <t>"Blok 16/02, horní líc" 0,50*10,38</t>
  </si>
  <si>
    <t>"Blok 16/03, PF2-PF1" (2,30+2,11)/2*9,96</t>
  </si>
  <si>
    <t>"Blok 16/03, horní líc" 0,50*10,54</t>
  </si>
  <si>
    <t>Negativní bednění konstrukce dna skluzu - zřízení vč. kotvení do podloží</t>
  </si>
  <si>
    <t>-513577455</t>
  </si>
  <si>
    <t>Negativní bednění konstrukce dna spadiště - zřízení vč. kotvení do podloží</t>
  </si>
  <si>
    <t>"Blok 01/01, PF2-PF5" (9,2+8,7)/2*6,42</t>
  </si>
  <si>
    <t>"Blok 01/01, PF5-PF1" (8,7+8,5)/2*5,50</t>
  </si>
  <si>
    <t>"Blok 02/01, PF2-PF1" (8,47+7,71)/2*9,67</t>
  </si>
  <si>
    <t>"Blok 02/01, PF2-PF1" 8,28*7,70</t>
  </si>
  <si>
    <t>"Blok 04/01, PF2-PF1" 8,30*7,70</t>
  </si>
  <si>
    <t>"Blok 05/01, PF2-PF1" 8,30*7,70</t>
  </si>
  <si>
    <t>"Blok 06/01, PF2-PF1" 8,30*7,70</t>
  </si>
  <si>
    <t>"Blok 07/01, PF2-PF1" 7,50*7,70</t>
  </si>
  <si>
    <t>"Blok 08/01, PF2-PF1" 8,38*7,70</t>
  </si>
  <si>
    <t>"Blok 09/01, PF2-PF1" 8,38*7,70</t>
  </si>
  <si>
    <t>"Blok 10/01, PF2-PF1" 8,38*7,70</t>
  </si>
  <si>
    <t>"Blok 11/01, PF2-PF1" 8,38*7,70</t>
  </si>
  <si>
    <t>"Blok 12/01, PF2-PF1" (5,10+3,29)*7,70</t>
  </si>
  <si>
    <t>"Blok 13/01, PF2-PF1" 8,40*7,70</t>
  </si>
  <si>
    <t>"Blok 14/01, PF2-PF1" 8,40*7,70</t>
  </si>
  <si>
    <t>"Blok 15/01, PF2-PF1" 8,40*7,70</t>
  </si>
  <si>
    <t>"Blok 16/01, PF2-PF5" 1,12*7,70</t>
  </si>
  <si>
    <t>"Blok 16/01, PF5-PF1" 7,27*(7,70+9,37)/2</t>
  </si>
  <si>
    <t>"Blok 17/01, PF5-PF1" 10,37*(9,38+11,68)/2</t>
  </si>
  <si>
    <t>-391239592</t>
  </si>
  <si>
    <t>1946160208</t>
  </si>
  <si>
    <t>Negativní bednění dna skluzu - odstranění, vč. odstranění kotvení</t>
  </si>
  <si>
    <t>-2057708460</t>
  </si>
  <si>
    <t>Negativní bednění dna spadiště - odstranění, vč. odstranění kotvení</t>
  </si>
  <si>
    <t>1239398027</t>
  </si>
  <si>
    <t>"Blok 01 viz D.03_3.8.1" (41,687+1501,031)/1000</t>
  </si>
  <si>
    <t>"Blok 02 viz D.03_3.8.2" (51,5+1519,9)/1000</t>
  </si>
  <si>
    <t>"Blok 03 viz D.03_3.8.3" (20,6+1350,7)/1000</t>
  </si>
  <si>
    <t>"Blok 04 viz D.03_3.8.4" (24,7+1330,7)/1000</t>
  </si>
  <si>
    <t>"Blok 05 viz D.03_3.8.5" (24,7+1329,6)/1000</t>
  </si>
  <si>
    <t>"Blok 06 viz D.03_3.8.6" (24,7+1329,1)/1000</t>
  </si>
  <si>
    <t>"Blok 07 viz D.03_3.8.7" (20,6+1258,5)/1000</t>
  </si>
  <si>
    <t>"Blok 08 viz D.03_3.8.8" (20,6+2150,5)/1000</t>
  </si>
  <si>
    <t>"Blok 09 viz D.03_3.8.9" (20,6+1334,5)/1000</t>
  </si>
  <si>
    <t>"Blok 10 viz D.03_3.8.10" (20,6+1348)/1000</t>
  </si>
  <si>
    <t>"Blok 11 viz D.03_3.8.11" (20,6+1348)/1000</t>
  </si>
  <si>
    <t>"Blok 12 viz D.03_3.8.12" (20,6+1348)/1000</t>
  </si>
  <si>
    <t>"Blok 13 viz D.03_3.8.13" (20,6+1347,5)/1000</t>
  </si>
  <si>
    <t>"Blok 14 viz D.03_3.8.14" (20,6+1345,8)/1000</t>
  </si>
  <si>
    <t>"Blok 15 viz D.03_3.8.15" (+39,105+87,984+930,962)/1000</t>
  </si>
  <si>
    <t>"Blok 16 viz D.03_3.8.16" (35,098+1213,408)/1000</t>
  </si>
  <si>
    <t>"Blok 17 viz D.03_3.8.17" (23,869+1433,987)/1000</t>
  </si>
  <si>
    <t>-1952558252</t>
  </si>
  <si>
    <t>"Blok 01 viz D.03_3.8.1" (2369,975+4139,883+5157,639+3234,805+10080,219)/1000</t>
  </si>
  <si>
    <t>"Blok 02 viz D.03_3.8.2" (1907,3+3580,5+4152,2+5531,1)/1000</t>
  </si>
  <si>
    <t>"Blok 03 viz D.03_3.8.3" (1248,7+2597,8+3936,9+3868,2)/1000</t>
  </si>
  <si>
    <t>"Blok 04 viz D.03_3.8.4" (1248,7+2484,8+3860,8+3868,2)/1000</t>
  </si>
  <si>
    <t>"Blok 05 viz D.03_3.8.5" (1227,2+2467,8+3860,8+3868,2)/1000</t>
  </si>
  <si>
    <t>"Blok 06 viz D.03_3.8.6" (1185,9+2452,4+3860,8+3868,2)/1000</t>
  </si>
  <si>
    <t>"Blok 07 viz D.03_3.8.7" (1109,5+2279,6+3494,4+3516,6)/1000</t>
  </si>
  <si>
    <t>"Blok 08 viz D.03_3.8.8" (1163,9+2312+3911,6+3926,8)/1000</t>
  </si>
  <si>
    <t>"Blok 09 viz D.03_3.8.9" (1132,3+2294,6+3911,6+3926,8)/1000</t>
  </si>
  <si>
    <t>"Blok 10 viz D.03_3.8.10" (1132,3+2282,5+3914,8+3926,8)/1000</t>
  </si>
  <si>
    <t>"Blok 11 viz D.03_3.8.11" (1132,3+2282,5+3914,8+3926,8)/1000</t>
  </si>
  <si>
    <t>"Blok 12 viz D.03_3.8.12" (1100,6+2282,5+3914,8+3926,8)/1000</t>
  </si>
  <si>
    <t>"Blok 13 viz D.03_3.8.13" (1131,9+2298,6+3914,8+3926,8)/1000</t>
  </si>
  <si>
    <t>"Blok 14 viz D.03_3.8.14" (1132,3+2322,9+3914,8+3926,8)/1000</t>
  </si>
  <si>
    <t>"Blok 15 viz D.03_3.8.15" (599,41+2074,155+2569,128+5655,048)/1000</t>
  </si>
  <si>
    <t>"Blok 16 viz D.03_3.8.16" (1171,579+1742,743+3759,17+5790,481)/1000</t>
  </si>
  <si>
    <t>"Blok 17 viz D.03_3.8.17" (1378,811+1748,818+5975,118+11918,292)/1000</t>
  </si>
  <si>
    <t>230815315</t>
  </si>
  <si>
    <t>(0,8+1,65)*3,9 * 7,99/1000 *1,2</t>
  </si>
  <si>
    <t>2*(0,50*0,80) * 7,99/1000 *1,2</t>
  </si>
  <si>
    <t>Podklad pro dlažbu z betonu prostého mrazuvzdorného tř. C16/20 XC2 – S1 vrstva tl nad 150 do 200 mm</t>
  </si>
  <si>
    <t>1227682048</t>
  </si>
  <si>
    <t>Podklad pro dlažbu z betonu prostého mrazuvzdorného tř. C 25/30 vrstva tl nad 250 do 300 mm</t>
  </si>
  <si>
    <t>-1764796150</t>
  </si>
  <si>
    <t>Podklad z prostého betonu pod dlažbu pro prostředí s mrazovými cykly, ve vrstvě tl. přes 200 do 250 mm</t>
  </si>
  <si>
    <t>451476121</t>
  </si>
  <si>
    <t>Podkladní vrstva plastbetonová tixotropní první vrstva tl 10 mm</t>
  </si>
  <si>
    <t>-2143221363</t>
  </si>
  <si>
    <t>Podkladní vrstva plastbetonová tixotropní, tloušťky do 10 mm první vrstva</t>
  </si>
  <si>
    <t xml:space="preserve">Poznámka k souboru cen:_x000D_
1. V cenách jsou započteny náklady na:_x000D_
a) dávkovou výrobu plastbetonu na stavbě, manipulaci ručně v úrovni konstrukce pro drenážní plastbetony nebo jeřábem pro uložení na úložné bloky ložiska pilířů,_x000D_
b) rozprostření samonivelačního plastbetonu pro ložiska, tixotropního pro patní sloupky snímatelného zábradlí a svodidel nebo drenážního plastbetonu v místě vsaku odvodňovací trubky, případně odvodňovací drážky podél obrubníku mostní římsy, urovnání povrchu plastbetonu v požadované konečné tloušťce._x000D_
2. V cenách nejsou započteny náklady na úpravu úložné plochy._x000D_
</t>
  </si>
  <si>
    <t>Uvažováno jako úprava podkladu patek zábradlí plastbetonovou maltou</t>
  </si>
  <si>
    <t>"1/Z ocelové zábradlí na LB zdi - viz D.03_3.10.1" 0,21*0,21*12</t>
  </si>
  <si>
    <t>"4/Z ocelové zábradlí na PB schodech - viz D.03_3.10.2" 0,21*0,21*5</t>
  </si>
  <si>
    <t>451571111</t>
  </si>
  <si>
    <t>Lože pod dlažby ze štěrkopísku vrstva tl do 100 mm</t>
  </si>
  <si>
    <t>504822409</t>
  </si>
  <si>
    <t>Lože pod dlažby ze štěrkopísků, tl. vrstvy do 100 mm</t>
  </si>
  <si>
    <t xml:space="preserve">Poznámka k souboru cen:_x000D_
1. Ceny lze použít i pro zřízení podkladního lože pod patky a konstrukce z prefabrikátů._x000D_
2. V cenách jsou započteny i náklady na urovnání líce vrstvy._x000D_
3. Plocha se stanoví v m2 dlažby, pod kterou je lože určeno._x000D_
</t>
  </si>
  <si>
    <t>452112121</t>
  </si>
  <si>
    <t>Osazení betonových prstenců nebo rámů v do 200 mm</t>
  </si>
  <si>
    <t>-1975278322</t>
  </si>
  <si>
    <t>Osazení betonových dílců prstenců nebo rámů pod poklopy a mříže, výšky přes 100 do 200 mm</t>
  </si>
  <si>
    <t>Revizní šachty - viz přílohu D.03_3.5.1,  D.03_3.5.2,  D.03_3.5.3 a  D.03_3.5.4</t>
  </si>
  <si>
    <t>"RŠ1,2,3,4" 4 "viz výpis výrobků v příloze D.03_1"</t>
  </si>
  <si>
    <t>1 "kabelové šachty - viz D.03_3.6"</t>
  </si>
  <si>
    <t>59224188</t>
  </si>
  <si>
    <t>prstenec šachtový vyrovnávací betonový 625x120x120mm</t>
  </si>
  <si>
    <t>-1050092678</t>
  </si>
  <si>
    <t>452311171</t>
  </si>
  <si>
    <t>Podkladní desky z betonu prostého tř. C 30/37 otevřený výkop</t>
  </si>
  <si>
    <t>-808758531</t>
  </si>
  <si>
    <t>Podkladní a zajišťovací konstrukce z betonu prostého v otevřeném výkopu desky pod potrubí, stoky a drobné objekty z betonu tř. C 30/37</t>
  </si>
  <si>
    <t>0,15*2,6*5,0 "pod potrubí po RŠ4"</t>
  </si>
  <si>
    <t>0,15*1,25*140 "pod potrubí od RŠ4"</t>
  </si>
  <si>
    <t>0,15*1,7*1,7 * 4 "pod šachty"</t>
  </si>
  <si>
    <t>Pod kabelovou trasou  - viz D.03_3.6</t>
  </si>
  <si>
    <t>0,15*4,2*2,73 + 0,15*2,0*2,73 "pod kabelové šachty i zahloubenou část kabelovodu na LB"</t>
  </si>
  <si>
    <t>0,10*9,9*3,0 "pod kabelovou trasou"</t>
  </si>
  <si>
    <t>452368211</t>
  </si>
  <si>
    <t>Výztuž podkladních desek nebo bloků nebo pražců otevřený výkop ze svařovaných sítí Kari</t>
  </si>
  <si>
    <t>1538856955</t>
  </si>
  <si>
    <t>Výztuž podkladních desek, bloků nebo pražců v otevřeném výkopu ze svařovaných sítí typu Kari</t>
  </si>
  <si>
    <t>Výztuž podkladního betonu dreni - viz D.03_1</t>
  </si>
  <si>
    <t>2,6*5,0 * 7,99/1000 *1,2 "pod potrubí po RŠ4"</t>
  </si>
  <si>
    <t>1,25*140 * 7,99/1000 *1,2 "pod potrubí od RŠ4"</t>
  </si>
  <si>
    <t>1,7*1,7*4  * 7,99/1000 *1,2"pod šachty"</t>
  </si>
  <si>
    <t>(4,2*2,73 + 2,0*2,73) * 7,99/1000 *1,2 "pod kabelové šachty i zahloubenou část kabelovodu na LB"</t>
  </si>
  <si>
    <t>9,9*3,0 * 7,99/1000 *1,2 "pod kabelovou trasou"</t>
  </si>
  <si>
    <t>Výztuž podkladu schodišť</t>
  </si>
  <si>
    <t>kam_schody * 12,35/1000 *1,2</t>
  </si>
  <si>
    <t>-1911201773</t>
  </si>
  <si>
    <t>Viz přílovu D.03_3.2.1, D.03_3.2.2, D.03_3.2.3 a D.03_3.4.1 až D.03_3.4.4</t>
  </si>
  <si>
    <t>Filtrační podsyp z PB zdí frakce 16-63</t>
  </si>
  <si>
    <t>"ve svahu" 405,7 "m2" *1,1*0,30</t>
  </si>
  <si>
    <t>"rozšíření spodní vrstvy oproti obrysu opevnění v půdorysu" 0,42*143*1,1</t>
  </si>
  <si>
    <t>-1875873300</t>
  </si>
  <si>
    <t>Podkladní geotextilie za PB zdí frakce 16-63</t>
  </si>
  <si>
    <t>69311083</t>
  </si>
  <si>
    <t>geotextilie netkaná separační, ochranná, filtrační, drenážní PP 600g/m2</t>
  </si>
  <si>
    <t>-992396969</t>
  </si>
  <si>
    <t>GT_podklad*1,20 "20% na přesahy a ztratné"</t>
  </si>
  <si>
    <t>-2068014925</t>
  </si>
  <si>
    <t>0,20*zahoz_bet "20% objemu konstrukce"</t>
  </si>
  <si>
    <t>-857081635</t>
  </si>
  <si>
    <t>Poznámka k položce:_x000D_
Použijí se vybourané betonové bloky._x000D_
Přemístění betonových bloků z mezideponie je uvažováno v rámci vnitrostaveništního přesunu hmot. Hmotnost opevnění je započtena do celkové hmotnosti pro přesun hmot HSV.</t>
  </si>
  <si>
    <t>Opevnění svahu z vybouraných betonových bloků - viz D.03_1</t>
  </si>
  <si>
    <t>0,50*opev_PBsvah "50% balvanité opevnění / 50% opevnění z vybouraných bet. bloků"</t>
  </si>
  <si>
    <t>1887998171</t>
  </si>
  <si>
    <t>463212121</t>
  </si>
  <si>
    <t>Rovnanina z lomového kamene s vyklínováním spár těženým kamenivem</t>
  </si>
  <si>
    <t>812074652</t>
  </si>
  <si>
    <t>Rovnanina z lomového kamene upraveného, tříděného jakékoliv tloušťky rovnaniny s vyplněním spár a dutin těženým kamenivem</t>
  </si>
  <si>
    <t xml:space="preserve">Poznámka k souboru cen:_x000D_
1. Ceny lze použít i pro rovnaniny za opěrami a křídly pro jakýkoliv jejich sklon._x000D_
2. Ceny neplatí s výjimkou rovnanin za opěrami a křídly pro rovnaninu o sklonu přes 1:1; tyto se oceňují cenami 321 21-4511 Zdivo nadzákladové z lomového kamene na sucho s tím, že vyplnění spár a dutin těženým kamenivem se oceňuje cenou 469 57-1112 Vyplnění otvorů kamenivem těženým v množství 0,25 m3 kameniva na 1 m3 rovnaniny._x000D_
3. Množství měrných jednotek_x000D_
a) rovnaniny se stanoví v m3 konstrukce rovnaniny,_x000D_
b) příplatků se stanoví v m2 vypracovaných líců._x000D_
</t>
  </si>
  <si>
    <t>Viz přílohu D.03_D.03_3.2.3 a D.03_D.03_3.3.3</t>
  </si>
  <si>
    <t>1,0*1,2*0,60</t>
  </si>
  <si>
    <t>463212191</t>
  </si>
  <si>
    <t>Příplatek za vypracováni líce rovnaniny</t>
  </si>
  <si>
    <t>295846206</t>
  </si>
  <si>
    <t>Rovnanina z lomového kamene upraveného, tříděného Příplatek k cenám za vypracování líce</t>
  </si>
  <si>
    <t>1,0*1,2</t>
  </si>
  <si>
    <t>465210123</t>
  </si>
  <si>
    <t>Schody z lomového kamene na maltu cementovou s vyspárováním tl 300 mm</t>
  </si>
  <si>
    <t>-1229493721</t>
  </si>
  <si>
    <t>Schody z lomového kamene lomařsky upraveného pro dlažbu na cementovou maltu, s vyspárováním cementovou maltou, tl. kamene 300 mm</t>
  </si>
  <si>
    <t xml:space="preserve">Poznámka k souboru cen:_x000D_
1. V cenách jsou započteny i náklady na úpravu líce schodů._x000D_
2. V cenách nejsou započteny náklady na:_x000D_
a) podkladní betonové lože; toto se oceňuje cenami souboru cen 451 31-51 Podkladní a výplňové vrstvy z betonu prostého,_x000D_
b) lože z kameniva; toto se oceňuje cenami souboru cen 451 . . - . . Lože z kameniva._x000D_
3. Plocha se stanoví v m2 konstrukce jako součin délky a šířky schodů; šířkou schodů je součet délky stupně a šířek obou obrub._x000D_
</t>
  </si>
  <si>
    <t>Viz přílohu Viz přílohu D.03_3.2.3</t>
  </si>
  <si>
    <t>1,35*6,8*1,1 "z podesty u štoly na korunu hráze"</t>
  </si>
  <si>
    <t>1,35*(13,2+12,9)*1,1  "z podesty u štoly dolu ke spodí podeske kolem PB zdi skluzu"</t>
  </si>
  <si>
    <t>1,60*6,8*1,1 "se spodní podesky dolů pod hzáz"</t>
  </si>
  <si>
    <t>465513127</t>
  </si>
  <si>
    <t>Dlažba z lomového kamene na cementovou maltu s vyspárováním tl 200 mm</t>
  </si>
  <si>
    <t>1864593140</t>
  </si>
  <si>
    <t>Dlažba z lomového kamene lomařsky upraveného na cementovou maltu, s vyspárováním cementovou maltou, tl. kamene 200 mm</t>
  </si>
  <si>
    <t>1,2+1,9 "podesty pod schody - viz D.03_3.2.3"</t>
  </si>
  <si>
    <t>34 "u vstupu do štoly - viz D.03_3.2.3"</t>
  </si>
  <si>
    <t>467510111</t>
  </si>
  <si>
    <t>Balvanitý skluz z lomového kamene tl 700 až 1200 mm</t>
  </si>
  <si>
    <t>1205334913</t>
  </si>
  <si>
    <t>Balvanitý skluz z lomového kamene hmotnosti kamene jednotlivě přes 300 do 3000 kg s proštěrkováním tl. vrstvy 700 až 1200 mm</t>
  </si>
  <si>
    <t xml:space="preserve">Poznámka k souboru cen:_x000D_
1. V ceně jsou započteny i náklady na práci pod hladinou vody přes 100 do 300 mm._x000D_
2. V ceně nejsou započteny náklady na podkladní vrstvu z kameniva; tato se oceňuje cenami souboru cen 457 5 . - . . Filtrační vrstvy jakékoliv tloušťky a sklonu._x000D_
3. Objem se stanoví v m3 konstrukce skluzu._x000D_
</t>
  </si>
  <si>
    <t>Balvanité opevnění na PB</t>
  </si>
  <si>
    <t>"ve svahu" 405,7 "m2" *1,1*0,80</t>
  </si>
  <si>
    <t>628635512</t>
  </si>
  <si>
    <t>Vyplnění spár zdiva z lomového kamene maltou cementovou na hl do 70 mm s vyspárováním</t>
  </si>
  <si>
    <t>-400942780</t>
  </si>
  <si>
    <t>Vyplnění spár dosavadních konstrukcí zdiva cementovou maltou s vyčištěním spár hloubky do 70 mm, zdiva z lomového kamene s vyspárováním</t>
  </si>
  <si>
    <t xml:space="preserve">Poznámka k souboru cen:_x000D_
1. V cenách nejsou započteny náklady na vysekání spár; tyto práce se oceňují cenami souboru cen 938 90-31 Dokončovací práce na dosavadních konstrukcích - vysekání spár._x000D_
2. Množství jednotek se stanoví v m2 rozvinuté upravované plochy._x000D_
</t>
  </si>
  <si>
    <t>Oprava portálu štoky - viz D.03_3.2.3 a D.03_3.9.3</t>
  </si>
  <si>
    <t>"portal štoly" 6,5*3,7  +  5,5*(3,1+0,25)/2</t>
  </si>
  <si>
    <t>631311126</t>
  </si>
  <si>
    <t>Mazanina tl do 120 mm z betonu prostého bez zvýšených nároků na prostředí tř. C 25/30</t>
  </si>
  <si>
    <t>470709280</t>
  </si>
  <si>
    <t>Mazanina z betonu prostého bez zvýšených nároků na prostředí tl. přes 80 do 120 mm tř. C 25/30</t>
  </si>
  <si>
    <t xml:space="preserve">Poznámka k souboru cen:_x000D_
1. Ceny jsou určeny pro mazaniny krycí (pochůzné i pojízdné), popř. podkladní, plovoucí, vyrovnávací nebo oddělující pod potěry, podlahy, průmyslové podlahy, popř. pro podlévání provizorně podklínovaných patek usazených strojů a technologických zařízení (s náležitým zatemováním hutného betonu)._x000D_
2. Pro mazaniny tlouštěk větších než 240 mm jsou určeny:_x000D_
a) pro mazaniny ukládané na zeminu (v halách apod.) ceny souborů cen 27* 31- Základy z betonu prostého a 27* 32 - Základy z betonu železového,_x000D_
b) pro mazaniny v nadzemních podlažích ceny souboru cen 411 31- . . Beton kleneb._x000D_
3. Ceny lze použít i pro betonový okapový chodníček budovy (včetně tvarování rigolového žlábku) v příslušných tloušťkách. Jeho podloží se oceňuje samostatně._x000D_
4. V ceně jsou započteny i náklady na:_x000D_
a) základní stržení povrchu mazaniny s urovnáním vibrační lištou nebo dřevěným hladítkem,_x000D_
b) vytvoření dilatačních spár v mazanině bez zaplnění, pokud jsou dilatační spáry vytvářeny při provádění betonáže. Jestliže jsou dilatační spáry řezány dodatečně, oceňují se cenami souboru cen 634 91-11 Řezání dilatačních nebo smršťovacích spár._x000D_
</t>
  </si>
  <si>
    <t>Vyspádování dna v kabelové šachta - viz D.03_3.6"</t>
  </si>
  <si>
    <t>1,5*1,5*0,13</t>
  </si>
  <si>
    <t>631319022</t>
  </si>
  <si>
    <t>Příplatek k mazanině tl do 120 mm za přehlazení s poprášením cementem</t>
  </si>
  <si>
    <t>688176308</t>
  </si>
  <si>
    <t>Příplatek k cenám mazanin za úpravu povrchu mazaniny přehlazením s poprášením cementem pro konečnou úpravu, mazanina tl. přes 80 do 120 mm (20 kg/m3)</t>
  </si>
  <si>
    <t xml:space="preserve">Poznámka k souboru cen:_x000D_
1. Ceny -9011 až -9023 lze použít pro mazaniny min. tř. C 8/10._x000D_
2. V cenách -9011 až -9023 jsou započteny i náklady za přehlazení povrchu mazaniny ocelovým hladítkem._x000D_
3. Ceny -9171 až -9175 lze také použít, bude-li do mazaniny vkládána druhá vrstva výztuže nad sebou oddělená vrstvou betonové směsi, kdy se oceňuje druhé stržení povrchu latí rovněž výměrou (m3) celkové tloušťky tří vrstev mazaniny._x000D_
</t>
  </si>
  <si>
    <t>810351811</t>
  </si>
  <si>
    <t>Bourání stávajícího potrubí z betonu DN do 200</t>
  </si>
  <si>
    <t>1587846215</t>
  </si>
  <si>
    <t>Bourání stávajícího potrubí z betonu v otevřeném výkopu DN do 200</t>
  </si>
  <si>
    <t xml:space="preserve">Poznámka k souboru cen:_x000D_
1. Ceny jsou určeny pro bourání vodovodního a kanalizačního potrubí._x000D_
2. V cenách jsou započteny náklady na bourání potrubí včetně tvarovek._x000D_
</t>
  </si>
  <si>
    <t>"Odstranění stávajícího drénu - viz D.03_1" 150</t>
  </si>
  <si>
    <t>6/P Perforované potrubí drénu - KG DN300, SN 12, perforace šířky 2,0 mm</t>
  </si>
  <si>
    <t>-1424992882</t>
  </si>
  <si>
    <t>Perforované potrubí drénu - KG DN300, SN 12, perforace šířky 2,0 mm 60°+ 60° symetricky nad vodorovnou osou potrubí. délky max. 4,0 m. Oblouky budou složeny z trubek délky 0,5 nebo 1,0, viz kapitolu 2.7.9.
(16x1,0m)</t>
  </si>
  <si>
    <t>140 "viz D.03_1  a D .03_3.4.1 až D.03_3.4.4"</t>
  </si>
  <si>
    <t>1,0*16</t>
  </si>
  <si>
    <t>894118001</t>
  </si>
  <si>
    <t>Příplatek ZKD 0,60 m výšky vstupu na potrubí</t>
  </si>
  <si>
    <t>-739793218</t>
  </si>
  <si>
    <t>Šachty kanalizační zděné Příplatek k cenám za každých dalších 0,60 m výšky vstupu</t>
  </si>
  <si>
    <t>Viz přílohu D.03_3.5.1,  D.03_3.5.2,  D.03_3.5.3 a  D.03_3.5.4</t>
  </si>
  <si>
    <t>"RŠ1" 3</t>
  </si>
  <si>
    <t>"RŠ2" 4</t>
  </si>
  <si>
    <t>"RŠ3" 4</t>
  </si>
  <si>
    <t>"RŠ4" 5</t>
  </si>
  <si>
    <t>-1372798066</t>
  </si>
  <si>
    <t>"RŠ1" 1</t>
  </si>
  <si>
    <t>"RŠ2" 1</t>
  </si>
  <si>
    <t>"RŠ3" 1</t>
  </si>
  <si>
    <t>"RŠ4" 1</t>
  </si>
  <si>
    <t>5922-R26.1</t>
  </si>
  <si>
    <t>dno betonové šachty kanalizační DN1000 s kynetkou, v=1200mm, tl. 150 mm (RŠ1)</t>
  </si>
  <si>
    <t>-1604449552</t>
  </si>
  <si>
    <t>Šachtové dno DN1000 s kynetou , tl. 150 mm, v = 1,2 m pro napojení KG trouby (4/P) DN300 (vtok) a nerez trouby (3/Z) DN400 (výtok), úhel ve vodorovné rovině 82° - 1 ks</t>
  </si>
  <si>
    <t>Poznámka k položce:_x000D_
Včetně nerezových vidlicových stupadel s HD-PE povlakem._x000D_
Beton min. C40/50 XA1</t>
  </si>
  <si>
    <t>"RŠ1 - viz D.03_5.1" 1</t>
  </si>
  <si>
    <t>5922-R26.2</t>
  </si>
  <si>
    <t>dno betonové šachty kanalizační DN1000 s kynetkou, v=1200mm, tl. 150 mm (RŠ2, RŠ3)</t>
  </si>
  <si>
    <t>-417725184</t>
  </si>
  <si>
    <t>Šachtové dno DN1000 s kynetou , tl. 150 mm, v = 1,2 m pro napojení KG trouby (4/P) DN300, úhel ve vodorovné rovině 0° - 1 ks</t>
  </si>
  <si>
    <t>"RŠ2 - viz D.03_5.2" 1</t>
  </si>
  <si>
    <t>"RŠ3 - viz D.03_5.3" 1</t>
  </si>
  <si>
    <t>5922-R26.3</t>
  </si>
  <si>
    <t>dno betonové šachty kanalizační DN1000 s kynetkou, v=1200mm, tl. 150 mm (RŠ4)</t>
  </si>
  <si>
    <t>-1019107785</t>
  </si>
  <si>
    <t>šachtové dno DN1000 s kynetou , tl. 150 mm, v = 1,2 m pro napojení KG trouby DN200 (SO 02 vtok) a (4/P) DN300 (výtok), úhel ve vodorovné rovině 172°, podélný sklon kynety 9,5° - 1 ks</t>
  </si>
  <si>
    <t>"RŠ4 - viz D.03_5.4" 1</t>
  </si>
  <si>
    <t>592243480</t>
  </si>
  <si>
    <t>těsnění elastomerové pro spojení šachetních dílů DN 1000</t>
  </si>
  <si>
    <t>328916249</t>
  </si>
  <si>
    <t>"RŠ2" 3</t>
  </si>
  <si>
    <t>"RŠ3" 3</t>
  </si>
  <si>
    <t>"RŠ4" 3</t>
  </si>
  <si>
    <t>592241600</t>
  </si>
  <si>
    <t>skruž kanalizační s ocelovými stupadly 100 x 25 x 12 cm</t>
  </si>
  <si>
    <t>-677866512</t>
  </si>
  <si>
    <t>592241610</t>
  </si>
  <si>
    <t>skruž kanalizační s ocelovými stupadly 100 x 50 x 12 cm</t>
  </si>
  <si>
    <t>-28073910</t>
  </si>
  <si>
    <t>592241620</t>
  </si>
  <si>
    <t>skruž kanalizační s ocelovými stupadly 100 x 100 x 12 cm</t>
  </si>
  <si>
    <t>221863817</t>
  </si>
  <si>
    <t>"RŠ4" 2</t>
  </si>
  <si>
    <t>592241680</t>
  </si>
  <si>
    <t>skruž betonová přechodová 62,5/100x60x12 cm, stupadla poplastovaná kapsová</t>
  </si>
  <si>
    <t>-977759090</t>
  </si>
  <si>
    <t>Poznámka k položce:_x000D_
Beton min. C40/50 XA1</t>
  </si>
  <si>
    <t>894411311</t>
  </si>
  <si>
    <t>Osazení betonových nebo železobetonových dílců pro šachty skruží rovných</t>
  </si>
  <si>
    <t>-2002231266</t>
  </si>
  <si>
    <t xml:space="preserve">Poznámka k souboru cen:_x000D_
1. V cenách nejsou započteny náklady na dodání betonových nebo železobetonových dílců a těsnění; dodání těchto se oceňuje ve specifikaci._x000D_
</t>
  </si>
  <si>
    <t>1+1+3 "kabelové šachty - viz D.03_3.6"</t>
  </si>
  <si>
    <t>592243780R1</t>
  </si>
  <si>
    <t>skruž betonová šachetní čtvercová  kramlové ocelové nerezové stupadlo s PE povlakem 150 x 180 x 50 cm</t>
  </si>
  <si>
    <t>-1025169853</t>
  </si>
  <si>
    <t>592243780R2</t>
  </si>
  <si>
    <t>skruž betonová šachetní čtvercová  kramlové ocelové nerezové stupadlo s PE povlakem 150 x 180 x 75 cm</t>
  </si>
  <si>
    <t>357050852</t>
  </si>
  <si>
    <t>592243780R3</t>
  </si>
  <si>
    <t>skruž betonová šachetní čtvercová  kramlové ocelové nerezové stupadlo s PE povlakem 150 x 180 x 100 cm</t>
  </si>
  <si>
    <t>1682326172</t>
  </si>
  <si>
    <t>2+1 "kabelové šachty - viz D.03_3.6"</t>
  </si>
  <si>
    <t>894412411</t>
  </si>
  <si>
    <t>Osazení betonových nebo železobetonových dílců pro šachty skruží přechodových</t>
  </si>
  <si>
    <t>405286492</t>
  </si>
  <si>
    <t>2 "kabelové šachty - viz D.03_3.6"</t>
  </si>
  <si>
    <t>-1965268642</t>
  </si>
  <si>
    <t>894414111</t>
  </si>
  <si>
    <t>Osazení betonových nebo železobetonových dílců pro šachty skruží základových (dno)</t>
  </si>
  <si>
    <t>1100262955</t>
  </si>
  <si>
    <t>592243680</t>
  </si>
  <si>
    <t>dno betonové šachtové čtvercové kramlové ocelové nerezové stupadlo s PE povlakem Vmax 80x150x180x140 cm</t>
  </si>
  <si>
    <t>-204365775</t>
  </si>
  <si>
    <t>894414211</t>
  </si>
  <si>
    <t>Osazení betonových nebo železobetonových dílců pro šachty desek zákrytových</t>
  </si>
  <si>
    <t>267985440</t>
  </si>
  <si>
    <t>592243750R</t>
  </si>
  <si>
    <t>deska betonová zákrytová šachetní přechodová čtvercová 150 x 180 x 100 cm</t>
  </si>
  <si>
    <t>-1255712055</t>
  </si>
  <si>
    <t>894608211</t>
  </si>
  <si>
    <t>Výztuž šachet ze svařovaných sítí typu Kari</t>
  </si>
  <si>
    <t>-428706931</t>
  </si>
  <si>
    <t>Uvažováno jako výztuž obetonování šachet - síť 100/100/10</t>
  </si>
  <si>
    <t>"RŠ1 - D.03_3.5.1" 2,8*4*1,5 * 12,35/1000 *1,3</t>
  </si>
  <si>
    <t>"RŠ2 - D.03_3.5.2" 3,4*4*1,5 * 12,35/1000 *1,3</t>
  </si>
  <si>
    <t>"RŠ3 - D.03_3.5.3" 3,2*4*1,5 * 12,35/1000 *1,3</t>
  </si>
  <si>
    <t>"RŠ4 - D.03_3.5.4" 3,8*4*1,5 * 12,35/1000 *1,3</t>
  </si>
  <si>
    <t>Obetonování kabelových šachet - viz D.03_3.6</t>
  </si>
  <si>
    <t>"PB" (4*2,1*4,0 + 2,1*2,1) * 4,44/1000 *1,3</t>
  </si>
  <si>
    <t>"LB" (4*2,1*3,3 + 2,1*2,1) * 4,44/1000 *1,3</t>
  </si>
  <si>
    <t>899103112</t>
  </si>
  <si>
    <t>Osazení poklopů litinových nebo ocelových včetně rámů pro třídu zatížení B125, C250</t>
  </si>
  <si>
    <t>-167517234</t>
  </si>
  <si>
    <t>Osazení poklopů litinových a ocelových včetně rámů pro třídu zatížení B125, C250</t>
  </si>
  <si>
    <t>Poznámka k položce:_x000D_
Uvažováno jako osazení plastových poklopů.</t>
  </si>
  <si>
    <t>4 "drenážní šachty - viz D.03_3.5.1 až viz D.03_3.5.4"</t>
  </si>
  <si>
    <t>R89481-R04</t>
  </si>
  <si>
    <t>Kanalizační poklop plastový uzamykatelný s vnitřním průměrem 600 mm, včetně rámu, výšky 80 mm, B125</t>
  </si>
  <si>
    <t>1592151460</t>
  </si>
  <si>
    <t>Kanalizační poklop plastový uzamykatelný s vnitřním průměrem 600 mm bez odvětrání, včetně rámu, výšky 80 mm, B125</t>
  </si>
  <si>
    <t>899620161R</t>
  </si>
  <si>
    <t>Obetonování šachty betonem prostým tř. C 30/37 otevřený výkop</t>
  </si>
  <si>
    <t>-505603656</t>
  </si>
  <si>
    <t>Obetonování šachet betonem prostým v otevřeném výkopu, beton tř. C 30/37</t>
  </si>
  <si>
    <t>Obetonování RŠ1 - viz přílohu D.03_3.5.1</t>
  </si>
  <si>
    <t>"obetonování" 4,52 "m2" * 1,54 "m"</t>
  </si>
  <si>
    <t>"odpočet objemu dna" -1,30^2*pi/4 * 1,21</t>
  </si>
  <si>
    <t>"odpočet objemu skruží" -1,24^2*pi/4 * 0,89</t>
  </si>
  <si>
    <t>"odpočet objemu části konusu" -(1,24^2*pi/4 + 1,14^2*pi/4)/2* (0,14+0,50)/2</t>
  </si>
  <si>
    <t>Obetonování RŠ2 - viz přílohu D.03_3.5.2</t>
  </si>
  <si>
    <t>"obetonování" 6,21 "m2" * 1,54 "m"</t>
  </si>
  <si>
    <t>"odpočet objemu skruží" -1,24^2*pi/4 * 1,66</t>
  </si>
  <si>
    <t>"odpočet objemu části konusu" -(1,24^2*pi/4 + 1,14^2*pi/4)/2* (0,15+0,50)/2</t>
  </si>
  <si>
    <t>Obetonování RŠ3 - viz přílohu D.03_3.5.3</t>
  </si>
  <si>
    <t>"obetonování" 5,93 "m2" * 1,54 "m"</t>
  </si>
  <si>
    <t>"odpočet objemu skruží" -1,24^2*pi/4 * 1,40</t>
  </si>
  <si>
    <t>"odpočet objemu části konusu" -(1,24^2*pi/4 + 1,14^2*pi/4)/2* (0,27+0,57)/2</t>
  </si>
  <si>
    <t>Obetonování RŠ4 - viz přílohu D.03_3.5.4</t>
  </si>
  <si>
    <t>"obetonování" 6,98 "m2" * 1,54 "m"</t>
  </si>
  <si>
    <t>"odpočet objemu skruží" -1,24^2*pi/4 * 2,17</t>
  </si>
  <si>
    <t>"odpočet objemu části konusu" -(1,24^2*pi/4 + 1,14^2*pi/4)/2* (0,22+0,38)/2</t>
  </si>
  <si>
    <t>"LB" 9,8*2,20 - 1,8*1,8*3,8 - 1,18^2*pi/4*0,20</t>
  </si>
  <si>
    <t>"PB" 7,3*2,20 - 1,8*1,8*3,06 - 1,18^2*pi/4*0,20</t>
  </si>
  <si>
    <t xml:space="preserve">          0,65*2,9</t>
  </si>
  <si>
    <t>899623181</t>
  </si>
  <si>
    <t>Obetonování potrubí nebo zdiva stok betonem prostým tř. C 30/37 v otevřeném výkopu</t>
  </si>
  <si>
    <t>105241226</t>
  </si>
  <si>
    <t>Obetonování potrubí nebo zdiva stok betonem prostým v otevřeném výkopu, beton tř. C 30/37</t>
  </si>
  <si>
    <t xml:space="preserve">Poznámka k souboru cen:_x000D_
1. Obetonování zdiva stok ve štole se oceňuje cenami souboru cen 359 31-02 Výplň za rubem cihelného zdiva stok části A 03 tohoto katalogu._x000D_
</t>
  </si>
  <si>
    <t>Uvažováno jako obetonování multikanálu vč. podkladní desky - viz D.03_3.6</t>
  </si>
  <si>
    <t>(1,56-0,1-2*0,14) * 11,5</t>
  </si>
  <si>
    <t>899640111R</t>
  </si>
  <si>
    <t>Bednění pro obetonování šachet hranatých otevřený výkop</t>
  </si>
  <si>
    <t>1361969241</t>
  </si>
  <si>
    <t>Bednění pro obetonování šachet v otevřeném výkopu hranatých</t>
  </si>
  <si>
    <t>4*1,5*1,7</t>
  </si>
  <si>
    <t>Po skalní podloží</t>
  </si>
  <si>
    <t>3,1*2</t>
  </si>
  <si>
    <t>3,8*2</t>
  </si>
  <si>
    <t>Nad skálou</t>
  </si>
  <si>
    <t>1,4*4*1,5</t>
  </si>
  <si>
    <t>1,1*4*1,5</t>
  </si>
  <si>
    <t>2,1*4*1,5</t>
  </si>
  <si>
    <t>"LB" 2*9,8 +  2,2*4,0 + 2,2*1,2</t>
  </si>
  <si>
    <t>"PB" 2*7,3 + 2,2*3,3 + 2,2*2,8 + 0,65</t>
  </si>
  <si>
    <t>899643111</t>
  </si>
  <si>
    <t>Bednění pro obetonování potrubí otevřený výkop</t>
  </si>
  <si>
    <t>-2100796324</t>
  </si>
  <si>
    <t>Bednění pro obetonování potrubí v otevřeném výkopu</t>
  </si>
  <si>
    <t>2*0,35*11,5</t>
  </si>
  <si>
    <t>3/Z - Dodávka a montáž nerezové výusti drénu DN 400 z RŠ1, vč. utěsnění ve vrtu přes stěnu skluzu</t>
  </si>
  <si>
    <t>689229394</t>
  </si>
  <si>
    <t>3/Z - Nerezová trouba DN400 - koncová část drénu. Konec seříznout šikmo s přesahem dole 30 mm, nahoře 0 mm</t>
  </si>
  <si>
    <t>8-R16.1</t>
  </si>
  <si>
    <t>Odvodnění dna kabelové šachty z trub PVC KG DN 100 dl. cca 1,0 m  + 2x koleno 45° (osazeno v betonové konstrukci)</t>
  </si>
  <si>
    <t>-1291827178</t>
  </si>
  <si>
    <t>Odvodnění dna kabelové šachty z trub PVC KG DN 100 dl. cca 1,0 m + 2x koleno 45° (osazeno v betonové konstrukci)</t>
  </si>
  <si>
    <t>Poznámka k položce:_x000D_
Viz přílohu D.03_3.6</t>
  </si>
  <si>
    <t>8-R16.2</t>
  </si>
  <si>
    <t>Drenážní prvek pro odvodnění kabelové šachty</t>
  </si>
  <si>
    <t>1268131547</t>
  </si>
  <si>
    <t>Drenážní prvek pro odvodnění kabelové šachty (štěrkopísek 0/32, tl. 150 mm) pod podkladním betonem. Mezi štěrkopísek a podkladní beton bude uložena geotextilie min. 1000 g / m2 ve dvou vrstvách.</t>
  </si>
  <si>
    <t>592306218</t>
  </si>
  <si>
    <t>Poznámka k položce:_x000D_
Včetně kotevního (4 ks/kotevní desku) a spojovacího materiálu.</t>
  </si>
  <si>
    <t>"1/Z ocelové zábradlí na LB zdi - viz D.03_3.10.1" 17,5</t>
  </si>
  <si>
    <t>"4/Z ocelové zábradlí na PB schodech - viz D.03_3.10.2" 6,1</t>
  </si>
  <si>
    <t>R05</t>
  </si>
  <si>
    <t>dodávka ocelového zábradlí se svislou výplní výšky 1,1 m vč. povrchové úpravy - žárové zinkování</t>
  </si>
  <si>
    <t>-981553034</t>
  </si>
  <si>
    <t>dodávka ocelového zábradlí se svislou výplní výšky 1,1 m
Povrchová úprava:
 - otryskání na Sa 2,5
 - žárové zinkování 70 µm
 - nátěrový systém (základní epoxidový nátěr 140 µm + vrchní polyuretanový 60 µm)
Podrobná specifikace povrchové úpravy viz technické podmínky příloha H. kap. 5.7.</t>
  </si>
  <si>
    <t>Poznámka k položce:_x000D_
oceli třídy S235</t>
  </si>
  <si>
    <t>"1/Z ocelové zábradlí na LB zdi - viz D.03_3.10.1" 563</t>
  </si>
  <si>
    <t>"4/Z ocelové zábradlí na PB schodech - viz D.03_3.10.2" 229</t>
  </si>
  <si>
    <t>916241213</t>
  </si>
  <si>
    <t>Osazení obrubníku kamenného stojatého s boční opěrou do lože z betonu prostého</t>
  </si>
  <si>
    <t>-604851682</t>
  </si>
  <si>
    <t>Osazení obrubníku kamenného se zřízením lože, s vyplněním a zatřením spár cementovou maltou stojatého s boční opěrou z betonu prostého, do lože z betonu prostého</t>
  </si>
  <si>
    <t>30 "u schodů"</t>
  </si>
  <si>
    <t>2*3,5 "navázání chodníku pod schody"</t>
  </si>
  <si>
    <t>18 "kolem dlažby nad schody"</t>
  </si>
  <si>
    <t>58380374</t>
  </si>
  <si>
    <t>obrubník kamenný žulový přímý 120x250mm</t>
  </si>
  <si>
    <t>1288023585</t>
  </si>
  <si>
    <t>471194954</t>
  </si>
  <si>
    <t>Poznámka k položce:_x000D_
3/O XPS 20mm, výplň dilatačních spar</t>
  </si>
  <si>
    <t>"Blok 01 viz D.03_3.7.1" 0</t>
  </si>
  <si>
    <t>"Blok 02 viz D.03_3.7.2" 13</t>
  </si>
  <si>
    <t>"Blok 03 viz D.03_3.7.3" 10,9</t>
  </si>
  <si>
    <t>"Blok 04 viz D.03_3.7.4" 10,1</t>
  </si>
  <si>
    <t>"Blok 05 viz D.03_3.7.5" 10</t>
  </si>
  <si>
    <t>"Blok 06 viz D.03_3.7.6" 10</t>
  </si>
  <si>
    <t>"Blok 07 viz D.03_3.7.7" 9,9</t>
  </si>
  <si>
    <t>"Blok 08 viz D.03_3.7.8" 9,9</t>
  </si>
  <si>
    <t>"Blok 09 viz D.03_3.7.9" 9,8</t>
  </si>
  <si>
    <t>"Blok 10 viz D.03_3.7.10" 9,8</t>
  </si>
  <si>
    <t>"Blok 11 viz D.03_3.7.11" 9,8</t>
  </si>
  <si>
    <t>"Blok 12 viz D.03_3.7.12" 9,8</t>
  </si>
  <si>
    <t>"Blok 13 viz D.03_3.7.13" 9,8</t>
  </si>
  <si>
    <t>"Blok 14 viz D.03_3.7.14" 9,8</t>
  </si>
  <si>
    <t>"Blok 15 viz D.03_3.7.15" 9,8</t>
  </si>
  <si>
    <t>"Blok 16 viz D.03_3.7.16" 9,8</t>
  </si>
  <si>
    <t>"Blok 17-PF2 viz D.03_3.7.17" 11,7</t>
  </si>
  <si>
    <t>"Blok 17-PF1 viz D.03_3.7.17" 12,3</t>
  </si>
  <si>
    <t>"DS v římse" 0,2 *2*18 "ks"</t>
  </si>
  <si>
    <t>"DS podkladního betonu drénu - cca po 4 m" 0,15*1,3*36 "ks"</t>
  </si>
  <si>
    <t>-27504225</t>
  </si>
  <si>
    <t>Poznámka k položce:_x000D_
2/P Spárový pás PVC pro těsnění pracovních spar v betonových konstrukcích (vnitřní, obě strany zabetonovány) následujících parametrů:_x000D_
• chemická báze: plastovaný polyvynilchlorid (PVC-p),_x000D_
• provozní teplota -20°C až +50°C,_x000D_
• pevnost v tahu: ≥ 10 N/mm2,_x000D_
• pevnost v roztržení: ≥ 12 N/mm2,_x000D_
• tvrdost Shore A: 80 ± 5,_x000D_
• průtažnost: ≥ 200 %,_x000D_
• chemická odolnost – trvalé zatížení: voda, běžné odpadní vody posypové soli při teplotě do + 23°C,_x000D_
• chemická odolnost – dočasné zatížení: zředěné roztoky anorganických zásad a minerálních kyselin, minerální oleje, roztoky rozpuštěných kyselin,_x000D_
• šíře pásu min. 15 cm,_x000D_
• nominální tloušťka 3,5 mm,_x000D_
• zatížení  - výška vodního sloupce 10 m.</t>
  </si>
  <si>
    <t>"Blok 01 viz D.03_3.7.1" 23,9</t>
  </si>
  <si>
    <t>"Blok 02 viz D.03_3.7.2" 19,4</t>
  </si>
  <si>
    <t>"Blok 03 viz D.03_3.7.3" 16,6</t>
  </si>
  <si>
    <t>"Blok 04 viz D.03_3.7.4" 16,6</t>
  </si>
  <si>
    <t>"Blok 05 viz D.03_3.7.5" 16,6</t>
  </si>
  <si>
    <t>"Blok 06 viz D.03_3.7.6" 16,6</t>
  </si>
  <si>
    <t>"Blok 07 viz D.03_3.7.7" 15</t>
  </si>
  <si>
    <t>"Blok 08 viz D.03_3.7.8" 16,8</t>
  </si>
  <si>
    <t>"Blok 09 viz D.03_3.7.9" 16,8</t>
  </si>
  <si>
    <t>"Blok 10 viz D.03_3.7.10" 16,8</t>
  </si>
  <si>
    <t>"Blok 11 viz D.03_3.7.11" 16,8</t>
  </si>
  <si>
    <t>"Blok 12 viz D.03_3.7.12" 16,8</t>
  </si>
  <si>
    <t>"Blok 13 viz D.03_3.7.13" 16,8</t>
  </si>
  <si>
    <t>"Blok 14 viz D.03_3.7.14" 16,8</t>
  </si>
  <si>
    <t>"Blok 15 viz D.03_3.7.15" 16,8</t>
  </si>
  <si>
    <t>"Blok 16 viz D.03_3.7.16" 16,9</t>
  </si>
  <si>
    <t>"Blok 17-PF2 viz D.03_3.7.17" 20,8</t>
  </si>
  <si>
    <t>1081227591</t>
  </si>
  <si>
    <t>"Blok 02 viz D.03_3.7.2" 15,1</t>
  </si>
  <si>
    <t>"Blok 03 viz D.03_3.7.3" 13,7</t>
  </si>
  <si>
    <t>"Blok 04 viz D.03_3.7.4" 13,4</t>
  </si>
  <si>
    <t>"Blok 05 viz D.03_3.7.5" 13,3</t>
  </si>
  <si>
    <t>"Blok 06 viz D.03_3.7.6" 13,2</t>
  </si>
  <si>
    <t>"Blok 07 viz D.03_3.7.7" 13,1</t>
  </si>
  <si>
    <t>"Blok 08 viz D.03_3.7.8" 13</t>
  </si>
  <si>
    <t>"Blok 09 viz D.03_3.7.9" 13</t>
  </si>
  <si>
    <t>"Blok 10 viz D.03_3.7.10" 12,9</t>
  </si>
  <si>
    <t>"Blok 11 viz D.03_3.7.11" 12,9</t>
  </si>
  <si>
    <t>"Blok 12 viz D.03_3.7.12" 12,9</t>
  </si>
  <si>
    <t>"Blok 13 viz D.03_3.7.13" 12,9</t>
  </si>
  <si>
    <t>"Blok 14 viz D.03_3.7.14" 13</t>
  </si>
  <si>
    <t>"Blok 15 viz D.03_3.7.15" 13</t>
  </si>
  <si>
    <t>"Blok 16 viz D.03_3.7.16" 12,9</t>
  </si>
  <si>
    <t>"Blok 17-PF2 viz D.03_3.7.17" 14,2</t>
  </si>
  <si>
    <t>96594234</t>
  </si>
  <si>
    <t>Poznámka k položce:_x000D_
2/O Těsnicí tmel pro dilatační spáry - trvale elastická 1komponentní těsnicí hmota následujících parametrů:_x000D_
•	1-komponentní polyuretan, vytvrzující vzdušnou vlhkostí,_x000D_
•	pro použití v exteriéru,_x000D_
•	doba vytvoření povrchové kůže: ~60 minut (při +23 °C / 50 % r.v.),_x000D_
•	rychlost vytvrzení: ~3,5 mm za 24 hodin (při +23 °C / 50 % r.v.) _x000D_
•	rozměry spáry min. šířka = 10 mm, max. šířka = 35 mm,_x000D_
•	stékavost: 0 mm, velmi dobrá (DIN EN ISO 7390),_x000D_
•	provozní teplota: -40 °C až +80 °C_x000D_
•	roztržení: ~ 8 N/mm2 (při +23 °C / 50 % r.v.),_x000D_
•	tvrdost „Shore A“: ~ 38 po 28 dnech (při +23 °C / 50 % r.v.),_x000D_
•	modul pružnosti: ~ 0,6 N/mm2 po 28 dnech (při +23 °C / 50 % r.v.),_x000D_
•	protažení při přetržení: ~ 700 % po 28 dnech (při +23 °C / 50% r.v.), dopružení: &gt; 80 % po 28 dnech (+23 °C / 50% r.v.).</t>
  </si>
  <si>
    <t>"Blok 02 viz D.03_3.7.2" 17,5</t>
  </si>
  <si>
    <t>"Blok 03 viz D.03_3.7.3" 20,9</t>
  </si>
  <si>
    <t>"Blok 04 viz D.03_3.7.4" 20,4</t>
  </si>
  <si>
    <t>"Blok 05 viz D.03_3.7.5" 20,2</t>
  </si>
  <si>
    <t>"Blok 06 viz D.03_3.7.6" 20</t>
  </si>
  <si>
    <t>"Blok 07 viz D.03_3.7.7" 19,8</t>
  </si>
  <si>
    <t>"Blok 08 viz D.03_3.7.8" 19,6</t>
  </si>
  <si>
    <t>"Blok 09 viz D.03_3.7.9" 19,4</t>
  </si>
  <si>
    <t>"Blok 10 viz D.03_3.7.10" 19,2</t>
  </si>
  <si>
    <t>"Blok 11 viz D.03_3.7.11" 19,3</t>
  </si>
  <si>
    <t>"Blok 12 viz D.03_3.7.12" 19,3</t>
  </si>
  <si>
    <t>"Blok 13 viz D.03_3.7.13" 19,3</t>
  </si>
  <si>
    <t>"Blok 14 viz D.03_3.7.14" 19,4</t>
  </si>
  <si>
    <t>"Blok 15 viz D.03_3.7.15" 19,4</t>
  </si>
  <si>
    <t>"Blok 16 viz D.03_3.7.16" 19,2</t>
  </si>
  <si>
    <t>"Blok 17-PF2 viz D.03_3.7.17" 19,8</t>
  </si>
  <si>
    <t>"Blok 17-PF1 viz D.03_3.7.17" 20,2</t>
  </si>
  <si>
    <t>"DS v římse" 1,5*2*18 "ks"</t>
  </si>
  <si>
    <t>Těsnění spáry betonové konstrukce spárovým profilem průměru 20 mm</t>
  </si>
  <si>
    <t>1092203952</t>
  </si>
  <si>
    <t>Těsnění spáry betonové konstrukce pásy, profily, tmely spárovým profilem průměru 20 mm</t>
  </si>
  <si>
    <t>Poznámka k položce:_x000D_
3/O - Spárový profil průměru 25 mm, materiál mirelon</t>
  </si>
  <si>
    <t>-754321330</t>
  </si>
  <si>
    <t xml:space="preserve">3/P Přírubový těsnící pás pro těsnění dilatačních spar typu L (jedna strana montáž, druhá strana zabetonována) včetně nerezového uchycení, nerezových lišt a chemické kotvy.
• technika spojování – termoplastické svařování,
• provozní teplota -20°C až +70°C,
• pevnost v tahu: ≥ 10 N/mm2,
• pevnost v roztržení: ≥ 12 N/mm2,
• tvrdost Shore A: 60 ± 5,
• protažení při porušení při nízkých teplotách: ≥ 200 %,
• chemická odolnost – proti bitumenům, chemikáliím,
• šíře jednoho konce pásu min. 17 cm,
• nominální tloušťka 5,0 mm,
• zatížení - výška vodního sloupce 10 m.
</t>
  </si>
  <si>
    <t>"Blok 17-PF1 viz D.03_3.7.17" 14,9</t>
  </si>
  <si>
    <t>935112211</t>
  </si>
  <si>
    <t>Osazení příkopového žlabu do betonu tl 100 mm z betonových tvárnic š 800 mm</t>
  </si>
  <si>
    <t>-2102940938</t>
  </si>
  <si>
    <t>Osazení betonového příkopového žlabu s vyplněním a zatřením spár cementovou maltou s ložem tl. 100 mm z betonu prostého z betonových příkopových tvárnic šířky přes 500 do 800 mm</t>
  </si>
  <si>
    <t xml:space="preserve">Poznámka k souboru cen:_x000D_
1. V cenách jsou započteny i náklady na dodání hmot pro lože a pro vyplnění spár._x000D_
2. V cenách nejsou započteny náklady na dodání příkopových tvárnic nebo betonových desek, které se oceňují ve specifikaci._x000D_
3. Množství měrných jednotek se určuje:_x000D_
a) pro příkopy z betonových tvárnic (žlabu) v m délky jejich podélné osy,_x000D_
b) pro příkopy z betonových desek v m2 rozvinuté lícní plochy dlažby (žlabu),_x000D_
c) pro lože z kameniva nebo z betonu prostého v cenách -1911 a -2911 v m2 rozvinuté lícní plochy dlažby (žlabu)._x000D_
4. Šířkou žlabu příkopových tvárnic se rozumí největší světlá šířka tvárnice._x000D_
</t>
  </si>
  <si>
    <t>59227035</t>
  </si>
  <si>
    <t>žlab odvodňovací betonový 510x 650x157mm</t>
  </si>
  <si>
    <t>1328697366</t>
  </si>
  <si>
    <t>935112911</t>
  </si>
  <si>
    <t>Příplatek ZKD tl 10 mm lože přes 100 mm u příkopového žlabu osazeného do betonu</t>
  </si>
  <si>
    <t>-1558928417</t>
  </si>
  <si>
    <t>Osazení betonového příkopového žlabu s vyplněním a zatřením spár cementovou maltou Příplatek k cenám za každých dalších i započatých 10 mm tloušťky lože přes 100 mm</t>
  </si>
  <si>
    <t>5*0,70*zlab</t>
  </si>
  <si>
    <t>1/0 Spojovací můstek na cementové bázi s epoxidovou pryskyřicí + křemičitý písek 1,2 - 4,0 mm</t>
  </si>
  <si>
    <t>-1509873058</t>
  </si>
  <si>
    <t>1/0 Spojovací můstek na cementové bázi s epoxidovou pryskyřicí + křemičitý písek 1,2 - 4,0 mm vpravený do druhé (finální) vrstvy. Tahová přídržnost: ≥ 1,5 N / mm2 po 28 dnech.</t>
  </si>
  <si>
    <t>Blok 01 - viz D.03_3.7.01</t>
  </si>
  <si>
    <t>"PF 3-3" 89</t>
  </si>
  <si>
    <t>Blok 02 - viz D.03_3.7.02</t>
  </si>
  <si>
    <t>"PF 3-3" 49</t>
  </si>
  <si>
    <t>Pod římsy z kamenných kvádrů</t>
  </si>
  <si>
    <t>"PB zeď řimsa - viz přílohu D.03_3.9.1" 86,0</t>
  </si>
  <si>
    <t>"LB zed řimsa - viz přílohu D.03_3.9.2" 96,1</t>
  </si>
  <si>
    <t>"Římsa u portálu - viz přílohu D.03_3.9.3" 5,85 + 6,5*0,66</t>
  </si>
  <si>
    <t>"krajní řada obkladu" 3,65*0,60</t>
  </si>
  <si>
    <t>Sanace rubu LB zdi na výšku cca 1,0 m - viz PF14 D.03_3.4.1</t>
  </si>
  <si>
    <t>1,3*21,7</t>
  </si>
  <si>
    <t>938903113</t>
  </si>
  <si>
    <t>Vysekání spár hl do 70 mm ve zdivu z lomového kamene</t>
  </si>
  <si>
    <t>609025395</t>
  </si>
  <si>
    <t>Dokončovací práce na dosavadních konstrukcích vysekání spár s očištěním zdiva nebo dlažby, s naložením suti na dopravní prostředek nebo s odklizením na hromady do vzdálenosti 50 m při hloubce spáry do 70 mm ve zdivu z lomového kamene</t>
  </si>
  <si>
    <t xml:space="preserve">Poznámka k souboru cen:_x000D_
1. Příplatek -4911 lze použít i pro další svislé přemístění odstraňovaného porostu, jehož odstranění se oceňuje cenami -2131 a -2132._x000D_
2. V cenách nejsou započteny náklady na odstranění porostu, suti nebo bahna na hromady ve vzdálenosti přes 50 m; tyto se oceňují cenami souboru cen 997 32-1 Vodorovná doprava suti a vybouraných hmot části B01 katalogu._x000D_
3. Množství měrných jednotek se stanoví:_x000D_
a) u cen -1101 až -3211 v m2 rozvinuté upravované plochy,_x000D_
b) u cen -4111 a -4911 v m3 prostoru, z něhož bylo odstraněno bahno,_x000D_
c) u ceny -8311 v ks mezníků nebo značek._x000D_
</t>
  </si>
  <si>
    <t>-544593812</t>
  </si>
  <si>
    <t>"stávající LB stěna" 124*1,02</t>
  </si>
  <si>
    <t>"PB nová zeď" 355</t>
  </si>
  <si>
    <t>"LB nová zeď" 510</t>
  </si>
  <si>
    <t>2053919813</t>
  </si>
  <si>
    <t>-1409526402</t>
  </si>
  <si>
    <t>-1543782976</t>
  </si>
  <si>
    <t>Odbourání kamenného obkladu</t>
  </si>
  <si>
    <t>"PB zed" 161*0,25*0,65</t>
  </si>
  <si>
    <t>"LB zed" 150*0,25*0,65</t>
  </si>
  <si>
    <t>"Vybourání stávajícího kamenného schodiště" 1,0*28*0,45</t>
  </si>
  <si>
    <t>"vybourání dlažby na LB před vstupm do štoly" 35*0,45</t>
  </si>
  <si>
    <t>2095598843</t>
  </si>
  <si>
    <t>Bourání konstrukcí vodních staveb z hladiny, s naložením vybouraných hmot a suti na dopravní prostředek nebo s odklizením na hromady do vzdálenosti 20 m z dílců prefabrikovaných betonových a železobetonových</t>
  </si>
  <si>
    <t>"ZU-PF14" (4,6+3,6)/2*5,6</t>
  </si>
  <si>
    <t>"PF14-PF17" (3,6+2,8)/2*24,4</t>
  </si>
  <si>
    <t>"PF17-PF19" (2,8+2,9)/2*40,6</t>
  </si>
  <si>
    <t>"PF19-PF22" (2,9+3,4)/2*61,6</t>
  </si>
  <si>
    <t>"PF22-KU" (3,4+3,4)/2*21,1</t>
  </si>
  <si>
    <t>"ZU-PF17" (3,6+3,6)/2*8,6</t>
  </si>
  <si>
    <t>"PF17-PF19" (3,6+4,1)/2*40,6</t>
  </si>
  <si>
    <t>"PF19-PF22" (4,1+4,0)/2*61,6</t>
  </si>
  <si>
    <t>"PF22-KU" (4,0+4,0)/2*21,1</t>
  </si>
  <si>
    <t>"ZU-PF14" (7,4+7,4)/2*5,6</t>
  </si>
  <si>
    <t>"PF14-PF17" (7,4+3,4)/2*24,4</t>
  </si>
  <si>
    <t>"PF17-PF19" (3,4+3,6)/2*40,6</t>
  </si>
  <si>
    <t>"PF19-PF22" (3,6+3,1)/2*61,6</t>
  </si>
  <si>
    <t>"PF22-KU" (3,1+3,1)/2*21,1</t>
  </si>
  <si>
    <t>953869931</t>
  </si>
  <si>
    <t>42+7+11</t>
  </si>
  <si>
    <t>977151132</t>
  </si>
  <si>
    <t>Jádrové vrty diamantovými korunkami do D 450 mm do stavebních materiálů</t>
  </si>
  <si>
    <t>-1235833503</t>
  </si>
  <si>
    <t>Jádrové vrty diamantovými korunkami do stavebních materiálů (železobetonu, betonu, cihel, obkladů, dlažeb, kamene) průměru přes 400 do 450 mm</t>
  </si>
  <si>
    <t>1,8 "vrt pro vyústění drénu z RŠ1"</t>
  </si>
  <si>
    <t>977151218</t>
  </si>
  <si>
    <t>Jádrové vrty dovrchní diamantovými korunkami do D 100 mm do stavebních materiálů</t>
  </si>
  <si>
    <t>-2061924881</t>
  </si>
  <si>
    <t>Jádrové vrty diamantovými korunkami do stavebních materiálů (železobetonu, betonu, cihel, obkladů, dlažeb, kamene) dovrchní (směrem vzhůru), průměru přes 90 do 100 mm</t>
  </si>
  <si>
    <t>Vrty pro vyvedení kabelů z kabelových šachtet</t>
  </si>
  <si>
    <t>2*6*0,15 "viz D.03_1"</t>
  </si>
  <si>
    <t>977151223</t>
  </si>
  <si>
    <t>Jádrové vrty dovrchní diamantovými korunkami do D 150 mm do stavebních materiálů</t>
  </si>
  <si>
    <t>1293523803</t>
  </si>
  <si>
    <t>Jádrové vrty diamantovými korunkami do stavebních materiálů (železobetonu, betonu, cihel, obkladů, dlažeb, kamene) dovrchní (směrem vzhůru), průměru přes 130 do 150 mm</t>
  </si>
  <si>
    <t>2*8*0,15 "viz D.03_1"</t>
  </si>
  <si>
    <t>977212111</t>
  </si>
  <si>
    <t>Řezání diamantovým lanem ŽB kcí s výztuží průměru do 16 mm</t>
  </si>
  <si>
    <t>720486581</t>
  </si>
  <si>
    <t>Řezání konstrukcí diamantovým lanem železobetonových s výztuží průměru do 16 mm</t>
  </si>
  <si>
    <t>Poznámka k položce:_x000D_
Včetně případných potřebných předvrtů.</t>
  </si>
  <si>
    <t>Viz přílohu D.03_3.2.1 a D.03_3.7.17</t>
  </si>
  <si>
    <t>"PB" 7,1</t>
  </si>
  <si>
    <t>"dno" 0,83*9,6</t>
  </si>
  <si>
    <t>"LB" 5,4</t>
  </si>
  <si>
    <t>942970694</t>
  </si>
  <si>
    <t>-1324387735</t>
  </si>
  <si>
    <t>"Římsa zdí vývaru - viz D.03_3.2.1" 1,5 + 1,5</t>
  </si>
  <si>
    <t>oprava_portal "očištění spárovaného zdiva portálu vstupu do štoly"</t>
  </si>
  <si>
    <t>1075841977</t>
  </si>
  <si>
    <t>985311113</t>
  </si>
  <si>
    <t>Reprofilace stěn cementovými sanačními maltami tl 30 mm</t>
  </si>
  <si>
    <t>279648153</t>
  </si>
  <si>
    <t>Reprofilace betonu sanačními maltami na cementové bázi ručně stěn, tloušťky přes 20 do 30 mm</t>
  </si>
  <si>
    <t>Reporofilace stávající koruny zdí před osazením nového obkladu</t>
  </si>
  <si>
    <t>"koruna LB zdi" 22*0,30</t>
  </si>
  <si>
    <t>"na portálu štoly" 5,1</t>
  </si>
  <si>
    <t>-2001900795</t>
  </si>
  <si>
    <t>Poznámka k položce:_x000D_
Dodávka vlepované výztuže je součástí položka Výztuž železobetonových konstrukcí.</t>
  </si>
  <si>
    <t>Blok 01 - viz D.03_3.8.1</t>
  </si>
  <si>
    <t>"pol. 97" 0.65* 123 "ks"</t>
  </si>
  <si>
    <t>"pol. 98" 0.65* 123 "ks"</t>
  </si>
  <si>
    <t>"pol. 99" 0.65* 123 "ks"</t>
  </si>
  <si>
    <t>"pol. 100" 0.65* 123 "ks"</t>
  </si>
  <si>
    <t>"pol. 101" 0.65* 123 "ks"</t>
  </si>
  <si>
    <t>"pol. 102" 0.65* 123 "ks"</t>
  </si>
  <si>
    <t>Blok 02 - viz D.03_3.8.2</t>
  </si>
  <si>
    <t>"pol.1" 0.65 * 96 "ks"</t>
  </si>
  <si>
    <t>"pol.2" 0.65 * 96 "ks"</t>
  </si>
  <si>
    <t>"pol.3" 0.65 * 96 "ks"</t>
  </si>
  <si>
    <t>"pol.4" 0.65 * 128 "ks"</t>
  </si>
  <si>
    <t>985331219b</t>
  </si>
  <si>
    <t>-2086252569</t>
  </si>
  <si>
    <t>3/Z - Kotvení kamenných kvádů - viz D.03_1, D.03_3.9.1 a D.03_3.9.3</t>
  </si>
  <si>
    <t>(7+14+13)*0,45</t>
  </si>
  <si>
    <t>-610575477</t>
  </si>
  <si>
    <t>(7+14+13)*0,45 * 3,853/1000 *1,05</t>
  </si>
  <si>
    <t>985-R01</t>
  </si>
  <si>
    <t>Odbourání / odfrézování líce betonu stěn (v tl. cca 300 mm - 1000 mm)</t>
  </si>
  <si>
    <t>-212432101</t>
  </si>
  <si>
    <t>Odfrézování betonu stěn v tl. 300 mm</t>
  </si>
  <si>
    <t>Viz přílohu D.03_3.2.3 a D.03.3.7.1, D.03.3.7.2</t>
  </si>
  <si>
    <t>"LB stěna" 138"m2" * (0,30*1,0)/2</t>
  </si>
  <si>
    <t>Demontáž, odklizení a likvidace stávajícího kabelového mostu</t>
  </si>
  <si>
    <t>622656714</t>
  </si>
  <si>
    <t>Utěsnění výustního potrubí drénu DN400 ve vrtu přes těnu skluzu DN 450 trvale pružným tmelem (2/O)</t>
  </si>
  <si>
    <t>-2096113884</t>
  </si>
  <si>
    <t>Dodávka, montáž a demontáž dočasného kabelového mostu pro převedení kabelů</t>
  </si>
  <si>
    <t>2121822011</t>
  </si>
  <si>
    <t>Poznámka k položce:_x000D_
V prostoru pod mostem SO 07 bude v rámci SO 03 provedena dočasná kabelová lávka pro převedení stávajících kabelových tras. Převedení kabelů do dočasné trasy a po dokončení SO 07 do trvalé trasy řeší SO 06.1._x000D_
Viz přílohu D.03_1</t>
  </si>
  <si>
    <t>Dočasné osazení provizorního levého křídla dveří vstupu do štoly (demontáž a uložení stávajícího křídla dveří, zřízení provizorního křídla, dodávka, demontá a opětovná montáž původního křídla)</t>
  </si>
  <si>
    <t>-420421015</t>
  </si>
  <si>
    <t>Levé křídlo dveří vstupu do injekční štoly bude po dobu realizace SO 06.1 vysazeno a nahrazeno provizorním křídlem, které při zachování možnosti otevírání / zavírání / zamykání dveří umožní vyvedení provizorní trasy kabelů ze štoly na podestu a k provizorní kabelové lávce.</t>
  </si>
  <si>
    <t>9-R30</t>
  </si>
  <si>
    <t>Zapravení pomocných pracovních otvorů v ŽB konstrukci</t>
  </si>
  <si>
    <t>-422710250</t>
  </si>
  <si>
    <t>Pomocné pracovní otvory v ŽB konstrukci propojující stěny konstrukce přiléhající k násypu hráze budou zapraveny dle detailu podrobně vyřešeného v RDS a odsouhlaseného TDI.</t>
  </si>
  <si>
    <t>-1933543758</t>
  </si>
  <si>
    <t>-ods_zabradli*0,018*1000</t>
  </si>
  <si>
    <t>997013831R</t>
  </si>
  <si>
    <t>Poplatek za likvidaci odpadu v souladu se zákonem o odpadech - stavebního odpadu směsného kód odpadu 170 904</t>
  </si>
  <si>
    <t>-260602931</t>
  </si>
  <si>
    <t xml:space="preserve">Poznámka k souboru cen:_x000D_
1. Ceny uvedené v souboru cen je doporučeno upravit podle aktuálních cen místně příslušné skládky odpadů._x000D_
2. Uložení odpadů neuvedených v souboru cen se oceňuje individuálně._x000D_
3. V cenách je započítán poplatek za ukládaní odpadu dle zákona 185/2001 Sb._x000D_
4. Případné drcení stavebního odpadu lze ocenit souborem cen 997 00-60 Drcení stavebního odpadu z katalogu 800-6 Demolice objektů._x000D_
</t>
  </si>
  <si>
    <t>-20478061</t>
  </si>
  <si>
    <t>bour_DN200*0,180 "odklizení vybouraných betonových trub na skládku"</t>
  </si>
  <si>
    <t>-770974678</t>
  </si>
  <si>
    <t>odstr_SP*0,170</t>
  </si>
  <si>
    <t>-1378738653</t>
  </si>
  <si>
    <t>odbour_sten*2,447</t>
  </si>
  <si>
    <t>bour_DN200*0,180 "odklizení vybouraných betonových trub"</t>
  </si>
  <si>
    <t>106778913</t>
  </si>
  <si>
    <t>odbour_sten*2,447  "přemístění na MD"</t>
  </si>
  <si>
    <t>odstr_SP*0,170 "odklizení na skládku"</t>
  </si>
  <si>
    <t>odpad_vyvar "odklizení na skládku"</t>
  </si>
  <si>
    <t>927545937</t>
  </si>
  <si>
    <t>odbour_obkl*2,750 * 24 "přemístění na skládku do 25 km"</t>
  </si>
  <si>
    <t>odbour_sten*2,447*2  "přemístění na MD - do 3 km"</t>
  </si>
  <si>
    <t>odstr_SP*0,170*24 "odklizení na skládku - celkem do 25 km"</t>
  </si>
  <si>
    <t>odpad_vyvar*24 "odklizení na skládku - celkem do 25 km"</t>
  </si>
  <si>
    <t>bour_DN200*0,180*24 "odklizení vybouraných betonových trub na skládku - celkem do 25 km"</t>
  </si>
  <si>
    <t>289626095</t>
  </si>
  <si>
    <t>20*2,5 "naložení suti a odpadu z vývaru"</t>
  </si>
  <si>
    <t>854100088</t>
  </si>
  <si>
    <t>767221003</t>
  </si>
  <si>
    <t>Montáž zábradlí z kompozitů kotvených do železobetonu</t>
  </si>
  <si>
    <t>-73532240</t>
  </si>
  <si>
    <t>Montáž výrobků z kompozitů zábradlí, kotveného do železobetonu</t>
  </si>
  <si>
    <t>Viz přílohu D.03_3.10.3</t>
  </si>
  <si>
    <t>6/O - viz přílohu D.03_1 - kap 5. Výpis výrobků</t>
  </si>
  <si>
    <t>"vodorovná část" 7,7+ "šikmá část" 26,5</t>
  </si>
  <si>
    <t>63126081</t>
  </si>
  <si>
    <t>zábradlí kompozitní - madlo, dvě vodorovné výplně, výška 1,1m</t>
  </si>
  <si>
    <t>-1926357959</t>
  </si>
  <si>
    <t>Poznámka k položce:_x000D_
6/O Kompozitní zábradlí šedé barvy RAL 7025 dvoutrubkové, výšky 1,1 m, včetně kotevního systému. Zábradlí bude kotveno do bočnice schodiště z kamenného zdiva._x000D_
Vodorovné zatížení 1,0 kN/m, parametry dle ČSN EN 1991-1-1.</t>
  </si>
  <si>
    <t>-976486110</t>
  </si>
  <si>
    <t>535278900</t>
  </si>
  <si>
    <t>5/Z - viz přílohu D.03_1 - kap 5. Výpis výrobků</t>
  </si>
  <si>
    <t>-356036784</t>
  </si>
  <si>
    <t>-310488466</t>
  </si>
  <si>
    <t>"Blok 01" 30</t>
  </si>
  <si>
    <t>"Blok 02" 32</t>
  </si>
  <si>
    <t>-655869035</t>
  </si>
  <si>
    <t>-954854374</t>
  </si>
  <si>
    <t>1125659331</t>
  </si>
  <si>
    <t>46-M</t>
  </si>
  <si>
    <t>Zemní práce při extr.mont.pracích</t>
  </si>
  <si>
    <t>460510301</t>
  </si>
  <si>
    <t>Multikanály plastové do rýhy bez obsypu bez výkopových prací 4-cestné</t>
  </si>
  <si>
    <t>-1679571561</t>
  </si>
  <si>
    <t>Kabelové prostupy, kanály a multikanály multikanály plastové včetně osazení, utěsnění a spojování do rýhy, bez výkopových prací bez obsypu 4-cestné</t>
  </si>
  <si>
    <t xml:space="preserve">Poznámka k souboru cen:_x000D_
1. V cenách -0004 až -0156 nejsou obsaženy náklady na dodávku trub. Tato dodávka se oceňuje ve specifikaci._x000D_
2. V cenách -0258 až -0274 nejsou obsaženy náklady na dodávku žlabů. Tato dodávka se oceňuje ve specifikaci._x000D_
3. V cenách -0301 až -0353 nejsou obsaženy náklady na dodávku multikanálů. Tato dodávka se oceňuje ve specifikaci._x000D_
</t>
  </si>
  <si>
    <t>2*11,75 "Viz přílohu D.03_1 a D.03_3.6"</t>
  </si>
  <si>
    <t>3457-R15</t>
  </si>
  <si>
    <t>multikanál kabelovodu z HDPE XL 4ti komorový</t>
  </si>
  <si>
    <t>616340809</t>
  </si>
  <si>
    <t>460510302</t>
  </si>
  <si>
    <t>Multikanály plastové do rýhy bez obsypu bez výkopových prací 6-cestné</t>
  </si>
  <si>
    <t>-2085492468</t>
  </si>
  <si>
    <t>Kabelové prostupy, kanály a multikanály multikanály plastové včetně osazení, utěsnění a spojování do rýhy, bez výkopových prací bez obsypu 6-cestné</t>
  </si>
  <si>
    <t>11,75 "Viz přílohu D.03_1 a D.03_3.6"</t>
  </si>
  <si>
    <t>34573005</t>
  </si>
  <si>
    <t>multikanál kabelovodu z HDPE základní 6ti komorový</t>
  </si>
  <si>
    <t>496978745</t>
  </si>
  <si>
    <t>460-R11.1</t>
  </si>
  <si>
    <t>Utěsnění nepoužitých otvorů multikanálů</t>
  </si>
  <si>
    <t>2101286072</t>
  </si>
  <si>
    <t>Poznámka k položce:_x000D_
Do multikanálů budou v rámci SO 06.1 zataženy kabely stávající trasy, nevyužité otvory budou v šachtách zaslepeny a budou ponechány jako rezerva.</t>
  </si>
  <si>
    <t>460-R11.2</t>
  </si>
  <si>
    <t>Utěsnění kabelů ve stěně kabelových šachet tmelem (2/O)</t>
  </si>
  <si>
    <t>-1826313848</t>
  </si>
  <si>
    <t>2*8+2*6 "viz D.03_1"</t>
  </si>
  <si>
    <t>Obnova asf. komunikace</t>
  </si>
  <si>
    <t>6,46</t>
  </si>
  <si>
    <t>34,41</t>
  </si>
  <si>
    <t>bour_kvadru</t>
  </si>
  <si>
    <t>Bourání kamenných kvádrů</t>
  </si>
  <si>
    <t>0,675</t>
  </si>
  <si>
    <t>4,06</t>
  </si>
  <si>
    <t>dlazba_kostky</t>
  </si>
  <si>
    <t>Dlažba z drobných kostek</t>
  </si>
  <si>
    <t>2,805</t>
  </si>
  <si>
    <t>odstr_asf</t>
  </si>
  <si>
    <t>Odstranění asf. komunikace</t>
  </si>
  <si>
    <t>10,88</t>
  </si>
  <si>
    <t>odstr_obrub</t>
  </si>
  <si>
    <t>Odstranění obrubníku</t>
  </si>
  <si>
    <t>3,2</t>
  </si>
  <si>
    <t>SO 04 - Úpravy v LB zavázání hráze a vlnolam</t>
  </si>
  <si>
    <t>odstr_ocel</t>
  </si>
  <si>
    <t>Demontované ocelové prvky</t>
  </si>
  <si>
    <t>169,567</t>
  </si>
  <si>
    <t>odstr_zlab</t>
  </si>
  <si>
    <t>Odstranění žlabu</t>
  </si>
  <si>
    <t>6,5</t>
  </si>
  <si>
    <t>rzb_kostky</t>
  </si>
  <si>
    <t>Rozebrané dlažební kostky</t>
  </si>
  <si>
    <t>1,5</t>
  </si>
  <si>
    <t>spary</t>
  </si>
  <si>
    <t>Přespárování</t>
  </si>
  <si>
    <t>1109,433</t>
  </si>
  <si>
    <t>Výkop v tř. 3 a 4</t>
  </si>
  <si>
    <t>7,53</t>
  </si>
  <si>
    <t>Z7</t>
  </si>
  <si>
    <t>Madla z nerez oceli</t>
  </si>
  <si>
    <t>27,5</t>
  </si>
  <si>
    <t>11,02</t>
  </si>
  <si>
    <t>1,8</t>
  </si>
  <si>
    <t>113106061</t>
  </si>
  <si>
    <t>Rozebrání dlažeb při překopech vozovek z drobných kostek s ložem z kameniva ručně</t>
  </si>
  <si>
    <t>-1627403462</t>
  </si>
  <si>
    <t>Rozebrání dlažeb a dílců při překopech inženýrských sítí s přemístěním hmot na skládku na vzdálenost do 3 m nebo s naložením na dopravní prostředek ručně vozovek a ploch, s jakoukoliv výplní spár z drobných kostek nebo odseků s ložem z kameniva těženého</t>
  </si>
  <si>
    <t xml:space="preserve">Poznámka k souboru cen:_x000D_
1. Ceny jsou určeny pouze pro rozebrání dlažeb včetně odstranění lože po překopech inženýrských sítí z důvodu oprav havárií a přeložek._x000D_
2. Ceny nelze použít pro rozebrání dlažeb při zřízení nových inženýrských sítí._x000D_
3. Ceny nelze použít pro rozebrání dlažeb uložených do betonového lože nebo do cementové malty, které se oceňují cenami 113 10-7030 až -7034, -7430 až -7434 a -7530 až -7534 Odstranění podkladů nebo krytů po překopech z betonu prostého._x000D_
4. V cenách nejsou započteny náklady na popř. nutné očištění:_x000D_
a) dlažebních nebo mozaikových kostek, které se oceňuje cenami souboru cen 979 07-11 Očištění vybouraných dlažebních kostek části C 01 tohoto katalogu,_x000D_
b) betonových, kameninových nebo kamenných desek nebo dlaždic, které se oceňuje cenami souboru cen 979 0 . - . . Očištění vybouraných obrubníků, krajníků, desek nebo dílců části C 01 tohoto katalogu._x000D_
5. Přemístění vybourané dlažby včetně materiálu z lože a spár na vzdálenost přes 3 m se oceňuje cenami souborů cen 997 22-1 Vodorovná doprava suti a vybouraných hmot._x000D_
</t>
  </si>
  <si>
    <t>Viz přílohu D.04_2.2 a D.04_2.3.1</t>
  </si>
  <si>
    <t>"LB zavázání" 1,5</t>
  </si>
  <si>
    <t>113107022</t>
  </si>
  <si>
    <t>Odstranění podkladu z kameniva drceného tl 200 mm při překopech ručně</t>
  </si>
  <si>
    <t>-377807498</t>
  </si>
  <si>
    <t>Odstranění podkladů nebo krytů při překopech inženýrských sítí s přemístěním hmot na skládku ve vzdálenosti do 3 m nebo s naložením na dopravní prostředek ručně z kameniva hrubého drceného, o tl. vrstvy přes 100 do 200 mm</t>
  </si>
  <si>
    <t>113154112</t>
  </si>
  <si>
    <t>Frézování živičného krytu tl 40 mm pruh š 0,5 m pl do 500 m2 bez překážek v trase</t>
  </si>
  <si>
    <t>81528300</t>
  </si>
  <si>
    <t>Frézování živičného podkladu nebo krytu s naložením na dopravní prostředek plochy do 500 m2 bez překážek v trase pruhu šířky do 0,5 m, tloušťky vrstvy 40 mm</t>
  </si>
  <si>
    <t xml:space="preserve">Poznámka k souboru cen:_x000D_
1. V cenách jsou započteny i náklady na:_x000D_
a) vodu pro chlazení zubů frézy,_x000D_
b) opotřebování frézovacích nástrojů,_x000D_
c) naložení odfrézovaného materiálu na dopravní prostředek._x000D_
2. V cenách nejsou započteny náklady na:_x000D_
a) nutné ruční odstranění (vybourání) živičného krytu kolem překážek, které se oceňují cenami souboru cen 113 10-7 Odstranění podkladů nebo krytů této části katalogu,_x000D_
b) očištění povrchu odfrézované plochy, které se oceňují cenami souboru cen 938 90-9 Odstranění bláta, prachu z povrchu podkladu nebo krytu části C01 tohoto katalogu._x000D_
3. Množství měrných jednotek pro rozpočet určí projekt. Drobné překážky, např. vpusti, uzávěry, sloupy (plochy do 2 m2) se z celkové frézované plochy neodečítají._x000D_
4. Tloušťku frézované vrstvy určí projekt a měří se tloušťka jednotlivých záběrů v mm._x000D_
5. Cena s překážkami je určena v případech, kdy:_x000D_
a) na 200 m2 frézované plochy se vyskytne v průměru více než jedna vpusť nebo vstup inženýrských sítí, popř. stožár, vstupní ostrůvek apod.,_x000D_
b) jsou-li podél frézované plochy osazeny obrubníky s výškovým rozdílem horní plochy obrubníku od frézované plochy větší než 250 mm._x000D_
6. Překážkami se rozumějí obrubníky nebo krajníky, pokud výškový rozdíl horní plochy obrubníku od frézované plochy je větší než 250 mm, vpusti nebo vstupy inženýrských sítí, stožáry, nástupní a ochranné ostrůvky apod._x000D_
</t>
  </si>
  <si>
    <t>3,2*3,4</t>
  </si>
  <si>
    <t>2*odstr_asf "ve dvou vrstvách"</t>
  </si>
  <si>
    <t>113202111</t>
  </si>
  <si>
    <t>Vytrhání obrub krajníků obrubníků stojatých</t>
  </si>
  <si>
    <t>189628257</t>
  </si>
  <si>
    <t>Vytrhání obrub s vybouráním lože, s přemístěním hmot na skládku na vzdálenost do 3 m nebo s naložením na dopravní prostředek z krajníků nebo obrubníků stojatých</t>
  </si>
  <si>
    <t>"LB zavázání" 3,2</t>
  </si>
  <si>
    <t>-379897490</t>
  </si>
  <si>
    <t>1"ks"*4"h"*5"dní"*4"týdny"</t>
  </si>
  <si>
    <t>769495884</t>
  </si>
  <si>
    <t>30 "dnů"</t>
  </si>
  <si>
    <t>131201101</t>
  </si>
  <si>
    <t>Hloubení jam nezapažených v hornině tř. 3 objemu do 100 m3</t>
  </si>
  <si>
    <t>725406379</t>
  </si>
  <si>
    <t>Hloubení nezapažených jam a zářezů s urovnáním dna do předepsaného profilu a spádu v hornině tř. 3 do 100 m3</t>
  </si>
  <si>
    <t>"LB zavázání" 3.9*3.0</t>
  </si>
  <si>
    <t>131301101</t>
  </si>
  <si>
    <t>Hloubení jam nezapažených v hornině tř. 4 objemu do 100 m3</t>
  </si>
  <si>
    <t>-1254479291</t>
  </si>
  <si>
    <t>Hloubení nezapažených jam a zářezů s urovnáním dna do předepsaného profilu a spádu v hornině tř. 4 do 100 m3</t>
  </si>
  <si>
    <t>1670426189</t>
  </si>
  <si>
    <t>"LB zavázání" 1.9*2.7+1*2.4</t>
  </si>
  <si>
    <t>162601102</t>
  </si>
  <si>
    <t>Vodorovné přemístění do 5000 m výkopku/sypaniny z horniny tř. 1 až 4</t>
  </si>
  <si>
    <t>2095842006</t>
  </si>
  <si>
    <t>Vodorovné přemístění výkopku nebo sypaniny po suchu na obvyklém dopravním prostředku, bez naložení výkopku, avšak se složením bez rozhrnutí z horniny tř. 1 až 4 na vzdálenost přes 4 000 do 5 000 m</t>
  </si>
  <si>
    <t>162601152</t>
  </si>
  <si>
    <t>Vodorovné přemístění do 5000 m výkopku/sypaniny z horniny tř. 5 až 7</t>
  </si>
  <si>
    <t>1969877819</t>
  </si>
  <si>
    <t>Vodorovné přemístění výkopku nebo sypaniny po suchu na obvyklém dopravním prostředku, bez naložení výkopku, avšak se složením bez rozhrnutí z horniny tř. 5 až 7 na vzdálenost přes 4 000 do 5 000 m</t>
  </si>
  <si>
    <t>167101101</t>
  </si>
  <si>
    <t>Nakládání výkopku z hornin tř. 1 až 4 do 100 m3</t>
  </si>
  <si>
    <t>-186714113</t>
  </si>
  <si>
    <t>Nakládání, skládání a překládání neulehlého výkopku nebo sypaniny nakládání, množství do 100 m3, z hornin tř. 1 až 4</t>
  </si>
  <si>
    <t>992465293</t>
  </si>
  <si>
    <t>161958352</t>
  </si>
  <si>
    <t>Poznámka k položce:_x000D_
Hutněný zásyp materiálem z výkopu 95% PS.</t>
  </si>
  <si>
    <t>"LB zavázání" (1+0.8)*3.4+1.5*2.6+0.5*2</t>
  </si>
  <si>
    <t>-155560921</t>
  </si>
  <si>
    <t>1873187841</t>
  </si>
  <si>
    <t>Poznámka k položce:_x000D_
1/Ka - Kamenná římsa vlnolamu a zavázání bloku 02, náhrada poškozených bloků římsy vlnolamu._x000D_
Povrch kamenů bude kamenicky upraven tak, aby byl vizuálně identický se zachovávanými kameny vlnolamu. Povrch bude ošetřen patinou tak, aby byl zajištěn identický barevný odstín se zachovávanými kameny._x000D_
Kámen obdélníkového průřezu. Lepení a spárování bude provedeno vysokopevnostní nenasákavou mrazuvzdornou cementovou maltou s parametry splňujícími nejméně tyto požadavky:_x000D_
• třída dle ČSN 1504-3: R4;_x000D_
• pevnost v tlaku ≥45 MPa;_x000D_
• pevnost v ohybu ≥6 MPa;_x000D_
• tahová přídržnost ≥2,0 MPa;_x000D_
• velikost zrna ≤3 mm;_x000D_
• tloušťka vrstvy až 50 mm._x000D_
Součástí položky bude i očištění okolí spár od případného znečištění spárovací hmotou._x000D_
Podrobná specifikace viz Technické podmínky v příloze H.</t>
  </si>
  <si>
    <t>Kamenná římsa vlnolamu z pískovce, tl. 0.25 m šířka 0.9 m - viz D.04_2.6</t>
  </si>
  <si>
    <t>"typ 1" 0,65*0,90*0,25* 1 "ks"</t>
  </si>
  <si>
    <t>"typ 2" 0,65*0,90*0,25* 1 "ks"</t>
  </si>
  <si>
    <t>"typ 3" 0,60*0,90*0,25* 1 "ks"</t>
  </si>
  <si>
    <t>"typ 4" 0,61*0,90*0,25* 1 "ks"</t>
  </si>
  <si>
    <t>dodávka kamenného kvádru římsy  tl. 0,250 m; šířky 0,900 m; délka 0,650 m - typ 1</t>
  </si>
  <si>
    <t>439930199</t>
  </si>
  <si>
    <t>Poznámka k položce:_x000D_
Povrch kamenů bude kamenicky upraven tak, aby byl vizuálně identický se zachovávanými kameny vlnolamu. Povrch bude ošetřen patinou tak, aby byl zajištěn identický barevný odstín se zachovávanými kameny._x000D_
Kamenné řezané / broušené kvádry._x000D_
Specifikace kamene viz Technické podmínky v příloze H.</t>
  </si>
  <si>
    <t>1 "viz D.04_2.6"</t>
  </si>
  <si>
    <t>dodávka kamenného kvádru římsy  tl. 0,250 m; šířky 0,900 m; délka 0,650 m - typ 2</t>
  </si>
  <si>
    <t>193976361</t>
  </si>
  <si>
    <t>dodávka kamenného kvádru římsy  tl. 0,250 m; šířky 0,900 m; délka 0,650 m - typ 2
kvádr bude vyříznut dle skutečného provedení konstrukce provizorního hrazení</t>
  </si>
  <si>
    <t>dodávka kamenného kvádru římsy  tl. 0,250 m; šířky 0,900 m; délka 0,600 m - typ 3</t>
  </si>
  <si>
    <t>1416728992</t>
  </si>
  <si>
    <t>dodávka kamenného kvádru římsy  tl. 0,250 m; šířky 0,900 m; délka 0,600 m - typ 3
kvádr bude vyříznut dle skutečného provedení konstrukce provizorního hrazení</t>
  </si>
  <si>
    <t>dodávka kamenného kvádru římsy  tl. 0,250 m; šířky 0,900 m; délka 0,610 m - typ 4</t>
  </si>
  <si>
    <t>-36103988</t>
  </si>
  <si>
    <t>-700381126</t>
  </si>
  <si>
    <t>Poznámka k položce:_x000D_
Nové kamenné bloky římsy vlnolamu na CM maltu. Povrch kamenů bude kamenicky upraven tak, aby byl vizuálně identický se zachovávanými kameny vlnolamu. Povrch bude ošetřen patinou tak, aby byl zajištěn identický barevný odstín se zachovávanými kameny. Předpokládá se výměna 5 ks kamenných bloků rozměrů cca 0.6x0.9x0.25m (šxdxv). Materiál - pískovec. Lepení a spárování bude provedeno vysokopevnostní nenasákavou mrazuvzdornou cementovou maltou s parametry splňujícími nejméně tyto požadavky:_x000D_
• třída dle ČSN 1504-3: R4;_x000D_
• pevnost v tlaku ≥45 MPa;_x000D_
• pevnost v ohybu ≥6 MPa;_x000D_
• tahová přídržnost ≥2,0 MPa;_x000D_
• velikost zrna ≤3 mm;_x000D_
• tloušťka vrstvy až 50 mm._x000D_
Součástí položky bude i očištění okolí spár od případného znečištění spárovací hmotou._x000D_
Podrobná specifikace viz Technické podmínky v příloze H.</t>
  </si>
  <si>
    <t>Viz D.04_1 a D.01_2.3.2</t>
  </si>
  <si>
    <t>"typ 5" 0.60*0.90*0.25* 5 "ks"</t>
  </si>
  <si>
    <t>dodávka kamenného kvádru římsy  tl. 0,250 m; šířky 0,900 m; délka 0,600 m - typ 5</t>
  </si>
  <si>
    <t>407095448</t>
  </si>
  <si>
    <t>"Vlnolam - obnova poškozených kamenů" 5 "viz D.04_2.6"</t>
  </si>
  <si>
    <t>1380694389</t>
  </si>
  <si>
    <t>Podkladní beton C20/25 XC2 - viz D.04_2.2 a D.04_2.3.1</t>
  </si>
  <si>
    <t>0,10*0.9*0.8</t>
  </si>
  <si>
    <t>Prostý beton C20/25 XC2 - viz D.04_2.2 a D.04_2.3.1</t>
  </si>
  <si>
    <t>"Zídka" 2*0.9*0.8*0.45</t>
  </si>
  <si>
    <t>"Zabetonování prostoru u multikánálu v probourané šachtě" 0.65*0.25*0.6-0.06*0.25</t>
  </si>
  <si>
    <t>Konstrukce vodních staveb z betonu prostého mrazuvzdorného tř. C 30/37 -  XC4, XA2, XF3</t>
  </si>
  <si>
    <t>466822206</t>
  </si>
  <si>
    <t>Konstrukce z betonu vodních staveb přehrad, jezů a plavebních komor, spodní stavby vodních elektráren, jader přehrad, odběrných věží a výpustných zařízení, opěrných zdí, šachet, šachtic a ostatních konstrukcí prostého pro prostředí s mrazovými cykly tř. C 30/37 - XC4, XA2, XF3</t>
  </si>
  <si>
    <t>Vstup - okolo odbourané chráničky u šachty</t>
  </si>
  <si>
    <t>0.5*0.3*0.5</t>
  </si>
  <si>
    <t>Konstrukce vodních staveb ze ŽB mrazuvzdorného tř. C 30/37 -  XC4, XA2, XF3</t>
  </si>
  <si>
    <t>527029101</t>
  </si>
  <si>
    <t>Konstrukce z betonu vodních staveb přehrad, jezů a plavebních komor, spodní stavby vodních elektráren, jader přehrad, odběrných věží a výpustných zařízení, opěrných zdí, šachet, šachtic a ostatních konstrukcí železového pro prostředí s mrazovými cykly tř. C 30/37 - XC4, XA2, XF3</t>
  </si>
  <si>
    <t>Vstup - hlavní betony po úroveň 518.10 v prostoru šachty - viz D.04_2.4.1</t>
  </si>
  <si>
    <t>(3.55*2.40-1.4*2.55)*0.9</t>
  </si>
  <si>
    <t>Vstup - pod úroveň 518.10 + šachta - viz D.04_2.4.1</t>
  </si>
  <si>
    <t>0.6*0.8*1.15+0.18*0.65*0.8-0.5*0.6*0.5</t>
  </si>
  <si>
    <t>LB zavázání -viz D.04_2.4.2</t>
  </si>
  <si>
    <t>5.5*0.7</t>
  </si>
  <si>
    <t>-1143004731</t>
  </si>
  <si>
    <t>Poznámka k položce:_x000D_
Hrany DS budou zkoseny 10 x 10 mm pouze u viditelných částí konstrukce, ne na dně a líci stěn skluzu.</t>
  </si>
  <si>
    <t>Blok 01 - vnitřní prostory šachty - viz D.04_2.4.1</t>
  </si>
  <si>
    <t>0.9*(2.55+1.4)*2+0.6*0.8</t>
  </si>
  <si>
    <t>Blok 01 - vnější prostor - viz D.04_2.4.1</t>
  </si>
  <si>
    <t>0.75*(3.55+2.4)*2</t>
  </si>
  <si>
    <t>Blok 01 - šachtička - viz D.04_2.4.1</t>
  </si>
  <si>
    <t>0.65*0.5*4</t>
  </si>
  <si>
    <t>Blok 02 - podkladní beton - viz D.04_2.2 a D.04_2.3.1</t>
  </si>
  <si>
    <t>2*0.8</t>
  </si>
  <si>
    <t>Blok 02 - žb - viz D.04_2.4.2</t>
  </si>
  <si>
    <t>2*5.5+0.45*0.7</t>
  </si>
  <si>
    <t>Zídka - viz D.04_2.2 a D.04_2.3.1</t>
  </si>
  <si>
    <t>4*0.9*0.8</t>
  </si>
  <si>
    <t>Negarivní bednění - viz D.04_2.4.1</t>
  </si>
  <si>
    <t>"Blok 01 - dno šachtičky" 0.5*0.5</t>
  </si>
  <si>
    <t>"Blok 01 - prostup pro kabely" 0.5*(0.35+0.2)*2</t>
  </si>
  <si>
    <t>1523580143</t>
  </si>
  <si>
    <t>-483125264</t>
  </si>
  <si>
    <t>"viz přílohu D.04_2.5.1" 0,625</t>
  </si>
  <si>
    <t>"viz přílohu D.04_2.5.2" 0,313</t>
  </si>
  <si>
    <t>566901122</t>
  </si>
  <si>
    <t>Vyspravení podkladu po překopech ing sítí plochy do 15 m2 štěrkopískem tl. 150 mm</t>
  </si>
  <si>
    <t>-746831982</t>
  </si>
  <si>
    <t>Vyspravení podkladu po překopech inženýrských sítí plochy do 15 m2 s rozprostřením a zhutněním štěrkopískem tl. 150 mm</t>
  </si>
  <si>
    <t xml:space="preserve">Poznámka k souboru cen:_x000D_
1. Ceny jsou určeny pro vyspravení podkladů po překopech pro inženýrské sítětrvalé i dočasné (předepíše-li je projekt)._x000D_
2. Ceny jsou určeny pouze pro případy havárií, přeložek nebo běžných oprav inženýrských sítí._x000D_
3. Ceny nelze použít v rámci výstavby nových inženýrských sítí._x000D_
4. V cenách nejsou započteny náklady na příp. nutný spojovací postřik, který se oceňuje cenami souboru cen 573 2.-11 Postřik živičný spojovací části A01 tohoto katalogu._x000D_
</t>
  </si>
  <si>
    <t>0,5*2,9 "pod kostky"</t>
  </si>
  <si>
    <t>566901133</t>
  </si>
  <si>
    <t>Vyspravení podkladu po překopech ing sítí plochy do 15 m2 štěrkodrtí tl. 200 mm</t>
  </si>
  <si>
    <t>564126020</t>
  </si>
  <si>
    <t>Vyspravení podkladu po překopech inženýrských sítí plochy do 15 m2 s rozprostřením a zhutněním štěrkodrtí tl. 200 mm</t>
  </si>
  <si>
    <t>566901161R</t>
  </si>
  <si>
    <t>Vyspravení podkladu po překopech ing sítí plochy do 15 m2  asfaltový beton pro ložní vrstvy modifikovaný podle ČSN EN 13108-1 tl. 40 mm</t>
  </si>
  <si>
    <t>-2013789006</t>
  </si>
  <si>
    <t>Vyspravení podkladu po překopech ing sítí plochy do 15 m2 asfaltový beton pro ložní vrstvy modifikovaný podle ČSN EN 13108-1 tl. 40 mm</t>
  </si>
  <si>
    <t>572340111</t>
  </si>
  <si>
    <t>Vyspravení krytu komunikací po překopech plochy do 15 m2 asfaltovým betonem ACO (AB) tl 50 mm</t>
  </si>
  <si>
    <t>1780150536</t>
  </si>
  <si>
    <t>Vyspravení krytu komunikací po překopech inženýrských sítí plochy do 15 m2 asfaltovým betonem ACO (AB), po zhutnění tl. přes 30 do 50 mm</t>
  </si>
  <si>
    <t xml:space="preserve">Poznámka k souboru cen:_x000D_
1. Ceny jsou určeny pro vyspravení krytů po překopech pro inženýrské sítě trvalé i dočasné (předepíše-li to projekt)._x000D_
2. Ceny jsou určeny pouze pro případy havárií, přeložek nebo běžných oprav inženýrských sítí._x000D_
3. Ceny nelze použít v rámci výstavby nových inženýrských sítí._x000D_
4. V cenách nejsou započteny náklady na:_x000D_
a) postřik živičný spojovací, který se oceňuje cenami souboru cen 573 2.-11 Postřik živičný spojovací části A 01 tohoto katalogu,_x000D_
b) zdrsňovací posyp, který se oceňuje cenami 578 90-112 Zdrsňovací posyp litého asfaltu z kameniva drobného drceného obaleného asfaltem při překopech inženýrských sítí, 572 40-41 Posyp živičného podkladu nebo krytu části C 01 tohoto katalogu._x000D_
</t>
  </si>
  <si>
    <t>Poznámka k položce:_x000D_
Asfaltový beton pro obrusné vrstvy modifikovaný podle ČSN EN 13108-1 tl. 40 mm</t>
  </si>
  <si>
    <t>1.9*3.4 "obnova asf. krytu"</t>
  </si>
  <si>
    <t>572370112</t>
  </si>
  <si>
    <t>Vyspravení krytu komunikací po překopech plochy do 15 m2 dlažbou drobnou do lože z kameniva</t>
  </si>
  <si>
    <t>1402570216</t>
  </si>
  <si>
    <t>Vyspravení krytu komunikací po překopech inženýrských sítí plochy do 15 m2 dlažbou z kamenných kostek s ložem z kameniva těženého drobných</t>
  </si>
  <si>
    <t>"LB zavázání" 3.3*0.85</t>
  </si>
  <si>
    <t>58381007</t>
  </si>
  <si>
    <t>kostka dlažební žula drobná 8/10</t>
  </si>
  <si>
    <t>-370403234</t>
  </si>
  <si>
    <t>-rzb_kostky "odpočet použitých stávajících kostek</t>
  </si>
  <si>
    <t>0,10*rzb_kostky "doplnění dlažby z rozebraných kostek novými 10%</t>
  </si>
  <si>
    <t>1751545521</t>
  </si>
  <si>
    <t>459630501</t>
  </si>
  <si>
    <t>6-R14</t>
  </si>
  <si>
    <t>Proříznutí, vysekání a vyčištění spár do hlouby cca 70 mm, očištění tlakovým vzduchem</t>
  </si>
  <si>
    <t>1725787819</t>
  </si>
  <si>
    <t>Přetěsnění dilatačních spar vlnolamu (svislé a podélné spáry prefbarikovaného vlnolamu 100%, spáry v kameni 100%). Spáry budou v líci prefabrikátu vlnolamu proříznuty a následně vysekány do hloubky cca 70 mm pod líc konstrukce.</t>
  </si>
  <si>
    <t>6-R15</t>
  </si>
  <si>
    <t>Vyspárování flexibilní spárovací hmotou cca 10-20 mm pod líc konstrukce vč. spojovacího můstku</t>
  </si>
  <si>
    <t>-1386418375</t>
  </si>
  <si>
    <t>Spára bude opatřena adhezním můstkem a mrazuvzdornou flexibilní spárovací hmotou cca 10 – 20 mm pod líc konstrukce. Lepení a spárování bude provedeno vysokopevnostní nenasákavou mrazuvzdornou cementovou maltou s parametry splňujícími nejméně tyto požadavky:
• třída dle ČSN 1504-3: R4;
• pevnost v tlaku ≥45 MPa;
• pevnost v ohybu ≥6 MPa;
• tahová přídržnost ≥2,0 MPa;
• velikost zrna ≤3 mm;
• tloušťka vrstvy až 50 mm.</t>
  </si>
  <si>
    <t>Poznámka k položce:_x000D_
Součástí položky bude i očištění okolí spár od případného znečištění spárovací hmotou._x000D_
Podrobná specifikace viz Technické podmínky v příloze H.</t>
  </si>
  <si>
    <t>Přetěsnění dilatačních spar vlnolamu</t>
  </si>
  <si>
    <t>(svislé spáry prefbarikovaného vlnolamu 100%, spáry v kameni 50%)</t>
  </si>
  <si>
    <t>Staničení 0 až 50m</t>
  </si>
  <si>
    <t>(0.42+0.55+0.28+0.61)"m"*0.5*(50/4+1)"ks"</t>
  </si>
  <si>
    <t>Staničení 50 až 100m</t>
  </si>
  <si>
    <t>(0.28+0.61+0.25+0.57)"m"*0.5*(50/4+1)"ks"</t>
  </si>
  <si>
    <t>Staničení 100 až 150m</t>
  </si>
  <si>
    <t>(0.25+0.57+0.23+0.53)"m"*0.5*(50/4+1)"ks"</t>
  </si>
  <si>
    <t>Staničení 150 až 200m</t>
  </si>
  <si>
    <t>(0.23+0.53+0.29+0.55)"m"*0.5*(50/4+1)"ks"</t>
  </si>
  <si>
    <t>Staničení 200 až 250m</t>
  </si>
  <si>
    <t>(0.29+0.55+0.23+0.54)"m"*0.5*(50/4+1)"ks"</t>
  </si>
  <si>
    <t>Staničení 250 až 300m</t>
  </si>
  <si>
    <t>(0.23+0.54+0.27+0.51)"m"*0.5*(50/4+1)"ks"</t>
  </si>
  <si>
    <t>Staničení 300 až 350m</t>
  </si>
  <si>
    <t>(0.27+0.51+0.27+0.56)"m"*0.5*(50/4+1)"ks"</t>
  </si>
  <si>
    <t>Staničení 350 až 360m</t>
  </si>
  <si>
    <t>(0.27+0.56+0.28+0.53)"m"*0.5*(10/4+1)"ks"</t>
  </si>
  <si>
    <t>Staničení 360 až 400m</t>
  </si>
  <si>
    <t>(0.28+0.53+0.30+0.49)"m"*0.5*(40/4+1)"ks"</t>
  </si>
  <si>
    <t>Staničení 400 až 421m</t>
  </si>
  <si>
    <t>(0.30+0.49+0.22+0.49)"m"*0.5*(21/4+1)"ks"</t>
  </si>
  <si>
    <t>Přetěsnění podélných spar</t>
  </si>
  <si>
    <t>420 "m" *2 "ks"</t>
  </si>
  <si>
    <t>Přetěsnění kameného obkladu</t>
  </si>
  <si>
    <t>(0.15+0.25+0.9+0.25+0.1)*(421/4+1)</t>
  </si>
  <si>
    <t>899102111R</t>
  </si>
  <si>
    <t>Osazení poklopů plastových včetně rámů pro třídu zatížení A15, A50</t>
  </si>
  <si>
    <t>1533158223</t>
  </si>
  <si>
    <t>Osazení poklopů litinových a ocelových včetně rámů pro třídu zatížení A15, A50</t>
  </si>
  <si>
    <t>Viz přílohu D.04_2.2, D.04_2.3.1 a D.04_2.4.1</t>
  </si>
  <si>
    <t>"Nová šachta u LB vstupu do injekční štoly - viz " 1</t>
  </si>
  <si>
    <t>R10</t>
  </si>
  <si>
    <t>1/P Plastový vodotěsný pochůzný poklop včetně rámu pro ŽB šachtu vnitřních rozměrů 500 x 500 mm</t>
  </si>
  <si>
    <t>-1818626393</t>
  </si>
  <si>
    <t>1/P Plastový vodotěsný pochůzný poklop včetně rámu pro ŽB šachtu vnitřních rozměrů 500 x 500 mm. vč. těsnění a kotvení. Poklop bude doléhat jednou stranou ke svislé betonové konstrukci.</t>
  </si>
  <si>
    <t>89950-R05</t>
  </si>
  <si>
    <t>6/Z Nerezová stupadla osazená do návrtů na chemickou kotvu - dodávka a montáž</t>
  </si>
  <si>
    <t>1117558564</t>
  </si>
  <si>
    <t>6/Z Nerezová stupadla osazená do návrtů na chemickou kotvu.
L = 335 mm; P = 152mm; T = 25 mm; W = 100 mm; H = 20 mm.</t>
  </si>
  <si>
    <t>8-R07.1</t>
  </si>
  <si>
    <t>1/Z Navýšení stávajícího potrubí pro odvádění průsakových vod pomocí nerez trubky - dodávka a montáž</t>
  </si>
  <si>
    <t>-769024675</t>
  </si>
  <si>
    <t>1/Z Navýšení stávajícího potrubí pro odvádění průsakových vod pomocí nerez trubky
Parametry nové nerezové trubky dle stávající trubky, v rozpočtu předpokládáno Ø 108 mm, tl. stěny 5mm, dl. 950 mm.
Součástí je nerezové přichycení stávající trubky, 1 ks koleno 90°, 1 ks koleno 180°.
Napojení nové na stávající potrubí se provede pomocí atypické příruby - dle stávající příruby. Orientační hmotnost materiálu 14 kg.</t>
  </si>
  <si>
    <t>1 "viz přílohu D.04_2.2 a D.04_2.3.1"</t>
  </si>
  <si>
    <t>8-R07.2</t>
  </si>
  <si>
    <t>4/Z Nerezová trubka – ochrana kabelu - dodávka a montáž</t>
  </si>
  <si>
    <t>1164343616</t>
  </si>
  <si>
    <t>4/Z Nerezová trubka – ochrana kabelu
Ø 60,3 mm, tl stěny 3,2mm, 2 x koleno 45°, délka 4,6 m
Vč. nerezové krytky vrchu trubky - nerez trubka Ø 108 mm, tl stěny 5,0mm, dl. 300 mm, konec zavařen záslepkou.
Zhotovitel může navrhnout jiné řešení vrchu trubky. Odhad materiálu 23 kg. Trubka bude zabetonována do navýšení vstupu, svislá část bude nerezovými pásky kotvena ke stožáru kamery.</t>
  </si>
  <si>
    <t>916231213</t>
  </si>
  <si>
    <t>Osazení chodníkového obrubníku betonového stojatého s boční opěrou do lože z betonu prostého</t>
  </si>
  <si>
    <t>1706861942</t>
  </si>
  <si>
    <t>Osazení chodníkového obrubníku betonového se zřízením lože, s vyplněním a zatřením spár cementovou maltou stojatého s boční opěrou z betonu prostého, do lože z betonu prostého</t>
  </si>
  <si>
    <t xml:space="preserve">Poznámka k souboru cen:_x000D_
1. V cenách chodníkových obrubníků ležatých i stojatých jsou započteny pro osazení_x000D_
a) do lože z kameniva těženého i náklady na dodání hmot pro lože tl. 80 až 100 mm,_x000D_
b) do lože z betonu prostého i náklady na dodání hmot pro lože tl. 80 až 100 mm; v cenách -1113 a -1213 též náklady na zřízení bočních opěr._x000D_
2. Část lože z betonu prostého přesahující tl. 100 mm se oceňuje cenou 916 99-1121 Lože pod obrubníky, krajníky nebo obruby z dlažebních kostek._x000D_
3. V cenách nejsou započteny náklady na dodání obrubníků, tyto se oceňují ve specifikaci._x000D_
</t>
  </si>
  <si>
    <t>"Viz přílohu D.04_2.2 a D.04_2.3.1" 3,7</t>
  </si>
  <si>
    <t>59217023</t>
  </si>
  <si>
    <t>obrubník betonový chodníkový 1000x150x250mm</t>
  </si>
  <si>
    <t>-1068676607</t>
  </si>
  <si>
    <t>919735113</t>
  </si>
  <si>
    <t>Řezání stávajícího živičného krytu hl do 150 mm</t>
  </si>
  <si>
    <t>750483462</t>
  </si>
  <si>
    <t>Řezání stávajícího živičného krytu nebo podkladu hloubky přes 100 do 150 mm</t>
  </si>
  <si>
    <t>2*3,4</t>
  </si>
  <si>
    <t>931992121R</t>
  </si>
  <si>
    <t>Výplň dilatačních spár z extrudovaného polystyrénu tl 10 mm</t>
  </si>
  <si>
    <t>-630505457</t>
  </si>
  <si>
    <t>Výplň dilatačních spár z polystyrenu extrudovaného, tloušťky 10 mm</t>
  </si>
  <si>
    <t>"Blok 02 - viz D.04_2.4.2" 0,7</t>
  </si>
  <si>
    <t>-96240894</t>
  </si>
  <si>
    <t>Poznámka k položce:_x000D_
1/O Těsnicí tmel pro dilatační spáry - trvale elastická 1komponentní těsnicí hmota následujících parametrů:_x000D_
• 1-komponentní polyuretan, vytvrzující vzdušnou vlhkostí,_x000D_
• pro použití v exteriéru,_x000D_
• doba vytvoření povrchové kůže: ~60 minut (při +23 °C / 50 % r.v.),_x000D_
• rychlost vytvrzení: ~3,5 mm za 24 hodin (při +23 °C / 50 % r.v.) _x000D_
• rozměry spáry min. šířka = 10 mm, max. šířka = 35 mm,_x000D_
• stékavost: 0 mm, velmi dobrá (DIN EN ISO 7390),_x000D_
• provozní teplota: -40 °C až +80 °C_x000D_
• roztržení: ~ 8 N/mm2 (při +23 °C / 50 % r.v.),_x000D_
• tvrdost „Shore A“: ~ 38 po 28 dnech (při +23 °C / 50 % r.v.),_x000D_
• modul pružnosti: ~ 0,6 N/mm2 po 28 dnech (při +23 °C / 50 % r.v.),_x000D_
• protažení při přetržení: ~ 700 % po 28 dnech (při +23 °C / 50% r.v.),_x000D_
dopružení: &gt; 80 % po 28 dnech (+23 °C / 50% r.v.).</t>
  </si>
  <si>
    <t>"Navýšení trubky" 1,0</t>
  </si>
  <si>
    <t>"Blok 01" 13,5</t>
  </si>
  <si>
    <t>"Blok 02" 2,5</t>
  </si>
  <si>
    <t>Těsnění spáry betonové konstrukce spárovým profilem průřezu 15 mm</t>
  </si>
  <si>
    <t>1893407389</t>
  </si>
  <si>
    <t>Poznámka k položce:_x000D_
3/O Spárový profil průměru 15 mm, materiál mirelon</t>
  </si>
  <si>
    <t>"Blok 02 - viz D.04_2.4.2" 2,5</t>
  </si>
  <si>
    <t>-392467010</t>
  </si>
  <si>
    <t>Poznámka k položce:_x000D_
Odvodnovací příkop (š. 0.6m) do betonu C20/25 XC2.</t>
  </si>
  <si>
    <t>"Viz přílohu D.04_2.2 a D.04_2.3.1" 1,8</t>
  </si>
  <si>
    <t>218406783</t>
  </si>
  <si>
    <t>Poznámka k položce:_x000D_
1/B Betonová příkopová tvárnice, šířka 0,6 m</t>
  </si>
  <si>
    <t>-540323239</t>
  </si>
  <si>
    <t>935-R21</t>
  </si>
  <si>
    <t>6/0 Spojovací můstek na cementové bázi s epoxidovou pryskyřicí + křemičitý písek 1,2 - 4,0 mm</t>
  </si>
  <si>
    <t>-588780862</t>
  </si>
  <si>
    <t>6/0 Spojovací můstek na cementové bázi s epoxidovou pryskyřicí + křemičitý písek 1,2 - 4,0 mm vpravený do druhé (finální) vrstvy. Tahová přídržnost: ≥ 1,5 N / mm2 po 28 dnech.</t>
  </si>
  <si>
    <t>Vyměněné bloky vlnolamu - viz D.04_2.3.2</t>
  </si>
  <si>
    <t>5 * (0.9-0.15-0.1)*0.64</t>
  </si>
  <si>
    <t>Zavázání vlnolamu na stávající vlnolam - viz D.04_2.3.2</t>
  </si>
  <si>
    <t>2*(0.9-0.15-0.1)*1.2</t>
  </si>
  <si>
    <t>Blok 01 - viz D.04_2.4.1</t>
  </si>
  <si>
    <t>3.55*2.4-2.55*1.4+0.8*0.65 + 2*0.6*0.5 + 2*0.65*0.8</t>
  </si>
  <si>
    <t>0.8*0.8 + 0.3*0.5+1.3*1+0.3*(3.55+2.4)*2</t>
  </si>
  <si>
    <t>953961113</t>
  </si>
  <si>
    <t>Kotvy chemickým tmelem M 12 hl 110 mm do betonu, ŽB nebo kamene s vyvrtáním otvoru</t>
  </si>
  <si>
    <t>1517730289</t>
  </si>
  <si>
    <t>Kotvy chemické s vyvrtáním otvoru do betonu, železobetonu nebo tvrdého kamene tmel, velikost M 12, hloubka 110 mm</t>
  </si>
  <si>
    <t xml:space="preserve">Poznámka k souboru cen:_x000D_
1. V cenách 953 96-11 a 953 96-12 jsou započteny i náklady na:_x000D_
a) rozměření, vrtání a spotřebu vrtáků. Pro velikost M 8 až M 30 jsou započteny náklady na vrtání příklepovými vrtáky, pro velikost M 33 až M 39 diamantovými korunkami,_x000D_
b) vyfoukání otvoru, přípravu kotev k uložení do otvorů, vyplnění kotevních otvorů tmelem nebo chemickou patronou včetně dodávky materiálu._x000D_
2. V cenách 953 96-51.. jsou započteny i náklady na dodání a zasunutí kotevního šroubu do otvoru vyplněného chemickým tmelem nebo patronou a dotažení matice._x000D_
</t>
  </si>
  <si>
    <t>4*2*4 "madla"</t>
  </si>
  <si>
    <t>2*2*2 "prodloužení žebříku"</t>
  </si>
  <si>
    <t>953965121</t>
  </si>
  <si>
    <t>Kotevní šroub pro chemické kotvy M 12 dl 160 mm</t>
  </si>
  <si>
    <t>-728658497</t>
  </si>
  <si>
    <t>Kotvy chemické s vyvrtáním otvoru kotevní šrouby pro chemické kotvy, velikost M 12, délka 160 mm</t>
  </si>
  <si>
    <t>369782120</t>
  </si>
  <si>
    <t>Poznámka k položce:_x000D_
Šetrné ruční bourání.</t>
  </si>
  <si>
    <t>Vstup - po úroveň 518.10 v prostoru šachty</t>
  </si>
  <si>
    <t>(3.62*2.45-1.4*2.55)*0.45</t>
  </si>
  <si>
    <t>Vstup - pod úroveň 518.10 + šachta</t>
  </si>
  <si>
    <t>0.6*0.8*1.15+0.25*0.65*0.8</t>
  </si>
  <si>
    <t>Vstup - okolo chráničky u šachty</t>
  </si>
  <si>
    <t>LB zavázání</t>
  </si>
  <si>
    <t>2.5*0.45*0.8</t>
  </si>
  <si>
    <t>Otvor do stávající betonové kabelové šachty v lb zavázání</t>
  </si>
  <si>
    <t>0.3*0.3*0.2</t>
  </si>
  <si>
    <t>Bourání vodních staveb z kamenných kvádrů</t>
  </si>
  <si>
    <t>-398046641</t>
  </si>
  <si>
    <t>Bourání konstrukcí vodních staveb, s naložením vybouraných hmot a suti na dopravní prostředek nebo s odklizením na hromady do vzdálenosti 20 m z kamenných kvádrů</t>
  </si>
  <si>
    <t xml:space="preserve">Poznámka k položce:_x000D_
Odbourání stávajících poškozených kamenných bloku na římse vlnolamu. Předpokládaný rozměr kamenu cca 0.6x0.9x0.25m (šxdxv). Předpokládaný počet 5ks, upřesní TDI. Materiál - pískovec. V průběhu prací se nesmí poškodit/ uvolnit okolní bloky. </t>
  </si>
  <si>
    <t>0.6*0.9*0.25* 5 "ks"</t>
  </si>
  <si>
    <t>977211111</t>
  </si>
  <si>
    <t>Řezání stěnovou pilou ŽB kcí s výztuží průměru do 16 mm hl do 200 mm</t>
  </si>
  <si>
    <t>-1140432218</t>
  </si>
  <si>
    <t>Řezání konstrukcí stěnovou pilou železobetonových průměru řezané výztuže do 16 mm hloubka řezu do 200 mm</t>
  </si>
  <si>
    <t xml:space="preserve">Poznámka k souboru cen:_x000D_
1. Množství měrných jednotek se určuje:_x000D_
a) u řezů v m délky řezu v závislosti na jeho hloubce,_x000D_
b) u příplatku za řezy do výztuže průměru přes 16 mm v cm2 plochy řezané výztuže._x000D_
2. V cenách jsou započteny i náklady na spotřebu vody._x000D_
3. V cenách nejsou započteny náklady na vybourání konstrukce; tyto náklady se oceňují cenami katalogu 801-3 Budovy a haly - bourání konstrukcí._x000D_
</t>
  </si>
  <si>
    <t>Viz přílohu D.04_2.4.1</t>
  </si>
  <si>
    <t>"Vstup - venek okolo nových betonů, řezání svisle " 13,5</t>
  </si>
  <si>
    <t>"Vstup - venek okolo chráničky u šachty, řezání svisle" 1,3</t>
  </si>
  <si>
    <t>"Vstup - uvnitř šachty, svisle" 1,2</t>
  </si>
  <si>
    <t>"Vstup - uvnitř šachty, řezání horizontálně" 8</t>
  </si>
  <si>
    <t>Proříznutí betonu pomocí diamantového kotouče do hloubky 40 mm pod úhlem 45°</t>
  </si>
  <si>
    <t>-252690374</t>
  </si>
  <si>
    <t>"Vstup - venek" 13,5</t>
  </si>
  <si>
    <t>979071021</t>
  </si>
  <si>
    <t>Očištění dlažebních kostek drobných s původním spárováním kamenivem těženým při překopech ing sítí</t>
  </si>
  <si>
    <t>-267490633</t>
  </si>
  <si>
    <t>Očištění vybouraných dlažebních kostek při překopech inženýrských sítí od spojovacího materiálu, s přemístěním hmot na skládku na vzdálenost do 3 m nebo s naložením na dopravní prostředek drobných, s původním vyplněním spár kamenivem těženým</t>
  </si>
  <si>
    <t xml:space="preserve">Poznámka k souboru cen:_x000D_
1. Ceny jsou určeny pouze pro případy havárií, přeložek nebo běžných oprav inženýrských sítí._x000D_
2. Ceny nelze použít v rámci výstavby nových inženýrských sítí._x000D_
3. V cenách jsou započteny i náklady na odklizení odpadových hmot na hromady._x000D_
4. Přemístění vybouraných dlažebních kostek na vzdálenost přes 3 m se oceňuje cenami souborů cen 997 22-1 Vodorovná doprava suti._x000D_
</t>
  </si>
  <si>
    <t>-209299076</t>
  </si>
  <si>
    <t>Viz D.04_2.4.1 - Blok 01</t>
  </si>
  <si>
    <t>3.55*2.4-2.55*1.4+0.8*0.65</t>
  </si>
  <si>
    <t>2*0.6*0.5+2*0.65*0.8+0.8*0.8</t>
  </si>
  <si>
    <t>0.3*0.5+1.3*1+0.3*(3.55+2.4)*2</t>
  </si>
  <si>
    <t>985331211</t>
  </si>
  <si>
    <t>Dodatečné vlepování betonářské výztuže D 8 mm do chemické malty včetně vyvrtání otvoru</t>
  </si>
  <si>
    <t>-575715203</t>
  </si>
  <si>
    <t>Dodatečné vlepování betonářské výztuže včetně vyvrtání a vyčištění otvoru chemickou maltou průměr výztuže 8 mm</t>
  </si>
  <si>
    <t>Viz přílohu D.04_2.5.1</t>
  </si>
  <si>
    <t>"pol. 2" 0,35*8 "ks"</t>
  </si>
  <si>
    <t>"pol. 12" 0,50*8 "ks"</t>
  </si>
  <si>
    <t>"pol. 10" 0,35*16 "ks"</t>
  </si>
  <si>
    <t>985331213</t>
  </si>
  <si>
    <t>Dodatečné vlepování betonářské výztuže D 12 mm do chemické malty včetně vyvrtání otvoru</t>
  </si>
  <si>
    <t>-377107557</t>
  </si>
  <si>
    <t>Dodatečné vlepování betonářské výztuže včetně vyvrtání a vyčištění otvoru chemickou maltou průměr výztuže 12 mm</t>
  </si>
  <si>
    <t>"pol. 4" 0,50*78 "ks"</t>
  </si>
  <si>
    <t>9-R01</t>
  </si>
  <si>
    <t>2/O Vodotěsná kabelová průchodka s rámem pro zabetonování - dodávka a osazení</t>
  </si>
  <si>
    <t>-243560577</t>
  </si>
  <si>
    <t>2/O Vodotěsná kabelová průchodka s rámem pro zabetonování. Ve stěně bude zabetonován obdélníkový (případně dodatečně vyvrtán kruhový) prostup s rozměry odpovídajícími kabelové průchodce (2/O).
• možnost pozdějšího doplnění kabelů – modulový systém.
• rám pro zabetonování – nerez;
• prostor pro kabeláž cca 120x240 mm (š x v);
• vodotěsnost 4 bar,</t>
  </si>
  <si>
    <t>1 "viz D.04_2.4.1"</t>
  </si>
  <si>
    <t>9-R02</t>
  </si>
  <si>
    <t>Demontáž stávajícího ocelového poklopu rozměru 2,80 x 1,65 m, vč. přemístění k repasi</t>
  </si>
  <si>
    <t>-822052613</t>
  </si>
  <si>
    <t>9-R03</t>
  </si>
  <si>
    <t>2/Z Repase pochůzného poklopu o rozměrech cca 2,80 x 1,65 m a rámu pro LB vstup do injekční štoly</t>
  </si>
  <si>
    <t>303046676</t>
  </si>
  <si>
    <t>2/Z Repase pochůzného poklopu o rozměrech cca 2,80 x 1,65 m a rámu pro LB vstup do injekční štoly. Kovové konstrukce poklopu budou otryskány a opatřeny novým nátěrovým systémem.
Rám bude přikotven do ŽB konstrukce pomocí nerezových kotev. Demontáž, uskladnění v depozitu stavby a osazení.
Podrobná specifikace povrchové úpravy viz technické podmínky příloha H. kap. 5.7.</t>
  </si>
  <si>
    <t>1 "viz D.04_2.3.1"</t>
  </si>
  <si>
    <t>9-R04</t>
  </si>
  <si>
    <t xml:space="preserve">Osazení repasovaného poklopu, vč. dovozu, prikotvení, vodotěsného utěsnění </t>
  </si>
  <si>
    <t>911699060</t>
  </si>
  <si>
    <t>966008212</t>
  </si>
  <si>
    <t>Bourání odvodňovacího žlabu z betonových příkopových tvárnic š do 800 mm</t>
  </si>
  <si>
    <t>-989261430</t>
  </si>
  <si>
    <t>Bourání odvodňovacího žlabu s odklizením a uložením vybouraného materiálu na skládku na vzdálenost do 10 m nebo s naložením na dopravní prostředek z betonových příkopových tvárnic nebo desek šířky přes 500 do 800 mm</t>
  </si>
  <si>
    <t xml:space="preserve">Poznámka k souboru cen:_x000D_
1. V cenách jsou započteny i náklady na bouráním obetonování žlabu a případné bourání betonového lože._x000D_
2. V cenách nejsou započteny náklady na zemní práce nutné při rozebírání žlabů._x000D_
3. Přemístění vybouraného materiálu na vzdálenost přes 10 m se oceňuje cenami souborů cen 997 22-1 Vodorovné přemístění vybouraných hmot._x000D_
</t>
  </si>
  <si>
    <t>"LB zavázání" 6,5</t>
  </si>
  <si>
    <t>9-R11.1</t>
  </si>
  <si>
    <t>3/Z Komplet provizorní mobilní hrazení včetně kotvení pro výšku cca 0,6 až 0,7m pro sklon dosedacího prahu nad 2%</t>
  </si>
  <si>
    <t>-791197449</t>
  </si>
  <si>
    <t>3/Z Komplet provizorní mobilní hrazení včetně kotvení pro výšku cca 0,6 až 0,7m pro sklon dosedacího prahu nad 2%.
Dosedací práh
Tvar nerezového dosedacího prahu a nerez. dosedacích desek musí odpovídat návrhu konkrétního dodavatele provizorního hrazení.
Předpokládaný profil:
1) I profil - tl. 10 mm, výška 17 cm, šířka 6 cm, délka cca 4,2 m;
2) Dosedací deska - tl. 10 mm, délka cca 4,2 m, šířka 17 cm;
Hmotnost celkem 142 kg
Dosedací práh bude vybaven montovaným napojením zemnicího pásku (9/Z). Montáž bude provedena před zabetonováním. Práh bude vybaven prvky pro zemnicí propojení s profily bočního vedení.
V místě dosedacího prahu bude lokálně upravena výztuž dle odsouhlaseného provizorního hrazení. Detail úpravy výztuže musí být schválen projektantem.
Boční vedení provizorního hrazení
Tvar nerezového bočního vedení musí odpovídat návrhu konkrétního dodavatele provizorního hrazení.
Bude obsahovat stahovací zařízení hradidel a ochranný kryt pro dobu, kdy nebudou osazena hradidla.
Boční vedení bude obsahovat těsnící prvky z pryže EPDM.
Předpokládaný profil:
3) boční vedení - tl. 10 mm, výška 68+62 cm, délka profilu (28+8+8) cm.
4) zpevnění trojúhelníkové - tl. 10 mm, šířka 6 cm, délka 8 cm, 4ks.
Hmotnost celkem 52 kg
Mezi bočním vedením na původním vlnolamu a dosedacím prahem bude mezera 10 mm.
Profily bočního vedení budou vybaveny prvky pro zemnicí propojení s dosedacím prahem.
Provizorní hrazení (hradidla)
Hradidla (hliníkové tažené profily) budou obsahovat těsnící prvky z pryže EPDM.
Rozměry profilu cca 100 x 200 mm (šířka x výška). Délka cca 4,15 m.
Provizorní hrazení musí těsnit i při sklonu nad 2%.
Horní atypické hradidlo výšky 0,2 až 0,3m.
Odhad hmostnosti materiálu: 194 kg</t>
  </si>
  <si>
    <t>9-R11.2</t>
  </si>
  <si>
    <t>4/P Neoprénová guma - dodávka a osazení</t>
  </si>
  <si>
    <t>849063855</t>
  </si>
  <si>
    <t>Demontáž stávajícího oplocení s uzamykatelnou brankou, vč. jeho přemístění a uložení po dobu stavby</t>
  </si>
  <si>
    <t>-1508321846</t>
  </si>
  <si>
    <t>"LB zavázání" 9,0</t>
  </si>
  <si>
    <t>9-R13.1</t>
  </si>
  <si>
    <t>8/Z Opětovná montáž oplocení s uzamykatelnou brankou, vč. přemístění z místa dočasného uložení</t>
  </si>
  <si>
    <t>-1252964263</t>
  </si>
  <si>
    <t>8/Z Montáž oplocení s poplastovaným pletivem zelené barvy.
Dva nové sloupky budou upraveny pro kotvení do betonu bloku 02.
V prostoru pro provizorní hrazení bude osazena branka s univerzálním klíčem VD, tak aby při otevření nezasahovala do profilu provizorního hrazení a nebránila osazení hradidel.</t>
  </si>
  <si>
    <t>Poznámka k položce:_x000D_
Použije se úvodní demontované oplocení._x000D_
Doplněny budou 2 ks sloupku kotvené do betonu.</t>
  </si>
  <si>
    <t>9-R13.2</t>
  </si>
  <si>
    <t>dodávka ocelového poplastovaného sloupku v.1,8 m charakteru původních sloupků oplocení s patkou pro kotvení do betonu</t>
  </si>
  <si>
    <t>304859807</t>
  </si>
  <si>
    <t>dodávka ocelového poplastovaného sloupku v. 1,8 m charakteru původních sloupků oplocení s patkou pro kotvení do betonu</t>
  </si>
  <si>
    <t>2 "viz přílohu D.04_2.2 a D.04_2.3.1"</t>
  </si>
  <si>
    <t>9-R13.3</t>
  </si>
  <si>
    <t xml:space="preserve">dodávka uzamykatelné ocelové branky š. 0,45 m v. 1,80 m  (univerzální klíč VD), </t>
  </si>
  <si>
    <t>874185123</t>
  </si>
  <si>
    <t>dodávka uzamykatelné ocelové branky š. 0,45 m v. 1,80 m  (univerzální klíč VD),
Povrchová úprava:
 - otryskání na Sa 2,5
 - žárové zinkování 70 µm
 - nátěrový systém (základní epoxidový nátěr 140 µm + vrchní polyuretanový 60 µm)
Podrobná specifikace povrchové úpravy viz technické podmínky příloha H. kap. 5.7.</t>
  </si>
  <si>
    <t>1 "viz přílohu D.04_1 a D.04_2.2"</t>
  </si>
  <si>
    <t>9-R16.1</t>
  </si>
  <si>
    <t>Kotvené lešení v šachtě, šachta hluboká cca 30 m, Půdorysné rozměry šachty 2.55 x 1.4 m - zřízení a odstranění</t>
  </si>
  <si>
    <t>1830933643</t>
  </si>
  <si>
    <t>9-R16.2</t>
  </si>
  <si>
    <t>Přenosné lešení pro provádění přespárování vlnolamu (dodávka/pronájem, zřízení, přemisťování, odstranění)</t>
  </si>
  <si>
    <t>-198822417</t>
  </si>
  <si>
    <t>Přenosné lešení pro provádění přespárování vlnolamu na návodní straně, musí být zabezpečna ochrana těsnící folie.</t>
  </si>
  <si>
    <t>9-R17.1</t>
  </si>
  <si>
    <t>Opatření proti poškození vnitřního vybavení šachty</t>
  </si>
  <si>
    <t>736400854</t>
  </si>
  <si>
    <t>9-R17.2</t>
  </si>
  <si>
    <t>Opatření štoly proti vniknutí třetích osob</t>
  </si>
  <si>
    <t>-1831425745</t>
  </si>
  <si>
    <t>9-R17.3</t>
  </si>
  <si>
    <t>Opatření pro trvalou možnost průchodu obsluhy VD z a do chodby</t>
  </si>
  <si>
    <t>-1471998665</t>
  </si>
  <si>
    <t>9-R17.4</t>
  </si>
  <si>
    <t>Opatření pro zamezení natékání dešťové vody do chodby</t>
  </si>
  <si>
    <t>6094306</t>
  </si>
  <si>
    <t>9-R17.5</t>
  </si>
  <si>
    <t>Opatření na návodním líci vlnolamu pro zamezení pádu osob, nářadí a stavebního materiálu na návodní těsnění respektive do nádrže (dodávka/pronájem, zřízení, přemisťování a odstranění)</t>
  </si>
  <si>
    <t>-422601469</t>
  </si>
  <si>
    <t>Opatření po dobu realizace prací na návodním líci vlnolamu bude udržovat taková opatření, která zamezí pádu osob, nářadí a stavebního materiálu na návodní plášťové těsnění hráze, respektive do nádrže. Pod pracovní plošinou bude instalován posuvný záchytný systém a plovoucí norná stěna, které budou přesouvány současně s pracovní plošinou.</t>
  </si>
  <si>
    <t>-1240432128</t>
  </si>
  <si>
    <t>odstr_asf*0,103*2 "odfézování ve dvou vrstvách"</t>
  </si>
  <si>
    <t>odstr_asf*0,290</t>
  </si>
  <si>
    <t>-738038345</t>
  </si>
  <si>
    <t>odstr_asf*0,103*2*49 "celkem do 50 km"</t>
  </si>
  <si>
    <t>odstr_asf*0,290*24 "celkem do 25 km"</t>
  </si>
  <si>
    <t>547732495</t>
  </si>
  <si>
    <t>odstr_zlab*0,350 "přemístění na MD"</t>
  </si>
  <si>
    <t>odstr_obrub*0,205 "přemístění na MD"</t>
  </si>
  <si>
    <t>1703607116</t>
  </si>
  <si>
    <t>odstr_zlab*0,350*4 "přemístění na MD do 5 km"</t>
  </si>
  <si>
    <t>odstr_obrub*0,205*4 "přemístění na MD do 5 km"</t>
  </si>
  <si>
    <t>99722-R18</t>
  </si>
  <si>
    <t>Poplatek za uložení odpadu z asfaltových povrchů s obsahem dehtu na skládce NO (skládkovné)</t>
  </si>
  <si>
    <t>1003176290</t>
  </si>
  <si>
    <t xml:space="preserve">Poznámka k souboru cen:_x000D_
1. Ceny uvedené v souboru cen lze po dohodě upravit podle místních podmínek._x000D_
2. Uložení odpadů neuvedených v souboru cen se oceňuje individuálně._x000D_
3. V cenách je započítán poplatek za ukládání odpadu dle zákona 185/2001 Sb._x000D_
4. Případné drcení stavebního odpadu lze ocenit cenami souboru cen 997 00-60 Drcení stavebního_x000D_
 odpadu z katalogu 800-6 Demolice objektů._x000D_
</t>
  </si>
  <si>
    <t>odstr_asf*0,103*2</t>
  </si>
  <si>
    <t>-1123061013</t>
  </si>
  <si>
    <t>1212481949</t>
  </si>
  <si>
    <t>bour_kvadru*2,750 "přemístění na MD"</t>
  </si>
  <si>
    <t>odstr_ocel/1000 "odklizení k likvidaci"</t>
  </si>
  <si>
    <t>-1868875872</t>
  </si>
  <si>
    <t>bourani*2,447*4 "přemístění na MD - do 5 km"</t>
  </si>
  <si>
    <t>bour_kvadru*2,750*4 "přemístění na MD - do 5 km"</t>
  </si>
  <si>
    <t>odstr_ocel/1000 *24 "odklizení do 25 km"</t>
  </si>
  <si>
    <t>-360370334</t>
  </si>
  <si>
    <t>-odstr_ocel</t>
  </si>
  <si>
    <t>-620829347</t>
  </si>
  <si>
    <t>767832102</t>
  </si>
  <si>
    <t>Montáž venkovních požárních žebříků do zdiva bez suchovodu</t>
  </si>
  <si>
    <t>-1036760941</t>
  </si>
  <si>
    <t>767834112</t>
  </si>
  <si>
    <t>Příplatek k ceně za montáž ocharanného koše svařovaný</t>
  </si>
  <si>
    <t>549851434</t>
  </si>
  <si>
    <t>Montáž venkovních požárních žebříků Příplatek k cenám za montáž ochranného koše, připevněného svařováním</t>
  </si>
  <si>
    <t>R07</t>
  </si>
  <si>
    <t>5/Z Navýšení ocelového žebříku s ochranným košem, vč. povrchové úpravy - žárové zinkování + nátěrový systém</t>
  </si>
  <si>
    <t>-1005781548</t>
  </si>
  <si>
    <t>5/Z Navýšení ocelového žebříku s ochranným košem. Dle parametrů stávajícího žebříku. Úprava pozink. Odhad materiálu 50kg. Žebřík se prodlouží cca o 1,0 m nad stávající úroveň, uchycení konce žebříku bude upraveno. Kotvení bude provedeno pomocí chemických kotev a šroubového spoje.
Povrchová úprava:
 - otryskání na Sa 2,5
 - žárové zinkování 70 µm
 - nátěrový systém (základní epoxidový nátěr 140 µm + vrchní polyuretanový 60 µm)
Podrobná specifikace povrchové úpravy viz technické podmínky příloha H. kap. 5.7.</t>
  </si>
  <si>
    <t>50 "viz přílohu D.04_2.2 a D.04_2.3.1"</t>
  </si>
  <si>
    <t>767995113</t>
  </si>
  <si>
    <t>Montáž atypických zámečnických konstrukcí hmotnosti do 20 kg</t>
  </si>
  <si>
    <t>-2126493082</t>
  </si>
  <si>
    <t>Montáž ostatních atypických zámečnických konstrukcí hmotnosti přes 10 do 20 kg</t>
  </si>
  <si>
    <t>R06</t>
  </si>
  <si>
    <t xml:space="preserve">7/Z Nerez madlo z trubky a obdelníkové příruby </t>
  </si>
  <si>
    <t>-570400381</t>
  </si>
  <si>
    <t>7/Z Nerez madlo z trubky a obdelníkové příruby osazené do návrtů na chemickou kotvu
Trubka Ø40 mm, tl. stěny 5,0 mm.
Příruba 100x340mm.
Výška nad betonem 1100 mm, šířka 280 mm, poloměr 140mm. Hmotsnost cca 27.5kg</t>
  </si>
  <si>
    <t>27,5 "viz přílohu D.04_2.2 a D.04_2.3.1"</t>
  </si>
  <si>
    <t>767996801</t>
  </si>
  <si>
    <t>Demontáž atypických zámečnických konstrukcí rozebráním hmotnosti jednotlivých dílů do 50 kg</t>
  </si>
  <si>
    <t>927645519</t>
  </si>
  <si>
    <t>Demontáž ostatních zámečnických konstrukcí o hmotnosti jednotlivých dílů rozebráním do 50 kg</t>
  </si>
  <si>
    <t xml:space="preserve">Poznámka k souboru cen:_x000D_
1. Cenami nelze oceňovat demontáž jmenovité konstrukce, pro kterou jsou ceny v katalogu již stanoveny._x000D_
2. Ceny lze užít pro sortiment zámečnických konstrukcí, nikoliv pro sloupy, kolejnice, vazníky apod._x000D_
3. Volba cen se řídí hmotností jednotlivě demontovaného dílu konstrukce._x000D_
</t>
  </si>
  <si>
    <t>"Vstup - cca U120 rám pod pochůzný poklop, délka cca 9m" 9,0*13,4 "kg/m" *1,1</t>
  </si>
  <si>
    <t>"Vstup - madla průměr cca 3cm, délka 2x1.6m" 2*1,6*5,67 "kg/m" * 1,15</t>
  </si>
  <si>
    <t>"Chránička trubky ke kameře - 2m" 2,0*5,67 "kg/m" * 1,15</t>
  </si>
  <si>
    <t>"Nivelační bod NI-66-31 v kamenné římse vlnolamu" 3,0</t>
  </si>
  <si>
    <t>-1856727200</t>
  </si>
  <si>
    <t>-411070546</t>
  </si>
  <si>
    <t>Poznámka k položce:_x000D_
9/Z Zemnicí pásek FeZn 4 x 30 mm, včetně kotvení a napojení na nerez prvky provizorního hrazení. Osadit při betonáži.</t>
  </si>
  <si>
    <t>9/Z Zemnicí pásek FeZn 4 x 30 mm - viz D.04_1</t>
  </si>
  <si>
    <t>"Blok 02" 13,0</t>
  </si>
  <si>
    <t>598644968</t>
  </si>
  <si>
    <t>1333830919</t>
  </si>
  <si>
    <t>-86603692</t>
  </si>
  <si>
    <t>460510075</t>
  </si>
  <si>
    <t>Kabelové prostupy z trub plastových do rýhy s obetonováním, průměru do 15 cm</t>
  </si>
  <si>
    <t>471378072</t>
  </si>
  <si>
    <t>Kabelové prostupy, kanály a multikanály kabelové prostupy z trub plastových včetně osazení, utěsnění a spárování do rýhy, bez výkopových prací s obetonováním, vnitřního průměru přes 10 do 15 cm</t>
  </si>
  <si>
    <t>3/P HDPE / LDPE korugovaná chránička Ø63 mm</t>
  </si>
  <si>
    <t>2,0</t>
  </si>
  <si>
    <t>34571363</t>
  </si>
  <si>
    <t>trubka elektroinstalační HDPE tuhá dvouplášťová korugovaná D 61/75mm</t>
  </si>
  <si>
    <t>256</t>
  </si>
  <si>
    <t>-2078343471</t>
  </si>
  <si>
    <t>Poznámka k položce:_x000D_
3/P HDPE / LDPE korugovaná chránička Ø63 mm.</t>
  </si>
  <si>
    <t>-429511951</t>
  </si>
  <si>
    <t xml:space="preserve">2/P Vodotěsný HDPE multikanál 2x2 rozměrů cca 265x265 mm, </t>
  </si>
  <si>
    <t>2,5 "viz D.04_2.2, D.04_2.3.1 a D.04_2.4.1"</t>
  </si>
  <si>
    <t>34573-R20</t>
  </si>
  <si>
    <t>2/P Vodotěsný HDPE multikanál 2x2 rozměrů cca 265x265 mm</t>
  </si>
  <si>
    <t>-1545310481</t>
  </si>
  <si>
    <t>2/P Vodotěsný HDPE multikanál 2x2 rozměrů cca 265x265 mm, 
Skladba: adaptér pro kruhové chráničky Ø63 mm, rovný kus, zalomený kus, 
Zatěsnění otvorů kanálů pro tlak vody 2m.</t>
  </si>
  <si>
    <t>460-R21</t>
  </si>
  <si>
    <t>5/O Pěnová guma pro utěsnění kabelových průchodů v multikanálu, tl. 50 mm - dodávka a osazení</t>
  </si>
  <si>
    <t>230809952</t>
  </si>
  <si>
    <t>"Blok 02 - viz D.04_2.4.2" 0,5</t>
  </si>
  <si>
    <t>kac300</t>
  </si>
  <si>
    <t>Kácení stromů do 300 mm</t>
  </si>
  <si>
    <t>399</t>
  </si>
  <si>
    <t>kac500</t>
  </si>
  <si>
    <t>Kácení stromů do 500 mm</t>
  </si>
  <si>
    <t>kac700</t>
  </si>
  <si>
    <t>Kácení stromů do 700</t>
  </si>
  <si>
    <t>kac900</t>
  </si>
  <si>
    <t>Kácení stromů do prům. 900 mm</t>
  </si>
  <si>
    <t>nasyp</t>
  </si>
  <si>
    <t>Násyp se zhutněním</t>
  </si>
  <si>
    <t>2974,216</t>
  </si>
  <si>
    <t>odkopavka_tr3</t>
  </si>
  <si>
    <t>Odkopávka v tř. 3</t>
  </si>
  <si>
    <t>1994,183</t>
  </si>
  <si>
    <t>odstr_ker</t>
  </si>
  <si>
    <t>Odstranění keřů</t>
  </si>
  <si>
    <t>1996</t>
  </si>
  <si>
    <t>SO 05 - Terénní a vegetační úpravy</t>
  </si>
  <si>
    <t>odvoz_bet</t>
  </si>
  <si>
    <t>Odvoz betonů</t>
  </si>
  <si>
    <t>6310,619</t>
  </si>
  <si>
    <t>Soupis:</t>
  </si>
  <si>
    <t>odvoz_panel</t>
  </si>
  <si>
    <t>Odvoz panelů k likvidaci</t>
  </si>
  <si>
    <t>426</t>
  </si>
  <si>
    <t>SO 05a - Terenní úpravy</t>
  </si>
  <si>
    <t>odvoz_tr57</t>
  </si>
  <si>
    <t>Odvoz přebytku v tř. 5-7</t>
  </si>
  <si>
    <t>2965,257</t>
  </si>
  <si>
    <t>ohum_rov15</t>
  </si>
  <si>
    <t>Ohumusování a osetí v rovině</t>
  </si>
  <si>
    <t>5300,1</t>
  </si>
  <si>
    <t>ohum_rov5</t>
  </si>
  <si>
    <t>Ohumusování v rovině v tl. 5 cm</t>
  </si>
  <si>
    <t>4890</t>
  </si>
  <si>
    <t>ohum_svah15</t>
  </si>
  <si>
    <t>Ohumusování a osetí ve svahu</t>
  </si>
  <si>
    <t>2765,12</t>
  </si>
  <si>
    <t>panely_lik</t>
  </si>
  <si>
    <t>Panely k likvidaci</t>
  </si>
  <si>
    <t>600</t>
  </si>
  <si>
    <t>panely_ZS</t>
  </si>
  <si>
    <t>Panely pro použití na plochách ZS</t>
  </si>
  <si>
    <t>parez_1200</t>
  </si>
  <si>
    <t>parez_1500</t>
  </si>
  <si>
    <t>parez_300</t>
  </si>
  <si>
    <t>Odstranění pařezů do 300 mm</t>
  </si>
  <si>
    <t>parez_500</t>
  </si>
  <si>
    <t>Odstranění pařezů do 500 mm</t>
  </si>
  <si>
    <t>parez_700</t>
  </si>
  <si>
    <t>Odstranění pařezů do 700 mm</t>
  </si>
  <si>
    <t>parez_900</t>
  </si>
  <si>
    <t>Odstranění pařezů do 900 mm</t>
  </si>
  <si>
    <t>sejmuti</t>
  </si>
  <si>
    <t>Sejmutí humusu</t>
  </si>
  <si>
    <t>1217,838</t>
  </si>
  <si>
    <t>sejmuti_hrabanky</t>
  </si>
  <si>
    <t>Sejmutí lesní hrabanky</t>
  </si>
  <si>
    <t>1210</t>
  </si>
  <si>
    <t>stepky</t>
  </si>
  <si>
    <t>Rozdrcené větve a keře</t>
  </si>
  <si>
    <t>45,26</t>
  </si>
  <si>
    <t>voda</t>
  </si>
  <si>
    <t>Zalití vodou</t>
  </si>
  <si>
    <t>424,957</t>
  </si>
  <si>
    <t>zpevneni_juta</t>
  </si>
  <si>
    <t>Zpevnení svahu</t>
  </si>
  <si>
    <t>1142,4</t>
  </si>
  <si>
    <t>111201102</t>
  </si>
  <si>
    <t>Odstranění křovin a stromů průměru kmene do 100 mm i s kořeny z celkové plochy přes 1000 do 10000 m2</t>
  </si>
  <si>
    <t>-498256554</t>
  </si>
  <si>
    <t>Odstranění křovin a stromů s odstraněním kořenů průměru kmene do 100 mm do sklonu terénu 1 : 5, při celkové ploše přes 1 000 do 10 000 m2</t>
  </si>
  <si>
    <t xml:space="preserve">Poznámka k souboru cen:_x000D_
1. Cenu -1104 lze použít jestliže se odstranění stromů a křovin neprovádí na holo._x000D_
2. Cena -1101 je určena i pro:_x000D_
a) odstraňování křovin a stromů o průměru kmene do 100 mm z ploch, jejichž celková výměra je větší než 1 000 m2 při sklonu terénu strmějším než 1 : 5;_x000D_
b) LTM při jakékoliv celkové ploše jednotlivě přes 30 m2._x000D_
3. V ceně jsou započteny i náklady na případné nutné odklizení křovin a stromů na hromady na vzdálenost do 50 m nebo naložení na dopravní prostředek._x000D_
4. Průměr kmenů stromů (křovin) se měří 0,15 m nad přilehlým terénem._x000D_
5. Množství jednotek se určí samostatně za každý objekt v m2 plochy rovné součtu půdorysných ploch omezených obalovými křivkami korun jednotlivých stromů a křovin, popř. skupin stromů a křovin, jejichž koruny se půdorysně překrývají. Jestliže by byl zmíněný součet ploch větší než půdorysná plocha staveniště, počítá se pouze s plochou staveniště._x000D_
</t>
  </si>
  <si>
    <t>1996 "viz přílohu D.05_1.2</t>
  </si>
  <si>
    <t>112101101</t>
  </si>
  <si>
    <t>Odstranění stromů listnatých průměru kmene do 300 mm</t>
  </si>
  <si>
    <t>1639837968</t>
  </si>
  <si>
    <t>Odstranění stromů s odřezáním kmene a s odvětvením listnatých, průměru kmene přes 100 do 300 mm</t>
  </si>
  <si>
    <t xml:space="preserve">Poznámka k souboru cen:_x000D_
1. Ceny jsou určeny pro odstranění stromů v rámci přípravy staveniště._x000D_
2. Ceny lze použít i pro odstranění stromů ze sesuté zeminy, vývratů a polomů._x000D_
3. V ceně jsou započteny i náklady na případné nutné odklizení kmene a větví odděleně na vzdálenost do 50 m nebo s naložením na dopravní prostředek._x000D_
4. Průměr pařezu se měří v místě řezu kmene na základě dvojího na sebe kolmého měření a následného zprůměrování naměřených hodnot nejčastěji ve výšce 0,15 m. V případě přítomnosti výrazných kořenových náběhů je měření prováděno nad nimi, nejčastěji v rozmezí 0,15-0,45 m nad povrchem stávajícího terénu._x000D_
5. Ceny nelze užít v případě, kdy je nutné odstraňování stromu po částech; tyto práce lze oceňovat příslušnými cenami katalogu 823-1 Plochy a úprava území._x000D_
</t>
  </si>
  <si>
    <t>398+1 "viz D.05_1.2"</t>
  </si>
  <si>
    <t>111251111</t>
  </si>
  <si>
    <t>Drcení ořezaných větví D do 100 mm s odvozem do 20 km</t>
  </si>
  <si>
    <t>-573336135</t>
  </si>
  <si>
    <t>Drcení ořezaných větví strojně - (štěpkování) s naložením na dopravní prostředek a odvozem drtě do 20 km a se složením o průměru větví do 100 mm</t>
  </si>
  <si>
    <t xml:space="preserve">Poznámka k souboru cen:_x000D_
1. V cenách nejsou započteny náklady na uložení drti na skládku._x000D_
2. Měří se objem nadrcené hmoty._x000D_
</t>
  </si>
  <si>
    <t>kac300*0,050</t>
  </si>
  <si>
    <t>kac500*0,150</t>
  </si>
  <si>
    <t>kac700*0,250</t>
  </si>
  <si>
    <t>kac900*0,300</t>
  </si>
  <si>
    <t>odstr_ker*0,010</t>
  </si>
  <si>
    <t>112101102</t>
  </si>
  <si>
    <t>Odstranění stromů listnatých průměru kmene do 500 mm</t>
  </si>
  <si>
    <t>-456562713</t>
  </si>
  <si>
    <t>Odstranění stromů s odřezáním kmene a s odvětvením listnatých, průměru kmene přes 300 do 500 mm</t>
  </si>
  <si>
    <t>32 "viz D.05_1.2"</t>
  </si>
  <si>
    <t>112101103</t>
  </si>
  <si>
    <t>Odstranění stromů listnatých průměru kmene do 700 mm</t>
  </si>
  <si>
    <t>405720753</t>
  </si>
  <si>
    <t>Odstranění stromů s odřezáním kmene a s odvětvením listnatých, průměru kmene přes 500 do 700 mm</t>
  </si>
  <si>
    <t>1  "viz D.05_1.2"</t>
  </si>
  <si>
    <t>112201101</t>
  </si>
  <si>
    <t>Odstranění pařezů D do 300 mm</t>
  </si>
  <si>
    <t>921456647</t>
  </si>
  <si>
    <t>Odstranění pařezů s jejich vykopáním, vytrháním nebo odstřelením, s přesekáním kořenů průměru přes 100 do 300 mm</t>
  </si>
  <si>
    <t xml:space="preserve">Poznámka k souboru cen:_x000D_
1. Ceny lze použít i pro odstranění pařezů ze sesuté zeminy, vývratů a polomů._x000D_
2. V ceně jsou započteny i náklady na případné nutné odklizení pařezů na hromady na vzdálenost do 50 m nebo naložení na dopravní prostředek._x000D_
3. Mají-li se odstraňovat pařezy z pokáceného souvislého lesního porostu, lze počet pařezů stanovit s přihlédnutím k tabulce v příloze č. 1._x000D_
4. Zásyp jam po pařezech se oceňuje cenami souboru cen 174 20-12 této části katalogu._x000D_
5. Průměr pařezu se měří v místě řezu kmene na základě dvojího na sebe kolmého měření a následného zprůměrování naměřených hodnot._x000D_
</t>
  </si>
  <si>
    <t>112201102</t>
  </si>
  <si>
    <t>Odstranění pařezů D do 500 mm</t>
  </si>
  <si>
    <t>-1461467026</t>
  </si>
  <si>
    <t>Odstranění pařezů s jejich vykopáním, vytrháním nebo odstřelením, s přesekáním kořenů průměru přes 300 do 500 mm</t>
  </si>
  <si>
    <t>68 "viz D.05_1.2"</t>
  </si>
  <si>
    <t>112201103</t>
  </si>
  <si>
    <t>Odstranění pařezů D do 700 mm</t>
  </si>
  <si>
    <t>-850436099</t>
  </si>
  <si>
    <t>Odstranění pařezů s jejich vykopáním, vytrháním nebo odstřelením, s přesekáním kořenů průměru přes 500 do 700 mm</t>
  </si>
  <si>
    <t>2  "viz D.05_1.2"</t>
  </si>
  <si>
    <t>112201104</t>
  </si>
  <si>
    <t>Odstranění pařezů D do 900 mm</t>
  </si>
  <si>
    <t>-869255217</t>
  </si>
  <si>
    <t>Odstranění pařezů s jejich vykopáním, vytrháním nebo odstřelením, s přesekáním kořenů průměru přes 700 do 900 mm</t>
  </si>
  <si>
    <t>11220-R23</t>
  </si>
  <si>
    <t>Odstranění pařezů D do 1200 mm</t>
  </si>
  <si>
    <t>-1350086460</t>
  </si>
  <si>
    <t>Odstranění pařezů s jejich vykopáním, vytrháním nebo odstřelením, s přesekáním kořenů průměru přes 900 do 1200 mm</t>
  </si>
  <si>
    <t>Poznámka k položce:_x000D_
Pro odstranění pažezů u vícekmenů je použit půměr a počet naměřený ve výšce 0,2 m nad terénem. Pro kácení vícekmenů je použit průměr a počet kmenů naměřený ve výšce 1,3 m. Z tohoto důvodu se počet kácených stromů a odstraňovaných pařezů liší.</t>
  </si>
  <si>
    <t>3 "viz D.05_1.2"</t>
  </si>
  <si>
    <t>11220-R24</t>
  </si>
  <si>
    <t>Odstranění pařezů D do 1500 mm</t>
  </si>
  <si>
    <t>893334976</t>
  </si>
  <si>
    <t>Odstranění pařezů s jejich vykopáním, vytrháním nebo odstřelením, s přesekáním kořenů průměru přes 1200 do 1500 mm</t>
  </si>
  <si>
    <t>2 "viz D.05_1.2"</t>
  </si>
  <si>
    <t>113151111</t>
  </si>
  <si>
    <t>Rozebrání zpevněných ploch ze silničních dílců</t>
  </si>
  <si>
    <t>-2110131991</t>
  </si>
  <si>
    <t>Rozebírání zpevněných ploch s přemístěním na skládku na vzdálenost do 20 m nebo s naložením na dopravní prostředek ze silničních panelů</t>
  </si>
  <si>
    <t xml:space="preserve">Poznámka k souboru cen:_x000D_
1. Cena je určena pro rozebírání silničních panelů jakýchkoliv rozměrů kladených do lože z kameniva včetně odstranění lože._x000D_
</t>
  </si>
  <si>
    <t xml:space="preserve">Viz přílohu D.05_1 a D.05_2.1.1 </t>
  </si>
  <si>
    <t>1200*0,50 "50% odklizení panelů využitých pro ZS po dokončení stavby"</t>
  </si>
  <si>
    <t>1200*0,50 "50% odklizení poškozených panelů před zřízením ZS"</t>
  </si>
  <si>
    <t>panely_ZS "rozebrání dočasné plochy ZS z nových panelů"</t>
  </si>
  <si>
    <t>113152112</t>
  </si>
  <si>
    <t>Odstranění podkladů zpevněných ploch z kameniva drceného</t>
  </si>
  <si>
    <t>465629136</t>
  </si>
  <si>
    <t>Odstranění podkladů zpevněných ploch s přemístěním na skládku na vzdálenost do 20 m nebo s naložením na dopravní prostředek z kameniva drceného</t>
  </si>
  <si>
    <t xml:space="preserve">Poznámka k souboru cen:_x000D_
1. Množství měrných jednotek se určuje v m3 objemu podkladu každé vrstvy samostatně._x000D_
</t>
  </si>
  <si>
    <t>panely_ZS*0,15 "pod zpevněním ZS z nových panelů"</t>
  </si>
  <si>
    <t>121101101</t>
  </si>
  <si>
    <t>Sejmutí ornice s přemístěním na vzdálenost do 50 m</t>
  </si>
  <si>
    <t>675301495</t>
  </si>
  <si>
    <t>Sejmutí ornice nebo lesní půdy s vodorovným přemístěním na hromady v místě upotřebení nebo na dočasné či trvalé skládky se složením, na vzdálenost do 50 m</t>
  </si>
  <si>
    <t xml:space="preserve">Poznámka k souboru cen:_x000D_
1. V cenách jsou započteny i náklady na příp. nutné naložení sejmuté ornice na dopravní prostředek._x000D_
2. V cenách nejsou započteny náklady na odstranění nevhodných přimísenin (kamenů, kořenů apod.); tyto práce se ocení individuálně._x000D_
3. Množství ornice odebírané ze skládek se do objemu vykopávek pro volbu cen podle množství nezapočítává. Ceny souboru cen 122 . 0-11 Odkopávky a prokopávky nezapažené, se volí pro ornici odebíranou z projektovaných dočasných skládek;_x000D_
a) na staveništi podle součtu objemu ze všech skládek,_x000D_
b) mimo staveniště podle objemu každé skládky zvlášť._x000D_
4. Uložení ornice na skládky se oceňuje podle ustanovení v poznámkách č. 1 a 2 k ceně 171 20-1201 Uložení sypaniny na skládky. Složení ornice na hromady v místě upotřebení se neoceňuje._x000D_
5. Odebírá-li se ornice z projektované dočasné skládky, oceňuje se její naložení a přemístění podle čl. 3172 Všeobecných podmínek tohoto katalogu._x000D_
6. Přemísťuje-li se ornice na vzdálenost větší něž 250 m, vzdálenost 50 m se pro určení vzdálenosti vodorovného přemístění neodečítá a ocení se sejmutí a přemístění bez ohledu na ustanovení pozn. č. 1 takto:_x000D_
a) sejmutí ornice na vzdálenost 50m cenou 121 10-1101;_x000D_
b) naložení příslušnou cenou souboru cen 167 10- . ._x000D_
c) vodorovné přemístění cenami souboru cen 162 . 0- . . Vodorovné přemístění výkopku._x000D_
7. Sejmutí podorničí se oceňuje cenami odkopávek s přihlédnutím k ustanovení čl. 3112 Všeobecných podmínek tohoto katalogu._x000D_
</t>
  </si>
  <si>
    <t>V prostoru terénní úpravy na PB</t>
  </si>
  <si>
    <t>0,15*1990"m2"*1.02</t>
  </si>
  <si>
    <t>Trojúhelník v prostoru cest v PB</t>
  </si>
  <si>
    <t>0,15*270 "m2"</t>
  </si>
  <si>
    <t>Pravá strana skluzu a příjezd pro jeřáb</t>
  </si>
  <si>
    <t>0,15*2945"m2"*1.04</t>
  </si>
  <si>
    <t>Levá strana skluzu</t>
  </si>
  <si>
    <t>0,15*708"m2"*1.04</t>
  </si>
  <si>
    <t>LB břeh v prostoru SO04</t>
  </si>
  <si>
    <t>0,15*4</t>
  </si>
  <si>
    <t>Odečtení lesní hrabanky</t>
  </si>
  <si>
    <t>-0,15*sejmuti_hrabanky "tl. 15 cm je pouze pro odečtení, sejímaná tl. je 10 cm"</t>
  </si>
  <si>
    <t>V prostoru dočasných staveništních komunikacích (bez zákresu v situaci) 3m*300m</t>
  </si>
  <si>
    <t xml:space="preserve">0,15*3,0*300 </t>
  </si>
  <si>
    <t>V prostoru zařízení staveniště v areálu VD v podhrází (bez zákresu v situaci)</t>
  </si>
  <si>
    <t>0,15*1000 "m2"</t>
  </si>
  <si>
    <t>Manipulační plocha a nájezd do skluzu mezi LB zdi skluzu, mostem přes vývar a komunikací k MVE (bez zákresu v situaci)</t>
  </si>
  <si>
    <t>zařízení staveniště a MD na p. č. 1344/3 - 10% plochy v tl. 0,10 m</t>
  </si>
  <si>
    <t>0,10*0,10*4890 "m2"</t>
  </si>
  <si>
    <t>121101201</t>
  </si>
  <si>
    <t>Odstranění lesní hrabanky</t>
  </si>
  <si>
    <t>-788699805</t>
  </si>
  <si>
    <t>Odstranění lesní hrabanky pro jakoukoliv tloušťku vrstvy</t>
  </si>
  <si>
    <t xml:space="preserve">Poznámka k souboru cen:_x000D_
1. Cena je určena pro odstranění lesní hrabanky při jakémkoliv sklonu terénu._x000D_
2. V ceně jsou započteny i náklady na přemístění a rozhození hrabanky mimo očišťovanou plochu na vzdálenost do 20 m nebo naložení na dopravní prostředek._x000D_
3. Lesní hrabankou se rozumí vrstva nesetlelého opadaného listí, jehličí, větévek, kůry nebo mechu._x000D_
</t>
  </si>
  <si>
    <t>Poznámka k položce:_x000D_
Skrývka lesní hrabanky dle skutečné tloušky (předpoklad tloušky 10cm)</t>
  </si>
  <si>
    <t>Pravá strana skluzu a příjezd pro jeřáb - viz D.05_2.1.1</t>
  </si>
  <si>
    <t>1210 "m2"</t>
  </si>
  <si>
    <t>122201103</t>
  </si>
  <si>
    <t>Odkopávky a prokopávky nezapažené v hornině tř. 3 objem do 5000 m3</t>
  </si>
  <si>
    <t>1893196834</t>
  </si>
  <si>
    <t>Odkopávky a prokopávky nezapažené s přehozením výkopku na vzdálenost do 3 m nebo s naložením na dopravní prostředek v hornině tř. 3 přes 1 000 do 5 000 m3</t>
  </si>
  <si>
    <t xml:space="preserve">Poznámka k souboru cen:_x000D_
1. Odkopávky a prokopávky v roubených prostorech se oceňují podle čl. 3116 Všeobecných podmínek tohoto katalogu._x000D_
2. Odkopávky a prokopávky ve stržích při lesnicko-technických melioracích (LTM) se oceňují cenami do 100 m3 pro jakýkoliv skutečný objem výkopu; ostatní odkopávky a prokopávky při LTM se oceňují při jakémkoliv objemu výkopu přes 100 m3 cenami přes 100 do 1 000 m3._x000D_
3. Ceny lze použít i pro vykopávky odpadových jam._x000D_
4. Ceny lze použít i pro sejmutí podorničí. Přitom se přihlíží k ustanovení čl. 3112 Všeobecných podmínek tohoto katalogu._x000D_
</t>
  </si>
  <si>
    <t>Výkop v řezech1**(po původní terén) až 1*(po hranu pláně terénní úpravy)</t>
  </si>
  <si>
    <t>(0+0.2)*0.5*1.09</t>
  </si>
  <si>
    <t>Výkop v řezech 1*(po hranu pláně terénní úpravy) až 2</t>
  </si>
  <si>
    <t>(0.2+9.5)*0.5*5.55</t>
  </si>
  <si>
    <t>Výkop v řezech 2 až 3</t>
  </si>
  <si>
    <t>(9.5+10.5)*0.5*10</t>
  </si>
  <si>
    <t>Výkop v řezech 3 až 4</t>
  </si>
  <si>
    <t>(10.5+11.5)*0.5*10</t>
  </si>
  <si>
    <t>Výkop v řezech 4 až 5</t>
  </si>
  <si>
    <t>(11.5+11.7)*0.5*10</t>
  </si>
  <si>
    <t>Výkop v řezech 5 až 6</t>
  </si>
  <si>
    <t>(11.7+17.7)*0.5*10</t>
  </si>
  <si>
    <t>Výkop v řezech 6 až 7</t>
  </si>
  <si>
    <t>(17.7+29.7)*0.5*10</t>
  </si>
  <si>
    <t>Výkop v řezech 7 až 8</t>
  </si>
  <si>
    <t>(29.7+46.3)*0.5*10</t>
  </si>
  <si>
    <t>Výkop v řezech 8 až 9</t>
  </si>
  <si>
    <t>(46.3+63.5)*0.5*10</t>
  </si>
  <si>
    <t>Výkop v řezech 9 až 10</t>
  </si>
  <si>
    <t>(63.5+1.6)*0.5*10</t>
  </si>
  <si>
    <t>Výkop v řezech10 až 11*(po pláně hranu terénní úpravy)</t>
  </si>
  <si>
    <t>(1.6+0)*0.5*3.32</t>
  </si>
  <si>
    <t>Výkop v řezech 11*(po pláně hranu terénní úpravy) až 11**(po původní terén)</t>
  </si>
  <si>
    <t>(0+0)*0.5*2.68</t>
  </si>
  <si>
    <t>155131312</t>
  </si>
  <si>
    <t>Zřízení protierozního zpevnění svahů geomříží, georohoží sklonu do 1:1 včetně kotvení</t>
  </si>
  <si>
    <t>1269913943</t>
  </si>
  <si>
    <t>Zřízení protierozního zpevnění svahů geomříží nebo georohoží včetně plošného kotvení ocelovými skobami, ve sklonu přes 1:2 do 1:1</t>
  </si>
  <si>
    <t xml:space="preserve">Poznámka k souboru cen:_x000D_
1. V cenách jsou započteny i náklady na ukotvení horního okraje geomříže nebo georohože do mělké rýhy ocelovými skobami, na zřízení rýhy i její zasypání, na instalaci geomříže nebo georohože včetně přesahů a na plošné kotvení ocelovými skobami z betonářské oceli._x000D_
2. V cenách nejsou započteny náklady na dodávku geomříží nebo georohoží, která se oceňuje ve specifikaci. Ztratné včetně přesahů a kotvení krajů lze stanovit ve výši 15 až 20 %._x000D_
</t>
  </si>
  <si>
    <t>Poznámka k položce:_x000D_
Na svazích ve sklonu strmějším než 1:2, se šikmou délkou svahu větší než 1,5 m (délka spádnice) bude v rámci ohumusování osazena biologicky rozložitelná textilie, např. jutová tkanina.</t>
  </si>
  <si>
    <t>SO01</t>
  </si>
  <si>
    <t>230 "m2" *1.12</t>
  </si>
  <si>
    <t>SO05</t>
  </si>
  <si>
    <t>790 "m2" *1.12</t>
  </si>
  <si>
    <t>JTA.JN005R</t>
  </si>
  <si>
    <t xml:space="preserve">přírodní kokosová protierozní síť </t>
  </si>
  <si>
    <t>-863473541</t>
  </si>
  <si>
    <t>přírodní kokosová protierozní síť</t>
  </si>
  <si>
    <t>zpevneni_juta*1,2 "20% na přesahy a ztratné"</t>
  </si>
  <si>
    <t>162301101</t>
  </si>
  <si>
    <t>Vodorovné přemístění do 500 m výkopku/sypaniny z horniny tř. 1 až 4</t>
  </si>
  <si>
    <t>947435726</t>
  </si>
  <si>
    <t>Vodorovné přemístění výkopku nebo sypaniny po suchu na obvyklém dopravním prostředku, bez naložení výkopku, avšak se složením bez rozhrnutí z horniny tř. 1 až 4 na vzdálenost přes 50 do 500 m</t>
  </si>
  <si>
    <t>Přemístění přímo v rámci terénní úpravy</t>
  </si>
  <si>
    <t>162401102</t>
  </si>
  <si>
    <t>Vodorovné přemístění do 2000 m výkopku/sypaniny z horniny tř. 1 až 4</t>
  </si>
  <si>
    <t>1731779076</t>
  </si>
  <si>
    <t>Vodorovné přemístění výkopku nebo sypaniny po suchu na obvyklém dopravním prostředku, bez naložení výkopku, avšak se složením bez rozhrnutí z horniny tř. 1 až 4 na vzdálenost přes 1 500 do 2 000 m</t>
  </si>
  <si>
    <t>0,10*sejmuti_hrabanky*2"přemístění na MD a zpět na místo rozprostření"</t>
  </si>
  <si>
    <t>2*sejmuti "přemístění na MD a zpět pro rozprostření"</t>
  </si>
  <si>
    <t>nasyp-odkopavka_tr3 "dovoz nedostatku zeminy z MD"</t>
  </si>
  <si>
    <t>162301421</t>
  </si>
  <si>
    <t>Vodorovné přemístění pařezů do 5 km D do 300 mm</t>
  </si>
  <si>
    <t>-1542798889</t>
  </si>
  <si>
    <t>Vodorovné přemístění větví, kmenů nebo pařezů s naložením, složením a dopravou do 5000 m pařezů kmenů, průměru přes 100 do 300 mm</t>
  </si>
  <si>
    <t xml:space="preserve">Poznámka k souboru cen:_x000D_
1. Průměr kmene i pařezu se měří v místě řezu._x000D_
2. Měrná jednotka je 1 strom._x000D_
</t>
  </si>
  <si>
    <t>162301422</t>
  </si>
  <si>
    <t>Vodorovné přemístění pařezů do 5 km D do 500 mm</t>
  </si>
  <si>
    <t>1857303564</t>
  </si>
  <si>
    <t>Vodorovné přemístění větví, kmenů nebo pařezů s naložením, složením a dopravou do 5000 m pařezů kmenů, průměru přes 300 do 500 mm</t>
  </si>
  <si>
    <t>162301423</t>
  </si>
  <si>
    <t>Vodorovné přemístění pařezů do 5 km D do 700 mm</t>
  </si>
  <si>
    <t>1086209287</t>
  </si>
  <si>
    <t>Vodorovné přemístění větví, kmenů nebo pařezů s naložením, složením a dopravou do 5000 m pařezů kmenů, průměru přes 500 do 700 mm</t>
  </si>
  <si>
    <t>162301424</t>
  </si>
  <si>
    <t>Vodorovné přemístění pařezů do 5 km D do 900 mm</t>
  </si>
  <si>
    <t>-1576159225</t>
  </si>
  <si>
    <t>Vodorovné přemístění větví, kmenů nebo pařezů s naložením, složením a dopravou do 5000 m pařezů kmenů, průměru přes 700 do 900 mm</t>
  </si>
  <si>
    <t>16230-R29</t>
  </si>
  <si>
    <t>Vodorovné přemístění pařezů do 5 km D do 1200 mm</t>
  </si>
  <si>
    <t>-1906590345</t>
  </si>
  <si>
    <t>Vodorovné přemístění větví, kmenů nebo pařezů s naložením, složením a dopravou do 5000 m pařezů kmenů, průměru přes 900 do 1200 mm</t>
  </si>
  <si>
    <t>16230-R30</t>
  </si>
  <si>
    <t>Vodorovné přemístění pařezů do 5 km D do 1500 mm</t>
  </si>
  <si>
    <t>-349970326</t>
  </si>
  <si>
    <t>Vodorovné přemístění větví, kmenů nebo pařezů s naložením, složením a dopravou do 5000 m pařezů kmenů, průměru přes 1200 do 1500 mm</t>
  </si>
  <si>
    <t>162301921</t>
  </si>
  <si>
    <t>Příplatek k vodorovnému přemístění pařezů D 300 mm ZKD 5 km</t>
  </si>
  <si>
    <t>1290280077</t>
  </si>
  <si>
    <t>Vodorovné přemístění větví, kmenů nebo pařezů s naložením, složením a dopravou Příplatek k cenám za každých dalších i započatých 5000 m přes 5000 m pařezů kmenů, průměru přes 100 do 300 mm</t>
  </si>
  <si>
    <t>parez_300*4 "celkem do 25 km"</t>
  </si>
  <si>
    <t>162301922</t>
  </si>
  <si>
    <t>Příplatek k vodorovnému přemístění pařezů D 500 mm ZKD 5 km</t>
  </si>
  <si>
    <t>CS ÚRS 2018 01</t>
  </si>
  <si>
    <t>85234332</t>
  </si>
  <si>
    <t>Vodorovné přemístění větví, kmenů nebo pařezů s naložením, složením a dopravou Příplatek k cenám za každých dalších i započatých 5000 m přes 5000 m pařezů kmenů, průměru přes 300 do 500 mm</t>
  </si>
  <si>
    <t>parez_500*4 "celkem do 25 km"</t>
  </si>
  <si>
    <t>162301923</t>
  </si>
  <si>
    <t>Příplatek k vodorovnému přemístění pařezů D 700 mm ZKD 5 km</t>
  </si>
  <si>
    <t>-997497493</t>
  </si>
  <si>
    <t>Vodorovné přemístění větví, kmenů nebo pařezů s naložením, složením a dopravou Příplatek k cenám za každých dalších i započatých 5000 m přes 5000 m pařezů kmenů, průměru přes 500 do 700 mm</t>
  </si>
  <si>
    <t>parez_700*4 "celkem do 25 km"</t>
  </si>
  <si>
    <t>162301924</t>
  </si>
  <si>
    <t>Příplatek k vodorovnému přemístění pařezů D 900 mm ZKD 5 km</t>
  </si>
  <si>
    <t>677398494</t>
  </si>
  <si>
    <t>Vodorovné přemístění větví, kmenů nebo pařezů s naložením, složením a dopravou Příplatek k cenám za každých dalších i započatých 5000 m přes 5000 m pařezů kmenů, průměru přes 700 do 900 mm</t>
  </si>
  <si>
    <t>parez_900*4 "celkem do 25 km"</t>
  </si>
  <si>
    <t>16230-R35</t>
  </si>
  <si>
    <t>Příplatek k vodorovnému přemístění pařezů D do 1200 mm ZKD 5 km</t>
  </si>
  <si>
    <t>1093632444</t>
  </si>
  <si>
    <t>Vodorovné přemístění větví, kmenů nebo pařezů s naložením, složením a dopravou Příplatek k cenám za každých dalších i započatých 5000 m přes 5000 m pařezů kmenů, průměru přes 900 do 1200 mm</t>
  </si>
  <si>
    <t>parez_1200*4 "celkem do 25 km"</t>
  </si>
  <si>
    <t>16230-R36</t>
  </si>
  <si>
    <t>Příplatek k vodorovnému přemístění pařezů D do 1500 mm ZKD 5 km</t>
  </si>
  <si>
    <t>-1984109810</t>
  </si>
  <si>
    <t>Vodorovné přemístění větví, kmenů nebo pařezů s naložením, složením a dopravou Příplatek k cenám za každých dalších i započatých 5000 m přes 5000 m pařezů kmenů, průměru přes 1200 do 1500 mm</t>
  </si>
  <si>
    <t>parez_1500*4 "celkem do 25 km"</t>
  </si>
  <si>
    <t>16230-R13</t>
  </si>
  <si>
    <t>Nařezání kmenů po pokácených stromech na metry, naštípání velkých průměrů, přenístění a srovnání u příjezdové komunikace</t>
  </si>
  <si>
    <t>1338448741</t>
  </si>
  <si>
    <t>Kmeny pokácených stromů budou pořezány na metrové kusy, Dřevo bude po dohodě s TDI naskládáno do hrání v blízkosti příjezdové komunikace. Odvoz zajistí Povodí Odry, s. p.</t>
  </si>
  <si>
    <t>Poznámka k položce:_x000D_
Monžství kácených stromů viz položky kácení v tomto soupisu prací, případně podrobněji viz přílohu D.05_1.2 tabulka kácených stromů._x000D_
Štípány budou všechny kmeny nad 300 mm.</t>
  </si>
  <si>
    <t>-1305975167</t>
  </si>
  <si>
    <t>280221019</t>
  </si>
  <si>
    <t>odvoz_tr57*10 "celkem do 20km"</t>
  </si>
  <si>
    <t>162-R5</t>
  </si>
  <si>
    <t>Pořízení nedostatku humusu pro ohumusování (náklady na pořízení/nákup, navožení, přemístění ze zdroje a uložení na mezideponii)</t>
  </si>
  <si>
    <t>-1153313444</t>
  </si>
  <si>
    <t>-sejmuti</t>
  </si>
  <si>
    <t>-0,10*sejmuti_hrabanky</t>
  </si>
  <si>
    <t>0,05*ohum_rov5</t>
  </si>
  <si>
    <t>0,15*ohum_rov15</t>
  </si>
  <si>
    <t>0,15*ohum_svah15</t>
  </si>
  <si>
    <t>0,10*sejmuti_hrabanky</t>
  </si>
  <si>
    <t>285,30</t>
  </si>
  <si>
    <t>1974786081</t>
  </si>
  <si>
    <t>sejmuti "naložení pro odvoz na MD"</t>
  </si>
  <si>
    <t>0,10*sejmuti_hrabanky "naložení hrabanky pro odvoz na MD"</t>
  </si>
  <si>
    <t>nasyp "naložení na MD"</t>
  </si>
  <si>
    <t>sejmuti "naložení na MD pro odvoz zpět na ohomusování</t>
  </si>
  <si>
    <t>0,10*sejmuti_hrabanky "naložení hrabanky na MD"</t>
  </si>
  <si>
    <t>167101152</t>
  </si>
  <si>
    <t>Nakládání výkopku z hornin tř. 5 až 7 přes 100 m3</t>
  </si>
  <si>
    <t>-1951670355</t>
  </si>
  <si>
    <t>Nakládání, skládání a překládání neulehlého výkopku nebo sypaniny nakládání, množství přes 100 m3, z hornin tř. 5 až 7</t>
  </si>
  <si>
    <t>2965,257 "přebytek zeminy na MD z ostatních SO"</t>
  </si>
  <si>
    <t>171101101</t>
  </si>
  <si>
    <t>Uložení sypaniny z hornin soudržných do násypů zhutněných na 95 % PS</t>
  </si>
  <si>
    <t>1764869415</t>
  </si>
  <si>
    <t>Uložení sypaniny do násypů s rozprostřením sypaniny ve vrstvách a s hrubým urovnáním zhutněných s uzavřením povrchu násypu z hornin soudržných s předepsanou mírou zhutnění v procentech výsledků zkoušek Proctor-Standard (dále jen PS) na 95 % PS</t>
  </si>
  <si>
    <t>Viz přílohu D.05_2.1.1, D.05_2.2.1 a D.05_2.2.2</t>
  </si>
  <si>
    <t>Násyp v řezech 1** až 1*</t>
  </si>
  <si>
    <t>(0+46.1)*0.5*1.09</t>
  </si>
  <si>
    <t>Násyp v řezech 1* až 2</t>
  </si>
  <si>
    <t>(46.1+18.2)*0.5*5.55</t>
  </si>
  <si>
    <t>Násyp v řezech 2 až 3</t>
  </si>
  <si>
    <t>(18.2+20.5)*0.5*10</t>
  </si>
  <si>
    <t>Násyp v řezech 3 až 4</t>
  </si>
  <si>
    <t>(20.5+22.1)*0.5*10</t>
  </si>
  <si>
    <t>Násyp v řezech 4 až 5</t>
  </si>
  <si>
    <t>(22.1+23.6)*0.5*10</t>
  </si>
  <si>
    <t>Násyp v řezech 5 až 6</t>
  </si>
  <si>
    <t>(23.6+27.2)*0.5*10</t>
  </si>
  <si>
    <t>Násyp v řezech 6 až 7</t>
  </si>
  <si>
    <t>(27.2+26.3)*0.5*10</t>
  </si>
  <si>
    <t>Násyp v řezech 7 až 8</t>
  </si>
  <si>
    <t>(26.3+28.4)*0.5*10</t>
  </si>
  <si>
    <t>Násyp v řezech 8 až 9</t>
  </si>
  <si>
    <t>(28.4+25.1)*0.5*10</t>
  </si>
  <si>
    <t>Násyp v řezech 9 až 10</t>
  </si>
  <si>
    <t>(25.1+76.3)*0.5*10</t>
  </si>
  <si>
    <t>Násyp v řezech 10 až 11*</t>
  </si>
  <si>
    <t>(76.3+146.5)*0.5*3.32</t>
  </si>
  <si>
    <t>Násyp v řezech 11* až 11**</t>
  </si>
  <si>
    <t>(146.5+0)*0.5*2.68</t>
  </si>
  <si>
    <t>285164712</t>
  </si>
  <si>
    <t>odvoz_tr57*2,2</t>
  </si>
  <si>
    <t>174201201</t>
  </si>
  <si>
    <t>Zásyp jam po pařezech D pařezů do 300 mm</t>
  </si>
  <si>
    <t>-1855585738</t>
  </si>
  <si>
    <t>Zásyp jam po pařezech výkopkem z horniny získané při dobývání pařezů s hrubým urovnáním povrchu zasypávky průměru pařezu přes 100 do 300 mm</t>
  </si>
  <si>
    <t xml:space="preserve">Poznámka k souboru cen:_x000D_
1. Zásyp jam po pařezech průměru přes 100 do 300 mm se neoceňuje v případě, že se současně provádí sejmutí ornice._x000D_
2. Nestačí-li pro zasypání jámy po pařezu výkopek získaný při dobývání pařezu a je-li projektem předepsáno, oceňuje se se doplnění jámy do úrovně okolního terénu cenou 174 10-1101 Zásyp sypaninou jam, šachet, rýh nebo kolem objektů._x000D_
3. Průměr pařezu se měří v místě řezu._x000D_
</t>
  </si>
  <si>
    <t>174201202</t>
  </si>
  <si>
    <t>Zásyp jam po pařezech D pařezů do 500 mm</t>
  </si>
  <si>
    <t>696479709</t>
  </si>
  <si>
    <t>Zásyp jam po pařezech výkopkem z horniny získané při dobývání pařezů s hrubým urovnáním povrchu zasypávky průměru pařezu přes 300 do 500 mm</t>
  </si>
  <si>
    <t>174201203</t>
  </si>
  <si>
    <t>Zásyp jam po pařezech D pařezů do 700 mm</t>
  </si>
  <si>
    <t>-1857815806</t>
  </si>
  <si>
    <t>Zásyp jam po pařezech výkopkem z horniny získané při dobývání pařezů s hrubým urovnáním povrchu zasypávky průměru pařezu přes 500 do 700 mm</t>
  </si>
  <si>
    <t>174201204</t>
  </si>
  <si>
    <t>Zásyp jam po pařezech D pařezů do 900 mm</t>
  </si>
  <si>
    <t>2136662036</t>
  </si>
  <si>
    <t>Zásyp jam po pařezech výkopkem z horniny získané při dobývání pařezů s hrubým urovnáním povrchu zasypávky průměru pařezu přes 700 do 900 mm</t>
  </si>
  <si>
    <t>17420-R41</t>
  </si>
  <si>
    <t>Zásyp jam po pařezech D pařezů do 1200 mm</t>
  </si>
  <si>
    <t>1564806604</t>
  </si>
  <si>
    <t>Zásyp jam po pařezech výkopkem z horniny získané při dobývání pařezů s hrubým urovnáním povrchu zasypávky průměru pařezu přes 900 do 1200 mm</t>
  </si>
  <si>
    <t>17420-R42</t>
  </si>
  <si>
    <t>Zásyp jam po pařezech D pařezů do 1500 mm</t>
  </si>
  <si>
    <t>-1652460299</t>
  </si>
  <si>
    <t>Zásyp jam po pařezech výkopkem z horniny získané při dobývání pařezů s hrubým urovnáním povrchu zasypávky průměru pařezu přes 1200 do 1500 mm</t>
  </si>
  <si>
    <t>17-R01</t>
  </si>
  <si>
    <t>Poplatek za uložení pařezů do pům. 300 mm na řízenou skládku</t>
  </si>
  <si>
    <t>-1232712333</t>
  </si>
  <si>
    <t>Poplatek za uložení pařezů pům. 300 mm na řízenou skládku</t>
  </si>
  <si>
    <t>17-R02</t>
  </si>
  <si>
    <t>Poplatek za uložení pařezů do pům. 500 mm na řízenou skládku</t>
  </si>
  <si>
    <t>-2030302747</t>
  </si>
  <si>
    <t>Poplatek za uložení pařezů pům. 300 - 500 mm na řízenou skládku</t>
  </si>
  <si>
    <t>17-R03</t>
  </si>
  <si>
    <t>Poplatek za uložení pařezů do pům. 700 mm na řízenou skládku</t>
  </si>
  <si>
    <t>2041276536</t>
  </si>
  <si>
    <t>Poplatek za uložení pařezů pům. 500 - 700 mm na řízenou skládku</t>
  </si>
  <si>
    <t>17-R04</t>
  </si>
  <si>
    <t>Poplatek za uložení pařezů do pům. 900 mm na řízenou skládku</t>
  </si>
  <si>
    <t>1301234348</t>
  </si>
  <si>
    <t>Poplatek za uložení pařezů pům. 700 - 900 mm na řízenou skládku</t>
  </si>
  <si>
    <t>17-R05</t>
  </si>
  <si>
    <t>Poplatek za uložení pařezů do pům. 1200 mm na řízenou skládku</t>
  </si>
  <si>
    <t>1770410981</t>
  </si>
  <si>
    <t>Poplatek za uložení pařezů pům. 900 - 1200 mm na řízenou skládku</t>
  </si>
  <si>
    <t>17-R47</t>
  </si>
  <si>
    <t>Poplatek za uložení pařezů do pům. 1500 mm na řízenou skládku</t>
  </si>
  <si>
    <t>852684205</t>
  </si>
  <si>
    <t>Poplatek za uložení pařezů pům. 1200 - 1500 mm na řízenou skládku</t>
  </si>
  <si>
    <t>171-R04</t>
  </si>
  <si>
    <t>Uložení rozdrcené dřevní hmoty na řízenou skládku</t>
  </si>
  <si>
    <t>953576307</t>
  </si>
  <si>
    <t>stepky*0,225 * 0,50 "dle TZ uvačována likvidace na skládce 50% dřevní hmoty"</t>
  </si>
  <si>
    <t>181301111</t>
  </si>
  <si>
    <t>Rozprostření ornice tl vrstvy do 100 mm pl přes 500 m2 v rovině nebo ve svahu do 1:5</t>
  </si>
  <si>
    <t>-1061121335</t>
  </si>
  <si>
    <t>Rozprostření a urovnání ornice v rovině nebo ve svahu sklonu do 1:5 při souvislé ploše přes 500 m2, tl. vrstvy do 100 mm</t>
  </si>
  <si>
    <t xml:space="preserve">Poznámka k souboru cen:_x000D_
1. V ceně jsou započteny i náklady na případné nutné přemístění hromad nebo dočasných skládek na místo spotřeby ze vzdálenosti do 30 m._x000D_
2. V ceně nejsou započteny náklady na získání ornice; toto získání se oceňuje cenami souboru cen 121 10-11 Sejmutí ornice._x000D_
3. Případné nakládání ornice, v souvislosti s pozn. č. 2 se oceňuje cenami souboru cen 167 10-11 Nakládání, skládání a překládání neulehlého výkopku nebo sypaniny._x000D_
4. Jsou-li hromady nebo dočasné skládky ornice umístěny podle projektu ve vzdálenosti přes 30 m od místa spotřeby, oceňuje se její přemístění cenami souboru cen 162 . 0-1 . Vodorovné přemístění výkopku, přičemž se vzdálenost 30 m, uvedená v popisu cen, neodečítá._x000D_
</t>
  </si>
  <si>
    <t>Ohumusování v tl 0.05m a osetí v prostoru terénní úpravy</t>
  </si>
  <si>
    <t>4890 "m2"</t>
  </si>
  <si>
    <t>181301112</t>
  </si>
  <si>
    <t>Rozprostření ornice tl vrstvy do 150 mm pl přes 500 m2 v rovině nebo ve svahu do 1:5</t>
  </si>
  <si>
    <t>-2061198234</t>
  </si>
  <si>
    <t>Rozprostření a urovnání ornice v rovině nebo ve svahu sklonu do 1:5 při souvislé ploše přes 500 m2, tl. vrstvy přes 100 do 150 mm</t>
  </si>
  <si>
    <t>Ucelená plocha v prostoru terénní úpravy po komunikaci</t>
  </si>
  <si>
    <t>1555 "m2" *1.02</t>
  </si>
  <si>
    <t>252 "m2"</t>
  </si>
  <si>
    <t>Ohumusování v prostoru deponii v podhrází</t>
  </si>
  <si>
    <t>562 "m2"</t>
  </si>
  <si>
    <t>900 "m2"</t>
  </si>
  <si>
    <t>1000 "m2"</t>
  </si>
  <si>
    <t>181411121</t>
  </si>
  <si>
    <t>Založení lučního trávníku výsevem plochy do 1000 m2 v rovině a ve svahu do 1:5</t>
  </si>
  <si>
    <t>1219179773</t>
  </si>
  <si>
    <t>Založení trávníku na půdě předem připravené plochy do 1000 m2 výsevem včetně utažení lučního v rovině nebo na svahu do 1:5</t>
  </si>
  <si>
    <t xml:space="preserve">Poznámka k souboru cen:_x000D_
1. V cenách jsou započteny i náklady na pokosení, naložení a odvoz odpadu do 20 km se složením._x000D_
2. V cenách -1161 až -1164 nejsou započteny i náklady na zatravňovací textilii._x000D_
3. V cenách nejsou započteny náklady na:_x000D_
a) přípravu půdy,_x000D_
b) travní semeno, tyto náklady se oceňují ve specifikaci,_x000D_
c) vypletí a zalévání; tyto práce se oceňují cenami části C02 souborů cen 185 80-42 Vypletí a 185 80-43 Zalití rostlin vodou,_x000D_
d) srovnání terénu, tyto práce se oceňují souborem cen 181 1.-..Plošná úprava terénu._x000D_
4. V cenách o sklonu svahu přes 1:1 jsou uvažovány podmínky pro svahy běžně schůdné; bez použití lezeckých technik. V případě použití lezeckých technik se tyto náklady oceňují individuálně._x000D_
</t>
  </si>
  <si>
    <t>005724720</t>
  </si>
  <si>
    <t>osivo směs travní krajinná-rovinná</t>
  </si>
  <si>
    <t>819952625</t>
  </si>
  <si>
    <t>ohum_rov15*300/10000 "300 kg/ha"</t>
  </si>
  <si>
    <t>ohum_rov5*300/10000 "300 kg/ha"</t>
  </si>
  <si>
    <t>181411123</t>
  </si>
  <si>
    <t>Založení lučního trávníku výsevem plochy do 1000 m2 ve svahu do 1:1</t>
  </si>
  <si>
    <t>-1608384813</t>
  </si>
  <si>
    <t>Založení trávníku na půdě předem připravené plochy do 1000 m2 výsevem včetně utažení lučního na svahu přes 1:2 do 1:1</t>
  </si>
  <si>
    <t>005724740</t>
  </si>
  <si>
    <t>osivo směs travní krajinná-svahová</t>
  </si>
  <si>
    <t>612459120</t>
  </si>
  <si>
    <t>ohum_svah15*300/10000 "300 kg/ha"</t>
  </si>
  <si>
    <t>sejmuti_hrabanky*300/10000 "300 kg/ha"</t>
  </si>
  <si>
    <t>-42378411</t>
  </si>
  <si>
    <t>181-R06</t>
  </si>
  <si>
    <t>Opětovné rozprostření lesní hrabanky</t>
  </si>
  <si>
    <t>-1031749001</t>
  </si>
  <si>
    <t>-1087239749</t>
  </si>
  <si>
    <t>182301122</t>
  </si>
  <si>
    <t>Rozprostření ornice pl do 500 m2 ve svahu přes 1:5 tl vrstvy do 150 mm</t>
  </si>
  <si>
    <t>1715310463</t>
  </si>
  <si>
    <t>Rozprostření a urovnání ornice ve svahu sklonu přes 1:5 při souvislé ploše do 500 m2, tl. vrstvy přes 100 do 150 mm</t>
  </si>
  <si>
    <t xml:space="preserve">Poznámka k souboru cen:_x000D_
1. V ceně jsou započteny i náklady na případné nutné přemístění hromad nebo dočasných skládek na místo spotřeby ze vzdálenosti do 30 m._x000D_
2. V ceně nejsou započteny náklady na získání ornice; toto získání se oceňuje cenami souboru cen 121 10-11 Sejmutí ornice._x000D_
3. Případné nakládání ornice, v souvislosti s pozn. č. 3, se oceňuje cenami souboru cen 167 10-11 Nakládání, skládání a překládání neulehlého výkopku nebo sypaniny._x000D_
4. Jsou-li hromady nebo dočasné skládky ornice umístěny podle projektu ve vzdálenosti přes 30 m od místa spotřeby, oceňuje se její přemístění cenami souboru cen 162 . 0-1 . Vodorovné přemístění výkopku, přičemž se vzdálenost 30 m, uvedená v popisu cen, neodečítá._x000D_
</t>
  </si>
  <si>
    <t>Za bezpečnostním přelivem</t>
  </si>
  <si>
    <t>202 "m2"</t>
  </si>
  <si>
    <t>(2870+23) "m2"*1.04</t>
  </si>
  <si>
    <t>735 "m2" *1.04</t>
  </si>
  <si>
    <t>Odečtení plochy hrabanky</t>
  </si>
  <si>
    <t>-1210 "m2"</t>
  </si>
  <si>
    <t>185803111</t>
  </si>
  <si>
    <t>Ošetření trávníku shrabáním v rovině a svahu do 1:5</t>
  </si>
  <si>
    <t>1146381194</t>
  </si>
  <si>
    <t>Ošetření trávníku jednorázové v rovině nebo na svahu do 1:5</t>
  </si>
  <si>
    <t xml:space="preserve">Poznámka k souboru cen:_x000D_
1. V cenách nejsou započteny náklady na :_x000D_
a) vypletí; tyto práce se oceňují cenami části C02 souboru cen 185 80-42 Vypletí,_x000D_
b) zalití; tyto práce se oceňují cenami části C02 souboru cen 185 80-43 Zalití rostlin vodou_x000D_
c) chemické odplevelení; tyto práce se oceňují cenami části A02 souboru cen 184 80-22 Chemické odplevelení trávníku,_x000D_
d) hnojení; tyto práce se oceňuji cenami části A02 souboru cen 184 85-11 Hnojení roztokem hnojiva nebo 185 80-21 Hnojení._x000D_
2. V cenách jsou započteny i náklady na pokosení se shrabáním, naložením shrabu na dopravní prostředek s odvezením do vzdálenosti 20 km a vyložením shrabu._x000D_
3. V cenách o sklonu svahu přes 1:1 jsou uvažovány podmínky pro svahy běžně schůdné; bez použití lezeckých technik. V případě použití lezeckých technik se tyto náklady oceňují individuálně._x000D_
</t>
  </si>
  <si>
    <t>185803113</t>
  </si>
  <si>
    <t>Ošetření trávníku shrabáním ve svahu do 1:1</t>
  </si>
  <si>
    <t>1955785341</t>
  </si>
  <si>
    <t>Ošetření trávníku jednorázové na svahu přes 1:2 do 1:1</t>
  </si>
  <si>
    <t>185804312</t>
  </si>
  <si>
    <t>Zalití rostlin vodou plocha přes 20 m2</t>
  </si>
  <si>
    <t>937612422</t>
  </si>
  <si>
    <t>Zalití rostlin vodou plochy záhonů jednotlivě přes 20 m2</t>
  </si>
  <si>
    <t>3*0,010*ohum_rov5</t>
  </si>
  <si>
    <t>3*0,010*ohum_rov15</t>
  </si>
  <si>
    <t>3*0,010*ohum_svah15</t>
  </si>
  <si>
    <t>3*0,010*sejmuti_hrabanky</t>
  </si>
  <si>
    <t>185851121</t>
  </si>
  <si>
    <t>Dovoz vody pro zálivku rostlin za vzdálenost do 1000 m</t>
  </si>
  <si>
    <t>-635982896</t>
  </si>
  <si>
    <t>Dovoz vody pro zálivku rostlin na vzdálenost do 1000 m</t>
  </si>
  <si>
    <t xml:space="preserve">Poznámka k souboru cen:_x000D_
1. Ceny lze použít pouze tehdy, když není voda dostupná z vodovodního řádu._x000D_
2. V cenách jsou započteny i náklady na čerpání vody do cisterny._x000D_
3. V cenách nejsou započteny náklady na dodání vody. Tyto náklady se oceňují individuálně._x000D_
</t>
  </si>
  <si>
    <t>291111111</t>
  </si>
  <si>
    <t>Podklad pro zpevněné plochy z kameniva drceného 0 až 63 mm</t>
  </si>
  <si>
    <t>-426911364</t>
  </si>
  <si>
    <t>Podklad pro zpevněné plochy s rozprostřením a s hutněním z kameniva drceného frakce 0 - 63 mm</t>
  </si>
  <si>
    <t xml:space="preserve">Poznámka k souboru cen:_x000D_
1. Ceny jsou určeny pro zpevnění plochy při zakládání objektů mechanizmy o hmotnosti přes 20 t._x000D_
2. V cenách jsou započteny i náklady na štěrk, kamenivo nebo recyklát._x000D_
3. Podklady ze zemin upravených hydraulickými pojivy (vápno, cement, směs pojiv) se ocení cenami souboru cen 561 0. v katalogu 221 Komunikace pozemní a letiště_x000D_
</t>
  </si>
  <si>
    <t>panely_ZS*0,15</t>
  </si>
  <si>
    <t>291211111</t>
  </si>
  <si>
    <t>Zřízení plochy ze silničních panelů do lože tl 50 mm z kameniva</t>
  </si>
  <si>
    <t>-886105606</t>
  </si>
  <si>
    <t>Zřízení zpevněné plochy ze silničních panelů osazených do lože tl. 50 mm z kameniva</t>
  </si>
  <si>
    <t xml:space="preserve">Poznámka k souboru cen:_x000D_
1. Ceny jsou určeny pro zpevnění plochy při zakládání objektů mechanizmy o hmotnosti přes 20 t._x000D_
2. V ceně jsou započteny i náklady na:_x000D_
a) kamenivo frakce 0 - 32 mm,_x000D_
b) rozprostření podkladu,_x000D_
c) osazení silničních panelů._x000D_
3. V ceně nejsou započteny náklady na dodávku silničních panelů; tato dodávka se oceňuje ve specifikaci s dvojnásobnou obratovostí. Předepíše-li projekt ponechat tento materiál jako trvale zabudovaný i po založení objektu, oceňuje se toto dodání bez obratovosti._x000D_
</t>
  </si>
  <si>
    <t>Poznámka k položce:_x000D_
Provedeno a fakturováno bude až na základě souhlasu TDI.</t>
  </si>
  <si>
    <t>panely_ZS "dočasné zpevnění plochy ZS novými panely"</t>
  </si>
  <si>
    <t>59381338R</t>
  </si>
  <si>
    <t>dočasně použitý materiál - panel silniční 3,00x2,00x0,215m</t>
  </si>
  <si>
    <t>-899317955</t>
  </si>
  <si>
    <t>Náklady na dočasné použití - opotřebení silníčních panelů 3,00x2,00x0,215m
Uvedené množství je celkové množství potřebných panelů neredukované obratovostí.
Obratovost dočasně použitých panelů je třeba zohlednit v nabídkové ceně této položky.
Dočasně použitý materiál zůstává majetkem zhotovitele.</t>
  </si>
  <si>
    <t>panely_ZS/(2*3)</t>
  </si>
  <si>
    <t>997002511</t>
  </si>
  <si>
    <t>Vodorovné přemístění suti a vybouraných hmot bez naložení ale se složením a urovnáním do 1 km</t>
  </si>
  <si>
    <t>2129038528</t>
  </si>
  <si>
    <t>Vodorovné přemístění suti a vybouraných hmot bez naložení, se složením a hrubým urovnáním na vzdálenost do 1 km</t>
  </si>
  <si>
    <t xml:space="preserve">Poznámka k souboru cen:_x000D_
1. Cenu nelze použít pro přemístění po železnici, po vodě nebo ručně._x000D_
2. V ceně jsou započteny i náklady na terénní přirážky i na jízdu v nepříznivých poměrech (sklon silnice nebo terénu, povrch dopravní plochy, použití přívěsů apod.)._x000D_
3. Je-li na dopravní dráze nějaká překážka, pro kterou je nutné překládat suť z jednoho dopravního prostředku na jiný, oceňuje se tato lomená doprava suti v každém úseku samostatně._x000D_
</t>
  </si>
  <si>
    <t>Odklizení původních panelů</t>
  </si>
  <si>
    <t>panely_lik*0,355</t>
  </si>
  <si>
    <t>panely_ZS*0,355</t>
  </si>
  <si>
    <t>997002519</t>
  </si>
  <si>
    <t>Příplatek ZKD 1 km přemístění suti a vybouraných hmot</t>
  </si>
  <si>
    <t>1768623424</t>
  </si>
  <si>
    <t>Vodorovné přemístění suti a vybouraných hmot bez naložení, se složením a hrubým urovnáním Příplatek k ceně za každý další i započatý 1 km přes 1 km</t>
  </si>
  <si>
    <t>odvoz_panel*24 "celkem do 25 km"</t>
  </si>
  <si>
    <t>-1792327031</t>
  </si>
  <si>
    <t>Odklizení podsypu pod novými panely</t>
  </si>
  <si>
    <t>panely_ZS*0,15*1,3</t>
  </si>
  <si>
    <t>-1965930198</t>
  </si>
  <si>
    <t>panely_ZS*0,15*1,9*24 "celkem do 25 km"</t>
  </si>
  <si>
    <t>1121890607</t>
  </si>
  <si>
    <t>-895395907</t>
  </si>
  <si>
    <t>-957523185</t>
  </si>
  <si>
    <t>panely_ZS*0,15*1,9</t>
  </si>
  <si>
    <t>-345668819</t>
  </si>
  <si>
    <t>1152419191</t>
  </si>
  <si>
    <t>odvoz_bet*24 "celkem do 25 km"</t>
  </si>
  <si>
    <t>-1518528615</t>
  </si>
  <si>
    <t>Odvoz betonů z prostoru náhradních výsadeb</t>
  </si>
  <si>
    <t>50*2,5</t>
  </si>
  <si>
    <t>Odvoz přebytku suti a vybouraných hmot z mezideponie</t>
  </si>
  <si>
    <t>6185,619</t>
  </si>
  <si>
    <t>998231411</t>
  </si>
  <si>
    <t>Ruční přesun hmot pro sadovnické a krajinářské úpravy do 100 m</t>
  </si>
  <si>
    <t>418282481</t>
  </si>
  <si>
    <t>Přesun hmot pro sadovnické a krajinářské úpravy - ručně bez užití mechanizace vodorovná dopravní vzdálenost do 100 m</t>
  </si>
  <si>
    <t>hnojeni</t>
  </si>
  <si>
    <t>Hnojení</t>
  </si>
  <si>
    <t>0,057</t>
  </si>
  <si>
    <t>keř</t>
  </si>
  <si>
    <t>Výsadba keřů</t>
  </si>
  <si>
    <t>obdel_pudy</t>
  </si>
  <si>
    <t>Obdělání půdy</t>
  </si>
  <si>
    <t>4860,5</t>
  </si>
  <si>
    <t>strom</t>
  </si>
  <si>
    <t>Výsadba stromů</t>
  </si>
  <si>
    <t>1202</t>
  </si>
  <si>
    <t>zalití</t>
  </si>
  <si>
    <t>Zalití rostlin vodou</t>
  </si>
  <si>
    <t>111,69</t>
  </si>
  <si>
    <t>SO 05b - Náhradní a doprovodná výsadba</t>
  </si>
  <si>
    <t>183102133</t>
  </si>
  <si>
    <t>Hloubení jamek bez výměny půdy zeminy tř 1 až 4 objem do 0,05 m3 ve svahu do 1:2</t>
  </si>
  <si>
    <t>-477376064</t>
  </si>
  <si>
    <t>Hloubení jamek pro vysazování rostlin v zemině tř.1 až 4 bez výměny půdy na svahu přes 1:5 do 1:2, objemu přes 0,02 do 0,05 m3</t>
  </si>
  <si>
    <t xml:space="preserve">Poznámka k souboru cen:_x000D_
1. V cenách jsou započteny i náklady na případné naložení přebytečných výkopků na dopravní prostředek, odvoz na vzdálenost do 20 km a složení výkopků._x000D_
2. V cenách nejsou započteny náklady na uložení odpadu na skládku._x000D_
3. V cenách o sklonu svahu přes 1:1 jsou uvažovány podmínky pro svahy běžně schůdné; bez použití lezeckých technik. V případě použití lezeckých technik se tyto náklady oceňují individuálně._x000D_
</t>
  </si>
  <si>
    <t>keř*1,05 "+5% - úhyn po výsadbě"</t>
  </si>
  <si>
    <t>183102134</t>
  </si>
  <si>
    <t>Hloubení jamek bez výměny půdy zeminy tř 1 až 4 objem do 0,125 m3 ve svahu do 1:2</t>
  </si>
  <si>
    <t>1733376065</t>
  </si>
  <si>
    <t>Hloubení jamek pro vysazování rostlin v zemině tř.1 až 4 bez výměny půdy na svahu přes 1:5 do 1:2, objemu přes 0,05 do 0,125 m3</t>
  </si>
  <si>
    <t>strom*1,03 "+3% úhyn po výsadvě"</t>
  </si>
  <si>
    <t>183403211</t>
  </si>
  <si>
    <t>Obdělání půdy nakopáním na hloubku do 0,1 m ve svahu do 1:2</t>
  </si>
  <si>
    <t>749832186</t>
  </si>
  <si>
    <t>Obdělání půdy nakopáním hl. přes 50 do 100 mm na svahu přes 1:5 do 1:2</t>
  </si>
  <si>
    <t xml:space="preserve">Poznámka k souboru cen:_x000D_
1. Každé opakované obdělání půdy se oceňuje samostatně._x000D_
2. Ceny -3114 a -3115 lze použít i pro obdělání půdy aktivními branami._x000D_
</t>
  </si>
  <si>
    <t>2*2*strom</t>
  </si>
  <si>
    <t>1,5*35 "keře"</t>
  </si>
  <si>
    <t>183403253</t>
  </si>
  <si>
    <t>Obdělání půdy hrabáním ve svahu do 1:2</t>
  </si>
  <si>
    <t>1092996995</t>
  </si>
  <si>
    <t>Obdělání půdy hrabáním na svahu přes 1:5 do 1:2</t>
  </si>
  <si>
    <t>184102122</t>
  </si>
  <si>
    <t>Výsadba dřeviny s balem D do 0,3 m do jamky se zalitím ve svahu do 1:2</t>
  </si>
  <si>
    <t>1594380643</t>
  </si>
  <si>
    <t>Výsadba dřeviny s balem do předem vyhloubené jamky se zalitím na svahu přes 1:5 do 1:2, při průměru balu přes 200 do 300 mm</t>
  </si>
  <si>
    <t xml:space="preserve">Poznámka k souboru cen:_x000D_
1. Ceny lze použít i pro dřeviny pěstované v nádobách._x000D_
2. V cenách nejsou započteny náklady na vysazované dřeviny, tyto se oceňují ve specifikaci._x000D_
3. V cenách o sklonu svahu přes 1:1 jsou uvažovány podmínky pro svahy běžně schůdné; bez použití lezeckých technik. V případě použití lezeckých technik se tyto náklady oceňují individuálně._x000D_
</t>
  </si>
  <si>
    <t>Poznámka k položce:_x000D_
Výsadba kontejnerovaných keřů.</t>
  </si>
  <si>
    <t>Viz přílohu D.05_1</t>
  </si>
  <si>
    <t>"Keře podél komunikace délky cca 26m, šířka 1.0m" 129</t>
  </si>
  <si>
    <t>"Keře podél hrany terénní úpravy SO 01 délky cca 32m, šířka 1.5m" 105</t>
  </si>
  <si>
    <t>dodávka keřů výška min. 50 cm, kontejner</t>
  </si>
  <si>
    <t>751259177</t>
  </si>
  <si>
    <t>Poznámka k položce:_x000D_
Ztratné pro kontejnerované dřeviny 2 %.</t>
  </si>
  <si>
    <t>keř*1,05*1,02 "+5% úhyn po výsadě a 2% ztratné"</t>
  </si>
  <si>
    <t>184102123</t>
  </si>
  <si>
    <t>Výsadba dřeviny s balem D do 0,4 m do jamky se zalitím ve svahu do 1:2</t>
  </si>
  <si>
    <t>-25695780</t>
  </si>
  <si>
    <t>Výsadba dřeviny s balem do předem vyhloubené jamky se zalitím na svahu přes 1:5 do 1:2, při průměru balu přes 300 do 400 mm</t>
  </si>
  <si>
    <t>Poznámka k položce:_x000D_
Výsadba vzrostlých stromků, OK 8/10, s balem, v rovině, s umístěním závlahové sondy._x000D_
Při výsadbě musí být dodržena ustanovení norem: ČSN 83 9021 Rostliny a jejich výsadba, ČSN 83 9041 Technicko-biologické způsoby stabilizace terénu – Stabilizace výsevy, výsadbami, konstrukcemi ze živých a neživých materiálů a stavebních prvků, kombinované konstrukce.</t>
  </si>
  <si>
    <t>1202 "viz přílohu D.05_1"</t>
  </si>
  <si>
    <t>R11</t>
  </si>
  <si>
    <t>dodávka poloodrostků stromků v 1,0 - 1,3 m s balem</t>
  </si>
  <si>
    <t>214214150</t>
  </si>
  <si>
    <t>dodávka poloodrostků stromků v 1,0 - 1,3 m s balem
skladba:
javor klen/mléč 30 %, lípa srdčitá – 30 %, dub letní – 30 %, jeřáb ptačí 10 % [131d] a spočívající ve výsadbě 1 ks dubu letního a 1 ks jeřábu ptačího [131g], na pozemku parc. č. 1344/3 k. ú. Morávka</t>
  </si>
  <si>
    <t>Poznámka k položce:_x000D_
Ztratné pro dřeviny s balem 3 %.</t>
  </si>
  <si>
    <t>strom*1,03*1,03 "+3% úhyn po výsadbě a 3% ztratné"</t>
  </si>
  <si>
    <t>184215112</t>
  </si>
  <si>
    <t>Ukotvení kmene dřevin jedním kůlem D do 0,1 m délky do 2 m</t>
  </si>
  <si>
    <t>152637032</t>
  </si>
  <si>
    <t>Ukotvení dřeviny kůly jedním kůlem, délky přes 1 do 2 m</t>
  </si>
  <si>
    <t xml:space="preserve">Poznámka k souboru cen:_x000D_
1. V cenách jsou započteny i náklady na ochranu proti poškození kmene v místě vzepření._x000D_
2. V cenách nejsou započteny náklady na dodání kůlů, tyto se oceňují ve specifikaci._x000D_
3. Ceny jsou určeny pro ukotvení dřevin kůly o průměru do 100 mm._x000D_
</t>
  </si>
  <si>
    <t>R12</t>
  </si>
  <si>
    <t>dodávka kůlů délky 3,0 m</t>
  </si>
  <si>
    <t>-817878686</t>
  </si>
  <si>
    <t>184801122</t>
  </si>
  <si>
    <t>Ošetřování vysazených dřevin soliterních ve svahu do 1:2</t>
  </si>
  <si>
    <t>1008366376</t>
  </si>
  <si>
    <t>Ošetření vysazených dřevin solitérních na svahu přes 1:5 do 1:2</t>
  </si>
  <si>
    <t xml:space="preserve">Poznámka k souboru cen:_x000D_
1. V cenách jsou započteny i náklady na odplevelení s nakypřením nebo vypletí, odstranění poškozených částí dřeviny s případným složením odpadu na hromady, naložením na dopravní prostředek a odvozem do 20 km a s jeho složením._x000D_
2. Ceny jsou určeny pouze pro jednorázové ošetření._x000D_
3. V cenách nejsou započteny náklady na:_x000D_
a) zalití rostlin; zalití se oceňuje cenami části C02 souboru cen 185 80-43 Zalití rostlin vodou,_x000D_
b) chemické odplevelení; tyto práce se oceňují cenami části A02 souboru cen 184 80-26 Chemické odplevelení po založení kultury,_x000D_
c) hnojení; tyto práce se oceňují cenami části A02 souboru cen 184 85-11 Hnojení roztokem hnojiva nebo 185 80-21 Hnojení,_x000D_
d) řez; tyto práce se oceňují cenami části C02 souboru cen 184 80-61 Řez stromů nebo keřů._x000D_
4. V cenách o sklonu svahu přes 1:1 jsou uvažovány podmínky pro svahy běžně schůdné; bez použití lezeckých technik. V případě použití lezeckých technik se tyto náklady oceňují individuálně._x000D_
</t>
  </si>
  <si>
    <t>184801132</t>
  </si>
  <si>
    <t>Ošetřování vysazených dřevin ve skupinách ve svahu do 1:2</t>
  </si>
  <si>
    <t>-1745451160</t>
  </si>
  <si>
    <t>Ošetření vysazených dřevin ve skupinách na svahu přes 1:5 do 1:2</t>
  </si>
  <si>
    <t>1,5*32 "keře"</t>
  </si>
  <si>
    <t>184813121</t>
  </si>
  <si>
    <t>Ochrana dřevin před okusem mechanicky pletivem v rovině a svahu do 1:5</t>
  </si>
  <si>
    <t>398660326</t>
  </si>
  <si>
    <t>Ochrana dřevin před okusem zvěří mechanicky v rovině nebo ve svahu do 1:5, pletivem, výšky do 2 m</t>
  </si>
  <si>
    <t xml:space="preserve">Poznámka k souboru cen:_x000D_
1. V ceně -3121 jsou započteny i náklady na spojení konců drátů po celé výšce pletiva a donesení připravených dílů pletiva k vybraným stromům na vzdálenost do 50 m._x000D_
2. V cenách prací -3131 až -3134 se provádí:_x000D_
a) sazenice listnaté - nátěr celého vrcholového výhonu s terminálním pupenem,_x000D_
b) sazenice jehličnaté - natírá se terminální pupen i s postraními větvemi horního přeslenu._x000D_
3. V ceně - 3121 je uvažována ochrana provedená pouze u kostry porostu, tj. 400 jedinců na hektar (spon 5 x 5 m)._x000D_
4. Kostra porostu je cílový počet stromů na 1 hektar plochy lesa._x000D_
5. V cenách o sklonu svahu přes 1:1 jsou uvažovány podmínky pro svahy běžně schůdné; bez použití lezeckých technik. V případě použití lezeckých technik se tyto náklady oceňují individuálně._x000D_
</t>
  </si>
  <si>
    <t>Poznámka k položce:_x000D_
Včetně dodávky pletiva.</t>
  </si>
  <si>
    <t>184813125</t>
  </si>
  <si>
    <t>Příplatek k ochraně dřevin před okusem mechanicky pletivem ve svahu do 1:2</t>
  </si>
  <si>
    <t>-160561060</t>
  </si>
  <si>
    <t>Ochrana dřevin před okusem zvěří mechanicky Příplatek k ceně za mechanickou ochranu ve svahu přes 1:5 do 1:2</t>
  </si>
  <si>
    <t>184813134</t>
  </si>
  <si>
    <t>Ochrana listnatých dřevin přes 70 cm před okusem chemickým nátěrem v rovině a svahu do 1:5</t>
  </si>
  <si>
    <t>100 kus</t>
  </si>
  <si>
    <t>-1624236370</t>
  </si>
  <si>
    <t>Ochrana dřevin před okusem zvěří chemicky nátěrem, v rovině nebo ve svahu do 1:5 listnatých, výšky přes 70 cm</t>
  </si>
  <si>
    <t>keř/100</t>
  </si>
  <si>
    <t>dodávka reperentního přípravku proti okusu sazenic</t>
  </si>
  <si>
    <t>-679702782</t>
  </si>
  <si>
    <t>keř/1000 * 10</t>
  </si>
  <si>
    <t>184813138</t>
  </si>
  <si>
    <t>Příplatek k ochraně dřevin před okusem za chemickou ochranu ve svahu do 1:2</t>
  </si>
  <si>
    <t>561386913</t>
  </si>
  <si>
    <t>Ochrana dřevin před okusem zvěří chemicky Příplatek k cenám 184 81-3135 a -3136 za chemickou ochranu ve svahu přes 1:5 do 1:2</t>
  </si>
  <si>
    <t>184815173</t>
  </si>
  <si>
    <t>Ožínání sazenic celoplošné sklon do 1:5 při střední viditelnosti a výšky přes 60 cm</t>
  </si>
  <si>
    <t>ar</t>
  </si>
  <si>
    <t>530609093</t>
  </si>
  <si>
    <t>Ochrana sazenic ručním ožínáním celoplošné sklon do 1:5 při viditelnosti střední, výšky přes 60 cm</t>
  </si>
  <si>
    <t xml:space="preserve">Poznámka k souboru cen:_x000D_
1. V cenách jsou započteny náklady spojené s ožínáním běžně tvrdé lesní buřeně s maximálně 10 % příměsí buřeně křovinaté. Jestliže buřeň přesahuje stanovené parametry, pak se výše cen stanoví individuálně._x000D_
</t>
  </si>
  <si>
    <t>2*2*strom *2 /100</t>
  </si>
  <si>
    <t>1*1*keř *2/100</t>
  </si>
  <si>
    <t>185802114</t>
  </si>
  <si>
    <t>Hnojení půdy umělým hnojivem k jednotlivým rostlinám v rovině a svahu do 1:5</t>
  </si>
  <si>
    <t>897199094</t>
  </si>
  <si>
    <t>Hnojení půdy nebo trávníku v rovině nebo na svahu do 1:5 umělým hnojivem s rozdělením k jednotlivým rostlinám</t>
  </si>
  <si>
    <t xml:space="preserve">Poznámka k souboru cen:_x000D_
1. V cenách jsou započteny i náklady na rozprostření nebo rozdělení hnojiva._x000D_
2. V cenách o sklonu svahu přes 1:1 jsou uvažovány podmínky pro svahy běžně schůdné; bez použití lezeckých technik. V případě použití lezeckých technik se tyto náklady oceňují individuálně._x000D_
</t>
  </si>
  <si>
    <t>0,040*strom/1000</t>
  </si>
  <si>
    <t>0,040*keř/1000</t>
  </si>
  <si>
    <t>251911550R</t>
  </si>
  <si>
    <t>hnojivo průmyslové</t>
  </si>
  <si>
    <t>933276383</t>
  </si>
  <si>
    <t>hnojeni*1000</t>
  </si>
  <si>
    <t>-1438042400</t>
  </si>
  <si>
    <t>3*0,030*strom</t>
  </si>
  <si>
    <t>3*0,005*keř</t>
  </si>
  <si>
    <t>1222810002</t>
  </si>
  <si>
    <t>185851129</t>
  </si>
  <si>
    <t>Příplatek k dovozu vody pro zálivku rostlin do 1000 m ZKD 1000 m</t>
  </si>
  <si>
    <t>-1506556948</t>
  </si>
  <si>
    <t>Dovoz vody pro zálivku rostlin Příplatek k ceně za každých dalších i započatých 1000 m</t>
  </si>
  <si>
    <t>zalití*2</t>
  </si>
  <si>
    <t>-550309968</t>
  </si>
  <si>
    <t>SO 06.1 - Přeložky provozních kabelových rozvodů správce VD</t>
  </si>
  <si>
    <t>Součástí všech uvedených položek je i jejich montáž, oživení, uvedení do provozu (zapojení u kabelů). Součástí prací je i drobný montážní materiál jako např. kabelové štítky, stahovací pásky, hmoždinky, vruty, materiál pro ochranné pospojování apod.</t>
  </si>
  <si>
    <t>1. - Přeložky kabelové trasy přes skluz</t>
  </si>
  <si>
    <t>2. - Přeložka kabelových tras v okolí bezpečnostního přelivu</t>
  </si>
  <si>
    <t>3 - Přeložka VO</t>
  </si>
  <si>
    <t>4. - Kabelová trasa pod mostem přes spadiště</t>
  </si>
  <si>
    <t>5. - Kabelová trasa v prostoru levobřežního zavázání hráze</t>
  </si>
  <si>
    <t>6. - Ostatní</t>
  </si>
  <si>
    <t>1.</t>
  </si>
  <si>
    <t>Přeložky kabelové trasy přes skluz</t>
  </si>
  <si>
    <t>1.1</t>
  </si>
  <si>
    <t>Kabel AYKY 3x240+120</t>
  </si>
  <si>
    <t>-418441716</t>
  </si>
  <si>
    <t>Poznámka k položce:_x000D_
Prodloužení stávajících kabelů WL1950 a WL3001 pod skluzem</t>
  </si>
  <si>
    <t>1.2</t>
  </si>
  <si>
    <t>Kabel TCEKPFLE 10XN0,8</t>
  </si>
  <si>
    <t>1731309787</t>
  </si>
  <si>
    <t>Poznámka k položce:_x000D_
Prodloužení stávajícího kabelu WT3001 pod skluzem</t>
  </si>
  <si>
    <t>1.3</t>
  </si>
  <si>
    <t>Kabel TCEKPFLE 1XN0,8</t>
  </si>
  <si>
    <t>2044181302</t>
  </si>
  <si>
    <t>Poznámka k položce:_x000D_
Realizaci přeložky starých datových kabelů potvrdí TDI</t>
  </si>
  <si>
    <t>1.4</t>
  </si>
  <si>
    <t>Zemní kabelová spojka pro kabel AYKY 3x240+120 vč. montáže</t>
  </si>
  <si>
    <t>981521481</t>
  </si>
  <si>
    <t>1.5</t>
  </si>
  <si>
    <t>Zemní kabelová spojka pro kabel TCEKPFLE 10XN0,8 vč. montáže</t>
  </si>
  <si>
    <t>226606445</t>
  </si>
  <si>
    <t>1.6</t>
  </si>
  <si>
    <t>Zemní kabelová spojka pro kabel TCEKPFLE 1XN0,8 vč. montáže</t>
  </si>
  <si>
    <t>321590443</t>
  </si>
  <si>
    <t>1.7</t>
  </si>
  <si>
    <t>Chránička flexibilní DN110</t>
  </si>
  <si>
    <t>-1374336348</t>
  </si>
  <si>
    <t>1.8</t>
  </si>
  <si>
    <t>Ruční odkopání metalických kabelů v délce 5 m od stávající kabelové lávky na obě strany skluzu a dočasné uložení odkrytých kabelů do flexibilních chrániček</t>
  </si>
  <si>
    <t>sada</t>
  </si>
  <si>
    <t>1032792969</t>
  </si>
  <si>
    <t>1.9</t>
  </si>
  <si>
    <t>Zatažení stávajících metalických kabelů do nových krajních šachet trasy pod skluzem</t>
  </si>
  <si>
    <t>1646231918</t>
  </si>
  <si>
    <t>1.10</t>
  </si>
  <si>
    <t>Odpojení kabelu WO1 z optického boxu v rozvaděči RD1 (24 vláken)</t>
  </si>
  <si>
    <t>-102284076</t>
  </si>
  <si>
    <t>1.11</t>
  </si>
  <si>
    <t>Vytažení optického kabelu WO1 (24x9/125) v celé trase až do domku hrázného</t>
  </si>
  <si>
    <t>-1383934601</t>
  </si>
  <si>
    <t>1.12</t>
  </si>
  <si>
    <t>Zrušení stávající šachty Š10</t>
  </si>
  <si>
    <t>1571636589</t>
  </si>
  <si>
    <t>1.13</t>
  </si>
  <si>
    <t>HDPE 40/33 chránička pro optický kabel</t>
  </si>
  <si>
    <t>-1455713088</t>
  </si>
  <si>
    <t>Poznámka k položce:_x000D_
položená v nové trase mezi krajními šachtami nového podchodu pod skluzem</t>
  </si>
  <si>
    <t>1.14</t>
  </si>
  <si>
    <t>Spojka pro chráničku HDPE 40/33 vč. montáže</t>
  </si>
  <si>
    <t>531122295</t>
  </si>
  <si>
    <t>1.15</t>
  </si>
  <si>
    <t>Zafouknutí optického kabelu WO1 do HDPE chráničky v celé trase</t>
  </si>
  <si>
    <t>-1138808978</t>
  </si>
  <si>
    <t>1.16</t>
  </si>
  <si>
    <t>Přivaření optického kabelu do optického boxu v rozvaděči RD1 (24 single mode vláken) včetně proměření</t>
  </si>
  <si>
    <t>409716546</t>
  </si>
  <si>
    <t>1.17</t>
  </si>
  <si>
    <t>Zemnící pásek FeZn 30x4</t>
  </si>
  <si>
    <t>434291163</t>
  </si>
  <si>
    <t>1.18</t>
  </si>
  <si>
    <t>Spojovací materiál pro uzemňovací vedení</t>
  </si>
  <si>
    <t>2000770020</t>
  </si>
  <si>
    <t>1.19</t>
  </si>
  <si>
    <t>Odstranění nepoužívaného rozvaděče a navazujících kabel tras cca v km 0,065 za LB zdí skluzu</t>
  </si>
  <si>
    <t>-1749119743</t>
  </si>
  <si>
    <t>2.</t>
  </si>
  <si>
    <t>Přeložka kabelových tras v okolí bezpečnostního přelivu</t>
  </si>
  <si>
    <t>2.1</t>
  </si>
  <si>
    <t>Kabel AYKY 3x120+70</t>
  </si>
  <si>
    <t>-1976599526</t>
  </si>
  <si>
    <t>2.2</t>
  </si>
  <si>
    <t>889106693</t>
  </si>
  <si>
    <t>2.3</t>
  </si>
  <si>
    <t>1844750948</t>
  </si>
  <si>
    <t>2.4</t>
  </si>
  <si>
    <t>Zemní kabelová spojka pro kabel AYKY 3x120+70 vč. montáže</t>
  </si>
  <si>
    <t>1419737859</t>
  </si>
  <si>
    <t>2.5</t>
  </si>
  <si>
    <t>1893040737</t>
  </si>
  <si>
    <t>2.6</t>
  </si>
  <si>
    <t>-712789137</t>
  </si>
  <si>
    <t>2.7</t>
  </si>
  <si>
    <t>Zatažení kabelu AYKY 3x120+120 do stávající protahovací trasy</t>
  </si>
  <si>
    <t>1176658046</t>
  </si>
  <si>
    <t>2.8</t>
  </si>
  <si>
    <t>Zatažení kabelu TCEKPFLE 10XN0,8 do stávající protahovací trasy</t>
  </si>
  <si>
    <t>1898172089</t>
  </si>
  <si>
    <t>2.9</t>
  </si>
  <si>
    <t>Zatažení 4 kabelů TCEKPFLE 1XN0,8 do stávající protahovací trasy</t>
  </si>
  <si>
    <t>1110106631</t>
  </si>
  <si>
    <t>2.10</t>
  </si>
  <si>
    <t>Zapojení kabelu AYKY 3x120+120 do rozvaděče RH2</t>
  </si>
  <si>
    <t>-1337440538</t>
  </si>
  <si>
    <t>2.11</t>
  </si>
  <si>
    <t>Zapojení kabelu TCEKPFLE 10XN0,8 do skříně MT2</t>
  </si>
  <si>
    <t>957353247</t>
  </si>
  <si>
    <t>2.12</t>
  </si>
  <si>
    <t>Zapojení 4 kabelu TCEKPFLE 1XN0,8 do skříně MD2</t>
  </si>
  <si>
    <t>-784981031</t>
  </si>
  <si>
    <t>2.13</t>
  </si>
  <si>
    <t>Odkrytí a znovuzakrytí kabelového kanálu ve vstupu do pravobřežních výpustí</t>
  </si>
  <si>
    <t>5286102</t>
  </si>
  <si>
    <t>2.14</t>
  </si>
  <si>
    <t>-302062697</t>
  </si>
  <si>
    <t>2.15</t>
  </si>
  <si>
    <t>114882485</t>
  </si>
  <si>
    <t>Přeložka VO</t>
  </si>
  <si>
    <t>3.1</t>
  </si>
  <si>
    <t>Kabel CYKY-J 5x4</t>
  </si>
  <si>
    <t>-1056251726</t>
  </si>
  <si>
    <t>3.2</t>
  </si>
  <si>
    <t>Kabel CYKY-J 4x10</t>
  </si>
  <si>
    <t>-976043541</t>
  </si>
  <si>
    <t>3.3</t>
  </si>
  <si>
    <t>Kabel JYTY-O 7x1</t>
  </si>
  <si>
    <t>-373317480</t>
  </si>
  <si>
    <t>3.4</t>
  </si>
  <si>
    <t>Zemní kabelová spojka pro kabel CYKY-J 4x10 vč. montáže</t>
  </si>
  <si>
    <t>-1254902636</t>
  </si>
  <si>
    <t>3.5</t>
  </si>
  <si>
    <t>Zemní kabelová spojka pro kabel JYTY-O 7x1 vč. montáže</t>
  </si>
  <si>
    <t>1496444410</t>
  </si>
  <si>
    <t>3.6</t>
  </si>
  <si>
    <t>Bezpaticový stožár venkovního osvětlení výšky 5m, ocelový, žárově pozinkovaný, včetně stožárové svorkovnice.</t>
  </si>
  <si>
    <t>554842867</t>
  </si>
  <si>
    <t>Poznámka k položce:_x000D_
Svítidlo se použije stávající</t>
  </si>
  <si>
    <t>3.7</t>
  </si>
  <si>
    <t>Betonový základ pro bezpaticový stožár VO hl. 80 cm</t>
  </si>
  <si>
    <t>-1999500798</t>
  </si>
  <si>
    <t>3.8</t>
  </si>
  <si>
    <t>Zatažení kabelu CYKY-J 5x4 do stávající protahovací trasy</t>
  </si>
  <si>
    <t>-278003998</t>
  </si>
  <si>
    <t>3.9</t>
  </si>
  <si>
    <t>Přepojení stávajících stožárů VO na nový kabel CYKY-J 5x4</t>
  </si>
  <si>
    <t>412171691</t>
  </si>
  <si>
    <t>3.10</t>
  </si>
  <si>
    <t>Zapojení kabelu CYKY-J 5x4 do skříně RMS3.1</t>
  </si>
  <si>
    <t>2004248616</t>
  </si>
  <si>
    <t>3.11</t>
  </si>
  <si>
    <t>Zapojení kabelu JYTY-0 7x1 do skříně RMS3.1 a ovladače SB3.3a</t>
  </si>
  <si>
    <t>-459539148</t>
  </si>
  <si>
    <t>3.12</t>
  </si>
  <si>
    <t>Zapojení kabelu JYTY-0 7x1 do skříně RMS3.1</t>
  </si>
  <si>
    <t>-1801822338</t>
  </si>
  <si>
    <t>3.13</t>
  </si>
  <si>
    <t>Výkop kabelové rýhy šxh 60x80 cm, včetně pískového lože 2x10 cm, výstražné fólie š. 22 cn, opětovného záhozu zeminou</t>
  </si>
  <si>
    <t>-1614285755</t>
  </si>
  <si>
    <t>Výkop kabelové rýhy šxh 60x80 cm, včetně pískového lože 2x10 cm, výstražné fólie š. 22 cn, opětovného záhozu zeminou po uložení kabelů a úpravou povrchu do původního stavu včetně osetí trávy.</t>
  </si>
  <si>
    <t>3.14</t>
  </si>
  <si>
    <t>-550258144</t>
  </si>
  <si>
    <t>3.15</t>
  </si>
  <si>
    <t>Zemnící vodič FeZn průměr 10 mm</t>
  </si>
  <si>
    <t>1231911159</t>
  </si>
  <si>
    <t>3.16</t>
  </si>
  <si>
    <t>-1552856387</t>
  </si>
  <si>
    <t>4.</t>
  </si>
  <si>
    <t>Kabelová trasa pod mostem přes spadiště</t>
  </si>
  <si>
    <t>4.1</t>
  </si>
  <si>
    <t>Kabel CYKY 4x25</t>
  </si>
  <si>
    <t>1538060514</t>
  </si>
  <si>
    <t>4.2</t>
  </si>
  <si>
    <t>934457661</t>
  </si>
  <si>
    <t>4.3</t>
  </si>
  <si>
    <t>Kabel CYKY-J 12x1.5</t>
  </si>
  <si>
    <t>821600151</t>
  </si>
  <si>
    <t>4.4</t>
  </si>
  <si>
    <t>Kabel CYKY-J 5x1.5</t>
  </si>
  <si>
    <t>1618847670</t>
  </si>
  <si>
    <t>4.5</t>
  </si>
  <si>
    <t>Kabel TCEKPFLE 2X0,8</t>
  </si>
  <si>
    <t>-50206465</t>
  </si>
  <si>
    <t>4.6</t>
  </si>
  <si>
    <t>Zemní kabelová spojka pro kabel CYKY 4x25 vč. montáže</t>
  </si>
  <si>
    <t>-891513334</t>
  </si>
  <si>
    <t>4.7</t>
  </si>
  <si>
    <t>2007549122</t>
  </si>
  <si>
    <t>4.8</t>
  </si>
  <si>
    <t>Zemní kabelová spojka pro kabel CYKY-J 12x1.5 vč. montáže</t>
  </si>
  <si>
    <t>-288304676</t>
  </si>
  <si>
    <t>4.9</t>
  </si>
  <si>
    <t>Zemní kabelová spojka pro kabel CYKY-J 5x1.5 vč. montáže</t>
  </si>
  <si>
    <t>-531832246</t>
  </si>
  <si>
    <t>4.10</t>
  </si>
  <si>
    <t>Zemní kabelová spojka pro kabel TCEKPFLE 2X0,8 vč. montáže</t>
  </si>
  <si>
    <t>1734851185</t>
  </si>
  <si>
    <t>4.11</t>
  </si>
  <si>
    <t>Zatažení kabelu CYKY 4x25 do nové protahovací trasy od šachty Š4</t>
  </si>
  <si>
    <t>-166163890</t>
  </si>
  <si>
    <t>4.12</t>
  </si>
  <si>
    <t>Zatažení kabelu TCEKPFLE 10XN0,8 do nové protahovací trasy od šachty Š4</t>
  </si>
  <si>
    <t>-217726422</t>
  </si>
  <si>
    <t>4.13</t>
  </si>
  <si>
    <t>Zatažení kabelu CYKY-J 12x1.5 do nové protahovací trasy od šachty Š4</t>
  </si>
  <si>
    <t>930405445</t>
  </si>
  <si>
    <t>4.14</t>
  </si>
  <si>
    <t>Zatažení kabelu CYKY-J 5x1.5 do nové protahovací trasy od šachty Š4</t>
  </si>
  <si>
    <t>-1861562608</t>
  </si>
  <si>
    <t>4.15</t>
  </si>
  <si>
    <t>Zatažení kabelu TCEKPFLE 2X0,8 do nové protahovací trasy od šachty Š4</t>
  </si>
  <si>
    <t>606688141</t>
  </si>
  <si>
    <t>4.16</t>
  </si>
  <si>
    <t>Zapojení kabelu CYKY 4x25 do skříně RMS3.1</t>
  </si>
  <si>
    <t>701253881</t>
  </si>
  <si>
    <t>4.17</t>
  </si>
  <si>
    <t>Zapojení kabelu TCEKPFLE 10XN0,8 do skříně MT1.3</t>
  </si>
  <si>
    <t>-327796460</t>
  </si>
  <si>
    <t>4.18</t>
  </si>
  <si>
    <t>Zapojení kabelu CYKY-J 12x1.5 do skříně MX3.8</t>
  </si>
  <si>
    <t>1929439809</t>
  </si>
  <si>
    <t>4.19</t>
  </si>
  <si>
    <t>Zapojení kabelu CYKY-J 5x1.5 do skříně MX3.8</t>
  </si>
  <si>
    <t>2107817885</t>
  </si>
  <si>
    <t>4.20</t>
  </si>
  <si>
    <t>Zapojení kabelu TCEKPFLE 2X0,8 do skříně MX3.8</t>
  </si>
  <si>
    <t>1877977889</t>
  </si>
  <si>
    <t>4.21</t>
  </si>
  <si>
    <t>Zapojení kabelu CYKY-J 12x1.5 do skříně RMS3.1</t>
  </si>
  <si>
    <t>1309996552</t>
  </si>
  <si>
    <t>4.22</t>
  </si>
  <si>
    <t>Vytažení kabelu WS4-69-24 od čidla TBD v celé trase až k čidlu</t>
  </si>
  <si>
    <t>-1092024376</t>
  </si>
  <si>
    <t>Vytažení kabelu WS4-69-24 od čidla TBD v celé trase až k čidlu. Smotání a zabezpečení kabelku po dobu výstavby nové trasy a opětovné zatažení kabelu do nové protahovací trasy a zapojení do multiplexeru MP4</t>
  </si>
  <si>
    <t>4.23</t>
  </si>
  <si>
    <t>Ruční odkopání metalických kabelů v trase od šachty Š4 po šachtu u přemostění přelivu (40m)</t>
  </si>
  <si>
    <t>1494515712</t>
  </si>
  <si>
    <t>Ruční odkopání metalických kabelů v trase od šachty Š4 po šachtu u přemostění přelivu (40m). Vytažení všech stávajících metalických kabelů do provizorní trasy přes dočasnou lávku přes skluz a uložení odkrytých kabelů do flexibilních chrániček. Dočasná lávka přes skluz je součástí SO03.</t>
  </si>
  <si>
    <t>4.24</t>
  </si>
  <si>
    <t>Dočasná kabelová trasa v pravobřežním vstupu - drátěný kabelový žlab 50x200 (po zrušení dočasné trasy včetně demontáže)</t>
  </si>
  <si>
    <t>-1249476547</t>
  </si>
  <si>
    <t>4.25</t>
  </si>
  <si>
    <t>Demontáž dočasné kabelové trasy od šachty Š4 do v pravobřežního vstupu včetně přechodu přes provizorní lávku</t>
  </si>
  <si>
    <t>1794424482</t>
  </si>
  <si>
    <t>Demontáž dočasné kabelové trasy od šachty Š4 do v pravobřežního vstupu včetně přechodu přes provizorní lávku. Součástí je demontáž všech kabelů v trase, flexibilních chrániček i veškerého nosného materiálu</t>
  </si>
  <si>
    <t>4.26</t>
  </si>
  <si>
    <t>Odpojení kabelu WO2 z optického boxu v rozvaděči RD1.1 (24 vláken)</t>
  </si>
  <si>
    <t>1544034351</t>
  </si>
  <si>
    <t>4.27</t>
  </si>
  <si>
    <t>Vytažení optického kabelu WO2 (24x9/125) do šachty Š4</t>
  </si>
  <si>
    <t>1682845706</t>
  </si>
  <si>
    <t>4.28</t>
  </si>
  <si>
    <t>Odpojení kabelu WO3.1 z optického boxu v rozvaděči RD1.1 (24 vláken)</t>
  </si>
  <si>
    <t>2053958426</t>
  </si>
  <si>
    <t>4.29</t>
  </si>
  <si>
    <t>Vytažení optického kabelu WO3.1 (24x9/125) do šachty Š4</t>
  </si>
  <si>
    <t>1307929720</t>
  </si>
  <si>
    <t>4.30</t>
  </si>
  <si>
    <t>Optický box do zemní šachty - pro navaření 12 vláken single mode kompletní</t>
  </si>
  <si>
    <t>-2098945737</t>
  </si>
  <si>
    <t>4.31</t>
  </si>
  <si>
    <t>Optický box 19", komplet včetně konektorů 12xE2000</t>
  </si>
  <si>
    <t>-741941055</t>
  </si>
  <si>
    <t>4.32</t>
  </si>
  <si>
    <t>Dočasný optický kabel WOx.1 - (12x9/125)</t>
  </si>
  <si>
    <t>374046890</t>
  </si>
  <si>
    <t>4.33</t>
  </si>
  <si>
    <t>HDPE 40/33 chránička pro dočasný optický kabel - položená v provizorní trase a zavěšena na lávce přes skluz</t>
  </si>
  <si>
    <t>-1184704866</t>
  </si>
  <si>
    <t>4.34</t>
  </si>
  <si>
    <t>Navaření vláken optického kabelu WOx.1 na aktivní vlákna kabelů WO2 a WO3.1 (v šachtě Š4) a do optického boxu ve skříni RD1.1  - 24 spojů, včetně proměření</t>
  </si>
  <si>
    <t>-858569343</t>
  </si>
  <si>
    <t>4.35</t>
  </si>
  <si>
    <t>Demontáž dočasného optického kabelu WOx.1 včetně odpojení z optických boxů v šachtě Š4 a skříni RD1.1</t>
  </si>
  <si>
    <t>-1582564267</t>
  </si>
  <si>
    <t>4.36</t>
  </si>
  <si>
    <t>HDPE 40/33 chránička pro optický kabel - nová položená v nové trase od šachty Š4, pod mostem přes přeliv do pravobřežního vstupu</t>
  </si>
  <si>
    <t>1842765732</t>
  </si>
  <si>
    <t>4.37</t>
  </si>
  <si>
    <t>Spojka pro chráničku HDPE 40/33</t>
  </si>
  <si>
    <t>-165850740</t>
  </si>
  <si>
    <t>4.38</t>
  </si>
  <si>
    <t>Zafouknutí optického kabelu WO2 do HDPE chráničky v nové trase</t>
  </si>
  <si>
    <t>616854699</t>
  </si>
  <si>
    <t>4.39</t>
  </si>
  <si>
    <t>Zafouknutí optického kabelu WO3.1 do HDPE chráničky v nové trase</t>
  </si>
  <si>
    <t>-1834331281</t>
  </si>
  <si>
    <t>4.40</t>
  </si>
  <si>
    <t>Přivaření optického kabelu WO2 do optického boxu v rozvaděči RD1.1 (24 single mode vláken) - včetně proměření</t>
  </si>
  <si>
    <t>1389682120</t>
  </si>
  <si>
    <t>4.41</t>
  </si>
  <si>
    <t>Přivaření optického kabelu WO3.1 do optického boxu v rozvaděči RD1.1 (24 single mode vláken) - včetně proměření</t>
  </si>
  <si>
    <t>-1867246797</t>
  </si>
  <si>
    <t>4.42</t>
  </si>
  <si>
    <t>1081058266</t>
  </si>
  <si>
    <t>4.43</t>
  </si>
  <si>
    <t>-1007918435</t>
  </si>
  <si>
    <t>4.44</t>
  </si>
  <si>
    <t>Chránička flexibilní DN75</t>
  </si>
  <si>
    <t>1762420883</t>
  </si>
  <si>
    <t>4.45</t>
  </si>
  <si>
    <t>477357711</t>
  </si>
  <si>
    <t>4.46</t>
  </si>
  <si>
    <t>-1552390306</t>
  </si>
  <si>
    <t>5.</t>
  </si>
  <si>
    <t>Kabelová trasa v prostoru levobřežního zavázání hráze</t>
  </si>
  <si>
    <t>5.1</t>
  </si>
  <si>
    <t>-275294390</t>
  </si>
  <si>
    <t>5.2</t>
  </si>
  <si>
    <t>Zřízení provizorní napájecí trasy RMS3.5 - RMS3.6 (kabel CYKY-J 4x10 ve flexibilní chráničce)</t>
  </si>
  <si>
    <t>1888366109</t>
  </si>
  <si>
    <t>Poznámka k položce:_x000D_
Kabel a chránička vyspecifikovány v samostatné položce</t>
  </si>
  <si>
    <t>5.3</t>
  </si>
  <si>
    <t>-727369745</t>
  </si>
  <si>
    <t>5.4</t>
  </si>
  <si>
    <t>Zřízení provizorní napájecí trasy do RMS3.5 - (kabel CYKY-J 4x10 ve flexibilní chráničce) - délka 15 m</t>
  </si>
  <si>
    <t>-2076324029</t>
  </si>
  <si>
    <t>5.5</t>
  </si>
  <si>
    <t>Zatažení stávajícího kabelu WL3400 (CYKY-J 4x10) do nové trasy přes vodotěsné průchodky a zapojení do RMS3.5</t>
  </si>
  <si>
    <t>-1710637641</t>
  </si>
  <si>
    <t>5.6</t>
  </si>
  <si>
    <t>Demontáž kabelového vedení ke kaměře u levobřežního vstupu do štoly</t>
  </si>
  <si>
    <t>-38485563</t>
  </si>
  <si>
    <t>5.7</t>
  </si>
  <si>
    <t>Opetovná montáž kabelového vedení ke kaměře u levobřežního vstupu do štoly po osazení nové chráničky</t>
  </si>
  <si>
    <t>2115355923</t>
  </si>
  <si>
    <t>5.8</t>
  </si>
  <si>
    <t>Odpojení kabelu WO3 z optického boxu v rozvaděči RD3.6 (24 vláken)</t>
  </si>
  <si>
    <t>1155489437</t>
  </si>
  <si>
    <t>5.9</t>
  </si>
  <si>
    <t>Vytažení optického kabelu WO3 (24x9/125) do šachty před místem stavebních úprav</t>
  </si>
  <si>
    <t>1563154853</t>
  </si>
  <si>
    <t>5.10</t>
  </si>
  <si>
    <t>HDPE 40/33 chránička</t>
  </si>
  <si>
    <t>-902420560</t>
  </si>
  <si>
    <t>5.11</t>
  </si>
  <si>
    <t>Spojka na HDPE 40/33 chráničku</t>
  </si>
  <si>
    <t>-296631395</t>
  </si>
  <si>
    <t>5.12</t>
  </si>
  <si>
    <t>Položení HDPE chráničky pro optický kabel do nové trasy přes vodotěsné průchodky včetně napojení na stávající HDPE pomocí spojky</t>
  </si>
  <si>
    <t>607655055</t>
  </si>
  <si>
    <t>5.13</t>
  </si>
  <si>
    <t>Zafouknutí optického kabelu WO3 do HDPE chráničky v nové trase</t>
  </si>
  <si>
    <t>-1644156099</t>
  </si>
  <si>
    <t>5.14</t>
  </si>
  <si>
    <t>Přivaření optického kabelu do optického boxu v rozvaděči RD3.6 (24 single mode vláken) včetně následujícího proměření</t>
  </si>
  <si>
    <t>1340010987</t>
  </si>
  <si>
    <t>6.</t>
  </si>
  <si>
    <t>Ostatní</t>
  </si>
  <si>
    <t>6.1</t>
  </si>
  <si>
    <t>Revize všech překládaných kabelů včetně proměření izolačního odporu</t>
  </si>
  <si>
    <t>-767219530</t>
  </si>
  <si>
    <t>SO 06.2 - Přeložky zařízení TBD</t>
  </si>
  <si>
    <t>Vrt do ŽB konstrukce a kamenného obkladu pro TBD značku celkové délky cca dl. 0.5 m, předpokládáný průměr 30 mm (dle požité chemické kotvy vhodné do betonu)</t>
  </si>
  <si>
    <t>-1411639544</t>
  </si>
  <si>
    <t>Vrt do ŽB konstrukce a kamenného obkladu pro TBD značku celkové délky cca dl. 0.5m, předpokládáný průměr 30 mm (dle požité chemické kotvy vhodné do betonu).
Návrt do ŽB konstrukce a kamenného obkladu pro TBD značku sumární délky cca dl. 0.5m.
Cca polovina vrtu v kameném obkladu a polovina v žb římse.</t>
  </si>
  <si>
    <t>Viz přílohu D.062_2.2, D.062_2.3 a D.062_2.4</t>
  </si>
  <si>
    <t>"PB-63-19, PB-63-29" 2</t>
  </si>
  <si>
    <t>"NI-66-31" 1</t>
  </si>
  <si>
    <t>"NI-61-11" 1</t>
  </si>
  <si>
    <t>2/O Chemická kotva pro použití do betonové konstrukce (epoxid nebo vinylester)</t>
  </si>
  <si>
    <t>-26095974</t>
  </si>
  <si>
    <t>2/O Chemická kotva pro použití do betonové konstrukce (epoxid nebo vinylester)
Teplotní rozsah -40°C až 50°C
Použití v exteriéru.</t>
  </si>
  <si>
    <t>1/Z Pozorovaný bod na skluzu z nerezu s návrtem vyplněný smaltem. Pozorovací návrt bude z obou stran značky. Délka 530 mm, průměr 20 mm.</t>
  </si>
  <si>
    <t>1119043082</t>
  </si>
  <si>
    <t>Poznámka k položce:_x000D_
Dodatečně navrtáno a osazeno pomocí chemické kotvy.</t>
  </si>
  <si>
    <t>Viz přílohu D.062_2.2</t>
  </si>
  <si>
    <t>"PB-63-19" 1</t>
  </si>
  <si>
    <t>"PB-63-29" 1</t>
  </si>
  <si>
    <t>2/Z Hřebová nivelační značka nerezová, délka 510 mm, průměr 20 mm.</t>
  </si>
  <si>
    <t>2060937398</t>
  </si>
  <si>
    <t>2/Z Hřebová nivelační značka nerezová, délka 510 mm, průměr 20 mm. Dodatečně navrtáno a osazeno pomocí chemické kotvy.</t>
  </si>
  <si>
    <t>Poznámka k položce:_x000D_
 Dodatečně navrtáno a osazeno pomocí chemické kotvy.</t>
  </si>
  <si>
    <t>Viz přílohu D.062_2.3 a Viz přílohu D.062_2.4</t>
  </si>
  <si>
    <t>9-R05</t>
  </si>
  <si>
    <t>1/O Těsnicí tmel - trvale elastická 1 komponentní těsnicí hmota / utěsnění prostoru mezi značkou a kamenem</t>
  </si>
  <si>
    <t>-2096073047</t>
  </si>
  <si>
    <t>1/O Těsnicí tmel - trvale elastická 1komponentní těsnicí hmota následujících parametrů:
• 1-komponentní polyuretan, vytvrzující vzdušnou vlhkostí,
• pro použití v exteriéru,
• doba vytvoření povrchové kůže: ~60 minut (při +23 °C / 50 % r.v.),
• rychlost vytvrzení: ~3,5 mm za 24 hodin (při +23 °C / 50 % r.v.) 
• rozměry spáry min. šířka = 10 mm, max. šířka = 35 mm,
• stékavost: 0 mm, velmi dobrá (DIN EN ISO 7390),
• provozní teplota: -40 °C až +80 °C
• roztržení: ~ 8 N/mm2 (při +23 °C / 50 % r.v.),
• tvrdost „Shore A“: ~ 38 po 28 dnech (při +23 °C / 50 % r.v.),
• modul pružnosti: ~ 0,6 N/mm2 po 28 dnech (při +23 °C / 50 % r.v.),
• protažení při přetržení: ~ 700 % po 28 dnech (při +23 °C / 50% r.v.),
dopružení: &gt; 80 % po 28 dnech (+23 °C / 50% r.v.).</t>
  </si>
  <si>
    <t>9-R06</t>
  </si>
  <si>
    <t>Výkon mimořádného měření TBD po dobu realizace stavby</t>
  </si>
  <si>
    <t>-956718872</t>
  </si>
  <si>
    <t xml:space="preserve">V každé stavební sezóně (předpoklad 3 stav. sezóny) bude proveden a vyhodnocen soubor geodetických měření v rozsahu odpovídajícím programu TBD . Měření a vyhodnocení bude provedeno odborně způsobilou organizací, pověřenou MZE ČR k výkonu TBD na vodních dílech II. kategorie.
Minimální rozsah měření:
 - Pevné a vztažné body
 - Nivelační body na koruně hráze
 - Nivelační body v injekční chodbě.
 - Nivelační body v chodbě původních spodních výpustí.
 - Nivelační body v přístupové chodbě v pravobřežním zavázání.
 - Nivelační body na venkovních objektech.
 - Pozorované body na koruně hráze.
 - Pozorované body na vzdušním svahu hráze.
</t>
  </si>
  <si>
    <t>SO 07 - Oprava mostu na korunu hráze</t>
  </si>
  <si>
    <t>0 - Všeobecné konstrukce a práce</t>
  </si>
  <si>
    <t>1 - Zemní práce</t>
  </si>
  <si>
    <t>2 - Základy</t>
  </si>
  <si>
    <t>3 - Svislé konstrukce</t>
  </si>
  <si>
    <t>4 - Vodorovné konstrukce</t>
  </si>
  <si>
    <t>5 - Komunikace</t>
  </si>
  <si>
    <t>7 - Přidružená stavební výroba</t>
  </si>
  <si>
    <t>8 - Potrubí</t>
  </si>
  <si>
    <t>9 - Ostatní konstrukce a práce</t>
  </si>
  <si>
    <t>Všeobecné konstrukce a práce</t>
  </si>
  <si>
    <t>014102</t>
  </si>
  <si>
    <t>POPLATKY ZA LIKVIDACI ODPADU V SOULADU SE ZÁKONEM O ODPADECH</t>
  </si>
  <si>
    <t>T</t>
  </si>
  <si>
    <t>-211042287</t>
  </si>
  <si>
    <t>Poplatek za likvidaci odpadu v souladu se zákonem o odpadech - Odstraněné kamenné bloky, objem. hmotnost 2800 kg/m3.</t>
  </si>
  <si>
    <t>Poznámka k souboru cen:_x000D_
zahrnuje veškeré poplatky provozovateli skládky související s uložením odpadu na skládce.</t>
  </si>
  <si>
    <t>A19</t>
  </si>
  <si>
    <t xml:space="preserve">2800 * 2.83 / 1000 </t>
  </si>
  <si>
    <t>014102.a</t>
  </si>
  <si>
    <t>345936605</t>
  </si>
  <si>
    <t>Poplatek za likvidaci odpadu v souladu se zákonem o odpadech - Odstraněné ŽB římsy, objem. hmotnost 2500 kg/m3.</t>
  </si>
  <si>
    <t>A20</t>
  </si>
  <si>
    <t xml:space="preserve">2500 * 6.44 / 1000 </t>
  </si>
  <si>
    <t>014102.b</t>
  </si>
  <si>
    <t>1508032879</t>
  </si>
  <si>
    <t>Poplatek za likvidaci odpadu v souladu se zákonem o odpadech - Odstraněné vrstvy vozovky, objem. hmotnost 2500 kg/m3.</t>
  </si>
  <si>
    <t>A21</t>
  </si>
  <si>
    <t xml:space="preserve">2500 * 33 / 1000 </t>
  </si>
  <si>
    <t>014102.c</t>
  </si>
  <si>
    <t>-56997927</t>
  </si>
  <si>
    <t>Poplatek za likvidaci odpadu v souladu se zákonem o odpadech - Odstraněné prefabrikované nosníky, objem. hmotnost 2500 kg/m3.</t>
  </si>
  <si>
    <t>A22</t>
  </si>
  <si>
    <t xml:space="preserve">2500 * 25,3 / 1000 </t>
  </si>
  <si>
    <t>014102.d</t>
  </si>
  <si>
    <t>1677930697</t>
  </si>
  <si>
    <t>Poplatek za likvidaci odpadu v souladu se zákonem o odpadech - Odstraněné ŽB koncové příčníky, objem. hmotnost 2500 kg/m3.</t>
  </si>
  <si>
    <t>A23</t>
  </si>
  <si>
    <t xml:space="preserve">2500 * 4,4 / 1000 </t>
  </si>
  <si>
    <t>113138</t>
  </si>
  <si>
    <t>ODSTRANĚNÍ KRYTU ZPEVNĚNÝCH PLOCH S ASFALT POJIVEM, ODVOZ DO 20KM</t>
  </si>
  <si>
    <t>M3</t>
  </si>
  <si>
    <t>2019_OTSKP</t>
  </si>
  <si>
    <t>1331700338</t>
  </si>
  <si>
    <t>Odstranění vozovkových vrstev na mostě a mimo most, odhad tloušťky převrstvené vozovky na mostě 0,43 m (včetně vyrovnávacího betonu pod vozovkou), s dopravou na skládku.</t>
  </si>
  <si>
    <t>Poznámka k souboru cen:_x000D_
Položka zahrnuje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t>
  </si>
  <si>
    <t>A24</t>
  </si>
  <si>
    <t xml:space="preserve">76,0 * 0,43 </t>
  </si>
  <si>
    <t>Základy</t>
  </si>
  <si>
    <t>21341</t>
  </si>
  <si>
    <t>DRENÁŽNÍ VRSTVY Z PLASTBETONU (PLASTMALTY)</t>
  </si>
  <si>
    <t>-1942452044</t>
  </si>
  <si>
    <t>Proužek z drenážního plastbetonu šířky 150 mm, tloušťky 45 mm v úžlabí mezi odvodňovači izolace.</t>
  </si>
  <si>
    <t>Poznámka k souboru cen:_x000D_
Položka zahrnuje:_x000D_
- dodávku předepsaného materiálu pro drenážní vrstvu, včetně mimostaveništní a vnitrostaveništní dopravy_x000D_
- provedení drenážní vrstvy předepsaných rozměrů a předepsaného tvaru</t>
  </si>
  <si>
    <t>A49</t>
  </si>
  <si>
    <t xml:space="preserve">0,15 * 0,045 * 14 </t>
  </si>
  <si>
    <t>Svislé konstrukce</t>
  </si>
  <si>
    <t>31717</t>
  </si>
  <si>
    <t>KOVOVÉ KONSTRUKCE PRO KOTVENÍ ŘÍMSY</t>
  </si>
  <si>
    <t>KG</t>
  </si>
  <si>
    <t>1398007312</t>
  </si>
  <si>
    <t>Kotvy říms na mostě a mimo most á 1,0 m, 37 ks, 7 kg/ks.</t>
  </si>
  <si>
    <t>Poznámka k souboru cen:_x000D_
Položka zahrnuje dodávku (výrobu) kotevního prvku předepsaného tvaru a jeho osazení do předepsané polohy včetně nezbytných prací (vrty, zálivky apod.)</t>
  </si>
  <si>
    <t>A44</t>
  </si>
  <si>
    <t xml:space="preserve">7 * 37 </t>
  </si>
  <si>
    <t>317325</t>
  </si>
  <si>
    <t>ŘÍMSY ZE ŽELEZOBETONU DO C30/37</t>
  </si>
  <si>
    <t>1861042778</t>
  </si>
  <si>
    <t>Monolitické římsy na mostě z železobetonu C30/37, včetně bednění.</t>
  </si>
  <si>
    <t>Poznámka k souboru cen:_x000D_
položka zahrnuje:_x000D_
- dodání čerstvého betonu (betonové směsi) požadované kvality, jeho uložení do požadovaného tvaru při jakékoliv hustotě výztuže, konzistenci čerstvého betonu a způsobu hutnění, ošetření a ochranu betonu,_x000D_
- zhotovení nepropustného, mrazuvzdorného betonu a betonu požadované trvanlivosti a vlastností,_x000D_
- užití potřebných přísad a technologií výroby betonu,_x000D_
- zřízení pracovních a dilatačních spar, včetně potřebných úprav, výplně, vložek, opracování, očištění a ošetření,_x000D_
- bednění požadovaných konstr. (i ztracené) s úpravou dle požadované kvality povrchu betonu, včetně odbedňovacích a odskružovacích prostředků,_x000D_
- podpěrné konstr. (skruže) a lešení všech druhů pro bednění, uložení čerstvého betonu, výztuže a doplňkových konstr., vč. požadovaných otvorů, ochranných a bezpečnostních opatření a základů těchto konstrukcí a lešení,_x000D_
- vytvoření kotevních čel, kapes, nálitků, a sedel,_x000D_
- zřízení všech požadovaných otvorů, kapes, výklenků, prostupů, dutin, drážek a pod., vč. ztížení práce a úprav kolem nich,_x000D_
- úpravy pro osazení výztuže, doplňkových konstrukcí a vybavení,_x000D_
- úpravy povrchu pro položení požadované izolace, povlaků a nátěrů, případně vyspravení,_x000D_
- ztížení práce u kabelových a injektážních trubek a ostatních zařízení osazovaných do betonu,_x000D_
- konstrukce betonových kloubů, upevnění kotevních prvků a doplňkových konstrukcí,_x000D_
- nátěry zabraňující soudržnost betonu a bednění,_x000D_
- výplň, těsnění a tmelení spar a spojů,_x000D_
- opatření povrchů betonu izolací proti zemní vlhkosti v částech, kde přijdou do styku se zeminou nebo kamenivem,_x000D_
- případné zřízení spojovací vrstvy u základů,_x000D_
- úpravy pro osazení zařízení ochrany konstrukce proti vlivu bludných proudů</t>
  </si>
  <si>
    <t>A42</t>
  </si>
  <si>
    <t xml:space="preserve">0,3 * 14,0 + 0,30 *14 </t>
  </si>
  <si>
    <t>317325.a</t>
  </si>
  <si>
    <t>-709885789</t>
  </si>
  <si>
    <t>Monolitické římsy mimo most z železobetonu C30/37, včetně bednění.</t>
  </si>
  <si>
    <t>A43</t>
  </si>
  <si>
    <t xml:space="preserve">0,25 * (6,1 + 1,1) + 0,25 * 1,9 </t>
  </si>
  <si>
    <t>317365</t>
  </si>
  <si>
    <t>VÝZTUŽ ŘÍMS Z OCELI 10505, B500B</t>
  </si>
  <si>
    <t>585848029</t>
  </si>
  <si>
    <t>Výztuž říms na mostě a mimo most z oceli B500B, odhad 150 kg/m3.</t>
  </si>
  <si>
    <t>Poznámka k souboru cen:_x000D_
položka zahrnuje: _x000D_
- dodání betonářské výztuže v požadované kvalitě, stříhání, řezání, ohýbání a spojování do všech požadovaných tvarů (vč. armakošů) a uložení s požadovaným zajištěním polohy a krytí výztuže betonem,_x000D_
- veškeré svary nebo jiné spoje výztuže,_x000D_
- pomocné konstrukce a práce pro osazení a upevnění výztuže,_x000D_
- zednické výpomoci pro montáž betonářské výztuže,_x000D_
- úpravy výztuže pro osazení doplňkových konstrukcí,_x000D_
- ochranu výztuže do doby jejího zabetonování,_x000D_
- úpravy výztuže pro zřízení železobetonových kloubů, kotevních prvků, závěsných ok a doplňkových konstrukcí,_x000D_
- veškerá opatření pro zajištění soudržnosti výztuže a betonu,_x000D_
- vodivé propojení výztuže, které je součástí ochrany konstrukce proti vlivům bludných proudů, vyvedení do měřících skříní nebo míst pro měření bludných proudů (vlastní měřící skříně se uvádějí položkami SD 74)_x000D_
- povrchovou antikorozní úpravu výztuže,_x000D_
- separaci výztuže,_x000D_
- osazení měřících zařízení a úpravy pro ně,_x000D_
- osazení měřících skříní nebo míst pro měření bludných proudů.</t>
  </si>
  <si>
    <t>A45</t>
  </si>
  <si>
    <t xml:space="preserve">(8.4 + 2.3) * 150 / 1000 </t>
  </si>
  <si>
    <t>333313</t>
  </si>
  <si>
    <t>MOSTNÍ OPĚRY A KŘÍDLA Z PROSTÉHO BETONU DO C16/20</t>
  </si>
  <si>
    <t>-1651626796</t>
  </si>
  <si>
    <t>Přechodové klíny z prostého betonu C12/15, včetně bednění.</t>
  </si>
  <si>
    <t>Poznámka k souboru cen:_x000D_
- dodání čerstvého betonu (betonové směsi) požadované kvality, jeho uložení do požadovaného tvaru při jakékoliv hustotě výztuže, konzistenci čerstvého betonu a způsobu hutnění, ošetření a ochranu betonu,_x000D_
- zhotovení nepropustného, mrazuvzdorného betonu a betonu požadované trvanlivosti a vlastností,_x000D_
- užití potřebných přísad a technologií výroby betonu,_x000D_
- zřízení pracovních a dilatačních spar, včetně potřebných úprav, výplně, vložek, opracování, očištění a ošetření,_x000D_
- bednění požadovaných konstr. (i ztracené) s úpravou dle požadované kvality povrchu betonu, včetně odbedňovacích a odskružovacích prostředků,_x000D_
- podpěrné konstr. (skruže) a lešení všech druhů pro bednění, uložení čerstvého betonu, výztuže a doplňkových konstr., vč. požadovaných otvorů, ochranných a bezpečnostních opatření a základů těchto konstrukcí a lešení,_x000D_
- vytvoření kotevních čel, kapes, nálitků, a sedel,_x000D_
- zřízení všech požadovaných otvorů, kapes, výklenků, prostupů, dutin, drážek a pod., vč. ztížení práce a úprav kolem nich,_x000D_
- úpravy pro osazení výztuže, doplňkových konstrukcí a vybavení,_x000D_
- úpravy povrchu pro položení požadované izolace, povlaků a nátěrů, případně vyspravení,_x000D_
- ztížení práce u kabelových a injektážních trubek a ostatních zařízení osazovaných do betonu,_x000D_
- konstrukce betonových kloubů, upevnění kotevních prvků a doplňkových konstrukcí,_x000D_
- nátěry zabraňující soudržnost betonu a bednění,_x000D_
- výplň, těsnění a tmelení spar a spojů,_x000D_
- opatření povrchů betonu izolací proti zemní vlhkosti v částech, kde přijdou do styku se zeminou nebo kamenivem,_x000D_
- případné zřízení spojovací vrstvy u základů,_x000D_
- úpravy pro osazení zařízení ochrany konstrukce proti vlivu bludných proudů</t>
  </si>
  <si>
    <t>A41</t>
  </si>
  <si>
    <t xml:space="preserve">0,98 * (2,4 + 1,7) / 2 + 0,98 * (2,6 + 3,6) / 2 </t>
  </si>
  <si>
    <t>421325</t>
  </si>
  <si>
    <t>MOSTNÍ NOSNÉ DESKOVÉ KONSTRUKCE ZE ŽELEZOBETONU C30/37</t>
  </si>
  <si>
    <t>1528078486</t>
  </si>
  <si>
    <t>Spřažená ŽB deska z betonu C30/37, včetně bednění.</t>
  </si>
  <si>
    <t>A31</t>
  </si>
  <si>
    <t xml:space="preserve">84 * 0,22 + 0,02 * 14 </t>
  </si>
  <si>
    <t>421325.a</t>
  </si>
  <si>
    <t>-1907542425</t>
  </si>
  <si>
    <t>Monolitická ŽB šachta z betonu C30/37, včetně bednění.</t>
  </si>
  <si>
    <t>A34</t>
  </si>
  <si>
    <t xml:space="preserve">2 * 1,8 * 1,8 * 0,3 + 2 * 1,15 * 1,8 * 0,3 + 2 * 1,15 * 1,2 * 0,3 </t>
  </si>
  <si>
    <t>421365</t>
  </si>
  <si>
    <t>VÝZTUŽ MOSTNÍ DESKOVÉ KONSTRUKCE Z OCELI 10505, B500B</t>
  </si>
  <si>
    <t>-1224978076</t>
  </si>
  <si>
    <t>Výztuž spřažené ŽB desky z oceli B500B, odhad 200 kg/m3.</t>
  </si>
  <si>
    <t>Poznámka k souboru cen:_x000D_
Položka zahrnuje veškerý materiál, výrobky a polotovary, včetně mimostaveništní a vnitrostaveništní dopravy (rovněž přesuny), včetně naložení a složení, případně s uložením_x000D_
- dodání betonářské výztuže v požadované kvalitě, stříhání, řezání, ohýbání a spojování do všech požadovaných tvarů (vč. armakošů) a uložení s požadovaným zajištěním polohy a krytí výztuže betonem,_x000D_
- veškeré svary nebo jiné spoje výztuže,_x000D_
- pomocné konstrukce a práce pro osazení a upevnění výztuže,_x000D_
- zednické výpomoci pro montáž betonářské výztuže,_x000D_
- úpravy výztuže pro osazení doplňkových konstrukcí,_x000D_
- ochranu výztuže do doby jejího zabetonování,_x000D_
- úpravy výztuže pro zřízení železobetonových kloubů, kotevních prvků, závěsných ok a doplňkových konstrukcí,_x000D_
- veškerá opatření pro zajištění soudržnosti výztuže a betonu,_x000D_
- vodivé propojení výztuže, které je součástí ochrany konstrukce proti vlivům bludných proudů, vyvedení do měřících skříní nebo míst pro měření bludných proudů (vlastní měřící skříně se uvádějí položkami SD 74._x000D_
- povrchovou antikorozní úpravu výztuže,_x000D_
- separaci výztuže,_x000D_
- osazení měřících zařízení a úpravy pro ně,_x000D_
- osazení měřících skříní nebo míst pro měření bludných proudů.</t>
  </si>
  <si>
    <t>A32</t>
  </si>
  <si>
    <t xml:space="preserve">18,76 * 200 / 1000 </t>
  </si>
  <si>
    <t>421365.a</t>
  </si>
  <si>
    <t>-1499200508</t>
  </si>
  <si>
    <t>Výztuž monolitické ŽB šachty z oceli B500B, odhad 220 kg/m3.</t>
  </si>
  <si>
    <t>A35</t>
  </si>
  <si>
    <t xml:space="preserve">4,01 * 220 / 1000 </t>
  </si>
  <si>
    <t>422325</t>
  </si>
  <si>
    <t>MOSTNÍ NOSNÉ TRÁMOVÉ KONSTRUKCE ZE ŽELEZOBETONU C30/37</t>
  </si>
  <si>
    <t>1966586972</t>
  </si>
  <si>
    <t>Koncové příčníky z železobetonu C30/37, včetně bednění.</t>
  </si>
  <si>
    <t>A37</t>
  </si>
  <si>
    <t xml:space="preserve">2 * 0,86 * 0,8 * 6,02 - 4 * 0,36 * 0,12 - 4 * 0,33 * 0,12 - 8 * 0,24 * 0,44 </t>
  </si>
  <si>
    <t>422365</t>
  </si>
  <si>
    <t>VÝZTUŽ MOSTNÍ TRÁMOVÉ KONSTRUKCE Z OCELI 10505, B500B</t>
  </si>
  <si>
    <t>-703414897</t>
  </si>
  <si>
    <t>Výztuž prefabrikovaných nosníků z oceli B500B, odhad 140 kg/m3.</t>
  </si>
  <si>
    <t>A29</t>
  </si>
  <si>
    <t xml:space="preserve">20,1 * 140 / 1000 </t>
  </si>
  <si>
    <t>422365.a</t>
  </si>
  <si>
    <t>216743001</t>
  </si>
  <si>
    <t>Výztuž koncových příčníků z oceli B500B, odhad 200 kg/m3.</t>
  </si>
  <si>
    <t>A30</t>
  </si>
  <si>
    <t xml:space="preserve">7,2 * 200 / 1000 </t>
  </si>
  <si>
    <t>422373</t>
  </si>
  <si>
    <t>VÝZTUŽ MOST NOSNÉ TRÁM KONSTR PŘEDP Z LAN PRO VNITŘ PŘEDPJ</t>
  </si>
  <si>
    <t>1988648166</t>
  </si>
  <si>
    <t>Předpínací výztuž z lan prům. 15,7 mm, délka lan 13,5 m, z oceli Y1860S7, počet lan v jednom nosníku 12 ks, hmotnost lana 1,180 kg / m, včetně kotev a spojek.</t>
  </si>
  <si>
    <t>Poznámka k souboru cen:_x000D_
- dodání předpínací výztuže, kotev, spojek a dalšího potřebného materiálu v požadované kvalitě pro zavedení předpětí, včetně nutného prodloužení pro zakotvení,_x000D_
- uložení v požadovaném tvaru a prostoru, případně protažení výztuže kabelovými kanálky včetně zřízení kabelových podpor v dostatečném množství, upevnění výztuže s požadovaným zajištěním polohy a krytí betonem,_x000D_
- osazení kotev, spojek a dalšího potřebného materiálu,_x000D_
- předepnutí výztuže vč. veškerého nutného předpínacího zařízení, i po etapách dle požadovaného postupu a její ukotvení, vyhotovení všech požadovaných dokladů a protokolů a provedení všech požadovaných kontrol,_x000D_
- zřízení kabelových kanálků, případně kabelových trub, vč. odvzdušňovacích a injektážních trubiček, čištění, utěsnění a injektáž kanálků nebo trub včetně dodání injektážní hmoty dle projektu a obetonování kotev,_x000D_
- ochrana výztuže do doby jejího zabetonování,_x000D_
 nebo zainjektování,_x000D_
- vodivé propojení výztuže, která je součástí ochrany konstrukce proti vlivům bludných proudů, vyvedení do měřících skříní nebo míst., osazení měřících skříní nebo míst pro měření bludných proudů_x000D_
- povrchovou antikorozní úpravu výztuže,_x000D_
- separaci výztuže,</t>
  </si>
  <si>
    <t>A28</t>
  </si>
  <si>
    <t xml:space="preserve">1,18 * 13,5 * 12 * 4 / 1000 </t>
  </si>
  <si>
    <t>42413</t>
  </si>
  <si>
    <t>MOSTNÍ NOSNÍKY Z DÍLCŮ Z PŘEDPJATÉHO BETONU</t>
  </si>
  <si>
    <t>1834382174</t>
  </si>
  <si>
    <t>Prefabrikované nosníky z předpjatého betonu, včetně výztuže, montáže a dočasného podepření.</t>
  </si>
  <si>
    <t>Poznámka k souboru cen:_x000D_
- dodání dílce požadovaného tvaru a vlastností, jeho skladování, doprava a osazení do definitivní polohy, včetně komplexní technologie výroby a montáže dílců, ošetření a ochrana dílců,_x000D_
- u dílců železobetonových a předpjatých veškerá výztuž, případně i tuhé kovové prvky a závěsná oka,_x000D_
- úpravy a zařízení pro uložení a transport dílce,_x000D_
- veškeré požadované úpravy dílců, včetně doplňkových konstrukcí a vybavení,_x000D_
- sestavení dílce na stavbě včetně montážních zařízení, plošin a prahů a pod.,_x000D_
- výplň, těsnění a tmelení spár a spojů,_x000D_
- očištění a ošetření úložných ploch,_x000D_
- zednické výpomoce pro montáž dílců,_x000D_
- označení dílce výrobním štítkem nebo jiným způsobem,_x000D_
- úpravy dílce pro dodržení požadované přesnosti jeho osazení, včetně případných měření,_x000D_
- veškerá zařízení pro zajištění stability v každém okamžiku,_x000D_
- další práce dané případně specifikací k příslušnému prefabrik. dílci (úprava pohledových ploch, příp. rubových ploch, osazení měřících zařízení, zkoušení a měření dílců a pod.).</t>
  </si>
  <si>
    <t>A27</t>
  </si>
  <si>
    <t xml:space="preserve">(2 * 0,4 + 2 * 0,35) * 13,4 </t>
  </si>
  <si>
    <t>42850</t>
  </si>
  <si>
    <t>MOSTNÍ LOŽISKA HRNCOVÁ</t>
  </si>
  <si>
    <t>KUS</t>
  </si>
  <si>
    <t>-1904757903</t>
  </si>
  <si>
    <t>Hrncová ložiska, včetně montáže a kotvení, včetně PKO.</t>
  </si>
  <si>
    <t>Poznámka k souboru cen:_x000D_
- výrobní dokumentaci, jde-li o ložisko individuálně vyráběné_x000D_
- dodání kompletních ložisek požadované kvality_x000D_
- přípravu, očištění a úpravy úložných ploch_x000D_
- osazení ložisek podle předepsaného technologického předpisu bez ohledu na způsob uložení a kotvení_x000D_
- uložení do malty jakéhokoliv druhu včetně dodávky této malty_x000D_
- uložení na plastické vložky nebo maltu včetně dodávky této vložky nebo malty_x000D_
- uložení na vrstvu plastbetonové malty nebo podobné vrstvy jako ochranu proti průchodu bludných proudů_x000D_
- vyplnění kotevních otvorů_x000D_
- lešení a podpěrné konstrukce_x000D_
- tmelení, těsnění a výplně spar_x000D_
- nastavení ložisek a odborná prohlídka_x000D_
- dočasné zpevnění nebo naopak dočasné uvolnění ložisek_x000D_
- opatření ložisek znakem výrobce a typovým číslem_x000D_
- úpravy, očištění a ošetření okolí ložisek_x000D_
- přiměřeným způsobem je nutné zahrnout ustanovení pro TMCH 94 pro kovové konstrukce.</t>
  </si>
  <si>
    <t>A25</t>
  </si>
  <si>
    <t>451312</t>
  </si>
  <si>
    <t>PODKLADNÍ A VÝPLŇOVÉ VRSTVY Z PROSTÉHO BETONU C12/15</t>
  </si>
  <si>
    <t>-1511889517</t>
  </si>
  <si>
    <t>Podkladní beton pro ŽB šachtu tl. 0,1 mm z betonu C12/15.</t>
  </si>
  <si>
    <t>A33</t>
  </si>
  <si>
    <t xml:space="preserve">0,1 *2,0 * 2,0 </t>
  </si>
  <si>
    <t>45734</t>
  </si>
  <si>
    <t>VYROVNÁVACÍ A SPÁD BETON ZVLÁŠTNÍ (PLASTBETON)</t>
  </si>
  <si>
    <t>-553993822</t>
  </si>
  <si>
    <t>Podlití ložisek z plastbetonu.</t>
  </si>
  <si>
    <t>Poznámka k souboru cen:_x000D_
položka zahrnuje:_x000D_
- dodání zvláštního betonu (plastbetonu) předepsané kvality a jeho rozprostření v předepsané tloušťce a v předepsaném tvaru</t>
  </si>
  <si>
    <t>A26</t>
  </si>
  <si>
    <t xml:space="preserve">4 * 0,5 *0,5 * 0,02 </t>
  </si>
  <si>
    <t>458573</t>
  </si>
  <si>
    <t>VÝPLŇ ZA OPĚRAMI A ZDMI Z KAMENIVA TĚŽENÉHO, INDEX ZHUTNĚNÍ ID DO 0,9</t>
  </si>
  <si>
    <t>-455038832</t>
  </si>
  <si>
    <t>Podkladní vrstva přechodového klínu ze štěrkopísku, včetně dovozu a zhutnění.</t>
  </si>
  <si>
    <t>Poznámka k souboru cen:_x000D_
položka zahrnuje dodávku předepsaného kameniva, mimostaveništní a vnitrostaveništní dopravu a jeho uložení_x000D_
není-li v zadávací dokumentaci uvedeno jinak, jedná se o nakupovaný materiál</t>
  </si>
  <si>
    <t>A36</t>
  </si>
  <si>
    <t xml:space="preserve">0,2 * (2,4 + 1,7) / 2 + 0,2 * (2,6 + 3,6) /2 </t>
  </si>
  <si>
    <t>Komunikace</t>
  </si>
  <si>
    <t>56414</t>
  </si>
  <si>
    <t>VOZOVKOVÉ VRSTVY Z ASFALTOCEMENT BETONU TL 50MM</t>
  </si>
  <si>
    <t>M2</t>
  </si>
  <si>
    <t>-1622795914</t>
  </si>
  <si>
    <t>Asfaltový beton střednězrnný pro obrusné vrstvy ACO 11+ tl. 50 mm, vozovka na mostě.</t>
  </si>
  <si>
    <t>Poznámka k souboru cen:_x000D_
- dodání asfaltové směsi s vysokou mezerovitostí v požadované kvalitě a tekuté malty specifického složení na bázi cementu_x000D_
- očištění podkladu_x000D_
- uložení směsi dle předepsaného technologického předpisu a zhutnění vrstvy v předepsané tloušťce, prolití nebo zavibrování výplňové malty_x000D_
- zřízení vrstvy bez rozlišení šířky, pokládání vrstvy po etapách, včetně pracovních spar a spojů_x000D_
- úpravu napojení, ukončení_x000D_
- úpravu dilatačních spar včetně předepsané výztuže_x000D_
- nezahrnuje postřiky, nátěry_x000D_
- nezahrnuje úpravu povrchu krytu</t>
  </si>
  <si>
    <t>A52</t>
  </si>
  <si>
    <t xml:space="preserve">4,92 * 14 </t>
  </si>
  <si>
    <t>572214</t>
  </si>
  <si>
    <t>SPOJOVACÍ POSTŘIK Z MODIFIK EMULZE DO 0,5KG/M2</t>
  </si>
  <si>
    <t>-2134789976</t>
  </si>
  <si>
    <t>Spojovací postřik z modifikované emulze PS-E 0,25 kg/m2, pod obrusnou vrstvu na mostě.</t>
  </si>
  <si>
    <t>Poznámka k souboru cen:_x000D_
- dodání všech předepsaných materiálů pro postřiky v předepsaném množství_x000D_
- provedení dle předepsaného technologického předpisu_x000D_
- zřízení vrstvy bez rozlišení šířky, pokládání vrstvy po etapách_x000D_
- úpravu napojení, ukončení</t>
  </si>
  <si>
    <t>A51</t>
  </si>
  <si>
    <t>575C65</t>
  </si>
  <si>
    <t>LITÝ ASFALT MA IV (OCHRANA MOSTNÍ IZOLACE) 16 TL. 45MM</t>
  </si>
  <si>
    <t>1657836281</t>
  </si>
  <si>
    <t>Ochrana izolace z litého asfaltu MA IV 16 tl. 45 mm.</t>
  </si>
  <si>
    <t>Poznámka k souboru cen:_x000D_
- dodání směsi v požadované kvalitě_x000D_
- očištění podkladu_x000D_
- uložení směsi dle předepsaného technologického předpisu, zhutnění vrstvy v předepsané tloušťce_x000D_
- zřízení vrstvy bez rozlišení šířky, pokládání vrstvy po etapách, včetně pracovních spar a spojů_x000D_
- úpravu napojení, ukončení podél obrubníků, dilatačních zařízení, odvodňovacích proužků, odvodňovačů, vpustí, šachet a pod._x000D_
- nezahrnuje postřiky, nátěry_x000D_
- nezahrnuje těsnění podél obrubníků, dilatačních zařízení, odvodňovacích proužků, odvodňovačů, vpustí, šachet a pod.</t>
  </si>
  <si>
    <t>A50</t>
  </si>
  <si>
    <t>Přidružená stavební výroba</t>
  </si>
  <si>
    <t>711442</t>
  </si>
  <si>
    <t>IZOLACE MOSTOVEK CELOPLOŠNÁ ASFALTOVÝMI PÁSY S PEČETÍCÍ VRSTVOU</t>
  </si>
  <si>
    <t>915254175</t>
  </si>
  <si>
    <t>Pásová izolace s pečetící vrstvou.</t>
  </si>
  <si>
    <t>Poznámka k souboru cen:_x000D_
položka zahrnuje:_x000D_
- dodání předepsaného izolačního materiálu_x000D_
- očištění a ošetření podkladu, zadávací dokumentace může zahrnout i případné vyspravení_x000D_
- zřízení izolace jako kompletního povlaku, případně komplet. soustavy nebo systému podle příslušného technolog. předpisu_x000D_
- zřízení izolace i jednotlivých vrstev po etapách, včetně pracovních spár a spojů_x000D_
- úprava u okrajů, rohů, hran, dilatačních i pracovních spojů, kotev, obrubníků, dilatačních zařízení, odvodnění, otvorů, neizolovaných míst a pod._x000D_
- zajištění odvodnění povrchu izolace, včetně odvodnění nejnižších míst, pokud dokumentace pro zadání stavby nestanoví jinak_x000D_
- ochrana izolace do doby zřízení definitivní ochranné vrstvy nebo konstrukce_x000D_
- úprava, očištění a ošetření prostoru kolem izolace_x000D_
- provedení požadovaných zkoušek_x000D_
- nezahrnuje ochranné vrstvy, např. litý asfalt, asfaltový beton_x000D_
v této položce se vykáže i izolace rámových konstrukcí (mosty, propusty, kolektory)</t>
  </si>
  <si>
    <t>A46</t>
  </si>
  <si>
    <t xml:space="preserve">15 * 6,02 </t>
  </si>
  <si>
    <t>711442.a</t>
  </si>
  <si>
    <t>1371219697</t>
  </si>
  <si>
    <t>Ochrana izolace mostovky pod římsami pomocí asfaltových pásů šířky 0,87 m.</t>
  </si>
  <si>
    <t>A47</t>
  </si>
  <si>
    <t xml:space="preserve">2 * 15 * 0,87 </t>
  </si>
  <si>
    <t>78384</t>
  </si>
  <si>
    <t>NÁTĚRY BETON KONSTR TYP S5 (OS-DI)</t>
  </si>
  <si>
    <t>-756841901</t>
  </si>
  <si>
    <t>Ochranný nátěr pro betonové konstrukce odolný proti CHLR - nátěr povrchu říms na mostě a mimo most.</t>
  </si>
  <si>
    <t>Poznámka k souboru cen:_x000D_
- položka zahrnuje kompletní povlaky (i různobarevné), včetně úpravy podkladu (odmaštění, odstranění starých nátěrů a nečistot) a jeho vyspravení, provedení nátěru předepsaným postupem a splnění všech požadavků daných technologickým předpisem.</t>
  </si>
  <si>
    <t>A48</t>
  </si>
  <si>
    <t xml:space="preserve">1,9 * (12,2 + 11,7) + 1,2 * (6,3 + 2,4 + 3,4 + 1,0) </t>
  </si>
  <si>
    <t>Potrubí</t>
  </si>
  <si>
    <t>863332</t>
  </si>
  <si>
    <t>POTRUBÍ Z TRUB Z NEREZ OCELI DN DO 150MM</t>
  </si>
  <si>
    <t>1608070278</t>
  </si>
  <si>
    <t>Chráničky z nerez oceli 1.4401 pro převedení IS pod nosnou konstrukcí DN 150, TR 159x4,5, délky 14 m, 4 ks.</t>
  </si>
  <si>
    <t>Poznámka k souboru cen:_x000D_
položky pro zhotovení potrubí platí bez ohledu na sklon._x000D_
zahrnuje:_x000D_
- výrobní dokumentaci (včetně technologického předpisu)_x000D_
- dodání veškerého trubního a pomocného materiálu (trouby, trubky, tvarovky, spojovací a těsnící materiál a pod.), podpěrných, závěsných a upevňovacích prvků, včetně potřebných úprav_x000D_
- úprava a příprava podkladu a podpěr, očištění a ošetření podkladu a podpěr_x000D_
- zřízení plně funkčního potrubí, kompletní soustavy, podle příslušného technologického předpisu_x000D_
- zřízení potrubí i jednotlivých částí po etapách, včetně pracovních spar a spojů, pracovního zaslepení konců a pod._x000D_
- úprava prostupů, průchodů šachtami a komorami, okolí podpěr a vyústění, zaústění, napojení, vyvedení a upevnění odpad. výustí_x000D_
- ochrana potrubí nátěrem (vč. úpravy povrchu), případně izolací, nejsou-li tyto práce předmětem jiné položky_x000D_
- úprava, očištění a ošetření prostoru kolem potrubí_x000D_
- položky platí pro práce prováděné v prostoru zapaženém i nezapaženém a i v kolektorech, chráničkách_x000D_
- položky zahrnují i práce spojené s nutnými obtoky, převáděním a čerpáním vody_x000D_
- opláštění dle dokumentace a nutné opravy opláštění při jeho poškození_x000D_
nezahrnuje tlakovou zkoušku ani proplacha dezinfekci</t>
  </si>
  <si>
    <t>A40</t>
  </si>
  <si>
    <t xml:space="preserve">4 * 14,0 </t>
  </si>
  <si>
    <t>87433</t>
  </si>
  <si>
    <t>POTRUBÍ Z TRUB PLASTOVÝCH ODPADNÍCH DN DO 150MM</t>
  </si>
  <si>
    <t>-750046783</t>
  </si>
  <si>
    <t>Trubka KG DN110 dl. 400 mm pro prostup inženýrských sítí stěnou šachty, včetně gumové těsnící manžety, 4 ks.</t>
  </si>
  <si>
    <t>Poznámka k souboru cen:_x000D_
položky pro zhotovení potrubí platí bez ohledu na sklon_x000D_
zahrnuje:_x000D_
- výrobní dokumentaci (včetně technologického předpisu)_x000D_
- dodání veškerého trubního a pomocného materiálu (trouby, trubky, tvarovky, spojovací a těsnící materiál a pod.), podpěrných, závěsných a upevňovacích prvků, včetně potřebných úprav_x000D_
- úprava a příprava podkladu a podpěr, očištění a ošetření podkladu a podpěr_x000D_
- zřízení plně funkčního potrubí, kompletní soustavy, podle příslušného technologického předpisu_x000D_
- zřízení potrubí i jednotlivých částí po etapách, včetně pracovních spar a spojů, pracovního zaslepení konců a pod._x000D_
- úprava prostupů, průchodů šachtami a komorami, okolí podpěr a vyústění, zaústění, napojení, vyvedení a upevnění odpad. výustí_x000D_
- ochrana potrubí nátěrem (vč. úpravy povrchu), případně izolací, nejsou-li tyto práce předmětem jiné položky_x000D_
- úprava, očištění a ošetření prostoru kolem potrubí_x000D_
- položky platí pro práce prováděné v prostoru zapaženém i nezapaženém a i v kolektorech, chráničkách_x000D_
- položky zahrnují i práce spojené s nutnými obtoky, převáděním a čerpáním vody_x000D_
nezahrnuje zkoušky vodotěsnosti a televizní prohlídku</t>
  </si>
  <si>
    <t>A39</t>
  </si>
  <si>
    <t xml:space="preserve">4 * 0,4 </t>
  </si>
  <si>
    <t>89911D</t>
  </si>
  <si>
    <t>PLASTOVÝ POKLOP D400</t>
  </si>
  <si>
    <t>-998160593</t>
  </si>
  <si>
    <t>Uzamykatelný vodotěsný kompozitní poklop D400, včetně montáže.</t>
  </si>
  <si>
    <t>Poznámka k souboru cen:_x000D_
Položka zahrnuje dodávku a osazení předepsané mříže včetně rámu</t>
  </si>
  <si>
    <t>A38</t>
  </si>
  <si>
    <t>Ostatní konstrukce a práce</t>
  </si>
  <si>
    <t>9112B1</t>
  </si>
  <si>
    <t>ZÁBRADLÍ MOSTNÍ SE SVISLOU VÝPLNÍ - DODÁVKA A MONTÁŽ</t>
  </si>
  <si>
    <t>375736896</t>
  </si>
  <si>
    <t>Trubkové mostní zábradlí na mostě a mimo most výšky 1,1 m, včetně kotvení a PKO (zinkování ponorem 60 µm, 3 vrstvý nátěr 240 µm, celkem nom. tl. 300 µm, viz Technická zpráva).</t>
  </si>
  <si>
    <t>Poznámka k souboru cen:_x000D_
položka zahrnuje:_x000D_
dodání zábradlí včetně předepsané povrchové úpravy_x000D_
kotvení sloupků, t.j. kotevní desky, šrouby z nerez oceli, vrty a zálivku, pokud zadávací dokumentace nestanoví jinak_x000D_
případné nivelační hmoty pod kotevní desky</t>
  </si>
  <si>
    <t>A16</t>
  </si>
  <si>
    <t xml:space="preserve">21 + 16 </t>
  </si>
  <si>
    <t>9112B1.a</t>
  </si>
  <si>
    <t>1228371039</t>
  </si>
  <si>
    <t>Ocelová uzamykatelná brána výšky 1,8 m, svařovaná z ocelových trubek) dl. 7,4 m.
PKO (zinkování ponorem 60 µm, 3 vrstvý nátěr 240 µm, celkem nom. tl. 300 µm, viz Technická zpráva).</t>
  </si>
  <si>
    <t>A17</t>
  </si>
  <si>
    <t xml:space="preserve">7,4 </t>
  </si>
  <si>
    <t>9112B3</t>
  </si>
  <si>
    <t>ZÁBRADLÍ MOSTNÍ SE SVISLOU VÝPLNÍ - DEMONTÁŽ S PŘESUNEM</t>
  </si>
  <si>
    <t>785552661</t>
  </si>
  <si>
    <t>Odstranění mostního zábradlí dl. 32 m s dopravou na skládku.</t>
  </si>
  <si>
    <t>Poznámka k souboru cen:_x000D_
položka zahrnuje:_x000D_
- demontáž a odstranění zařízení_x000D_
- jeho odvoz na předepsané místo</t>
  </si>
  <si>
    <t>A1</t>
  </si>
  <si>
    <t>18+14</t>
  </si>
  <si>
    <t>931182</t>
  </si>
  <si>
    <t>VÝPLŇ DILATAČNÍCH SPAR Z POLYSTYRENU TL 20MM</t>
  </si>
  <si>
    <t>1886220122</t>
  </si>
  <si>
    <t>Výplň dilatačních spar mezi přechodovým klínem, závěrnou zídkou a šachtou, z extrudovaného polystyrenu XPS, tl. 20 mm.</t>
  </si>
  <si>
    <t>Poznámka k souboru cen:_x000D_
položka zahrnuje dodávku a osazení předepsaného materiálu, očištění ploch spáry před úpravou, očištění okolí spáry po úpravě</t>
  </si>
  <si>
    <t>A6</t>
  </si>
  <si>
    <t xml:space="preserve">0,742 * (2,4 + 2,6 + 2 * 1,4) + 1,8 * 1,8 </t>
  </si>
  <si>
    <t>931182.a</t>
  </si>
  <si>
    <t>1051172171</t>
  </si>
  <si>
    <t>Vyplnění dilatačních spar říms polystyrenem tl. 20 mm.</t>
  </si>
  <si>
    <t>A11</t>
  </si>
  <si>
    <t xml:space="preserve">5 * 0,26 </t>
  </si>
  <si>
    <t>931317</t>
  </si>
  <si>
    <t>TĚSNĚNÍ DILATAČ SPAR ASF ZÁLIVKOU PRŮŘ DO 1000MM2</t>
  </si>
  <si>
    <t>1070793349</t>
  </si>
  <si>
    <t>Těsnící asfaltové zálivky na styku římsy a kamenné zídky (na výšku římsy 250 mm, šířky 15 mm).</t>
  </si>
  <si>
    <t>Poznámka k souboru cen:_x000D_
položka zahrnuje dodávku a osazení předepsaného materiálu, očištění ploch spáry před úpravou, očištění okolí spáry po úpravě_x000D_
nezahrnuje těsnící profil</t>
  </si>
  <si>
    <t>A15</t>
  </si>
  <si>
    <t xml:space="preserve">0,8 </t>
  </si>
  <si>
    <t>931326</t>
  </si>
  <si>
    <t>TĚSNĚNÍ DILATAČ SPAR ASF ZÁLIVKOU MODIFIK PRŮŘ DO 800MM2</t>
  </si>
  <si>
    <t>-1266390253</t>
  </si>
  <si>
    <t>Těsnící asfaltové zálivky na styku vozovky s římsami (na hloubku vozovky, šířky 25 mm) a vozovky s MZ (na hloubku 50 mm, šířky 15 mm).</t>
  </si>
  <si>
    <t>A14</t>
  </si>
  <si>
    <t xml:space="preserve">18,8 + 19,6 + 9,7 * 2 </t>
  </si>
  <si>
    <t>931331</t>
  </si>
  <si>
    <t>TĚSNĚNÍ DILATAČNÍCH SPAR POLYURETANOVÝM TMELEM PRŮŘEZU DO 100MM2</t>
  </si>
  <si>
    <t>-955914437</t>
  </si>
  <si>
    <t>Těsnění pracovních spar říms elastickým tmelem, průřez těsnění 15 x 6 mm.</t>
  </si>
  <si>
    <t>A13</t>
  </si>
  <si>
    <t xml:space="preserve">2 * 2 * 1,7 </t>
  </si>
  <si>
    <t>931334</t>
  </si>
  <si>
    <t>TĚSNĚNÍ DILATAČNÍCH SPAR POLYURETANOVÝM TMELEM PRŮŘEZU DO 400MM2</t>
  </si>
  <si>
    <t>-2061871321</t>
  </si>
  <si>
    <t>Těsnění dilatačních spar říms elastickým tmelem, průřez těsnění 20 x 20 mm.</t>
  </si>
  <si>
    <t>A12</t>
  </si>
  <si>
    <t xml:space="preserve">5  * 1,7 </t>
  </si>
  <si>
    <t>93140</t>
  </si>
  <si>
    <t>MOSTNÍ ZÁVĚRY PODPOVRCHOVÉ</t>
  </si>
  <si>
    <t>-1717749467</t>
  </si>
  <si>
    <t>Podpovrchový mostní závěr u OP1 dl. 7,5 m.</t>
  </si>
  <si>
    <t>Poznámka k souboru cen:_x000D_
- výrobní dokumentace (vč. technologického předpisu)_x000D_
- dodání kompletního dil. zařízení vč. všech přepravních a montážních úprav a zařízení_x000D_
- řezání a sváření na staveništi a eventuelní nutnou opravu nátěrů po těchto úkonech_x000D_
- bednění a dodatečné zabetonování dilatačního zařízení_x000D_
- pro kovové součásti je nutné užít ustanovení pro TMCH.94_x000D_
- dodání spojovacího, kotevního a těsnícího materiálu_x000D_
- úprava a příprava prostoru, včetně kotevních prvků, jejich ošetření a očištění_x000D_
- zřízení kompletního mostního závěru podle příslušného technolog. předpisu, včetně předepsaného nastavení_x000D_
- zřízení mostního závěru po etapách, včetně pracovních spar a spojů_x000D_
- úprava most. závěru ve styku s ostatními konstrukcemi a zařízeními (u obrubníků a podél vozovek, na chodnících, na římsách, napojení izolací a pod.)_x000D_
- ochrana mostního závěru proti bludným proudům a vývody pro jejich měření_x000D_
- ochrana mostního závěru do doby provedení definitivního stavu, veškeré provizorní úpravy a opatření_x000D_
- konečné úpravy most. závěru jako povrchové povlaky, zálivky, které nejsou součástí jiných konstrukcí, vyčištění, osaz. krytek šroubů, tmelení, těsnění, výplň spar a pod._x000D_
- úprava, očištění a ošetření prostoru kolem mostního závěru_x000D_
- opatření mostního závěru znakem výrobce a typovým číslem_x000D_
- provedení odborné prohlídky, je-li požadována</t>
  </si>
  <si>
    <t>A7</t>
  </si>
  <si>
    <t xml:space="preserve">7,5 </t>
  </si>
  <si>
    <t>93151</t>
  </si>
  <si>
    <t>MOSTNÍ ZÁVĚRY POVRCHOVÉ POSUN DO 60MM</t>
  </si>
  <si>
    <t>849232681</t>
  </si>
  <si>
    <t>Lamelový mostní závěr u OP2 dl. 8,0 m, včetně zálivek.</t>
  </si>
  <si>
    <t>A8</t>
  </si>
  <si>
    <t xml:space="preserve">8 </t>
  </si>
  <si>
    <t>936502</t>
  </si>
  <si>
    <t>DROBNÉ DOPLŇK KONSTR KOVOVÉ POZINK</t>
  </si>
  <si>
    <t>198568051</t>
  </si>
  <si>
    <t>Ocelové konzoly pro zavěšení IS z úhelníků L60/6, 10 konzol, 11 kg/konzola, včetně výroby a montáže, včetně kotvení a PKO (zinkování ponorem 60 µm, 3 vrstvý nátěr 240 µm, celkem nom. tl. 300 µm, viz Technická zpráva).</t>
  </si>
  <si>
    <t>Poznámka k souboru cen:_x000D_
položka zahrnuje:_x000D_
- dílenská dokumentace, včetně technologického předpisu spojování_x000D_
- dodání materiálu v požadované kvalitě a výroba konstrukce i dílenská (včetně pomůcek, přípravků a prostředků pro výrobu) bez ohledu na náročnost a její hmotnost, dílenská montáž_x000D_
- dodání spojovacího materiálu_x000D_
- zřízení montážních a dilatačních spojů, spar, včetně potřebných úprav, vložek, opracování, očištění a ošetření_x000D_
- podpěr. konstr. a lešení všech druhů pro montáž konstrukcí i doplňkových, včetně požadovaných otvorů, ochranných a bezpečnostních opatření a základů pro tyto konstrukce a lešení_x000D_
- jakákoliv doprava a manipulace dílců a montážních sestav, včetně dopravy konstrukce z výrobny na stavbu_x000D_
- montáž konstrukce na staveništi, včetně montážních prostředků a pomůcek a zednických výpomocí_x000D_
- výplň, těsnění a tmelení spar a spojů_x000D_
- čištění konstrukce a odstranění všech vrubů (vrypy, otlačeniny a pod.)_x000D_
- všechny druhy ocelového kotvení_x000D_
- dílenskou přejímku a montážní prohlídku, včetně požadovaných dokladů_x000D_
- zřízení kotevních otvorů nebo jam, nejsou-li částí jiné konstrukce, jejich úpravy, očištění a ošetření_x000D_
- osazení kotvení nebo přímo částí konstrukce do podpůrné konstrukce nebo do zeminy_x000D_
- výplň kotevních otvorů (příp. podlití patních desek) maltou, betonem nebo jinou speciální hmotou, vyplnění jam zeminou_x000D_
- předepsanou protikorozní ochranu a nátěry konstrukcí_x000D_
- osazení měřících zařízení a úpravy pro ně_x000D_
- ochranná opatření před účinky bludných proudů</t>
  </si>
  <si>
    <t>A18</t>
  </si>
  <si>
    <t>10 * 11</t>
  </si>
  <si>
    <t>936541</t>
  </si>
  <si>
    <t>MOSTNÍ ODVODŇOVACÍ TRUBKA (POVRCHŮ IZOLACE) Z NEREZ OCELI - odvodňovač mostovky</t>
  </si>
  <si>
    <t>109197958</t>
  </si>
  <si>
    <t>Mostní odvodňovač izolace.</t>
  </si>
  <si>
    <t>Poznámka k souboru cen:_x000D_
položka zahrnuje:_x000D_
- výrobní dokumentaci (včetně technologického předpisu)_x000D_
- dodání kompletní odvodňovací soupravy z předepsaného materiálu, včetně všech montážních a přepravních úprav a zařízení_x000D_
- dodání spojovacího, kotevního a těsnícího materiálu_x000D_
- úprava a příprava úložného prostoru, včetně kotevních prvků, jejich očištění a ošetření_x000D_
- zřízení kompletní odvodňovací soupravy, dle příslušného technologického předpisu, včetně všech výškových a směrových úprav_x000D_
- zřízení odvodňovací soupravy po etapách, včetně pracovních spar a spojů_x000D_
- prodloužení odpadní trouby pod spodní líc nosné konstr. nebo zaústěním odvodňovače do dalšího odvodňovacího zařízení_x000D_
- úprava odvod. soupravy na styku s ostatními konstrukcemi a zařízeními (u obrubníku, podél vozovek, napojení izolací a pod.)_x000D_
- ochrana odvodňovací soupravy do doby provedení definitivního stavu, veškeré provizorní úpravy a opatření_x000D_
- konečné úpravy odvodňovací soupravy jako povrchové povlaky, zálivky, které nejsou součástí jiných konstr., vyčištění, tmelení, těsnění, výplň spar a pod._x000D_
- úprava, očištění a ošetření prostoru kolem odvodňovací soupravy_x000D_
- opatření odvodňovače znakem výrobce a typovým číslem_x000D_
- provedení odborné prohlídky, je-li požadována</t>
  </si>
  <si>
    <t>A9</t>
  </si>
  <si>
    <t xml:space="preserve">2 </t>
  </si>
  <si>
    <t>936541.a</t>
  </si>
  <si>
    <t>MOSTNÍ ODVODŇOVACÍ TRUBKA (POVRCHŮ IZOLACE) Z NEREZ OCELI - potrubí od odvodňovače</t>
  </si>
  <si>
    <t>1900519417</t>
  </si>
  <si>
    <t>Trubka odvodnění izolace z nerez oceli, TR 60,3x4, 2 ks délky 1,0 + 1,5 m.
Jedná se o 2 ks nerezových, směrově lomených trubek sloužících k odvedení vody tak, aby nekapala na líc opravených zdí spadiště / skluzu. Viz zákres v příloze D.07 06 Podélný řez - nový stav.</t>
  </si>
  <si>
    <t>A10</t>
  </si>
  <si>
    <t>966118</t>
  </si>
  <si>
    <t>BOURÁNÍ KONSTRUKCÍ Z BETON DÍLCŮ S ODVOZEM DO 20KM</t>
  </si>
  <si>
    <t>-1523646977</t>
  </si>
  <si>
    <t>Odstranění nosné konstrukce mostu z prefabrikovaných nosníků z předpjatého betonu, s odvozem na skládku.</t>
  </si>
  <si>
    <t>Poznámka k souboru cen:_x000D_
položka zahrnuje:_x000D_
- rozbourání konstrukce bez ohledu na použitou technologii_x000D_
- veškeré pomocné konstrukce (lešení a pod.)_x000D_
- veškerou manipulaci s vybouranou sutí a hmotami včetně uložení na skládku. Nezahrnuje poplatek za skládku, který se vykazuje v položce 0141** (s výjimkou malého množství bouraného materiálu, kde je možné poplatek zahrnout do jednotkové ceny bourání – tento fakt musí být uveden v doplňujícím textu k položce)_x000D_
- veškeré další práce plynoucí z technologického předpisu a z platných předpisů</t>
  </si>
  <si>
    <t>A4</t>
  </si>
  <si>
    <t xml:space="preserve">6 * 0,31 "m2" * 13,6" </t>
  </si>
  <si>
    <t>966128</t>
  </si>
  <si>
    <t>BOURÁNÍ KONSTRUKCÍ Z KAMENE NA SUCHO S ODVOZEM DO 20KM</t>
  </si>
  <si>
    <t>551194541</t>
  </si>
  <si>
    <t>Odstranění kamenných bloků s odvozem na skládku.</t>
  </si>
  <si>
    <t>A2</t>
  </si>
  <si>
    <t xml:space="preserve">0,54 * 1,6 + 0,55 * 1,2 + 0,53* 1,2 + 0,56 * 1,2 </t>
  </si>
  <si>
    <t>966168</t>
  </si>
  <si>
    <t>BOURÁNÍ KONSTRUKCÍ ZE ŽELEZOBETONU S ODVOZEM DO 20KM</t>
  </si>
  <si>
    <t>-836902704</t>
  </si>
  <si>
    <t>Odstranění ŽB říms na mostě a mimo most.</t>
  </si>
  <si>
    <t>A3</t>
  </si>
  <si>
    <t xml:space="preserve">0,2 * (11,7 + 6,7 + 11,6 + 2,2) </t>
  </si>
  <si>
    <t>966168.a</t>
  </si>
  <si>
    <t>1287745594</t>
  </si>
  <si>
    <t>Odstranění ŽB koncových příčníků, s odvozem na skládku.</t>
  </si>
  <si>
    <t>A5</t>
  </si>
  <si>
    <t xml:space="preserve">(3,7 "m2" + 3,7 "m2") * 0,6" </t>
  </si>
  <si>
    <t>bet_patky</t>
  </si>
  <si>
    <t>Betonové patky</t>
  </si>
  <si>
    <t>13,5</t>
  </si>
  <si>
    <t>bour_zidky</t>
  </si>
  <si>
    <t>Odbourání zídky</t>
  </si>
  <si>
    <t>2,45</t>
  </si>
  <si>
    <t>geotextilie</t>
  </si>
  <si>
    <t>Geotextilie</t>
  </si>
  <si>
    <t>1405,33</t>
  </si>
  <si>
    <t>192,572</t>
  </si>
  <si>
    <t>nasyp_kam</t>
  </si>
  <si>
    <t>Násyp z kameniva</t>
  </si>
  <si>
    <t>220,653</t>
  </si>
  <si>
    <t>Odkopávka v tř. 4</t>
  </si>
  <si>
    <t>323,228</t>
  </si>
  <si>
    <t>odkop_tr5</t>
  </si>
  <si>
    <t>Odkopávka v tř. 5</t>
  </si>
  <si>
    <t>107,743</t>
  </si>
  <si>
    <t>SO 08.1 - Dočasná staveništní komunikace</t>
  </si>
  <si>
    <t>odkopavka</t>
  </si>
  <si>
    <t>430,97</t>
  </si>
  <si>
    <t>panelka</t>
  </si>
  <si>
    <t>Dočasná panelová komunikace</t>
  </si>
  <si>
    <t>872</t>
  </si>
  <si>
    <t>podsyp</t>
  </si>
  <si>
    <t>ŠP podsyp</t>
  </si>
  <si>
    <t>921,56</t>
  </si>
  <si>
    <t>vykop_jam</t>
  </si>
  <si>
    <t>Výkop jam</t>
  </si>
  <si>
    <t>113106292</t>
  </si>
  <si>
    <t>Rozebrání vozovek ze silničních dílců spáry zalité cementovou maltou strojně pl přes 50 do 200m2</t>
  </si>
  <si>
    <t>490451401</t>
  </si>
  <si>
    <t>Rozebrání dlažeb a dílců vozovek a ploch s přemístěním hmot na skládku na vzdálenost do 3 m nebo s naložením na dopravní prostředek, s jakoukoliv výplní spár strojně plochy jednotlivě přes 50 m2 do 200 m2 ze silničních dílců jakýchkoliv rozměrů, s ložem z kameniva nebo živice se spárami zalitými cementovou maltou</t>
  </si>
  <si>
    <t xml:space="preserve">Poznámka k souboru cen:_x000D_
1. Ceny jsou určeny pro rozebrání dlažeb a dílců včetně odstranění lože._x000D_
2. Ceny nelze použít pro rozebrání dlažeb uložených do betonového lože nebo do cementové malty, které se oceňují cenami pro odstranění podkladů nebo krytů z betonu prostého souboru cen 113 10-7. Pro volbu těchto cen je rozhodující tloušťka bourané dlažby včetně lože nebo podkladu._x000D_
3. V cenách nejsou započteny náklady na popř. nutné očištění:_x000D_
a) dlažebních, které se oceňuje cenami souboru cen 979 07-11 Očištění vybouraných dlažebních kostek části C01,_x000D_
b) betonových, kameninových nebo kamenných desek nebo dlaždic, které se oceňuje cenami souboru cen 979 0 . - . . Očištění vybouraných obrubníků, krajníků, desek nebo dílců části C01._x000D_
4. Přemístění vybourané dlažby včetně materiálu z lože a spár na vzdálenost přes 3 m se oceňuje cenami souborů cen 997 22-1 Vodorovná doprava suti a vybouraných hmot._x000D_
</t>
  </si>
  <si>
    <t>113107211</t>
  </si>
  <si>
    <t>Odstranění podkladu z kameniva těženého tl 100 mm strojně pl přes 200 m2</t>
  </si>
  <si>
    <t>-222813884</t>
  </si>
  <si>
    <t>Odstranění podkladů nebo krytů strojně plochy jednotlivě přes 200 m2 s přemístěním hmot na skládku na vzdálenost do 20 m nebo s naložením na dopravní prostředek z kameniva těženého, o tl. vrstvy do 100 mm</t>
  </si>
  <si>
    <t>113311121</t>
  </si>
  <si>
    <t>Odstranění geotextilií v komunikacích</t>
  </si>
  <si>
    <t>-360339579</t>
  </si>
  <si>
    <t>Odstranění geosyntetik s uložením na vzdálenost do 20 m nebo naložením na dopravní prostředek geotextilie</t>
  </si>
  <si>
    <t xml:space="preserve">Poznámka k souboru cen:_x000D_
1. V cenách -1111 až -1131 nejsou započteny náklady na odstranění vrstev uložených nad geosyntetikem._x000D_
2. V ceně -1141 jsou započteny i náklady odstranění zásypu buněk a krycí vrstvy tl. 100 mm._x000D_
</t>
  </si>
  <si>
    <t>122301102</t>
  </si>
  <si>
    <t>Odkopávky a prokopávky nezapažené v hornině tř. 4 objem do 1000 m3</t>
  </si>
  <si>
    <t>707244242</t>
  </si>
  <si>
    <t>Odkopávky a prokopávky nezapažené s přehozením výkopku na vzdálenost do 3 m nebo s naložením na dopravní prostředek v hornině tř. 4 přes 100 do 1 000 m3</t>
  </si>
  <si>
    <t>Odtěžení násypu komunikace vč. krajnic</t>
  </si>
  <si>
    <t>1759399645</t>
  </si>
  <si>
    <t>Výkop pro dočasnou komunikaci</t>
  </si>
  <si>
    <t>Viz přílohu D.081_2.1,  D.081_2.2, D.081_2.3.1 a D.081_2.3.2</t>
  </si>
  <si>
    <t>"PF01-PF02´" (3,10+0)/2*3,0</t>
  </si>
  <si>
    <t>"PF02´-PF02" (0+0)/2*17,0</t>
  </si>
  <si>
    <t>"PF02-PF03" (0+0)/2*20,0</t>
  </si>
  <si>
    <t>"PF03-PF04" (0+0)/2*20,0</t>
  </si>
  <si>
    <t>"PF04-PF05" (0+0)/2*20,0</t>
  </si>
  <si>
    <t>"PF05-PF06" (0+0)/2*20,0</t>
  </si>
  <si>
    <t>"PF06-PF07" (0+0)/2*20,0</t>
  </si>
  <si>
    <t>"PF07-PF08" (0+3,85)/2*20,0</t>
  </si>
  <si>
    <t>"PF08-PF09" (3,85+3,15)/2*20,0</t>
  </si>
  <si>
    <t>"PF09-PF10" (3,15+3,60)/2*20,0</t>
  </si>
  <si>
    <t>"PF10-PF10´" (3,60+3,60)/2*9,1</t>
  </si>
  <si>
    <t>"PF8" 18,13*12,0</t>
  </si>
  <si>
    <t>0,75*odkopavka "75% v tř. 4"</t>
  </si>
  <si>
    <t>122402202</t>
  </si>
  <si>
    <t>Odkopávky a prokopávky nezapažené pro silnice objemu do 1000 m3 v hornině tř. 5</t>
  </si>
  <si>
    <t>542056752</t>
  </si>
  <si>
    <t>Odkopávky a prokopávky nezapažené pro silnice s přemístěním výkopku v příčných profilech na vzdálenost do 15 m nebo s naložením na dopravní prostředek v hornině tř. 5 přes 100 do 1 000 m3</t>
  </si>
  <si>
    <t>0,25*odkopavka "25% v tř. 5"</t>
  </si>
  <si>
    <t>-519091485</t>
  </si>
  <si>
    <t>Zapatkování věžového jeřábu</t>
  </si>
  <si>
    <t>4"ks"*1.5*1.5*1.5</t>
  </si>
  <si>
    <t>Zapatkování jeřábu pro stavbu věžového jeřábu</t>
  </si>
  <si>
    <t>4"ks"*2.5*2.5*1.5</t>
  </si>
  <si>
    <t>-327319169</t>
  </si>
  <si>
    <t>odkop_tr4 "přemístění na MD"</t>
  </si>
  <si>
    <t>2*vykop_jam "přemístění na MD a zpět do zásypu"</t>
  </si>
  <si>
    <t>nasyp "přemístění z MD"</t>
  </si>
  <si>
    <t>162301151</t>
  </si>
  <si>
    <t>Vodorovné přemístění výkopku/sypaniny z hornin tř. 5 až 7 do 500 m</t>
  </si>
  <si>
    <t>158931818</t>
  </si>
  <si>
    <t>Vodorovné přemístění výkopku nebo sypaniny po suchu na obvyklém dopravním prostředku, bez naložení výkopku, avšak se složením bez rozhrnutí z horniny tř. 5 až 7 na vzdálenost přes 50 do 500 m</t>
  </si>
  <si>
    <t>odkop_tr5 "přemístění na MD"</t>
  </si>
  <si>
    <t>1689423978</t>
  </si>
  <si>
    <t>Odklizení násypu komunikace k likvidaci</t>
  </si>
  <si>
    <t>1661749721</t>
  </si>
  <si>
    <t>nasyp_kam*10 "celkem do 20 km"</t>
  </si>
  <si>
    <t>727231601</t>
  </si>
  <si>
    <t>vykop_jam "naložení na MD"</t>
  </si>
  <si>
    <t>171101121</t>
  </si>
  <si>
    <t>Uložení sypaniny z hornin nesoudržných kamenitých do násypů zhutněných</t>
  </si>
  <si>
    <t>-1829887419</t>
  </si>
  <si>
    <t>Uložení sypaniny do násypů s rozprostřením sypaniny ve vrstvách a s hrubým urovnáním zhutněných s uzavřením povrchu násypu z hornin nesoudržných kamenitých</t>
  </si>
  <si>
    <t>Poznámka k položce:_x000D_
Násyp dočasné komunikace vč. přisypání krajnic.</t>
  </si>
  <si>
    <t>"PF01-PF02´" (2,44+1,97)/2*3,0</t>
  </si>
  <si>
    <t>"PF02´-PF02" (1,97+1,97)/2*17,0</t>
  </si>
  <si>
    <t>"PF02-PF03" (1,97+1,11)/2*20,0</t>
  </si>
  <si>
    <t>"PF03-PF04" (1,11+0,86)/2*20,0</t>
  </si>
  <si>
    <t>"PF04-PF05" (0,86+0,81)/2*20,0</t>
  </si>
  <si>
    <t>"PF05-PF06" (0,81+0,87)/2*20,0</t>
  </si>
  <si>
    <t>"PF06-PF07" (0,87+2,39)/2*20,0</t>
  </si>
  <si>
    <t>"PF07-PF08" (2,39+0,45)/2*20,0</t>
  </si>
  <si>
    <t>"PF08-PF09" (0,45+0,42)/2*20,0</t>
  </si>
  <si>
    <t>"PF09-PF10" (0,42+0,48)/2*20,0</t>
  </si>
  <si>
    <t>"PF10-PF10´" (0,48+0,48)/2*9,1</t>
  </si>
  <si>
    <t>"PF8" 0,59*8,0</t>
  </si>
  <si>
    <t xml:space="preserve">            0,6*(1,0+4,2+9,4)</t>
  </si>
  <si>
    <t>58343959</t>
  </si>
  <si>
    <t>kamenivo drcené hrubé frakce 32/63</t>
  </si>
  <si>
    <t>-1397302792</t>
  </si>
  <si>
    <t>nasyp_kam*2,0</t>
  </si>
  <si>
    <t>1766069374</t>
  </si>
  <si>
    <t>Částečný zásyp odkopu pro komunikaci  - po odstranění zpevnění.</t>
  </si>
  <si>
    <t>"PF07-PF08" (0+1,24)/2*20,0</t>
  </si>
  <si>
    <t>"PF08-PF09" (1,24+1,02)/2*20,0</t>
  </si>
  <si>
    <t>"PF09-PF10" (1,02+1,02)/2*20,0</t>
  </si>
  <si>
    <t>"PF10-PF10´" (1,02+1,02)/2*9,1</t>
  </si>
  <si>
    <t>"PF8" 10,27*12,0</t>
  </si>
  <si>
    <t>1121631537</t>
  </si>
  <si>
    <t>odkop_tr4 "uložení na MD"</t>
  </si>
  <si>
    <t>odkop_tr5 "uložení na MD"</t>
  </si>
  <si>
    <t>vykop_jam "uložení na MD"</t>
  </si>
  <si>
    <t>-1345532178</t>
  </si>
  <si>
    <t>-1274927148</t>
  </si>
  <si>
    <t>vykop_jam "zpětný zásyp"</t>
  </si>
  <si>
    <t>-1939080470</t>
  </si>
  <si>
    <t>Úprava terénu po odstranění cesty</t>
  </si>
  <si>
    <t>"PF01-PF02´" (11,7+5,1)/2*3,0</t>
  </si>
  <si>
    <t>"PF02´-PF02" (5,1+5,1)/2*17,0</t>
  </si>
  <si>
    <t>"PF02-PF03" (5,1+5,8)/2*20,0</t>
  </si>
  <si>
    <t>"PF03-PF04" (5,8+5,2)/2*20,0</t>
  </si>
  <si>
    <t>"PF04-PF05" (5,2+6,2)/2*20,0</t>
  </si>
  <si>
    <t>"PF05-PF06" (5,4+0)/2*20,0</t>
  </si>
  <si>
    <t>"PF07-PF08" (0+3,0)/2*20,0</t>
  </si>
  <si>
    <t>"PF08-PF09" (3,0+3,0)/2*20,0</t>
  </si>
  <si>
    <t>"PF09-PF10" (3,0+3,0)/2*20,0</t>
  </si>
  <si>
    <t>"PF10-PF10´" (3,0+3,0)/2*9,1</t>
  </si>
  <si>
    <t>"PF8" 3,0*10,0</t>
  </si>
  <si>
    <t>-908451945</t>
  </si>
  <si>
    <t>"PF05-PF06" (6,2+5,4)/2*20,0</t>
  </si>
  <si>
    <t>"PF06-PF07" (5,4+5,4)/2*20,0</t>
  </si>
  <si>
    <t>"PF07-PF08" (5,4+4,7)/2*20,0</t>
  </si>
  <si>
    <t>"PF08-PF09" (4,7+4,7)/2*20,0</t>
  </si>
  <si>
    <t>"PF09-PF10" (4,7+4,5)/2*20,0</t>
  </si>
  <si>
    <t>"PF10-PF10´" (4,5+4,5)/2*9,1</t>
  </si>
  <si>
    <t>"PF8" 10,4*9,4</t>
  </si>
  <si>
    <t>182201101</t>
  </si>
  <si>
    <t>Svahování násypů</t>
  </si>
  <si>
    <t>-723706969</t>
  </si>
  <si>
    <t>Svahování trvalých svahů do projektovaných profilů s potřebným přemístěním výkopku při svahování násypů v jakékoliv hornině</t>
  </si>
  <si>
    <t>Úprava povrchu násypu po zrušení cesty a plošiny"</t>
  </si>
  <si>
    <t>"PF05-PF06" (0+6,1)/2*20,0</t>
  </si>
  <si>
    <t>"PF06-PF07" (6,1+8,6)/2*20,0</t>
  </si>
  <si>
    <t>"PF07-PF08" (8,6+5,2)/2*20,0</t>
  </si>
  <si>
    <t>"PF08-PF09" (5,2+4,5)/2*20,0</t>
  </si>
  <si>
    <t>"PF09-PF10" (4,5+5,0)/2*20,0</t>
  </si>
  <si>
    <t>"PF10-PF10´" (5,0+5,0)/2*9,1</t>
  </si>
  <si>
    <t>"PF8" 10,8*13,0</t>
  </si>
  <si>
    <t>275313811</t>
  </si>
  <si>
    <t>Základové patky z betonu tř. C 25/30</t>
  </si>
  <si>
    <t>-1979898499</t>
  </si>
  <si>
    <t>Základy z betonu prostého patky a bloky z betonu kamenem neprokládaného tř. C 25/30</t>
  </si>
  <si>
    <t>2-R01</t>
  </si>
  <si>
    <t>Opatření pro zajištění stability věžového jeřábu</t>
  </si>
  <si>
    <t>1728670633</t>
  </si>
  <si>
    <t>Opatření pro zajištění stability věžového jeřábu.</t>
  </si>
  <si>
    <t>564231111</t>
  </si>
  <si>
    <t>Podklad nebo podsyp ze štěrkopísku ŠP tl 100 mm</t>
  </si>
  <si>
    <t>-1585267024</t>
  </si>
  <si>
    <t>Podklad nebo podsyp ze štěrkopísku ŠP s rozprostřením, vlhčením a zhutněním, po zhutnění tl. 100 mm</t>
  </si>
  <si>
    <t>"Dočasná komunikace šířky 4,2 m dl. 190 m" 4,2 *190</t>
  </si>
  <si>
    <t>"Plošina pod jeřáb" 8,2*8,2</t>
  </si>
  <si>
    <t>"Panely pro zapatkování jeřábu" 4"ks"*3,2*2,2*2 "ks"</t>
  </si>
  <si>
    <t>584121111</t>
  </si>
  <si>
    <t>Osazení silničních dílců z ŽB do lože z kameniva těženého tl 40 mm plochy do 200 m2</t>
  </si>
  <si>
    <t>-1873188618</t>
  </si>
  <si>
    <t>Osazení silničních dílců ze železového betonu s podkladem z kameniva těženého do tl. 40 mm jakéhokoliv druhu a velikosti, na plochu jednotlivě přes 50 do 200 m2</t>
  </si>
  <si>
    <t xml:space="preserve">Poznámka k souboru cen:_x000D_
1. V ceně nejsou započteny náklady na:_x000D_
a) dodání dílců, které se oceňuje ve specifikaci,_x000D_
b) výplň spár, které se oceňují cenami souboru cen 599 . 4-11 Vyplnění spár mezi silničními dílci jakékoliv tloušťky._x000D_
2. Počet měrných jednotek se určuje v m2 půdorysné plochy krytu z dílců včetně spár._x000D_
</t>
  </si>
  <si>
    <t>"Dočasná komunikace šířky 4,0 m dl. 190 m" 4,0 *190</t>
  </si>
  <si>
    <t>"Plošina pod jeřáb" 8*8</t>
  </si>
  <si>
    <t>"Panely pro zapatkování jeřábu" 4"ks"*3*2*2 "ks"</t>
  </si>
  <si>
    <t>125082043</t>
  </si>
  <si>
    <t>Náklady na dočasné použití - opotřebení silníčních panelů 3,00x2,00x0,215m
Uvedené množství je celkové množství potřebných panelů neredukované obratovostí.
Obratovost dočasně použitých panelů je třeba zohlednit v nabídkové ceně této položky.
Dočasně po</t>
  </si>
  <si>
    <t>panelka/(2*3) +0,667 "zaokrouhleni</t>
  </si>
  <si>
    <t>CS ÚRS 2019 01</t>
  </si>
  <si>
    <t>-1394953071</t>
  </si>
  <si>
    <t xml:space="preserve">Poznámka k položce:_x000D_
V prostoru napojení komunikace bude dočasně umístěno dopravní značení P06 – Stůj, dej přednost v jízdě a na účelové komunikaci bude v obou směrech dopravní značení IP 22 „Výjezd vozidel stavby“. </t>
  </si>
  <si>
    <t>3 "viz přílohu D.081_1"</t>
  </si>
  <si>
    <t>40444052</t>
  </si>
  <si>
    <t>značka dopravní svislá STOP FeZn NK P6 700mm</t>
  </si>
  <si>
    <t>-1543986245</t>
  </si>
  <si>
    <t>440-R03</t>
  </si>
  <si>
    <t xml:space="preserve">dopravní značka IP 22 „Výjezd vozidel stavby“. </t>
  </si>
  <si>
    <t>-122668348</t>
  </si>
  <si>
    <t>dopravní značka IP 22 „Výjezd vozidel stavby“</t>
  </si>
  <si>
    <t>1053519052</t>
  </si>
  <si>
    <t>404452300</t>
  </si>
  <si>
    <t>sloupek pro dopravní značku Zn D 70mm v 3,5m</t>
  </si>
  <si>
    <t>-1474139230</t>
  </si>
  <si>
    <t>919726123</t>
  </si>
  <si>
    <t>Geotextilie pro ochranu, separaci a filtraci netkaná měrná hmotnost do 500 g/m2</t>
  </si>
  <si>
    <t>-1349761610</t>
  </si>
  <si>
    <t>Geotextilie netkaná pro ochranu, separaci nebo filtraci měrná hmotnost přes 300 do 500 g/m2</t>
  </si>
  <si>
    <t>Netkaná geotextilie 400g/m2</t>
  </si>
  <si>
    <t>"PF01-PF02´" (12,6+8,4)/2*3,0</t>
  </si>
  <si>
    <t>"PF02´-PF02" (8,4+8,4)/2*17,0</t>
  </si>
  <si>
    <t>"PF02-PF03" (8,4+7,1)/2*20,0</t>
  </si>
  <si>
    <t>"PF03-PF04" (7,1+5,8)/2*20,0</t>
  </si>
  <si>
    <t>"PF04-PF05" (5,8+6,3)/2*20,0</t>
  </si>
  <si>
    <t>"PF05-PF06" (6,3+6,2)/2*20,0</t>
  </si>
  <si>
    <t>"PF06-PF07" (6,2+8,6)/2*20,0</t>
  </si>
  <si>
    <t>"PF07-PF08" (8,6+6,3)/2*20,0</t>
  </si>
  <si>
    <t>"PF08-PF09" (6,3+6,1)/2*20,0</t>
  </si>
  <si>
    <t>"PF09-PF10" (6,1+6,3)/2*20,0</t>
  </si>
  <si>
    <t>"PF10-PF10´" (6,3+6,3)/2*9,1</t>
  </si>
  <si>
    <t>"PF8" 10,5*9,4</t>
  </si>
  <si>
    <t>961044111</t>
  </si>
  <si>
    <t>Bourání základů z betonu prostého</t>
  </si>
  <si>
    <t>1374096477</t>
  </si>
  <si>
    <t>Bourání základů z betonu prostého</t>
  </si>
  <si>
    <t>962042321</t>
  </si>
  <si>
    <t>Bourání zdiva nadzákladového z betonu prostého přes 1 m3</t>
  </si>
  <si>
    <t>-985750617</t>
  </si>
  <si>
    <t>Bourání zdiva z betonu prostého nadzákladového objemu přes 1 m3</t>
  </si>
  <si>
    <t xml:space="preserve">Poznámka k souboru cen:_x000D_
1. Bourání pilířů o průřezu přes 0,36 m2 se oceňuje cenami -2320 a - 2321 jako bourání zdiva nadzákladového z betonu prostého._x000D_
</t>
  </si>
  <si>
    <t>49*0.2*0.25</t>
  </si>
  <si>
    <t>966006132</t>
  </si>
  <si>
    <t>Odstranění značek dopravních nebo orientačních se sloupky s betonovými patkami</t>
  </si>
  <si>
    <t>1885096290</t>
  </si>
  <si>
    <t>Odstranění dopravních nebo orientačních značek se sloupkem s uložením hmot na vzdálenost do 20 m nebo s naložením na dopravní prostředek, se zásypem jam a jeho zhutněním s betonovou patkou</t>
  </si>
  <si>
    <t xml:space="preserve">Poznámka k souboru cen:_x000D_
1. Ceny jsou určeny pro odstranění značek z jakéhokoliv materiálu._x000D_
2. V cenách -6131 a -6132 nejsou započteny náklady na demontáž tabulí (značek) od sloupků, tyto se oceňují cenou 966 00-6211 Odstranění svislých dopravních značek._x000D_
3. Přemístění vybouraných značek na vzdálenost přes 20 m se oceňuje cenami souboru cen 997 22-1 Vodorovná doprava vybouraných hmot._x000D_
</t>
  </si>
  <si>
    <t>Poznámka k položce:_x000D_
Včetně odklizení.</t>
  </si>
  <si>
    <t>997013501</t>
  </si>
  <si>
    <t>Odvoz suti a vybouraných hmot na skládku nebo meziskládku do 1 km se složením</t>
  </si>
  <si>
    <t>947802956</t>
  </si>
  <si>
    <t>Odvoz suti a vybouraných hmot na skládku nebo meziskládku se složením, na vzdálenost do 1 km</t>
  </si>
  <si>
    <t xml:space="preserve">Poznámka k souboru cen:_x000D_
1. Délka odvozu suti je vzdálenost od místa naložení suti na dopravní prostředek až po místo složení na určené skládce nebo meziskládce._x000D_
2. V ceně -3501 jsou započteny i náklady na složení suti na skládku nebo meziskládku._x000D_
3. Ceny jsou určeny pro odvoz suti na skládku nebo meziskládku jakýmkoliv způsobem silniční dopravy (i prostřednictvím kontejnerů)._x000D_
4. Odvoz suti z meziskládky se oceňuje cenou 997 01-3511._x000D_
</t>
  </si>
  <si>
    <t>bour_zidky*2,2</t>
  </si>
  <si>
    <t>bet_patky*2,0</t>
  </si>
  <si>
    <t>geotextilie*0,001</t>
  </si>
  <si>
    <t>997013509</t>
  </si>
  <si>
    <t>Příplatek k odvozu suti a vybouraných hmot na skládku ZKD 1 km přes 1 km</t>
  </si>
  <si>
    <t>138617548</t>
  </si>
  <si>
    <t>Odvoz suti a vybouraných hmot na skládku nebo meziskládku se složením, na vzdálenost Příplatek k ceně za každý další i započatý 1 km přes 1 km</t>
  </si>
  <si>
    <t>bour_zidky*2,2*24 "celkem do 25 km"</t>
  </si>
  <si>
    <t>bet_patky*2,0*24 "celkem do 25 km"</t>
  </si>
  <si>
    <t>geotextilie*0,001*24 "celkem do 25 km"</t>
  </si>
  <si>
    <t>997013801R</t>
  </si>
  <si>
    <t>140588077</t>
  </si>
  <si>
    <t>997013813R</t>
  </si>
  <si>
    <t>Poplatekza likvidaci odpadu v souladu se zákonem o odpadech - stavebního odpadu z plastických hmot kód odpadu 170 203</t>
  </si>
  <si>
    <t>-1171628437</t>
  </si>
  <si>
    <t>-1935481663</t>
  </si>
  <si>
    <t>podsyp*0,180</t>
  </si>
  <si>
    <t>222624416</t>
  </si>
  <si>
    <t>podsyp*0,180*24 "celkem do 25 km"</t>
  </si>
  <si>
    <t>253235324</t>
  </si>
  <si>
    <t>998226011</t>
  </si>
  <si>
    <t>Přesun hmot pro pozemní komunikace a letiště s krytem montovaným z ŽB dílců</t>
  </si>
  <si>
    <t>-1601031185</t>
  </si>
  <si>
    <t>Přesun hmot pro pozemní komunikace a letiště s krytem montovaným ze silničních dílců ze železového nebo předpjatého betonu dopravní vzdálenost do 200 m jakékoliv délky objektu</t>
  </si>
  <si>
    <t>90,75</t>
  </si>
  <si>
    <t>31,6</t>
  </si>
  <si>
    <t>odkop_tr3</t>
  </si>
  <si>
    <t>90,85</t>
  </si>
  <si>
    <t>SO 08.2 - Dočasný sjezd z plochy zařízení staveniště</t>
  </si>
  <si>
    <t>-1662614142</t>
  </si>
  <si>
    <t>113107212</t>
  </si>
  <si>
    <t>Odstranění podkladu z kameniva těženého tl 200 mm strojně pl přes 200 m2</t>
  </si>
  <si>
    <t>-802739066</t>
  </si>
  <si>
    <t>Odstranění podkladů nebo krytů strojně plochy jednotlivě přes 200 m2 s přemístěním hmot na skládku na vzdálenost do 20 m nebo s naložením na dopravní prostředek z kameniva těženého, o tl. vrstvy přes 100 do 200 mm</t>
  </si>
  <si>
    <t>939660922</t>
  </si>
  <si>
    <t>122201101</t>
  </si>
  <si>
    <t>Odkopávky a prokopávky nezapažené v hornině tř. 3 objem do 100 m3</t>
  </si>
  <si>
    <t>-825593219</t>
  </si>
  <si>
    <t>Odkopávky a prokopávky nezapažené s přehozením výkopku na vzdálenost do 3 m nebo s naložením na dopravní prostředek v hornině tř. 3 do 100 m3</t>
  </si>
  <si>
    <t>Pod panely - viz přílohu D.082_2.2 a D.082_2.3</t>
  </si>
  <si>
    <t>2.0"m2"*15.8 "m"</t>
  </si>
  <si>
    <t>1503381064</t>
  </si>
  <si>
    <t>odkop_tr3 "přemístění na MD"</t>
  </si>
  <si>
    <t>-1645193584</t>
  </si>
  <si>
    <t>-1156917531</t>
  </si>
  <si>
    <t>Zpětný zásyp po odstranění panelů - viz přílohu D.082_2.2 a D.082_2.3</t>
  </si>
  <si>
    <t>2.0"m2"*15.8</t>
  </si>
  <si>
    <t>1337680678</t>
  </si>
  <si>
    <t>odkop_tr3 "uložení na MD"</t>
  </si>
  <si>
    <t>396644283</t>
  </si>
  <si>
    <t>podsyp "úprava terénu pod podsypem"</t>
  </si>
  <si>
    <t>-979130794</t>
  </si>
  <si>
    <t>Viz přílohu D.082_2.1, D.082_2.2 a D.082_2.3</t>
  </si>
  <si>
    <t>5,1*15,8 "úprava povrchu násypu po zrušení sjezdu"</t>
  </si>
  <si>
    <t>564261111</t>
  </si>
  <si>
    <t>Podklad nebo podsyp ze štěrkopísku ŠP tl 200 mm</t>
  </si>
  <si>
    <t>-342122873</t>
  </si>
  <si>
    <t>Podklad nebo podsyp ze štěrkopísku ŠP s rozprostřením, vlhčením a zhutněním, po zhutnění tl. 200 mm</t>
  </si>
  <si>
    <t>(1.15"m2"*15.8 "m")/0,2 "přepočtená plocha na tl. 200 mm vč. obsypu boků panelů"</t>
  </si>
  <si>
    <t>-1629696702</t>
  </si>
  <si>
    <t>3,0*2,0 *10 "ks"</t>
  </si>
  <si>
    <t>1686897623</t>
  </si>
  <si>
    <t>panelka/(2*3)</t>
  </si>
  <si>
    <t>1902268874</t>
  </si>
  <si>
    <t>Netkaná geotextilie 400g/m2 - viz přílohu D.082_2.1, D.082_2.2 a D.082_2.3</t>
  </si>
  <si>
    <t>5.5*16.5</t>
  </si>
  <si>
    <t>-1856295289</t>
  </si>
  <si>
    <t>-1052747576</t>
  </si>
  <si>
    <t>650908117</t>
  </si>
  <si>
    <t>-1666063030</t>
  </si>
  <si>
    <t>podsyp*0,300</t>
  </si>
  <si>
    <t>1314026871</t>
  </si>
  <si>
    <t>podsyp*0,300*24 "celkem do 25 km"</t>
  </si>
  <si>
    <t>639093909</t>
  </si>
  <si>
    <t>1308529380</t>
  </si>
  <si>
    <t>VON - Vedlejší a ostatní náklady</t>
  </si>
  <si>
    <t>v01a</t>
  </si>
  <si>
    <t>Zařízení staveniště - zřízení, údržba a odstranění</t>
  </si>
  <si>
    <t>1024</t>
  </si>
  <si>
    <t>-294579177</t>
  </si>
  <si>
    <t>Zařízení staveniště - zřízení, údržba a odstranění
Včetně vybavení staveniště dle požadavků havarijního plánu a plánu BOZP</t>
  </si>
  <si>
    <t>v01b</t>
  </si>
  <si>
    <t xml:space="preserve">Úprava plochy pro zařízení staveniště a mezideponie </t>
  </si>
  <si>
    <t>-1194052814</t>
  </si>
  <si>
    <t>Plocha pro zařízení staveniště a mezideponie na pozemku parc.č.1344/3 v k.ú. Morávka bude v rámci realizace vhodně upravena a srovnána pro budoucí umístění zařízení staveniště a mezideponií. Po dokončení realizace stavby bude opětovně upravena a srovnána.</t>
  </si>
  <si>
    <t>v01c</t>
  </si>
  <si>
    <t>Zvýšené náklady vyplývající z práce v ochranném pásmu vodního zdroje 1.stupně</t>
  </si>
  <si>
    <t>1142784001</t>
  </si>
  <si>
    <t>Položka zahrnuje veškeré náklady spojené s objednatelem požadovanými pracemi a opatřením v souvislosti s ochrannou vodního zdroje.</t>
  </si>
  <si>
    <t>v02</t>
  </si>
  <si>
    <t>Provedení, údržba a likvidace staveništních komunikací</t>
  </si>
  <si>
    <t>-244046202</t>
  </si>
  <si>
    <t>v03</t>
  </si>
  <si>
    <t>Udržování stavbou dotčených veřejných komunikací sjízdných a v čistotě a jejich uvedení do původního stavu</t>
  </si>
  <si>
    <t>-1756446012</t>
  </si>
  <si>
    <t>v04</t>
  </si>
  <si>
    <t>Aktualizace vyjádření k existenci inž. sítí, geodetické vytýčení stávajících inženýrských sítí a jejich ochranných pásem</t>
  </si>
  <si>
    <t>1024195810</t>
  </si>
  <si>
    <t>v05</t>
  </si>
  <si>
    <t>Geodetické vytýčení jednotlivých SO před zahájením stavebních prací</t>
  </si>
  <si>
    <t>845599717</t>
  </si>
  <si>
    <t>v06</t>
  </si>
  <si>
    <t>Geodetické vytýčení hranice stavby, plochy zařízení staveniště, ploch sejmutí ornice, ploch mezideponií, atd.</t>
  </si>
  <si>
    <t>1329286765</t>
  </si>
  <si>
    <t>v07</t>
  </si>
  <si>
    <t>Zpracování vyřízení žádosti o kácení zeleně</t>
  </si>
  <si>
    <t>-1855483915</t>
  </si>
  <si>
    <t>v08</t>
  </si>
  <si>
    <t>Aktualizace a projednání s dotčenými orgány a úřady - plán BOZP, Havarijní plán, Povodňový plán, atd.</t>
  </si>
  <si>
    <t>-1303386628</t>
  </si>
  <si>
    <t>v09.1</t>
  </si>
  <si>
    <t>Realizační a dílenské projektové dokumentace včetně všech potřebných posouzení, výpočtů, atd.</t>
  </si>
  <si>
    <t>-457767467</t>
  </si>
  <si>
    <t>Poznámka k položce:_x000D_
Minimální náplň RDPD je uvedena v TZ jednotlivých SO. Jedná se zejména o dokumentaci bednění, lešení, pomocných konstrukcí, pažení, detaily nerezových, ocelových. betonových, kompozitních a dalších konstrukcí.</t>
  </si>
  <si>
    <t>v09.2</t>
  </si>
  <si>
    <t>Realizační dokumentace pro SO 07 Oprava mostu na korunu hráze</t>
  </si>
  <si>
    <t>922257146</t>
  </si>
  <si>
    <t>v10</t>
  </si>
  <si>
    <t>Kontrolní a zkušební plány stavebních dodávek</t>
  </si>
  <si>
    <t>-918866829</t>
  </si>
  <si>
    <t>v11</t>
  </si>
  <si>
    <t>Laboratorní zkoušky zemin, betonů atd.</t>
  </si>
  <si>
    <t>-2078482567</t>
  </si>
  <si>
    <t>v12</t>
  </si>
  <si>
    <t>Technologický postup provádění betonových konstrukcí</t>
  </si>
  <si>
    <t>-1394793478</t>
  </si>
  <si>
    <t>v13</t>
  </si>
  <si>
    <t>Technologický postup provádění kamenných konstrukcí</t>
  </si>
  <si>
    <t>758483457</t>
  </si>
  <si>
    <t>v14</t>
  </si>
  <si>
    <t>Technologický postup provádění zemních prací, výkopů, výlomů, atd.</t>
  </si>
  <si>
    <t>1495300204</t>
  </si>
  <si>
    <t>v15</t>
  </si>
  <si>
    <t>Technologický postup provádění obslužných komunikací</t>
  </si>
  <si>
    <t>885168370</t>
  </si>
  <si>
    <t>v16</t>
  </si>
  <si>
    <t>Technologický postup provádění všech dalších typů prací, konstrukcí a čiností</t>
  </si>
  <si>
    <t>664698174</t>
  </si>
  <si>
    <t>v17</t>
  </si>
  <si>
    <t>Výkon IG sledu stavby</t>
  </si>
  <si>
    <t>852870643</t>
  </si>
  <si>
    <t>v18</t>
  </si>
  <si>
    <t>Provádění a záznam meteorologických měření dokumentujících klimatické podmínky potenciálně ovlivňující provádění zemních prací a betonáže</t>
  </si>
  <si>
    <t>-1948491235</t>
  </si>
  <si>
    <t>v19</t>
  </si>
  <si>
    <t>Detailní fotodokumentace postupu prací, konstrukcí (zejména zakrývaných) , včetně třídění a popisu fotografií</t>
  </si>
  <si>
    <t>-714096739</t>
  </si>
  <si>
    <t>v20</t>
  </si>
  <si>
    <t>Fotodokumentace stavu dotčených pozemků dočasného záboru předa před a po realizaci díla</t>
  </si>
  <si>
    <t>-1022051787</t>
  </si>
  <si>
    <t>v21</t>
  </si>
  <si>
    <t>Pasportizace (včetně fotodokumentace) okolních komunikací a objektů, které mohou být ovlivněny stavební činností zhotovitele</t>
  </si>
  <si>
    <t>-1512167111</t>
  </si>
  <si>
    <t>v22</t>
  </si>
  <si>
    <t>Nezbytné průzkumy a diagnostiky nutné pro řádné provedení a dokončení díla</t>
  </si>
  <si>
    <t>863272402</t>
  </si>
  <si>
    <t>v23</t>
  </si>
  <si>
    <t>Kontrolní systém pro zjišťování případného úniku závadných látek na staveništi</t>
  </si>
  <si>
    <t>2080380416</t>
  </si>
  <si>
    <t>v24</t>
  </si>
  <si>
    <t>Vypínání vzdušných el. vedení při práci pod nimi, zajištění výluk a náhradního zásobování, související s realizací a propojením inženýrských sítí, úhrada poplatků za připojení elektrického vedení na základní síť apod.</t>
  </si>
  <si>
    <t>-1607674124</t>
  </si>
  <si>
    <t>v25</t>
  </si>
  <si>
    <t>Zajištění zimních opatření</t>
  </si>
  <si>
    <t>2028815812</t>
  </si>
  <si>
    <t>v26</t>
  </si>
  <si>
    <t>Zajištění funkce odpovědného geodeta po dobu realizace stavby</t>
  </si>
  <si>
    <t>-669802230</t>
  </si>
  <si>
    <t>v27</t>
  </si>
  <si>
    <t>Zajištění inženýrsko-geologického dohledu po dobu výstavby, funkce odpovědného geologa</t>
  </si>
  <si>
    <t>-1265318953</t>
  </si>
  <si>
    <t>v28</t>
  </si>
  <si>
    <t>Prokazatelné oznámení zahájení prací dotčeným orgánům a organizacím a vlastníkům nemovitostí</t>
  </si>
  <si>
    <t>171979458</t>
  </si>
  <si>
    <t>v29</t>
  </si>
  <si>
    <t>Zajištění veškerých dočasných záborů pro realizaci stavby, povolení k zásahům do komunikací, včetně úhrady poplatků, zvláštního užívání komunikací a jejich údržby.</t>
  </si>
  <si>
    <t>-1379015577</t>
  </si>
  <si>
    <t>Zajištění veškerých dočasných záborů potřebných pro realizaci stavby, povolení k zásahům do komunikací a veřejných ploch včetně úhrady vyměřených poplatků; souhlasu (rozhodnutí) ke zvláštnímu užívání veřejného prostranství a komunikací dle platných předpisů; přístupových komunikací ke staveništi včetně jejich údržby po dobu stavby; zabezpečení dočasného dopravního značení dle platných právních předpisů; zřízení a projednání potřebných ploch pro zařízení staveniště, skládky materiálu, mezideponie, apod. K uvedeným činnostem zajistí zhotovitel potvrzené protokoly.</t>
  </si>
  <si>
    <t>v30</t>
  </si>
  <si>
    <t>Uvedení dočasně užívaných ploch do původního stavu a jejich protokolární předání vlastníkům (potvrzení podpisem vlastníka)</t>
  </si>
  <si>
    <t>707098778</t>
  </si>
  <si>
    <t>v31</t>
  </si>
  <si>
    <t>Opatření ochrany proti šíření prašnosti a nadměrného hluku</t>
  </si>
  <si>
    <t>-1667644326</t>
  </si>
  <si>
    <t>v32</t>
  </si>
  <si>
    <t>Součinnost při výkonu koordinátora bezpečnosti práce</t>
  </si>
  <si>
    <t>-1121477981</t>
  </si>
  <si>
    <t>Součinnost při výkonu koordinátora bezpečnosti práce v rozsahu dle zákona č. 309/2006 Sb., zajištění dalších podmínek bezpečnosti a ochrany zdraví při práci a zajištění dodržování všech platných předpisů v oblasti bezpečnosti práce.</t>
  </si>
  <si>
    <t>v33</t>
  </si>
  <si>
    <t>Součinnost při výkonu ekologického dohledu v rozsahu dle zákona č. 114/1992 Sb., o ochraně přírody a krajiny, ve znění pozdějších předpisů</t>
  </si>
  <si>
    <t>385658235</t>
  </si>
  <si>
    <t>v34</t>
  </si>
  <si>
    <t>Náklady na řádné předání díla nebo jeho části objednateli včetně všech dokladů a náležitostí umožňujících získání kolaudačního souhlasu</t>
  </si>
  <si>
    <t>1992626431</t>
  </si>
  <si>
    <t>v35</t>
  </si>
  <si>
    <t>Zajištění prohlášení odpovědné osoby za vedení stavby o provedených pracích</t>
  </si>
  <si>
    <t>106865105</t>
  </si>
  <si>
    <t>Zajištění prohlášení odpovědné osoby za vedení stavby o provedených pracích (držitel autorizace dle zákona 360/1992 Sb. v oboru stavby vodního hospodářství a krajinného inženýrství příp. vodohospodářské stavby).</t>
  </si>
  <si>
    <t>v36</t>
  </si>
  <si>
    <t>Pojištění stavby</t>
  </si>
  <si>
    <t>-1687260349</t>
  </si>
  <si>
    <t>v37</t>
  </si>
  <si>
    <t>Geodetické zaměření skutečného provedení na podkladu aktuální katastrální mapy</t>
  </si>
  <si>
    <t>1879437649</t>
  </si>
  <si>
    <t>v38</t>
  </si>
  <si>
    <t>Dokumentace skutečného provedení dle požadavků SOD na podkladě aktuální katastrální mapy</t>
  </si>
  <si>
    <t>1369434969</t>
  </si>
  <si>
    <t>v39</t>
  </si>
  <si>
    <t>Provedení zkušební betonáže, vč. dodávky všech hmot a následné likvidace ( i opakovaně)</t>
  </si>
  <si>
    <t>-1866660422</t>
  </si>
  <si>
    <t>Provedení zkušební betonáže, vč. dodávky všech hmot a následné likvidace ( i opakovaně) do dosažení požadované kvality betonové konstrukce.
Zkušební betonáž - dobetonávka stěn:
V předstihu min. 120 dní před zahájením realizace ŽB dobetonávek SO 02 a v horní části SO 03 bude provedena zkušební betonáž. Betonáž tří vzorků s odlišnou recepturou betonu bude v ploše min 2,2 x 3,0 m provedena na PB stěně spadiště v prostoru bloků 02 - 04, případně ve skluzu ve stěně bloku 02.
Náplní zkušební betonáže bude zejména:
 - Plošné odbourání v tl. 350 mm stejnými technologickými postupy, jako budou použity při ostatních bouracích pracích.
 - Ošetření pracovní spáry, osazení výztuže a kotvení ke stávající konstrukci analogicky s výztuží bloku 05, záběru 05/08. Výkres výztuže dobetonávky je náplní dokumentace zhotovitele stavby.
Zkušební betonnáž - deska dna skluzu
Zkušební vzorek bude dostředným a podélným sklonem odpovídat bloku 15. Minimální rozměry vzorku budou 3,0 x 3,0 m. Min tloušťka vzorku bude 0,9 m, výztuž (identicky s projektovaným vyztužením desek dna) bude provedena pouze u horního povrchu vzorku. 
V případě nepříznivých výsledků (kvalita betonu po zatvrdnutí neodpovídá požadavkům těchto TP) provede zhotovitel další zkušební betonáž - zhotovitel upraví návrh receptury betonu, případně technologický postup, technologii bednění, atd. O opakování zkušební betonáže rozhodne TDI.
Betonáž druhého a dalších záběrů zdí SO 02, prvního záběru LB zdi SO 03, bloků 01 a 02, respektive betonáž dna SO 03 bude zahájena až po odsouhlasení finální receptury betonu, technologických postupů betonáže a bednění TDI.</t>
  </si>
  <si>
    <t>Poznámka k položce:_x000D_
Podrobná specifikace viz Technické podmímky v příloze H.</t>
  </si>
  <si>
    <t>v40</t>
  </si>
  <si>
    <t>Zpracování projektů geotechnického monitoringu, osazení měřicích zařízení a provedení výchozích referenčních měření, provádění měření.</t>
  </si>
  <si>
    <t>-1736593643</t>
  </si>
  <si>
    <t>Zpracování projektů geotechnického monitoringu, osazení měřicích zařízení a provedení výchozích referenčních měření, provádění měření.
Podrobná specifikace viz technické podmínky v příloze H. kap. 5.2.</t>
  </si>
  <si>
    <t>v41</t>
  </si>
  <si>
    <t>Konvergencni mereni posunů zdí spadiště viz Technické podmínky</t>
  </si>
  <si>
    <t>732344802</t>
  </si>
  <si>
    <t>v42</t>
  </si>
  <si>
    <t>Ověření kotevní síly propojovací kotvy starého a nového betonu, so 02 20x, so 03 4x</t>
  </si>
  <si>
    <t>-1214762792</t>
  </si>
  <si>
    <t>v43</t>
  </si>
  <si>
    <t>Zajištění dopravně inženýrských opatření dle situace C.4 a vyjádření PČR</t>
  </si>
  <si>
    <t>522966428</t>
  </si>
  <si>
    <t>v44</t>
  </si>
  <si>
    <t>Zajištění odborného a závazného stanoviska Technické inspekce ČR k vyhrazeným elektrickým a technickým zařízením</t>
  </si>
  <si>
    <t>-7500132</t>
  </si>
  <si>
    <t>SEZNAM FIGUR</t>
  </si>
  <si>
    <t>Výměra</t>
  </si>
  <si>
    <t xml:space="preserve"> SO 01</t>
  </si>
  <si>
    <t>Použití figury:</t>
  </si>
  <si>
    <t>Počet pramencových kotev</t>
  </si>
  <si>
    <t>zabradli</t>
  </si>
  <si>
    <t>Zábradlí</t>
  </si>
  <si>
    <t>Železobeton C30/37</t>
  </si>
  <si>
    <t xml:space="preserve"> SO 02</t>
  </si>
  <si>
    <t>2PKD - kusy</t>
  </si>
  <si>
    <t>KT_tyc_D40_dl</t>
  </si>
  <si>
    <t>Celková délka tyčových kotev prům. 40 mm</t>
  </si>
  <si>
    <t>KT10_3m_D40_ks</t>
  </si>
  <si>
    <t>Počet tyčových kotev prům. 40 mm dl. 10/3 m</t>
  </si>
  <si>
    <t>KT10_5m_D40_ks</t>
  </si>
  <si>
    <t>Počet tyčových kotev prům. 40 mm dl. 10/5 m</t>
  </si>
  <si>
    <t>KT12_5m_D40_ks</t>
  </si>
  <si>
    <t>Počet tyčových kotvy prům. 40 mm dl. 12/5 m</t>
  </si>
  <si>
    <t>Zarovnání povrchu betonu ručními nástroji po odfrézování</t>
  </si>
  <si>
    <t>458.6*0.10 "cca 10% plochy"</t>
  </si>
  <si>
    <t>Ruční odbourání dělícího pilíře v tl. 0.1m</t>
  </si>
  <si>
    <t>9.5*1.05</t>
  </si>
  <si>
    <t>odbour_ZBdo1m</t>
  </si>
  <si>
    <t>Plošné odbourání železobetonu</t>
  </si>
  <si>
    <t>Blok 02 - viz D.02_2.3.1</t>
  </si>
  <si>
    <t>"Zkušební betonáž" 2*2.3*3.0*0.35</t>
  </si>
  <si>
    <t>Blok 03 - viz D.02_2.3.1</t>
  </si>
  <si>
    <t>"Zkušební betonáž" 1*2.3*3.0*0.35</t>
  </si>
  <si>
    <t>Blok 04 - viz D.02_2.3.1</t>
  </si>
  <si>
    <t>"Zkušební betonáž" 3*2.3*3.0*0.35</t>
  </si>
  <si>
    <t>odfrez_100</t>
  </si>
  <si>
    <t>Odfrézování v tl. 100 mm</t>
  </si>
  <si>
    <t>PB4-PB5</t>
  </si>
  <si>
    <t>65*1.02+19*0.3</t>
  </si>
  <si>
    <t>LB3-LB4</t>
  </si>
  <si>
    <t>76*1.02+17*0.3</t>
  </si>
  <si>
    <t>odfrez_300</t>
  </si>
  <si>
    <t>Odfrézování betonu v tl. 300 mm</t>
  </si>
  <si>
    <t>"Usměrňovací zeď" 0.8*3+1.2*6.5</t>
  </si>
  <si>
    <t>"hnízda degradovaného betonu 15%" 1,5</t>
  </si>
  <si>
    <t xml:space="preserve"> SO 03</t>
  </si>
  <si>
    <t>sterk_izol</t>
  </si>
  <si>
    <t>Stěrková izolace</t>
  </si>
  <si>
    <t xml:space="preserve"> SO 05</t>
  </si>
  <si>
    <t>mulčování</t>
  </si>
  <si>
    <t>Mulčování kůrou</t>
  </si>
  <si>
    <t xml:space="preserve"> SO 04</t>
  </si>
  <si>
    <t>ohum_svah10</t>
  </si>
  <si>
    <t>Ohumusování ve sbahu v tl. 10 cm</t>
  </si>
  <si>
    <t xml:space="preserve"> SO 05/ SO 05a</t>
  </si>
  <si>
    <t>kac1200</t>
  </si>
  <si>
    <t>Kácení stromů do 900 mm</t>
  </si>
  <si>
    <t>7 "viz přílohu D.05_1"</t>
  </si>
  <si>
    <t>kac1500</t>
  </si>
  <si>
    <t>Kácení do 1500 mm</t>
  </si>
  <si>
    <t>3 "viz přílohu D.05_1"</t>
  </si>
  <si>
    <t>odvoz_tr14</t>
  </si>
  <si>
    <t>Odvoz v tř. 1-4</t>
  </si>
  <si>
    <t xml:space="preserve"> SO 05/ SO 05b</t>
  </si>
  <si>
    <t>1,5*32*1,05 "5% úhyn po výsadbě"</t>
  </si>
  <si>
    <t>strom_1</t>
  </si>
  <si>
    <t xml:space="preserve"> SO 07</t>
  </si>
  <si>
    <t xml:space="preserve"> SO 08.1</t>
  </si>
  <si>
    <t xml:space="preserve"> SO 08.2</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</si>
  <si>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</si>
  <si>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</si>
  <si>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</si>
  <si>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</si>
  <si>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8"/>
        <rFont val="Arial CE"/>
        <charset val="238"/>
      </rPr>
      <t xml:space="preserve">Rekapitulace stavby </t>
    </r>
    <r>
      <rPr>
        <sz val="8"/>
        <rFont val="Arial CE"/>
        <charset val="238"/>
      </rPr>
      <t>obsahuje sestavu Rekapitulace stavby a Rekapitulace objektů stavby a soupisů prací.</t>
    </r>
  </si>
  <si>
    <r>
      <t xml:space="preserve">V sestavě </t>
    </r>
    <r>
      <rPr>
        <b/>
        <sz val="8"/>
        <rFont val="Arial CE"/>
        <charset val="238"/>
      </rPr>
      <t>Rekapitulace stavby</t>
    </r>
    <r>
      <rPr>
        <sz val="8"/>
        <rFont val="Arial CE"/>
        <charset val="238"/>
      </rPr>
      <t xml:space="preserve"> jsou uvedeny informace identifikující předmět veřejné zakázky na stavební práce, KSO, CC-CZ, CZ-CPV, CZ-CPA a rekapitulaci </t>
    </r>
  </si>
  <si>
    <t>celkové nabídkové ceny uchazeče.</t>
  </si>
  <si>
    <t xml:space="preserve">Termínem "uchazeč" (resp. zhotovitel) se myslí "účastník zadávacího řízení" ve smyslu zákona o zadávání veřejných zakázek. </t>
  </si>
  <si>
    <r>
      <t xml:space="preserve">V sestavě </t>
    </r>
    <r>
      <rPr>
        <b/>
        <sz val="8"/>
        <rFont val="Arial CE"/>
        <charset val="238"/>
      </rPr>
      <t>Rekapitulace objektů stavby a soupisů prací</t>
    </r>
    <r>
      <rPr>
        <sz val="8"/>
        <rFont val="Arial CE"/>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</si>
  <si>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</si>
  <si>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</si>
  <si>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</si>
  <si>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</si>
  <si>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</si>
  <si>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</si>
  <si>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</si>
  <si>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OST</t>
  </si>
  <si>
    <t>Soupis prací pro daný typ objektu</t>
  </si>
  <si>
    <r>
      <rPr>
        <i/>
        <sz val="8"/>
        <rFont val="Arial CE"/>
        <charset val="238"/>
      </rPr>
      <t xml:space="preserve">Soupis prací </t>
    </r>
    <r>
      <rPr>
        <sz val="8"/>
        <rFont val="Arial CE"/>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</si>
  <si>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</si>
  <si>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8"/>
        <rFont val="Arial CE"/>
        <charset val="238"/>
      </rPr>
      <t>Krycí list soupisu</t>
    </r>
    <r>
      <rPr>
        <sz val="8"/>
        <rFont val="Arial CE"/>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</si>
  <si>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</si>
  <si>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8"/>
        <rFont val="Arial CE"/>
        <charset val="238"/>
      </rPr>
      <t>Rekapitulace členění soupisu prací</t>
    </r>
    <r>
      <rPr>
        <sz val="8"/>
        <rFont val="Arial CE"/>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</si>
  <si>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</si>
  <si>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8"/>
        <rFont val="Arial CE"/>
        <charset val="238"/>
      </rPr>
      <t xml:space="preserve">Soupis prací </t>
    </r>
    <r>
      <rPr>
        <sz val="8"/>
        <rFont val="Arial CE"/>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</si>
  <si>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</si>
  <si>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</si>
  <si>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</si>
  <si>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</si>
  <si>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</si>
  <si>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</si>
  <si>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</si>
  <si>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</si>
  <si>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</si>
  <si>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</si>
  <si>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</si>
  <si>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</si>
  <si>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</si>
  <si>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</si>
  <si>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</si>
  <si>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</si>
  <si>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</si>
  <si>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</si>
  <si>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</si>
  <si>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</si>
  <si>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</si>
  <si>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</si>
  <si>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</si>
  <si>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</si>
  <si>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</si>
  <si>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</si>
  <si>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</si>
  <si>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</si>
  <si>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</si>
  <si>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</si>
  <si>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</si>
  <si>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</si>
  <si>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</si>
  <si>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</si>
  <si>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</si>
  <si>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</si>
  <si>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</si>
  <si>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</si>
  <si>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</si>
  <si>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</si>
  <si>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</si>
  <si>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</si>
  <si>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</si>
  <si>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</si>
  <si>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</si>
  <si>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</si>
  <si>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</si>
  <si>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</si>
  <si>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</si>
  <si>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</si>
  <si>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</si>
  <si>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</si>
  <si>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</si>
  <si>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</si>
  <si>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</si>
  <si>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</si>
  <si>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</si>
  <si>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</si>
  <si>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</si>
  <si>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</si>
  <si>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</si>
  <si>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</si>
  <si>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</si>
  <si>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</si>
  <si>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</si>
  <si>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</si>
  <si>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</si>
  <si>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</si>
  <si>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</si>
  <si>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</si>
  <si>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</si>
  <si>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</si>
  <si>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</si>
  <si>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</si>
  <si>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</si>
  <si>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</si>
  <si>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</si>
  <si>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</si>
  <si>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</si>
  <si>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</si>
  <si>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</si>
  <si>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</si>
  <si>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</si>
  <si>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</si>
  <si>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</si>
  <si>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</si>
  <si>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</si>
  <si>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</si>
  <si>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</si>
  <si>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</si>
  <si>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</si>
  <si>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</si>
  <si>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</si>
  <si>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</si>
  <si>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</si>
  <si>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</si>
  <si>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</si>
  <si>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</si>
  <si>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</si>
  <si>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</si>
  <si>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</si>
  <si>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</si>
  <si>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</si>
  <si>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</si>
  <si>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</si>
  <si>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</si>
  <si>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</si>
  <si>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</si>
  <si>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</si>
  <si>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</si>
  <si>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</si>
  <si>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</si>
  <si>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</si>
  <si>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</si>
  <si>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</si>
  <si>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</si>
  <si>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</si>
  <si>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</si>
  <si>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</si>
  <si>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</si>
  <si>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</si>
  <si>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</si>
  <si>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</si>
  <si>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</si>
  <si>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</si>
  <si>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</si>
  <si>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</si>
  <si>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</si>
  <si>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</si>
  <si>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</si>
  <si>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</si>
  <si>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</si>
  <si>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</si>
  <si>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</si>
  <si>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</si>
  <si>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</si>
  <si>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</si>
  <si>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</si>
  <si>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</si>
  <si>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</si>
  <si>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</si>
  <si>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</si>
  <si>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</si>
  <si>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</si>
  <si>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</si>
  <si>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</si>
  <si>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</si>
  <si>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</si>
  <si>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</si>
  <si>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</si>
  <si>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</si>
  <si>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</si>
  <si>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Ostatní náklady</t>
  </si>
  <si>
    <t>Položka typu HSV</t>
  </si>
  <si>
    <t>Položka typu PSV</t>
  </si>
  <si>
    <t>Položka typu M</t>
  </si>
  <si>
    <t>Položka typu OST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</si>
</sst>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
    <numFmt numFmtId="165" formatCode="dd\.mm\.yyyy"/>
    <numFmt numFmtId="166" formatCode="#,##0.00000"/>
    <numFmt numFmtId="167" formatCode="#,##0.000"/>
  </numFmts>
  <fonts count="53">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b/>
      <sz val="10"/>
      <color rgb="FF003366"/>
      <name val="Arial CE"/>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i/>
      <sz val="7"/>
      <color rgb="FF969696"/>
      <name val="Arial CE"/>
    </font>
    <font>
      <i/>
      <sz val="9"/>
      <color rgb="FF0000FF"/>
      <name val="Arial CE"/>
    </font>
    <font>
      <i/>
      <sz val="8"/>
      <color rgb="FF0000FF"/>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u/>
      <sz val="11"/>
      <color theme="10"/>
      <name val="Calibri"/>
      <scheme val="minor"/>
    </font>
    <font>
      <i/>
      <sz val="8"/>
      <name val="Arial CE"/>
      <charset val="238"/>
    </font>
  </fonts>
  <fills count="7">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
      <patternFill patternType="solid">
        <fgColor rgb="FF83F0F7"/>
      </patternFill>
    </fill>
    <fill>
      <patternFill patternType="solid">
        <fgColor rgb="FF859BE7"/>
      </patternFill>
    </fill>
  </fills>
  <borders count="32">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51" fillId="0" borderId="0" applyNumberFormat="0" applyFill="0" applyBorder="0" applyAlignment="0" applyProtection="0"/>
  </cellStyleXfs>
  <cellXfs count="426">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3" fillId="0" borderId="0" xfId="0" applyFont="1" applyAlignment="1" applyProtection="1">
      <alignment horizontal="left" vertical="top"/>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8" fillId="0" borderId="6" xfId="0" applyFont="1" applyBorder="1" applyAlignment="1" applyProtection="1">
      <alignment horizontal="left" vertical="center"/>
    </xf>
    <xf numFmtId="0" fontId="0" fillId="0" borderId="6" xfId="0" applyFont="1" applyBorder="1" applyAlignment="1" applyProtection="1">
      <alignment vertical="center"/>
    </xf>
    <xf numFmtId="0" fontId="0" fillId="0" borderId="4" xfId="0" applyFont="1" applyBorder="1" applyAlignment="1">
      <alignment vertical="center"/>
    </xf>
    <xf numFmtId="0" fontId="1" fillId="0" borderId="4" xfId="0" applyFont="1" applyBorder="1" applyAlignment="1" applyProtection="1">
      <alignment vertical="center"/>
    </xf>
    <xf numFmtId="0" fontId="1" fillId="0" borderId="0" xfId="0" applyFont="1" applyAlignment="1" applyProtection="1">
      <alignment vertical="center"/>
    </xf>
    <xf numFmtId="0" fontId="1" fillId="0" borderId="4" xfId="0" applyFont="1" applyBorder="1" applyAlignment="1">
      <alignmen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4"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3" xfId="0" applyBorder="1" applyAlignment="1">
      <alignment vertical="center"/>
    </xf>
    <xf numFmtId="0" fontId="0" fillId="0" borderId="14" xfId="0" applyBorder="1" applyAlignment="1">
      <alignment vertical="center"/>
    </xf>
    <xf numFmtId="0" fontId="0" fillId="0" borderId="0" xfId="0" applyFont="1" applyBorder="1" applyAlignment="1">
      <alignment vertical="center"/>
    </xf>
    <xf numFmtId="0" fontId="0" fillId="0" borderId="16" xfId="0" applyFont="1" applyBorder="1" applyAlignment="1">
      <alignmen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0" fillId="4" borderId="8" xfId="0" applyFont="1" applyFill="1" applyBorder="1" applyAlignment="1" applyProtection="1">
      <alignment vertical="center"/>
    </xf>
    <xf numFmtId="0" fontId="22" fillId="4" borderId="9" xfId="0" applyFont="1" applyFill="1" applyBorder="1" applyAlignment="1" applyProtection="1">
      <alignment horizontal="center" vertical="center"/>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23"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0" fillId="0" borderId="15"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6"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26" fillId="0" borderId="0" xfId="1" applyFont="1" applyAlignment="1">
      <alignment horizontal="center" vertical="center"/>
    </xf>
    <xf numFmtId="0" fontId="5" fillId="0" borderId="4" xfId="0" applyFont="1" applyBorder="1" applyAlignment="1" applyProtection="1">
      <alignment vertical="center"/>
    </xf>
    <xf numFmtId="0" fontId="27" fillId="0" borderId="0" xfId="0" applyFont="1" applyAlignment="1" applyProtection="1">
      <alignment vertical="center"/>
    </xf>
    <xf numFmtId="0" fontId="28" fillId="0" borderId="0" xfId="0"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9" fillId="0" borderId="15"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6" xfId="0" applyNumberFormat="1" applyFont="1" applyBorder="1" applyAlignment="1" applyProtection="1">
      <alignment vertical="center"/>
    </xf>
    <xf numFmtId="0" fontId="5" fillId="0" borderId="0" xfId="0" applyFont="1" applyAlignment="1">
      <alignment horizontal="left" vertical="center"/>
    </xf>
    <xf numFmtId="0" fontId="7" fillId="0" borderId="0" xfId="0"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166" fontId="29" fillId="0" borderId="21" xfId="0" applyNumberFormat="1" applyFont="1" applyBorder="1" applyAlignment="1" applyProtection="1">
      <alignment vertical="center"/>
    </xf>
    <xf numFmtId="4" fontId="29" fillId="0" borderId="22" xfId="0" applyNumberFormat="1" applyFont="1" applyBorder="1" applyAlignment="1" applyProtection="1">
      <alignment vertical="center"/>
    </xf>
    <xf numFmtId="0" fontId="31" fillId="0" borderId="0" xfId="0" applyFont="1" applyAlignment="1">
      <alignment horizontal="left" vertical="center"/>
    </xf>
    <xf numFmtId="0" fontId="0" fillId="0" borderId="2" xfId="0" applyBorder="1"/>
    <xf numFmtId="0" fontId="0" fillId="0" borderId="3" xfId="0" applyBorder="1"/>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0" fillId="0" borderId="4" xfId="0" applyBorder="1" applyAlignment="1">
      <alignment vertical="center"/>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0" fillId="0" borderId="4" xfId="0" applyBorder="1" applyAlignment="1">
      <alignment vertical="center" wrapText="1"/>
    </xf>
    <xf numFmtId="0" fontId="31" fillId="0" borderId="0" xfId="0" applyFont="1" applyAlignment="1">
      <alignment horizontal="left" vertical="center" wrapText="1"/>
    </xf>
    <xf numFmtId="0" fontId="0" fillId="0" borderId="13" xfId="0" applyFont="1" applyBorder="1" applyAlignment="1">
      <alignment vertical="center"/>
    </xf>
    <xf numFmtId="0" fontId="18"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22"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4" fillId="0" borderId="0" xfId="0" applyNumberFormat="1" applyFont="1" applyAlignment="1" applyProtection="1"/>
    <xf numFmtId="0" fontId="0" fillId="0" borderId="13" xfId="0" applyBorder="1" applyAlignment="1" applyProtection="1">
      <alignment vertical="center"/>
    </xf>
    <xf numFmtId="166" fontId="34" fillId="0" borderId="13" xfId="0" applyNumberFormat="1" applyFont="1" applyBorder="1" applyAlignment="1" applyProtection="1"/>
    <xf numFmtId="166" fontId="34" fillId="0" borderId="14" xfId="0" applyNumberFormat="1" applyFont="1" applyBorder="1" applyAlignment="1" applyProtection="1"/>
    <xf numFmtId="4" fontId="35"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3" xfId="0" applyFont="1" applyBorder="1" applyAlignment="1" applyProtection="1">
      <alignment horizontal="center" vertical="center"/>
    </xf>
    <xf numFmtId="49" fontId="22" fillId="0" borderId="23" xfId="0" applyNumberFormat="1" applyFont="1" applyBorder="1" applyAlignment="1" applyProtection="1">
      <alignment horizontal="left" vertical="center" wrapText="1"/>
    </xf>
    <xf numFmtId="0" fontId="22" fillId="0" borderId="23" xfId="0" applyFont="1" applyBorder="1" applyAlignment="1" applyProtection="1">
      <alignment horizontal="left" vertical="center" wrapText="1"/>
    </xf>
    <xf numFmtId="0" fontId="22" fillId="0" borderId="23" xfId="0" applyFont="1" applyBorder="1" applyAlignment="1" applyProtection="1">
      <alignment horizontal="center" vertical="center" wrapText="1"/>
    </xf>
    <xf numFmtId="167" fontId="22" fillId="0" borderId="23" xfId="0" applyNumberFormat="1" applyFont="1" applyBorder="1" applyAlignment="1" applyProtection="1">
      <alignment vertical="center"/>
    </xf>
    <xf numFmtId="4" fontId="22" fillId="2" borderId="23" xfId="0" applyNumberFormat="1" applyFont="1" applyFill="1" applyBorder="1" applyAlignment="1" applyProtection="1">
      <alignment vertical="center"/>
      <protection locked="0"/>
    </xf>
    <xf numFmtId="4" fontId="22" fillId="0" borderId="23" xfId="0" applyNumberFormat="1" applyFont="1" applyBorder="1" applyAlignment="1" applyProtection="1">
      <alignment vertical="center"/>
    </xf>
    <xf numFmtId="0" fontId="23" fillId="2" borderId="15"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6"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38" fillId="0" borderId="0" xfId="0" applyFont="1" applyAlignment="1" applyProtection="1">
      <alignment vertical="center" wrapText="1"/>
    </xf>
    <xf numFmtId="0" fontId="9" fillId="0" borderId="4"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0" fontId="39" fillId="0" borderId="23" xfId="0" applyFont="1" applyBorder="1" applyAlignment="1" applyProtection="1">
      <alignment horizontal="center" vertical="center"/>
    </xf>
    <xf numFmtId="49" fontId="39" fillId="0" borderId="23" xfId="0" applyNumberFormat="1" applyFont="1" applyBorder="1" applyAlignment="1" applyProtection="1">
      <alignment horizontal="left" vertical="center" wrapText="1"/>
    </xf>
    <xf numFmtId="0" fontId="39" fillId="0" borderId="23" xfId="0" applyFont="1" applyBorder="1" applyAlignment="1" applyProtection="1">
      <alignment horizontal="left" vertical="center" wrapText="1"/>
    </xf>
    <xf numFmtId="0" fontId="39" fillId="0" borderId="23" xfId="0" applyFont="1" applyBorder="1" applyAlignment="1" applyProtection="1">
      <alignment horizontal="center" vertical="center" wrapText="1"/>
    </xf>
    <xf numFmtId="167" fontId="39" fillId="0" borderId="23" xfId="0" applyNumberFormat="1" applyFont="1" applyBorder="1" applyAlignment="1" applyProtection="1">
      <alignment vertical="center"/>
    </xf>
    <xf numFmtId="4" fontId="39" fillId="2" borderId="23" xfId="0" applyNumberFormat="1" applyFont="1" applyFill="1" applyBorder="1" applyAlignment="1" applyProtection="1">
      <alignment vertical="center"/>
      <protection locked="0"/>
    </xf>
    <xf numFmtId="4" fontId="39" fillId="0" borderId="23" xfId="0" applyNumberFormat="1" applyFont="1" applyBorder="1" applyAlignment="1" applyProtection="1">
      <alignment vertical="center"/>
    </xf>
    <xf numFmtId="0" fontId="40" fillId="0" borderId="4" xfId="0" applyFont="1" applyBorder="1" applyAlignment="1">
      <alignment vertical="center"/>
    </xf>
    <xf numFmtId="0" fontId="39" fillId="2" borderId="15" xfId="0" applyFont="1" applyFill="1" applyBorder="1" applyAlignment="1" applyProtection="1">
      <alignment horizontal="left" vertical="center"/>
      <protection locked="0"/>
    </xf>
    <xf numFmtId="0" fontId="39" fillId="0" borderId="0" xfId="0" applyFont="1" applyBorder="1" applyAlignment="1" applyProtection="1">
      <alignment horizontal="center" vertical="center"/>
    </xf>
    <xf numFmtId="0" fontId="22" fillId="5" borderId="23" xfId="0" applyFont="1" applyFill="1" applyBorder="1" applyAlignment="1" applyProtection="1">
      <alignment horizontal="center" vertical="center"/>
    </xf>
    <xf numFmtId="0" fontId="22" fillId="6" borderId="23" xfId="0" applyFont="1" applyFill="1" applyBorder="1" applyAlignment="1" applyProtection="1">
      <alignment horizontal="center"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39" fillId="5" borderId="23" xfId="0" applyFont="1" applyFill="1" applyBorder="1" applyAlignment="1" applyProtection="1">
      <alignment horizontal="center" vertical="center"/>
    </xf>
    <xf numFmtId="0" fontId="9" fillId="0" borderId="20" xfId="0" applyFont="1" applyBorder="1" applyAlignment="1" applyProtection="1">
      <alignment vertical="center"/>
    </xf>
    <xf numFmtId="0" fontId="9" fillId="0" borderId="21" xfId="0" applyFont="1" applyBorder="1" applyAlignment="1" applyProtection="1">
      <alignment vertical="center"/>
    </xf>
    <xf numFmtId="0" fontId="9" fillId="0" borderId="22" xfId="0" applyFont="1" applyBorder="1" applyAlignment="1" applyProtection="1">
      <alignment vertical="center"/>
    </xf>
    <xf numFmtId="0" fontId="23" fillId="2" borderId="20" xfId="0" applyFont="1" applyFill="1" applyBorder="1" applyAlignment="1" applyProtection="1">
      <alignment horizontal="left" vertical="center"/>
      <protection locked="0"/>
    </xf>
    <xf numFmtId="0" fontId="23" fillId="0" borderId="21" xfId="0" applyFont="1" applyBorder="1" applyAlignment="1" applyProtection="1">
      <alignment horizontal="center" vertical="center"/>
    </xf>
    <xf numFmtId="166" fontId="23" fillId="0" borderId="21" xfId="0" applyNumberFormat="1" applyFont="1" applyBorder="1" applyAlignment="1" applyProtection="1">
      <alignment vertical="center"/>
    </xf>
    <xf numFmtId="166" fontId="23" fillId="0" borderId="22" xfId="0" applyNumberFormat="1" applyFont="1" applyBorder="1" applyAlignment="1" applyProtection="1">
      <alignment vertical="center"/>
    </xf>
    <xf numFmtId="0" fontId="1" fillId="0" borderId="0" xfId="0" applyFont="1" applyAlignment="1">
      <alignment horizontal="left" vertical="top"/>
    </xf>
    <xf numFmtId="0" fontId="3" fillId="0" borderId="0" xfId="0" applyFont="1" applyAlignment="1">
      <alignment horizontal="left" vertical="top"/>
    </xf>
    <xf numFmtId="0" fontId="0" fillId="0" borderId="4" xfId="0" applyFont="1" applyBorder="1" applyAlignment="1">
      <alignment horizontal="center"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9" xfId="0" applyFont="1" applyFill="1" applyBorder="1" applyAlignment="1">
      <alignment horizontal="center" vertical="center" wrapText="1"/>
    </xf>
    <xf numFmtId="0" fontId="4" fillId="0" borderId="0" xfId="0" applyFont="1" applyAlignment="1">
      <alignment horizontal="left" vertical="center" wrapText="1"/>
    </xf>
    <xf numFmtId="0" fontId="41" fillId="0" borderId="17" xfId="0" applyFont="1" applyBorder="1" applyAlignment="1">
      <alignment horizontal="left" vertical="center" wrapText="1"/>
    </xf>
    <xf numFmtId="0" fontId="41" fillId="0" borderId="23" xfId="0" applyFont="1" applyBorder="1" applyAlignment="1">
      <alignment horizontal="left" vertical="center" wrapText="1"/>
    </xf>
    <xf numFmtId="0" fontId="41" fillId="0" borderId="23" xfId="0" applyFont="1" applyBorder="1" applyAlignment="1">
      <alignment horizontal="left" vertical="center"/>
    </xf>
    <xf numFmtId="167" fontId="41" fillId="0" borderId="19"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5" fillId="0" borderId="0" xfId="0" applyFont="1" applyAlignment="1">
      <alignment horizontal="left" vertical="center"/>
    </xf>
    <xf numFmtId="0" fontId="0" fillId="0" borderId="0" xfId="0" applyAlignment="1">
      <alignment vertical="top"/>
    </xf>
    <xf numFmtId="0" fontId="42" fillId="0" borderId="24" xfId="0" applyFont="1" applyBorder="1" applyAlignment="1">
      <alignment vertical="center" wrapText="1"/>
    </xf>
    <xf numFmtId="0" fontId="42" fillId="0" borderId="25" xfId="0" applyFont="1" applyBorder="1" applyAlignment="1">
      <alignment vertical="center" wrapText="1"/>
    </xf>
    <xf numFmtId="0" fontId="42" fillId="0" borderId="26" xfId="0" applyFont="1" applyBorder="1" applyAlignment="1">
      <alignment vertical="center" wrapText="1"/>
    </xf>
    <xf numFmtId="0" fontId="42" fillId="0" borderId="27"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27" xfId="0" applyFont="1" applyBorder="1" applyAlignment="1">
      <alignment vertical="center" wrapText="1"/>
    </xf>
    <xf numFmtId="0" fontId="42" fillId="0" borderId="28" xfId="0" applyFont="1" applyBorder="1" applyAlignment="1">
      <alignment vertical="center" wrapText="1"/>
    </xf>
    <xf numFmtId="0" fontId="44" fillId="0" borderId="1" xfId="0" applyFont="1" applyBorder="1" applyAlignment="1">
      <alignment horizontal="left" vertical="center" wrapText="1"/>
    </xf>
    <xf numFmtId="0" fontId="45" fillId="0" borderId="1" xfId="0" applyFont="1" applyBorder="1" applyAlignment="1">
      <alignment horizontal="left" vertical="center" wrapText="1"/>
    </xf>
    <xf numFmtId="0" fontId="46" fillId="0" borderId="27" xfId="0" applyFont="1" applyBorder="1" applyAlignment="1">
      <alignment vertical="center" wrapText="1"/>
    </xf>
    <xf numFmtId="0" fontId="45" fillId="0" borderId="1" xfId="0" applyFont="1" applyBorder="1" applyAlignment="1">
      <alignment vertical="center" wrapText="1"/>
    </xf>
    <xf numFmtId="0" fontId="45" fillId="0" borderId="1" xfId="0" applyFont="1" applyBorder="1" applyAlignment="1">
      <alignment horizontal="left" vertical="center"/>
    </xf>
    <xf numFmtId="0" fontId="45" fillId="0" borderId="1" xfId="0" applyFont="1" applyBorder="1" applyAlignment="1">
      <alignment vertical="center"/>
    </xf>
    <xf numFmtId="49" fontId="45" fillId="0" borderId="1" xfId="0" applyNumberFormat="1" applyFont="1" applyBorder="1" applyAlignment="1">
      <alignment vertical="center" wrapText="1"/>
    </xf>
    <xf numFmtId="0" fontId="42" fillId="0" borderId="30" xfId="0" applyFont="1" applyBorder="1" applyAlignment="1">
      <alignment vertical="center" wrapText="1"/>
    </xf>
    <xf numFmtId="0" fontId="47" fillId="0" borderId="29" xfId="0" applyFont="1" applyBorder="1" applyAlignment="1">
      <alignment vertical="center" wrapText="1"/>
    </xf>
    <xf numFmtId="0" fontId="42" fillId="0" borderId="31" xfId="0" applyFont="1" applyBorder="1" applyAlignment="1">
      <alignment vertical="center" wrapText="1"/>
    </xf>
    <xf numFmtId="0" fontId="42" fillId="0" borderId="1" xfId="0" applyFont="1" applyBorder="1" applyAlignment="1">
      <alignment vertical="top"/>
    </xf>
    <xf numFmtId="0" fontId="42" fillId="0" borderId="0" xfId="0" applyFont="1" applyAlignment="1">
      <alignment vertical="top"/>
    </xf>
    <xf numFmtId="0" fontId="42" fillId="0" borderId="24" xfId="0" applyFont="1" applyBorder="1" applyAlignment="1">
      <alignment horizontal="left" vertical="center"/>
    </xf>
    <xf numFmtId="0" fontId="42" fillId="0" borderId="25" xfId="0" applyFont="1" applyBorder="1" applyAlignment="1">
      <alignment horizontal="left" vertical="center"/>
    </xf>
    <xf numFmtId="0" fontId="42" fillId="0" borderId="26" xfId="0" applyFont="1" applyBorder="1" applyAlignment="1">
      <alignment horizontal="left" vertical="center"/>
    </xf>
    <xf numFmtId="0" fontId="42" fillId="0" borderId="27" xfId="0" applyFont="1" applyBorder="1" applyAlignment="1">
      <alignment horizontal="left" vertical="center"/>
    </xf>
    <xf numFmtId="0" fontId="42" fillId="0" borderId="28" xfId="0" applyFont="1" applyBorder="1" applyAlignment="1">
      <alignment horizontal="left" vertical="center"/>
    </xf>
    <xf numFmtId="0" fontId="44" fillId="0" borderId="1" xfId="0" applyFont="1" applyBorder="1" applyAlignment="1">
      <alignment horizontal="left" vertical="center"/>
    </xf>
    <xf numFmtId="0" fontId="48" fillId="0" borderId="0" xfId="0" applyFont="1" applyAlignment="1">
      <alignment horizontal="left" vertical="center"/>
    </xf>
    <xf numFmtId="0" fontId="44" fillId="0" borderId="29" xfId="0" applyFont="1" applyBorder="1" applyAlignment="1">
      <alignment horizontal="left" vertical="center"/>
    </xf>
    <xf numFmtId="0" fontId="44" fillId="0" borderId="29" xfId="0" applyFont="1" applyBorder="1" applyAlignment="1">
      <alignment horizontal="center" vertical="center"/>
    </xf>
    <xf numFmtId="0" fontId="48" fillId="0" borderId="29" xfId="0" applyFont="1" applyBorder="1" applyAlignment="1">
      <alignment horizontal="left" vertical="center"/>
    </xf>
    <xf numFmtId="0" fontId="49" fillId="0" borderId="1" xfId="0" applyFont="1" applyBorder="1" applyAlignment="1">
      <alignment horizontal="left" vertical="center"/>
    </xf>
    <xf numFmtId="0" fontId="46" fillId="0" borderId="0" xfId="0" applyFont="1" applyAlignment="1">
      <alignment horizontal="left" vertical="center"/>
    </xf>
    <xf numFmtId="0" fontId="50" fillId="0" borderId="1" xfId="0" applyFont="1" applyBorder="1" applyAlignment="1">
      <alignment horizontal="left" vertical="center"/>
    </xf>
    <xf numFmtId="0" fontId="45" fillId="0" borderId="1" xfId="0" applyFont="1" applyBorder="1" applyAlignment="1">
      <alignment horizontal="center" vertical="center"/>
    </xf>
    <xf numFmtId="0" fontId="45" fillId="0" borderId="0" xfId="0" applyFont="1" applyAlignment="1">
      <alignment horizontal="left" vertical="center"/>
    </xf>
    <xf numFmtId="0" fontId="46" fillId="0" borderId="27" xfId="0" applyFont="1" applyBorder="1" applyAlignment="1">
      <alignment horizontal="left" vertical="center"/>
    </xf>
    <xf numFmtId="0" fontId="45" fillId="0" borderId="1" xfId="0" applyFont="1" applyFill="1" applyBorder="1" applyAlignment="1">
      <alignment horizontal="left" vertical="center"/>
    </xf>
    <xf numFmtId="0" fontId="45" fillId="0" borderId="1" xfId="0" applyFont="1" applyFill="1" applyBorder="1" applyAlignment="1">
      <alignment horizontal="center" vertical="center"/>
    </xf>
    <xf numFmtId="0" fontId="42" fillId="0" borderId="30" xfId="0" applyFont="1" applyBorder="1" applyAlignment="1">
      <alignment horizontal="left" vertical="center"/>
    </xf>
    <xf numFmtId="0" fontId="47" fillId="0" borderId="29" xfId="0" applyFont="1" applyBorder="1" applyAlignment="1">
      <alignment horizontal="left" vertical="center"/>
    </xf>
    <xf numFmtId="0" fontId="42" fillId="0" borderId="31" xfId="0" applyFont="1" applyBorder="1" applyAlignment="1">
      <alignment horizontal="left" vertical="center"/>
    </xf>
    <xf numFmtId="0" fontId="42" fillId="0" borderId="1" xfId="0" applyFont="1" applyBorder="1" applyAlignment="1">
      <alignment horizontal="left" vertical="center"/>
    </xf>
    <xf numFmtId="0" fontId="47" fillId="0" borderId="1" xfId="0" applyFont="1" applyBorder="1" applyAlignment="1">
      <alignment horizontal="left" vertical="center"/>
    </xf>
    <xf numFmtId="0" fontId="48" fillId="0" borderId="1" xfId="0" applyFont="1" applyBorder="1" applyAlignment="1">
      <alignment horizontal="left" vertical="center"/>
    </xf>
    <xf numFmtId="0" fontId="46" fillId="0" borderId="29" xfId="0" applyFont="1" applyBorder="1" applyAlignment="1">
      <alignment horizontal="left" vertical="center"/>
    </xf>
    <xf numFmtId="0" fontId="42" fillId="0" borderId="1" xfId="0" applyFont="1" applyBorder="1" applyAlignment="1">
      <alignment horizontal="left" vertical="center" wrapText="1"/>
    </xf>
    <xf numFmtId="0" fontId="46" fillId="0" borderId="1" xfId="0" applyFont="1" applyBorder="1" applyAlignment="1">
      <alignment horizontal="left" vertical="center" wrapText="1"/>
    </xf>
    <xf numFmtId="0" fontId="46" fillId="0" borderId="1" xfId="0" applyFont="1" applyBorder="1" applyAlignment="1">
      <alignment horizontal="center" vertical="center" wrapText="1"/>
    </xf>
    <xf numFmtId="0" fontId="42" fillId="0" borderId="24" xfId="0" applyFont="1" applyBorder="1" applyAlignment="1">
      <alignment horizontal="left" vertical="center" wrapText="1"/>
    </xf>
    <xf numFmtId="0" fontId="42" fillId="0" borderId="25" xfId="0" applyFont="1" applyBorder="1" applyAlignment="1">
      <alignment horizontal="left" vertical="center" wrapText="1"/>
    </xf>
    <xf numFmtId="0" fontId="42" fillId="0" borderId="26" xfId="0" applyFont="1" applyBorder="1" applyAlignment="1">
      <alignment horizontal="left" vertical="center" wrapText="1"/>
    </xf>
    <xf numFmtId="0" fontId="42" fillId="0" borderId="27" xfId="0" applyFont="1" applyBorder="1" applyAlignment="1">
      <alignment horizontal="left" vertical="center" wrapText="1"/>
    </xf>
    <xf numFmtId="0" fontId="42" fillId="0" borderId="28" xfId="0" applyFont="1" applyBorder="1" applyAlignment="1">
      <alignment horizontal="left" vertical="center" wrapText="1"/>
    </xf>
    <xf numFmtId="0" fontId="48" fillId="0" borderId="27" xfId="0" applyFont="1" applyBorder="1" applyAlignment="1">
      <alignment horizontal="left" vertical="center" wrapText="1"/>
    </xf>
    <xf numFmtId="0" fontId="48" fillId="0" borderId="28" xfId="0" applyFont="1" applyBorder="1" applyAlignment="1">
      <alignment horizontal="left" vertical="center" wrapText="1"/>
    </xf>
    <xf numFmtId="0" fontId="46" fillId="0" borderId="27" xfId="0" applyFont="1" applyBorder="1" applyAlignment="1">
      <alignment horizontal="left" vertical="center" wrapText="1"/>
    </xf>
    <xf numFmtId="0" fontId="46" fillId="0" borderId="1" xfId="0" applyFont="1" applyBorder="1" applyAlignment="1">
      <alignment horizontal="left" vertical="center"/>
    </xf>
    <xf numFmtId="0" fontId="46" fillId="0" borderId="28" xfId="0" applyFont="1" applyBorder="1" applyAlignment="1">
      <alignment horizontal="left" vertical="center" wrapText="1"/>
    </xf>
    <xf numFmtId="0" fontId="46" fillId="0" borderId="28" xfId="0" applyFont="1" applyBorder="1" applyAlignment="1">
      <alignment horizontal="left" vertical="center"/>
    </xf>
    <xf numFmtId="0" fontId="46" fillId="0" borderId="30" xfId="0" applyFont="1" applyBorder="1" applyAlignment="1">
      <alignment horizontal="left" vertical="center" wrapText="1"/>
    </xf>
    <xf numFmtId="0" fontId="46" fillId="0" borderId="29" xfId="0" applyFont="1" applyBorder="1" applyAlignment="1">
      <alignment horizontal="left" vertical="center" wrapText="1"/>
    </xf>
    <xf numFmtId="0" fontId="46" fillId="0" borderId="31" xfId="0" applyFont="1" applyBorder="1" applyAlignment="1">
      <alignment horizontal="left" vertical="center" wrapText="1"/>
    </xf>
    <xf numFmtId="0" fontId="45" fillId="0" borderId="1" xfId="0" applyFont="1" applyBorder="1" applyAlignment="1">
      <alignment horizontal="left" vertical="top"/>
    </xf>
    <xf numFmtId="0" fontId="45" fillId="0" borderId="1" xfId="0" applyFont="1" applyBorder="1" applyAlignment="1">
      <alignment horizontal="center" vertical="top"/>
    </xf>
    <xf numFmtId="0" fontId="46" fillId="0" borderId="30" xfId="0" applyFont="1" applyBorder="1" applyAlignment="1">
      <alignment horizontal="left" vertical="center"/>
    </xf>
    <xf numFmtId="0" fontId="46" fillId="0" borderId="31" xfId="0" applyFont="1" applyBorder="1" applyAlignment="1">
      <alignment horizontal="left" vertical="center"/>
    </xf>
    <xf numFmtId="0" fontId="46" fillId="0" borderId="1" xfId="0" applyFont="1" applyBorder="1" applyAlignment="1">
      <alignment horizontal="center" vertical="center"/>
    </xf>
    <xf numFmtId="0" fontId="48" fillId="0" borderId="0" xfId="0" applyFont="1" applyAlignment="1">
      <alignment vertical="center"/>
    </xf>
    <xf numFmtId="0" fontId="44" fillId="0" borderId="1" xfId="0" applyFont="1" applyBorder="1" applyAlignment="1">
      <alignment vertical="center"/>
    </xf>
    <xf numFmtId="0" fontId="48" fillId="0" borderId="29" xfId="0" applyFont="1" applyBorder="1" applyAlignment="1">
      <alignment vertical="center"/>
    </xf>
    <xf numFmtId="0" fontId="44" fillId="0" borderId="29" xfId="0" applyFont="1" applyBorder="1" applyAlignment="1">
      <alignment vertical="center"/>
    </xf>
    <xf numFmtId="0" fontId="45" fillId="0" borderId="1" xfId="0" applyFont="1" applyBorder="1" applyAlignment="1">
      <alignment vertical="top"/>
    </xf>
    <xf numFmtId="49" fontId="45" fillId="0" borderId="1" xfId="0" applyNumberFormat="1" applyFont="1" applyBorder="1" applyAlignment="1">
      <alignment horizontal="left" vertical="center"/>
    </xf>
    <xf numFmtId="0" fontId="0" fillId="0" borderId="29" xfId="0" applyBorder="1" applyAlignment="1">
      <alignment vertical="top"/>
    </xf>
    <xf numFmtId="0" fontId="44" fillId="0" borderId="29" xfId="0" applyFont="1" applyBorder="1" applyAlignment="1">
      <alignment horizontal="left"/>
    </xf>
    <xf numFmtId="0" fontId="48" fillId="0" borderId="29" xfId="0" applyFont="1" applyBorder="1" applyAlignment="1"/>
    <xf numFmtId="0" fontId="42" fillId="0" borderId="27" xfId="0" applyFont="1" applyBorder="1" applyAlignment="1">
      <alignment vertical="top"/>
    </xf>
    <xf numFmtId="0" fontId="42" fillId="0" borderId="28" xfId="0" applyFont="1" applyBorder="1" applyAlignment="1">
      <alignment vertical="top"/>
    </xf>
    <xf numFmtId="0" fontId="42" fillId="0" borderId="30" xfId="0" applyFont="1" applyBorder="1" applyAlignment="1">
      <alignment vertical="top"/>
    </xf>
    <xf numFmtId="0" fontId="42" fillId="0" borderId="29" xfId="0" applyFont="1" applyBorder="1" applyAlignment="1">
      <alignment vertical="top"/>
    </xf>
    <xf numFmtId="0" fontId="42" fillId="0" borderId="31" xfId="0" applyFont="1" applyBorder="1" applyAlignment="1">
      <alignment vertical="top"/>
    </xf>
    <xf numFmtId="0" fontId="22" fillId="4" borderId="7" xfId="0" applyFont="1" applyFill="1" applyBorder="1" applyAlignment="1" applyProtection="1">
      <alignment horizontal="center" vertical="center"/>
    </xf>
    <xf numFmtId="0" fontId="22" fillId="4" borderId="8" xfId="0" applyFont="1" applyFill="1" applyBorder="1" applyAlignment="1" applyProtection="1">
      <alignment horizontal="left" vertical="center"/>
    </xf>
    <xf numFmtId="0" fontId="27" fillId="0" borderId="0" xfId="0" applyFont="1" applyAlignment="1" applyProtection="1">
      <alignment horizontal="left" vertical="center" wrapText="1"/>
    </xf>
    <xf numFmtId="0" fontId="30" fillId="0" borderId="0" xfId="0" applyFont="1" applyAlignment="1" applyProtection="1">
      <alignment horizontal="left" vertical="center" wrapText="1"/>
    </xf>
    <xf numFmtId="0" fontId="22" fillId="4" borderId="8" xfId="0" applyFont="1" applyFill="1" applyBorder="1" applyAlignment="1" applyProtection="1">
      <alignment horizontal="center"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4" fontId="24" fillId="0" borderId="0" xfId="0" applyNumberFormat="1" applyFont="1" applyAlignment="1" applyProtection="1">
      <alignment horizontal="right" vertical="center"/>
    </xf>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0" fontId="2" fillId="0" borderId="0" xfId="0" applyFont="1" applyAlignment="1" applyProtection="1">
      <alignment horizontal="left" vertical="center"/>
    </xf>
    <xf numFmtId="0" fontId="0" fillId="0" borderId="0" xfId="0" applyProtection="1"/>
    <xf numFmtId="0" fontId="3" fillId="0" borderId="0" xfId="0" applyFont="1" applyAlignment="1" applyProtection="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4" fontId="18" fillId="0" borderId="6" xfId="0" applyNumberFormat="1" applyFont="1" applyBorder="1" applyAlignment="1" applyProtection="1">
      <alignment vertical="center"/>
    </xf>
    <xf numFmtId="0" fontId="0" fillId="0" borderId="6" xfId="0" applyFont="1" applyBorder="1" applyAlignment="1" applyProtection="1">
      <alignment vertical="center"/>
    </xf>
    <xf numFmtId="0" fontId="1" fillId="0" borderId="0" xfId="0" applyFont="1" applyAlignment="1" applyProtection="1">
      <alignment horizontal="right" vertical="center"/>
    </xf>
    <xf numFmtId="4" fontId="19" fillId="0" borderId="0" xfId="0" applyNumberFormat="1" applyFont="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4" fillId="3" borderId="8"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3" borderId="9" xfId="0" applyFont="1" applyFill="1" applyBorder="1" applyAlignment="1" applyProtection="1">
      <alignment vertical="center"/>
    </xf>
    <xf numFmtId="0" fontId="4" fillId="3" borderId="8" xfId="0" applyFont="1" applyFill="1" applyBorder="1" applyAlignment="1" applyProtection="1">
      <alignment horizontal="left" vertical="center"/>
    </xf>
    <xf numFmtId="0" fontId="0" fillId="0" borderId="0" xfId="0"/>
    <xf numFmtId="4" fontId="7" fillId="0" borderId="0" xfId="0" applyNumberFormat="1" applyFont="1" applyAlignment="1" applyProtection="1">
      <alignment vertical="center"/>
    </xf>
    <xf numFmtId="0" fontId="7" fillId="0" borderId="0" xfId="0" applyFont="1" applyAlignment="1" applyProtection="1">
      <alignment vertical="center"/>
    </xf>
    <xf numFmtId="4" fontId="28" fillId="0" borderId="0" xfId="0" applyNumberFormat="1" applyFont="1" applyAlignment="1" applyProtection="1">
      <alignment vertical="center"/>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0" fontId="22" fillId="4" borderId="8" xfId="0" applyFont="1" applyFill="1" applyBorder="1" applyAlignment="1" applyProtection="1">
      <alignment horizontal="righ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 fillId="0" borderId="0" xfId="0" applyFont="1" applyAlignment="1" applyProtection="1">
      <alignment vertical="center"/>
    </xf>
    <xf numFmtId="0" fontId="20" fillId="0" borderId="12" xfId="0" applyFont="1" applyBorder="1" applyAlignment="1">
      <alignment horizontal="center" vertical="center"/>
    </xf>
    <xf numFmtId="0" fontId="20" fillId="0" borderId="13" xfId="0" applyFont="1" applyBorder="1" applyAlignment="1">
      <alignment horizontal="left" vertical="center"/>
    </xf>
    <xf numFmtId="0" fontId="21" fillId="0" borderId="15" xfId="0" applyFont="1" applyBorder="1" applyAlignment="1">
      <alignment horizontal="left" vertical="center"/>
    </xf>
    <xf numFmtId="0" fontId="21" fillId="0" borderId="0" xfId="0" applyFont="1" applyBorder="1" applyAlignment="1">
      <alignment horizontal="left" vertical="center"/>
    </xf>
    <xf numFmtId="0" fontId="21" fillId="0" borderId="15" xfId="0" applyFont="1" applyBorder="1" applyAlignment="1" applyProtection="1">
      <alignment horizontal="left" vertical="center"/>
    </xf>
    <xf numFmtId="0" fontId="21" fillId="0" borderId="0" xfId="0" applyFont="1" applyBorder="1" applyAlignment="1" applyProtection="1">
      <alignment horizontal="left" vertical="center"/>
    </xf>
    <xf numFmtId="4" fontId="24" fillId="0" borderId="0" xfId="0" applyNumberFormat="1" applyFont="1" applyAlignment="1" applyProtection="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3" fillId="0" borderId="0" xfId="0" applyFont="1" applyAlignment="1">
      <alignment horizontal="left" vertical="center" wrapText="1"/>
    </xf>
    <xf numFmtId="0" fontId="0" fillId="0" borderId="0" xfId="0" applyFont="1" applyAlignment="1">
      <alignment vertical="center"/>
    </xf>
    <xf numFmtId="0" fontId="2" fillId="2" borderId="0" xfId="0" applyFont="1" applyFill="1" applyAlignment="1" applyProtection="1">
      <alignment horizontal="left" vertical="center"/>
      <protection locked="0"/>
    </xf>
    <xf numFmtId="0" fontId="2" fillId="0" borderId="0" xfId="0" applyFont="1" applyAlignment="1">
      <alignment horizontal="left" vertical="center"/>
    </xf>
    <xf numFmtId="0" fontId="2" fillId="0" borderId="0" xfId="0" applyFont="1" applyAlignment="1">
      <alignment horizontal="left" vertical="center" wrapText="1"/>
    </xf>
    <xf numFmtId="0" fontId="1" fillId="0" borderId="0" xfId="0" applyFont="1" applyAlignment="1" applyProtection="1">
      <alignment horizontal="left" vertical="center" wrapText="1"/>
    </xf>
    <xf numFmtId="0" fontId="1" fillId="0" borderId="0" xfId="0" applyFont="1" applyAlignment="1" applyProtection="1">
      <alignment horizontal="left" vertical="center"/>
    </xf>
    <xf numFmtId="0" fontId="0" fillId="0" borderId="0" xfId="0" applyFont="1" applyAlignment="1" applyProtection="1">
      <alignment vertical="center"/>
    </xf>
    <xf numFmtId="0" fontId="3" fillId="0" borderId="0" xfId="0" applyFont="1" applyAlignment="1">
      <alignment horizontal="left" vertical="top" wrapText="1"/>
    </xf>
    <xf numFmtId="0" fontId="43" fillId="0" borderId="1" xfId="0" applyFont="1" applyBorder="1" applyAlignment="1">
      <alignment horizontal="center" vertical="center"/>
    </xf>
    <xf numFmtId="0" fontId="43" fillId="0" borderId="1" xfId="0" applyFont="1" applyBorder="1" applyAlignment="1">
      <alignment horizontal="center" vertical="center" wrapText="1"/>
    </xf>
    <xf numFmtId="0" fontId="44" fillId="0" borderId="29" xfId="0" applyFont="1" applyBorder="1" applyAlignment="1">
      <alignment horizontal="left"/>
    </xf>
    <xf numFmtId="0" fontId="45" fillId="0" borderId="1" xfId="0" applyFont="1" applyBorder="1" applyAlignment="1">
      <alignment horizontal="left" vertical="center"/>
    </xf>
    <xf numFmtId="0" fontId="45" fillId="0" borderId="1" xfId="0" applyFont="1" applyBorder="1" applyAlignment="1">
      <alignment horizontal="left" vertical="top"/>
    </xf>
    <xf numFmtId="0" fontId="45" fillId="0" borderId="1" xfId="0" applyFont="1" applyBorder="1" applyAlignment="1">
      <alignment horizontal="left" vertical="center" wrapText="1"/>
    </xf>
    <xf numFmtId="0" fontId="44" fillId="0" borderId="29" xfId="0" applyFont="1" applyBorder="1" applyAlignment="1">
      <alignment horizontal="left" wrapText="1"/>
    </xf>
    <xf numFmtId="49" fontId="45" fillId="0" borderId="1" xfId="0" applyNumberFormat="1" applyFont="1" applyBorder="1" applyAlignment="1">
      <alignment horizontal="left" vertical="center" wrapText="1"/>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69"/>
  <sheetViews>
    <sheetView showGridLines="0" tabSelected="1" workbookViewId="0"/>
  </sheetViews>
  <sheetFormatPr defaultRowHeight="15"/>
  <cols>
    <col min="1" max="1" width="8.33203125" style="1" customWidth="1"/>
    <col min="2" max="2" width="1.6640625" style="1" customWidth="1"/>
    <col min="3" max="3" width="4.1640625" style="1" customWidth="1"/>
    <col min="4" max="33" width="2.6640625" style="1" customWidth="1"/>
    <col min="34" max="34" width="3.33203125" style="1" customWidth="1"/>
    <col min="35" max="35" width="31.6640625" style="1" customWidth="1"/>
    <col min="36" max="37" width="2.5" style="1" customWidth="1"/>
    <col min="38" max="38" width="8.33203125" style="1" customWidth="1"/>
    <col min="39" max="39" width="3.33203125" style="1" customWidth="1"/>
    <col min="40" max="40" width="13.33203125" style="1" customWidth="1"/>
    <col min="41" max="41" width="7.5" style="1" customWidth="1"/>
    <col min="42" max="42" width="4.1640625" style="1" customWidth="1"/>
    <col min="43" max="43" width="15.6640625" style="1" customWidth="1"/>
    <col min="44" max="44" width="13.6640625" style="1" customWidth="1"/>
    <col min="45" max="47" width="25.83203125" style="1" hidden="1" customWidth="1"/>
    <col min="48" max="49" width="21.6640625" style="1" hidden="1" customWidth="1"/>
    <col min="50" max="51" width="25" style="1" hidden="1" customWidth="1"/>
    <col min="52" max="52" width="21.6640625" style="1" hidden="1" customWidth="1"/>
    <col min="53" max="53" width="19.1640625" style="1" hidden="1" customWidth="1"/>
    <col min="54" max="54" width="25" style="1" hidden="1" customWidth="1"/>
    <col min="55" max="55" width="21.6640625" style="1" hidden="1" customWidth="1"/>
    <col min="56" max="56" width="19.1640625" style="1" hidden="1" customWidth="1"/>
    <col min="57" max="57" width="66.5" style="1" customWidth="1"/>
    <col min="71" max="91" width="9.33203125" style="1" hidden="1"/>
  </cols>
  <sheetData>
    <row r="1" spans="1:74" ht="11.25">
      <c r="A1" s="18" t="s">
        <v>0</v>
      </c>
      <c r="AZ1" s="18" t="s">
        <v>1</v>
      </c>
      <c r="BA1" s="18" t="s">
        <v>2</v>
      </c>
      <c r="BB1" s="18" t="s">
        <v>3</v>
      </c>
      <c r="BT1" s="18" t="s">
        <v>4</v>
      </c>
      <c r="BU1" s="18" t="s">
        <v>4</v>
      </c>
      <c r="BV1" s="18" t="s">
        <v>5</v>
      </c>
    </row>
    <row r="2" spans="1:74" s="1" customFormat="1" ht="36.950000000000003" customHeight="1">
      <c r="AR2" s="390"/>
      <c r="AS2" s="390"/>
      <c r="AT2" s="390"/>
      <c r="AU2" s="390"/>
      <c r="AV2" s="390"/>
      <c r="AW2" s="390"/>
      <c r="AX2" s="390"/>
      <c r="AY2" s="390"/>
      <c r="AZ2" s="390"/>
      <c r="BA2" s="390"/>
      <c r="BB2" s="390"/>
      <c r="BC2" s="390"/>
      <c r="BD2" s="390"/>
      <c r="BE2" s="390"/>
      <c r="BS2" s="19" t="s">
        <v>6</v>
      </c>
      <c r="BT2" s="19" t="s">
        <v>7</v>
      </c>
    </row>
    <row r="3" spans="1:74" s="1" customFormat="1" ht="6.95"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pans="1:74" s="1" customFormat="1" ht="24.95" customHeight="1">
      <c r="B4" s="23"/>
      <c r="C4" s="24"/>
      <c r="D4" s="25" t="s">
        <v>9</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2"/>
      <c r="AS4" s="26" t="s">
        <v>10</v>
      </c>
      <c r="BE4" s="27" t="s">
        <v>11</v>
      </c>
      <c r="BS4" s="19" t="s">
        <v>12</v>
      </c>
    </row>
    <row r="5" spans="1:74" s="1" customFormat="1" ht="12" customHeight="1">
      <c r="B5" s="23"/>
      <c r="C5" s="24"/>
      <c r="D5" s="28" t="s">
        <v>13</v>
      </c>
      <c r="E5" s="24"/>
      <c r="F5" s="24"/>
      <c r="G5" s="24"/>
      <c r="H5" s="24"/>
      <c r="I5" s="24"/>
      <c r="J5" s="24"/>
      <c r="K5" s="374" t="s">
        <v>14</v>
      </c>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24"/>
      <c r="AQ5" s="24"/>
      <c r="AR5" s="22"/>
      <c r="BE5" s="371" t="s">
        <v>15</v>
      </c>
      <c r="BS5" s="19" t="s">
        <v>6</v>
      </c>
    </row>
    <row r="6" spans="1:74" s="1" customFormat="1" ht="36.950000000000003" customHeight="1">
      <c r="B6" s="23"/>
      <c r="C6" s="24"/>
      <c r="D6" s="30" t="s">
        <v>16</v>
      </c>
      <c r="E6" s="24"/>
      <c r="F6" s="24"/>
      <c r="G6" s="24"/>
      <c r="H6" s="24"/>
      <c r="I6" s="24"/>
      <c r="J6" s="24"/>
      <c r="K6" s="376" t="s">
        <v>17</v>
      </c>
      <c r="L6" s="375"/>
      <c r="M6" s="375"/>
      <c r="N6" s="375"/>
      <c r="O6" s="375"/>
      <c r="P6" s="375"/>
      <c r="Q6" s="375"/>
      <c r="R6" s="375"/>
      <c r="S6" s="375"/>
      <c r="T6" s="375"/>
      <c r="U6" s="375"/>
      <c r="V6" s="375"/>
      <c r="W6" s="375"/>
      <c r="X6" s="375"/>
      <c r="Y6" s="375"/>
      <c r="Z6" s="375"/>
      <c r="AA6" s="375"/>
      <c r="AB6" s="375"/>
      <c r="AC6" s="375"/>
      <c r="AD6" s="375"/>
      <c r="AE6" s="375"/>
      <c r="AF6" s="375"/>
      <c r="AG6" s="375"/>
      <c r="AH6" s="375"/>
      <c r="AI6" s="375"/>
      <c r="AJ6" s="375"/>
      <c r="AK6" s="375"/>
      <c r="AL6" s="375"/>
      <c r="AM6" s="375"/>
      <c r="AN6" s="375"/>
      <c r="AO6" s="375"/>
      <c r="AP6" s="24"/>
      <c r="AQ6" s="24"/>
      <c r="AR6" s="22"/>
      <c r="BE6" s="372"/>
      <c r="BS6" s="19" t="s">
        <v>6</v>
      </c>
    </row>
    <row r="7" spans="1:74" s="1" customFormat="1" ht="12" customHeight="1">
      <c r="B7" s="23"/>
      <c r="C7" s="24"/>
      <c r="D7" s="31" t="s">
        <v>18</v>
      </c>
      <c r="E7" s="24"/>
      <c r="F7" s="24"/>
      <c r="G7" s="24"/>
      <c r="H7" s="24"/>
      <c r="I7" s="24"/>
      <c r="J7" s="24"/>
      <c r="K7" s="29" t="s">
        <v>19</v>
      </c>
      <c r="L7" s="24"/>
      <c r="M7" s="24"/>
      <c r="N7" s="24"/>
      <c r="O7" s="24"/>
      <c r="P7" s="24"/>
      <c r="Q7" s="24"/>
      <c r="R7" s="24"/>
      <c r="S7" s="24"/>
      <c r="T7" s="24"/>
      <c r="U7" s="24"/>
      <c r="V7" s="24"/>
      <c r="W7" s="24"/>
      <c r="X7" s="24"/>
      <c r="Y7" s="24"/>
      <c r="Z7" s="24"/>
      <c r="AA7" s="24"/>
      <c r="AB7" s="24"/>
      <c r="AC7" s="24"/>
      <c r="AD7" s="24"/>
      <c r="AE7" s="24"/>
      <c r="AF7" s="24"/>
      <c r="AG7" s="24"/>
      <c r="AH7" s="24"/>
      <c r="AI7" s="24"/>
      <c r="AJ7" s="24"/>
      <c r="AK7" s="31" t="s">
        <v>20</v>
      </c>
      <c r="AL7" s="24"/>
      <c r="AM7" s="24"/>
      <c r="AN7" s="29" t="s">
        <v>19</v>
      </c>
      <c r="AO7" s="24"/>
      <c r="AP7" s="24"/>
      <c r="AQ7" s="24"/>
      <c r="AR7" s="22"/>
      <c r="BE7" s="372"/>
      <c r="BS7" s="19" t="s">
        <v>6</v>
      </c>
    </row>
    <row r="8" spans="1:74" s="1" customFormat="1" ht="12" customHeight="1">
      <c r="B8" s="23"/>
      <c r="C8" s="24"/>
      <c r="D8" s="31" t="s">
        <v>21</v>
      </c>
      <c r="E8" s="24"/>
      <c r="F8" s="24"/>
      <c r="G8" s="24"/>
      <c r="H8" s="24"/>
      <c r="I8" s="24"/>
      <c r="J8" s="24"/>
      <c r="K8" s="29" t="s">
        <v>22</v>
      </c>
      <c r="L8" s="24"/>
      <c r="M8" s="24"/>
      <c r="N8" s="24"/>
      <c r="O8" s="24"/>
      <c r="P8" s="24"/>
      <c r="Q8" s="24"/>
      <c r="R8" s="24"/>
      <c r="S8" s="24"/>
      <c r="T8" s="24"/>
      <c r="U8" s="24"/>
      <c r="V8" s="24"/>
      <c r="W8" s="24"/>
      <c r="X8" s="24"/>
      <c r="Y8" s="24"/>
      <c r="Z8" s="24"/>
      <c r="AA8" s="24"/>
      <c r="AB8" s="24"/>
      <c r="AC8" s="24"/>
      <c r="AD8" s="24"/>
      <c r="AE8" s="24"/>
      <c r="AF8" s="24"/>
      <c r="AG8" s="24"/>
      <c r="AH8" s="24"/>
      <c r="AI8" s="24"/>
      <c r="AJ8" s="24"/>
      <c r="AK8" s="31" t="s">
        <v>23</v>
      </c>
      <c r="AL8" s="24"/>
      <c r="AM8" s="24"/>
      <c r="AN8" s="32" t="s">
        <v>24</v>
      </c>
      <c r="AO8" s="24"/>
      <c r="AP8" s="24"/>
      <c r="AQ8" s="24"/>
      <c r="AR8" s="22"/>
      <c r="BE8" s="372"/>
      <c r="BS8" s="19" t="s">
        <v>6</v>
      </c>
    </row>
    <row r="9" spans="1:74" s="1" customFormat="1" ht="14.45" customHeight="1">
      <c r="B9" s="23"/>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2"/>
      <c r="BE9" s="372"/>
      <c r="BS9" s="19" t="s">
        <v>6</v>
      </c>
    </row>
    <row r="10" spans="1:74" s="1" customFormat="1" ht="12" customHeight="1">
      <c r="B10" s="23"/>
      <c r="C10" s="24"/>
      <c r="D10" s="31" t="s">
        <v>25</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31" t="s">
        <v>26</v>
      </c>
      <c r="AL10" s="24"/>
      <c r="AM10" s="24"/>
      <c r="AN10" s="29" t="s">
        <v>27</v>
      </c>
      <c r="AO10" s="24"/>
      <c r="AP10" s="24"/>
      <c r="AQ10" s="24"/>
      <c r="AR10" s="22"/>
      <c r="BE10" s="372"/>
      <c r="BS10" s="19" t="s">
        <v>6</v>
      </c>
    </row>
    <row r="11" spans="1:74" s="1" customFormat="1" ht="18.399999999999999" customHeight="1">
      <c r="B11" s="23"/>
      <c r="C11" s="24"/>
      <c r="D11" s="24"/>
      <c r="E11" s="29" t="s">
        <v>28</v>
      </c>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31" t="s">
        <v>29</v>
      </c>
      <c r="AL11" s="24"/>
      <c r="AM11" s="24"/>
      <c r="AN11" s="29" t="s">
        <v>30</v>
      </c>
      <c r="AO11" s="24"/>
      <c r="AP11" s="24"/>
      <c r="AQ11" s="24"/>
      <c r="AR11" s="22"/>
      <c r="BE11" s="372"/>
      <c r="BS11" s="19" t="s">
        <v>6</v>
      </c>
    </row>
    <row r="12" spans="1:74" s="1" customFormat="1" ht="6.95" customHeight="1">
      <c r="B12" s="23"/>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2"/>
      <c r="BE12" s="372"/>
      <c r="BS12" s="19" t="s">
        <v>6</v>
      </c>
    </row>
    <row r="13" spans="1:74" s="1" customFormat="1" ht="12" customHeight="1">
      <c r="B13" s="23"/>
      <c r="C13" s="24"/>
      <c r="D13" s="31" t="s">
        <v>31</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31" t="s">
        <v>26</v>
      </c>
      <c r="AL13" s="24"/>
      <c r="AM13" s="24"/>
      <c r="AN13" s="33" t="s">
        <v>32</v>
      </c>
      <c r="AO13" s="24"/>
      <c r="AP13" s="24"/>
      <c r="AQ13" s="24"/>
      <c r="AR13" s="22"/>
      <c r="BE13" s="372"/>
      <c r="BS13" s="19" t="s">
        <v>6</v>
      </c>
    </row>
    <row r="14" spans="1:74" ht="12.75">
      <c r="B14" s="23"/>
      <c r="C14" s="24"/>
      <c r="D14" s="24"/>
      <c r="E14" s="377" t="s">
        <v>32</v>
      </c>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378"/>
      <c r="AF14" s="378"/>
      <c r="AG14" s="378"/>
      <c r="AH14" s="378"/>
      <c r="AI14" s="378"/>
      <c r="AJ14" s="378"/>
      <c r="AK14" s="31" t="s">
        <v>29</v>
      </c>
      <c r="AL14" s="24"/>
      <c r="AM14" s="24"/>
      <c r="AN14" s="33" t="s">
        <v>32</v>
      </c>
      <c r="AO14" s="24"/>
      <c r="AP14" s="24"/>
      <c r="AQ14" s="24"/>
      <c r="AR14" s="22"/>
      <c r="BE14" s="372"/>
      <c r="BS14" s="19" t="s">
        <v>6</v>
      </c>
    </row>
    <row r="15" spans="1:74" s="1" customFormat="1" ht="6.95" customHeight="1">
      <c r="B15" s="23"/>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2"/>
      <c r="BE15" s="372"/>
      <c r="BS15" s="19" t="s">
        <v>4</v>
      </c>
    </row>
    <row r="16" spans="1:74" s="1" customFormat="1" ht="12" customHeight="1">
      <c r="B16" s="23"/>
      <c r="C16" s="24"/>
      <c r="D16" s="31" t="s">
        <v>33</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31" t="s">
        <v>26</v>
      </c>
      <c r="AL16" s="24"/>
      <c r="AM16" s="24"/>
      <c r="AN16" s="29" t="s">
        <v>34</v>
      </c>
      <c r="AO16" s="24"/>
      <c r="AP16" s="24"/>
      <c r="AQ16" s="24"/>
      <c r="AR16" s="22"/>
      <c r="BE16" s="372"/>
      <c r="BS16" s="19" t="s">
        <v>4</v>
      </c>
    </row>
    <row r="17" spans="1:71" s="1" customFormat="1" ht="18.399999999999999" customHeight="1">
      <c r="B17" s="23"/>
      <c r="C17" s="24"/>
      <c r="D17" s="24"/>
      <c r="E17" s="29" t="s">
        <v>35</v>
      </c>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31" t="s">
        <v>29</v>
      </c>
      <c r="AL17" s="24"/>
      <c r="AM17" s="24"/>
      <c r="AN17" s="29" t="s">
        <v>36</v>
      </c>
      <c r="AO17" s="24"/>
      <c r="AP17" s="24"/>
      <c r="AQ17" s="24"/>
      <c r="AR17" s="22"/>
      <c r="BE17" s="372"/>
      <c r="BS17" s="19" t="s">
        <v>37</v>
      </c>
    </row>
    <row r="18" spans="1:71" s="1" customFormat="1" ht="6.95" customHeight="1">
      <c r="B18" s="23"/>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2"/>
      <c r="BE18" s="372"/>
      <c r="BS18" s="19" t="s">
        <v>6</v>
      </c>
    </row>
    <row r="19" spans="1:71" s="1" customFormat="1" ht="12" customHeight="1">
      <c r="B19" s="23"/>
      <c r="C19" s="24"/>
      <c r="D19" s="31" t="s">
        <v>38</v>
      </c>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31" t="s">
        <v>26</v>
      </c>
      <c r="AL19" s="24"/>
      <c r="AM19" s="24"/>
      <c r="AN19" s="29" t="s">
        <v>19</v>
      </c>
      <c r="AO19" s="24"/>
      <c r="AP19" s="24"/>
      <c r="AQ19" s="24"/>
      <c r="AR19" s="22"/>
      <c r="BE19" s="372"/>
      <c r="BS19" s="19" t="s">
        <v>6</v>
      </c>
    </row>
    <row r="20" spans="1:71" s="1" customFormat="1" ht="18.399999999999999" customHeight="1">
      <c r="B20" s="23"/>
      <c r="C20" s="24"/>
      <c r="D20" s="24"/>
      <c r="E20" s="29" t="s">
        <v>39</v>
      </c>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31" t="s">
        <v>29</v>
      </c>
      <c r="AL20" s="24"/>
      <c r="AM20" s="24"/>
      <c r="AN20" s="29" t="s">
        <v>19</v>
      </c>
      <c r="AO20" s="24"/>
      <c r="AP20" s="24"/>
      <c r="AQ20" s="24"/>
      <c r="AR20" s="22"/>
      <c r="BE20" s="372"/>
      <c r="BS20" s="19" t="s">
        <v>37</v>
      </c>
    </row>
    <row r="21" spans="1:71" s="1" customFormat="1" ht="6.95" customHeight="1">
      <c r="B21" s="23"/>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2"/>
      <c r="BE21" s="372"/>
    </row>
    <row r="22" spans="1:71" s="1" customFormat="1" ht="12" customHeight="1">
      <c r="B22" s="23"/>
      <c r="C22" s="24"/>
      <c r="D22" s="31" t="s">
        <v>40</v>
      </c>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2"/>
      <c r="BE22" s="372"/>
    </row>
    <row r="23" spans="1:71" s="1" customFormat="1" ht="47.25" customHeight="1">
      <c r="B23" s="23"/>
      <c r="C23" s="24"/>
      <c r="D23" s="24"/>
      <c r="E23" s="379" t="s">
        <v>41</v>
      </c>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O23" s="24"/>
      <c r="AP23" s="24"/>
      <c r="AQ23" s="24"/>
      <c r="AR23" s="22"/>
      <c r="BE23" s="372"/>
    </row>
    <row r="24" spans="1:71" s="1" customFormat="1" ht="6.95" customHeight="1">
      <c r="B24" s="23"/>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2"/>
      <c r="BE24" s="372"/>
    </row>
    <row r="25" spans="1:71" s="1" customFormat="1" ht="6.95" customHeight="1">
      <c r="B25" s="23"/>
      <c r="C25" s="24"/>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24"/>
      <c r="AQ25" s="24"/>
      <c r="AR25" s="22"/>
      <c r="BE25" s="372"/>
    </row>
    <row r="26" spans="1:71" s="2" customFormat="1" ht="25.9" customHeight="1">
      <c r="A26" s="36"/>
      <c r="B26" s="37"/>
      <c r="C26" s="38"/>
      <c r="D26" s="39" t="s">
        <v>42</v>
      </c>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380">
        <f>ROUND(AG54,2)</f>
        <v>0</v>
      </c>
      <c r="AL26" s="381"/>
      <c r="AM26" s="381"/>
      <c r="AN26" s="381"/>
      <c r="AO26" s="381"/>
      <c r="AP26" s="38"/>
      <c r="AQ26" s="38"/>
      <c r="AR26" s="41"/>
      <c r="BE26" s="372"/>
    </row>
    <row r="27" spans="1:71" s="2" customFormat="1" ht="6.95" customHeight="1">
      <c r="A27" s="36"/>
      <c r="B27" s="37"/>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41"/>
      <c r="BE27" s="372"/>
    </row>
    <row r="28" spans="1:71" s="2" customFormat="1" ht="12.75">
      <c r="A28" s="36"/>
      <c r="B28" s="37"/>
      <c r="C28" s="38"/>
      <c r="D28" s="38"/>
      <c r="E28" s="38"/>
      <c r="F28" s="38"/>
      <c r="G28" s="38"/>
      <c r="H28" s="38"/>
      <c r="I28" s="38"/>
      <c r="J28" s="38"/>
      <c r="K28" s="38"/>
      <c r="L28" s="382" t="s">
        <v>43</v>
      </c>
      <c r="M28" s="382"/>
      <c r="N28" s="382"/>
      <c r="O28" s="382"/>
      <c r="P28" s="382"/>
      <c r="Q28" s="38"/>
      <c r="R28" s="38"/>
      <c r="S28" s="38"/>
      <c r="T28" s="38"/>
      <c r="U28" s="38"/>
      <c r="V28" s="38"/>
      <c r="W28" s="382" t="s">
        <v>44</v>
      </c>
      <c r="X28" s="382"/>
      <c r="Y28" s="382"/>
      <c r="Z28" s="382"/>
      <c r="AA28" s="382"/>
      <c r="AB28" s="382"/>
      <c r="AC28" s="382"/>
      <c r="AD28" s="382"/>
      <c r="AE28" s="382"/>
      <c r="AF28" s="38"/>
      <c r="AG28" s="38"/>
      <c r="AH28" s="38"/>
      <c r="AI28" s="38"/>
      <c r="AJ28" s="38"/>
      <c r="AK28" s="382" t="s">
        <v>45</v>
      </c>
      <c r="AL28" s="382"/>
      <c r="AM28" s="382"/>
      <c r="AN28" s="382"/>
      <c r="AO28" s="382"/>
      <c r="AP28" s="38"/>
      <c r="AQ28" s="38"/>
      <c r="AR28" s="41"/>
      <c r="BE28" s="372"/>
    </row>
    <row r="29" spans="1:71" s="3" customFormat="1" ht="14.45" customHeight="1">
      <c r="B29" s="42"/>
      <c r="C29" s="43"/>
      <c r="D29" s="31" t="s">
        <v>46</v>
      </c>
      <c r="E29" s="43"/>
      <c r="F29" s="31" t="s">
        <v>47</v>
      </c>
      <c r="G29" s="43"/>
      <c r="H29" s="43"/>
      <c r="I29" s="43"/>
      <c r="J29" s="43"/>
      <c r="K29" s="43"/>
      <c r="L29" s="385">
        <v>0.21</v>
      </c>
      <c r="M29" s="384"/>
      <c r="N29" s="384"/>
      <c r="O29" s="384"/>
      <c r="P29" s="384"/>
      <c r="Q29" s="43"/>
      <c r="R29" s="43"/>
      <c r="S29" s="43"/>
      <c r="T29" s="43"/>
      <c r="U29" s="43"/>
      <c r="V29" s="43"/>
      <c r="W29" s="383">
        <f>ROUND(AZ54, 2)</f>
        <v>0</v>
      </c>
      <c r="X29" s="384"/>
      <c r="Y29" s="384"/>
      <c r="Z29" s="384"/>
      <c r="AA29" s="384"/>
      <c r="AB29" s="384"/>
      <c r="AC29" s="384"/>
      <c r="AD29" s="384"/>
      <c r="AE29" s="384"/>
      <c r="AF29" s="43"/>
      <c r="AG29" s="43"/>
      <c r="AH29" s="43"/>
      <c r="AI29" s="43"/>
      <c r="AJ29" s="43"/>
      <c r="AK29" s="383">
        <f>ROUND(AV54, 2)</f>
        <v>0</v>
      </c>
      <c r="AL29" s="384"/>
      <c r="AM29" s="384"/>
      <c r="AN29" s="384"/>
      <c r="AO29" s="384"/>
      <c r="AP29" s="43"/>
      <c r="AQ29" s="43"/>
      <c r="AR29" s="44"/>
      <c r="BE29" s="373"/>
    </row>
    <row r="30" spans="1:71" s="3" customFormat="1" ht="14.45" customHeight="1">
      <c r="B30" s="42"/>
      <c r="C30" s="43"/>
      <c r="D30" s="43"/>
      <c r="E30" s="43"/>
      <c r="F30" s="31" t="s">
        <v>48</v>
      </c>
      <c r="G30" s="43"/>
      <c r="H30" s="43"/>
      <c r="I30" s="43"/>
      <c r="J30" s="43"/>
      <c r="K30" s="43"/>
      <c r="L30" s="385">
        <v>0.15</v>
      </c>
      <c r="M30" s="384"/>
      <c r="N30" s="384"/>
      <c r="O30" s="384"/>
      <c r="P30" s="384"/>
      <c r="Q30" s="43"/>
      <c r="R30" s="43"/>
      <c r="S30" s="43"/>
      <c r="T30" s="43"/>
      <c r="U30" s="43"/>
      <c r="V30" s="43"/>
      <c r="W30" s="383">
        <f>ROUND(BA54, 2)</f>
        <v>0</v>
      </c>
      <c r="X30" s="384"/>
      <c r="Y30" s="384"/>
      <c r="Z30" s="384"/>
      <c r="AA30" s="384"/>
      <c r="AB30" s="384"/>
      <c r="AC30" s="384"/>
      <c r="AD30" s="384"/>
      <c r="AE30" s="384"/>
      <c r="AF30" s="43"/>
      <c r="AG30" s="43"/>
      <c r="AH30" s="43"/>
      <c r="AI30" s="43"/>
      <c r="AJ30" s="43"/>
      <c r="AK30" s="383">
        <f>ROUND(AW54, 2)</f>
        <v>0</v>
      </c>
      <c r="AL30" s="384"/>
      <c r="AM30" s="384"/>
      <c r="AN30" s="384"/>
      <c r="AO30" s="384"/>
      <c r="AP30" s="43"/>
      <c r="AQ30" s="43"/>
      <c r="AR30" s="44"/>
      <c r="BE30" s="373"/>
    </row>
    <row r="31" spans="1:71" s="3" customFormat="1" ht="14.45" hidden="1" customHeight="1">
      <c r="B31" s="42"/>
      <c r="C31" s="43"/>
      <c r="D31" s="43"/>
      <c r="E31" s="43"/>
      <c r="F31" s="31" t="s">
        <v>49</v>
      </c>
      <c r="G31" s="43"/>
      <c r="H31" s="43"/>
      <c r="I31" s="43"/>
      <c r="J31" s="43"/>
      <c r="K31" s="43"/>
      <c r="L31" s="385">
        <v>0.21</v>
      </c>
      <c r="M31" s="384"/>
      <c r="N31" s="384"/>
      <c r="O31" s="384"/>
      <c r="P31" s="384"/>
      <c r="Q31" s="43"/>
      <c r="R31" s="43"/>
      <c r="S31" s="43"/>
      <c r="T31" s="43"/>
      <c r="U31" s="43"/>
      <c r="V31" s="43"/>
      <c r="W31" s="383">
        <f>ROUND(BB54, 2)</f>
        <v>0</v>
      </c>
      <c r="X31" s="384"/>
      <c r="Y31" s="384"/>
      <c r="Z31" s="384"/>
      <c r="AA31" s="384"/>
      <c r="AB31" s="384"/>
      <c r="AC31" s="384"/>
      <c r="AD31" s="384"/>
      <c r="AE31" s="384"/>
      <c r="AF31" s="43"/>
      <c r="AG31" s="43"/>
      <c r="AH31" s="43"/>
      <c r="AI31" s="43"/>
      <c r="AJ31" s="43"/>
      <c r="AK31" s="383">
        <v>0</v>
      </c>
      <c r="AL31" s="384"/>
      <c r="AM31" s="384"/>
      <c r="AN31" s="384"/>
      <c r="AO31" s="384"/>
      <c r="AP31" s="43"/>
      <c r="AQ31" s="43"/>
      <c r="AR31" s="44"/>
      <c r="BE31" s="373"/>
    </row>
    <row r="32" spans="1:71" s="3" customFormat="1" ht="14.45" hidden="1" customHeight="1">
      <c r="B32" s="42"/>
      <c r="C32" s="43"/>
      <c r="D32" s="43"/>
      <c r="E32" s="43"/>
      <c r="F32" s="31" t="s">
        <v>50</v>
      </c>
      <c r="G32" s="43"/>
      <c r="H32" s="43"/>
      <c r="I32" s="43"/>
      <c r="J32" s="43"/>
      <c r="K32" s="43"/>
      <c r="L32" s="385">
        <v>0.15</v>
      </c>
      <c r="M32" s="384"/>
      <c r="N32" s="384"/>
      <c r="O32" s="384"/>
      <c r="P32" s="384"/>
      <c r="Q32" s="43"/>
      <c r="R32" s="43"/>
      <c r="S32" s="43"/>
      <c r="T32" s="43"/>
      <c r="U32" s="43"/>
      <c r="V32" s="43"/>
      <c r="W32" s="383">
        <f>ROUND(BC54, 2)</f>
        <v>0</v>
      </c>
      <c r="X32" s="384"/>
      <c r="Y32" s="384"/>
      <c r="Z32" s="384"/>
      <c r="AA32" s="384"/>
      <c r="AB32" s="384"/>
      <c r="AC32" s="384"/>
      <c r="AD32" s="384"/>
      <c r="AE32" s="384"/>
      <c r="AF32" s="43"/>
      <c r="AG32" s="43"/>
      <c r="AH32" s="43"/>
      <c r="AI32" s="43"/>
      <c r="AJ32" s="43"/>
      <c r="AK32" s="383">
        <v>0</v>
      </c>
      <c r="AL32" s="384"/>
      <c r="AM32" s="384"/>
      <c r="AN32" s="384"/>
      <c r="AO32" s="384"/>
      <c r="AP32" s="43"/>
      <c r="AQ32" s="43"/>
      <c r="AR32" s="44"/>
      <c r="BE32" s="373"/>
    </row>
    <row r="33" spans="1:57" s="3" customFormat="1" ht="14.45" hidden="1" customHeight="1">
      <c r="B33" s="42"/>
      <c r="C33" s="43"/>
      <c r="D33" s="43"/>
      <c r="E33" s="43"/>
      <c r="F33" s="31" t="s">
        <v>51</v>
      </c>
      <c r="G33" s="43"/>
      <c r="H33" s="43"/>
      <c r="I33" s="43"/>
      <c r="J33" s="43"/>
      <c r="K33" s="43"/>
      <c r="L33" s="385">
        <v>0</v>
      </c>
      <c r="M33" s="384"/>
      <c r="N33" s="384"/>
      <c r="O33" s="384"/>
      <c r="P33" s="384"/>
      <c r="Q33" s="43"/>
      <c r="R33" s="43"/>
      <c r="S33" s="43"/>
      <c r="T33" s="43"/>
      <c r="U33" s="43"/>
      <c r="V33" s="43"/>
      <c r="W33" s="383">
        <f>ROUND(BD54, 2)</f>
        <v>0</v>
      </c>
      <c r="X33" s="384"/>
      <c r="Y33" s="384"/>
      <c r="Z33" s="384"/>
      <c r="AA33" s="384"/>
      <c r="AB33" s="384"/>
      <c r="AC33" s="384"/>
      <c r="AD33" s="384"/>
      <c r="AE33" s="384"/>
      <c r="AF33" s="43"/>
      <c r="AG33" s="43"/>
      <c r="AH33" s="43"/>
      <c r="AI33" s="43"/>
      <c r="AJ33" s="43"/>
      <c r="AK33" s="383">
        <v>0</v>
      </c>
      <c r="AL33" s="384"/>
      <c r="AM33" s="384"/>
      <c r="AN33" s="384"/>
      <c r="AO33" s="384"/>
      <c r="AP33" s="43"/>
      <c r="AQ33" s="43"/>
      <c r="AR33" s="44"/>
    </row>
    <row r="34" spans="1:57" s="2" customFormat="1" ht="6.95" customHeight="1">
      <c r="A34" s="36"/>
      <c r="B34" s="37"/>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41"/>
      <c r="BE34" s="36"/>
    </row>
    <row r="35" spans="1:57" s="2" customFormat="1" ht="25.9" customHeight="1">
      <c r="A35" s="36"/>
      <c r="B35" s="37"/>
      <c r="C35" s="45"/>
      <c r="D35" s="46" t="s">
        <v>52</v>
      </c>
      <c r="E35" s="47"/>
      <c r="F35" s="47"/>
      <c r="G35" s="47"/>
      <c r="H35" s="47"/>
      <c r="I35" s="47"/>
      <c r="J35" s="47"/>
      <c r="K35" s="47"/>
      <c r="L35" s="47"/>
      <c r="M35" s="47"/>
      <c r="N35" s="47"/>
      <c r="O35" s="47"/>
      <c r="P35" s="47"/>
      <c r="Q35" s="47"/>
      <c r="R35" s="47"/>
      <c r="S35" s="47"/>
      <c r="T35" s="48" t="s">
        <v>53</v>
      </c>
      <c r="U35" s="47"/>
      <c r="V35" s="47"/>
      <c r="W35" s="47"/>
      <c r="X35" s="389" t="s">
        <v>54</v>
      </c>
      <c r="Y35" s="387"/>
      <c r="Z35" s="387"/>
      <c r="AA35" s="387"/>
      <c r="AB35" s="387"/>
      <c r="AC35" s="47"/>
      <c r="AD35" s="47"/>
      <c r="AE35" s="47"/>
      <c r="AF35" s="47"/>
      <c r="AG35" s="47"/>
      <c r="AH35" s="47"/>
      <c r="AI35" s="47"/>
      <c r="AJ35" s="47"/>
      <c r="AK35" s="386">
        <f>SUM(AK26:AK33)</f>
        <v>0</v>
      </c>
      <c r="AL35" s="387"/>
      <c r="AM35" s="387"/>
      <c r="AN35" s="387"/>
      <c r="AO35" s="388"/>
      <c r="AP35" s="45"/>
      <c r="AQ35" s="45"/>
      <c r="AR35" s="41"/>
      <c r="BE35" s="36"/>
    </row>
    <row r="36" spans="1:57" s="2" customFormat="1" ht="6.95" customHeight="1">
      <c r="A36" s="36"/>
      <c r="B36" s="37"/>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41"/>
      <c r="BE36" s="36"/>
    </row>
    <row r="37" spans="1:57" s="2" customFormat="1" ht="6.95" customHeight="1">
      <c r="A37" s="36"/>
      <c r="B37" s="49"/>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41"/>
      <c r="BE37" s="36"/>
    </row>
    <row r="41" spans="1:57" s="2" customFormat="1" ht="6.95" customHeight="1">
      <c r="A41" s="36"/>
      <c r="B41" s="51"/>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41"/>
      <c r="BE41" s="36"/>
    </row>
    <row r="42" spans="1:57" s="2" customFormat="1" ht="24.95" customHeight="1">
      <c r="A42" s="36"/>
      <c r="B42" s="37"/>
      <c r="C42" s="25" t="s">
        <v>55</v>
      </c>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41"/>
      <c r="BE42" s="36"/>
    </row>
    <row r="43" spans="1:57" s="2" customFormat="1" ht="6.95" customHeight="1">
      <c r="A43" s="36"/>
      <c r="B43" s="37"/>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41"/>
      <c r="BE43" s="36"/>
    </row>
    <row r="44" spans="1:57" s="4" customFormat="1" ht="12" customHeight="1">
      <c r="B44" s="53"/>
      <c r="C44" s="31" t="s">
        <v>13</v>
      </c>
      <c r="D44" s="54"/>
      <c r="E44" s="54"/>
      <c r="F44" s="54"/>
      <c r="G44" s="54"/>
      <c r="H44" s="54"/>
      <c r="I44" s="54"/>
      <c r="J44" s="54"/>
      <c r="K44" s="54"/>
      <c r="L44" s="54" t="str">
        <f>K5</f>
        <v>mor_dps</v>
      </c>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5"/>
    </row>
    <row r="45" spans="1:57" s="5" customFormat="1" ht="36.950000000000003" customHeight="1">
      <c r="B45" s="56"/>
      <c r="C45" s="57" t="s">
        <v>16</v>
      </c>
      <c r="D45" s="58"/>
      <c r="E45" s="58"/>
      <c r="F45" s="58"/>
      <c r="G45" s="58"/>
      <c r="H45" s="58"/>
      <c r="I45" s="58"/>
      <c r="J45" s="58"/>
      <c r="K45" s="58"/>
      <c r="L45" s="368" t="str">
        <f>K6</f>
        <v>VD Morávka – převedení extrémních povodní, stavba č. 4074</v>
      </c>
      <c r="M45" s="369"/>
      <c r="N45" s="369"/>
      <c r="O45" s="369"/>
      <c r="P45" s="369"/>
      <c r="Q45" s="369"/>
      <c r="R45" s="369"/>
      <c r="S45" s="369"/>
      <c r="T45" s="369"/>
      <c r="U45" s="369"/>
      <c r="V45" s="369"/>
      <c r="W45" s="369"/>
      <c r="X45" s="369"/>
      <c r="Y45" s="369"/>
      <c r="Z45" s="369"/>
      <c r="AA45" s="369"/>
      <c r="AB45" s="369"/>
      <c r="AC45" s="369"/>
      <c r="AD45" s="369"/>
      <c r="AE45" s="369"/>
      <c r="AF45" s="369"/>
      <c r="AG45" s="369"/>
      <c r="AH45" s="369"/>
      <c r="AI45" s="369"/>
      <c r="AJ45" s="369"/>
      <c r="AK45" s="369"/>
      <c r="AL45" s="369"/>
      <c r="AM45" s="369"/>
      <c r="AN45" s="369"/>
      <c r="AO45" s="369"/>
      <c r="AP45" s="58"/>
      <c r="AQ45" s="58"/>
      <c r="AR45" s="59"/>
    </row>
    <row r="46" spans="1:57" s="2" customFormat="1" ht="6.95" customHeight="1">
      <c r="A46" s="36"/>
      <c r="B46" s="37"/>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41"/>
      <c r="BE46" s="36"/>
    </row>
    <row r="47" spans="1:57" s="2" customFormat="1" ht="12" customHeight="1">
      <c r="A47" s="36"/>
      <c r="B47" s="37"/>
      <c r="C47" s="31" t="s">
        <v>21</v>
      </c>
      <c r="D47" s="38"/>
      <c r="E47" s="38"/>
      <c r="F47" s="38"/>
      <c r="G47" s="38"/>
      <c r="H47" s="38"/>
      <c r="I47" s="38"/>
      <c r="J47" s="38"/>
      <c r="K47" s="38"/>
      <c r="L47" s="60" t="str">
        <f>IF(K8="","",K8)</f>
        <v>VD Morávka</v>
      </c>
      <c r="M47" s="38"/>
      <c r="N47" s="38"/>
      <c r="O47" s="38"/>
      <c r="P47" s="38"/>
      <c r="Q47" s="38"/>
      <c r="R47" s="38"/>
      <c r="S47" s="38"/>
      <c r="T47" s="38"/>
      <c r="U47" s="38"/>
      <c r="V47" s="38"/>
      <c r="W47" s="38"/>
      <c r="X47" s="38"/>
      <c r="Y47" s="38"/>
      <c r="Z47" s="38"/>
      <c r="AA47" s="38"/>
      <c r="AB47" s="38"/>
      <c r="AC47" s="38"/>
      <c r="AD47" s="38"/>
      <c r="AE47" s="38"/>
      <c r="AF47" s="38"/>
      <c r="AG47" s="38"/>
      <c r="AH47" s="38"/>
      <c r="AI47" s="31" t="s">
        <v>23</v>
      </c>
      <c r="AJ47" s="38"/>
      <c r="AK47" s="38"/>
      <c r="AL47" s="38"/>
      <c r="AM47" s="397" t="str">
        <f>IF(AN8= "","",AN8)</f>
        <v>11. 11. 2020</v>
      </c>
      <c r="AN47" s="397"/>
      <c r="AO47" s="38"/>
      <c r="AP47" s="38"/>
      <c r="AQ47" s="38"/>
      <c r="AR47" s="41"/>
      <c r="BE47" s="36"/>
    </row>
    <row r="48" spans="1:57" s="2" customFormat="1" ht="6.95" customHeight="1">
      <c r="A48" s="36"/>
      <c r="B48" s="37"/>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41"/>
      <c r="BE48" s="36"/>
    </row>
    <row r="49" spans="1:91" s="2" customFormat="1" ht="15.2" customHeight="1">
      <c r="A49" s="36"/>
      <c r="B49" s="37"/>
      <c r="C49" s="31" t="s">
        <v>25</v>
      </c>
      <c r="D49" s="38"/>
      <c r="E49" s="38"/>
      <c r="F49" s="38"/>
      <c r="G49" s="38"/>
      <c r="H49" s="38"/>
      <c r="I49" s="38"/>
      <c r="J49" s="38"/>
      <c r="K49" s="38"/>
      <c r="L49" s="54" t="str">
        <f>IF(E11= "","",E11)</f>
        <v>Povodí Odry, státní podnik</v>
      </c>
      <c r="M49" s="38"/>
      <c r="N49" s="38"/>
      <c r="O49" s="38"/>
      <c r="P49" s="38"/>
      <c r="Q49" s="38"/>
      <c r="R49" s="38"/>
      <c r="S49" s="38"/>
      <c r="T49" s="38"/>
      <c r="U49" s="38"/>
      <c r="V49" s="38"/>
      <c r="W49" s="38"/>
      <c r="X49" s="38"/>
      <c r="Y49" s="38"/>
      <c r="Z49" s="38"/>
      <c r="AA49" s="38"/>
      <c r="AB49" s="38"/>
      <c r="AC49" s="38"/>
      <c r="AD49" s="38"/>
      <c r="AE49" s="38"/>
      <c r="AF49" s="38"/>
      <c r="AG49" s="38"/>
      <c r="AH49" s="38"/>
      <c r="AI49" s="31" t="s">
        <v>33</v>
      </c>
      <c r="AJ49" s="38"/>
      <c r="AK49" s="38"/>
      <c r="AL49" s="38"/>
      <c r="AM49" s="398" t="str">
        <f>IF(E17="","",E17)</f>
        <v xml:space="preserve">Golik VH, s. r. o. </v>
      </c>
      <c r="AN49" s="399"/>
      <c r="AO49" s="399"/>
      <c r="AP49" s="399"/>
      <c r="AQ49" s="38"/>
      <c r="AR49" s="41"/>
      <c r="AS49" s="400" t="s">
        <v>56</v>
      </c>
      <c r="AT49" s="401"/>
      <c r="AU49" s="62"/>
      <c r="AV49" s="62"/>
      <c r="AW49" s="62"/>
      <c r="AX49" s="62"/>
      <c r="AY49" s="62"/>
      <c r="AZ49" s="62"/>
      <c r="BA49" s="62"/>
      <c r="BB49" s="62"/>
      <c r="BC49" s="62"/>
      <c r="BD49" s="63"/>
      <c r="BE49" s="36"/>
    </row>
    <row r="50" spans="1:91" s="2" customFormat="1" ht="15.2" customHeight="1">
      <c r="A50" s="36"/>
      <c r="B50" s="37"/>
      <c r="C50" s="31" t="s">
        <v>31</v>
      </c>
      <c r="D50" s="38"/>
      <c r="E50" s="38"/>
      <c r="F50" s="38"/>
      <c r="G50" s="38"/>
      <c r="H50" s="38"/>
      <c r="I50" s="38"/>
      <c r="J50" s="38"/>
      <c r="K50" s="38"/>
      <c r="L50" s="54" t="str">
        <f>IF(E14= "Vyplň údaj","",E14)</f>
        <v/>
      </c>
      <c r="M50" s="38"/>
      <c r="N50" s="38"/>
      <c r="O50" s="38"/>
      <c r="P50" s="38"/>
      <c r="Q50" s="38"/>
      <c r="R50" s="38"/>
      <c r="S50" s="38"/>
      <c r="T50" s="38"/>
      <c r="U50" s="38"/>
      <c r="V50" s="38"/>
      <c r="W50" s="38"/>
      <c r="X50" s="38"/>
      <c r="Y50" s="38"/>
      <c r="Z50" s="38"/>
      <c r="AA50" s="38"/>
      <c r="AB50" s="38"/>
      <c r="AC50" s="38"/>
      <c r="AD50" s="38"/>
      <c r="AE50" s="38"/>
      <c r="AF50" s="38"/>
      <c r="AG50" s="38"/>
      <c r="AH50" s="38"/>
      <c r="AI50" s="31" t="s">
        <v>38</v>
      </c>
      <c r="AJ50" s="38"/>
      <c r="AK50" s="38"/>
      <c r="AL50" s="38"/>
      <c r="AM50" s="398" t="str">
        <f>IF(E20="","",E20)</f>
        <v xml:space="preserve"> </v>
      </c>
      <c r="AN50" s="399"/>
      <c r="AO50" s="399"/>
      <c r="AP50" s="399"/>
      <c r="AQ50" s="38"/>
      <c r="AR50" s="41"/>
      <c r="AS50" s="402"/>
      <c r="AT50" s="403"/>
      <c r="AU50" s="64"/>
      <c r="AV50" s="64"/>
      <c r="AW50" s="64"/>
      <c r="AX50" s="64"/>
      <c r="AY50" s="64"/>
      <c r="AZ50" s="64"/>
      <c r="BA50" s="64"/>
      <c r="BB50" s="64"/>
      <c r="BC50" s="64"/>
      <c r="BD50" s="65"/>
      <c r="BE50" s="36"/>
    </row>
    <row r="51" spans="1:91" s="2" customFormat="1" ht="10.9" customHeight="1">
      <c r="A51" s="36"/>
      <c r="B51" s="37"/>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41"/>
      <c r="AS51" s="404"/>
      <c r="AT51" s="405"/>
      <c r="AU51" s="66"/>
      <c r="AV51" s="66"/>
      <c r="AW51" s="66"/>
      <c r="AX51" s="66"/>
      <c r="AY51" s="66"/>
      <c r="AZ51" s="66"/>
      <c r="BA51" s="66"/>
      <c r="BB51" s="66"/>
      <c r="BC51" s="66"/>
      <c r="BD51" s="67"/>
      <c r="BE51" s="36"/>
    </row>
    <row r="52" spans="1:91" s="2" customFormat="1" ht="29.25" customHeight="1">
      <c r="A52" s="36"/>
      <c r="B52" s="37"/>
      <c r="C52" s="363" t="s">
        <v>57</v>
      </c>
      <c r="D52" s="364"/>
      <c r="E52" s="364"/>
      <c r="F52" s="364"/>
      <c r="G52" s="364"/>
      <c r="H52" s="68"/>
      <c r="I52" s="367" t="s">
        <v>58</v>
      </c>
      <c r="J52" s="364"/>
      <c r="K52" s="364"/>
      <c r="L52" s="364"/>
      <c r="M52" s="364"/>
      <c r="N52" s="364"/>
      <c r="O52" s="364"/>
      <c r="P52" s="364"/>
      <c r="Q52" s="364"/>
      <c r="R52" s="364"/>
      <c r="S52" s="364"/>
      <c r="T52" s="364"/>
      <c r="U52" s="364"/>
      <c r="V52" s="364"/>
      <c r="W52" s="364"/>
      <c r="X52" s="364"/>
      <c r="Y52" s="364"/>
      <c r="Z52" s="364"/>
      <c r="AA52" s="364"/>
      <c r="AB52" s="364"/>
      <c r="AC52" s="364"/>
      <c r="AD52" s="364"/>
      <c r="AE52" s="364"/>
      <c r="AF52" s="364"/>
      <c r="AG52" s="396" t="s">
        <v>59</v>
      </c>
      <c r="AH52" s="364"/>
      <c r="AI52" s="364"/>
      <c r="AJ52" s="364"/>
      <c r="AK52" s="364"/>
      <c r="AL52" s="364"/>
      <c r="AM52" s="364"/>
      <c r="AN52" s="367" t="s">
        <v>60</v>
      </c>
      <c r="AO52" s="364"/>
      <c r="AP52" s="364"/>
      <c r="AQ52" s="69" t="s">
        <v>61</v>
      </c>
      <c r="AR52" s="41"/>
      <c r="AS52" s="70" t="s">
        <v>62</v>
      </c>
      <c r="AT52" s="71" t="s">
        <v>63</v>
      </c>
      <c r="AU52" s="71" t="s">
        <v>64</v>
      </c>
      <c r="AV52" s="71" t="s">
        <v>65</v>
      </c>
      <c r="AW52" s="71" t="s">
        <v>66</v>
      </c>
      <c r="AX52" s="71" t="s">
        <v>67</v>
      </c>
      <c r="AY52" s="71" t="s">
        <v>68</v>
      </c>
      <c r="AZ52" s="71" t="s">
        <v>69</v>
      </c>
      <c r="BA52" s="71" t="s">
        <v>70</v>
      </c>
      <c r="BB52" s="71" t="s">
        <v>71</v>
      </c>
      <c r="BC52" s="71" t="s">
        <v>72</v>
      </c>
      <c r="BD52" s="72" t="s">
        <v>73</v>
      </c>
      <c r="BE52" s="36"/>
    </row>
    <row r="53" spans="1:91" s="2" customFormat="1" ht="10.9" customHeight="1">
      <c r="A53" s="36"/>
      <c r="B53" s="37"/>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41"/>
      <c r="AS53" s="73"/>
      <c r="AT53" s="74"/>
      <c r="AU53" s="74"/>
      <c r="AV53" s="74"/>
      <c r="AW53" s="74"/>
      <c r="AX53" s="74"/>
      <c r="AY53" s="74"/>
      <c r="AZ53" s="74"/>
      <c r="BA53" s="74"/>
      <c r="BB53" s="74"/>
      <c r="BC53" s="74"/>
      <c r="BD53" s="75"/>
      <c r="BE53" s="36"/>
    </row>
    <row r="54" spans="1:91" s="6" customFormat="1" ht="32.450000000000003" customHeight="1">
      <c r="B54" s="76"/>
      <c r="C54" s="77" t="s">
        <v>74</v>
      </c>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370">
        <f>ROUND(AG55+SUM(AG56:AG59)+SUM(AG62:AG67),2)</f>
        <v>0</v>
      </c>
      <c r="AH54" s="370"/>
      <c r="AI54" s="370"/>
      <c r="AJ54" s="370"/>
      <c r="AK54" s="370"/>
      <c r="AL54" s="370"/>
      <c r="AM54" s="370"/>
      <c r="AN54" s="406">
        <f t="shared" ref="AN54:AN67" si="0">SUM(AG54,AT54)</f>
        <v>0</v>
      </c>
      <c r="AO54" s="406"/>
      <c r="AP54" s="406"/>
      <c r="AQ54" s="80" t="s">
        <v>19</v>
      </c>
      <c r="AR54" s="81"/>
      <c r="AS54" s="82">
        <f>ROUND(AS55+SUM(AS56:AS59)+SUM(AS62:AS67),2)</f>
        <v>0</v>
      </c>
      <c r="AT54" s="83">
        <f t="shared" ref="AT54:AT67" si="1">ROUND(SUM(AV54:AW54),2)</f>
        <v>0</v>
      </c>
      <c r="AU54" s="84">
        <f>ROUND(AU55+SUM(AU56:AU59)+SUM(AU62:AU67),5)</f>
        <v>0</v>
      </c>
      <c r="AV54" s="83">
        <f>ROUND(AZ54*L29,2)</f>
        <v>0</v>
      </c>
      <c r="AW54" s="83">
        <f>ROUND(BA54*L30,2)</f>
        <v>0</v>
      </c>
      <c r="AX54" s="83">
        <f>ROUND(BB54*L29,2)</f>
        <v>0</v>
      </c>
      <c r="AY54" s="83">
        <f>ROUND(BC54*L30,2)</f>
        <v>0</v>
      </c>
      <c r="AZ54" s="83">
        <f>ROUND(AZ55+SUM(AZ56:AZ59)+SUM(AZ62:AZ67),2)</f>
        <v>0</v>
      </c>
      <c r="BA54" s="83">
        <f>ROUND(BA55+SUM(BA56:BA59)+SUM(BA62:BA67),2)</f>
        <v>0</v>
      </c>
      <c r="BB54" s="83">
        <f>ROUND(BB55+SUM(BB56:BB59)+SUM(BB62:BB67),2)</f>
        <v>0</v>
      </c>
      <c r="BC54" s="83">
        <f>ROUND(BC55+SUM(BC56:BC59)+SUM(BC62:BC67),2)</f>
        <v>0</v>
      </c>
      <c r="BD54" s="85">
        <f>ROUND(BD55+SUM(BD56:BD59)+SUM(BD62:BD67),2)</f>
        <v>0</v>
      </c>
      <c r="BS54" s="86" t="s">
        <v>75</v>
      </c>
      <c r="BT54" s="86" t="s">
        <v>76</v>
      </c>
      <c r="BU54" s="87" t="s">
        <v>77</v>
      </c>
      <c r="BV54" s="86" t="s">
        <v>78</v>
      </c>
      <c r="BW54" s="86" t="s">
        <v>5</v>
      </c>
      <c r="BX54" s="86" t="s">
        <v>79</v>
      </c>
      <c r="CL54" s="86" t="s">
        <v>19</v>
      </c>
    </row>
    <row r="55" spans="1:91" s="7" customFormat="1" ht="16.5" customHeight="1">
      <c r="A55" s="88" t="s">
        <v>80</v>
      </c>
      <c r="B55" s="89"/>
      <c r="C55" s="90"/>
      <c r="D55" s="365" t="s">
        <v>81</v>
      </c>
      <c r="E55" s="365"/>
      <c r="F55" s="365"/>
      <c r="G55" s="365"/>
      <c r="H55" s="365"/>
      <c r="I55" s="91"/>
      <c r="J55" s="365" t="s">
        <v>82</v>
      </c>
      <c r="K55" s="365"/>
      <c r="L55" s="365"/>
      <c r="M55" s="365"/>
      <c r="N55" s="365"/>
      <c r="O55" s="365"/>
      <c r="P55" s="365"/>
      <c r="Q55" s="365"/>
      <c r="R55" s="365"/>
      <c r="S55" s="365"/>
      <c r="T55" s="365"/>
      <c r="U55" s="365"/>
      <c r="V55" s="365"/>
      <c r="W55" s="365"/>
      <c r="X55" s="365"/>
      <c r="Y55" s="365"/>
      <c r="Z55" s="365"/>
      <c r="AA55" s="365"/>
      <c r="AB55" s="365"/>
      <c r="AC55" s="365"/>
      <c r="AD55" s="365"/>
      <c r="AE55" s="365"/>
      <c r="AF55" s="365"/>
      <c r="AG55" s="393">
        <f>'SO 01 - Sekundární přeliv'!J30</f>
        <v>0</v>
      </c>
      <c r="AH55" s="394"/>
      <c r="AI55" s="394"/>
      <c r="AJ55" s="394"/>
      <c r="AK55" s="394"/>
      <c r="AL55" s="394"/>
      <c r="AM55" s="394"/>
      <c r="AN55" s="393">
        <f t="shared" si="0"/>
        <v>0</v>
      </c>
      <c r="AO55" s="394"/>
      <c r="AP55" s="394"/>
      <c r="AQ55" s="92" t="s">
        <v>83</v>
      </c>
      <c r="AR55" s="93"/>
      <c r="AS55" s="94">
        <v>0</v>
      </c>
      <c r="AT55" s="95">
        <f t="shared" si="1"/>
        <v>0</v>
      </c>
      <c r="AU55" s="96">
        <f>'SO 01 - Sekundární přeliv'!P96</f>
        <v>0</v>
      </c>
      <c r="AV55" s="95">
        <f>'SO 01 - Sekundární přeliv'!J33</f>
        <v>0</v>
      </c>
      <c r="AW55" s="95">
        <f>'SO 01 - Sekundární přeliv'!J34</f>
        <v>0</v>
      </c>
      <c r="AX55" s="95">
        <f>'SO 01 - Sekundární přeliv'!J35</f>
        <v>0</v>
      </c>
      <c r="AY55" s="95">
        <f>'SO 01 - Sekundární přeliv'!J36</f>
        <v>0</v>
      </c>
      <c r="AZ55" s="95">
        <f>'SO 01 - Sekundární přeliv'!F33</f>
        <v>0</v>
      </c>
      <c r="BA55" s="95">
        <f>'SO 01 - Sekundární přeliv'!F34</f>
        <v>0</v>
      </c>
      <c r="BB55" s="95">
        <f>'SO 01 - Sekundární přeliv'!F35</f>
        <v>0</v>
      </c>
      <c r="BC55" s="95">
        <f>'SO 01 - Sekundární přeliv'!F36</f>
        <v>0</v>
      </c>
      <c r="BD55" s="97">
        <f>'SO 01 - Sekundární přeliv'!F37</f>
        <v>0</v>
      </c>
      <c r="BT55" s="98" t="s">
        <v>84</v>
      </c>
      <c r="BV55" s="98" t="s">
        <v>78</v>
      </c>
      <c r="BW55" s="98" t="s">
        <v>85</v>
      </c>
      <c r="BX55" s="98" t="s">
        <v>5</v>
      </c>
      <c r="CL55" s="98" t="s">
        <v>86</v>
      </c>
      <c r="CM55" s="98" t="s">
        <v>87</v>
      </c>
    </row>
    <row r="56" spans="1:91" s="7" customFormat="1" ht="16.5" customHeight="1">
      <c r="A56" s="88" t="s">
        <v>80</v>
      </c>
      <c r="B56" s="89"/>
      <c r="C56" s="90"/>
      <c r="D56" s="365" t="s">
        <v>88</v>
      </c>
      <c r="E56" s="365"/>
      <c r="F56" s="365"/>
      <c r="G56" s="365"/>
      <c r="H56" s="365"/>
      <c r="I56" s="91"/>
      <c r="J56" s="365" t="s">
        <v>89</v>
      </c>
      <c r="K56" s="365"/>
      <c r="L56" s="365"/>
      <c r="M56" s="365"/>
      <c r="N56" s="365"/>
      <c r="O56" s="365"/>
      <c r="P56" s="365"/>
      <c r="Q56" s="365"/>
      <c r="R56" s="365"/>
      <c r="S56" s="365"/>
      <c r="T56" s="365"/>
      <c r="U56" s="365"/>
      <c r="V56" s="365"/>
      <c r="W56" s="365"/>
      <c r="X56" s="365"/>
      <c r="Y56" s="365"/>
      <c r="Z56" s="365"/>
      <c r="AA56" s="365"/>
      <c r="AB56" s="365"/>
      <c r="AC56" s="365"/>
      <c r="AD56" s="365"/>
      <c r="AE56" s="365"/>
      <c r="AF56" s="365"/>
      <c r="AG56" s="393">
        <f>'SO 02 - Bezpečnostní přel...'!J30</f>
        <v>0</v>
      </c>
      <c r="AH56" s="394"/>
      <c r="AI56" s="394"/>
      <c r="AJ56" s="394"/>
      <c r="AK56" s="394"/>
      <c r="AL56" s="394"/>
      <c r="AM56" s="394"/>
      <c r="AN56" s="393">
        <f t="shared" si="0"/>
        <v>0</v>
      </c>
      <c r="AO56" s="394"/>
      <c r="AP56" s="394"/>
      <c r="AQ56" s="92" t="s">
        <v>83</v>
      </c>
      <c r="AR56" s="93"/>
      <c r="AS56" s="94">
        <v>0</v>
      </c>
      <c r="AT56" s="95">
        <f t="shared" si="1"/>
        <v>0</v>
      </c>
      <c r="AU56" s="96">
        <f>'SO 02 - Bezpečnostní přel...'!P95</f>
        <v>0</v>
      </c>
      <c r="AV56" s="95">
        <f>'SO 02 - Bezpečnostní přel...'!J33</f>
        <v>0</v>
      </c>
      <c r="AW56" s="95">
        <f>'SO 02 - Bezpečnostní přel...'!J34</f>
        <v>0</v>
      </c>
      <c r="AX56" s="95">
        <f>'SO 02 - Bezpečnostní přel...'!J35</f>
        <v>0</v>
      </c>
      <c r="AY56" s="95">
        <f>'SO 02 - Bezpečnostní přel...'!J36</f>
        <v>0</v>
      </c>
      <c r="AZ56" s="95">
        <f>'SO 02 - Bezpečnostní přel...'!F33</f>
        <v>0</v>
      </c>
      <c r="BA56" s="95">
        <f>'SO 02 - Bezpečnostní přel...'!F34</f>
        <v>0</v>
      </c>
      <c r="BB56" s="95">
        <f>'SO 02 - Bezpečnostní přel...'!F35</f>
        <v>0</v>
      </c>
      <c r="BC56" s="95">
        <f>'SO 02 - Bezpečnostní přel...'!F36</f>
        <v>0</v>
      </c>
      <c r="BD56" s="97">
        <f>'SO 02 - Bezpečnostní přel...'!F37</f>
        <v>0</v>
      </c>
      <c r="BT56" s="98" t="s">
        <v>84</v>
      </c>
      <c r="BV56" s="98" t="s">
        <v>78</v>
      </c>
      <c r="BW56" s="98" t="s">
        <v>90</v>
      </c>
      <c r="BX56" s="98" t="s">
        <v>5</v>
      </c>
      <c r="CL56" s="98" t="s">
        <v>86</v>
      </c>
      <c r="CM56" s="98" t="s">
        <v>87</v>
      </c>
    </row>
    <row r="57" spans="1:91" s="7" customFormat="1" ht="16.5" customHeight="1">
      <c r="A57" s="88" t="s">
        <v>80</v>
      </c>
      <c r="B57" s="89"/>
      <c r="C57" s="90"/>
      <c r="D57" s="365" t="s">
        <v>91</v>
      </c>
      <c r="E57" s="365"/>
      <c r="F57" s="365"/>
      <c r="G57" s="365"/>
      <c r="H57" s="365"/>
      <c r="I57" s="91"/>
      <c r="J57" s="365" t="s">
        <v>92</v>
      </c>
      <c r="K57" s="365"/>
      <c r="L57" s="365"/>
      <c r="M57" s="365"/>
      <c r="N57" s="365"/>
      <c r="O57" s="365"/>
      <c r="P57" s="365"/>
      <c r="Q57" s="365"/>
      <c r="R57" s="365"/>
      <c r="S57" s="365"/>
      <c r="T57" s="365"/>
      <c r="U57" s="365"/>
      <c r="V57" s="365"/>
      <c r="W57" s="365"/>
      <c r="X57" s="365"/>
      <c r="Y57" s="365"/>
      <c r="Z57" s="365"/>
      <c r="AA57" s="365"/>
      <c r="AB57" s="365"/>
      <c r="AC57" s="365"/>
      <c r="AD57" s="365"/>
      <c r="AE57" s="365"/>
      <c r="AF57" s="365"/>
      <c r="AG57" s="393">
        <f>'SO 03 - Skluz'!J30</f>
        <v>0</v>
      </c>
      <c r="AH57" s="394"/>
      <c r="AI57" s="394"/>
      <c r="AJ57" s="394"/>
      <c r="AK57" s="394"/>
      <c r="AL57" s="394"/>
      <c r="AM57" s="394"/>
      <c r="AN57" s="393">
        <f t="shared" si="0"/>
        <v>0</v>
      </c>
      <c r="AO57" s="394"/>
      <c r="AP57" s="394"/>
      <c r="AQ57" s="92" t="s">
        <v>83</v>
      </c>
      <c r="AR57" s="93"/>
      <c r="AS57" s="94">
        <v>0</v>
      </c>
      <c r="AT57" s="95">
        <f t="shared" si="1"/>
        <v>0</v>
      </c>
      <c r="AU57" s="96">
        <f>'SO 03 - Skluz'!P94</f>
        <v>0</v>
      </c>
      <c r="AV57" s="95">
        <f>'SO 03 - Skluz'!J33</f>
        <v>0</v>
      </c>
      <c r="AW57" s="95">
        <f>'SO 03 - Skluz'!J34</f>
        <v>0</v>
      </c>
      <c r="AX57" s="95">
        <f>'SO 03 - Skluz'!J35</f>
        <v>0</v>
      </c>
      <c r="AY57" s="95">
        <f>'SO 03 - Skluz'!J36</f>
        <v>0</v>
      </c>
      <c r="AZ57" s="95">
        <f>'SO 03 - Skluz'!F33</f>
        <v>0</v>
      </c>
      <c r="BA57" s="95">
        <f>'SO 03 - Skluz'!F34</f>
        <v>0</v>
      </c>
      <c r="BB57" s="95">
        <f>'SO 03 - Skluz'!F35</f>
        <v>0</v>
      </c>
      <c r="BC57" s="95">
        <f>'SO 03 - Skluz'!F36</f>
        <v>0</v>
      </c>
      <c r="BD57" s="97">
        <f>'SO 03 - Skluz'!F37</f>
        <v>0</v>
      </c>
      <c r="BT57" s="98" t="s">
        <v>84</v>
      </c>
      <c r="BV57" s="98" t="s">
        <v>78</v>
      </c>
      <c r="BW57" s="98" t="s">
        <v>93</v>
      </c>
      <c r="BX57" s="98" t="s">
        <v>5</v>
      </c>
      <c r="CL57" s="98" t="s">
        <v>86</v>
      </c>
      <c r="CM57" s="98" t="s">
        <v>87</v>
      </c>
    </row>
    <row r="58" spans="1:91" s="7" customFormat="1" ht="16.5" customHeight="1">
      <c r="A58" s="88" t="s">
        <v>80</v>
      </c>
      <c r="B58" s="89"/>
      <c r="C58" s="90"/>
      <c r="D58" s="365" t="s">
        <v>94</v>
      </c>
      <c r="E58" s="365"/>
      <c r="F58" s="365"/>
      <c r="G58" s="365"/>
      <c r="H58" s="365"/>
      <c r="I58" s="91"/>
      <c r="J58" s="365" t="s">
        <v>95</v>
      </c>
      <c r="K58" s="365"/>
      <c r="L58" s="365"/>
      <c r="M58" s="365"/>
      <c r="N58" s="365"/>
      <c r="O58" s="365"/>
      <c r="P58" s="365"/>
      <c r="Q58" s="365"/>
      <c r="R58" s="365"/>
      <c r="S58" s="365"/>
      <c r="T58" s="365"/>
      <c r="U58" s="365"/>
      <c r="V58" s="365"/>
      <c r="W58" s="365"/>
      <c r="X58" s="365"/>
      <c r="Y58" s="365"/>
      <c r="Z58" s="365"/>
      <c r="AA58" s="365"/>
      <c r="AB58" s="365"/>
      <c r="AC58" s="365"/>
      <c r="AD58" s="365"/>
      <c r="AE58" s="365"/>
      <c r="AF58" s="365"/>
      <c r="AG58" s="393">
        <f>'SO 04 - Úpravy v LB zaváz...'!J30</f>
        <v>0</v>
      </c>
      <c r="AH58" s="394"/>
      <c r="AI58" s="394"/>
      <c r="AJ58" s="394"/>
      <c r="AK58" s="394"/>
      <c r="AL58" s="394"/>
      <c r="AM58" s="394"/>
      <c r="AN58" s="393">
        <f t="shared" si="0"/>
        <v>0</v>
      </c>
      <c r="AO58" s="394"/>
      <c r="AP58" s="394"/>
      <c r="AQ58" s="92" t="s">
        <v>83</v>
      </c>
      <c r="AR58" s="93"/>
      <c r="AS58" s="94">
        <v>0</v>
      </c>
      <c r="AT58" s="95">
        <f t="shared" si="1"/>
        <v>0</v>
      </c>
      <c r="AU58" s="96">
        <f>'SO 04 - Úpravy v LB zaváz...'!P93</f>
        <v>0</v>
      </c>
      <c r="AV58" s="95">
        <f>'SO 04 - Úpravy v LB zaváz...'!J33</f>
        <v>0</v>
      </c>
      <c r="AW58" s="95">
        <f>'SO 04 - Úpravy v LB zaváz...'!J34</f>
        <v>0</v>
      </c>
      <c r="AX58" s="95">
        <f>'SO 04 - Úpravy v LB zaváz...'!J35</f>
        <v>0</v>
      </c>
      <c r="AY58" s="95">
        <f>'SO 04 - Úpravy v LB zaváz...'!J36</f>
        <v>0</v>
      </c>
      <c r="AZ58" s="95">
        <f>'SO 04 - Úpravy v LB zaváz...'!F33</f>
        <v>0</v>
      </c>
      <c r="BA58" s="95">
        <f>'SO 04 - Úpravy v LB zaváz...'!F34</f>
        <v>0</v>
      </c>
      <c r="BB58" s="95">
        <f>'SO 04 - Úpravy v LB zaváz...'!F35</f>
        <v>0</v>
      </c>
      <c r="BC58" s="95">
        <f>'SO 04 - Úpravy v LB zaváz...'!F36</f>
        <v>0</v>
      </c>
      <c r="BD58" s="97">
        <f>'SO 04 - Úpravy v LB zaváz...'!F37</f>
        <v>0</v>
      </c>
      <c r="BT58" s="98" t="s">
        <v>84</v>
      </c>
      <c r="BV58" s="98" t="s">
        <v>78</v>
      </c>
      <c r="BW58" s="98" t="s">
        <v>96</v>
      </c>
      <c r="BX58" s="98" t="s">
        <v>5</v>
      </c>
      <c r="CL58" s="98" t="s">
        <v>97</v>
      </c>
      <c r="CM58" s="98" t="s">
        <v>87</v>
      </c>
    </row>
    <row r="59" spans="1:91" s="7" customFormat="1" ht="16.5" customHeight="1">
      <c r="B59" s="89"/>
      <c r="C59" s="90"/>
      <c r="D59" s="365" t="s">
        <v>98</v>
      </c>
      <c r="E59" s="365"/>
      <c r="F59" s="365"/>
      <c r="G59" s="365"/>
      <c r="H59" s="365"/>
      <c r="I59" s="91"/>
      <c r="J59" s="365" t="s">
        <v>99</v>
      </c>
      <c r="K59" s="365"/>
      <c r="L59" s="365"/>
      <c r="M59" s="365"/>
      <c r="N59" s="365"/>
      <c r="O59" s="365"/>
      <c r="P59" s="365"/>
      <c r="Q59" s="365"/>
      <c r="R59" s="365"/>
      <c r="S59" s="365"/>
      <c r="T59" s="365"/>
      <c r="U59" s="365"/>
      <c r="V59" s="365"/>
      <c r="W59" s="365"/>
      <c r="X59" s="365"/>
      <c r="Y59" s="365"/>
      <c r="Z59" s="365"/>
      <c r="AA59" s="365"/>
      <c r="AB59" s="365"/>
      <c r="AC59" s="365"/>
      <c r="AD59" s="365"/>
      <c r="AE59" s="365"/>
      <c r="AF59" s="365"/>
      <c r="AG59" s="395">
        <f>ROUND(SUM(AG60:AG61),2)</f>
        <v>0</v>
      </c>
      <c r="AH59" s="394"/>
      <c r="AI59" s="394"/>
      <c r="AJ59" s="394"/>
      <c r="AK59" s="394"/>
      <c r="AL59" s="394"/>
      <c r="AM59" s="394"/>
      <c r="AN59" s="393">
        <f t="shared" si="0"/>
        <v>0</v>
      </c>
      <c r="AO59" s="394"/>
      <c r="AP59" s="394"/>
      <c r="AQ59" s="92" t="s">
        <v>83</v>
      </c>
      <c r="AR59" s="93"/>
      <c r="AS59" s="94">
        <f>ROUND(SUM(AS60:AS61),2)</f>
        <v>0</v>
      </c>
      <c r="AT59" s="95">
        <f t="shared" si="1"/>
        <v>0</v>
      </c>
      <c r="AU59" s="96">
        <f>ROUND(SUM(AU60:AU61),5)</f>
        <v>0</v>
      </c>
      <c r="AV59" s="95">
        <f>ROUND(AZ59*L29,2)</f>
        <v>0</v>
      </c>
      <c r="AW59" s="95">
        <f>ROUND(BA59*L30,2)</f>
        <v>0</v>
      </c>
      <c r="AX59" s="95">
        <f>ROUND(BB59*L29,2)</f>
        <v>0</v>
      </c>
      <c r="AY59" s="95">
        <f>ROUND(BC59*L30,2)</f>
        <v>0</v>
      </c>
      <c r="AZ59" s="95">
        <f>ROUND(SUM(AZ60:AZ61),2)</f>
        <v>0</v>
      </c>
      <c r="BA59" s="95">
        <f>ROUND(SUM(BA60:BA61),2)</f>
        <v>0</v>
      </c>
      <c r="BB59" s="95">
        <f>ROUND(SUM(BB60:BB61),2)</f>
        <v>0</v>
      </c>
      <c r="BC59" s="95">
        <f>ROUND(SUM(BC60:BC61),2)</f>
        <v>0</v>
      </c>
      <c r="BD59" s="97">
        <f>ROUND(SUM(BD60:BD61),2)</f>
        <v>0</v>
      </c>
      <c r="BS59" s="98" t="s">
        <v>75</v>
      </c>
      <c r="BT59" s="98" t="s">
        <v>84</v>
      </c>
      <c r="BU59" s="98" t="s">
        <v>77</v>
      </c>
      <c r="BV59" s="98" t="s">
        <v>78</v>
      </c>
      <c r="BW59" s="98" t="s">
        <v>100</v>
      </c>
      <c r="BX59" s="98" t="s">
        <v>5</v>
      </c>
      <c r="CL59" s="98" t="s">
        <v>101</v>
      </c>
      <c r="CM59" s="98" t="s">
        <v>87</v>
      </c>
    </row>
    <row r="60" spans="1:91" s="4" customFormat="1" ht="16.5" customHeight="1">
      <c r="A60" s="88" t="s">
        <v>80</v>
      </c>
      <c r="B60" s="53"/>
      <c r="C60" s="99"/>
      <c r="D60" s="99"/>
      <c r="E60" s="366" t="s">
        <v>102</v>
      </c>
      <c r="F60" s="366"/>
      <c r="G60" s="366"/>
      <c r="H60" s="366"/>
      <c r="I60" s="366"/>
      <c r="J60" s="99"/>
      <c r="K60" s="366" t="s">
        <v>103</v>
      </c>
      <c r="L60" s="366"/>
      <c r="M60" s="366"/>
      <c r="N60" s="366"/>
      <c r="O60" s="366"/>
      <c r="P60" s="366"/>
      <c r="Q60" s="366"/>
      <c r="R60" s="366"/>
      <c r="S60" s="366"/>
      <c r="T60" s="366"/>
      <c r="U60" s="366"/>
      <c r="V60" s="366"/>
      <c r="W60" s="366"/>
      <c r="X60" s="366"/>
      <c r="Y60" s="366"/>
      <c r="Z60" s="366"/>
      <c r="AA60" s="366"/>
      <c r="AB60" s="366"/>
      <c r="AC60" s="366"/>
      <c r="AD60" s="366"/>
      <c r="AE60" s="366"/>
      <c r="AF60" s="366"/>
      <c r="AG60" s="391">
        <f>'SO 05a - Terenní úpravy'!J32</f>
        <v>0</v>
      </c>
      <c r="AH60" s="392"/>
      <c r="AI60" s="392"/>
      <c r="AJ60" s="392"/>
      <c r="AK60" s="392"/>
      <c r="AL60" s="392"/>
      <c r="AM60" s="392"/>
      <c r="AN60" s="391">
        <f t="shared" si="0"/>
        <v>0</v>
      </c>
      <c r="AO60" s="392"/>
      <c r="AP60" s="392"/>
      <c r="AQ60" s="100" t="s">
        <v>104</v>
      </c>
      <c r="AR60" s="55"/>
      <c r="AS60" s="101">
        <v>0</v>
      </c>
      <c r="AT60" s="102">
        <f t="shared" si="1"/>
        <v>0</v>
      </c>
      <c r="AU60" s="103">
        <f>'SO 05a - Terenní úpravy'!P90</f>
        <v>0</v>
      </c>
      <c r="AV60" s="102">
        <f>'SO 05a - Terenní úpravy'!J35</f>
        <v>0</v>
      </c>
      <c r="AW60" s="102">
        <f>'SO 05a - Terenní úpravy'!J36</f>
        <v>0</v>
      </c>
      <c r="AX60" s="102">
        <f>'SO 05a - Terenní úpravy'!J37</f>
        <v>0</v>
      </c>
      <c r="AY60" s="102">
        <f>'SO 05a - Terenní úpravy'!J38</f>
        <v>0</v>
      </c>
      <c r="AZ60" s="102">
        <f>'SO 05a - Terenní úpravy'!F35</f>
        <v>0</v>
      </c>
      <c r="BA60" s="102">
        <f>'SO 05a - Terenní úpravy'!F36</f>
        <v>0</v>
      </c>
      <c r="BB60" s="102">
        <f>'SO 05a - Terenní úpravy'!F37</f>
        <v>0</v>
      </c>
      <c r="BC60" s="102">
        <f>'SO 05a - Terenní úpravy'!F38</f>
        <v>0</v>
      </c>
      <c r="BD60" s="104">
        <f>'SO 05a - Terenní úpravy'!F39</f>
        <v>0</v>
      </c>
      <c r="BT60" s="105" t="s">
        <v>87</v>
      </c>
      <c r="BV60" s="105" t="s">
        <v>78</v>
      </c>
      <c r="BW60" s="105" t="s">
        <v>105</v>
      </c>
      <c r="BX60" s="105" t="s">
        <v>100</v>
      </c>
      <c r="CL60" s="105" t="s">
        <v>101</v>
      </c>
    </row>
    <row r="61" spans="1:91" s="4" customFormat="1" ht="16.5" customHeight="1">
      <c r="A61" s="88" t="s">
        <v>80</v>
      </c>
      <c r="B61" s="53"/>
      <c r="C61" s="99"/>
      <c r="D61" s="99"/>
      <c r="E61" s="366" t="s">
        <v>106</v>
      </c>
      <c r="F61" s="366"/>
      <c r="G61" s="366"/>
      <c r="H61" s="366"/>
      <c r="I61" s="366"/>
      <c r="J61" s="99"/>
      <c r="K61" s="366" t="s">
        <v>107</v>
      </c>
      <c r="L61" s="366"/>
      <c r="M61" s="366"/>
      <c r="N61" s="366"/>
      <c r="O61" s="366"/>
      <c r="P61" s="366"/>
      <c r="Q61" s="366"/>
      <c r="R61" s="366"/>
      <c r="S61" s="366"/>
      <c r="T61" s="366"/>
      <c r="U61" s="366"/>
      <c r="V61" s="366"/>
      <c r="W61" s="366"/>
      <c r="X61" s="366"/>
      <c r="Y61" s="366"/>
      <c r="Z61" s="366"/>
      <c r="AA61" s="366"/>
      <c r="AB61" s="366"/>
      <c r="AC61" s="366"/>
      <c r="AD61" s="366"/>
      <c r="AE61" s="366"/>
      <c r="AF61" s="366"/>
      <c r="AG61" s="391">
        <f>'SO 05b - Náhradní a dopro...'!J32</f>
        <v>0</v>
      </c>
      <c r="AH61" s="392"/>
      <c r="AI61" s="392"/>
      <c r="AJ61" s="392"/>
      <c r="AK61" s="392"/>
      <c r="AL61" s="392"/>
      <c r="AM61" s="392"/>
      <c r="AN61" s="391">
        <f t="shared" si="0"/>
        <v>0</v>
      </c>
      <c r="AO61" s="392"/>
      <c r="AP61" s="392"/>
      <c r="AQ61" s="100" t="s">
        <v>104</v>
      </c>
      <c r="AR61" s="55"/>
      <c r="AS61" s="101">
        <v>0</v>
      </c>
      <c r="AT61" s="102">
        <f t="shared" si="1"/>
        <v>0</v>
      </c>
      <c r="AU61" s="103">
        <f>'SO 05b - Náhradní a dopro...'!P88</f>
        <v>0</v>
      </c>
      <c r="AV61" s="102">
        <f>'SO 05b - Náhradní a dopro...'!J35</f>
        <v>0</v>
      </c>
      <c r="AW61" s="102">
        <f>'SO 05b - Náhradní a dopro...'!J36</f>
        <v>0</v>
      </c>
      <c r="AX61" s="102">
        <f>'SO 05b - Náhradní a dopro...'!J37</f>
        <v>0</v>
      </c>
      <c r="AY61" s="102">
        <f>'SO 05b - Náhradní a dopro...'!J38</f>
        <v>0</v>
      </c>
      <c r="AZ61" s="102">
        <f>'SO 05b - Náhradní a dopro...'!F35</f>
        <v>0</v>
      </c>
      <c r="BA61" s="102">
        <f>'SO 05b - Náhradní a dopro...'!F36</f>
        <v>0</v>
      </c>
      <c r="BB61" s="102">
        <f>'SO 05b - Náhradní a dopro...'!F37</f>
        <v>0</v>
      </c>
      <c r="BC61" s="102">
        <f>'SO 05b - Náhradní a dopro...'!F38</f>
        <v>0</v>
      </c>
      <c r="BD61" s="104">
        <f>'SO 05b - Náhradní a dopro...'!F39</f>
        <v>0</v>
      </c>
      <c r="BT61" s="105" t="s">
        <v>87</v>
      </c>
      <c r="BV61" s="105" t="s">
        <v>78</v>
      </c>
      <c r="BW61" s="105" t="s">
        <v>108</v>
      </c>
      <c r="BX61" s="105" t="s">
        <v>100</v>
      </c>
      <c r="CL61" s="105" t="s">
        <v>109</v>
      </c>
    </row>
    <row r="62" spans="1:91" s="7" customFormat="1" ht="24.75" customHeight="1">
      <c r="A62" s="88" t="s">
        <v>80</v>
      </c>
      <c r="B62" s="89"/>
      <c r="C62" s="90"/>
      <c r="D62" s="365" t="s">
        <v>110</v>
      </c>
      <c r="E62" s="365"/>
      <c r="F62" s="365"/>
      <c r="G62" s="365"/>
      <c r="H62" s="365"/>
      <c r="I62" s="91"/>
      <c r="J62" s="365" t="s">
        <v>111</v>
      </c>
      <c r="K62" s="365"/>
      <c r="L62" s="365"/>
      <c r="M62" s="365"/>
      <c r="N62" s="365"/>
      <c r="O62" s="365"/>
      <c r="P62" s="365"/>
      <c r="Q62" s="365"/>
      <c r="R62" s="365"/>
      <c r="S62" s="365"/>
      <c r="T62" s="365"/>
      <c r="U62" s="365"/>
      <c r="V62" s="365"/>
      <c r="W62" s="365"/>
      <c r="X62" s="365"/>
      <c r="Y62" s="365"/>
      <c r="Z62" s="365"/>
      <c r="AA62" s="365"/>
      <c r="AB62" s="365"/>
      <c r="AC62" s="365"/>
      <c r="AD62" s="365"/>
      <c r="AE62" s="365"/>
      <c r="AF62" s="365"/>
      <c r="AG62" s="393">
        <f>'SO 06.1 - Přeložky provoz...'!J30</f>
        <v>0</v>
      </c>
      <c r="AH62" s="394"/>
      <c r="AI62" s="394"/>
      <c r="AJ62" s="394"/>
      <c r="AK62" s="394"/>
      <c r="AL62" s="394"/>
      <c r="AM62" s="394"/>
      <c r="AN62" s="393">
        <f t="shared" si="0"/>
        <v>0</v>
      </c>
      <c r="AO62" s="394"/>
      <c r="AP62" s="394"/>
      <c r="AQ62" s="92" t="s">
        <v>83</v>
      </c>
      <c r="AR62" s="93"/>
      <c r="AS62" s="94">
        <v>0</v>
      </c>
      <c r="AT62" s="95">
        <f t="shared" si="1"/>
        <v>0</v>
      </c>
      <c r="AU62" s="96">
        <f>'SO 06.1 - Přeložky provoz...'!P85</f>
        <v>0</v>
      </c>
      <c r="AV62" s="95">
        <f>'SO 06.1 - Přeložky provoz...'!J33</f>
        <v>0</v>
      </c>
      <c r="AW62" s="95">
        <f>'SO 06.1 - Přeložky provoz...'!J34</f>
        <v>0</v>
      </c>
      <c r="AX62" s="95">
        <f>'SO 06.1 - Přeložky provoz...'!J35</f>
        <v>0</v>
      </c>
      <c r="AY62" s="95">
        <f>'SO 06.1 - Přeložky provoz...'!J36</f>
        <v>0</v>
      </c>
      <c r="AZ62" s="95">
        <f>'SO 06.1 - Přeložky provoz...'!F33</f>
        <v>0</v>
      </c>
      <c r="BA62" s="95">
        <f>'SO 06.1 - Přeložky provoz...'!F34</f>
        <v>0</v>
      </c>
      <c r="BB62" s="95">
        <f>'SO 06.1 - Přeložky provoz...'!F35</f>
        <v>0</v>
      </c>
      <c r="BC62" s="95">
        <f>'SO 06.1 - Přeložky provoz...'!F36</f>
        <v>0</v>
      </c>
      <c r="BD62" s="97">
        <f>'SO 06.1 - Přeložky provoz...'!F37</f>
        <v>0</v>
      </c>
      <c r="BT62" s="98" t="s">
        <v>84</v>
      </c>
      <c r="BV62" s="98" t="s">
        <v>78</v>
      </c>
      <c r="BW62" s="98" t="s">
        <v>112</v>
      </c>
      <c r="BX62" s="98" t="s">
        <v>5</v>
      </c>
      <c r="CL62" s="98" t="s">
        <v>113</v>
      </c>
      <c r="CM62" s="98" t="s">
        <v>87</v>
      </c>
    </row>
    <row r="63" spans="1:91" s="7" customFormat="1" ht="24.75" customHeight="1">
      <c r="A63" s="88" t="s">
        <v>80</v>
      </c>
      <c r="B63" s="89"/>
      <c r="C63" s="90"/>
      <c r="D63" s="365" t="s">
        <v>114</v>
      </c>
      <c r="E63" s="365"/>
      <c r="F63" s="365"/>
      <c r="G63" s="365"/>
      <c r="H63" s="365"/>
      <c r="I63" s="91"/>
      <c r="J63" s="365" t="s">
        <v>115</v>
      </c>
      <c r="K63" s="365"/>
      <c r="L63" s="365"/>
      <c r="M63" s="365"/>
      <c r="N63" s="365"/>
      <c r="O63" s="365"/>
      <c r="P63" s="365"/>
      <c r="Q63" s="365"/>
      <c r="R63" s="365"/>
      <c r="S63" s="365"/>
      <c r="T63" s="365"/>
      <c r="U63" s="365"/>
      <c r="V63" s="365"/>
      <c r="W63" s="365"/>
      <c r="X63" s="365"/>
      <c r="Y63" s="365"/>
      <c r="Z63" s="365"/>
      <c r="AA63" s="365"/>
      <c r="AB63" s="365"/>
      <c r="AC63" s="365"/>
      <c r="AD63" s="365"/>
      <c r="AE63" s="365"/>
      <c r="AF63" s="365"/>
      <c r="AG63" s="393">
        <f>'SO 06.2 - Přeložky zaříze...'!J30</f>
        <v>0</v>
      </c>
      <c r="AH63" s="394"/>
      <c r="AI63" s="394"/>
      <c r="AJ63" s="394"/>
      <c r="AK63" s="394"/>
      <c r="AL63" s="394"/>
      <c r="AM63" s="394"/>
      <c r="AN63" s="393">
        <f t="shared" si="0"/>
        <v>0</v>
      </c>
      <c r="AO63" s="394"/>
      <c r="AP63" s="394"/>
      <c r="AQ63" s="92" t="s">
        <v>83</v>
      </c>
      <c r="AR63" s="93"/>
      <c r="AS63" s="94">
        <v>0</v>
      </c>
      <c r="AT63" s="95">
        <f t="shared" si="1"/>
        <v>0</v>
      </c>
      <c r="AU63" s="96">
        <f>'SO 06.2 - Přeložky zaříze...'!P81</f>
        <v>0</v>
      </c>
      <c r="AV63" s="95">
        <f>'SO 06.2 - Přeložky zaříze...'!J33</f>
        <v>0</v>
      </c>
      <c r="AW63" s="95">
        <f>'SO 06.2 - Přeložky zaříze...'!J34</f>
        <v>0</v>
      </c>
      <c r="AX63" s="95">
        <f>'SO 06.2 - Přeložky zaříze...'!J35</f>
        <v>0</v>
      </c>
      <c r="AY63" s="95">
        <f>'SO 06.2 - Přeložky zaříze...'!J36</f>
        <v>0</v>
      </c>
      <c r="AZ63" s="95">
        <f>'SO 06.2 - Přeložky zaříze...'!F33</f>
        <v>0</v>
      </c>
      <c r="BA63" s="95">
        <f>'SO 06.2 - Přeložky zaříze...'!F34</f>
        <v>0</v>
      </c>
      <c r="BB63" s="95">
        <f>'SO 06.2 - Přeložky zaříze...'!F35</f>
        <v>0</v>
      </c>
      <c r="BC63" s="95">
        <f>'SO 06.2 - Přeložky zaříze...'!F36</f>
        <v>0</v>
      </c>
      <c r="BD63" s="97">
        <f>'SO 06.2 - Přeložky zaříze...'!F37</f>
        <v>0</v>
      </c>
      <c r="BT63" s="98" t="s">
        <v>84</v>
      </c>
      <c r="BV63" s="98" t="s">
        <v>78</v>
      </c>
      <c r="BW63" s="98" t="s">
        <v>116</v>
      </c>
      <c r="BX63" s="98" t="s">
        <v>5</v>
      </c>
      <c r="CL63" s="98" t="s">
        <v>117</v>
      </c>
      <c r="CM63" s="98" t="s">
        <v>87</v>
      </c>
    </row>
    <row r="64" spans="1:91" s="7" customFormat="1" ht="16.5" customHeight="1">
      <c r="A64" s="88" t="s">
        <v>80</v>
      </c>
      <c r="B64" s="89"/>
      <c r="C64" s="90"/>
      <c r="D64" s="365" t="s">
        <v>118</v>
      </c>
      <c r="E64" s="365"/>
      <c r="F64" s="365"/>
      <c r="G64" s="365"/>
      <c r="H64" s="365"/>
      <c r="I64" s="91"/>
      <c r="J64" s="365" t="s">
        <v>119</v>
      </c>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93">
        <f>'SO 07 - Oprava mostu na k...'!J30</f>
        <v>0</v>
      </c>
      <c r="AH64" s="394"/>
      <c r="AI64" s="394"/>
      <c r="AJ64" s="394"/>
      <c r="AK64" s="394"/>
      <c r="AL64" s="394"/>
      <c r="AM64" s="394"/>
      <c r="AN64" s="393">
        <f t="shared" si="0"/>
        <v>0</v>
      </c>
      <c r="AO64" s="394"/>
      <c r="AP64" s="394"/>
      <c r="AQ64" s="92" t="s">
        <v>83</v>
      </c>
      <c r="AR64" s="93"/>
      <c r="AS64" s="94">
        <v>0</v>
      </c>
      <c r="AT64" s="95">
        <f t="shared" si="1"/>
        <v>0</v>
      </c>
      <c r="AU64" s="96">
        <f>'SO 07 - Oprava mostu na k...'!P88</f>
        <v>0</v>
      </c>
      <c r="AV64" s="95">
        <f>'SO 07 - Oprava mostu na k...'!J33</f>
        <v>0</v>
      </c>
      <c r="AW64" s="95">
        <f>'SO 07 - Oprava mostu na k...'!J34</f>
        <v>0</v>
      </c>
      <c r="AX64" s="95">
        <f>'SO 07 - Oprava mostu na k...'!J35</f>
        <v>0</v>
      </c>
      <c r="AY64" s="95">
        <f>'SO 07 - Oprava mostu na k...'!J36</f>
        <v>0</v>
      </c>
      <c r="AZ64" s="95">
        <f>'SO 07 - Oprava mostu na k...'!F33</f>
        <v>0</v>
      </c>
      <c r="BA64" s="95">
        <f>'SO 07 - Oprava mostu na k...'!F34</f>
        <v>0</v>
      </c>
      <c r="BB64" s="95">
        <f>'SO 07 - Oprava mostu na k...'!F35</f>
        <v>0</v>
      </c>
      <c r="BC64" s="95">
        <f>'SO 07 - Oprava mostu na k...'!F36</f>
        <v>0</v>
      </c>
      <c r="BD64" s="97">
        <f>'SO 07 - Oprava mostu na k...'!F37</f>
        <v>0</v>
      </c>
      <c r="BT64" s="98" t="s">
        <v>84</v>
      </c>
      <c r="BV64" s="98" t="s">
        <v>78</v>
      </c>
      <c r="BW64" s="98" t="s">
        <v>120</v>
      </c>
      <c r="BX64" s="98" t="s">
        <v>5</v>
      </c>
      <c r="CL64" s="98" t="s">
        <v>19</v>
      </c>
      <c r="CM64" s="98" t="s">
        <v>121</v>
      </c>
    </row>
    <row r="65" spans="1:91" s="7" customFormat="1" ht="24.75" customHeight="1">
      <c r="A65" s="88" t="s">
        <v>80</v>
      </c>
      <c r="B65" s="89"/>
      <c r="C65" s="90"/>
      <c r="D65" s="365" t="s">
        <v>122</v>
      </c>
      <c r="E65" s="365"/>
      <c r="F65" s="365"/>
      <c r="G65" s="365"/>
      <c r="H65" s="365"/>
      <c r="I65" s="91"/>
      <c r="J65" s="365" t="s">
        <v>123</v>
      </c>
      <c r="K65" s="365"/>
      <c r="L65" s="365"/>
      <c r="M65" s="365"/>
      <c r="N65" s="365"/>
      <c r="O65" s="365"/>
      <c r="P65" s="365"/>
      <c r="Q65" s="365"/>
      <c r="R65" s="365"/>
      <c r="S65" s="365"/>
      <c r="T65" s="365"/>
      <c r="U65" s="365"/>
      <c r="V65" s="365"/>
      <c r="W65" s="365"/>
      <c r="X65" s="365"/>
      <c r="Y65" s="365"/>
      <c r="Z65" s="365"/>
      <c r="AA65" s="365"/>
      <c r="AB65" s="365"/>
      <c r="AC65" s="365"/>
      <c r="AD65" s="365"/>
      <c r="AE65" s="365"/>
      <c r="AF65" s="365"/>
      <c r="AG65" s="393">
        <f>'SO 08.1 - Dočasná staveni...'!J30</f>
        <v>0</v>
      </c>
      <c r="AH65" s="394"/>
      <c r="AI65" s="394"/>
      <c r="AJ65" s="394"/>
      <c r="AK65" s="394"/>
      <c r="AL65" s="394"/>
      <c r="AM65" s="394"/>
      <c r="AN65" s="393">
        <f t="shared" si="0"/>
        <v>0</v>
      </c>
      <c r="AO65" s="394"/>
      <c r="AP65" s="394"/>
      <c r="AQ65" s="92" t="s">
        <v>83</v>
      </c>
      <c r="AR65" s="93"/>
      <c r="AS65" s="94">
        <v>0</v>
      </c>
      <c r="AT65" s="95">
        <f t="shared" si="1"/>
        <v>0</v>
      </c>
      <c r="AU65" s="96">
        <f>'SO 08.1 - Dočasná staveni...'!P86</f>
        <v>0</v>
      </c>
      <c r="AV65" s="95">
        <f>'SO 08.1 - Dočasná staveni...'!J33</f>
        <v>0</v>
      </c>
      <c r="AW65" s="95">
        <f>'SO 08.1 - Dočasná staveni...'!J34</f>
        <v>0</v>
      </c>
      <c r="AX65" s="95">
        <f>'SO 08.1 - Dočasná staveni...'!J35</f>
        <v>0</v>
      </c>
      <c r="AY65" s="95">
        <f>'SO 08.1 - Dočasná staveni...'!J36</f>
        <v>0</v>
      </c>
      <c r="AZ65" s="95">
        <f>'SO 08.1 - Dočasná staveni...'!F33</f>
        <v>0</v>
      </c>
      <c r="BA65" s="95">
        <f>'SO 08.1 - Dočasná staveni...'!F34</f>
        <v>0</v>
      </c>
      <c r="BB65" s="95">
        <f>'SO 08.1 - Dočasná staveni...'!F35</f>
        <v>0</v>
      </c>
      <c r="BC65" s="95">
        <f>'SO 08.1 - Dočasná staveni...'!F36</f>
        <v>0</v>
      </c>
      <c r="BD65" s="97">
        <f>'SO 08.1 - Dočasná staveni...'!F37</f>
        <v>0</v>
      </c>
      <c r="BT65" s="98" t="s">
        <v>84</v>
      </c>
      <c r="BV65" s="98" t="s">
        <v>78</v>
      </c>
      <c r="BW65" s="98" t="s">
        <v>124</v>
      </c>
      <c r="BX65" s="98" t="s">
        <v>5</v>
      </c>
      <c r="CL65" s="98" t="s">
        <v>125</v>
      </c>
      <c r="CM65" s="98" t="s">
        <v>87</v>
      </c>
    </row>
    <row r="66" spans="1:91" s="7" customFormat="1" ht="24.75" customHeight="1">
      <c r="A66" s="88" t="s">
        <v>80</v>
      </c>
      <c r="B66" s="89"/>
      <c r="C66" s="90"/>
      <c r="D66" s="365" t="s">
        <v>126</v>
      </c>
      <c r="E66" s="365"/>
      <c r="F66" s="365"/>
      <c r="G66" s="365"/>
      <c r="H66" s="365"/>
      <c r="I66" s="91"/>
      <c r="J66" s="365" t="s">
        <v>127</v>
      </c>
      <c r="K66" s="365"/>
      <c r="L66" s="365"/>
      <c r="M66" s="365"/>
      <c r="N66" s="365"/>
      <c r="O66" s="365"/>
      <c r="P66" s="365"/>
      <c r="Q66" s="365"/>
      <c r="R66" s="365"/>
      <c r="S66" s="365"/>
      <c r="T66" s="365"/>
      <c r="U66" s="365"/>
      <c r="V66" s="365"/>
      <c r="W66" s="365"/>
      <c r="X66" s="365"/>
      <c r="Y66" s="365"/>
      <c r="Z66" s="365"/>
      <c r="AA66" s="365"/>
      <c r="AB66" s="365"/>
      <c r="AC66" s="365"/>
      <c r="AD66" s="365"/>
      <c r="AE66" s="365"/>
      <c r="AF66" s="365"/>
      <c r="AG66" s="393">
        <f>'SO 08.2 - Dočasný sjezd z...'!J30</f>
        <v>0</v>
      </c>
      <c r="AH66" s="394"/>
      <c r="AI66" s="394"/>
      <c r="AJ66" s="394"/>
      <c r="AK66" s="394"/>
      <c r="AL66" s="394"/>
      <c r="AM66" s="394"/>
      <c r="AN66" s="393">
        <f t="shared" si="0"/>
        <v>0</v>
      </c>
      <c r="AO66" s="394"/>
      <c r="AP66" s="394"/>
      <c r="AQ66" s="92" t="s">
        <v>83</v>
      </c>
      <c r="AR66" s="93"/>
      <c r="AS66" s="94">
        <v>0</v>
      </c>
      <c r="AT66" s="95">
        <f t="shared" si="1"/>
        <v>0</v>
      </c>
      <c r="AU66" s="96">
        <f>'SO 08.2 - Dočasný sjezd z...'!P85</f>
        <v>0</v>
      </c>
      <c r="AV66" s="95">
        <f>'SO 08.2 - Dočasný sjezd z...'!J33</f>
        <v>0</v>
      </c>
      <c r="AW66" s="95">
        <f>'SO 08.2 - Dočasný sjezd z...'!J34</f>
        <v>0</v>
      </c>
      <c r="AX66" s="95">
        <f>'SO 08.2 - Dočasný sjezd z...'!J35</f>
        <v>0</v>
      </c>
      <c r="AY66" s="95">
        <f>'SO 08.2 - Dočasný sjezd z...'!J36</f>
        <v>0</v>
      </c>
      <c r="AZ66" s="95">
        <f>'SO 08.2 - Dočasný sjezd z...'!F33</f>
        <v>0</v>
      </c>
      <c r="BA66" s="95">
        <f>'SO 08.2 - Dočasný sjezd z...'!F34</f>
        <v>0</v>
      </c>
      <c r="BB66" s="95">
        <f>'SO 08.2 - Dočasný sjezd z...'!F35</f>
        <v>0</v>
      </c>
      <c r="BC66" s="95">
        <f>'SO 08.2 - Dočasný sjezd z...'!F36</f>
        <v>0</v>
      </c>
      <c r="BD66" s="97">
        <f>'SO 08.2 - Dočasný sjezd z...'!F37</f>
        <v>0</v>
      </c>
      <c r="BT66" s="98" t="s">
        <v>84</v>
      </c>
      <c r="BV66" s="98" t="s">
        <v>78</v>
      </c>
      <c r="BW66" s="98" t="s">
        <v>128</v>
      </c>
      <c r="BX66" s="98" t="s">
        <v>5</v>
      </c>
      <c r="CL66" s="98" t="s">
        <v>129</v>
      </c>
      <c r="CM66" s="98" t="s">
        <v>87</v>
      </c>
    </row>
    <row r="67" spans="1:91" s="7" customFormat="1" ht="16.5" customHeight="1">
      <c r="A67" s="88" t="s">
        <v>80</v>
      </c>
      <c r="B67" s="89"/>
      <c r="C67" s="90"/>
      <c r="D67" s="365" t="s">
        <v>130</v>
      </c>
      <c r="E67" s="365"/>
      <c r="F67" s="365"/>
      <c r="G67" s="365"/>
      <c r="H67" s="365"/>
      <c r="I67" s="91"/>
      <c r="J67" s="365" t="s">
        <v>131</v>
      </c>
      <c r="K67" s="365"/>
      <c r="L67" s="365"/>
      <c r="M67" s="365"/>
      <c r="N67" s="365"/>
      <c r="O67" s="365"/>
      <c r="P67" s="365"/>
      <c r="Q67" s="365"/>
      <c r="R67" s="365"/>
      <c r="S67" s="365"/>
      <c r="T67" s="365"/>
      <c r="U67" s="365"/>
      <c r="V67" s="365"/>
      <c r="W67" s="365"/>
      <c r="X67" s="365"/>
      <c r="Y67" s="365"/>
      <c r="Z67" s="365"/>
      <c r="AA67" s="365"/>
      <c r="AB67" s="365"/>
      <c r="AC67" s="365"/>
      <c r="AD67" s="365"/>
      <c r="AE67" s="365"/>
      <c r="AF67" s="365"/>
      <c r="AG67" s="393">
        <f>'VON - Vedlejší a ostatní ...'!J30</f>
        <v>0</v>
      </c>
      <c r="AH67" s="394"/>
      <c r="AI67" s="394"/>
      <c r="AJ67" s="394"/>
      <c r="AK67" s="394"/>
      <c r="AL67" s="394"/>
      <c r="AM67" s="394"/>
      <c r="AN67" s="393">
        <f t="shared" si="0"/>
        <v>0</v>
      </c>
      <c r="AO67" s="394"/>
      <c r="AP67" s="394"/>
      <c r="AQ67" s="92" t="s">
        <v>130</v>
      </c>
      <c r="AR67" s="93"/>
      <c r="AS67" s="106">
        <v>0</v>
      </c>
      <c r="AT67" s="107">
        <f t="shared" si="1"/>
        <v>0</v>
      </c>
      <c r="AU67" s="108">
        <f>'VON - Vedlejší a ostatní ...'!P80</f>
        <v>0</v>
      </c>
      <c r="AV67" s="107">
        <f>'VON - Vedlejší a ostatní ...'!J33</f>
        <v>0</v>
      </c>
      <c r="AW67" s="107">
        <f>'VON - Vedlejší a ostatní ...'!J34</f>
        <v>0</v>
      </c>
      <c r="AX67" s="107">
        <f>'VON - Vedlejší a ostatní ...'!J35</f>
        <v>0</v>
      </c>
      <c r="AY67" s="107">
        <f>'VON - Vedlejší a ostatní ...'!J36</f>
        <v>0</v>
      </c>
      <c r="AZ67" s="107">
        <f>'VON - Vedlejší a ostatní ...'!F33</f>
        <v>0</v>
      </c>
      <c r="BA67" s="107">
        <f>'VON - Vedlejší a ostatní ...'!F34</f>
        <v>0</v>
      </c>
      <c r="BB67" s="107">
        <f>'VON - Vedlejší a ostatní ...'!F35</f>
        <v>0</v>
      </c>
      <c r="BC67" s="107">
        <f>'VON - Vedlejší a ostatní ...'!F36</f>
        <v>0</v>
      </c>
      <c r="BD67" s="109">
        <f>'VON - Vedlejší a ostatní ...'!F37</f>
        <v>0</v>
      </c>
      <c r="BT67" s="98" t="s">
        <v>84</v>
      </c>
      <c r="BV67" s="98" t="s">
        <v>78</v>
      </c>
      <c r="BW67" s="98" t="s">
        <v>132</v>
      </c>
      <c r="BX67" s="98" t="s">
        <v>5</v>
      </c>
      <c r="CL67" s="98" t="s">
        <v>19</v>
      </c>
      <c r="CM67" s="98" t="s">
        <v>87</v>
      </c>
    </row>
    <row r="68" spans="1:91" s="2" customFormat="1" ht="30" customHeight="1">
      <c r="A68" s="36"/>
      <c r="B68" s="37"/>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41"/>
      <c r="AS68" s="36"/>
      <c r="AT68" s="36"/>
      <c r="AU68" s="36"/>
      <c r="AV68" s="36"/>
      <c r="AW68" s="36"/>
      <c r="AX68" s="36"/>
      <c r="AY68" s="36"/>
      <c r="AZ68" s="36"/>
      <c r="BA68" s="36"/>
      <c r="BB68" s="36"/>
      <c r="BC68" s="36"/>
      <c r="BD68" s="36"/>
      <c r="BE68" s="36"/>
    </row>
    <row r="69" spans="1:91" s="2" customFormat="1" ht="6.95" customHeight="1">
      <c r="A69" s="36"/>
      <c r="B69" s="49"/>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41"/>
      <c r="AS69" s="36"/>
      <c r="AT69" s="36"/>
      <c r="AU69" s="36"/>
      <c r="AV69" s="36"/>
      <c r="AW69" s="36"/>
      <c r="AX69" s="36"/>
      <c r="AY69" s="36"/>
      <c r="AZ69" s="36"/>
      <c r="BA69" s="36"/>
      <c r="BB69" s="36"/>
      <c r="BC69" s="36"/>
      <c r="BD69" s="36"/>
      <c r="BE69" s="36"/>
    </row>
  </sheetData>
  <sheetProtection algorithmName="SHA-512" hashValue="5ckSW8zquFfoih5KUVwjjjcMeCs2LZW0NgrkmAMRsm+rw6iztoFr4ToQmAjY4Xksldmmp9bOgIE2d2LEiKH/iw==" saltValue="/1HbdiFczJIafBtyqpiPGCNboZVSKzvGwRWXvINd3e9c+xsRV3HmIXYHEr7QaHt8KYArkGaOuSrj6waMeIJhFA==" spinCount="100000" sheet="1" objects="1" scenarios="1" formatColumns="0" formatRows="0"/>
  <mergeCells count="90">
    <mergeCell ref="AN67:AP67"/>
    <mergeCell ref="AG67:AM67"/>
    <mergeCell ref="AN54:AP54"/>
    <mergeCell ref="AN58:AP58"/>
    <mergeCell ref="AS49:AT51"/>
    <mergeCell ref="AN65:AP65"/>
    <mergeCell ref="AG65:AM65"/>
    <mergeCell ref="AN66:AP66"/>
    <mergeCell ref="AG66:AM66"/>
    <mergeCell ref="AK35:AO35"/>
    <mergeCell ref="X35:AB35"/>
    <mergeCell ref="AR2:BE2"/>
    <mergeCell ref="AG61:AM61"/>
    <mergeCell ref="AG62:AM62"/>
    <mergeCell ref="AG60:AM60"/>
    <mergeCell ref="AG59:AM59"/>
    <mergeCell ref="AG58:AM58"/>
    <mergeCell ref="AG57:AM57"/>
    <mergeCell ref="AG56:AM56"/>
    <mergeCell ref="AG55:AM55"/>
    <mergeCell ref="AG52:AM52"/>
    <mergeCell ref="AM47:AN47"/>
    <mergeCell ref="AM49:AP49"/>
    <mergeCell ref="AM50:AP50"/>
    <mergeCell ref="AN52:AP52"/>
    <mergeCell ref="AK32:AO32"/>
    <mergeCell ref="L32:P32"/>
    <mergeCell ref="W32:AE32"/>
    <mergeCell ref="AK33:AO33"/>
    <mergeCell ref="L33:P33"/>
    <mergeCell ref="W33:AE33"/>
    <mergeCell ref="L30:P30"/>
    <mergeCell ref="W30:AE30"/>
    <mergeCell ref="L31:P31"/>
    <mergeCell ref="W31:AE31"/>
    <mergeCell ref="AK31:AO31"/>
    <mergeCell ref="D67:H67"/>
    <mergeCell ref="J67:AF67"/>
    <mergeCell ref="AG54:AM54"/>
    <mergeCell ref="BE5:BE32"/>
    <mergeCell ref="K5:AO5"/>
    <mergeCell ref="K6:AO6"/>
    <mergeCell ref="E14:AJ14"/>
    <mergeCell ref="E23:AN23"/>
    <mergeCell ref="AK26:AO26"/>
    <mergeCell ref="L28:P28"/>
    <mergeCell ref="W28:AE28"/>
    <mergeCell ref="AK28:AO28"/>
    <mergeCell ref="W29:AE29"/>
    <mergeCell ref="L29:P29"/>
    <mergeCell ref="AK29:AO29"/>
    <mergeCell ref="AK30:AO30"/>
    <mergeCell ref="L45:AO45"/>
    <mergeCell ref="D65:H65"/>
    <mergeCell ref="J65:AF65"/>
    <mergeCell ref="D66:H66"/>
    <mergeCell ref="J66:AF66"/>
    <mergeCell ref="AG63:AM63"/>
    <mergeCell ref="AG64:AM64"/>
    <mergeCell ref="AN64:AP64"/>
    <mergeCell ref="AN63:AP63"/>
    <mergeCell ref="AN59:AP59"/>
    <mergeCell ref="AN55:AP55"/>
    <mergeCell ref="AN61:AP61"/>
    <mergeCell ref="AN56:AP56"/>
    <mergeCell ref="AN60:AP60"/>
    <mergeCell ref="AN57:AP57"/>
    <mergeCell ref="AN62:AP62"/>
    <mergeCell ref="J63:AF63"/>
    <mergeCell ref="J57:AF57"/>
    <mergeCell ref="J56:AF56"/>
    <mergeCell ref="J62:AF62"/>
    <mergeCell ref="K60:AF60"/>
    <mergeCell ref="K61:AF61"/>
    <mergeCell ref="C52:G52"/>
    <mergeCell ref="D59:H59"/>
    <mergeCell ref="D64:H64"/>
    <mergeCell ref="D56:H56"/>
    <mergeCell ref="D63:H63"/>
    <mergeCell ref="D58:H58"/>
    <mergeCell ref="D62:H62"/>
    <mergeCell ref="D55:H55"/>
    <mergeCell ref="D57:H57"/>
    <mergeCell ref="E60:I60"/>
    <mergeCell ref="E61:I61"/>
    <mergeCell ref="I52:AF52"/>
    <mergeCell ref="J58:AF58"/>
    <mergeCell ref="J59:AF59"/>
    <mergeCell ref="J55:AF55"/>
    <mergeCell ref="J64:AF64"/>
  </mergeCells>
  <hyperlinks>
    <hyperlink ref="A55" location="'SO 01 - Sekundární přeliv'!C2" display="/"/>
    <hyperlink ref="A56" location="'SO 02 - Bezpečnostní přel...'!C2" display="/"/>
    <hyperlink ref="A57" location="'SO 03 - Skluz'!C2" display="/"/>
    <hyperlink ref="A58" location="'SO 04 - Úpravy v LB zaváz...'!C2" display="/"/>
    <hyperlink ref="A60" location="'SO 05a - Terenní úpravy'!C2" display="/"/>
    <hyperlink ref="A61" location="'SO 05b - Náhradní a dopro...'!C2" display="/"/>
    <hyperlink ref="A62" location="'SO 06.1 - Přeložky provoz...'!C2" display="/"/>
    <hyperlink ref="A63" location="'SO 06.2 - Přeložky zaříze...'!C2" display="/"/>
    <hyperlink ref="A64" location="'SO 07 - Oprava mostu na k...'!C2" display="/"/>
    <hyperlink ref="A65" location="'SO 08.1 - Dočasná staveni...'!C2" display="/"/>
    <hyperlink ref="A66" location="'SO 08.2 - Dočasný sjezd z...'!C2" display="/"/>
    <hyperlink ref="A67" location="'VON - Vedlejší a ostatní ...'!C2" display="/"/>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306"/>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0"/>
      <c r="M2" s="390"/>
      <c r="N2" s="390"/>
      <c r="O2" s="390"/>
      <c r="P2" s="390"/>
      <c r="Q2" s="390"/>
      <c r="R2" s="390"/>
      <c r="S2" s="390"/>
      <c r="T2" s="390"/>
      <c r="U2" s="390"/>
      <c r="V2" s="390"/>
      <c r="AT2" s="19" t="s">
        <v>120</v>
      </c>
    </row>
    <row r="3" spans="1:46" s="1" customFormat="1" ht="6.95" customHeight="1">
      <c r="B3" s="111"/>
      <c r="C3" s="112"/>
      <c r="D3" s="112"/>
      <c r="E3" s="112"/>
      <c r="F3" s="112"/>
      <c r="G3" s="112"/>
      <c r="H3" s="112"/>
      <c r="I3" s="112"/>
      <c r="J3" s="112"/>
      <c r="K3" s="112"/>
      <c r="L3" s="22"/>
      <c r="AT3" s="19" t="s">
        <v>121</v>
      </c>
    </row>
    <row r="4" spans="1:46" s="1" customFormat="1" ht="24.95" customHeight="1">
      <c r="B4" s="22"/>
      <c r="D4" s="113" t="s">
        <v>140</v>
      </c>
      <c r="L4" s="22"/>
      <c r="M4" s="114" t="s">
        <v>10</v>
      </c>
      <c r="AT4" s="19" t="s">
        <v>4</v>
      </c>
    </row>
    <row r="5" spans="1:46" s="1" customFormat="1" ht="6.95" customHeight="1">
      <c r="B5" s="22"/>
      <c r="L5" s="22"/>
    </row>
    <row r="6" spans="1:46" s="1" customFormat="1" ht="12" customHeight="1">
      <c r="B6" s="22"/>
      <c r="D6" s="115" t="s">
        <v>16</v>
      </c>
      <c r="L6" s="22"/>
    </row>
    <row r="7" spans="1:46" s="1" customFormat="1" ht="16.5" customHeight="1">
      <c r="B7" s="22"/>
      <c r="E7" s="407" t="str">
        <f>'Rekapitulace stavby'!K6</f>
        <v>VD Morávka – převedení extrémních povodní, stavba č. 4074</v>
      </c>
      <c r="F7" s="408"/>
      <c r="G7" s="408"/>
      <c r="H7" s="408"/>
      <c r="L7" s="22"/>
    </row>
    <row r="8" spans="1:46" s="2" customFormat="1" ht="12" customHeight="1">
      <c r="A8" s="36"/>
      <c r="B8" s="41"/>
      <c r="C8" s="36"/>
      <c r="D8" s="115" t="s">
        <v>154</v>
      </c>
      <c r="E8" s="36"/>
      <c r="F8" s="36"/>
      <c r="G8" s="36"/>
      <c r="H8" s="36"/>
      <c r="I8" s="36"/>
      <c r="J8" s="36"/>
      <c r="K8" s="36"/>
      <c r="L8" s="116"/>
      <c r="S8" s="36"/>
      <c r="T8" s="36"/>
      <c r="U8" s="36"/>
      <c r="V8" s="36"/>
      <c r="W8" s="36"/>
      <c r="X8" s="36"/>
      <c r="Y8" s="36"/>
      <c r="Z8" s="36"/>
      <c r="AA8" s="36"/>
      <c r="AB8" s="36"/>
      <c r="AC8" s="36"/>
      <c r="AD8" s="36"/>
      <c r="AE8" s="36"/>
    </row>
    <row r="9" spans="1:46" s="2" customFormat="1" ht="16.5" customHeight="1">
      <c r="A9" s="36"/>
      <c r="B9" s="41"/>
      <c r="C9" s="36"/>
      <c r="D9" s="36"/>
      <c r="E9" s="409" t="s">
        <v>6799</v>
      </c>
      <c r="F9" s="410"/>
      <c r="G9" s="410"/>
      <c r="H9" s="410"/>
      <c r="I9" s="36"/>
      <c r="J9" s="36"/>
      <c r="K9" s="36"/>
      <c r="L9" s="116"/>
      <c r="S9" s="36"/>
      <c r="T9" s="36"/>
      <c r="U9" s="36"/>
      <c r="V9" s="36"/>
      <c r="W9" s="36"/>
      <c r="X9" s="36"/>
      <c r="Y9" s="36"/>
      <c r="Z9" s="36"/>
      <c r="AA9" s="36"/>
      <c r="AB9" s="36"/>
      <c r="AC9" s="36"/>
      <c r="AD9" s="36"/>
      <c r="AE9" s="36"/>
    </row>
    <row r="10" spans="1:46" s="2" customFormat="1" ht="11.25">
      <c r="A10" s="36"/>
      <c r="B10" s="41"/>
      <c r="C10" s="36"/>
      <c r="D10" s="36"/>
      <c r="E10" s="36"/>
      <c r="F10" s="36"/>
      <c r="G10" s="36"/>
      <c r="H10" s="36"/>
      <c r="I10" s="36"/>
      <c r="J10" s="36"/>
      <c r="K10" s="36"/>
      <c r="L10" s="116"/>
      <c r="S10" s="36"/>
      <c r="T10" s="36"/>
      <c r="U10" s="36"/>
      <c r="V10" s="36"/>
      <c r="W10" s="36"/>
      <c r="X10" s="36"/>
      <c r="Y10" s="36"/>
      <c r="Z10" s="36"/>
      <c r="AA10" s="36"/>
      <c r="AB10" s="36"/>
      <c r="AC10" s="36"/>
      <c r="AD10" s="36"/>
      <c r="AE10" s="36"/>
    </row>
    <row r="11" spans="1:46" s="2" customFormat="1" ht="12" customHeight="1">
      <c r="A11" s="36"/>
      <c r="B11" s="41"/>
      <c r="C11" s="36"/>
      <c r="D11" s="115" t="s">
        <v>18</v>
      </c>
      <c r="E11" s="36"/>
      <c r="F11" s="105" t="s">
        <v>19</v>
      </c>
      <c r="G11" s="36"/>
      <c r="H11" s="36"/>
      <c r="I11" s="115" t="s">
        <v>20</v>
      </c>
      <c r="J11" s="105" t="s">
        <v>19</v>
      </c>
      <c r="K11" s="36"/>
      <c r="L11" s="116"/>
      <c r="S11" s="36"/>
      <c r="T11" s="36"/>
      <c r="U11" s="36"/>
      <c r="V11" s="36"/>
      <c r="W11" s="36"/>
      <c r="X11" s="36"/>
      <c r="Y11" s="36"/>
      <c r="Z11" s="36"/>
      <c r="AA11" s="36"/>
      <c r="AB11" s="36"/>
      <c r="AC11" s="36"/>
      <c r="AD11" s="36"/>
      <c r="AE11" s="36"/>
    </row>
    <row r="12" spans="1:46" s="2" customFormat="1" ht="12" customHeight="1">
      <c r="A12" s="36"/>
      <c r="B12" s="41"/>
      <c r="C12" s="36"/>
      <c r="D12" s="115" t="s">
        <v>21</v>
      </c>
      <c r="E12" s="36"/>
      <c r="F12" s="105" t="s">
        <v>39</v>
      </c>
      <c r="G12" s="36"/>
      <c r="H12" s="36"/>
      <c r="I12" s="115" t="s">
        <v>23</v>
      </c>
      <c r="J12" s="117" t="str">
        <f>'Rekapitulace stavby'!AN8</f>
        <v>11. 11. 2020</v>
      </c>
      <c r="K12" s="36"/>
      <c r="L12" s="116"/>
      <c r="S12" s="36"/>
      <c r="T12" s="36"/>
      <c r="U12" s="36"/>
      <c r="V12" s="36"/>
      <c r="W12" s="36"/>
      <c r="X12" s="36"/>
      <c r="Y12" s="36"/>
      <c r="Z12" s="36"/>
      <c r="AA12" s="36"/>
      <c r="AB12" s="36"/>
      <c r="AC12" s="36"/>
      <c r="AD12" s="36"/>
      <c r="AE12" s="36"/>
    </row>
    <row r="13" spans="1:46" s="2" customFormat="1" ht="10.9" customHeight="1">
      <c r="A13" s="36"/>
      <c r="B13" s="41"/>
      <c r="C13" s="36"/>
      <c r="D13" s="36"/>
      <c r="E13" s="36"/>
      <c r="F13" s="36"/>
      <c r="G13" s="36"/>
      <c r="H13" s="36"/>
      <c r="I13" s="36"/>
      <c r="J13" s="36"/>
      <c r="K13" s="36"/>
      <c r="L13" s="116"/>
      <c r="S13" s="36"/>
      <c r="T13" s="36"/>
      <c r="U13" s="36"/>
      <c r="V13" s="36"/>
      <c r="W13" s="36"/>
      <c r="X13" s="36"/>
      <c r="Y13" s="36"/>
      <c r="Z13" s="36"/>
      <c r="AA13" s="36"/>
      <c r="AB13" s="36"/>
      <c r="AC13" s="36"/>
      <c r="AD13" s="36"/>
      <c r="AE13" s="36"/>
    </row>
    <row r="14" spans="1:46" s="2" customFormat="1" ht="12" customHeight="1">
      <c r="A14" s="36"/>
      <c r="B14" s="41"/>
      <c r="C14" s="36"/>
      <c r="D14" s="115" t="s">
        <v>25</v>
      </c>
      <c r="E14" s="36"/>
      <c r="F14" s="36"/>
      <c r="G14" s="36"/>
      <c r="H14" s="36"/>
      <c r="I14" s="115" t="s">
        <v>26</v>
      </c>
      <c r="J14" s="105" t="str">
        <f>IF('Rekapitulace stavby'!AN10="","",'Rekapitulace stavby'!AN10)</f>
        <v>70890021</v>
      </c>
      <c r="K14" s="36"/>
      <c r="L14" s="116"/>
      <c r="S14" s="36"/>
      <c r="T14" s="36"/>
      <c r="U14" s="36"/>
      <c r="V14" s="36"/>
      <c r="W14" s="36"/>
      <c r="X14" s="36"/>
      <c r="Y14" s="36"/>
      <c r="Z14" s="36"/>
      <c r="AA14" s="36"/>
      <c r="AB14" s="36"/>
      <c r="AC14" s="36"/>
      <c r="AD14" s="36"/>
      <c r="AE14" s="36"/>
    </row>
    <row r="15" spans="1:46" s="2" customFormat="1" ht="18" customHeight="1">
      <c r="A15" s="36"/>
      <c r="B15" s="41"/>
      <c r="C15" s="36"/>
      <c r="D15" s="36"/>
      <c r="E15" s="105" t="str">
        <f>IF('Rekapitulace stavby'!E11="","",'Rekapitulace stavby'!E11)</f>
        <v>Povodí Odry, státní podnik</v>
      </c>
      <c r="F15" s="36"/>
      <c r="G15" s="36"/>
      <c r="H15" s="36"/>
      <c r="I15" s="115" t="s">
        <v>29</v>
      </c>
      <c r="J15" s="105" t="str">
        <f>IF('Rekapitulace stavby'!AN11="","",'Rekapitulace stavby'!AN11)</f>
        <v>CZ70890021</v>
      </c>
      <c r="K15" s="36"/>
      <c r="L15" s="116"/>
      <c r="S15" s="36"/>
      <c r="T15" s="36"/>
      <c r="U15" s="36"/>
      <c r="V15" s="36"/>
      <c r="W15" s="36"/>
      <c r="X15" s="36"/>
      <c r="Y15" s="36"/>
      <c r="Z15" s="36"/>
      <c r="AA15" s="36"/>
      <c r="AB15" s="36"/>
      <c r="AC15" s="36"/>
      <c r="AD15" s="36"/>
      <c r="AE15" s="36"/>
    </row>
    <row r="16" spans="1:46" s="2" customFormat="1" ht="6.95" customHeight="1">
      <c r="A16" s="36"/>
      <c r="B16" s="41"/>
      <c r="C16" s="36"/>
      <c r="D16" s="36"/>
      <c r="E16" s="36"/>
      <c r="F16" s="36"/>
      <c r="G16" s="36"/>
      <c r="H16" s="36"/>
      <c r="I16" s="36"/>
      <c r="J16" s="36"/>
      <c r="K16" s="36"/>
      <c r="L16" s="116"/>
      <c r="S16" s="36"/>
      <c r="T16" s="36"/>
      <c r="U16" s="36"/>
      <c r="V16" s="36"/>
      <c r="W16" s="36"/>
      <c r="X16" s="36"/>
      <c r="Y16" s="36"/>
      <c r="Z16" s="36"/>
      <c r="AA16" s="36"/>
      <c r="AB16" s="36"/>
      <c r="AC16" s="36"/>
      <c r="AD16" s="36"/>
      <c r="AE16" s="36"/>
    </row>
    <row r="17" spans="1:31" s="2" customFormat="1" ht="12" customHeight="1">
      <c r="A17" s="36"/>
      <c r="B17" s="41"/>
      <c r="C17" s="36"/>
      <c r="D17" s="115" t="s">
        <v>31</v>
      </c>
      <c r="E17" s="36"/>
      <c r="F17" s="36"/>
      <c r="G17" s="36"/>
      <c r="H17" s="36"/>
      <c r="I17" s="115" t="s">
        <v>26</v>
      </c>
      <c r="J17" s="32" t="str">
        <f>'Rekapitulace stavby'!AN13</f>
        <v>Vyplň údaj</v>
      </c>
      <c r="K17" s="36"/>
      <c r="L17" s="116"/>
      <c r="S17" s="36"/>
      <c r="T17" s="36"/>
      <c r="U17" s="36"/>
      <c r="V17" s="36"/>
      <c r="W17" s="36"/>
      <c r="X17" s="36"/>
      <c r="Y17" s="36"/>
      <c r="Z17" s="36"/>
      <c r="AA17" s="36"/>
      <c r="AB17" s="36"/>
      <c r="AC17" s="36"/>
      <c r="AD17" s="36"/>
      <c r="AE17" s="36"/>
    </row>
    <row r="18" spans="1:31" s="2" customFormat="1" ht="18" customHeight="1">
      <c r="A18" s="36"/>
      <c r="B18" s="41"/>
      <c r="C18" s="36"/>
      <c r="D18" s="36"/>
      <c r="E18" s="411" t="str">
        <f>'Rekapitulace stavby'!E14</f>
        <v>Vyplň údaj</v>
      </c>
      <c r="F18" s="412"/>
      <c r="G18" s="412"/>
      <c r="H18" s="412"/>
      <c r="I18" s="115" t="s">
        <v>29</v>
      </c>
      <c r="J18" s="32" t="str">
        <f>'Rekapitulace stavby'!AN14</f>
        <v>Vyplň údaj</v>
      </c>
      <c r="K18" s="36"/>
      <c r="L18" s="116"/>
      <c r="S18" s="36"/>
      <c r="T18" s="36"/>
      <c r="U18" s="36"/>
      <c r="V18" s="36"/>
      <c r="W18" s="36"/>
      <c r="X18" s="36"/>
      <c r="Y18" s="36"/>
      <c r="Z18" s="36"/>
      <c r="AA18" s="36"/>
      <c r="AB18" s="36"/>
      <c r="AC18" s="36"/>
      <c r="AD18" s="36"/>
      <c r="AE18" s="36"/>
    </row>
    <row r="19" spans="1:31" s="2" customFormat="1" ht="6.95" customHeight="1">
      <c r="A19" s="36"/>
      <c r="B19" s="41"/>
      <c r="C19" s="36"/>
      <c r="D19" s="36"/>
      <c r="E19" s="36"/>
      <c r="F19" s="36"/>
      <c r="G19" s="36"/>
      <c r="H19" s="36"/>
      <c r="I19" s="36"/>
      <c r="J19" s="36"/>
      <c r="K19" s="36"/>
      <c r="L19" s="116"/>
      <c r="S19" s="36"/>
      <c r="T19" s="36"/>
      <c r="U19" s="36"/>
      <c r="V19" s="36"/>
      <c r="W19" s="36"/>
      <c r="X19" s="36"/>
      <c r="Y19" s="36"/>
      <c r="Z19" s="36"/>
      <c r="AA19" s="36"/>
      <c r="AB19" s="36"/>
      <c r="AC19" s="36"/>
      <c r="AD19" s="36"/>
      <c r="AE19" s="36"/>
    </row>
    <row r="20" spans="1:31" s="2" customFormat="1" ht="12" customHeight="1">
      <c r="A20" s="36"/>
      <c r="B20" s="41"/>
      <c r="C20" s="36"/>
      <c r="D20" s="115" t="s">
        <v>33</v>
      </c>
      <c r="E20" s="36"/>
      <c r="F20" s="36"/>
      <c r="G20" s="36"/>
      <c r="H20" s="36"/>
      <c r="I20" s="115" t="s">
        <v>26</v>
      </c>
      <c r="J20" s="105" t="str">
        <f>IF('Rekapitulace stavby'!AN16="","",'Rekapitulace stavby'!AN16)</f>
        <v>02247267</v>
      </c>
      <c r="K20" s="36"/>
      <c r="L20" s="116"/>
      <c r="S20" s="36"/>
      <c r="T20" s="36"/>
      <c r="U20" s="36"/>
      <c r="V20" s="36"/>
      <c r="W20" s="36"/>
      <c r="X20" s="36"/>
      <c r="Y20" s="36"/>
      <c r="Z20" s="36"/>
      <c r="AA20" s="36"/>
      <c r="AB20" s="36"/>
      <c r="AC20" s="36"/>
      <c r="AD20" s="36"/>
      <c r="AE20" s="36"/>
    </row>
    <row r="21" spans="1:31" s="2" customFormat="1" ht="18" customHeight="1">
      <c r="A21" s="36"/>
      <c r="B21" s="41"/>
      <c r="C21" s="36"/>
      <c r="D21" s="36"/>
      <c r="E21" s="105" t="str">
        <f>IF('Rekapitulace stavby'!E17="","",'Rekapitulace stavby'!E17)</f>
        <v xml:space="preserve">Golik VH, s. r. o. </v>
      </c>
      <c r="F21" s="36"/>
      <c r="G21" s="36"/>
      <c r="H21" s="36"/>
      <c r="I21" s="115" t="s">
        <v>29</v>
      </c>
      <c r="J21" s="105" t="str">
        <f>IF('Rekapitulace stavby'!AN17="","",'Rekapitulace stavby'!AN17)</f>
        <v>CZ02247267</v>
      </c>
      <c r="K21" s="36"/>
      <c r="L21" s="116"/>
      <c r="S21" s="36"/>
      <c r="T21" s="36"/>
      <c r="U21" s="36"/>
      <c r="V21" s="36"/>
      <c r="W21" s="36"/>
      <c r="X21" s="36"/>
      <c r="Y21" s="36"/>
      <c r="Z21" s="36"/>
      <c r="AA21" s="36"/>
      <c r="AB21" s="36"/>
      <c r="AC21" s="36"/>
      <c r="AD21" s="36"/>
      <c r="AE21" s="36"/>
    </row>
    <row r="22" spans="1:31" s="2" customFormat="1" ht="6.95" customHeight="1">
      <c r="A22" s="36"/>
      <c r="B22" s="41"/>
      <c r="C22" s="36"/>
      <c r="D22" s="36"/>
      <c r="E22" s="36"/>
      <c r="F22" s="36"/>
      <c r="G22" s="36"/>
      <c r="H22" s="36"/>
      <c r="I22" s="36"/>
      <c r="J22" s="36"/>
      <c r="K22" s="36"/>
      <c r="L22" s="116"/>
      <c r="S22" s="36"/>
      <c r="T22" s="36"/>
      <c r="U22" s="36"/>
      <c r="V22" s="36"/>
      <c r="W22" s="36"/>
      <c r="X22" s="36"/>
      <c r="Y22" s="36"/>
      <c r="Z22" s="36"/>
      <c r="AA22" s="36"/>
      <c r="AB22" s="36"/>
      <c r="AC22" s="36"/>
      <c r="AD22" s="36"/>
      <c r="AE22" s="36"/>
    </row>
    <row r="23" spans="1:31" s="2" customFormat="1" ht="12" customHeight="1">
      <c r="A23" s="36"/>
      <c r="B23" s="41"/>
      <c r="C23" s="36"/>
      <c r="D23" s="115" t="s">
        <v>38</v>
      </c>
      <c r="E23" s="36"/>
      <c r="F23" s="36"/>
      <c r="G23" s="36"/>
      <c r="H23" s="36"/>
      <c r="I23" s="115" t="s">
        <v>26</v>
      </c>
      <c r="J23" s="105" t="str">
        <f>IF('Rekapitulace stavby'!AN19="","",'Rekapitulace stavby'!AN19)</f>
        <v/>
      </c>
      <c r="K23" s="36"/>
      <c r="L23" s="116"/>
      <c r="S23" s="36"/>
      <c r="T23" s="36"/>
      <c r="U23" s="36"/>
      <c r="V23" s="36"/>
      <c r="W23" s="36"/>
      <c r="X23" s="36"/>
      <c r="Y23" s="36"/>
      <c r="Z23" s="36"/>
      <c r="AA23" s="36"/>
      <c r="AB23" s="36"/>
      <c r="AC23" s="36"/>
      <c r="AD23" s="36"/>
      <c r="AE23" s="36"/>
    </row>
    <row r="24" spans="1:31" s="2" customFormat="1" ht="18" customHeight="1">
      <c r="A24" s="36"/>
      <c r="B24" s="41"/>
      <c r="C24" s="36"/>
      <c r="D24" s="36"/>
      <c r="E24" s="105" t="str">
        <f>IF('Rekapitulace stavby'!E20="","",'Rekapitulace stavby'!E20)</f>
        <v xml:space="preserve"> </v>
      </c>
      <c r="F24" s="36"/>
      <c r="G24" s="36"/>
      <c r="H24" s="36"/>
      <c r="I24" s="115" t="s">
        <v>29</v>
      </c>
      <c r="J24" s="105" t="str">
        <f>IF('Rekapitulace stavby'!AN20="","",'Rekapitulace stavby'!AN20)</f>
        <v/>
      </c>
      <c r="K24" s="36"/>
      <c r="L24" s="116"/>
      <c r="S24" s="36"/>
      <c r="T24" s="36"/>
      <c r="U24" s="36"/>
      <c r="V24" s="36"/>
      <c r="W24" s="36"/>
      <c r="X24" s="36"/>
      <c r="Y24" s="36"/>
      <c r="Z24" s="36"/>
      <c r="AA24" s="36"/>
      <c r="AB24" s="36"/>
      <c r="AC24" s="36"/>
      <c r="AD24" s="36"/>
      <c r="AE24" s="36"/>
    </row>
    <row r="25" spans="1:31" s="2" customFormat="1" ht="6.95" customHeight="1">
      <c r="A25" s="36"/>
      <c r="B25" s="41"/>
      <c r="C25" s="36"/>
      <c r="D25" s="36"/>
      <c r="E25" s="36"/>
      <c r="F25" s="36"/>
      <c r="G25" s="36"/>
      <c r="H25" s="36"/>
      <c r="I25" s="36"/>
      <c r="J25" s="36"/>
      <c r="K25" s="36"/>
      <c r="L25" s="116"/>
      <c r="S25" s="36"/>
      <c r="T25" s="36"/>
      <c r="U25" s="36"/>
      <c r="V25" s="36"/>
      <c r="W25" s="36"/>
      <c r="X25" s="36"/>
      <c r="Y25" s="36"/>
      <c r="Z25" s="36"/>
      <c r="AA25" s="36"/>
      <c r="AB25" s="36"/>
      <c r="AC25" s="36"/>
      <c r="AD25" s="36"/>
      <c r="AE25" s="36"/>
    </row>
    <row r="26" spans="1:31" s="2" customFormat="1" ht="12" customHeight="1">
      <c r="A26" s="36"/>
      <c r="B26" s="41"/>
      <c r="C26" s="36"/>
      <c r="D26" s="115" t="s">
        <v>40</v>
      </c>
      <c r="E26" s="36"/>
      <c r="F26" s="36"/>
      <c r="G26" s="36"/>
      <c r="H26" s="36"/>
      <c r="I26" s="36"/>
      <c r="J26" s="36"/>
      <c r="K26" s="36"/>
      <c r="L26" s="116"/>
      <c r="S26" s="36"/>
      <c r="T26" s="36"/>
      <c r="U26" s="36"/>
      <c r="V26" s="36"/>
      <c r="W26" s="36"/>
      <c r="X26" s="36"/>
      <c r="Y26" s="36"/>
      <c r="Z26" s="36"/>
      <c r="AA26" s="36"/>
      <c r="AB26" s="36"/>
      <c r="AC26" s="36"/>
      <c r="AD26" s="36"/>
      <c r="AE26" s="36"/>
    </row>
    <row r="27" spans="1:31" s="8" customFormat="1" ht="16.5" customHeight="1">
      <c r="A27" s="118"/>
      <c r="B27" s="119"/>
      <c r="C27" s="118"/>
      <c r="D27" s="118"/>
      <c r="E27" s="413" t="s">
        <v>19</v>
      </c>
      <c r="F27" s="413"/>
      <c r="G27" s="413"/>
      <c r="H27" s="413"/>
      <c r="I27" s="118"/>
      <c r="J27" s="118"/>
      <c r="K27" s="118"/>
      <c r="L27" s="120"/>
      <c r="S27" s="118"/>
      <c r="T27" s="118"/>
      <c r="U27" s="118"/>
      <c r="V27" s="118"/>
      <c r="W27" s="118"/>
      <c r="X27" s="118"/>
      <c r="Y27" s="118"/>
      <c r="Z27" s="118"/>
      <c r="AA27" s="118"/>
      <c r="AB27" s="118"/>
      <c r="AC27" s="118"/>
      <c r="AD27" s="118"/>
      <c r="AE27" s="118"/>
    </row>
    <row r="28" spans="1:31" s="2" customFormat="1" ht="6.95" customHeight="1">
      <c r="A28" s="36"/>
      <c r="B28" s="41"/>
      <c r="C28" s="36"/>
      <c r="D28" s="36"/>
      <c r="E28" s="36"/>
      <c r="F28" s="36"/>
      <c r="G28" s="36"/>
      <c r="H28" s="36"/>
      <c r="I28" s="36"/>
      <c r="J28" s="36"/>
      <c r="K28" s="36"/>
      <c r="L28" s="116"/>
      <c r="S28" s="36"/>
      <c r="T28" s="36"/>
      <c r="U28" s="36"/>
      <c r="V28" s="36"/>
      <c r="W28" s="36"/>
      <c r="X28" s="36"/>
      <c r="Y28" s="36"/>
      <c r="Z28" s="36"/>
      <c r="AA28" s="36"/>
      <c r="AB28" s="36"/>
      <c r="AC28" s="36"/>
      <c r="AD28" s="36"/>
      <c r="AE28" s="36"/>
    </row>
    <row r="29" spans="1:31" s="2" customFormat="1" ht="6.95" customHeight="1">
      <c r="A29" s="36"/>
      <c r="B29" s="41"/>
      <c r="C29" s="36"/>
      <c r="D29" s="122"/>
      <c r="E29" s="122"/>
      <c r="F29" s="122"/>
      <c r="G29" s="122"/>
      <c r="H29" s="122"/>
      <c r="I29" s="122"/>
      <c r="J29" s="122"/>
      <c r="K29" s="122"/>
      <c r="L29" s="116"/>
      <c r="S29" s="36"/>
      <c r="T29" s="36"/>
      <c r="U29" s="36"/>
      <c r="V29" s="36"/>
      <c r="W29" s="36"/>
      <c r="X29" s="36"/>
      <c r="Y29" s="36"/>
      <c r="Z29" s="36"/>
      <c r="AA29" s="36"/>
      <c r="AB29" s="36"/>
      <c r="AC29" s="36"/>
      <c r="AD29" s="36"/>
      <c r="AE29" s="36"/>
    </row>
    <row r="30" spans="1:31" s="2" customFormat="1" ht="25.35" customHeight="1">
      <c r="A30" s="36"/>
      <c r="B30" s="41"/>
      <c r="C30" s="36"/>
      <c r="D30" s="123" t="s">
        <v>42</v>
      </c>
      <c r="E30" s="36"/>
      <c r="F30" s="36"/>
      <c r="G30" s="36"/>
      <c r="H30" s="36"/>
      <c r="I30" s="36"/>
      <c r="J30" s="124">
        <f>ROUND(J88, 2)</f>
        <v>0</v>
      </c>
      <c r="K30" s="36"/>
      <c r="L30" s="116"/>
      <c r="S30" s="36"/>
      <c r="T30" s="36"/>
      <c r="U30" s="36"/>
      <c r="V30" s="36"/>
      <c r="W30" s="36"/>
      <c r="X30" s="36"/>
      <c r="Y30" s="36"/>
      <c r="Z30" s="36"/>
      <c r="AA30" s="36"/>
      <c r="AB30" s="36"/>
      <c r="AC30" s="36"/>
      <c r="AD30" s="36"/>
      <c r="AE30" s="36"/>
    </row>
    <row r="31" spans="1:31" s="2" customFormat="1" ht="6.95" customHeight="1">
      <c r="A31" s="36"/>
      <c r="B31" s="41"/>
      <c r="C31" s="36"/>
      <c r="D31" s="122"/>
      <c r="E31" s="122"/>
      <c r="F31" s="122"/>
      <c r="G31" s="122"/>
      <c r="H31" s="122"/>
      <c r="I31" s="122"/>
      <c r="J31" s="122"/>
      <c r="K31" s="122"/>
      <c r="L31" s="116"/>
      <c r="S31" s="36"/>
      <c r="T31" s="36"/>
      <c r="U31" s="36"/>
      <c r="V31" s="36"/>
      <c r="W31" s="36"/>
      <c r="X31" s="36"/>
      <c r="Y31" s="36"/>
      <c r="Z31" s="36"/>
      <c r="AA31" s="36"/>
      <c r="AB31" s="36"/>
      <c r="AC31" s="36"/>
      <c r="AD31" s="36"/>
      <c r="AE31" s="36"/>
    </row>
    <row r="32" spans="1:31" s="2" customFormat="1" ht="14.45" customHeight="1">
      <c r="A32" s="36"/>
      <c r="B32" s="41"/>
      <c r="C32" s="36"/>
      <c r="D32" s="36"/>
      <c r="E32" s="36"/>
      <c r="F32" s="125" t="s">
        <v>44</v>
      </c>
      <c r="G32" s="36"/>
      <c r="H32" s="36"/>
      <c r="I32" s="125" t="s">
        <v>43</v>
      </c>
      <c r="J32" s="125" t="s">
        <v>45</v>
      </c>
      <c r="K32" s="36"/>
      <c r="L32" s="116"/>
      <c r="S32" s="36"/>
      <c r="T32" s="36"/>
      <c r="U32" s="36"/>
      <c r="V32" s="36"/>
      <c r="W32" s="36"/>
      <c r="X32" s="36"/>
      <c r="Y32" s="36"/>
      <c r="Z32" s="36"/>
      <c r="AA32" s="36"/>
      <c r="AB32" s="36"/>
      <c r="AC32" s="36"/>
      <c r="AD32" s="36"/>
      <c r="AE32" s="36"/>
    </row>
    <row r="33" spans="1:31" s="2" customFormat="1" ht="14.45" customHeight="1">
      <c r="A33" s="36"/>
      <c r="B33" s="41"/>
      <c r="C33" s="36"/>
      <c r="D33" s="126" t="s">
        <v>46</v>
      </c>
      <c r="E33" s="115" t="s">
        <v>47</v>
      </c>
      <c r="F33" s="127">
        <f>ROUND((SUM(BE88:BE305)),  2)</f>
        <v>0</v>
      </c>
      <c r="G33" s="36"/>
      <c r="H33" s="36"/>
      <c r="I33" s="128">
        <v>0.21</v>
      </c>
      <c r="J33" s="127">
        <f>ROUND(((SUM(BE88:BE305))*I33),  2)</f>
        <v>0</v>
      </c>
      <c r="K33" s="36"/>
      <c r="L33" s="116"/>
      <c r="S33" s="36"/>
      <c r="T33" s="36"/>
      <c r="U33" s="36"/>
      <c r="V33" s="36"/>
      <c r="W33" s="36"/>
      <c r="X33" s="36"/>
      <c r="Y33" s="36"/>
      <c r="Z33" s="36"/>
      <c r="AA33" s="36"/>
      <c r="AB33" s="36"/>
      <c r="AC33" s="36"/>
      <c r="AD33" s="36"/>
      <c r="AE33" s="36"/>
    </row>
    <row r="34" spans="1:31" s="2" customFormat="1" ht="14.45" customHeight="1">
      <c r="A34" s="36"/>
      <c r="B34" s="41"/>
      <c r="C34" s="36"/>
      <c r="D34" s="36"/>
      <c r="E34" s="115" t="s">
        <v>48</v>
      </c>
      <c r="F34" s="127">
        <f>ROUND((SUM(BF88:BF305)),  2)</f>
        <v>0</v>
      </c>
      <c r="G34" s="36"/>
      <c r="H34" s="36"/>
      <c r="I34" s="128">
        <v>0.15</v>
      </c>
      <c r="J34" s="127">
        <f>ROUND(((SUM(BF88:BF305))*I34),  2)</f>
        <v>0</v>
      </c>
      <c r="K34" s="36"/>
      <c r="L34" s="116"/>
      <c r="S34" s="36"/>
      <c r="T34" s="36"/>
      <c r="U34" s="36"/>
      <c r="V34" s="36"/>
      <c r="W34" s="36"/>
      <c r="X34" s="36"/>
      <c r="Y34" s="36"/>
      <c r="Z34" s="36"/>
      <c r="AA34" s="36"/>
      <c r="AB34" s="36"/>
      <c r="AC34" s="36"/>
      <c r="AD34" s="36"/>
      <c r="AE34" s="36"/>
    </row>
    <row r="35" spans="1:31" s="2" customFormat="1" ht="14.45" hidden="1" customHeight="1">
      <c r="A35" s="36"/>
      <c r="B35" s="41"/>
      <c r="C35" s="36"/>
      <c r="D35" s="36"/>
      <c r="E35" s="115" t="s">
        <v>49</v>
      </c>
      <c r="F35" s="127">
        <f>ROUND((SUM(BG88:BG305)),  2)</f>
        <v>0</v>
      </c>
      <c r="G35" s="36"/>
      <c r="H35" s="36"/>
      <c r="I35" s="128">
        <v>0.21</v>
      </c>
      <c r="J35" s="127">
        <f>0</f>
        <v>0</v>
      </c>
      <c r="K35" s="36"/>
      <c r="L35" s="116"/>
      <c r="S35" s="36"/>
      <c r="T35" s="36"/>
      <c r="U35" s="36"/>
      <c r="V35" s="36"/>
      <c r="W35" s="36"/>
      <c r="X35" s="36"/>
      <c r="Y35" s="36"/>
      <c r="Z35" s="36"/>
      <c r="AA35" s="36"/>
      <c r="AB35" s="36"/>
      <c r="AC35" s="36"/>
      <c r="AD35" s="36"/>
      <c r="AE35" s="36"/>
    </row>
    <row r="36" spans="1:31" s="2" customFormat="1" ht="14.45" hidden="1" customHeight="1">
      <c r="A36" s="36"/>
      <c r="B36" s="41"/>
      <c r="C36" s="36"/>
      <c r="D36" s="36"/>
      <c r="E36" s="115" t="s">
        <v>50</v>
      </c>
      <c r="F36" s="127">
        <f>ROUND((SUM(BH88:BH305)),  2)</f>
        <v>0</v>
      </c>
      <c r="G36" s="36"/>
      <c r="H36" s="36"/>
      <c r="I36" s="128">
        <v>0.15</v>
      </c>
      <c r="J36" s="127">
        <f>0</f>
        <v>0</v>
      </c>
      <c r="K36" s="36"/>
      <c r="L36" s="116"/>
      <c r="S36" s="36"/>
      <c r="T36" s="36"/>
      <c r="U36" s="36"/>
      <c r="V36" s="36"/>
      <c r="W36" s="36"/>
      <c r="X36" s="36"/>
      <c r="Y36" s="36"/>
      <c r="Z36" s="36"/>
      <c r="AA36" s="36"/>
      <c r="AB36" s="36"/>
      <c r="AC36" s="36"/>
      <c r="AD36" s="36"/>
      <c r="AE36" s="36"/>
    </row>
    <row r="37" spans="1:31" s="2" customFormat="1" ht="14.45" hidden="1" customHeight="1">
      <c r="A37" s="36"/>
      <c r="B37" s="41"/>
      <c r="C37" s="36"/>
      <c r="D37" s="36"/>
      <c r="E37" s="115" t="s">
        <v>51</v>
      </c>
      <c r="F37" s="127">
        <f>ROUND((SUM(BI88:BI305)),  2)</f>
        <v>0</v>
      </c>
      <c r="G37" s="36"/>
      <c r="H37" s="36"/>
      <c r="I37" s="128">
        <v>0</v>
      </c>
      <c r="J37" s="127">
        <f>0</f>
        <v>0</v>
      </c>
      <c r="K37" s="36"/>
      <c r="L37" s="116"/>
      <c r="S37" s="36"/>
      <c r="T37" s="36"/>
      <c r="U37" s="36"/>
      <c r="V37" s="36"/>
      <c r="W37" s="36"/>
      <c r="X37" s="36"/>
      <c r="Y37" s="36"/>
      <c r="Z37" s="36"/>
      <c r="AA37" s="36"/>
      <c r="AB37" s="36"/>
      <c r="AC37" s="36"/>
      <c r="AD37" s="36"/>
      <c r="AE37" s="36"/>
    </row>
    <row r="38" spans="1:31" s="2" customFormat="1" ht="6.95" customHeight="1">
      <c r="A38" s="36"/>
      <c r="B38" s="41"/>
      <c r="C38" s="36"/>
      <c r="D38" s="36"/>
      <c r="E38" s="36"/>
      <c r="F38" s="36"/>
      <c r="G38" s="36"/>
      <c r="H38" s="36"/>
      <c r="I38" s="36"/>
      <c r="J38" s="36"/>
      <c r="K38" s="36"/>
      <c r="L38" s="116"/>
      <c r="S38" s="36"/>
      <c r="T38" s="36"/>
      <c r="U38" s="36"/>
      <c r="V38" s="36"/>
      <c r="W38" s="36"/>
      <c r="X38" s="36"/>
      <c r="Y38" s="36"/>
      <c r="Z38" s="36"/>
      <c r="AA38" s="36"/>
      <c r="AB38" s="36"/>
      <c r="AC38" s="36"/>
      <c r="AD38" s="36"/>
      <c r="AE38" s="36"/>
    </row>
    <row r="39" spans="1:31" s="2" customFormat="1" ht="25.35" customHeight="1">
      <c r="A39" s="36"/>
      <c r="B39" s="41"/>
      <c r="C39" s="129"/>
      <c r="D39" s="130" t="s">
        <v>52</v>
      </c>
      <c r="E39" s="131"/>
      <c r="F39" s="131"/>
      <c r="G39" s="132" t="s">
        <v>53</v>
      </c>
      <c r="H39" s="133" t="s">
        <v>54</v>
      </c>
      <c r="I39" s="131"/>
      <c r="J39" s="134">
        <f>SUM(J30:J37)</f>
        <v>0</v>
      </c>
      <c r="K39" s="135"/>
      <c r="L39" s="116"/>
      <c r="S39" s="36"/>
      <c r="T39" s="36"/>
      <c r="U39" s="36"/>
      <c r="V39" s="36"/>
      <c r="W39" s="36"/>
      <c r="X39" s="36"/>
      <c r="Y39" s="36"/>
      <c r="Z39" s="36"/>
      <c r="AA39" s="36"/>
      <c r="AB39" s="36"/>
      <c r="AC39" s="36"/>
      <c r="AD39" s="36"/>
      <c r="AE39" s="36"/>
    </row>
    <row r="40" spans="1:31" s="2" customFormat="1" ht="14.45" customHeight="1">
      <c r="A40" s="36"/>
      <c r="B40" s="136"/>
      <c r="C40" s="137"/>
      <c r="D40" s="137"/>
      <c r="E40" s="137"/>
      <c r="F40" s="137"/>
      <c r="G40" s="137"/>
      <c r="H40" s="137"/>
      <c r="I40" s="137"/>
      <c r="J40" s="137"/>
      <c r="K40" s="137"/>
      <c r="L40" s="116"/>
      <c r="S40" s="36"/>
      <c r="T40" s="36"/>
      <c r="U40" s="36"/>
      <c r="V40" s="36"/>
      <c r="W40" s="36"/>
      <c r="X40" s="36"/>
      <c r="Y40" s="36"/>
      <c r="Z40" s="36"/>
      <c r="AA40" s="36"/>
      <c r="AB40" s="36"/>
      <c r="AC40" s="36"/>
      <c r="AD40" s="36"/>
      <c r="AE40" s="36"/>
    </row>
    <row r="44" spans="1:31" s="2" customFormat="1" ht="6.95" customHeight="1">
      <c r="A44" s="36"/>
      <c r="B44" s="138"/>
      <c r="C44" s="139"/>
      <c r="D44" s="139"/>
      <c r="E44" s="139"/>
      <c r="F44" s="139"/>
      <c r="G44" s="139"/>
      <c r="H44" s="139"/>
      <c r="I44" s="139"/>
      <c r="J44" s="139"/>
      <c r="K44" s="139"/>
      <c r="L44" s="116"/>
      <c r="S44" s="36"/>
      <c r="T44" s="36"/>
      <c r="U44" s="36"/>
      <c r="V44" s="36"/>
      <c r="W44" s="36"/>
      <c r="X44" s="36"/>
      <c r="Y44" s="36"/>
      <c r="Z44" s="36"/>
      <c r="AA44" s="36"/>
      <c r="AB44" s="36"/>
      <c r="AC44" s="36"/>
      <c r="AD44" s="36"/>
      <c r="AE44" s="36"/>
    </row>
    <row r="45" spans="1:31" s="2" customFormat="1" ht="24.95" customHeight="1">
      <c r="A45" s="36"/>
      <c r="B45" s="37"/>
      <c r="C45" s="25" t="s">
        <v>269</v>
      </c>
      <c r="D45" s="38"/>
      <c r="E45" s="38"/>
      <c r="F45" s="38"/>
      <c r="G45" s="38"/>
      <c r="H45" s="38"/>
      <c r="I45" s="38"/>
      <c r="J45" s="38"/>
      <c r="K45" s="38"/>
      <c r="L45" s="116"/>
      <c r="S45" s="36"/>
      <c r="T45" s="36"/>
      <c r="U45" s="36"/>
      <c r="V45" s="36"/>
      <c r="W45" s="36"/>
      <c r="X45" s="36"/>
      <c r="Y45" s="36"/>
      <c r="Z45" s="36"/>
      <c r="AA45" s="36"/>
      <c r="AB45" s="36"/>
      <c r="AC45" s="36"/>
      <c r="AD45" s="36"/>
      <c r="AE45" s="36"/>
    </row>
    <row r="46" spans="1:31" s="2" customFormat="1" ht="6.95" customHeight="1">
      <c r="A46" s="36"/>
      <c r="B46" s="37"/>
      <c r="C46" s="38"/>
      <c r="D46" s="38"/>
      <c r="E46" s="38"/>
      <c r="F46" s="38"/>
      <c r="G46" s="38"/>
      <c r="H46" s="38"/>
      <c r="I46" s="38"/>
      <c r="J46" s="38"/>
      <c r="K46" s="38"/>
      <c r="L46" s="116"/>
      <c r="S46" s="36"/>
      <c r="T46" s="36"/>
      <c r="U46" s="36"/>
      <c r="V46" s="36"/>
      <c r="W46" s="36"/>
      <c r="X46" s="36"/>
      <c r="Y46" s="36"/>
      <c r="Z46" s="36"/>
      <c r="AA46" s="36"/>
      <c r="AB46" s="36"/>
      <c r="AC46" s="36"/>
      <c r="AD46" s="36"/>
      <c r="AE46" s="36"/>
    </row>
    <row r="47" spans="1:31" s="2" customFormat="1" ht="12" customHeight="1">
      <c r="A47" s="36"/>
      <c r="B47" s="37"/>
      <c r="C47" s="31" t="s">
        <v>16</v>
      </c>
      <c r="D47" s="38"/>
      <c r="E47" s="38"/>
      <c r="F47" s="38"/>
      <c r="G47" s="38"/>
      <c r="H47" s="38"/>
      <c r="I47" s="38"/>
      <c r="J47" s="38"/>
      <c r="K47" s="38"/>
      <c r="L47" s="116"/>
      <c r="S47" s="36"/>
      <c r="T47" s="36"/>
      <c r="U47" s="36"/>
      <c r="V47" s="36"/>
      <c r="W47" s="36"/>
      <c r="X47" s="36"/>
      <c r="Y47" s="36"/>
      <c r="Z47" s="36"/>
      <c r="AA47" s="36"/>
      <c r="AB47" s="36"/>
      <c r="AC47" s="36"/>
      <c r="AD47" s="36"/>
      <c r="AE47" s="36"/>
    </row>
    <row r="48" spans="1:31" s="2" customFormat="1" ht="16.5" customHeight="1">
      <c r="A48" s="36"/>
      <c r="B48" s="37"/>
      <c r="C48" s="38"/>
      <c r="D48" s="38"/>
      <c r="E48" s="414" t="str">
        <f>E7</f>
        <v>VD Morávka – převedení extrémních povodní, stavba č. 4074</v>
      </c>
      <c r="F48" s="415"/>
      <c r="G48" s="415"/>
      <c r="H48" s="415"/>
      <c r="I48" s="38"/>
      <c r="J48" s="38"/>
      <c r="K48" s="38"/>
      <c r="L48" s="116"/>
      <c r="S48" s="36"/>
      <c r="T48" s="36"/>
      <c r="U48" s="36"/>
      <c r="V48" s="36"/>
      <c r="W48" s="36"/>
      <c r="X48" s="36"/>
      <c r="Y48" s="36"/>
      <c r="Z48" s="36"/>
      <c r="AA48" s="36"/>
      <c r="AB48" s="36"/>
      <c r="AC48" s="36"/>
      <c r="AD48" s="36"/>
      <c r="AE48" s="36"/>
    </row>
    <row r="49" spans="1:47" s="2" customFormat="1" ht="12" customHeight="1">
      <c r="A49" s="36"/>
      <c r="B49" s="37"/>
      <c r="C49" s="31" t="s">
        <v>154</v>
      </c>
      <c r="D49" s="38"/>
      <c r="E49" s="38"/>
      <c r="F49" s="38"/>
      <c r="G49" s="38"/>
      <c r="H49" s="38"/>
      <c r="I49" s="38"/>
      <c r="J49" s="38"/>
      <c r="K49" s="38"/>
      <c r="L49" s="116"/>
      <c r="S49" s="36"/>
      <c r="T49" s="36"/>
      <c r="U49" s="36"/>
      <c r="V49" s="36"/>
      <c r="W49" s="36"/>
      <c r="X49" s="36"/>
      <c r="Y49" s="36"/>
      <c r="Z49" s="36"/>
      <c r="AA49" s="36"/>
      <c r="AB49" s="36"/>
      <c r="AC49" s="36"/>
      <c r="AD49" s="36"/>
      <c r="AE49" s="36"/>
    </row>
    <row r="50" spans="1:47" s="2" customFormat="1" ht="16.5" customHeight="1">
      <c r="A50" s="36"/>
      <c r="B50" s="37"/>
      <c r="C50" s="38"/>
      <c r="D50" s="38"/>
      <c r="E50" s="368" t="str">
        <f>E9</f>
        <v>SO 07 - Oprava mostu na korunu hráze</v>
      </c>
      <c r="F50" s="416"/>
      <c r="G50" s="416"/>
      <c r="H50" s="416"/>
      <c r="I50" s="38"/>
      <c r="J50" s="38"/>
      <c r="K50" s="38"/>
      <c r="L50" s="116"/>
      <c r="S50" s="36"/>
      <c r="T50" s="36"/>
      <c r="U50" s="36"/>
      <c r="V50" s="36"/>
      <c r="W50" s="36"/>
      <c r="X50" s="36"/>
      <c r="Y50" s="36"/>
      <c r="Z50" s="36"/>
      <c r="AA50" s="36"/>
      <c r="AB50" s="36"/>
      <c r="AC50" s="36"/>
      <c r="AD50" s="36"/>
      <c r="AE50" s="36"/>
    </row>
    <row r="51" spans="1:47" s="2" customFormat="1" ht="6.95" customHeight="1">
      <c r="A51" s="36"/>
      <c r="B51" s="37"/>
      <c r="C51" s="38"/>
      <c r="D51" s="38"/>
      <c r="E51" s="38"/>
      <c r="F51" s="38"/>
      <c r="G51" s="38"/>
      <c r="H51" s="38"/>
      <c r="I51" s="38"/>
      <c r="J51" s="38"/>
      <c r="K51" s="38"/>
      <c r="L51" s="116"/>
      <c r="S51" s="36"/>
      <c r="T51" s="36"/>
      <c r="U51" s="36"/>
      <c r="V51" s="36"/>
      <c r="W51" s="36"/>
      <c r="X51" s="36"/>
      <c r="Y51" s="36"/>
      <c r="Z51" s="36"/>
      <c r="AA51" s="36"/>
      <c r="AB51" s="36"/>
      <c r="AC51" s="36"/>
      <c r="AD51" s="36"/>
      <c r="AE51" s="36"/>
    </row>
    <row r="52" spans="1:47" s="2" customFormat="1" ht="12" customHeight="1">
      <c r="A52" s="36"/>
      <c r="B52" s="37"/>
      <c r="C52" s="31" t="s">
        <v>21</v>
      </c>
      <c r="D52" s="38"/>
      <c r="E52" s="38"/>
      <c r="F52" s="29" t="str">
        <f>F12</f>
        <v xml:space="preserve"> </v>
      </c>
      <c r="G52" s="38"/>
      <c r="H52" s="38"/>
      <c r="I52" s="31" t="s">
        <v>23</v>
      </c>
      <c r="J52" s="61" t="str">
        <f>IF(J12="","",J12)</f>
        <v>11. 11. 2020</v>
      </c>
      <c r="K52" s="38"/>
      <c r="L52" s="116"/>
      <c r="S52" s="36"/>
      <c r="T52" s="36"/>
      <c r="U52" s="36"/>
      <c r="V52" s="36"/>
      <c r="W52" s="36"/>
      <c r="X52" s="36"/>
      <c r="Y52" s="36"/>
      <c r="Z52" s="36"/>
      <c r="AA52" s="36"/>
      <c r="AB52" s="36"/>
      <c r="AC52" s="36"/>
      <c r="AD52" s="36"/>
      <c r="AE52" s="36"/>
    </row>
    <row r="53" spans="1:47" s="2" customFormat="1" ht="6.95" customHeight="1">
      <c r="A53" s="36"/>
      <c r="B53" s="37"/>
      <c r="C53" s="38"/>
      <c r="D53" s="38"/>
      <c r="E53" s="38"/>
      <c r="F53" s="38"/>
      <c r="G53" s="38"/>
      <c r="H53" s="38"/>
      <c r="I53" s="38"/>
      <c r="J53" s="38"/>
      <c r="K53" s="38"/>
      <c r="L53" s="116"/>
      <c r="S53" s="36"/>
      <c r="T53" s="36"/>
      <c r="U53" s="36"/>
      <c r="V53" s="36"/>
      <c r="W53" s="36"/>
      <c r="X53" s="36"/>
      <c r="Y53" s="36"/>
      <c r="Z53" s="36"/>
      <c r="AA53" s="36"/>
      <c r="AB53" s="36"/>
      <c r="AC53" s="36"/>
      <c r="AD53" s="36"/>
      <c r="AE53" s="36"/>
    </row>
    <row r="54" spans="1:47" s="2" customFormat="1" ht="15.2" customHeight="1">
      <c r="A54" s="36"/>
      <c r="B54" s="37"/>
      <c r="C54" s="31" t="s">
        <v>25</v>
      </c>
      <c r="D54" s="38"/>
      <c r="E54" s="38"/>
      <c r="F54" s="29" t="str">
        <f>E15</f>
        <v>Povodí Odry, státní podnik</v>
      </c>
      <c r="G54" s="38"/>
      <c r="H54" s="38"/>
      <c r="I54" s="31" t="s">
        <v>33</v>
      </c>
      <c r="J54" s="34" t="str">
        <f>E21</f>
        <v xml:space="preserve">Golik VH, s. r. o. </v>
      </c>
      <c r="K54" s="38"/>
      <c r="L54" s="116"/>
      <c r="S54" s="36"/>
      <c r="T54" s="36"/>
      <c r="U54" s="36"/>
      <c r="V54" s="36"/>
      <c r="W54" s="36"/>
      <c r="X54" s="36"/>
      <c r="Y54" s="36"/>
      <c r="Z54" s="36"/>
      <c r="AA54" s="36"/>
      <c r="AB54" s="36"/>
      <c r="AC54" s="36"/>
      <c r="AD54" s="36"/>
      <c r="AE54" s="36"/>
    </row>
    <row r="55" spans="1:47" s="2" customFormat="1" ht="15.2" customHeight="1">
      <c r="A55" s="36"/>
      <c r="B55" s="37"/>
      <c r="C55" s="31" t="s">
        <v>31</v>
      </c>
      <c r="D55" s="38"/>
      <c r="E55" s="38"/>
      <c r="F55" s="29" t="str">
        <f>IF(E18="","",E18)</f>
        <v>Vyplň údaj</v>
      </c>
      <c r="G55" s="38"/>
      <c r="H55" s="38"/>
      <c r="I55" s="31" t="s">
        <v>38</v>
      </c>
      <c r="J55" s="34" t="str">
        <f>E24</f>
        <v xml:space="preserve"> </v>
      </c>
      <c r="K55" s="38"/>
      <c r="L55" s="116"/>
      <c r="S55" s="36"/>
      <c r="T55" s="36"/>
      <c r="U55" s="36"/>
      <c r="V55" s="36"/>
      <c r="W55" s="36"/>
      <c r="X55" s="36"/>
      <c r="Y55" s="36"/>
      <c r="Z55" s="36"/>
      <c r="AA55" s="36"/>
      <c r="AB55" s="36"/>
      <c r="AC55" s="36"/>
      <c r="AD55" s="36"/>
      <c r="AE55" s="36"/>
    </row>
    <row r="56" spans="1:47" s="2" customFormat="1" ht="10.35" customHeight="1">
      <c r="A56" s="36"/>
      <c r="B56" s="37"/>
      <c r="C56" s="38"/>
      <c r="D56" s="38"/>
      <c r="E56" s="38"/>
      <c r="F56" s="38"/>
      <c r="G56" s="38"/>
      <c r="H56" s="38"/>
      <c r="I56" s="38"/>
      <c r="J56" s="38"/>
      <c r="K56" s="38"/>
      <c r="L56" s="116"/>
      <c r="S56" s="36"/>
      <c r="T56" s="36"/>
      <c r="U56" s="36"/>
      <c r="V56" s="36"/>
      <c r="W56" s="36"/>
      <c r="X56" s="36"/>
      <c r="Y56" s="36"/>
      <c r="Z56" s="36"/>
      <c r="AA56" s="36"/>
      <c r="AB56" s="36"/>
      <c r="AC56" s="36"/>
      <c r="AD56" s="36"/>
      <c r="AE56" s="36"/>
    </row>
    <row r="57" spans="1:47" s="2" customFormat="1" ht="29.25" customHeight="1">
      <c r="A57" s="36"/>
      <c r="B57" s="37"/>
      <c r="C57" s="140" t="s">
        <v>290</v>
      </c>
      <c r="D57" s="141"/>
      <c r="E57" s="141"/>
      <c r="F57" s="141"/>
      <c r="G57" s="141"/>
      <c r="H57" s="141"/>
      <c r="I57" s="141"/>
      <c r="J57" s="142" t="s">
        <v>291</v>
      </c>
      <c r="K57" s="141"/>
      <c r="L57" s="116"/>
      <c r="S57" s="36"/>
      <c r="T57" s="36"/>
      <c r="U57" s="36"/>
      <c r="V57" s="36"/>
      <c r="W57" s="36"/>
      <c r="X57" s="36"/>
      <c r="Y57" s="36"/>
      <c r="Z57" s="36"/>
      <c r="AA57" s="36"/>
      <c r="AB57" s="36"/>
      <c r="AC57" s="36"/>
      <c r="AD57" s="36"/>
      <c r="AE57" s="36"/>
    </row>
    <row r="58" spans="1:47" s="2" customFormat="1" ht="10.35" customHeight="1">
      <c r="A58" s="36"/>
      <c r="B58" s="37"/>
      <c r="C58" s="38"/>
      <c r="D58" s="38"/>
      <c r="E58" s="38"/>
      <c r="F58" s="38"/>
      <c r="G58" s="38"/>
      <c r="H58" s="38"/>
      <c r="I58" s="38"/>
      <c r="J58" s="38"/>
      <c r="K58" s="38"/>
      <c r="L58" s="116"/>
      <c r="S58" s="36"/>
      <c r="T58" s="36"/>
      <c r="U58" s="36"/>
      <c r="V58" s="36"/>
      <c r="W58" s="36"/>
      <c r="X58" s="36"/>
      <c r="Y58" s="36"/>
      <c r="Z58" s="36"/>
      <c r="AA58" s="36"/>
      <c r="AB58" s="36"/>
      <c r="AC58" s="36"/>
      <c r="AD58" s="36"/>
      <c r="AE58" s="36"/>
    </row>
    <row r="59" spans="1:47" s="2" customFormat="1" ht="22.9" customHeight="1">
      <c r="A59" s="36"/>
      <c r="B59" s="37"/>
      <c r="C59" s="143" t="s">
        <v>74</v>
      </c>
      <c r="D59" s="38"/>
      <c r="E59" s="38"/>
      <c r="F59" s="38"/>
      <c r="G59" s="38"/>
      <c r="H59" s="38"/>
      <c r="I59" s="38"/>
      <c r="J59" s="79">
        <f>J88</f>
        <v>0</v>
      </c>
      <c r="K59" s="38"/>
      <c r="L59" s="116"/>
      <c r="S59" s="36"/>
      <c r="T59" s="36"/>
      <c r="U59" s="36"/>
      <c r="V59" s="36"/>
      <c r="W59" s="36"/>
      <c r="X59" s="36"/>
      <c r="Y59" s="36"/>
      <c r="Z59" s="36"/>
      <c r="AA59" s="36"/>
      <c r="AB59" s="36"/>
      <c r="AC59" s="36"/>
      <c r="AD59" s="36"/>
      <c r="AE59" s="36"/>
      <c r="AU59" s="19" t="s">
        <v>121</v>
      </c>
    </row>
    <row r="60" spans="1:47" s="9" customFormat="1" ht="24.95" customHeight="1">
      <c r="B60" s="144"/>
      <c r="C60" s="145"/>
      <c r="D60" s="146" t="s">
        <v>6800</v>
      </c>
      <c r="E60" s="147"/>
      <c r="F60" s="147"/>
      <c r="G60" s="147"/>
      <c r="H60" s="147"/>
      <c r="I60" s="147"/>
      <c r="J60" s="148">
        <f>J89</f>
        <v>0</v>
      </c>
      <c r="K60" s="145"/>
      <c r="L60" s="149"/>
    </row>
    <row r="61" spans="1:47" s="9" customFormat="1" ht="24.95" customHeight="1">
      <c r="B61" s="144"/>
      <c r="C61" s="145"/>
      <c r="D61" s="146" t="s">
        <v>6801</v>
      </c>
      <c r="E61" s="147"/>
      <c r="F61" s="147"/>
      <c r="G61" s="147"/>
      <c r="H61" s="147"/>
      <c r="I61" s="147"/>
      <c r="J61" s="148">
        <f>J110</f>
        <v>0</v>
      </c>
      <c r="K61" s="145"/>
      <c r="L61" s="149"/>
    </row>
    <row r="62" spans="1:47" s="9" customFormat="1" ht="24.95" customHeight="1">
      <c r="B62" s="144"/>
      <c r="C62" s="145"/>
      <c r="D62" s="146" t="s">
        <v>6802</v>
      </c>
      <c r="E62" s="147"/>
      <c r="F62" s="147"/>
      <c r="G62" s="147"/>
      <c r="H62" s="147"/>
      <c r="I62" s="147"/>
      <c r="J62" s="148">
        <f>J115</f>
        <v>0</v>
      </c>
      <c r="K62" s="145"/>
      <c r="L62" s="149"/>
    </row>
    <row r="63" spans="1:47" s="9" customFormat="1" ht="24.95" customHeight="1">
      <c r="B63" s="144"/>
      <c r="C63" s="145"/>
      <c r="D63" s="146" t="s">
        <v>6803</v>
      </c>
      <c r="E63" s="147"/>
      <c r="F63" s="147"/>
      <c r="G63" s="147"/>
      <c r="H63" s="147"/>
      <c r="I63" s="147"/>
      <c r="J63" s="148">
        <f>J120</f>
        <v>0</v>
      </c>
      <c r="K63" s="145"/>
      <c r="L63" s="149"/>
    </row>
    <row r="64" spans="1:47" s="9" customFormat="1" ht="24.95" customHeight="1">
      <c r="B64" s="144"/>
      <c r="C64" s="145"/>
      <c r="D64" s="146" t="s">
        <v>6804</v>
      </c>
      <c r="E64" s="147"/>
      <c r="F64" s="147"/>
      <c r="G64" s="147"/>
      <c r="H64" s="147"/>
      <c r="I64" s="147"/>
      <c r="J64" s="148">
        <f>J141</f>
        <v>0</v>
      </c>
      <c r="K64" s="145"/>
      <c r="L64" s="149"/>
    </row>
    <row r="65" spans="1:31" s="9" customFormat="1" ht="24.95" customHeight="1">
      <c r="B65" s="144"/>
      <c r="C65" s="145"/>
      <c r="D65" s="146" t="s">
        <v>6805</v>
      </c>
      <c r="E65" s="147"/>
      <c r="F65" s="147"/>
      <c r="G65" s="147"/>
      <c r="H65" s="147"/>
      <c r="I65" s="147"/>
      <c r="J65" s="148">
        <f>J194</f>
        <v>0</v>
      </c>
      <c r="K65" s="145"/>
      <c r="L65" s="149"/>
    </row>
    <row r="66" spans="1:31" s="9" customFormat="1" ht="24.95" customHeight="1">
      <c r="B66" s="144"/>
      <c r="C66" s="145"/>
      <c r="D66" s="146" t="s">
        <v>6806</v>
      </c>
      <c r="E66" s="147"/>
      <c r="F66" s="147"/>
      <c r="G66" s="147"/>
      <c r="H66" s="147"/>
      <c r="I66" s="147"/>
      <c r="J66" s="148">
        <f>J207</f>
        <v>0</v>
      </c>
      <c r="K66" s="145"/>
      <c r="L66" s="149"/>
    </row>
    <row r="67" spans="1:31" s="9" customFormat="1" ht="24.95" customHeight="1">
      <c r="B67" s="144"/>
      <c r="C67" s="145"/>
      <c r="D67" s="146" t="s">
        <v>6807</v>
      </c>
      <c r="E67" s="147"/>
      <c r="F67" s="147"/>
      <c r="G67" s="147"/>
      <c r="H67" s="147"/>
      <c r="I67" s="147"/>
      <c r="J67" s="148">
        <f>J220</f>
        <v>0</v>
      </c>
      <c r="K67" s="145"/>
      <c r="L67" s="149"/>
    </row>
    <row r="68" spans="1:31" s="9" customFormat="1" ht="24.95" customHeight="1">
      <c r="B68" s="144"/>
      <c r="C68" s="145"/>
      <c r="D68" s="146" t="s">
        <v>6808</v>
      </c>
      <c r="E68" s="147"/>
      <c r="F68" s="147"/>
      <c r="G68" s="147"/>
      <c r="H68" s="147"/>
      <c r="I68" s="147"/>
      <c r="J68" s="148">
        <f>J233</f>
        <v>0</v>
      </c>
      <c r="K68" s="145"/>
      <c r="L68" s="149"/>
    </row>
    <row r="69" spans="1:31" s="2" customFormat="1" ht="21.75" customHeight="1">
      <c r="A69" s="36"/>
      <c r="B69" s="37"/>
      <c r="C69" s="38"/>
      <c r="D69" s="38"/>
      <c r="E69" s="38"/>
      <c r="F69" s="38"/>
      <c r="G69" s="38"/>
      <c r="H69" s="38"/>
      <c r="I69" s="38"/>
      <c r="J69" s="38"/>
      <c r="K69" s="38"/>
      <c r="L69" s="116"/>
      <c r="S69" s="36"/>
      <c r="T69" s="36"/>
      <c r="U69" s="36"/>
      <c r="V69" s="36"/>
      <c r="W69" s="36"/>
      <c r="X69" s="36"/>
      <c r="Y69" s="36"/>
      <c r="Z69" s="36"/>
      <c r="AA69" s="36"/>
      <c r="AB69" s="36"/>
      <c r="AC69" s="36"/>
      <c r="AD69" s="36"/>
      <c r="AE69" s="36"/>
    </row>
    <row r="70" spans="1:31" s="2" customFormat="1" ht="6.95" customHeight="1">
      <c r="A70" s="36"/>
      <c r="B70" s="49"/>
      <c r="C70" s="50"/>
      <c r="D70" s="50"/>
      <c r="E70" s="50"/>
      <c r="F70" s="50"/>
      <c r="G70" s="50"/>
      <c r="H70" s="50"/>
      <c r="I70" s="50"/>
      <c r="J70" s="50"/>
      <c r="K70" s="50"/>
      <c r="L70" s="116"/>
      <c r="S70" s="36"/>
      <c r="T70" s="36"/>
      <c r="U70" s="36"/>
      <c r="V70" s="36"/>
      <c r="W70" s="36"/>
      <c r="X70" s="36"/>
      <c r="Y70" s="36"/>
      <c r="Z70" s="36"/>
      <c r="AA70" s="36"/>
      <c r="AB70" s="36"/>
      <c r="AC70" s="36"/>
      <c r="AD70" s="36"/>
      <c r="AE70" s="36"/>
    </row>
    <row r="74" spans="1:31" s="2" customFormat="1" ht="6.95" customHeight="1">
      <c r="A74" s="36"/>
      <c r="B74" s="51"/>
      <c r="C74" s="52"/>
      <c r="D74" s="52"/>
      <c r="E74" s="52"/>
      <c r="F74" s="52"/>
      <c r="G74" s="52"/>
      <c r="H74" s="52"/>
      <c r="I74" s="52"/>
      <c r="J74" s="52"/>
      <c r="K74" s="52"/>
      <c r="L74" s="116"/>
      <c r="S74" s="36"/>
      <c r="T74" s="36"/>
      <c r="U74" s="36"/>
      <c r="V74" s="36"/>
      <c r="W74" s="36"/>
      <c r="X74" s="36"/>
      <c r="Y74" s="36"/>
      <c r="Z74" s="36"/>
      <c r="AA74" s="36"/>
      <c r="AB74" s="36"/>
      <c r="AC74" s="36"/>
      <c r="AD74" s="36"/>
      <c r="AE74" s="36"/>
    </row>
    <row r="75" spans="1:31" s="2" customFormat="1" ht="24.95" customHeight="1">
      <c r="A75" s="36"/>
      <c r="B75" s="37"/>
      <c r="C75" s="25" t="s">
        <v>309</v>
      </c>
      <c r="D75" s="38"/>
      <c r="E75" s="38"/>
      <c r="F75" s="38"/>
      <c r="G75" s="38"/>
      <c r="H75" s="38"/>
      <c r="I75" s="38"/>
      <c r="J75" s="38"/>
      <c r="K75" s="38"/>
      <c r="L75" s="116"/>
      <c r="S75" s="36"/>
      <c r="T75" s="36"/>
      <c r="U75" s="36"/>
      <c r="V75" s="36"/>
      <c r="W75" s="36"/>
      <c r="X75" s="36"/>
      <c r="Y75" s="36"/>
      <c r="Z75" s="36"/>
      <c r="AA75" s="36"/>
      <c r="AB75" s="36"/>
      <c r="AC75" s="36"/>
      <c r="AD75" s="36"/>
      <c r="AE75" s="36"/>
    </row>
    <row r="76" spans="1:31" s="2" customFormat="1" ht="6.95" customHeight="1">
      <c r="A76" s="36"/>
      <c r="B76" s="37"/>
      <c r="C76" s="38"/>
      <c r="D76" s="38"/>
      <c r="E76" s="38"/>
      <c r="F76" s="38"/>
      <c r="G76" s="38"/>
      <c r="H76" s="38"/>
      <c r="I76" s="38"/>
      <c r="J76" s="38"/>
      <c r="K76" s="38"/>
      <c r="L76" s="116"/>
      <c r="S76" s="36"/>
      <c r="T76" s="36"/>
      <c r="U76" s="36"/>
      <c r="V76" s="36"/>
      <c r="W76" s="36"/>
      <c r="X76" s="36"/>
      <c r="Y76" s="36"/>
      <c r="Z76" s="36"/>
      <c r="AA76" s="36"/>
      <c r="AB76" s="36"/>
      <c r="AC76" s="36"/>
      <c r="AD76" s="36"/>
      <c r="AE76" s="36"/>
    </row>
    <row r="77" spans="1:31" s="2" customFormat="1" ht="12" customHeight="1">
      <c r="A77" s="36"/>
      <c r="B77" s="37"/>
      <c r="C77" s="31" t="s">
        <v>16</v>
      </c>
      <c r="D77" s="38"/>
      <c r="E77" s="38"/>
      <c r="F77" s="38"/>
      <c r="G77" s="38"/>
      <c r="H77" s="38"/>
      <c r="I77" s="38"/>
      <c r="J77" s="38"/>
      <c r="K77" s="38"/>
      <c r="L77" s="116"/>
      <c r="S77" s="36"/>
      <c r="T77" s="36"/>
      <c r="U77" s="36"/>
      <c r="V77" s="36"/>
      <c r="W77" s="36"/>
      <c r="X77" s="36"/>
      <c r="Y77" s="36"/>
      <c r="Z77" s="36"/>
      <c r="AA77" s="36"/>
      <c r="AB77" s="36"/>
      <c r="AC77" s="36"/>
      <c r="AD77" s="36"/>
      <c r="AE77" s="36"/>
    </row>
    <row r="78" spans="1:31" s="2" customFormat="1" ht="16.5" customHeight="1">
      <c r="A78" s="36"/>
      <c r="B78" s="37"/>
      <c r="C78" s="38"/>
      <c r="D78" s="38"/>
      <c r="E78" s="414" t="str">
        <f>E7</f>
        <v>VD Morávka – převedení extrémních povodní, stavba č. 4074</v>
      </c>
      <c r="F78" s="415"/>
      <c r="G78" s="415"/>
      <c r="H78" s="415"/>
      <c r="I78" s="38"/>
      <c r="J78" s="38"/>
      <c r="K78" s="38"/>
      <c r="L78" s="116"/>
      <c r="S78" s="36"/>
      <c r="T78" s="36"/>
      <c r="U78" s="36"/>
      <c r="V78" s="36"/>
      <c r="W78" s="36"/>
      <c r="X78" s="36"/>
      <c r="Y78" s="36"/>
      <c r="Z78" s="36"/>
      <c r="AA78" s="36"/>
      <c r="AB78" s="36"/>
      <c r="AC78" s="36"/>
      <c r="AD78" s="36"/>
      <c r="AE78" s="36"/>
    </row>
    <row r="79" spans="1:31" s="2" customFormat="1" ht="12" customHeight="1">
      <c r="A79" s="36"/>
      <c r="B79" s="37"/>
      <c r="C79" s="31" t="s">
        <v>154</v>
      </c>
      <c r="D79" s="38"/>
      <c r="E79" s="38"/>
      <c r="F79" s="38"/>
      <c r="G79" s="38"/>
      <c r="H79" s="38"/>
      <c r="I79" s="38"/>
      <c r="J79" s="38"/>
      <c r="K79" s="38"/>
      <c r="L79" s="116"/>
      <c r="S79" s="36"/>
      <c r="T79" s="36"/>
      <c r="U79" s="36"/>
      <c r="V79" s="36"/>
      <c r="W79" s="36"/>
      <c r="X79" s="36"/>
      <c r="Y79" s="36"/>
      <c r="Z79" s="36"/>
      <c r="AA79" s="36"/>
      <c r="AB79" s="36"/>
      <c r="AC79" s="36"/>
      <c r="AD79" s="36"/>
      <c r="AE79" s="36"/>
    </row>
    <row r="80" spans="1:31" s="2" customFormat="1" ht="16.5" customHeight="1">
      <c r="A80" s="36"/>
      <c r="B80" s="37"/>
      <c r="C80" s="38"/>
      <c r="D80" s="38"/>
      <c r="E80" s="368" t="str">
        <f>E9</f>
        <v>SO 07 - Oprava mostu na korunu hráze</v>
      </c>
      <c r="F80" s="416"/>
      <c r="G80" s="416"/>
      <c r="H80" s="416"/>
      <c r="I80" s="38"/>
      <c r="J80" s="38"/>
      <c r="K80" s="38"/>
      <c r="L80" s="116"/>
      <c r="S80" s="36"/>
      <c r="T80" s="36"/>
      <c r="U80" s="36"/>
      <c r="V80" s="36"/>
      <c r="W80" s="36"/>
      <c r="X80" s="36"/>
      <c r="Y80" s="36"/>
      <c r="Z80" s="36"/>
      <c r="AA80" s="36"/>
      <c r="AB80" s="36"/>
      <c r="AC80" s="36"/>
      <c r="AD80" s="36"/>
      <c r="AE80" s="36"/>
    </row>
    <row r="81" spans="1:65" s="2" customFormat="1" ht="6.95" customHeight="1">
      <c r="A81" s="36"/>
      <c r="B81" s="37"/>
      <c r="C81" s="38"/>
      <c r="D81" s="38"/>
      <c r="E81" s="38"/>
      <c r="F81" s="38"/>
      <c r="G81" s="38"/>
      <c r="H81" s="38"/>
      <c r="I81" s="38"/>
      <c r="J81" s="38"/>
      <c r="K81" s="38"/>
      <c r="L81" s="116"/>
      <c r="S81" s="36"/>
      <c r="T81" s="36"/>
      <c r="U81" s="36"/>
      <c r="V81" s="36"/>
      <c r="W81" s="36"/>
      <c r="X81" s="36"/>
      <c r="Y81" s="36"/>
      <c r="Z81" s="36"/>
      <c r="AA81" s="36"/>
      <c r="AB81" s="36"/>
      <c r="AC81" s="36"/>
      <c r="AD81" s="36"/>
      <c r="AE81" s="36"/>
    </row>
    <row r="82" spans="1:65" s="2" customFormat="1" ht="12" customHeight="1">
      <c r="A82" s="36"/>
      <c r="B82" s="37"/>
      <c r="C82" s="31" t="s">
        <v>21</v>
      </c>
      <c r="D82" s="38"/>
      <c r="E82" s="38"/>
      <c r="F82" s="29" t="str">
        <f>F12</f>
        <v xml:space="preserve"> </v>
      </c>
      <c r="G82" s="38"/>
      <c r="H82" s="38"/>
      <c r="I82" s="31" t="s">
        <v>23</v>
      </c>
      <c r="J82" s="61" t="str">
        <f>IF(J12="","",J12)</f>
        <v>11. 11. 2020</v>
      </c>
      <c r="K82" s="38"/>
      <c r="L82" s="116"/>
      <c r="S82" s="36"/>
      <c r="T82" s="36"/>
      <c r="U82" s="36"/>
      <c r="V82" s="36"/>
      <c r="W82" s="36"/>
      <c r="X82" s="36"/>
      <c r="Y82" s="36"/>
      <c r="Z82" s="36"/>
      <c r="AA82" s="36"/>
      <c r="AB82" s="36"/>
      <c r="AC82" s="36"/>
      <c r="AD82" s="36"/>
      <c r="AE82" s="36"/>
    </row>
    <row r="83" spans="1:65" s="2" customFormat="1" ht="6.95" customHeight="1">
      <c r="A83" s="36"/>
      <c r="B83" s="37"/>
      <c r="C83" s="38"/>
      <c r="D83" s="38"/>
      <c r="E83" s="38"/>
      <c r="F83" s="38"/>
      <c r="G83" s="38"/>
      <c r="H83" s="38"/>
      <c r="I83" s="38"/>
      <c r="J83" s="38"/>
      <c r="K83" s="38"/>
      <c r="L83" s="116"/>
      <c r="S83" s="36"/>
      <c r="T83" s="36"/>
      <c r="U83" s="36"/>
      <c r="V83" s="36"/>
      <c r="W83" s="36"/>
      <c r="X83" s="36"/>
      <c r="Y83" s="36"/>
      <c r="Z83" s="36"/>
      <c r="AA83" s="36"/>
      <c r="AB83" s="36"/>
      <c r="AC83" s="36"/>
      <c r="AD83" s="36"/>
      <c r="AE83" s="36"/>
    </row>
    <row r="84" spans="1:65" s="2" customFormat="1" ht="15.2" customHeight="1">
      <c r="A84" s="36"/>
      <c r="B84" s="37"/>
      <c r="C84" s="31" t="s">
        <v>25</v>
      </c>
      <c r="D84" s="38"/>
      <c r="E84" s="38"/>
      <c r="F84" s="29" t="str">
        <f>E15</f>
        <v>Povodí Odry, státní podnik</v>
      </c>
      <c r="G84" s="38"/>
      <c r="H84" s="38"/>
      <c r="I84" s="31" t="s">
        <v>33</v>
      </c>
      <c r="J84" s="34" t="str">
        <f>E21</f>
        <v xml:space="preserve">Golik VH, s. r. o. </v>
      </c>
      <c r="K84" s="38"/>
      <c r="L84" s="116"/>
      <c r="S84" s="36"/>
      <c r="T84" s="36"/>
      <c r="U84" s="36"/>
      <c r="V84" s="36"/>
      <c r="W84" s="36"/>
      <c r="X84" s="36"/>
      <c r="Y84" s="36"/>
      <c r="Z84" s="36"/>
      <c r="AA84" s="36"/>
      <c r="AB84" s="36"/>
      <c r="AC84" s="36"/>
      <c r="AD84" s="36"/>
      <c r="AE84" s="36"/>
    </row>
    <row r="85" spans="1:65" s="2" customFormat="1" ht="15.2" customHeight="1">
      <c r="A85" s="36"/>
      <c r="B85" s="37"/>
      <c r="C85" s="31" t="s">
        <v>31</v>
      </c>
      <c r="D85" s="38"/>
      <c r="E85" s="38"/>
      <c r="F85" s="29" t="str">
        <f>IF(E18="","",E18)</f>
        <v>Vyplň údaj</v>
      </c>
      <c r="G85" s="38"/>
      <c r="H85" s="38"/>
      <c r="I85" s="31" t="s">
        <v>38</v>
      </c>
      <c r="J85" s="34" t="str">
        <f>E24</f>
        <v xml:space="preserve"> </v>
      </c>
      <c r="K85" s="38"/>
      <c r="L85" s="116"/>
      <c r="S85" s="36"/>
      <c r="T85" s="36"/>
      <c r="U85" s="36"/>
      <c r="V85" s="36"/>
      <c r="W85" s="36"/>
      <c r="X85" s="36"/>
      <c r="Y85" s="36"/>
      <c r="Z85" s="36"/>
      <c r="AA85" s="36"/>
      <c r="AB85" s="36"/>
      <c r="AC85" s="36"/>
      <c r="AD85" s="36"/>
      <c r="AE85" s="36"/>
    </row>
    <row r="86" spans="1:65" s="2" customFormat="1" ht="10.35" customHeight="1">
      <c r="A86" s="36"/>
      <c r="B86" s="37"/>
      <c r="C86" s="38"/>
      <c r="D86" s="38"/>
      <c r="E86" s="38"/>
      <c r="F86" s="38"/>
      <c r="G86" s="38"/>
      <c r="H86" s="38"/>
      <c r="I86" s="38"/>
      <c r="J86" s="38"/>
      <c r="K86" s="38"/>
      <c r="L86" s="116"/>
      <c r="S86" s="36"/>
      <c r="T86" s="36"/>
      <c r="U86" s="36"/>
      <c r="V86" s="36"/>
      <c r="W86" s="36"/>
      <c r="X86" s="36"/>
      <c r="Y86" s="36"/>
      <c r="Z86" s="36"/>
      <c r="AA86" s="36"/>
      <c r="AB86" s="36"/>
      <c r="AC86" s="36"/>
      <c r="AD86" s="36"/>
      <c r="AE86" s="36"/>
    </row>
    <row r="87" spans="1:65" s="11" customFormat="1" ht="29.25" customHeight="1">
      <c r="A87" s="155"/>
      <c r="B87" s="156"/>
      <c r="C87" s="157" t="s">
        <v>310</v>
      </c>
      <c r="D87" s="158" t="s">
        <v>61</v>
      </c>
      <c r="E87" s="158" t="s">
        <v>57</v>
      </c>
      <c r="F87" s="158" t="s">
        <v>58</v>
      </c>
      <c r="G87" s="158" t="s">
        <v>311</v>
      </c>
      <c r="H87" s="158" t="s">
        <v>312</v>
      </c>
      <c r="I87" s="158" t="s">
        <v>313</v>
      </c>
      <c r="J87" s="158" t="s">
        <v>291</v>
      </c>
      <c r="K87" s="159" t="s">
        <v>314</v>
      </c>
      <c r="L87" s="160"/>
      <c r="M87" s="70" t="s">
        <v>19</v>
      </c>
      <c r="N87" s="71" t="s">
        <v>46</v>
      </c>
      <c r="O87" s="71" t="s">
        <v>315</v>
      </c>
      <c r="P87" s="71" t="s">
        <v>316</v>
      </c>
      <c r="Q87" s="71" t="s">
        <v>317</v>
      </c>
      <c r="R87" s="71" t="s">
        <v>318</v>
      </c>
      <c r="S87" s="71" t="s">
        <v>319</v>
      </c>
      <c r="T87" s="72" t="s">
        <v>320</v>
      </c>
      <c r="U87" s="155"/>
      <c r="V87" s="155"/>
      <c r="W87" s="155"/>
      <c r="X87" s="155"/>
      <c r="Y87" s="155"/>
      <c r="Z87" s="155"/>
      <c r="AA87" s="155"/>
      <c r="AB87" s="155"/>
      <c r="AC87" s="155"/>
      <c r="AD87" s="155"/>
      <c r="AE87" s="155"/>
    </row>
    <row r="88" spans="1:65" s="2" customFormat="1" ht="22.9" customHeight="1">
      <c r="A88" s="36"/>
      <c r="B88" s="37"/>
      <c r="C88" s="77" t="s">
        <v>321</v>
      </c>
      <c r="D88" s="38"/>
      <c r="E88" s="38"/>
      <c r="F88" s="38"/>
      <c r="G88" s="38"/>
      <c r="H88" s="38"/>
      <c r="I88" s="38"/>
      <c r="J88" s="161">
        <f>BK88</f>
        <v>0</v>
      </c>
      <c r="K88" s="38"/>
      <c r="L88" s="41"/>
      <c r="M88" s="73"/>
      <c r="N88" s="162"/>
      <c r="O88" s="74"/>
      <c r="P88" s="163">
        <f>P89+P110+P115+P120+P141+P194+P207+P220+P233</f>
        <v>0</v>
      </c>
      <c r="Q88" s="74"/>
      <c r="R88" s="163">
        <f>R89+R110+R115+R120+R141+R194+R207+R220+R233</f>
        <v>0</v>
      </c>
      <c r="S88" s="74"/>
      <c r="T88" s="164">
        <f>T89+T110+T115+T120+T141+T194+T207+T220+T233</f>
        <v>0</v>
      </c>
      <c r="U88" s="36"/>
      <c r="V88" s="36"/>
      <c r="W88" s="36"/>
      <c r="X88" s="36"/>
      <c r="Y88" s="36"/>
      <c r="Z88" s="36"/>
      <c r="AA88" s="36"/>
      <c r="AB88" s="36"/>
      <c r="AC88" s="36"/>
      <c r="AD88" s="36"/>
      <c r="AE88" s="36"/>
      <c r="AT88" s="19" t="s">
        <v>75</v>
      </c>
      <c r="AU88" s="19" t="s">
        <v>121</v>
      </c>
      <c r="BK88" s="165">
        <f>BK89+BK110+BK115+BK120+BK141+BK194+BK207+BK220+BK233</f>
        <v>0</v>
      </c>
    </row>
    <row r="89" spans="1:65" s="12" customFormat="1" ht="25.9" customHeight="1">
      <c r="B89" s="166"/>
      <c r="C89" s="167"/>
      <c r="D89" s="168" t="s">
        <v>75</v>
      </c>
      <c r="E89" s="169" t="s">
        <v>76</v>
      </c>
      <c r="F89" s="169" t="s">
        <v>6809</v>
      </c>
      <c r="G89" s="167"/>
      <c r="H89" s="167"/>
      <c r="I89" s="170"/>
      <c r="J89" s="171">
        <f>BK89</f>
        <v>0</v>
      </c>
      <c r="K89" s="167"/>
      <c r="L89" s="172"/>
      <c r="M89" s="173"/>
      <c r="N89" s="174"/>
      <c r="O89" s="174"/>
      <c r="P89" s="175">
        <f>SUM(P90:P109)</f>
        <v>0</v>
      </c>
      <c r="Q89" s="174"/>
      <c r="R89" s="175">
        <f>SUM(R90:R109)</f>
        <v>0</v>
      </c>
      <c r="S89" s="174"/>
      <c r="T89" s="176">
        <f>SUM(T90:T109)</f>
        <v>0</v>
      </c>
      <c r="AR89" s="177" t="s">
        <v>84</v>
      </c>
      <c r="AT89" s="178" t="s">
        <v>75</v>
      </c>
      <c r="AU89" s="178" t="s">
        <v>76</v>
      </c>
      <c r="AY89" s="177" t="s">
        <v>324</v>
      </c>
      <c r="BK89" s="179">
        <f>SUM(BK90:BK109)</f>
        <v>0</v>
      </c>
    </row>
    <row r="90" spans="1:65" s="2" customFormat="1" ht="14.45" customHeight="1">
      <c r="A90" s="36"/>
      <c r="B90" s="37"/>
      <c r="C90" s="182" t="s">
        <v>84</v>
      </c>
      <c r="D90" s="254" t="s">
        <v>326</v>
      </c>
      <c r="E90" s="183" t="s">
        <v>6810</v>
      </c>
      <c r="F90" s="184" t="s">
        <v>6811</v>
      </c>
      <c r="G90" s="185" t="s">
        <v>6812</v>
      </c>
      <c r="H90" s="186">
        <v>7.9240000000000004</v>
      </c>
      <c r="I90" s="187"/>
      <c r="J90" s="188">
        <f>ROUND(I90*H90,2)</f>
        <v>0</v>
      </c>
      <c r="K90" s="184" t="s">
        <v>19</v>
      </c>
      <c r="L90" s="41"/>
      <c r="M90" s="189" t="s">
        <v>19</v>
      </c>
      <c r="N90" s="190" t="s">
        <v>47</v>
      </c>
      <c r="O90" s="66"/>
      <c r="P90" s="191">
        <f>O90*H90</f>
        <v>0</v>
      </c>
      <c r="Q90" s="191">
        <v>0</v>
      </c>
      <c r="R90" s="191">
        <f>Q90*H90</f>
        <v>0</v>
      </c>
      <c r="S90" s="191">
        <v>0</v>
      </c>
      <c r="T90" s="192">
        <f>S90*H90</f>
        <v>0</v>
      </c>
      <c r="U90" s="36"/>
      <c r="V90" s="36"/>
      <c r="W90" s="36"/>
      <c r="X90" s="36"/>
      <c r="Y90" s="36"/>
      <c r="Z90" s="36"/>
      <c r="AA90" s="36"/>
      <c r="AB90" s="36"/>
      <c r="AC90" s="36"/>
      <c r="AD90" s="36"/>
      <c r="AE90" s="36"/>
      <c r="AR90" s="193" t="s">
        <v>330</v>
      </c>
      <c r="AT90" s="193" t="s">
        <v>326</v>
      </c>
      <c r="AU90" s="193" t="s">
        <v>84</v>
      </c>
      <c r="AY90" s="19" t="s">
        <v>324</v>
      </c>
      <c r="BE90" s="194">
        <f>IF(N90="základní",J90,0)</f>
        <v>0</v>
      </c>
      <c r="BF90" s="194">
        <f>IF(N90="snížená",J90,0)</f>
        <v>0</v>
      </c>
      <c r="BG90" s="194">
        <f>IF(N90="zákl. přenesená",J90,0)</f>
        <v>0</v>
      </c>
      <c r="BH90" s="194">
        <f>IF(N90="sníž. přenesená",J90,0)</f>
        <v>0</v>
      </c>
      <c r="BI90" s="194">
        <f>IF(N90="nulová",J90,0)</f>
        <v>0</v>
      </c>
      <c r="BJ90" s="19" t="s">
        <v>84</v>
      </c>
      <c r="BK90" s="194">
        <f>ROUND(I90*H90,2)</f>
        <v>0</v>
      </c>
      <c r="BL90" s="19" t="s">
        <v>330</v>
      </c>
      <c r="BM90" s="193" t="s">
        <v>6813</v>
      </c>
    </row>
    <row r="91" spans="1:65" s="2" customFormat="1" ht="11.25">
      <c r="A91" s="36"/>
      <c r="B91" s="37"/>
      <c r="C91" s="38"/>
      <c r="D91" s="195" t="s">
        <v>332</v>
      </c>
      <c r="E91" s="38"/>
      <c r="F91" s="196" t="s">
        <v>6814</v>
      </c>
      <c r="G91" s="38"/>
      <c r="H91" s="38"/>
      <c r="I91" s="197"/>
      <c r="J91" s="38"/>
      <c r="K91" s="38"/>
      <c r="L91" s="41"/>
      <c r="M91" s="198"/>
      <c r="N91" s="199"/>
      <c r="O91" s="66"/>
      <c r="P91" s="66"/>
      <c r="Q91" s="66"/>
      <c r="R91" s="66"/>
      <c r="S91" s="66"/>
      <c r="T91" s="67"/>
      <c r="U91" s="36"/>
      <c r="V91" s="36"/>
      <c r="W91" s="36"/>
      <c r="X91" s="36"/>
      <c r="Y91" s="36"/>
      <c r="Z91" s="36"/>
      <c r="AA91" s="36"/>
      <c r="AB91" s="36"/>
      <c r="AC91" s="36"/>
      <c r="AD91" s="36"/>
      <c r="AE91" s="36"/>
      <c r="AT91" s="19" t="s">
        <v>332</v>
      </c>
      <c r="AU91" s="19" t="s">
        <v>84</v>
      </c>
    </row>
    <row r="92" spans="1:65" s="2" customFormat="1" ht="19.5">
      <c r="A92" s="36"/>
      <c r="B92" s="37"/>
      <c r="C92" s="38"/>
      <c r="D92" s="195" t="s">
        <v>334</v>
      </c>
      <c r="E92" s="38"/>
      <c r="F92" s="200" t="s">
        <v>6815</v>
      </c>
      <c r="G92" s="38"/>
      <c r="H92" s="38"/>
      <c r="I92" s="197"/>
      <c r="J92" s="38"/>
      <c r="K92" s="38"/>
      <c r="L92" s="41"/>
      <c r="M92" s="198"/>
      <c r="N92" s="199"/>
      <c r="O92" s="66"/>
      <c r="P92" s="66"/>
      <c r="Q92" s="66"/>
      <c r="R92" s="66"/>
      <c r="S92" s="66"/>
      <c r="T92" s="67"/>
      <c r="U92" s="36"/>
      <c r="V92" s="36"/>
      <c r="W92" s="36"/>
      <c r="X92" s="36"/>
      <c r="Y92" s="36"/>
      <c r="Z92" s="36"/>
      <c r="AA92" s="36"/>
      <c r="AB92" s="36"/>
      <c r="AC92" s="36"/>
      <c r="AD92" s="36"/>
      <c r="AE92" s="36"/>
      <c r="AT92" s="19" t="s">
        <v>334</v>
      </c>
      <c r="AU92" s="19" t="s">
        <v>84</v>
      </c>
    </row>
    <row r="93" spans="1:65" s="13" customFormat="1" ht="11.25">
      <c r="B93" s="201"/>
      <c r="C93" s="202"/>
      <c r="D93" s="195" t="s">
        <v>336</v>
      </c>
      <c r="E93" s="203" t="s">
        <v>6816</v>
      </c>
      <c r="F93" s="204" t="s">
        <v>6817</v>
      </c>
      <c r="G93" s="202"/>
      <c r="H93" s="205">
        <v>7.9240000000000004</v>
      </c>
      <c r="I93" s="206"/>
      <c r="J93" s="202"/>
      <c r="K93" s="202"/>
      <c r="L93" s="207"/>
      <c r="M93" s="208"/>
      <c r="N93" s="209"/>
      <c r="O93" s="209"/>
      <c r="P93" s="209"/>
      <c r="Q93" s="209"/>
      <c r="R93" s="209"/>
      <c r="S93" s="209"/>
      <c r="T93" s="210"/>
      <c r="AT93" s="211" t="s">
        <v>336</v>
      </c>
      <c r="AU93" s="211" t="s">
        <v>84</v>
      </c>
      <c r="AV93" s="13" t="s">
        <v>87</v>
      </c>
      <c r="AW93" s="13" t="s">
        <v>37</v>
      </c>
      <c r="AX93" s="13" t="s">
        <v>84</v>
      </c>
      <c r="AY93" s="211" t="s">
        <v>324</v>
      </c>
    </row>
    <row r="94" spans="1:65" s="2" customFormat="1" ht="14.45" customHeight="1">
      <c r="A94" s="36"/>
      <c r="B94" s="37"/>
      <c r="C94" s="182" t="s">
        <v>87</v>
      </c>
      <c r="D94" s="254" t="s">
        <v>326</v>
      </c>
      <c r="E94" s="183" t="s">
        <v>6818</v>
      </c>
      <c r="F94" s="184" t="s">
        <v>6811</v>
      </c>
      <c r="G94" s="185" t="s">
        <v>6812</v>
      </c>
      <c r="H94" s="186">
        <v>16.100000000000001</v>
      </c>
      <c r="I94" s="187"/>
      <c r="J94" s="188">
        <f>ROUND(I94*H94,2)</f>
        <v>0</v>
      </c>
      <c r="K94" s="184" t="s">
        <v>19</v>
      </c>
      <c r="L94" s="41"/>
      <c r="M94" s="189" t="s">
        <v>19</v>
      </c>
      <c r="N94" s="190" t="s">
        <v>47</v>
      </c>
      <c r="O94" s="66"/>
      <c r="P94" s="191">
        <f>O94*H94</f>
        <v>0</v>
      </c>
      <c r="Q94" s="191">
        <v>0</v>
      </c>
      <c r="R94" s="191">
        <f>Q94*H94</f>
        <v>0</v>
      </c>
      <c r="S94" s="191">
        <v>0</v>
      </c>
      <c r="T94" s="192">
        <f>S94*H94</f>
        <v>0</v>
      </c>
      <c r="U94" s="36"/>
      <c r="V94" s="36"/>
      <c r="W94" s="36"/>
      <c r="X94" s="36"/>
      <c r="Y94" s="36"/>
      <c r="Z94" s="36"/>
      <c r="AA94" s="36"/>
      <c r="AB94" s="36"/>
      <c r="AC94" s="36"/>
      <c r="AD94" s="36"/>
      <c r="AE94" s="36"/>
      <c r="AR94" s="193" t="s">
        <v>330</v>
      </c>
      <c r="AT94" s="193" t="s">
        <v>326</v>
      </c>
      <c r="AU94" s="193" t="s">
        <v>84</v>
      </c>
      <c r="AY94" s="19" t="s">
        <v>324</v>
      </c>
      <c r="BE94" s="194">
        <f>IF(N94="základní",J94,0)</f>
        <v>0</v>
      </c>
      <c r="BF94" s="194">
        <f>IF(N94="snížená",J94,0)</f>
        <v>0</v>
      </c>
      <c r="BG94" s="194">
        <f>IF(N94="zákl. přenesená",J94,0)</f>
        <v>0</v>
      </c>
      <c r="BH94" s="194">
        <f>IF(N94="sníž. přenesená",J94,0)</f>
        <v>0</v>
      </c>
      <c r="BI94" s="194">
        <f>IF(N94="nulová",J94,0)</f>
        <v>0</v>
      </c>
      <c r="BJ94" s="19" t="s">
        <v>84</v>
      </c>
      <c r="BK94" s="194">
        <f>ROUND(I94*H94,2)</f>
        <v>0</v>
      </c>
      <c r="BL94" s="19" t="s">
        <v>330</v>
      </c>
      <c r="BM94" s="193" t="s">
        <v>6819</v>
      </c>
    </row>
    <row r="95" spans="1:65" s="2" customFormat="1" ht="11.25">
      <c r="A95" s="36"/>
      <c r="B95" s="37"/>
      <c r="C95" s="38"/>
      <c r="D95" s="195" t="s">
        <v>332</v>
      </c>
      <c r="E95" s="38"/>
      <c r="F95" s="196" t="s">
        <v>6820</v>
      </c>
      <c r="G95" s="38"/>
      <c r="H95" s="38"/>
      <c r="I95" s="197"/>
      <c r="J95" s="38"/>
      <c r="K95" s="38"/>
      <c r="L95" s="41"/>
      <c r="M95" s="198"/>
      <c r="N95" s="199"/>
      <c r="O95" s="66"/>
      <c r="P95" s="66"/>
      <c r="Q95" s="66"/>
      <c r="R95" s="66"/>
      <c r="S95" s="66"/>
      <c r="T95" s="67"/>
      <c r="U95" s="36"/>
      <c r="V95" s="36"/>
      <c r="W95" s="36"/>
      <c r="X95" s="36"/>
      <c r="Y95" s="36"/>
      <c r="Z95" s="36"/>
      <c r="AA95" s="36"/>
      <c r="AB95" s="36"/>
      <c r="AC95" s="36"/>
      <c r="AD95" s="36"/>
      <c r="AE95" s="36"/>
      <c r="AT95" s="19" t="s">
        <v>332</v>
      </c>
      <c r="AU95" s="19" t="s">
        <v>84</v>
      </c>
    </row>
    <row r="96" spans="1:65" s="2" customFormat="1" ht="19.5">
      <c r="A96" s="36"/>
      <c r="B96" s="37"/>
      <c r="C96" s="38"/>
      <c r="D96" s="195" t="s">
        <v>334</v>
      </c>
      <c r="E96" s="38"/>
      <c r="F96" s="200" t="s">
        <v>6815</v>
      </c>
      <c r="G96" s="38"/>
      <c r="H96" s="38"/>
      <c r="I96" s="197"/>
      <c r="J96" s="38"/>
      <c r="K96" s="38"/>
      <c r="L96" s="41"/>
      <c r="M96" s="198"/>
      <c r="N96" s="199"/>
      <c r="O96" s="66"/>
      <c r="P96" s="66"/>
      <c r="Q96" s="66"/>
      <c r="R96" s="66"/>
      <c r="S96" s="66"/>
      <c r="T96" s="67"/>
      <c r="U96" s="36"/>
      <c r="V96" s="36"/>
      <c r="W96" s="36"/>
      <c r="X96" s="36"/>
      <c r="Y96" s="36"/>
      <c r="Z96" s="36"/>
      <c r="AA96" s="36"/>
      <c r="AB96" s="36"/>
      <c r="AC96" s="36"/>
      <c r="AD96" s="36"/>
      <c r="AE96" s="36"/>
      <c r="AT96" s="19" t="s">
        <v>334</v>
      </c>
      <c r="AU96" s="19" t="s">
        <v>84</v>
      </c>
    </row>
    <row r="97" spans="1:65" s="13" customFormat="1" ht="11.25">
      <c r="B97" s="201"/>
      <c r="C97" s="202"/>
      <c r="D97" s="195" t="s">
        <v>336</v>
      </c>
      <c r="E97" s="203" t="s">
        <v>6821</v>
      </c>
      <c r="F97" s="204" t="s">
        <v>6822</v>
      </c>
      <c r="G97" s="202"/>
      <c r="H97" s="205">
        <v>16.100000000000001</v>
      </c>
      <c r="I97" s="206"/>
      <c r="J97" s="202"/>
      <c r="K97" s="202"/>
      <c r="L97" s="207"/>
      <c r="M97" s="208"/>
      <c r="N97" s="209"/>
      <c r="O97" s="209"/>
      <c r="P97" s="209"/>
      <c r="Q97" s="209"/>
      <c r="R97" s="209"/>
      <c r="S97" s="209"/>
      <c r="T97" s="210"/>
      <c r="AT97" s="211" t="s">
        <v>336</v>
      </c>
      <c r="AU97" s="211" t="s">
        <v>84</v>
      </c>
      <c r="AV97" s="13" t="s">
        <v>87</v>
      </c>
      <c r="AW97" s="13" t="s">
        <v>37</v>
      </c>
      <c r="AX97" s="13" t="s">
        <v>84</v>
      </c>
      <c r="AY97" s="211" t="s">
        <v>324</v>
      </c>
    </row>
    <row r="98" spans="1:65" s="2" customFormat="1" ht="14.45" customHeight="1">
      <c r="A98" s="36"/>
      <c r="B98" s="37"/>
      <c r="C98" s="182" t="s">
        <v>343</v>
      </c>
      <c r="D98" s="254" t="s">
        <v>326</v>
      </c>
      <c r="E98" s="183" t="s">
        <v>6823</v>
      </c>
      <c r="F98" s="184" t="s">
        <v>6811</v>
      </c>
      <c r="G98" s="185" t="s">
        <v>6812</v>
      </c>
      <c r="H98" s="186">
        <v>82.5</v>
      </c>
      <c r="I98" s="187"/>
      <c r="J98" s="188">
        <f>ROUND(I98*H98,2)</f>
        <v>0</v>
      </c>
      <c r="K98" s="184" t="s">
        <v>19</v>
      </c>
      <c r="L98" s="41"/>
      <c r="M98" s="189" t="s">
        <v>19</v>
      </c>
      <c r="N98" s="190" t="s">
        <v>47</v>
      </c>
      <c r="O98" s="66"/>
      <c r="P98" s="191">
        <f>O98*H98</f>
        <v>0</v>
      </c>
      <c r="Q98" s="191">
        <v>0</v>
      </c>
      <c r="R98" s="191">
        <f>Q98*H98</f>
        <v>0</v>
      </c>
      <c r="S98" s="191">
        <v>0</v>
      </c>
      <c r="T98" s="192">
        <f>S98*H98</f>
        <v>0</v>
      </c>
      <c r="U98" s="36"/>
      <c r="V98" s="36"/>
      <c r="W98" s="36"/>
      <c r="X98" s="36"/>
      <c r="Y98" s="36"/>
      <c r="Z98" s="36"/>
      <c r="AA98" s="36"/>
      <c r="AB98" s="36"/>
      <c r="AC98" s="36"/>
      <c r="AD98" s="36"/>
      <c r="AE98" s="36"/>
      <c r="AR98" s="193" t="s">
        <v>330</v>
      </c>
      <c r="AT98" s="193" t="s">
        <v>326</v>
      </c>
      <c r="AU98" s="193" t="s">
        <v>84</v>
      </c>
      <c r="AY98" s="19" t="s">
        <v>324</v>
      </c>
      <c r="BE98" s="194">
        <f>IF(N98="základní",J98,0)</f>
        <v>0</v>
      </c>
      <c r="BF98" s="194">
        <f>IF(N98="snížená",J98,0)</f>
        <v>0</v>
      </c>
      <c r="BG98" s="194">
        <f>IF(N98="zákl. přenesená",J98,0)</f>
        <v>0</v>
      </c>
      <c r="BH98" s="194">
        <f>IF(N98="sníž. přenesená",J98,0)</f>
        <v>0</v>
      </c>
      <c r="BI98" s="194">
        <f>IF(N98="nulová",J98,0)</f>
        <v>0</v>
      </c>
      <c r="BJ98" s="19" t="s">
        <v>84</v>
      </c>
      <c r="BK98" s="194">
        <f>ROUND(I98*H98,2)</f>
        <v>0</v>
      </c>
      <c r="BL98" s="19" t="s">
        <v>330</v>
      </c>
      <c r="BM98" s="193" t="s">
        <v>6824</v>
      </c>
    </row>
    <row r="99" spans="1:65" s="2" customFormat="1" ht="11.25">
      <c r="A99" s="36"/>
      <c r="B99" s="37"/>
      <c r="C99" s="38"/>
      <c r="D99" s="195" t="s">
        <v>332</v>
      </c>
      <c r="E99" s="38"/>
      <c r="F99" s="196" t="s">
        <v>6825</v>
      </c>
      <c r="G99" s="38"/>
      <c r="H99" s="38"/>
      <c r="I99" s="197"/>
      <c r="J99" s="38"/>
      <c r="K99" s="38"/>
      <c r="L99" s="41"/>
      <c r="M99" s="198"/>
      <c r="N99" s="199"/>
      <c r="O99" s="66"/>
      <c r="P99" s="66"/>
      <c r="Q99" s="66"/>
      <c r="R99" s="66"/>
      <c r="S99" s="66"/>
      <c r="T99" s="67"/>
      <c r="U99" s="36"/>
      <c r="V99" s="36"/>
      <c r="W99" s="36"/>
      <c r="X99" s="36"/>
      <c r="Y99" s="36"/>
      <c r="Z99" s="36"/>
      <c r="AA99" s="36"/>
      <c r="AB99" s="36"/>
      <c r="AC99" s="36"/>
      <c r="AD99" s="36"/>
      <c r="AE99" s="36"/>
      <c r="AT99" s="19" t="s">
        <v>332</v>
      </c>
      <c r="AU99" s="19" t="s">
        <v>84</v>
      </c>
    </row>
    <row r="100" spans="1:65" s="2" customFormat="1" ht="19.5">
      <c r="A100" s="36"/>
      <c r="B100" s="37"/>
      <c r="C100" s="38"/>
      <c r="D100" s="195" t="s">
        <v>334</v>
      </c>
      <c r="E100" s="38"/>
      <c r="F100" s="200" t="s">
        <v>6815</v>
      </c>
      <c r="G100" s="38"/>
      <c r="H100" s="38"/>
      <c r="I100" s="197"/>
      <c r="J100" s="38"/>
      <c r="K100" s="38"/>
      <c r="L100" s="41"/>
      <c r="M100" s="198"/>
      <c r="N100" s="199"/>
      <c r="O100" s="66"/>
      <c r="P100" s="66"/>
      <c r="Q100" s="66"/>
      <c r="R100" s="66"/>
      <c r="S100" s="66"/>
      <c r="T100" s="67"/>
      <c r="U100" s="36"/>
      <c r="V100" s="36"/>
      <c r="W100" s="36"/>
      <c r="X100" s="36"/>
      <c r="Y100" s="36"/>
      <c r="Z100" s="36"/>
      <c r="AA100" s="36"/>
      <c r="AB100" s="36"/>
      <c r="AC100" s="36"/>
      <c r="AD100" s="36"/>
      <c r="AE100" s="36"/>
      <c r="AT100" s="19" t="s">
        <v>334</v>
      </c>
      <c r="AU100" s="19" t="s">
        <v>84</v>
      </c>
    </row>
    <row r="101" spans="1:65" s="13" customFormat="1" ht="11.25">
      <c r="B101" s="201"/>
      <c r="C101" s="202"/>
      <c r="D101" s="195" t="s">
        <v>336</v>
      </c>
      <c r="E101" s="203" t="s">
        <v>6826</v>
      </c>
      <c r="F101" s="204" t="s">
        <v>6827</v>
      </c>
      <c r="G101" s="202"/>
      <c r="H101" s="205">
        <v>82.5</v>
      </c>
      <c r="I101" s="206"/>
      <c r="J101" s="202"/>
      <c r="K101" s="202"/>
      <c r="L101" s="207"/>
      <c r="M101" s="208"/>
      <c r="N101" s="209"/>
      <c r="O101" s="209"/>
      <c r="P101" s="209"/>
      <c r="Q101" s="209"/>
      <c r="R101" s="209"/>
      <c r="S101" s="209"/>
      <c r="T101" s="210"/>
      <c r="AT101" s="211" t="s">
        <v>336</v>
      </c>
      <c r="AU101" s="211" t="s">
        <v>84</v>
      </c>
      <c r="AV101" s="13" t="s">
        <v>87</v>
      </c>
      <c r="AW101" s="13" t="s">
        <v>37</v>
      </c>
      <c r="AX101" s="13" t="s">
        <v>84</v>
      </c>
      <c r="AY101" s="211" t="s">
        <v>324</v>
      </c>
    </row>
    <row r="102" spans="1:65" s="2" customFormat="1" ht="14.45" customHeight="1">
      <c r="A102" s="36"/>
      <c r="B102" s="37"/>
      <c r="C102" s="182" t="s">
        <v>330</v>
      </c>
      <c r="D102" s="254" t="s">
        <v>326</v>
      </c>
      <c r="E102" s="183" t="s">
        <v>6828</v>
      </c>
      <c r="F102" s="184" t="s">
        <v>6811</v>
      </c>
      <c r="G102" s="185" t="s">
        <v>6812</v>
      </c>
      <c r="H102" s="186">
        <v>63.25</v>
      </c>
      <c r="I102" s="187"/>
      <c r="J102" s="188">
        <f>ROUND(I102*H102,2)</f>
        <v>0</v>
      </c>
      <c r="K102" s="184" t="s">
        <v>19</v>
      </c>
      <c r="L102" s="41"/>
      <c r="M102" s="189" t="s">
        <v>19</v>
      </c>
      <c r="N102" s="190" t="s">
        <v>47</v>
      </c>
      <c r="O102" s="66"/>
      <c r="P102" s="191">
        <f>O102*H102</f>
        <v>0</v>
      </c>
      <c r="Q102" s="191">
        <v>0</v>
      </c>
      <c r="R102" s="191">
        <f>Q102*H102</f>
        <v>0</v>
      </c>
      <c r="S102" s="191">
        <v>0</v>
      </c>
      <c r="T102" s="192">
        <f>S102*H102</f>
        <v>0</v>
      </c>
      <c r="U102" s="36"/>
      <c r="V102" s="36"/>
      <c r="W102" s="36"/>
      <c r="X102" s="36"/>
      <c r="Y102" s="36"/>
      <c r="Z102" s="36"/>
      <c r="AA102" s="36"/>
      <c r="AB102" s="36"/>
      <c r="AC102" s="36"/>
      <c r="AD102" s="36"/>
      <c r="AE102" s="36"/>
      <c r="AR102" s="193" t="s">
        <v>330</v>
      </c>
      <c r="AT102" s="193" t="s">
        <v>326</v>
      </c>
      <c r="AU102" s="193" t="s">
        <v>84</v>
      </c>
      <c r="AY102" s="19" t="s">
        <v>324</v>
      </c>
      <c r="BE102" s="194">
        <f>IF(N102="základní",J102,0)</f>
        <v>0</v>
      </c>
      <c r="BF102" s="194">
        <f>IF(N102="snížená",J102,0)</f>
        <v>0</v>
      </c>
      <c r="BG102" s="194">
        <f>IF(N102="zákl. přenesená",J102,0)</f>
        <v>0</v>
      </c>
      <c r="BH102" s="194">
        <f>IF(N102="sníž. přenesená",J102,0)</f>
        <v>0</v>
      </c>
      <c r="BI102" s="194">
        <f>IF(N102="nulová",J102,0)</f>
        <v>0</v>
      </c>
      <c r="BJ102" s="19" t="s">
        <v>84</v>
      </c>
      <c r="BK102" s="194">
        <f>ROUND(I102*H102,2)</f>
        <v>0</v>
      </c>
      <c r="BL102" s="19" t="s">
        <v>330</v>
      </c>
      <c r="BM102" s="193" t="s">
        <v>6829</v>
      </c>
    </row>
    <row r="103" spans="1:65" s="2" customFormat="1" ht="11.25">
      <c r="A103" s="36"/>
      <c r="B103" s="37"/>
      <c r="C103" s="38"/>
      <c r="D103" s="195" t="s">
        <v>332</v>
      </c>
      <c r="E103" s="38"/>
      <c r="F103" s="196" t="s">
        <v>6830</v>
      </c>
      <c r="G103" s="38"/>
      <c r="H103" s="38"/>
      <c r="I103" s="197"/>
      <c r="J103" s="38"/>
      <c r="K103" s="38"/>
      <c r="L103" s="41"/>
      <c r="M103" s="198"/>
      <c r="N103" s="199"/>
      <c r="O103" s="66"/>
      <c r="P103" s="66"/>
      <c r="Q103" s="66"/>
      <c r="R103" s="66"/>
      <c r="S103" s="66"/>
      <c r="T103" s="67"/>
      <c r="U103" s="36"/>
      <c r="V103" s="36"/>
      <c r="W103" s="36"/>
      <c r="X103" s="36"/>
      <c r="Y103" s="36"/>
      <c r="Z103" s="36"/>
      <c r="AA103" s="36"/>
      <c r="AB103" s="36"/>
      <c r="AC103" s="36"/>
      <c r="AD103" s="36"/>
      <c r="AE103" s="36"/>
      <c r="AT103" s="19" t="s">
        <v>332</v>
      </c>
      <c r="AU103" s="19" t="s">
        <v>84</v>
      </c>
    </row>
    <row r="104" spans="1:65" s="2" customFormat="1" ht="19.5">
      <c r="A104" s="36"/>
      <c r="B104" s="37"/>
      <c r="C104" s="38"/>
      <c r="D104" s="195" t="s">
        <v>334</v>
      </c>
      <c r="E104" s="38"/>
      <c r="F104" s="200" t="s">
        <v>6815</v>
      </c>
      <c r="G104" s="38"/>
      <c r="H104" s="38"/>
      <c r="I104" s="197"/>
      <c r="J104" s="38"/>
      <c r="K104" s="38"/>
      <c r="L104" s="41"/>
      <c r="M104" s="198"/>
      <c r="N104" s="199"/>
      <c r="O104" s="66"/>
      <c r="P104" s="66"/>
      <c r="Q104" s="66"/>
      <c r="R104" s="66"/>
      <c r="S104" s="66"/>
      <c r="T104" s="67"/>
      <c r="U104" s="36"/>
      <c r="V104" s="36"/>
      <c r="W104" s="36"/>
      <c r="X104" s="36"/>
      <c r="Y104" s="36"/>
      <c r="Z104" s="36"/>
      <c r="AA104" s="36"/>
      <c r="AB104" s="36"/>
      <c r="AC104" s="36"/>
      <c r="AD104" s="36"/>
      <c r="AE104" s="36"/>
      <c r="AT104" s="19" t="s">
        <v>334</v>
      </c>
      <c r="AU104" s="19" t="s">
        <v>84</v>
      </c>
    </row>
    <row r="105" spans="1:65" s="13" customFormat="1" ht="11.25">
      <c r="B105" s="201"/>
      <c r="C105" s="202"/>
      <c r="D105" s="195" t="s">
        <v>336</v>
      </c>
      <c r="E105" s="203" t="s">
        <v>6831</v>
      </c>
      <c r="F105" s="204" t="s">
        <v>6832</v>
      </c>
      <c r="G105" s="202"/>
      <c r="H105" s="205">
        <v>63.25</v>
      </c>
      <c r="I105" s="206"/>
      <c r="J105" s="202"/>
      <c r="K105" s="202"/>
      <c r="L105" s="207"/>
      <c r="M105" s="208"/>
      <c r="N105" s="209"/>
      <c r="O105" s="209"/>
      <c r="P105" s="209"/>
      <c r="Q105" s="209"/>
      <c r="R105" s="209"/>
      <c r="S105" s="209"/>
      <c r="T105" s="210"/>
      <c r="AT105" s="211" t="s">
        <v>336</v>
      </c>
      <c r="AU105" s="211" t="s">
        <v>84</v>
      </c>
      <c r="AV105" s="13" t="s">
        <v>87</v>
      </c>
      <c r="AW105" s="13" t="s">
        <v>37</v>
      </c>
      <c r="AX105" s="13" t="s">
        <v>84</v>
      </c>
      <c r="AY105" s="211" t="s">
        <v>324</v>
      </c>
    </row>
    <row r="106" spans="1:65" s="2" customFormat="1" ht="14.45" customHeight="1">
      <c r="A106" s="36"/>
      <c r="B106" s="37"/>
      <c r="C106" s="182" t="s">
        <v>220</v>
      </c>
      <c r="D106" s="254" t="s">
        <v>326</v>
      </c>
      <c r="E106" s="183" t="s">
        <v>6833</v>
      </c>
      <c r="F106" s="184" t="s">
        <v>6811</v>
      </c>
      <c r="G106" s="185" t="s">
        <v>6812</v>
      </c>
      <c r="H106" s="186">
        <v>11</v>
      </c>
      <c r="I106" s="187"/>
      <c r="J106" s="188">
        <f>ROUND(I106*H106,2)</f>
        <v>0</v>
      </c>
      <c r="K106" s="184" t="s">
        <v>19</v>
      </c>
      <c r="L106" s="41"/>
      <c r="M106" s="189" t="s">
        <v>19</v>
      </c>
      <c r="N106" s="190" t="s">
        <v>47</v>
      </c>
      <c r="O106" s="66"/>
      <c r="P106" s="191">
        <f>O106*H106</f>
        <v>0</v>
      </c>
      <c r="Q106" s="191">
        <v>0</v>
      </c>
      <c r="R106" s="191">
        <f>Q106*H106</f>
        <v>0</v>
      </c>
      <c r="S106" s="191">
        <v>0</v>
      </c>
      <c r="T106" s="192">
        <f>S106*H106</f>
        <v>0</v>
      </c>
      <c r="U106" s="36"/>
      <c r="V106" s="36"/>
      <c r="W106" s="36"/>
      <c r="X106" s="36"/>
      <c r="Y106" s="36"/>
      <c r="Z106" s="36"/>
      <c r="AA106" s="36"/>
      <c r="AB106" s="36"/>
      <c r="AC106" s="36"/>
      <c r="AD106" s="36"/>
      <c r="AE106" s="36"/>
      <c r="AR106" s="193" t="s">
        <v>330</v>
      </c>
      <c r="AT106" s="193" t="s">
        <v>326</v>
      </c>
      <c r="AU106" s="193" t="s">
        <v>84</v>
      </c>
      <c r="AY106" s="19" t="s">
        <v>324</v>
      </c>
      <c r="BE106" s="194">
        <f>IF(N106="základní",J106,0)</f>
        <v>0</v>
      </c>
      <c r="BF106" s="194">
        <f>IF(N106="snížená",J106,0)</f>
        <v>0</v>
      </c>
      <c r="BG106" s="194">
        <f>IF(N106="zákl. přenesená",J106,0)</f>
        <v>0</v>
      </c>
      <c r="BH106" s="194">
        <f>IF(N106="sníž. přenesená",J106,0)</f>
        <v>0</v>
      </c>
      <c r="BI106" s="194">
        <f>IF(N106="nulová",J106,0)</f>
        <v>0</v>
      </c>
      <c r="BJ106" s="19" t="s">
        <v>84</v>
      </c>
      <c r="BK106" s="194">
        <f>ROUND(I106*H106,2)</f>
        <v>0</v>
      </c>
      <c r="BL106" s="19" t="s">
        <v>330</v>
      </c>
      <c r="BM106" s="193" t="s">
        <v>6834</v>
      </c>
    </row>
    <row r="107" spans="1:65" s="2" customFormat="1" ht="11.25">
      <c r="A107" s="36"/>
      <c r="B107" s="37"/>
      <c r="C107" s="38"/>
      <c r="D107" s="195" t="s">
        <v>332</v>
      </c>
      <c r="E107" s="38"/>
      <c r="F107" s="196" t="s">
        <v>6835</v>
      </c>
      <c r="G107" s="38"/>
      <c r="H107" s="38"/>
      <c r="I107" s="197"/>
      <c r="J107" s="38"/>
      <c r="K107" s="38"/>
      <c r="L107" s="41"/>
      <c r="M107" s="198"/>
      <c r="N107" s="199"/>
      <c r="O107" s="66"/>
      <c r="P107" s="66"/>
      <c r="Q107" s="66"/>
      <c r="R107" s="66"/>
      <c r="S107" s="66"/>
      <c r="T107" s="67"/>
      <c r="U107" s="36"/>
      <c r="V107" s="36"/>
      <c r="W107" s="36"/>
      <c r="X107" s="36"/>
      <c r="Y107" s="36"/>
      <c r="Z107" s="36"/>
      <c r="AA107" s="36"/>
      <c r="AB107" s="36"/>
      <c r="AC107" s="36"/>
      <c r="AD107" s="36"/>
      <c r="AE107" s="36"/>
      <c r="AT107" s="19" t="s">
        <v>332</v>
      </c>
      <c r="AU107" s="19" t="s">
        <v>84</v>
      </c>
    </row>
    <row r="108" spans="1:65" s="2" customFormat="1" ht="19.5">
      <c r="A108" s="36"/>
      <c r="B108" s="37"/>
      <c r="C108" s="38"/>
      <c r="D108" s="195" t="s">
        <v>334</v>
      </c>
      <c r="E108" s="38"/>
      <c r="F108" s="200" t="s">
        <v>6815</v>
      </c>
      <c r="G108" s="38"/>
      <c r="H108" s="38"/>
      <c r="I108" s="197"/>
      <c r="J108" s="38"/>
      <c r="K108" s="38"/>
      <c r="L108" s="41"/>
      <c r="M108" s="198"/>
      <c r="N108" s="199"/>
      <c r="O108" s="66"/>
      <c r="P108" s="66"/>
      <c r="Q108" s="66"/>
      <c r="R108" s="66"/>
      <c r="S108" s="66"/>
      <c r="T108" s="67"/>
      <c r="U108" s="36"/>
      <c r="V108" s="36"/>
      <c r="W108" s="36"/>
      <c r="X108" s="36"/>
      <c r="Y108" s="36"/>
      <c r="Z108" s="36"/>
      <c r="AA108" s="36"/>
      <c r="AB108" s="36"/>
      <c r="AC108" s="36"/>
      <c r="AD108" s="36"/>
      <c r="AE108" s="36"/>
      <c r="AT108" s="19" t="s">
        <v>334</v>
      </c>
      <c r="AU108" s="19" t="s">
        <v>84</v>
      </c>
    </row>
    <row r="109" spans="1:65" s="13" customFormat="1" ht="11.25">
      <c r="B109" s="201"/>
      <c r="C109" s="202"/>
      <c r="D109" s="195" t="s">
        <v>336</v>
      </c>
      <c r="E109" s="203" t="s">
        <v>6836</v>
      </c>
      <c r="F109" s="204" t="s">
        <v>6837</v>
      </c>
      <c r="G109" s="202"/>
      <c r="H109" s="205">
        <v>11</v>
      </c>
      <c r="I109" s="206"/>
      <c r="J109" s="202"/>
      <c r="K109" s="202"/>
      <c r="L109" s="207"/>
      <c r="M109" s="208"/>
      <c r="N109" s="209"/>
      <c r="O109" s="209"/>
      <c r="P109" s="209"/>
      <c r="Q109" s="209"/>
      <c r="R109" s="209"/>
      <c r="S109" s="209"/>
      <c r="T109" s="210"/>
      <c r="AT109" s="211" t="s">
        <v>336</v>
      </c>
      <c r="AU109" s="211" t="s">
        <v>84</v>
      </c>
      <c r="AV109" s="13" t="s">
        <v>87</v>
      </c>
      <c r="AW109" s="13" t="s">
        <v>37</v>
      </c>
      <c r="AX109" s="13" t="s">
        <v>84</v>
      </c>
      <c r="AY109" s="211" t="s">
        <v>324</v>
      </c>
    </row>
    <row r="110" spans="1:65" s="12" customFormat="1" ht="25.9" customHeight="1">
      <c r="B110" s="166"/>
      <c r="C110" s="167"/>
      <c r="D110" s="168" t="s">
        <v>75</v>
      </c>
      <c r="E110" s="169" t="s">
        <v>84</v>
      </c>
      <c r="F110" s="169" t="s">
        <v>325</v>
      </c>
      <c r="G110" s="167"/>
      <c r="H110" s="167"/>
      <c r="I110" s="170"/>
      <c r="J110" s="171">
        <f>BK110</f>
        <v>0</v>
      </c>
      <c r="K110" s="167"/>
      <c r="L110" s="172"/>
      <c r="M110" s="173"/>
      <c r="N110" s="174"/>
      <c r="O110" s="174"/>
      <c r="P110" s="175">
        <f>SUM(P111:P114)</f>
        <v>0</v>
      </c>
      <c r="Q110" s="174"/>
      <c r="R110" s="175">
        <f>SUM(R111:R114)</f>
        <v>0</v>
      </c>
      <c r="S110" s="174"/>
      <c r="T110" s="176">
        <f>SUM(T111:T114)</f>
        <v>0</v>
      </c>
      <c r="AR110" s="177" t="s">
        <v>84</v>
      </c>
      <c r="AT110" s="178" t="s">
        <v>75</v>
      </c>
      <c r="AU110" s="178" t="s">
        <v>76</v>
      </c>
      <c r="AY110" s="177" t="s">
        <v>324</v>
      </c>
      <c r="BK110" s="179">
        <f>SUM(BK111:BK114)</f>
        <v>0</v>
      </c>
    </row>
    <row r="111" spans="1:65" s="2" customFormat="1" ht="14.45" customHeight="1">
      <c r="A111" s="36"/>
      <c r="B111" s="37"/>
      <c r="C111" s="182" t="s">
        <v>362</v>
      </c>
      <c r="D111" s="182" t="s">
        <v>326</v>
      </c>
      <c r="E111" s="183" t="s">
        <v>6838</v>
      </c>
      <c r="F111" s="184" t="s">
        <v>6839</v>
      </c>
      <c r="G111" s="185" t="s">
        <v>6840</v>
      </c>
      <c r="H111" s="186">
        <v>32.68</v>
      </c>
      <c r="I111" s="187"/>
      <c r="J111" s="188">
        <f>ROUND(I111*H111,2)</f>
        <v>0</v>
      </c>
      <c r="K111" s="184" t="s">
        <v>6841</v>
      </c>
      <c r="L111" s="41"/>
      <c r="M111" s="189" t="s">
        <v>19</v>
      </c>
      <c r="N111" s="190" t="s">
        <v>47</v>
      </c>
      <c r="O111" s="66"/>
      <c r="P111" s="191">
        <f>O111*H111</f>
        <v>0</v>
      </c>
      <c r="Q111" s="191">
        <v>0</v>
      </c>
      <c r="R111" s="191">
        <f>Q111*H111</f>
        <v>0</v>
      </c>
      <c r="S111" s="191">
        <v>0</v>
      </c>
      <c r="T111" s="192">
        <f>S111*H111</f>
        <v>0</v>
      </c>
      <c r="U111" s="36"/>
      <c r="V111" s="36"/>
      <c r="W111" s="36"/>
      <c r="X111" s="36"/>
      <c r="Y111" s="36"/>
      <c r="Z111" s="36"/>
      <c r="AA111" s="36"/>
      <c r="AB111" s="36"/>
      <c r="AC111" s="36"/>
      <c r="AD111" s="36"/>
      <c r="AE111" s="36"/>
      <c r="AR111" s="193" t="s">
        <v>330</v>
      </c>
      <c r="AT111" s="193" t="s">
        <v>326</v>
      </c>
      <c r="AU111" s="193" t="s">
        <v>84</v>
      </c>
      <c r="AY111" s="19" t="s">
        <v>324</v>
      </c>
      <c r="BE111" s="194">
        <f>IF(N111="základní",J111,0)</f>
        <v>0</v>
      </c>
      <c r="BF111" s="194">
        <f>IF(N111="snížená",J111,0)</f>
        <v>0</v>
      </c>
      <c r="BG111" s="194">
        <f>IF(N111="zákl. přenesená",J111,0)</f>
        <v>0</v>
      </c>
      <c r="BH111" s="194">
        <f>IF(N111="sníž. přenesená",J111,0)</f>
        <v>0</v>
      </c>
      <c r="BI111" s="194">
        <f>IF(N111="nulová",J111,0)</f>
        <v>0</v>
      </c>
      <c r="BJ111" s="19" t="s">
        <v>84</v>
      </c>
      <c r="BK111" s="194">
        <f>ROUND(I111*H111,2)</f>
        <v>0</v>
      </c>
      <c r="BL111" s="19" t="s">
        <v>330</v>
      </c>
      <c r="BM111" s="193" t="s">
        <v>6842</v>
      </c>
    </row>
    <row r="112" spans="1:65" s="2" customFormat="1" ht="19.5">
      <c r="A112" s="36"/>
      <c r="B112" s="37"/>
      <c r="C112" s="38"/>
      <c r="D112" s="195" t="s">
        <v>332</v>
      </c>
      <c r="E112" s="38"/>
      <c r="F112" s="196" t="s">
        <v>6843</v>
      </c>
      <c r="G112" s="38"/>
      <c r="H112" s="38"/>
      <c r="I112" s="197"/>
      <c r="J112" s="38"/>
      <c r="K112" s="38"/>
      <c r="L112" s="41"/>
      <c r="M112" s="198"/>
      <c r="N112" s="199"/>
      <c r="O112" s="66"/>
      <c r="P112" s="66"/>
      <c r="Q112" s="66"/>
      <c r="R112" s="66"/>
      <c r="S112" s="66"/>
      <c r="T112" s="67"/>
      <c r="U112" s="36"/>
      <c r="V112" s="36"/>
      <c r="W112" s="36"/>
      <c r="X112" s="36"/>
      <c r="Y112" s="36"/>
      <c r="Z112" s="36"/>
      <c r="AA112" s="36"/>
      <c r="AB112" s="36"/>
      <c r="AC112" s="36"/>
      <c r="AD112" s="36"/>
      <c r="AE112" s="36"/>
      <c r="AT112" s="19" t="s">
        <v>332</v>
      </c>
      <c r="AU112" s="19" t="s">
        <v>84</v>
      </c>
    </row>
    <row r="113" spans="1:65" s="2" customFormat="1" ht="39">
      <c r="A113" s="36"/>
      <c r="B113" s="37"/>
      <c r="C113" s="38"/>
      <c r="D113" s="195" t="s">
        <v>334</v>
      </c>
      <c r="E113" s="38"/>
      <c r="F113" s="200" t="s">
        <v>6844</v>
      </c>
      <c r="G113" s="38"/>
      <c r="H113" s="38"/>
      <c r="I113" s="197"/>
      <c r="J113" s="38"/>
      <c r="K113" s="38"/>
      <c r="L113" s="41"/>
      <c r="M113" s="198"/>
      <c r="N113" s="199"/>
      <c r="O113" s="66"/>
      <c r="P113" s="66"/>
      <c r="Q113" s="66"/>
      <c r="R113" s="66"/>
      <c r="S113" s="66"/>
      <c r="T113" s="67"/>
      <c r="U113" s="36"/>
      <c r="V113" s="36"/>
      <c r="W113" s="36"/>
      <c r="X113" s="36"/>
      <c r="Y113" s="36"/>
      <c r="Z113" s="36"/>
      <c r="AA113" s="36"/>
      <c r="AB113" s="36"/>
      <c r="AC113" s="36"/>
      <c r="AD113" s="36"/>
      <c r="AE113" s="36"/>
      <c r="AT113" s="19" t="s">
        <v>334</v>
      </c>
      <c r="AU113" s="19" t="s">
        <v>84</v>
      </c>
    </row>
    <row r="114" spans="1:65" s="13" customFormat="1" ht="11.25">
      <c r="B114" s="201"/>
      <c r="C114" s="202"/>
      <c r="D114" s="195" t="s">
        <v>336</v>
      </c>
      <c r="E114" s="203" t="s">
        <v>6845</v>
      </c>
      <c r="F114" s="204" t="s">
        <v>6846</v>
      </c>
      <c r="G114" s="202"/>
      <c r="H114" s="205">
        <v>32.68</v>
      </c>
      <c r="I114" s="206"/>
      <c r="J114" s="202"/>
      <c r="K114" s="202"/>
      <c r="L114" s="207"/>
      <c r="M114" s="208"/>
      <c r="N114" s="209"/>
      <c r="O114" s="209"/>
      <c r="P114" s="209"/>
      <c r="Q114" s="209"/>
      <c r="R114" s="209"/>
      <c r="S114" s="209"/>
      <c r="T114" s="210"/>
      <c r="AT114" s="211" t="s">
        <v>336</v>
      </c>
      <c r="AU114" s="211" t="s">
        <v>84</v>
      </c>
      <c r="AV114" s="13" t="s">
        <v>87</v>
      </c>
      <c r="AW114" s="13" t="s">
        <v>37</v>
      </c>
      <c r="AX114" s="13" t="s">
        <v>84</v>
      </c>
      <c r="AY114" s="211" t="s">
        <v>324</v>
      </c>
    </row>
    <row r="115" spans="1:65" s="12" customFormat="1" ht="25.9" customHeight="1">
      <c r="B115" s="166"/>
      <c r="C115" s="167"/>
      <c r="D115" s="168" t="s">
        <v>75</v>
      </c>
      <c r="E115" s="169" t="s">
        <v>87</v>
      </c>
      <c r="F115" s="169" t="s">
        <v>6847</v>
      </c>
      <c r="G115" s="167"/>
      <c r="H115" s="167"/>
      <c r="I115" s="170"/>
      <c r="J115" s="171">
        <f>BK115</f>
        <v>0</v>
      </c>
      <c r="K115" s="167"/>
      <c r="L115" s="172"/>
      <c r="M115" s="173"/>
      <c r="N115" s="174"/>
      <c r="O115" s="174"/>
      <c r="P115" s="175">
        <f>SUM(P116:P119)</f>
        <v>0</v>
      </c>
      <c r="Q115" s="174"/>
      <c r="R115" s="175">
        <f>SUM(R116:R119)</f>
        <v>0</v>
      </c>
      <c r="S115" s="174"/>
      <c r="T115" s="176">
        <f>SUM(T116:T119)</f>
        <v>0</v>
      </c>
      <c r="AR115" s="177" t="s">
        <v>84</v>
      </c>
      <c r="AT115" s="178" t="s">
        <v>75</v>
      </c>
      <c r="AU115" s="178" t="s">
        <v>76</v>
      </c>
      <c r="AY115" s="177" t="s">
        <v>324</v>
      </c>
      <c r="BK115" s="179">
        <f>SUM(BK116:BK119)</f>
        <v>0</v>
      </c>
    </row>
    <row r="116" spans="1:65" s="2" customFormat="1" ht="14.45" customHeight="1">
      <c r="A116" s="36"/>
      <c r="B116" s="37"/>
      <c r="C116" s="182" t="s">
        <v>370</v>
      </c>
      <c r="D116" s="182" t="s">
        <v>326</v>
      </c>
      <c r="E116" s="183" t="s">
        <v>6848</v>
      </c>
      <c r="F116" s="184" t="s">
        <v>6849</v>
      </c>
      <c r="G116" s="185" t="s">
        <v>6840</v>
      </c>
      <c r="H116" s="186">
        <v>9.5000000000000001E-2</v>
      </c>
      <c r="I116" s="187"/>
      <c r="J116" s="188">
        <f>ROUND(I116*H116,2)</f>
        <v>0</v>
      </c>
      <c r="K116" s="184" t="s">
        <v>6841</v>
      </c>
      <c r="L116" s="41"/>
      <c r="M116" s="189" t="s">
        <v>19</v>
      </c>
      <c r="N116" s="190" t="s">
        <v>47</v>
      </c>
      <c r="O116" s="66"/>
      <c r="P116" s="191">
        <f>O116*H116</f>
        <v>0</v>
      </c>
      <c r="Q116" s="191">
        <v>0</v>
      </c>
      <c r="R116" s="191">
        <f>Q116*H116</f>
        <v>0</v>
      </c>
      <c r="S116" s="191">
        <v>0</v>
      </c>
      <c r="T116" s="192">
        <f>S116*H116</f>
        <v>0</v>
      </c>
      <c r="U116" s="36"/>
      <c r="V116" s="36"/>
      <c r="W116" s="36"/>
      <c r="X116" s="36"/>
      <c r="Y116" s="36"/>
      <c r="Z116" s="36"/>
      <c r="AA116" s="36"/>
      <c r="AB116" s="36"/>
      <c r="AC116" s="36"/>
      <c r="AD116" s="36"/>
      <c r="AE116" s="36"/>
      <c r="AR116" s="193" t="s">
        <v>330</v>
      </c>
      <c r="AT116" s="193" t="s">
        <v>326</v>
      </c>
      <c r="AU116" s="193" t="s">
        <v>84</v>
      </c>
      <c r="AY116" s="19" t="s">
        <v>324</v>
      </c>
      <c r="BE116" s="194">
        <f>IF(N116="základní",J116,0)</f>
        <v>0</v>
      </c>
      <c r="BF116" s="194">
        <f>IF(N116="snížená",J116,0)</f>
        <v>0</v>
      </c>
      <c r="BG116" s="194">
        <f>IF(N116="zákl. přenesená",J116,0)</f>
        <v>0</v>
      </c>
      <c r="BH116" s="194">
        <f>IF(N116="sníž. přenesená",J116,0)</f>
        <v>0</v>
      </c>
      <c r="BI116" s="194">
        <f>IF(N116="nulová",J116,0)</f>
        <v>0</v>
      </c>
      <c r="BJ116" s="19" t="s">
        <v>84</v>
      </c>
      <c r="BK116" s="194">
        <f>ROUND(I116*H116,2)</f>
        <v>0</v>
      </c>
      <c r="BL116" s="19" t="s">
        <v>330</v>
      </c>
      <c r="BM116" s="193" t="s">
        <v>6850</v>
      </c>
    </row>
    <row r="117" spans="1:65" s="2" customFormat="1" ht="11.25">
      <c r="A117" s="36"/>
      <c r="B117" s="37"/>
      <c r="C117" s="38"/>
      <c r="D117" s="195" t="s">
        <v>332</v>
      </c>
      <c r="E117" s="38"/>
      <c r="F117" s="196" t="s">
        <v>6851</v>
      </c>
      <c r="G117" s="38"/>
      <c r="H117" s="38"/>
      <c r="I117" s="197"/>
      <c r="J117" s="38"/>
      <c r="K117" s="38"/>
      <c r="L117" s="41"/>
      <c r="M117" s="198"/>
      <c r="N117" s="199"/>
      <c r="O117" s="66"/>
      <c r="P117" s="66"/>
      <c r="Q117" s="66"/>
      <c r="R117" s="66"/>
      <c r="S117" s="66"/>
      <c r="T117" s="67"/>
      <c r="U117" s="36"/>
      <c r="V117" s="36"/>
      <c r="W117" s="36"/>
      <c r="X117" s="36"/>
      <c r="Y117" s="36"/>
      <c r="Z117" s="36"/>
      <c r="AA117" s="36"/>
      <c r="AB117" s="36"/>
      <c r="AC117" s="36"/>
      <c r="AD117" s="36"/>
      <c r="AE117" s="36"/>
      <c r="AT117" s="19" t="s">
        <v>332</v>
      </c>
      <c r="AU117" s="19" t="s">
        <v>84</v>
      </c>
    </row>
    <row r="118" spans="1:65" s="2" customFormat="1" ht="39">
      <c r="A118" s="36"/>
      <c r="B118" s="37"/>
      <c r="C118" s="38"/>
      <c r="D118" s="195" t="s">
        <v>334</v>
      </c>
      <c r="E118" s="38"/>
      <c r="F118" s="200" t="s">
        <v>6852</v>
      </c>
      <c r="G118" s="38"/>
      <c r="H118" s="38"/>
      <c r="I118" s="197"/>
      <c r="J118" s="38"/>
      <c r="K118" s="38"/>
      <c r="L118" s="41"/>
      <c r="M118" s="198"/>
      <c r="N118" s="199"/>
      <c r="O118" s="66"/>
      <c r="P118" s="66"/>
      <c r="Q118" s="66"/>
      <c r="R118" s="66"/>
      <c r="S118" s="66"/>
      <c r="T118" s="67"/>
      <c r="U118" s="36"/>
      <c r="V118" s="36"/>
      <c r="W118" s="36"/>
      <c r="X118" s="36"/>
      <c r="Y118" s="36"/>
      <c r="Z118" s="36"/>
      <c r="AA118" s="36"/>
      <c r="AB118" s="36"/>
      <c r="AC118" s="36"/>
      <c r="AD118" s="36"/>
      <c r="AE118" s="36"/>
      <c r="AT118" s="19" t="s">
        <v>334</v>
      </c>
      <c r="AU118" s="19" t="s">
        <v>84</v>
      </c>
    </row>
    <row r="119" spans="1:65" s="13" customFormat="1" ht="11.25">
      <c r="B119" s="201"/>
      <c r="C119" s="202"/>
      <c r="D119" s="195" t="s">
        <v>336</v>
      </c>
      <c r="E119" s="203" t="s">
        <v>6853</v>
      </c>
      <c r="F119" s="204" t="s">
        <v>6854</v>
      </c>
      <c r="G119" s="202"/>
      <c r="H119" s="205">
        <v>9.5000000000000001E-2</v>
      </c>
      <c r="I119" s="206"/>
      <c r="J119" s="202"/>
      <c r="K119" s="202"/>
      <c r="L119" s="207"/>
      <c r="M119" s="208"/>
      <c r="N119" s="209"/>
      <c r="O119" s="209"/>
      <c r="P119" s="209"/>
      <c r="Q119" s="209"/>
      <c r="R119" s="209"/>
      <c r="S119" s="209"/>
      <c r="T119" s="210"/>
      <c r="AT119" s="211" t="s">
        <v>336</v>
      </c>
      <c r="AU119" s="211" t="s">
        <v>84</v>
      </c>
      <c r="AV119" s="13" t="s">
        <v>87</v>
      </c>
      <c r="AW119" s="13" t="s">
        <v>37</v>
      </c>
      <c r="AX119" s="13" t="s">
        <v>84</v>
      </c>
      <c r="AY119" s="211" t="s">
        <v>324</v>
      </c>
    </row>
    <row r="120" spans="1:65" s="12" customFormat="1" ht="25.9" customHeight="1">
      <c r="B120" s="166"/>
      <c r="C120" s="167"/>
      <c r="D120" s="168" t="s">
        <v>75</v>
      </c>
      <c r="E120" s="169" t="s">
        <v>343</v>
      </c>
      <c r="F120" s="169" t="s">
        <v>6855</v>
      </c>
      <c r="G120" s="167"/>
      <c r="H120" s="167"/>
      <c r="I120" s="170"/>
      <c r="J120" s="171">
        <f>BK120</f>
        <v>0</v>
      </c>
      <c r="K120" s="167"/>
      <c r="L120" s="172"/>
      <c r="M120" s="173"/>
      <c r="N120" s="174"/>
      <c r="O120" s="174"/>
      <c r="P120" s="175">
        <f>SUM(P121:P140)</f>
        <v>0</v>
      </c>
      <c r="Q120" s="174"/>
      <c r="R120" s="175">
        <f>SUM(R121:R140)</f>
        <v>0</v>
      </c>
      <c r="S120" s="174"/>
      <c r="T120" s="176">
        <f>SUM(T121:T140)</f>
        <v>0</v>
      </c>
      <c r="AR120" s="177" t="s">
        <v>84</v>
      </c>
      <c r="AT120" s="178" t="s">
        <v>75</v>
      </c>
      <c r="AU120" s="178" t="s">
        <v>76</v>
      </c>
      <c r="AY120" s="177" t="s">
        <v>324</v>
      </c>
      <c r="BK120" s="179">
        <f>SUM(BK121:BK140)</f>
        <v>0</v>
      </c>
    </row>
    <row r="121" spans="1:65" s="2" customFormat="1" ht="14.45" customHeight="1">
      <c r="A121" s="36"/>
      <c r="B121" s="37"/>
      <c r="C121" s="182" t="s">
        <v>378</v>
      </c>
      <c r="D121" s="182" t="s">
        <v>326</v>
      </c>
      <c r="E121" s="183" t="s">
        <v>6856</v>
      </c>
      <c r="F121" s="184" t="s">
        <v>6857</v>
      </c>
      <c r="G121" s="185" t="s">
        <v>6858</v>
      </c>
      <c r="H121" s="186">
        <v>259</v>
      </c>
      <c r="I121" s="187"/>
      <c r="J121" s="188">
        <f>ROUND(I121*H121,2)</f>
        <v>0</v>
      </c>
      <c r="K121" s="184" t="s">
        <v>6841</v>
      </c>
      <c r="L121" s="41"/>
      <c r="M121" s="189" t="s">
        <v>19</v>
      </c>
      <c r="N121" s="190" t="s">
        <v>47</v>
      </c>
      <c r="O121" s="66"/>
      <c r="P121" s="191">
        <f>O121*H121</f>
        <v>0</v>
      </c>
      <c r="Q121" s="191">
        <v>0</v>
      </c>
      <c r="R121" s="191">
        <f>Q121*H121</f>
        <v>0</v>
      </c>
      <c r="S121" s="191">
        <v>0</v>
      </c>
      <c r="T121" s="192">
        <f>S121*H121</f>
        <v>0</v>
      </c>
      <c r="U121" s="36"/>
      <c r="V121" s="36"/>
      <c r="W121" s="36"/>
      <c r="X121" s="36"/>
      <c r="Y121" s="36"/>
      <c r="Z121" s="36"/>
      <c r="AA121" s="36"/>
      <c r="AB121" s="36"/>
      <c r="AC121" s="36"/>
      <c r="AD121" s="36"/>
      <c r="AE121" s="36"/>
      <c r="AR121" s="193" t="s">
        <v>330</v>
      </c>
      <c r="AT121" s="193" t="s">
        <v>326</v>
      </c>
      <c r="AU121" s="193" t="s">
        <v>84</v>
      </c>
      <c r="AY121" s="19" t="s">
        <v>324</v>
      </c>
      <c r="BE121" s="194">
        <f>IF(N121="základní",J121,0)</f>
        <v>0</v>
      </c>
      <c r="BF121" s="194">
        <f>IF(N121="snížená",J121,0)</f>
        <v>0</v>
      </c>
      <c r="BG121" s="194">
        <f>IF(N121="zákl. přenesená",J121,0)</f>
        <v>0</v>
      </c>
      <c r="BH121" s="194">
        <f>IF(N121="sníž. přenesená",J121,0)</f>
        <v>0</v>
      </c>
      <c r="BI121" s="194">
        <f>IF(N121="nulová",J121,0)</f>
        <v>0</v>
      </c>
      <c r="BJ121" s="19" t="s">
        <v>84</v>
      </c>
      <c r="BK121" s="194">
        <f>ROUND(I121*H121,2)</f>
        <v>0</v>
      </c>
      <c r="BL121" s="19" t="s">
        <v>330</v>
      </c>
      <c r="BM121" s="193" t="s">
        <v>6859</v>
      </c>
    </row>
    <row r="122" spans="1:65" s="2" customFormat="1" ht="11.25">
      <c r="A122" s="36"/>
      <c r="B122" s="37"/>
      <c r="C122" s="38"/>
      <c r="D122" s="195" t="s">
        <v>332</v>
      </c>
      <c r="E122" s="38"/>
      <c r="F122" s="196" t="s">
        <v>6860</v>
      </c>
      <c r="G122" s="38"/>
      <c r="H122" s="38"/>
      <c r="I122" s="197"/>
      <c r="J122" s="38"/>
      <c r="K122" s="38"/>
      <c r="L122" s="41"/>
      <c r="M122" s="198"/>
      <c r="N122" s="199"/>
      <c r="O122" s="66"/>
      <c r="P122" s="66"/>
      <c r="Q122" s="66"/>
      <c r="R122" s="66"/>
      <c r="S122" s="66"/>
      <c r="T122" s="67"/>
      <c r="U122" s="36"/>
      <c r="V122" s="36"/>
      <c r="W122" s="36"/>
      <c r="X122" s="36"/>
      <c r="Y122" s="36"/>
      <c r="Z122" s="36"/>
      <c r="AA122" s="36"/>
      <c r="AB122" s="36"/>
      <c r="AC122" s="36"/>
      <c r="AD122" s="36"/>
      <c r="AE122" s="36"/>
      <c r="AT122" s="19" t="s">
        <v>332</v>
      </c>
      <c r="AU122" s="19" t="s">
        <v>84</v>
      </c>
    </row>
    <row r="123" spans="1:65" s="2" customFormat="1" ht="29.25">
      <c r="A123" s="36"/>
      <c r="B123" s="37"/>
      <c r="C123" s="38"/>
      <c r="D123" s="195" t="s">
        <v>334</v>
      </c>
      <c r="E123" s="38"/>
      <c r="F123" s="200" t="s">
        <v>6861</v>
      </c>
      <c r="G123" s="38"/>
      <c r="H123" s="38"/>
      <c r="I123" s="197"/>
      <c r="J123" s="38"/>
      <c r="K123" s="38"/>
      <c r="L123" s="41"/>
      <c r="M123" s="198"/>
      <c r="N123" s="199"/>
      <c r="O123" s="66"/>
      <c r="P123" s="66"/>
      <c r="Q123" s="66"/>
      <c r="R123" s="66"/>
      <c r="S123" s="66"/>
      <c r="T123" s="67"/>
      <c r="U123" s="36"/>
      <c r="V123" s="36"/>
      <c r="W123" s="36"/>
      <c r="X123" s="36"/>
      <c r="Y123" s="36"/>
      <c r="Z123" s="36"/>
      <c r="AA123" s="36"/>
      <c r="AB123" s="36"/>
      <c r="AC123" s="36"/>
      <c r="AD123" s="36"/>
      <c r="AE123" s="36"/>
      <c r="AT123" s="19" t="s">
        <v>334</v>
      </c>
      <c r="AU123" s="19" t="s">
        <v>84</v>
      </c>
    </row>
    <row r="124" spans="1:65" s="13" customFormat="1" ht="11.25">
      <c r="B124" s="201"/>
      <c r="C124" s="202"/>
      <c r="D124" s="195" t="s">
        <v>336</v>
      </c>
      <c r="E124" s="203" t="s">
        <v>6862</v>
      </c>
      <c r="F124" s="204" t="s">
        <v>6863</v>
      </c>
      <c r="G124" s="202"/>
      <c r="H124" s="205">
        <v>259</v>
      </c>
      <c r="I124" s="206"/>
      <c r="J124" s="202"/>
      <c r="K124" s="202"/>
      <c r="L124" s="207"/>
      <c r="M124" s="208"/>
      <c r="N124" s="209"/>
      <c r="O124" s="209"/>
      <c r="P124" s="209"/>
      <c r="Q124" s="209"/>
      <c r="R124" s="209"/>
      <c r="S124" s="209"/>
      <c r="T124" s="210"/>
      <c r="AT124" s="211" t="s">
        <v>336</v>
      </c>
      <c r="AU124" s="211" t="s">
        <v>84</v>
      </c>
      <c r="AV124" s="13" t="s">
        <v>87</v>
      </c>
      <c r="AW124" s="13" t="s">
        <v>37</v>
      </c>
      <c r="AX124" s="13" t="s">
        <v>84</v>
      </c>
      <c r="AY124" s="211" t="s">
        <v>324</v>
      </c>
    </row>
    <row r="125" spans="1:65" s="2" customFormat="1" ht="14.45" customHeight="1">
      <c r="A125" s="36"/>
      <c r="B125" s="37"/>
      <c r="C125" s="182" t="s">
        <v>408</v>
      </c>
      <c r="D125" s="182" t="s">
        <v>326</v>
      </c>
      <c r="E125" s="183" t="s">
        <v>6864</v>
      </c>
      <c r="F125" s="184" t="s">
        <v>6865</v>
      </c>
      <c r="G125" s="185" t="s">
        <v>6840</v>
      </c>
      <c r="H125" s="186">
        <v>8.4</v>
      </c>
      <c r="I125" s="187"/>
      <c r="J125" s="188">
        <f>ROUND(I125*H125,2)</f>
        <v>0</v>
      </c>
      <c r="K125" s="184" t="s">
        <v>6841</v>
      </c>
      <c r="L125" s="41"/>
      <c r="M125" s="189" t="s">
        <v>19</v>
      </c>
      <c r="N125" s="190" t="s">
        <v>47</v>
      </c>
      <c r="O125" s="66"/>
      <c r="P125" s="191">
        <f>O125*H125</f>
        <v>0</v>
      </c>
      <c r="Q125" s="191">
        <v>0</v>
      </c>
      <c r="R125" s="191">
        <f>Q125*H125</f>
        <v>0</v>
      </c>
      <c r="S125" s="191">
        <v>0</v>
      </c>
      <c r="T125" s="192">
        <f>S125*H125</f>
        <v>0</v>
      </c>
      <c r="U125" s="36"/>
      <c r="V125" s="36"/>
      <c r="W125" s="36"/>
      <c r="X125" s="36"/>
      <c r="Y125" s="36"/>
      <c r="Z125" s="36"/>
      <c r="AA125" s="36"/>
      <c r="AB125" s="36"/>
      <c r="AC125" s="36"/>
      <c r="AD125" s="36"/>
      <c r="AE125" s="36"/>
      <c r="AR125" s="193" t="s">
        <v>330</v>
      </c>
      <c r="AT125" s="193" t="s">
        <v>326</v>
      </c>
      <c r="AU125" s="193" t="s">
        <v>84</v>
      </c>
      <c r="AY125" s="19" t="s">
        <v>324</v>
      </c>
      <c r="BE125" s="194">
        <f>IF(N125="základní",J125,0)</f>
        <v>0</v>
      </c>
      <c r="BF125" s="194">
        <f>IF(N125="snížená",J125,0)</f>
        <v>0</v>
      </c>
      <c r="BG125" s="194">
        <f>IF(N125="zákl. přenesená",J125,0)</f>
        <v>0</v>
      </c>
      <c r="BH125" s="194">
        <f>IF(N125="sníž. přenesená",J125,0)</f>
        <v>0</v>
      </c>
      <c r="BI125" s="194">
        <f>IF(N125="nulová",J125,0)</f>
        <v>0</v>
      </c>
      <c r="BJ125" s="19" t="s">
        <v>84</v>
      </c>
      <c r="BK125" s="194">
        <f>ROUND(I125*H125,2)</f>
        <v>0</v>
      </c>
      <c r="BL125" s="19" t="s">
        <v>330</v>
      </c>
      <c r="BM125" s="193" t="s">
        <v>6866</v>
      </c>
    </row>
    <row r="126" spans="1:65" s="2" customFormat="1" ht="11.25">
      <c r="A126" s="36"/>
      <c r="B126" s="37"/>
      <c r="C126" s="38"/>
      <c r="D126" s="195" t="s">
        <v>332</v>
      </c>
      <c r="E126" s="38"/>
      <c r="F126" s="196" t="s">
        <v>6867</v>
      </c>
      <c r="G126" s="38"/>
      <c r="H126" s="38"/>
      <c r="I126" s="197"/>
      <c r="J126" s="38"/>
      <c r="K126" s="38"/>
      <c r="L126" s="41"/>
      <c r="M126" s="198"/>
      <c r="N126" s="199"/>
      <c r="O126" s="66"/>
      <c r="P126" s="66"/>
      <c r="Q126" s="66"/>
      <c r="R126" s="66"/>
      <c r="S126" s="66"/>
      <c r="T126" s="67"/>
      <c r="U126" s="36"/>
      <c r="V126" s="36"/>
      <c r="W126" s="36"/>
      <c r="X126" s="36"/>
      <c r="Y126" s="36"/>
      <c r="Z126" s="36"/>
      <c r="AA126" s="36"/>
      <c r="AB126" s="36"/>
      <c r="AC126" s="36"/>
      <c r="AD126" s="36"/>
      <c r="AE126" s="36"/>
      <c r="AT126" s="19" t="s">
        <v>332</v>
      </c>
      <c r="AU126" s="19" t="s">
        <v>84</v>
      </c>
    </row>
    <row r="127" spans="1:65" s="2" customFormat="1" ht="214.5">
      <c r="A127" s="36"/>
      <c r="B127" s="37"/>
      <c r="C127" s="38"/>
      <c r="D127" s="195" t="s">
        <v>334</v>
      </c>
      <c r="E127" s="38"/>
      <c r="F127" s="200" t="s">
        <v>6868</v>
      </c>
      <c r="G127" s="38"/>
      <c r="H127" s="38"/>
      <c r="I127" s="197"/>
      <c r="J127" s="38"/>
      <c r="K127" s="38"/>
      <c r="L127" s="41"/>
      <c r="M127" s="198"/>
      <c r="N127" s="199"/>
      <c r="O127" s="66"/>
      <c r="P127" s="66"/>
      <c r="Q127" s="66"/>
      <c r="R127" s="66"/>
      <c r="S127" s="66"/>
      <c r="T127" s="67"/>
      <c r="U127" s="36"/>
      <c r="V127" s="36"/>
      <c r="W127" s="36"/>
      <c r="X127" s="36"/>
      <c r="Y127" s="36"/>
      <c r="Z127" s="36"/>
      <c r="AA127" s="36"/>
      <c r="AB127" s="36"/>
      <c r="AC127" s="36"/>
      <c r="AD127" s="36"/>
      <c r="AE127" s="36"/>
      <c r="AT127" s="19" t="s">
        <v>334</v>
      </c>
      <c r="AU127" s="19" t="s">
        <v>84</v>
      </c>
    </row>
    <row r="128" spans="1:65" s="13" customFormat="1" ht="11.25">
      <c r="B128" s="201"/>
      <c r="C128" s="202"/>
      <c r="D128" s="195" t="s">
        <v>336</v>
      </c>
      <c r="E128" s="203" t="s">
        <v>6869</v>
      </c>
      <c r="F128" s="204" t="s">
        <v>6870</v>
      </c>
      <c r="G128" s="202"/>
      <c r="H128" s="205">
        <v>8.4</v>
      </c>
      <c r="I128" s="206"/>
      <c r="J128" s="202"/>
      <c r="K128" s="202"/>
      <c r="L128" s="207"/>
      <c r="M128" s="208"/>
      <c r="N128" s="209"/>
      <c r="O128" s="209"/>
      <c r="P128" s="209"/>
      <c r="Q128" s="209"/>
      <c r="R128" s="209"/>
      <c r="S128" s="209"/>
      <c r="T128" s="210"/>
      <c r="AT128" s="211" t="s">
        <v>336</v>
      </c>
      <c r="AU128" s="211" t="s">
        <v>84</v>
      </c>
      <c r="AV128" s="13" t="s">
        <v>87</v>
      </c>
      <c r="AW128" s="13" t="s">
        <v>37</v>
      </c>
      <c r="AX128" s="13" t="s">
        <v>84</v>
      </c>
      <c r="AY128" s="211" t="s">
        <v>324</v>
      </c>
    </row>
    <row r="129" spans="1:65" s="2" customFormat="1" ht="14.45" customHeight="1">
      <c r="A129" s="36"/>
      <c r="B129" s="37"/>
      <c r="C129" s="182" t="s">
        <v>415</v>
      </c>
      <c r="D129" s="182" t="s">
        <v>326</v>
      </c>
      <c r="E129" s="183" t="s">
        <v>6871</v>
      </c>
      <c r="F129" s="184" t="s">
        <v>6865</v>
      </c>
      <c r="G129" s="185" t="s">
        <v>6840</v>
      </c>
      <c r="H129" s="186">
        <v>2.2749999999999999</v>
      </c>
      <c r="I129" s="187"/>
      <c r="J129" s="188">
        <f>ROUND(I129*H129,2)</f>
        <v>0</v>
      </c>
      <c r="K129" s="184" t="s">
        <v>6841</v>
      </c>
      <c r="L129" s="41"/>
      <c r="M129" s="189" t="s">
        <v>19</v>
      </c>
      <c r="N129" s="190" t="s">
        <v>47</v>
      </c>
      <c r="O129" s="66"/>
      <c r="P129" s="191">
        <f>O129*H129</f>
        <v>0</v>
      </c>
      <c r="Q129" s="191">
        <v>0</v>
      </c>
      <c r="R129" s="191">
        <f>Q129*H129</f>
        <v>0</v>
      </c>
      <c r="S129" s="191">
        <v>0</v>
      </c>
      <c r="T129" s="192">
        <f>S129*H129</f>
        <v>0</v>
      </c>
      <c r="U129" s="36"/>
      <c r="V129" s="36"/>
      <c r="W129" s="36"/>
      <c r="X129" s="36"/>
      <c r="Y129" s="36"/>
      <c r="Z129" s="36"/>
      <c r="AA129" s="36"/>
      <c r="AB129" s="36"/>
      <c r="AC129" s="36"/>
      <c r="AD129" s="36"/>
      <c r="AE129" s="36"/>
      <c r="AR129" s="193" t="s">
        <v>330</v>
      </c>
      <c r="AT129" s="193" t="s">
        <v>326</v>
      </c>
      <c r="AU129" s="193" t="s">
        <v>84</v>
      </c>
      <c r="AY129" s="19" t="s">
        <v>324</v>
      </c>
      <c r="BE129" s="194">
        <f>IF(N129="základní",J129,0)</f>
        <v>0</v>
      </c>
      <c r="BF129" s="194">
        <f>IF(N129="snížená",J129,0)</f>
        <v>0</v>
      </c>
      <c r="BG129" s="194">
        <f>IF(N129="zákl. přenesená",J129,0)</f>
        <v>0</v>
      </c>
      <c r="BH129" s="194">
        <f>IF(N129="sníž. přenesená",J129,0)</f>
        <v>0</v>
      </c>
      <c r="BI129" s="194">
        <f>IF(N129="nulová",J129,0)</f>
        <v>0</v>
      </c>
      <c r="BJ129" s="19" t="s">
        <v>84</v>
      </c>
      <c r="BK129" s="194">
        <f>ROUND(I129*H129,2)</f>
        <v>0</v>
      </c>
      <c r="BL129" s="19" t="s">
        <v>330</v>
      </c>
      <c r="BM129" s="193" t="s">
        <v>6872</v>
      </c>
    </row>
    <row r="130" spans="1:65" s="2" customFormat="1" ht="11.25">
      <c r="A130" s="36"/>
      <c r="B130" s="37"/>
      <c r="C130" s="38"/>
      <c r="D130" s="195" t="s">
        <v>332</v>
      </c>
      <c r="E130" s="38"/>
      <c r="F130" s="196" t="s">
        <v>6873</v>
      </c>
      <c r="G130" s="38"/>
      <c r="H130" s="38"/>
      <c r="I130" s="197"/>
      <c r="J130" s="38"/>
      <c r="K130" s="38"/>
      <c r="L130" s="41"/>
      <c r="M130" s="198"/>
      <c r="N130" s="199"/>
      <c r="O130" s="66"/>
      <c r="P130" s="66"/>
      <c r="Q130" s="66"/>
      <c r="R130" s="66"/>
      <c r="S130" s="66"/>
      <c r="T130" s="67"/>
      <c r="U130" s="36"/>
      <c r="V130" s="36"/>
      <c r="W130" s="36"/>
      <c r="X130" s="36"/>
      <c r="Y130" s="36"/>
      <c r="Z130" s="36"/>
      <c r="AA130" s="36"/>
      <c r="AB130" s="36"/>
      <c r="AC130" s="36"/>
      <c r="AD130" s="36"/>
      <c r="AE130" s="36"/>
      <c r="AT130" s="19" t="s">
        <v>332</v>
      </c>
      <c r="AU130" s="19" t="s">
        <v>84</v>
      </c>
    </row>
    <row r="131" spans="1:65" s="2" customFormat="1" ht="214.5">
      <c r="A131" s="36"/>
      <c r="B131" s="37"/>
      <c r="C131" s="38"/>
      <c r="D131" s="195" t="s">
        <v>334</v>
      </c>
      <c r="E131" s="38"/>
      <c r="F131" s="200" t="s">
        <v>6868</v>
      </c>
      <c r="G131" s="38"/>
      <c r="H131" s="38"/>
      <c r="I131" s="197"/>
      <c r="J131" s="38"/>
      <c r="K131" s="38"/>
      <c r="L131" s="41"/>
      <c r="M131" s="198"/>
      <c r="N131" s="199"/>
      <c r="O131" s="66"/>
      <c r="P131" s="66"/>
      <c r="Q131" s="66"/>
      <c r="R131" s="66"/>
      <c r="S131" s="66"/>
      <c r="T131" s="67"/>
      <c r="U131" s="36"/>
      <c r="V131" s="36"/>
      <c r="W131" s="36"/>
      <c r="X131" s="36"/>
      <c r="Y131" s="36"/>
      <c r="Z131" s="36"/>
      <c r="AA131" s="36"/>
      <c r="AB131" s="36"/>
      <c r="AC131" s="36"/>
      <c r="AD131" s="36"/>
      <c r="AE131" s="36"/>
      <c r="AT131" s="19" t="s">
        <v>334</v>
      </c>
      <c r="AU131" s="19" t="s">
        <v>84</v>
      </c>
    </row>
    <row r="132" spans="1:65" s="13" customFormat="1" ht="11.25">
      <c r="B132" s="201"/>
      <c r="C132" s="202"/>
      <c r="D132" s="195" t="s">
        <v>336</v>
      </c>
      <c r="E132" s="203" t="s">
        <v>6874</v>
      </c>
      <c r="F132" s="204" t="s">
        <v>6875</v>
      </c>
      <c r="G132" s="202"/>
      <c r="H132" s="205">
        <v>2.2749999999999999</v>
      </c>
      <c r="I132" s="206"/>
      <c r="J132" s="202"/>
      <c r="K132" s="202"/>
      <c r="L132" s="207"/>
      <c r="M132" s="208"/>
      <c r="N132" s="209"/>
      <c r="O132" s="209"/>
      <c r="P132" s="209"/>
      <c r="Q132" s="209"/>
      <c r="R132" s="209"/>
      <c r="S132" s="209"/>
      <c r="T132" s="210"/>
      <c r="AT132" s="211" t="s">
        <v>336</v>
      </c>
      <c r="AU132" s="211" t="s">
        <v>84</v>
      </c>
      <c r="AV132" s="13" t="s">
        <v>87</v>
      </c>
      <c r="AW132" s="13" t="s">
        <v>37</v>
      </c>
      <c r="AX132" s="13" t="s">
        <v>84</v>
      </c>
      <c r="AY132" s="211" t="s">
        <v>324</v>
      </c>
    </row>
    <row r="133" spans="1:65" s="2" customFormat="1" ht="14.45" customHeight="1">
      <c r="A133" s="36"/>
      <c r="B133" s="37"/>
      <c r="C133" s="182" t="s">
        <v>506</v>
      </c>
      <c r="D133" s="182" t="s">
        <v>326</v>
      </c>
      <c r="E133" s="183" t="s">
        <v>6876</v>
      </c>
      <c r="F133" s="184" t="s">
        <v>6877</v>
      </c>
      <c r="G133" s="185" t="s">
        <v>6812</v>
      </c>
      <c r="H133" s="186">
        <v>1.605</v>
      </c>
      <c r="I133" s="187"/>
      <c r="J133" s="188">
        <f>ROUND(I133*H133,2)</f>
        <v>0</v>
      </c>
      <c r="K133" s="184" t="s">
        <v>6841</v>
      </c>
      <c r="L133" s="41"/>
      <c r="M133" s="189" t="s">
        <v>19</v>
      </c>
      <c r="N133" s="190" t="s">
        <v>47</v>
      </c>
      <c r="O133" s="66"/>
      <c r="P133" s="191">
        <f>O133*H133</f>
        <v>0</v>
      </c>
      <c r="Q133" s="191">
        <v>0</v>
      </c>
      <c r="R133" s="191">
        <f>Q133*H133</f>
        <v>0</v>
      </c>
      <c r="S133" s="191">
        <v>0</v>
      </c>
      <c r="T133" s="192">
        <f>S133*H133</f>
        <v>0</v>
      </c>
      <c r="U133" s="36"/>
      <c r="V133" s="36"/>
      <c r="W133" s="36"/>
      <c r="X133" s="36"/>
      <c r="Y133" s="36"/>
      <c r="Z133" s="36"/>
      <c r="AA133" s="36"/>
      <c r="AB133" s="36"/>
      <c r="AC133" s="36"/>
      <c r="AD133" s="36"/>
      <c r="AE133" s="36"/>
      <c r="AR133" s="193" t="s">
        <v>330</v>
      </c>
      <c r="AT133" s="193" t="s">
        <v>326</v>
      </c>
      <c r="AU133" s="193" t="s">
        <v>84</v>
      </c>
      <c r="AY133" s="19" t="s">
        <v>324</v>
      </c>
      <c r="BE133" s="194">
        <f>IF(N133="základní",J133,0)</f>
        <v>0</v>
      </c>
      <c r="BF133" s="194">
        <f>IF(N133="snížená",J133,0)</f>
        <v>0</v>
      </c>
      <c r="BG133" s="194">
        <f>IF(N133="zákl. přenesená",J133,0)</f>
        <v>0</v>
      </c>
      <c r="BH133" s="194">
        <f>IF(N133="sníž. přenesená",J133,0)</f>
        <v>0</v>
      </c>
      <c r="BI133" s="194">
        <f>IF(N133="nulová",J133,0)</f>
        <v>0</v>
      </c>
      <c r="BJ133" s="19" t="s">
        <v>84</v>
      </c>
      <c r="BK133" s="194">
        <f>ROUND(I133*H133,2)</f>
        <v>0</v>
      </c>
      <c r="BL133" s="19" t="s">
        <v>330</v>
      </c>
      <c r="BM133" s="193" t="s">
        <v>6878</v>
      </c>
    </row>
    <row r="134" spans="1:65" s="2" customFormat="1" ht="11.25">
      <c r="A134" s="36"/>
      <c r="B134" s="37"/>
      <c r="C134" s="38"/>
      <c r="D134" s="195" t="s">
        <v>332</v>
      </c>
      <c r="E134" s="38"/>
      <c r="F134" s="196" t="s">
        <v>6879</v>
      </c>
      <c r="G134" s="38"/>
      <c r="H134" s="38"/>
      <c r="I134" s="197"/>
      <c r="J134" s="38"/>
      <c r="K134" s="38"/>
      <c r="L134" s="41"/>
      <c r="M134" s="198"/>
      <c r="N134" s="199"/>
      <c r="O134" s="66"/>
      <c r="P134" s="66"/>
      <c r="Q134" s="66"/>
      <c r="R134" s="66"/>
      <c r="S134" s="66"/>
      <c r="T134" s="67"/>
      <c r="U134" s="36"/>
      <c r="V134" s="36"/>
      <c r="W134" s="36"/>
      <c r="X134" s="36"/>
      <c r="Y134" s="36"/>
      <c r="Z134" s="36"/>
      <c r="AA134" s="36"/>
      <c r="AB134" s="36"/>
      <c r="AC134" s="36"/>
      <c r="AD134" s="36"/>
      <c r="AE134" s="36"/>
      <c r="AT134" s="19" t="s">
        <v>332</v>
      </c>
      <c r="AU134" s="19" t="s">
        <v>84</v>
      </c>
    </row>
    <row r="135" spans="1:65" s="2" customFormat="1" ht="165.75">
      <c r="A135" s="36"/>
      <c r="B135" s="37"/>
      <c r="C135" s="38"/>
      <c r="D135" s="195" t="s">
        <v>334</v>
      </c>
      <c r="E135" s="38"/>
      <c r="F135" s="200" t="s">
        <v>6880</v>
      </c>
      <c r="G135" s="38"/>
      <c r="H135" s="38"/>
      <c r="I135" s="197"/>
      <c r="J135" s="38"/>
      <c r="K135" s="38"/>
      <c r="L135" s="41"/>
      <c r="M135" s="198"/>
      <c r="N135" s="199"/>
      <c r="O135" s="66"/>
      <c r="P135" s="66"/>
      <c r="Q135" s="66"/>
      <c r="R135" s="66"/>
      <c r="S135" s="66"/>
      <c r="T135" s="67"/>
      <c r="U135" s="36"/>
      <c r="V135" s="36"/>
      <c r="W135" s="36"/>
      <c r="X135" s="36"/>
      <c r="Y135" s="36"/>
      <c r="Z135" s="36"/>
      <c r="AA135" s="36"/>
      <c r="AB135" s="36"/>
      <c r="AC135" s="36"/>
      <c r="AD135" s="36"/>
      <c r="AE135" s="36"/>
      <c r="AT135" s="19" t="s">
        <v>334</v>
      </c>
      <c r="AU135" s="19" t="s">
        <v>84</v>
      </c>
    </row>
    <row r="136" spans="1:65" s="13" customFormat="1" ht="11.25">
      <c r="B136" s="201"/>
      <c r="C136" s="202"/>
      <c r="D136" s="195" t="s">
        <v>336</v>
      </c>
      <c r="E136" s="203" t="s">
        <v>6881</v>
      </c>
      <c r="F136" s="204" t="s">
        <v>6882</v>
      </c>
      <c r="G136" s="202"/>
      <c r="H136" s="205">
        <v>1.605</v>
      </c>
      <c r="I136" s="206"/>
      <c r="J136" s="202"/>
      <c r="K136" s="202"/>
      <c r="L136" s="207"/>
      <c r="M136" s="208"/>
      <c r="N136" s="209"/>
      <c r="O136" s="209"/>
      <c r="P136" s="209"/>
      <c r="Q136" s="209"/>
      <c r="R136" s="209"/>
      <c r="S136" s="209"/>
      <c r="T136" s="210"/>
      <c r="AT136" s="211" t="s">
        <v>336</v>
      </c>
      <c r="AU136" s="211" t="s">
        <v>84</v>
      </c>
      <c r="AV136" s="13" t="s">
        <v>87</v>
      </c>
      <c r="AW136" s="13" t="s">
        <v>37</v>
      </c>
      <c r="AX136" s="13" t="s">
        <v>84</v>
      </c>
      <c r="AY136" s="211" t="s">
        <v>324</v>
      </c>
    </row>
    <row r="137" spans="1:65" s="2" customFormat="1" ht="14.45" customHeight="1">
      <c r="A137" s="36"/>
      <c r="B137" s="37"/>
      <c r="C137" s="182" t="s">
        <v>517</v>
      </c>
      <c r="D137" s="182" t="s">
        <v>326</v>
      </c>
      <c r="E137" s="183" t="s">
        <v>6883</v>
      </c>
      <c r="F137" s="184" t="s">
        <v>6884</v>
      </c>
      <c r="G137" s="185" t="s">
        <v>6840</v>
      </c>
      <c r="H137" s="186">
        <v>5.0469999999999997</v>
      </c>
      <c r="I137" s="187"/>
      <c r="J137" s="188">
        <f>ROUND(I137*H137,2)</f>
        <v>0</v>
      </c>
      <c r="K137" s="184" t="s">
        <v>6841</v>
      </c>
      <c r="L137" s="41"/>
      <c r="M137" s="189" t="s">
        <v>19</v>
      </c>
      <c r="N137" s="190" t="s">
        <v>47</v>
      </c>
      <c r="O137" s="66"/>
      <c r="P137" s="191">
        <f>O137*H137</f>
        <v>0</v>
      </c>
      <c r="Q137" s="191">
        <v>0</v>
      </c>
      <c r="R137" s="191">
        <f>Q137*H137</f>
        <v>0</v>
      </c>
      <c r="S137" s="191">
        <v>0</v>
      </c>
      <c r="T137" s="192">
        <f>S137*H137</f>
        <v>0</v>
      </c>
      <c r="U137" s="36"/>
      <c r="V137" s="36"/>
      <c r="W137" s="36"/>
      <c r="X137" s="36"/>
      <c r="Y137" s="36"/>
      <c r="Z137" s="36"/>
      <c r="AA137" s="36"/>
      <c r="AB137" s="36"/>
      <c r="AC137" s="36"/>
      <c r="AD137" s="36"/>
      <c r="AE137" s="36"/>
      <c r="AR137" s="193" t="s">
        <v>330</v>
      </c>
      <c r="AT137" s="193" t="s">
        <v>326</v>
      </c>
      <c r="AU137" s="193" t="s">
        <v>84</v>
      </c>
      <c r="AY137" s="19" t="s">
        <v>324</v>
      </c>
      <c r="BE137" s="194">
        <f>IF(N137="základní",J137,0)</f>
        <v>0</v>
      </c>
      <c r="BF137" s="194">
        <f>IF(N137="snížená",J137,0)</f>
        <v>0</v>
      </c>
      <c r="BG137" s="194">
        <f>IF(N137="zákl. přenesená",J137,0)</f>
        <v>0</v>
      </c>
      <c r="BH137" s="194">
        <f>IF(N137="sníž. přenesená",J137,0)</f>
        <v>0</v>
      </c>
      <c r="BI137" s="194">
        <f>IF(N137="nulová",J137,0)</f>
        <v>0</v>
      </c>
      <c r="BJ137" s="19" t="s">
        <v>84</v>
      </c>
      <c r="BK137" s="194">
        <f>ROUND(I137*H137,2)</f>
        <v>0</v>
      </c>
      <c r="BL137" s="19" t="s">
        <v>330</v>
      </c>
      <c r="BM137" s="193" t="s">
        <v>6885</v>
      </c>
    </row>
    <row r="138" spans="1:65" s="2" customFormat="1" ht="11.25">
      <c r="A138" s="36"/>
      <c r="B138" s="37"/>
      <c r="C138" s="38"/>
      <c r="D138" s="195" t="s">
        <v>332</v>
      </c>
      <c r="E138" s="38"/>
      <c r="F138" s="196" t="s">
        <v>6886</v>
      </c>
      <c r="G138" s="38"/>
      <c r="H138" s="38"/>
      <c r="I138" s="197"/>
      <c r="J138" s="38"/>
      <c r="K138" s="38"/>
      <c r="L138" s="41"/>
      <c r="M138" s="198"/>
      <c r="N138" s="199"/>
      <c r="O138" s="66"/>
      <c r="P138" s="66"/>
      <c r="Q138" s="66"/>
      <c r="R138" s="66"/>
      <c r="S138" s="66"/>
      <c r="T138" s="67"/>
      <c r="U138" s="36"/>
      <c r="V138" s="36"/>
      <c r="W138" s="36"/>
      <c r="X138" s="36"/>
      <c r="Y138" s="36"/>
      <c r="Z138" s="36"/>
      <c r="AA138" s="36"/>
      <c r="AB138" s="36"/>
      <c r="AC138" s="36"/>
      <c r="AD138" s="36"/>
      <c r="AE138" s="36"/>
      <c r="AT138" s="19" t="s">
        <v>332</v>
      </c>
      <c r="AU138" s="19" t="s">
        <v>84</v>
      </c>
    </row>
    <row r="139" spans="1:65" s="2" customFormat="1" ht="204.75">
      <c r="A139" s="36"/>
      <c r="B139" s="37"/>
      <c r="C139" s="38"/>
      <c r="D139" s="195" t="s">
        <v>334</v>
      </c>
      <c r="E139" s="38"/>
      <c r="F139" s="200" t="s">
        <v>6887</v>
      </c>
      <c r="G139" s="38"/>
      <c r="H139" s="38"/>
      <c r="I139" s="197"/>
      <c r="J139" s="38"/>
      <c r="K139" s="38"/>
      <c r="L139" s="41"/>
      <c r="M139" s="198"/>
      <c r="N139" s="199"/>
      <c r="O139" s="66"/>
      <c r="P139" s="66"/>
      <c r="Q139" s="66"/>
      <c r="R139" s="66"/>
      <c r="S139" s="66"/>
      <c r="T139" s="67"/>
      <c r="U139" s="36"/>
      <c r="V139" s="36"/>
      <c r="W139" s="36"/>
      <c r="X139" s="36"/>
      <c r="Y139" s="36"/>
      <c r="Z139" s="36"/>
      <c r="AA139" s="36"/>
      <c r="AB139" s="36"/>
      <c r="AC139" s="36"/>
      <c r="AD139" s="36"/>
      <c r="AE139" s="36"/>
      <c r="AT139" s="19" t="s">
        <v>334</v>
      </c>
      <c r="AU139" s="19" t="s">
        <v>84</v>
      </c>
    </row>
    <row r="140" spans="1:65" s="13" customFormat="1" ht="11.25">
      <c r="B140" s="201"/>
      <c r="C140" s="202"/>
      <c r="D140" s="195" t="s">
        <v>336</v>
      </c>
      <c r="E140" s="203" t="s">
        <v>6888</v>
      </c>
      <c r="F140" s="204" t="s">
        <v>6889</v>
      </c>
      <c r="G140" s="202"/>
      <c r="H140" s="205">
        <v>5.0469999999999997</v>
      </c>
      <c r="I140" s="206"/>
      <c r="J140" s="202"/>
      <c r="K140" s="202"/>
      <c r="L140" s="207"/>
      <c r="M140" s="208"/>
      <c r="N140" s="209"/>
      <c r="O140" s="209"/>
      <c r="P140" s="209"/>
      <c r="Q140" s="209"/>
      <c r="R140" s="209"/>
      <c r="S140" s="209"/>
      <c r="T140" s="210"/>
      <c r="AT140" s="211" t="s">
        <v>336</v>
      </c>
      <c r="AU140" s="211" t="s">
        <v>84</v>
      </c>
      <c r="AV140" s="13" t="s">
        <v>87</v>
      </c>
      <c r="AW140" s="13" t="s">
        <v>37</v>
      </c>
      <c r="AX140" s="13" t="s">
        <v>84</v>
      </c>
      <c r="AY140" s="211" t="s">
        <v>324</v>
      </c>
    </row>
    <row r="141" spans="1:65" s="12" customFormat="1" ht="25.9" customHeight="1">
      <c r="B141" s="166"/>
      <c r="C141" s="167"/>
      <c r="D141" s="168" t="s">
        <v>75</v>
      </c>
      <c r="E141" s="169" t="s">
        <v>330</v>
      </c>
      <c r="F141" s="169" t="s">
        <v>1227</v>
      </c>
      <c r="G141" s="167"/>
      <c r="H141" s="167"/>
      <c r="I141" s="170"/>
      <c r="J141" s="171">
        <f>BK141</f>
        <v>0</v>
      </c>
      <c r="K141" s="167"/>
      <c r="L141" s="172"/>
      <c r="M141" s="173"/>
      <c r="N141" s="174"/>
      <c r="O141" s="174"/>
      <c r="P141" s="175">
        <f>SUM(P142:P193)</f>
        <v>0</v>
      </c>
      <c r="Q141" s="174"/>
      <c r="R141" s="175">
        <f>SUM(R142:R193)</f>
        <v>0</v>
      </c>
      <c r="S141" s="174"/>
      <c r="T141" s="176">
        <f>SUM(T142:T193)</f>
        <v>0</v>
      </c>
      <c r="AR141" s="177" t="s">
        <v>84</v>
      </c>
      <c r="AT141" s="178" t="s">
        <v>75</v>
      </c>
      <c r="AU141" s="178" t="s">
        <v>76</v>
      </c>
      <c r="AY141" s="177" t="s">
        <v>324</v>
      </c>
      <c r="BK141" s="179">
        <f>SUM(BK142:BK193)</f>
        <v>0</v>
      </c>
    </row>
    <row r="142" spans="1:65" s="2" customFormat="1" ht="14.45" customHeight="1">
      <c r="A142" s="36"/>
      <c r="B142" s="37"/>
      <c r="C142" s="182" t="s">
        <v>556</v>
      </c>
      <c r="D142" s="182" t="s">
        <v>326</v>
      </c>
      <c r="E142" s="183" t="s">
        <v>6890</v>
      </c>
      <c r="F142" s="184" t="s">
        <v>6891</v>
      </c>
      <c r="G142" s="185" t="s">
        <v>6840</v>
      </c>
      <c r="H142" s="186">
        <v>18.760000000000002</v>
      </c>
      <c r="I142" s="187"/>
      <c r="J142" s="188">
        <f>ROUND(I142*H142,2)</f>
        <v>0</v>
      </c>
      <c r="K142" s="184" t="s">
        <v>6841</v>
      </c>
      <c r="L142" s="41"/>
      <c r="M142" s="189" t="s">
        <v>19</v>
      </c>
      <c r="N142" s="190" t="s">
        <v>47</v>
      </c>
      <c r="O142" s="66"/>
      <c r="P142" s="191">
        <f>O142*H142</f>
        <v>0</v>
      </c>
      <c r="Q142" s="191">
        <v>0</v>
      </c>
      <c r="R142" s="191">
        <f>Q142*H142</f>
        <v>0</v>
      </c>
      <c r="S142" s="191">
        <v>0</v>
      </c>
      <c r="T142" s="192">
        <f>S142*H142</f>
        <v>0</v>
      </c>
      <c r="U142" s="36"/>
      <c r="V142" s="36"/>
      <c r="W142" s="36"/>
      <c r="X142" s="36"/>
      <c r="Y142" s="36"/>
      <c r="Z142" s="36"/>
      <c r="AA142" s="36"/>
      <c r="AB142" s="36"/>
      <c r="AC142" s="36"/>
      <c r="AD142" s="36"/>
      <c r="AE142" s="36"/>
      <c r="AR142" s="193" t="s">
        <v>330</v>
      </c>
      <c r="AT142" s="193" t="s">
        <v>326</v>
      </c>
      <c r="AU142" s="193" t="s">
        <v>84</v>
      </c>
      <c r="AY142" s="19" t="s">
        <v>324</v>
      </c>
      <c r="BE142" s="194">
        <f>IF(N142="základní",J142,0)</f>
        <v>0</v>
      </c>
      <c r="BF142" s="194">
        <f>IF(N142="snížená",J142,0)</f>
        <v>0</v>
      </c>
      <c r="BG142" s="194">
        <f>IF(N142="zákl. přenesená",J142,0)</f>
        <v>0</v>
      </c>
      <c r="BH142" s="194">
        <f>IF(N142="sníž. přenesená",J142,0)</f>
        <v>0</v>
      </c>
      <c r="BI142" s="194">
        <f>IF(N142="nulová",J142,0)</f>
        <v>0</v>
      </c>
      <c r="BJ142" s="19" t="s">
        <v>84</v>
      </c>
      <c r="BK142" s="194">
        <f>ROUND(I142*H142,2)</f>
        <v>0</v>
      </c>
      <c r="BL142" s="19" t="s">
        <v>330</v>
      </c>
      <c r="BM142" s="193" t="s">
        <v>6892</v>
      </c>
    </row>
    <row r="143" spans="1:65" s="2" customFormat="1" ht="11.25">
      <c r="A143" s="36"/>
      <c r="B143" s="37"/>
      <c r="C143" s="38"/>
      <c r="D143" s="195" t="s">
        <v>332</v>
      </c>
      <c r="E143" s="38"/>
      <c r="F143" s="196" t="s">
        <v>6893</v>
      </c>
      <c r="G143" s="38"/>
      <c r="H143" s="38"/>
      <c r="I143" s="197"/>
      <c r="J143" s="38"/>
      <c r="K143" s="38"/>
      <c r="L143" s="41"/>
      <c r="M143" s="198"/>
      <c r="N143" s="199"/>
      <c r="O143" s="66"/>
      <c r="P143" s="66"/>
      <c r="Q143" s="66"/>
      <c r="R143" s="66"/>
      <c r="S143" s="66"/>
      <c r="T143" s="67"/>
      <c r="U143" s="36"/>
      <c r="V143" s="36"/>
      <c r="W143" s="36"/>
      <c r="X143" s="36"/>
      <c r="Y143" s="36"/>
      <c r="Z143" s="36"/>
      <c r="AA143" s="36"/>
      <c r="AB143" s="36"/>
      <c r="AC143" s="36"/>
      <c r="AD143" s="36"/>
      <c r="AE143" s="36"/>
      <c r="AT143" s="19" t="s">
        <v>332</v>
      </c>
      <c r="AU143" s="19" t="s">
        <v>84</v>
      </c>
    </row>
    <row r="144" spans="1:65" s="2" customFormat="1" ht="204.75">
      <c r="A144" s="36"/>
      <c r="B144" s="37"/>
      <c r="C144" s="38"/>
      <c r="D144" s="195" t="s">
        <v>334</v>
      </c>
      <c r="E144" s="38"/>
      <c r="F144" s="200" t="s">
        <v>6887</v>
      </c>
      <c r="G144" s="38"/>
      <c r="H144" s="38"/>
      <c r="I144" s="197"/>
      <c r="J144" s="38"/>
      <c r="K144" s="38"/>
      <c r="L144" s="41"/>
      <c r="M144" s="198"/>
      <c r="N144" s="199"/>
      <c r="O144" s="66"/>
      <c r="P144" s="66"/>
      <c r="Q144" s="66"/>
      <c r="R144" s="66"/>
      <c r="S144" s="66"/>
      <c r="T144" s="67"/>
      <c r="U144" s="36"/>
      <c r="V144" s="36"/>
      <c r="W144" s="36"/>
      <c r="X144" s="36"/>
      <c r="Y144" s="36"/>
      <c r="Z144" s="36"/>
      <c r="AA144" s="36"/>
      <c r="AB144" s="36"/>
      <c r="AC144" s="36"/>
      <c r="AD144" s="36"/>
      <c r="AE144" s="36"/>
      <c r="AT144" s="19" t="s">
        <v>334</v>
      </c>
      <c r="AU144" s="19" t="s">
        <v>84</v>
      </c>
    </row>
    <row r="145" spans="1:65" s="13" customFormat="1" ht="11.25">
      <c r="B145" s="201"/>
      <c r="C145" s="202"/>
      <c r="D145" s="195" t="s">
        <v>336</v>
      </c>
      <c r="E145" s="203" t="s">
        <v>6894</v>
      </c>
      <c r="F145" s="204" t="s">
        <v>6895</v>
      </c>
      <c r="G145" s="202"/>
      <c r="H145" s="205">
        <v>18.760000000000002</v>
      </c>
      <c r="I145" s="206"/>
      <c r="J145" s="202"/>
      <c r="K145" s="202"/>
      <c r="L145" s="207"/>
      <c r="M145" s="208"/>
      <c r="N145" s="209"/>
      <c r="O145" s="209"/>
      <c r="P145" s="209"/>
      <c r="Q145" s="209"/>
      <c r="R145" s="209"/>
      <c r="S145" s="209"/>
      <c r="T145" s="210"/>
      <c r="AT145" s="211" t="s">
        <v>336</v>
      </c>
      <c r="AU145" s="211" t="s">
        <v>84</v>
      </c>
      <c r="AV145" s="13" t="s">
        <v>87</v>
      </c>
      <c r="AW145" s="13" t="s">
        <v>37</v>
      </c>
      <c r="AX145" s="13" t="s">
        <v>84</v>
      </c>
      <c r="AY145" s="211" t="s">
        <v>324</v>
      </c>
    </row>
    <row r="146" spans="1:65" s="2" customFormat="1" ht="14.45" customHeight="1">
      <c r="A146" s="36"/>
      <c r="B146" s="37"/>
      <c r="C146" s="182" t="s">
        <v>564</v>
      </c>
      <c r="D146" s="182" t="s">
        <v>326</v>
      </c>
      <c r="E146" s="183" t="s">
        <v>6896</v>
      </c>
      <c r="F146" s="184" t="s">
        <v>6891</v>
      </c>
      <c r="G146" s="185" t="s">
        <v>6840</v>
      </c>
      <c r="H146" s="186">
        <v>4.0140000000000002</v>
      </c>
      <c r="I146" s="187"/>
      <c r="J146" s="188">
        <f>ROUND(I146*H146,2)</f>
        <v>0</v>
      </c>
      <c r="K146" s="184" t="s">
        <v>6841</v>
      </c>
      <c r="L146" s="41"/>
      <c r="M146" s="189" t="s">
        <v>19</v>
      </c>
      <c r="N146" s="190" t="s">
        <v>47</v>
      </c>
      <c r="O146" s="66"/>
      <c r="P146" s="191">
        <f>O146*H146</f>
        <v>0</v>
      </c>
      <c r="Q146" s="191">
        <v>0</v>
      </c>
      <c r="R146" s="191">
        <f>Q146*H146</f>
        <v>0</v>
      </c>
      <c r="S146" s="191">
        <v>0</v>
      </c>
      <c r="T146" s="192">
        <f>S146*H146</f>
        <v>0</v>
      </c>
      <c r="U146" s="36"/>
      <c r="V146" s="36"/>
      <c r="W146" s="36"/>
      <c r="X146" s="36"/>
      <c r="Y146" s="36"/>
      <c r="Z146" s="36"/>
      <c r="AA146" s="36"/>
      <c r="AB146" s="36"/>
      <c r="AC146" s="36"/>
      <c r="AD146" s="36"/>
      <c r="AE146" s="36"/>
      <c r="AR146" s="193" t="s">
        <v>330</v>
      </c>
      <c r="AT146" s="193" t="s">
        <v>326</v>
      </c>
      <c r="AU146" s="193" t="s">
        <v>84</v>
      </c>
      <c r="AY146" s="19" t="s">
        <v>324</v>
      </c>
      <c r="BE146" s="194">
        <f>IF(N146="základní",J146,0)</f>
        <v>0</v>
      </c>
      <c r="BF146" s="194">
        <f>IF(N146="snížená",J146,0)</f>
        <v>0</v>
      </c>
      <c r="BG146" s="194">
        <f>IF(N146="zákl. přenesená",J146,0)</f>
        <v>0</v>
      </c>
      <c r="BH146" s="194">
        <f>IF(N146="sníž. přenesená",J146,0)</f>
        <v>0</v>
      </c>
      <c r="BI146" s="194">
        <f>IF(N146="nulová",J146,0)</f>
        <v>0</v>
      </c>
      <c r="BJ146" s="19" t="s">
        <v>84</v>
      </c>
      <c r="BK146" s="194">
        <f>ROUND(I146*H146,2)</f>
        <v>0</v>
      </c>
      <c r="BL146" s="19" t="s">
        <v>330</v>
      </c>
      <c r="BM146" s="193" t="s">
        <v>6897</v>
      </c>
    </row>
    <row r="147" spans="1:65" s="2" customFormat="1" ht="11.25">
      <c r="A147" s="36"/>
      <c r="B147" s="37"/>
      <c r="C147" s="38"/>
      <c r="D147" s="195" t="s">
        <v>332</v>
      </c>
      <c r="E147" s="38"/>
      <c r="F147" s="196" t="s">
        <v>6898</v>
      </c>
      <c r="G147" s="38"/>
      <c r="H147" s="38"/>
      <c r="I147" s="197"/>
      <c r="J147" s="38"/>
      <c r="K147" s="38"/>
      <c r="L147" s="41"/>
      <c r="M147" s="198"/>
      <c r="N147" s="199"/>
      <c r="O147" s="66"/>
      <c r="P147" s="66"/>
      <c r="Q147" s="66"/>
      <c r="R147" s="66"/>
      <c r="S147" s="66"/>
      <c r="T147" s="67"/>
      <c r="U147" s="36"/>
      <c r="V147" s="36"/>
      <c r="W147" s="36"/>
      <c r="X147" s="36"/>
      <c r="Y147" s="36"/>
      <c r="Z147" s="36"/>
      <c r="AA147" s="36"/>
      <c r="AB147" s="36"/>
      <c r="AC147" s="36"/>
      <c r="AD147" s="36"/>
      <c r="AE147" s="36"/>
      <c r="AT147" s="19" t="s">
        <v>332</v>
      </c>
      <c r="AU147" s="19" t="s">
        <v>84</v>
      </c>
    </row>
    <row r="148" spans="1:65" s="2" customFormat="1" ht="204.75">
      <c r="A148" s="36"/>
      <c r="B148" s="37"/>
      <c r="C148" s="38"/>
      <c r="D148" s="195" t="s">
        <v>334</v>
      </c>
      <c r="E148" s="38"/>
      <c r="F148" s="200" t="s">
        <v>6887</v>
      </c>
      <c r="G148" s="38"/>
      <c r="H148" s="38"/>
      <c r="I148" s="197"/>
      <c r="J148" s="38"/>
      <c r="K148" s="38"/>
      <c r="L148" s="41"/>
      <c r="M148" s="198"/>
      <c r="N148" s="199"/>
      <c r="O148" s="66"/>
      <c r="P148" s="66"/>
      <c r="Q148" s="66"/>
      <c r="R148" s="66"/>
      <c r="S148" s="66"/>
      <c r="T148" s="67"/>
      <c r="U148" s="36"/>
      <c r="V148" s="36"/>
      <c r="W148" s="36"/>
      <c r="X148" s="36"/>
      <c r="Y148" s="36"/>
      <c r="Z148" s="36"/>
      <c r="AA148" s="36"/>
      <c r="AB148" s="36"/>
      <c r="AC148" s="36"/>
      <c r="AD148" s="36"/>
      <c r="AE148" s="36"/>
      <c r="AT148" s="19" t="s">
        <v>334</v>
      </c>
      <c r="AU148" s="19" t="s">
        <v>84</v>
      </c>
    </row>
    <row r="149" spans="1:65" s="13" customFormat="1" ht="11.25">
      <c r="B149" s="201"/>
      <c r="C149" s="202"/>
      <c r="D149" s="195" t="s">
        <v>336</v>
      </c>
      <c r="E149" s="203" t="s">
        <v>6899</v>
      </c>
      <c r="F149" s="204" t="s">
        <v>6900</v>
      </c>
      <c r="G149" s="202"/>
      <c r="H149" s="205">
        <v>4.0140000000000002</v>
      </c>
      <c r="I149" s="206"/>
      <c r="J149" s="202"/>
      <c r="K149" s="202"/>
      <c r="L149" s="207"/>
      <c r="M149" s="208"/>
      <c r="N149" s="209"/>
      <c r="O149" s="209"/>
      <c r="P149" s="209"/>
      <c r="Q149" s="209"/>
      <c r="R149" s="209"/>
      <c r="S149" s="209"/>
      <c r="T149" s="210"/>
      <c r="AT149" s="211" t="s">
        <v>336</v>
      </c>
      <c r="AU149" s="211" t="s">
        <v>84</v>
      </c>
      <c r="AV149" s="13" t="s">
        <v>87</v>
      </c>
      <c r="AW149" s="13" t="s">
        <v>37</v>
      </c>
      <c r="AX149" s="13" t="s">
        <v>84</v>
      </c>
      <c r="AY149" s="211" t="s">
        <v>324</v>
      </c>
    </row>
    <row r="150" spans="1:65" s="2" customFormat="1" ht="14.45" customHeight="1">
      <c r="A150" s="36"/>
      <c r="B150" s="37"/>
      <c r="C150" s="182" t="s">
        <v>8</v>
      </c>
      <c r="D150" s="182" t="s">
        <v>326</v>
      </c>
      <c r="E150" s="183" t="s">
        <v>6901</v>
      </c>
      <c r="F150" s="184" t="s">
        <v>6902</v>
      </c>
      <c r="G150" s="185" t="s">
        <v>6812</v>
      </c>
      <c r="H150" s="186">
        <v>3.7519999999999998</v>
      </c>
      <c r="I150" s="187"/>
      <c r="J150" s="188">
        <f>ROUND(I150*H150,2)</f>
        <v>0</v>
      </c>
      <c r="K150" s="184" t="s">
        <v>6841</v>
      </c>
      <c r="L150" s="41"/>
      <c r="M150" s="189" t="s">
        <v>19</v>
      </c>
      <c r="N150" s="190" t="s">
        <v>47</v>
      </c>
      <c r="O150" s="66"/>
      <c r="P150" s="191">
        <f>O150*H150</f>
        <v>0</v>
      </c>
      <c r="Q150" s="191">
        <v>0</v>
      </c>
      <c r="R150" s="191">
        <f>Q150*H150</f>
        <v>0</v>
      </c>
      <c r="S150" s="191">
        <v>0</v>
      </c>
      <c r="T150" s="192">
        <f>S150*H150</f>
        <v>0</v>
      </c>
      <c r="U150" s="36"/>
      <c r="V150" s="36"/>
      <c r="W150" s="36"/>
      <c r="X150" s="36"/>
      <c r="Y150" s="36"/>
      <c r="Z150" s="36"/>
      <c r="AA150" s="36"/>
      <c r="AB150" s="36"/>
      <c r="AC150" s="36"/>
      <c r="AD150" s="36"/>
      <c r="AE150" s="36"/>
      <c r="AR150" s="193" t="s">
        <v>330</v>
      </c>
      <c r="AT150" s="193" t="s">
        <v>326</v>
      </c>
      <c r="AU150" s="193" t="s">
        <v>84</v>
      </c>
      <c r="AY150" s="19" t="s">
        <v>324</v>
      </c>
      <c r="BE150" s="194">
        <f>IF(N150="základní",J150,0)</f>
        <v>0</v>
      </c>
      <c r="BF150" s="194">
        <f>IF(N150="snížená",J150,0)</f>
        <v>0</v>
      </c>
      <c r="BG150" s="194">
        <f>IF(N150="zákl. přenesená",J150,0)</f>
        <v>0</v>
      </c>
      <c r="BH150" s="194">
        <f>IF(N150="sníž. přenesená",J150,0)</f>
        <v>0</v>
      </c>
      <c r="BI150" s="194">
        <f>IF(N150="nulová",J150,0)</f>
        <v>0</v>
      </c>
      <c r="BJ150" s="19" t="s">
        <v>84</v>
      </c>
      <c r="BK150" s="194">
        <f>ROUND(I150*H150,2)</f>
        <v>0</v>
      </c>
      <c r="BL150" s="19" t="s">
        <v>330</v>
      </c>
      <c r="BM150" s="193" t="s">
        <v>6903</v>
      </c>
    </row>
    <row r="151" spans="1:65" s="2" customFormat="1" ht="11.25">
      <c r="A151" s="36"/>
      <c r="B151" s="37"/>
      <c r="C151" s="38"/>
      <c r="D151" s="195" t="s">
        <v>332</v>
      </c>
      <c r="E151" s="38"/>
      <c r="F151" s="196" t="s">
        <v>6904</v>
      </c>
      <c r="G151" s="38"/>
      <c r="H151" s="38"/>
      <c r="I151" s="197"/>
      <c r="J151" s="38"/>
      <c r="K151" s="38"/>
      <c r="L151" s="41"/>
      <c r="M151" s="198"/>
      <c r="N151" s="199"/>
      <c r="O151" s="66"/>
      <c r="P151" s="66"/>
      <c r="Q151" s="66"/>
      <c r="R151" s="66"/>
      <c r="S151" s="66"/>
      <c r="T151" s="67"/>
      <c r="U151" s="36"/>
      <c r="V151" s="36"/>
      <c r="W151" s="36"/>
      <c r="X151" s="36"/>
      <c r="Y151" s="36"/>
      <c r="Z151" s="36"/>
      <c r="AA151" s="36"/>
      <c r="AB151" s="36"/>
      <c r="AC151" s="36"/>
      <c r="AD151" s="36"/>
      <c r="AE151" s="36"/>
      <c r="AT151" s="19" t="s">
        <v>332</v>
      </c>
      <c r="AU151" s="19" t="s">
        <v>84</v>
      </c>
    </row>
    <row r="152" spans="1:65" s="2" customFormat="1" ht="175.5">
      <c r="A152" s="36"/>
      <c r="B152" s="37"/>
      <c r="C152" s="38"/>
      <c r="D152" s="195" t="s">
        <v>334</v>
      </c>
      <c r="E152" s="38"/>
      <c r="F152" s="200" t="s">
        <v>6905</v>
      </c>
      <c r="G152" s="38"/>
      <c r="H152" s="38"/>
      <c r="I152" s="197"/>
      <c r="J152" s="38"/>
      <c r="K152" s="38"/>
      <c r="L152" s="41"/>
      <c r="M152" s="198"/>
      <c r="N152" s="199"/>
      <c r="O152" s="66"/>
      <c r="P152" s="66"/>
      <c r="Q152" s="66"/>
      <c r="R152" s="66"/>
      <c r="S152" s="66"/>
      <c r="T152" s="67"/>
      <c r="U152" s="36"/>
      <c r="V152" s="36"/>
      <c r="W152" s="36"/>
      <c r="X152" s="36"/>
      <c r="Y152" s="36"/>
      <c r="Z152" s="36"/>
      <c r="AA152" s="36"/>
      <c r="AB152" s="36"/>
      <c r="AC152" s="36"/>
      <c r="AD152" s="36"/>
      <c r="AE152" s="36"/>
      <c r="AT152" s="19" t="s">
        <v>334</v>
      </c>
      <c r="AU152" s="19" t="s">
        <v>84</v>
      </c>
    </row>
    <row r="153" spans="1:65" s="13" customFormat="1" ht="11.25">
      <c r="B153" s="201"/>
      <c r="C153" s="202"/>
      <c r="D153" s="195" t="s">
        <v>336</v>
      </c>
      <c r="E153" s="203" t="s">
        <v>6906</v>
      </c>
      <c r="F153" s="204" t="s">
        <v>6907</v>
      </c>
      <c r="G153" s="202"/>
      <c r="H153" s="205">
        <v>3.7519999999999998</v>
      </c>
      <c r="I153" s="206"/>
      <c r="J153" s="202"/>
      <c r="K153" s="202"/>
      <c r="L153" s="207"/>
      <c r="M153" s="208"/>
      <c r="N153" s="209"/>
      <c r="O153" s="209"/>
      <c r="P153" s="209"/>
      <c r="Q153" s="209"/>
      <c r="R153" s="209"/>
      <c r="S153" s="209"/>
      <c r="T153" s="210"/>
      <c r="AT153" s="211" t="s">
        <v>336</v>
      </c>
      <c r="AU153" s="211" t="s">
        <v>84</v>
      </c>
      <c r="AV153" s="13" t="s">
        <v>87</v>
      </c>
      <c r="AW153" s="13" t="s">
        <v>37</v>
      </c>
      <c r="AX153" s="13" t="s">
        <v>84</v>
      </c>
      <c r="AY153" s="211" t="s">
        <v>324</v>
      </c>
    </row>
    <row r="154" spans="1:65" s="2" customFormat="1" ht="14.45" customHeight="1">
      <c r="A154" s="36"/>
      <c r="B154" s="37"/>
      <c r="C154" s="182" t="s">
        <v>187</v>
      </c>
      <c r="D154" s="182" t="s">
        <v>326</v>
      </c>
      <c r="E154" s="183" t="s">
        <v>6908</v>
      </c>
      <c r="F154" s="184" t="s">
        <v>6902</v>
      </c>
      <c r="G154" s="185" t="s">
        <v>6812</v>
      </c>
      <c r="H154" s="186">
        <v>0.88200000000000001</v>
      </c>
      <c r="I154" s="187"/>
      <c r="J154" s="188">
        <f>ROUND(I154*H154,2)</f>
        <v>0</v>
      </c>
      <c r="K154" s="184" t="s">
        <v>6841</v>
      </c>
      <c r="L154" s="41"/>
      <c r="M154" s="189" t="s">
        <v>19</v>
      </c>
      <c r="N154" s="190" t="s">
        <v>47</v>
      </c>
      <c r="O154" s="66"/>
      <c r="P154" s="191">
        <f>O154*H154</f>
        <v>0</v>
      </c>
      <c r="Q154" s="191">
        <v>0</v>
      </c>
      <c r="R154" s="191">
        <f>Q154*H154</f>
        <v>0</v>
      </c>
      <c r="S154" s="191">
        <v>0</v>
      </c>
      <c r="T154" s="192">
        <f>S154*H154</f>
        <v>0</v>
      </c>
      <c r="U154" s="36"/>
      <c r="V154" s="36"/>
      <c r="W154" s="36"/>
      <c r="X154" s="36"/>
      <c r="Y154" s="36"/>
      <c r="Z154" s="36"/>
      <c r="AA154" s="36"/>
      <c r="AB154" s="36"/>
      <c r="AC154" s="36"/>
      <c r="AD154" s="36"/>
      <c r="AE154" s="36"/>
      <c r="AR154" s="193" t="s">
        <v>330</v>
      </c>
      <c r="AT154" s="193" t="s">
        <v>326</v>
      </c>
      <c r="AU154" s="193" t="s">
        <v>84</v>
      </c>
      <c r="AY154" s="19" t="s">
        <v>324</v>
      </c>
      <c r="BE154" s="194">
        <f>IF(N154="základní",J154,0)</f>
        <v>0</v>
      </c>
      <c r="BF154" s="194">
        <f>IF(N154="snížená",J154,0)</f>
        <v>0</v>
      </c>
      <c r="BG154" s="194">
        <f>IF(N154="zákl. přenesená",J154,0)</f>
        <v>0</v>
      </c>
      <c r="BH154" s="194">
        <f>IF(N154="sníž. přenesená",J154,0)</f>
        <v>0</v>
      </c>
      <c r="BI154" s="194">
        <f>IF(N154="nulová",J154,0)</f>
        <v>0</v>
      </c>
      <c r="BJ154" s="19" t="s">
        <v>84</v>
      </c>
      <c r="BK154" s="194">
        <f>ROUND(I154*H154,2)</f>
        <v>0</v>
      </c>
      <c r="BL154" s="19" t="s">
        <v>330</v>
      </c>
      <c r="BM154" s="193" t="s">
        <v>6909</v>
      </c>
    </row>
    <row r="155" spans="1:65" s="2" customFormat="1" ht="11.25">
      <c r="A155" s="36"/>
      <c r="B155" s="37"/>
      <c r="C155" s="38"/>
      <c r="D155" s="195" t="s">
        <v>332</v>
      </c>
      <c r="E155" s="38"/>
      <c r="F155" s="196" t="s">
        <v>6910</v>
      </c>
      <c r="G155" s="38"/>
      <c r="H155" s="38"/>
      <c r="I155" s="197"/>
      <c r="J155" s="38"/>
      <c r="K155" s="38"/>
      <c r="L155" s="41"/>
      <c r="M155" s="198"/>
      <c r="N155" s="199"/>
      <c r="O155" s="66"/>
      <c r="P155" s="66"/>
      <c r="Q155" s="66"/>
      <c r="R155" s="66"/>
      <c r="S155" s="66"/>
      <c r="T155" s="67"/>
      <c r="U155" s="36"/>
      <c r="V155" s="36"/>
      <c r="W155" s="36"/>
      <c r="X155" s="36"/>
      <c r="Y155" s="36"/>
      <c r="Z155" s="36"/>
      <c r="AA155" s="36"/>
      <c r="AB155" s="36"/>
      <c r="AC155" s="36"/>
      <c r="AD155" s="36"/>
      <c r="AE155" s="36"/>
      <c r="AT155" s="19" t="s">
        <v>332</v>
      </c>
      <c r="AU155" s="19" t="s">
        <v>84</v>
      </c>
    </row>
    <row r="156" spans="1:65" s="2" customFormat="1" ht="175.5">
      <c r="A156" s="36"/>
      <c r="B156" s="37"/>
      <c r="C156" s="38"/>
      <c r="D156" s="195" t="s">
        <v>334</v>
      </c>
      <c r="E156" s="38"/>
      <c r="F156" s="200" t="s">
        <v>6905</v>
      </c>
      <c r="G156" s="38"/>
      <c r="H156" s="38"/>
      <c r="I156" s="197"/>
      <c r="J156" s="38"/>
      <c r="K156" s="38"/>
      <c r="L156" s="41"/>
      <c r="M156" s="198"/>
      <c r="N156" s="199"/>
      <c r="O156" s="66"/>
      <c r="P156" s="66"/>
      <c r="Q156" s="66"/>
      <c r="R156" s="66"/>
      <c r="S156" s="66"/>
      <c r="T156" s="67"/>
      <c r="U156" s="36"/>
      <c r="V156" s="36"/>
      <c r="W156" s="36"/>
      <c r="X156" s="36"/>
      <c r="Y156" s="36"/>
      <c r="Z156" s="36"/>
      <c r="AA156" s="36"/>
      <c r="AB156" s="36"/>
      <c r="AC156" s="36"/>
      <c r="AD156" s="36"/>
      <c r="AE156" s="36"/>
      <c r="AT156" s="19" t="s">
        <v>334</v>
      </c>
      <c r="AU156" s="19" t="s">
        <v>84</v>
      </c>
    </row>
    <row r="157" spans="1:65" s="13" customFormat="1" ht="11.25">
      <c r="B157" s="201"/>
      <c r="C157" s="202"/>
      <c r="D157" s="195" t="s">
        <v>336</v>
      </c>
      <c r="E157" s="203" t="s">
        <v>6911</v>
      </c>
      <c r="F157" s="204" t="s">
        <v>6912</v>
      </c>
      <c r="G157" s="202"/>
      <c r="H157" s="205">
        <v>0.88200000000000001</v>
      </c>
      <c r="I157" s="206"/>
      <c r="J157" s="202"/>
      <c r="K157" s="202"/>
      <c r="L157" s="207"/>
      <c r="M157" s="208"/>
      <c r="N157" s="209"/>
      <c r="O157" s="209"/>
      <c r="P157" s="209"/>
      <c r="Q157" s="209"/>
      <c r="R157" s="209"/>
      <c r="S157" s="209"/>
      <c r="T157" s="210"/>
      <c r="AT157" s="211" t="s">
        <v>336</v>
      </c>
      <c r="AU157" s="211" t="s">
        <v>84</v>
      </c>
      <c r="AV157" s="13" t="s">
        <v>87</v>
      </c>
      <c r="AW157" s="13" t="s">
        <v>37</v>
      </c>
      <c r="AX157" s="13" t="s">
        <v>84</v>
      </c>
      <c r="AY157" s="211" t="s">
        <v>324</v>
      </c>
    </row>
    <row r="158" spans="1:65" s="2" customFormat="1" ht="14.45" customHeight="1">
      <c r="A158" s="36"/>
      <c r="B158" s="37"/>
      <c r="C158" s="182" t="s">
        <v>587</v>
      </c>
      <c r="D158" s="182" t="s">
        <v>326</v>
      </c>
      <c r="E158" s="183" t="s">
        <v>6913</v>
      </c>
      <c r="F158" s="184" t="s">
        <v>6914</v>
      </c>
      <c r="G158" s="185" t="s">
        <v>6840</v>
      </c>
      <c r="H158" s="186">
        <v>7.1079999999999997</v>
      </c>
      <c r="I158" s="187"/>
      <c r="J158" s="188">
        <f>ROUND(I158*H158,2)</f>
        <v>0</v>
      </c>
      <c r="K158" s="184" t="s">
        <v>6841</v>
      </c>
      <c r="L158" s="41"/>
      <c r="M158" s="189" t="s">
        <v>19</v>
      </c>
      <c r="N158" s="190" t="s">
        <v>47</v>
      </c>
      <c r="O158" s="66"/>
      <c r="P158" s="191">
        <f>O158*H158</f>
        <v>0</v>
      </c>
      <c r="Q158" s="191">
        <v>0</v>
      </c>
      <c r="R158" s="191">
        <f>Q158*H158</f>
        <v>0</v>
      </c>
      <c r="S158" s="191">
        <v>0</v>
      </c>
      <c r="T158" s="192">
        <f>S158*H158</f>
        <v>0</v>
      </c>
      <c r="U158" s="36"/>
      <c r="V158" s="36"/>
      <c r="W158" s="36"/>
      <c r="X158" s="36"/>
      <c r="Y158" s="36"/>
      <c r="Z158" s="36"/>
      <c r="AA158" s="36"/>
      <c r="AB158" s="36"/>
      <c r="AC158" s="36"/>
      <c r="AD158" s="36"/>
      <c r="AE158" s="36"/>
      <c r="AR158" s="193" t="s">
        <v>330</v>
      </c>
      <c r="AT158" s="193" t="s">
        <v>326</v>
      </c>
      <c r="AU158" s="193" t="s">
        <v>84</v>
      </c>
      <c r="AY158" s="19" t="s">
        <v>324</v>
      </c>
      <c r="BE158" s="194">
        <f>IF(N158="základní",J158,0)</f>
        <v>0</v>
      </c>
      <c r="BF158" s="194">
        <f>IF(N158="snížená",J158,0)</f>
        <v>0</v>
      </c>
      <c r="BG158" s="194">
        <f>IF(N158="zákl. přenesená",J158,0)</f>
        <v>0</v>
      </c>
      <c r="BH158" s="194">
        <f>IF(N158="sníž. přenesená",J158,0)</f>
        <v>0</v>
      </c>
      <c r="BI158" s="194">
        <f>IF(N158="nulová",J158,0)</f>
        <v>0</v>
      </c>
      <c r="BJ158" s="19" t="s">
        <v>84</v>
      </c>
      <c r="BK158" s="194">
        <f>ROUND(I158*H158,2)</f>
        <v>0</v>
      </c>
      <c r="BL158" s="19" t="s">
        <v>330</v>
      </c>
      <c r="BM158" s="193" t="s">
        <v>6915</v>
      </c>
    </row>
    <row r="159" spans="1:65" s="2" customFormat="1" ht="11.25">
      <c r="A159" s="36"/>
      <c r="B159" s="37"/>
      <c r="C159" s="38"/>
      <c r="D159" s="195" t="s">
        <v>332</v>
      </c>
      <c r="E159" s="38"/>
      <c r="F159" s="196" t="s">
        <v>6916</v>
      </c>
      <c r="G159" s="38"/>
      <c r="H159" s="38"/>
      <c r="I159" s="197"/>
      <c r="J159" s="38"/>
      <c r="K159" s="38"/>
      <c r="L159" s="41"/>
      <c r="M159" s="198"/>
      <c r="N159" s="199"/>
      <c r="O159" s="66"/>
      <c r="P159" s="66"/>
      <c r="Q159" s="66"/>
      <c r="R159" s="66"/>
      <c r="S159" s="66"/>
      <c r="T159" s="67"/>
      <c r="U159" s="36"/>
      <c r="V159" s="36"/>
      <c r="W159" s="36"/>
      <c r="X159" s="36"/>
      <c r="Y159" s="36"/>
      <c r="Z159" s="36"/>
      <c r="AA159" s="36"/>
      <c r="AB159" s="36"/>
      <c r="AC159" s="36"/>
      <c r="AD159" s="36"/>
      <c r="AE159" s="36"/>
      <c r="AT159" s="19" t="s">
        <v>332</v>
      </c>
      <c r="AU159" s="19" t="s">
        <v>84</v>
      </c>
    </row>
    <row r="160" spans="1:65" s="2" customFormat="1" ht="204.75">
      <c r="A160" s="36"/>
      <c r="B160" s="37"/>
      <c r="C160" s="38"/>
      <c r="D160" s="195" t="s">
        <v>334</v>
      </c>
      <c r="E160" s="38"/>
      <c r="F160" s="200" t="s">
        <v>6887</v>
      </c>
      <c r="G160" s="38"/>
      <c r="H160" s="38"/>
      <c r="I160" s="197"/>
      <c r="J160" s="38"/>
      <c r="K160" s="38"/>
      <c r="L160" s="41"/>
      <c r="M160" s="198"/>
      <c r="N160" s="199"/>
      <c r="O160" s="66"/>
      <c r="P160" s="66"/>
      <c r="Q160" s="66"/>
      <c r="R160" s="66"/>
      <c r="S160" s="66"/>
      <c r="T160" s="67"/>
      <c r="U160" s="36"/>
      <c r="V160" s="36"/>
      <c r="W160" s="36"/>
      <c r="X160" s="36"/>
      <c r="Y160" s="36"/>
      <c r="Z160" s="36"/>
      <c r="AA160" s="36"/>
      <c r="AB160" s="36"/>
      <c r="AC160" s="36"/>
      <c r="AD160" s="36"/>
      <c r="AE160" s="36"/>
      <c r="AT160" s="19" t="s">
        <v>334</v>
      </c>
      <c r="AU160" s="19" t="s">
        <v>84</v>
      </c>
    </row>
    <row r="161" spans="1:65" s="13" customFormat="1" ht="11.25">
      <c r="B161" s="201"/>
      <c r="C161" s="202"/>
      <c r="D161" s="195" t="s">
        <v>336</v>
      </c>
      <c r="E161" s="203" t="s">
        <v>6917</v>
      </c>
      <c r="F161" s="204" t="s">
        <v>6918</v>
      </c>
      <c r="G161" s="202"/>
      <c r="H161" s="205">
        <v>7.1079999999999997</v>
      </c>
      <c r="I161" s="206"/>
      <c r="J161" s="202"/>
      <c r="K161" s="202"/>
      <c r="L161" s="207"/>
      <c r="M161" s="208"/>
      <c r="N161" s="209"/>
      <c r="O161" s="209"/>
      <c r="P161" s="209"/>
      <c r="Q161" s="209"/>
      <c r="R161" s="209"/>
      <c r="S161" s="209"/>
      <c r="T161" s="210"/>
      <c r="AT161" s="211" t="s">
        <v>336</v>
      </c>
      <c r="AU161" s="211" t="s">
        <v>84</v>
      </c>
      <c r="AV161" s="13" t="s">
        <v>87</v>
      </c>
      <c r="AW161" s="13" t="s">
        <v>37</v>
      </c>
      <c r="AX161" s="13" t="s">
        <v>84</v>
      </c>
      <c r="AY161" s="211" t="s">
        <v>324</v>
      </c>
    </row>
    <row r="162" spans="1:65" s="2" customFormat="1" ht="14.45" customHeight="1">
      <c r="A162" s="36"/>
      <c r="B162" s="37"/>
      <c r="C162" s="182" t="s">
        <v>593</v>
      </c>
      <c r="D162" s="182" t="s">
        <v>326</v>
      </c>
      <c r="E162" s="183" t="s">
        <v>6919</v>
      </c>
      <c r="F162" s="184" t="s">
        <v>6920</v>
      </c>
      <c r="G162" s="185" t="s">
        <v>6812</v>
      </c>
      <c r="H162" s="186">
        <v>2.8140000000000001</v>
      </c>
      <c r="I162" s="187"/>
      <c r="J162" s="188">
        <f>ROUND(I162*H162,2)</f>
        <v>0</v>
      </c>
      <c r="K162" s="184" t="s">
        <v>6841</v>
      </c>
      <c r="L162" s="41"/>
      <c r="M162" s="189" t="s">
        <v>19</v>
      </c>
      <c r="N162" s="190" t="s">
        <v>47</v>
      </c>
      <c r="O162" s="66"/>
      <c r="P162" s="191">
        <f>O162*H162</f>
        <v>0</v>
      </c>
      <c r="Q162" s="191">
        <v>0</v>
      </c>
      <c r="R162" s="191">
        <f>Q162*H162</f>
        <v>0</v>
      </c>
      <c r="S162" s="191">
        <v>0</v>
      </c>
      <c r="T162" s="192">
        <f>S162*H162</f>
        <v>0</v>
      </c>
      <c r="U162" s="36"/>
      <c r="V162" s="36"/>
      <c r="W162" s="36"/>
      <c r="X162" s="36"/>
      <c r="Y162" s="36"/>
      <c r="Z162" s="36"/>
      <c r="AA162" s="36"/>
      <c r="AB162" s="36"/>
      <c r="AC162" s="36"/>
      <c r="AD162" s="36"/>
      <c r="AE162" s="36"/>
      <c r="AR162" s="193" t="s">
        <v>330</v>
      </c>
      <c r="AT162" s="193" t="s">
        <v>326</v>
      </c>
      <c r="AU162" s="193" t="s">
        <v>84</v>
      </c>
      <c r="AY162" s="19" t="s">
        <v>324</v>
      </c>
      <c r="BE162" s="194">
        <f>IF(N162="základní",J162,0)</f>
        <v>0</v>
      </c>
      <c r="BF162" s="194">
        <f>IF(N162="snížená",J162,0)</f>
        <v>0</v>
      </c>
      <c r="BG162" s="194">
        <f>IF(N162="zákl. přenesená",J162,0)</f>
        <v>0</v>
      </c>
      <c r="BH162" s="194">
        <f>IF(N162="sníž. přenesená",J162,0)</f>
        <v>0</v>
      </c>
      <c r="BI162" s="194">
        <f>IF(N162="nulová",J162,0)</f>
        <v>0</v>
      </c>
      <c r="BJ162" s="19" t="s">
        <v>84</v>
      </c>
      <c r="BK162" s="194">
        <f>ROUND(I162*H162,2)</f>
        <v>0</v>
      </c>
      <c r="BL162" s="19" t="s">
        <v>330</v>
      </c>
      <c r="BM162" s="193" t="s">
        <v>6921</v>
      </c>
    </row>
    <row r="163" spans="1:65" s="2" customFormat="1" ht="11.25">
      <c r="A163" s="36"/>
      <c r="B163" s="37"/>
      <c r="C163" s="38"/>
      <c r="D163" s="195" t="s">
        <v>332</v>
      </c>
      <c r="E163" s="38"/>
      <c r="F163" s="196" t="s">
        <v>6922</v>
      </c>
      <c r="G163" s="38"/>
      <c r="H163" s="38"/>
      <c r="I163" s="197"/>
      <c r="J163" s="38"/>
      <c r="K163" s="38"/>
      <c r="L163" s="41"/>
      <c r="M163" s="198"/>
      <c r="N163" s="199"/>
      <c r="O163" s="66"/>
      <c r="P163" s="66"/>
      <c r="Q163" s="66"/>
      <c r="R163" s="66"/>
      <c r="S163" s="66"/>
      <c r="T163" s="67"/>
      <c r="U163" s="36"/>
      <c r="V163" s="36"/>
      <c r="W163" s="36"/>
      <c r="X163" s="36"/>
      <c r="Y163" s="36"/>
      <c r="Z163" s="36"/>
      <c r="AA163" s="36"/>
      <c r="AB163" s="36"/>
      <c r="AC163" s="36"/>
      <c r="AD163" s="36"/>
      <c r="AE163" s="36"/>
      <c r="AT163" s="19" t="s">
        <v>332</v>
      </c>
      <c r="AU163" s="19" t="s">
        <v>84</v>
      </c>
    </row>
    <row r="164" spans="1:65" s="2" customFormat="1" ht="175.5">
      <c r="A164" s="36"/>
      <c r="B164" s="37"/>
      <c r="C164" s="38"/>
      <c r="D164" s="195" t="s">
        <v>334</v>
      </c>
      <c r="E164" s="38"/>
      <c r="F164" s="200" t="s">
        <v>6905</v>
      </c>
      <c r="G164" s="38"/>
      <c r="H164" s="38"/>
      <c r="I164" s="197"/>
      <c r="J164" s="38"/>
      <c r="K164" s="38"/>
      <c r="L164" s="41"/>
      <c r="M164" s="198"/>
      <c r="N164" s="199"/>
      <c r="O164" s="66"/>
      <c r="P164" s="66"/>
      <c r="Q164" s="66"/>
      <c r="R164" s="66"/>
      <c r="S164" s="66"/>
      <c r="T164" s="67"/>
      <c r="U164" s="36"/>
      <c r="V164" s="36"/>
      <c r="W164" s="36"/>
      <c r="X164" s="36"/>
      <c r="Y164" s="36"/>
      <c r="Z164" s="36"/>
      <c r="AA164" s="36"/>
      <c r="AB164" s="36"/>
      <c r="AC164" s="36"/>
      <c r="AD164" s="36"/>
      <c r="AE164" s="36"/>
      <c r="AT164" s="19" t="s">
        <v>334</v>
      </c>
      <c r="AU164" s="19" t="s">
        <v>84</v>
      </c>
    </row>
    <row r="165" spans="1:65" s="13" customFormat="1" ht="11.25">
      <c r="B165" s="201"/>
      <c r="C165" s="202"/>
      <c r="D165" s="195" t="s">
        <v>336</v>
      </c>
      <c r="E165" s="203" t="s">
        <v>6923</v>
      </c>
      <c r="F165" s="204" t="s">
        <v>6924</v>
      </c>
      <c r="G165" s="202"/>
      <c r="H165" s="205">
        <v>2.8140000000000001</v>
      </c>
      <c r="I165" s="206"/>
      <c r="J165" s="202"/>
      <c r="K165" s="202"/>
      <c r="L165" s="207"/>
      <c r="M165" s="208"/>
      <c r="N165" s="209"/>
      <c r="O165" s="209"/>
      <c r="P165" s="209"/>
      <c r="Q165" s="209"/>
      <c r="R165" s="209"/>
      <c r="S165" s="209"/>
      <c r="T165" s="210"/>
      <c r="AT165" s="211" t="s">
        <v>336</v>
      </c>
      <c r="AU165" s="211" t="s">
        <v>84</v>
      </c>
      <c r="AV165" s="13" t="s">
        <v>87</v>
      </c>
      <c r="AW165" s="13" t="s">
        <v>37</v>
      </c>
      <c r="AX165" s="13" t="s">
        <v>84</v>
      </c>
      <c r="AY165" s="211" t="s">
        <v>324</v>
      </c>
    </row>
    <row r="166" spans="1:65" s="2" customFormat="1" ht="14.45" customHeight="1">
      <c r="A166" s="36"/>
      <c r="B166" s="37"/>
      <c r="C166" s="182" t="s">
        <v>598</v>
      </c>
      <c r="D166" s="182" t="s">
        <v>326</v>
      </c>
      <c r="E166" s="183" t="s">
        <v>6925</v>
      </c>
      <c r="F166" s="184" t="s">
        <v>6920</v>
      </c>
      <c r="G166" s="185" t="s">
        <v>6812</v>
      </c>
      <c r="H166" s="186">
        <v>1.44</v>
      </c>
      <c r="I166" s="187"/>
      <c r="J166" s="188">
        <f>ROUND(I166*H166,2)</f>
        <v>0</v>
      </c>
      <c r="K166" s="184" t="s">
        <v>6841</v>
      </c>
      <c r="L166" s="41"/>
      <c r="M166" s="189" t="s">
        <v>19</v>
      </c>
      <c r="N166" s="190" t="s">
        <v>47</v>
      </c>
      <c r="O166" s="66"/>
      <c r="P166" s="191">
        <f>O166*H166</f>
        <v>0</v>
      </c>
      <c r="Q166" s="191">
        <v>0</v>
      </c>
      <c r="R166" s="191">
        <f>Q166*H166</f>
        <v>0</v>
      </c>
      <c r="S166" s="191">
        <v>0</v>
      </c>
      <c r="T166" s="192">
        <f>S166*H166</f>
        <v>0</v>
      </c>
      <c r="U166" s="36"/>
      <c r="V166" s="36"/>
      <c r="W166" s="36"/>
      <c r="X166" s="36"/>
      <c r="Y166" s="36"/>
      <c r="Z166" s="36"/>
      <c r="AA166" s="36"/>
      <c r="AB166" s="36"/>
      <c r="AC166" s="36"/>
      <c r="AD166" s="36"/>
      <c r="AE166" s="36"/>
      <c r="AR166" s="193" t="s">
        <v>330</v>
      </c>
      <c r="AT166" s="193" t="s">
        <v>326</v>
      </c>
      <c r="AU166" s="193" t="s">
        <v>84</v>
      </c>
      <c r="AY166" s="19" t="s">
        <v>324</v>
      </c>
      <c r="BE166" s="194">
        <f>IF(N166="základní",J166,0)</f>
        <v>0</v>
      </c>
      <c r="BF166" s="194">
        <f>IF(N166="snížená",J166,0)</f>
        <v>0</v>
      </c>
      <c r="BG166" s="194">
        <f>IF(N166="zákl. přenesená",J166,0)</f>
        <v>0</v>
      </c>
      <c r="BH166" s="194">
        <f>IF(N166="sníž. přenesená",J166,0)</f>
        <v>0</v>
      </c>
      <c r="BI166" s="194">
        <f>IF(N166="nulová",J166,0)</f>
        <v>0</v>
      </c>
      <c r="BJ166" s="19" t="s">
        <v>84</v>
      </c>
      <c r="BK166" s="194">
        <f>ROUND(I166*H166,2)</f>
        <v>0</v>
      </c>
      <c r="BL166" s="19" t="s">
        <v>330</v>
      </c>
      <c r="BM166" s="193" t="s">
        <v>6926</v>
      </c>
    </row>
    <row r="167" spans="1:65" s="2" customFormat="1" ht="11.25">
      <c r="A167" s="36"/>
      <c r="B167" s="37"/>
      <c r="C167" s="38"/>
      <c r="D167" s="195" t="s">
        <v>332</v>
      </c>
      <c r="E167" s="38"/>
      <c r="F167" s="196" t="s">
        <v>6927</v>
      </c>
      <c r="G167" s="38"/>
      <c r="H167" s="38"/>
      <c r="I167" s="197"/>
      <c r="J167" s="38"/>
      <c r="K167" s="38"/>
      <c r="L167" s="41"/>
      <c r="M167" s="198"/>
      <c r="N167" s="199"/>
      <c r="O167" s="66"/>
      <c r="P167" s="66"/>
      <c r="Q167" s="66"/>
      <c r="R167" s="66"/>
      <c r="S167" s="66"/>
      <c r="T167" s="67"/>
      <c r="U167" s="36"/>
      <c r="V167" s="36"/>
      <c r="W167" s="36"/>
      <c r="X167" s="36"/>
      <c r="Y167" s="36"/>
      <c r="Z167" s="36"/>
      <c r="AA167" s="36"/>
      <c r="AB167" s="36"/>
      <c r="AC167" s="36"/>
      <c r="AD167" s="36"/>
      <c r="AE167" s="36"/>
      <c r="AT167" s="19" t="s">
        <v>332</v>
      </c>
      <c r="AU167" s="19" t="s">
        <v>84</v>
      </c>
    </row>
    <row r="168" spans="1:65" s="2" customFormat="1" ht="175.5">
      <c r="A168" s="36"/>
      <c r="B168" s="37"/>
      <c r="C168" s="38"/>
      <c r="D168" s="195" t="s">
        <v>334</v>
      </c>
      <c r="E168" s="38"/>
      <c r="F168" s="200" t="s">
        <v>6905</v>
      </c>
      <c r="G168" s="38"/>
      <c r="H168" s="38"/>
      <c r="I168" s="197"/>
      <c r="J168" s="38"/>
      <c r="K168" s="38"/>
      <c r="L168" s="41"/>
      <c r="M168" s="198"/>
      <c r="N168" s="199"/>
      <c r="O168" s="66"/>
      <c r="P168" s="66"/>
      <c r="Q168" s="66"/>
      <c r="R168" s="66"/>
      <c r="S168" s="66"/>
      <c r="T168" s="67"/>
      <c r="U168" s="36"/>
      <c r="V168" s="36"/>
      <c r="W168" s="36"/>
      <c r="X168" s="36"/>
      <c r="Y168" s="36"/>
      <c r="Z168" s="36"/>
      <c r="AA168" s="36"/>
      <c r="AB168" s="36"/>
      <c r="AC168" s="36"/>
      <c r="AD168" s="36"/>
      <c r="AE168" s="36"/>
      <c r="AT168" s="19" t="s">
        <v>334</v>
      </c>
      <c r="AU168" s="19" t="s">
        <v>84</v>
      </c>
    </row>
    <row r="169" spans="1:65" s="13" customFormat="1" ht="11.25">
      <c r="B169" s="201"/>
      <c r="C169" s="202"/>
      <c r="D169" s="195" t="s">
        <v>336</v>
      </c>
      <c r="E169" s="203" t="s">
        <v>6928</v>
      </c>
      <c r="F169" s="204" t="s">
        <v>6929</v>
      </c>
      <c r="G169" s="202"/>
      <c r="H169" s="205">
        <v>1.44</v>
      </c>
      <c r="I169" s="206"/>
      <c r="J169" s="202"/>
      <c r="K169" s="202"/>
      <c r="L169" s="207"/>
      <c r="M169" s="208"/>
      <c r="N169" s="209"/>
      <c r="O169" s="209"/>
      <c r="P169" s="209"/>
      <c r="Q169" s="209"/>
      <c r="R169" s="209"/>
      <c r="S169" s="209"/>
      <c r="T169" s="210"/>
      <c r="AT169" s="211" t="s">
        <v>336</v>
      </c>
      <c r="AU169" s="211" t="s">
        <v>84</v>
      </c>
      <c r="AV169" s="13" t="s">
        <v>87</v>
      </c>
      <c r="AW169" s="13" t="s">
        <v>37</v>
      </c>
      <c r="AX169" s="13" t="s">
        <v>84</v>
      </c>
      <c r="AY169" s="211" t="s">
        <v>324</v>
      </c>
    </row>
    <row r="170" spans="1:65" s="2" customFormat="1" ht="14.45" customHeight="1">
      <c r="A170" s="36"/>
      <c r="B170" s="37"/>
      <c r="C170" s="182" t="s">
        <v>605</v>
      </c>
      <c r="D170" s="182" t="s">
        <v>326</v>
      </c>
      <c r="E170" s="183" t="s">
        <v>6930</v>
      </c>
      <c r="F170" s="184" t="s">
        <v>6931</v>
      </c>
      <c r="G170" s="185" t="s">
        <v>6812</v>
      </c>
      <c r="H170" s="186">
        <v>0.76500000000000001</v>
      </c>
      <c r="I170" s="187"/>
      <c r="J170" s="188">
        <f>ROUND(I170*H170,2)</f>
        <v>0</v>
      </c>
      <c r="K170" s="184" t="s">
        <v>6841</v>
      </c>
      <c r="L170" s="41"/>
      <c r="M170" s="189" t="s">
        <v>19</v>
      </c>
      <c r="N170" s="190" t="s">
        <v>47</v>
      </c>
      <c r="O170" s="66"/>
      <c r="P170" s="191">
        <f>O170*H170</f>
        <v>0</v>
      </c>
      <c r="Q170" s="191">
        <v>0</v>
      </c>
      <c r="R170" s="191">
        <f>Q170*H170</f>
        <v>0</v>
      </c>
      <c r="S170" s="191">
        <v>0</v>
      </c>
      <c r="T170" s="192">
        <f>S170*H170</f>
        <v>0</v>
      </c>
      <c r="U170" s="36"/>
      <c r="V170" s="36"/>
      <c r="W170" s="36"/>
      <c r="X170" s="36"/>
      <c r="Y170" s="36"/>
      <c r="Z170" s="36"/>
      <c r="AA170" s="36"/>
      <c r="AB170" s="36"/>
      <c r="AC170" s="36"/>
      <c r="AD170" s="36"/>
      <c r="AE170" s="36"/>
      <c r="AR170" s="193" t="s">
        <v>330</v>
      </c>
      <c r="AT170" s="193" t="s">
        <v>326</v>
      </c>
      <c r="AU170" s="193" t="s">
        <v>84</v>
      </c>
      <c r="AY170" s="19" t="s">
        <v>324</v>
      </c>
      <c r="BE170" s="194">
        <f>IF(N170="základní",J170,0)</f>
        <v>0</v>
      </c>
      <c r="BF170" s="194">
        <f>IF(N170="snížená",J170,0)</f>
        <v>0</v>
      </c>
      <c r="BG170" s="194">
        <f>IF(N170="zákl. přenesená",J170,0)</f>
        <v>0</v>
      </c>
      <c r="BH170" s="194">
        <f>IF(N170="sníž. přenesená",J170,0)</f>
        <v>0</v>
      </c>
      <c r="BI170" s="194">
        <f>IF(N170="nulová",J170,0)</f>
        <v>0</v>
      </c>
      <c r="BJ170" s="19" t="s">
        <v>84</v>
      </c>
      <c r="BK170" s="194">
        <f>ROUND(I170*H170,2)</f>
        <v>0</v>
      </c>
      <c r="BL170" s="19" t="s">
        <v>330</v>
      </c>
      <c r="BM170" s="193" t="s">
        <v>6932</v>
      </c>
    </row>
    <row r="171" spans="1:65" s="2" customFormat="1" ht="19.5">
      <c r="A171" s="36"/>
      <c r="B171" s="37"/>
      <c r="C171" s="38"/>
      <c r="D171" s="195" t="s">
        <v>332</v>
      </c>
      <c r="E171" s="38"/>
      <c r="F171" s="196" t="s">
        <v>6933</v>
      </c>
      <c r="G171" s="38"/>
      <c r="H171" s="38"/>
      <c r="I171" s="197"/>
      <c r="J171" s="38"/>
      <c r="K171" s="38"/>
      <c r="L171" s="41"/>
      <c r="M171" s="198"/>
      <c r="N171" s="199"/>
      <c r="O171" s="66"/>
      <c r="P171" s="66"/>
      <c r="Q171" s="66"/>
      <c r="R171" s="66"/>
      <c r="S171" s="66"/>
      <c r="T171" s="67"/>
      <c r="U171" s="36"/>
      <c r="V171" s="36"/>
      <c r="W171" s="36"/>
      <c r="X171" s="36"/>
      <c r="Y171" s="36"/>
      <c r="Z171" s="36"/>
      <c r="AA171" s="36"/>
      <c r="AB171" s="36"/>
      <c r="AC171" s="36"/>
      <c r="AD171" s="36"/>
      <c r="AE171" s="36"/>
      <c r="AT171" s="19" t="s">
        <v>332</v>
      </c>
      <c r="AU171" s="19" t="s">
        <v>84</v>
      </c>
    </row>
    <row r="172" spans="1:65" s="2" customFormat="1" ht="156">
      <c r="A172" s="36"/>
      <c r="B172" s="37"/>
      <c r="C172" s="38"/>
      <c r="D172" s="195" t="s">
        <v>334</v>
      </c>
      <c r="E172" s="38"/>
      <c r="F172" s="200" t="s">
        <v>6934</v>
      </c>
      <c r="G172" s="38"/>
      <c r="H172" s="38"/>
      <c r="I172" s="197"/>
      <c r="J172" s="38"/>
      <c r="K172" s="38"/>
      <c r="L172" s="41"/>
      <c r="M172" s="198"/>
      <c r="N172" s="199"/>
      <c r="O172" s="66"/>
      <c r="P172" s="66"/>
      <c r="Q172" s="66"/>
      <c r="R172" s="66"/>
      <c r="S172" s="66"/>
      <c r="T172" s="67"/>
      <c r="U172" s="36"/>
      <c r="V172" s="36"/>
      <c r="W172" s="36"/>
      <c r="X172" s="36"/>
      <c r="Y172" s="36"/>
      <c r="Z172" s="36"/>
      <c r="AA172" s="36"/>
      <c r="AB172" s="36"/>
      <c r="AC172" s="36"/>
      <c r="AD172" s="36"/>
      <c r="AE172" s="36"/>
      <c r="AT172" s="19" t="s">
        <v>334</v>
      </c>
      <c r="AU172" s="19" t="s">
        <v>84</v>
      </c>
    </row>
    <row r="173" spans="1:65" s="13" customFormat="1" ht="11.25">
      <c r="B173" s="201"/>
      <c r="C173" s="202"/>
      <c r="D173" s="195" t="s">
        <v>336</v>
      </c>
      <c r="E173" s="203" t="s">
        <v>6935</v>
      </c>
      <c r="F173" s="204" t="s">
        <v>6936</v>
      </c>
      <c r="G173" s="202"/>
      <c r="H173" s="205">
        <v>0.76500000000000001</v>
      </c>
      <c r="I173" s="206"/>
      <c r="J173" s="202"/>
      <c r="K173" s="202"/>
      <c r="L173" s="207"/>
      <c r="M173" s="208"/>
      <c r="N173" s="209"/>
      <c r="O173" s="209"/>
      <c r="P173" s="209"/>
      <c r="Q173" s="209"/>
      <c r="R173" s="209"/>
      <c r="S173" s="209"/>
      <c r="T173" s="210"/>
      <c r="AT173" s="211" t="s">
        <v>336</v>
      </c>
      <c r="AU173" s="211" t="s">
        <v>84</v>
      </c>
      <c r="AV173" s="13" t="s">
        <v>87</v>
      </c>
      <c r="AW173" s="13" t="s">
        <v>37</v>
      </c>
      <c r="AX173" s="13" t="s">
        <v>84</v>
      </c>
      <c r="AY173" s="211" t="s">
        <v>324</v>
      </c>
    </row>
    <row r="174" spans="1:65" s="2" customFormat="1" ht="14.45" customHeight="1">
      <c r="A174" s="36"/>
      <c r="B174" s="37"/>
      <c r="C174" s="182" t="s">
        <v>7</v>
      </c>
      <c r="D174" s="182" t="s">
        <v>326</v>
      </c>
      <c r="E174" s="183" t="s">
        <v>6937</v>
      </c>
      <c r="F174" s="184" t="s">
        <v>6938</v>
      </c>
      <c r="G174" s="185" t="s">
        <v>6840</v>
      </c>
      <c r="H174" s="186">
        <v>20.100000000000001</v>
      </c>
      <c r="I174" s="187"/>
      <c r="J174" s="188">
        <f>ROUND(I174*H174,2)</f>
        <v>0</v>
      </c>
      <c r="K174" s="184" t="s">
        <v>6841</v>
      </c>
      <c r="L174" s="41"/>
      <c r="M174" s="189" t="s">
        <v>19</v>
      </c>
      <c r="N174" s="190" t="s">
        <v>47</v>
      </c>
      <c r="O174" s="66"/>
      <c r="P174" s="191">
        <f>O174*H174</f>
        <v>0</v>
      </c>
      <c r="Q174" s="191">
        <v>0</v>
      </c>
      <c r="R174" s="191">
        <f>Q174*H174</f>
        <v>0</v>
      </c>
      <c r="S174" s="191">
        <v>0</v>
      </c>
      <c r="T174" s="192">
        <f>S174*H174</f>
        <v>0</v>
      </c>
      <c r="U174" s="36"/>
      <c r="V174" s="36"/>
      <c r="W174" s="36"/>
      <c r="X174" s="36"/>
      <c r="Y174" s="36"/>
      <c r="Z174" s="36"/>
      <c r="AA174" s="36"/>
      <c r="AB174" s="36"/>
      <c r="AC174" s="36"/>
      <c r="AD174" s="36"/>
      <c r="AE174" s="36"/>
      <c r="AR174" s="193" t="s">
        <v>330</v>
      </c>
      <c r="AT174" s="193" t="s">
        <v>326</v>
      </c>
      <c r="AU174" s="193" t="s">
        <v>84</v>
      </c>
      <c r="AY174" s="19" t="s">
        <v>324</v>
      </c>
      <c r="BE174" s="194">
        <f>IF(N174="základní",J174,0)</f>
        <v>0</v>
      </c>
      <c r="BF174" s="194">
        <f>IF(N174="snížená",J174,0)</f>
        <v>0</v>
      </c>
      <c r="BG174" s="194">
        <f>IF(N174="zákl. přenesená",J174,0)</f>
        <v>0</v>
      </c>
      <c r="BH174" s="194">
        <f>IF(N174="sníž. přenesená",J174,0)</f>
        <v>0</v>
      </c>
      <c r="BI174" s="194">
        <f>IF(N174="nulová",J174,0)</f>
        <v>0</v>
      </c>
      <c r="BJ174" s="19" t="s">
        <v>84</v>
      </c>
      <c r="BK174" s="194">
        <f>ROUND(I174*H174,2)</f>
        <v>0</v>
      </c>
      <c r="BL174" s="19" t="s">
        <v>330</v>
      </c>
      <c r="BM174" s="193" t="s">
        <v>6939</v>
      </c>
    </row>
    <row r="175" spans="1:65" s="2" customFormat="1" ht="11.25">
      <c r="A175" s="36"/>
      <c r="B175" s="37"/>
      <c r="C175" s="38"/>
      <c r="D175" s="195" t="s">
        <v>332</v>
      </c>
      <c r="E175" s="38"/>
      <c r="F175" s="196" t="s">
        <v>6940</v>
      </c>
      <c r="G175" s="38"/>
      <c r="H175" s="38"/>
      <c r="I175" s="197"/>
      <c r="J175" s="38"/>
      <c r="K175" s="38"/>
      <c r="L175" s="41"/>
      <c r="M175" s="198"/>
      <c r="N175" s="199"/>
      <c r="O175" s="66"/>
      <c r="P175" s="66"/>
      <c r="Q175" s="66"/>
      <c r="R175" s="66"/>
      <c r="S175" s="66"/>
      <c r="T175" s="67"/>
      <c r="U175" s="36"/>
      <c r="V175" s="36"/>
      <c r="W175" s="36"/>
      <c r="X175" s="36"/>
      <c r="Y175" s="36"/>
      <c r="Z175" s="36"/>
      <c r="AA175" s="36"/>
      <c r="AB175" s="36"/>
      <c r="AC175" s="36"/>
      <c r="AD175" s="36"/>
      <c r="AE175" s="36"/>
      <c r="AT175" s="19" t="s">
        <v>332</v>
      </c>
      <c r="AU175" s="19" t="s">
        <v>84</v>
      </c>
    </row>
    <row r="176" spans="1:65" s="2" customFormat="1" ht="146.25">
      <c r="A176" s="36"/>
      <c r="B176" s="37"/>
      <c r="C176" s="38"/>
      <c r="D176" s="195" t="s">
        <v>334</v>
      </c>
      <c r="E176" s="38"/>
      <c r="F176" s="200" t="s">
        <v>6941</v>
      </c>
      <c r="G176" s="38"/>
      <c r="H176" s="38"/>
      <c r="I176" s="197"/>
      <c r="J176" s="38"/>
      <c r="K176" s="38"/>
      <c r="L176" s="41"/>
      <c r="M176" s="198"/>
      <c r="N176" s="199"/>
      <c r="O176" s="66"/>
      <c r="P176" s="66"/>
      <c r="Q176" s="66"/>
      <c r="R176" s="66"/>
      <c r="S176" s="66"/>
      <c r="T176" s="67"/>
      <c r="U176" s="36"/>
      <c r="V176" s="36"/>
      <c r="W176" s="36"/>
      <c r="X176" s="36"/>
      <c r="Y176" s="36"/>
      <c r="Z176" s="36"/>
      <c r="AA176" s="36"/>
      <c r="AB176" s="36"/>
      <c r="AC176" s="36"/>
      <c r="AD176" s="36"/>
      <c r="AE176" s="36"/>
      <c r="AT176" s="19" t="s">
        <v>334</v>
      </c>
      <c r="AU176" s="19" t="s">
        <v>84</v>
      </c>
    </row>
    <row r="177" spans="1:65" s="13" customFormat="1" ht="11.25">
      <c r="B177" s="201"/>
      <c r="C177" s="202"/>
      <c r="D177" s="195" t="s">
        <v>336</v>
      </c>
      <c r="E177" s="203" t="s">
        <v>6942</v>
      </c>
      <c r="F177" s="204" t="s">
        <v>6943</v>
      </c>
      <c r="G177" s="202"/>
      <c r="H177" s="205">
        <v>20.100000000000001</v>
      </c>
      <c r="I177" s="206"/>
      <c r="J177" s="202"/>
      <c r="K177" s="202"/>
      <c r="L177" s="207"/>
      <c r="M177" s="208"/>
      <c r="N177" s="209"/>
      <c r="O177" s="209"/>
      <c r="P177" s="209"/>
      <c r="Q177" s="209"/>
      <c r="R177" s="209"/>
      <c r="S177" s="209"/>
      <c r="T177" s="210"/>
      <c r="AT177" s="211" t="s">
        <v>336</v>
      </c>
      <c r="AU177" s="211" t="s">
        <v>84</v>
      </c>
      <c r="AV177" s="13" t="s">
        <v>87</v>
      </c>
      <c r="AW177" s="13" t="s">
        <v>37</v>
      </c>
      <c r="AX177" s="13" t="s">
        <v>84</v>
      </c>
      <c r="AY177" s="211" t="s">
        <v>324</v>
      </c>
    </row>
    <row r="178" spans="1:65" s="2" customFormat="1" ht="14.45" customHeight="1">
      <c r="A178" s="36"/>
      <c r="B178" s="37"/>
      <c r="C178" s="182" t="s">
        <v>613</v>
      </c>
      <c r="D178" s="182" t="s">
        <v>326</v>
      </c>
      <c r="E178" s="183" t="s">
        <v>6944</v>
      </c>
      <c r="F178" s="184" t="s">
        <v>6945</v>
      </c>
      <c r="G178" s="185" t="s">
        <v>6946</v>
      </c>
      <c r="H178" s="186">
        <v>4</v>
      </c>
      <c r="I178" s="187"/>
      <c r="J178" s="188">
        <f>ROUND(I178*H178,2)</f>
        <v>0</v>
      </c>
      <c r="K178" s="184" t="s">
        <v>6841</v>
      </c>
      <c r="L178" s="41"/>
      <c r="M178" s="189" t="s">
        <v>19</v>
      </c>
      <c r="N178" s="190" t="s">
        <v>47</v>
      </c>
      <c r="O178" s="66"/>
      <c r="P178" s="191">
        <f>O178*H178</f>
        <v>0</v>
      </c>
      <c r="Q178" s="191">
        <v>0</v>
      </c>
      <c r="R178" s="191">
        <f>Q178*H178</f>
        <v>0</v>
      </c>
      <c r="S178" s="191">
        <v>0</v>
      </c>
      <c r="T178" s="192">
        <f>S178*H178</f>
        <v>0</v>
      </c>
      <c r="U178" s="36"/>
      <c r="V178" s="36"/>
      <c r="W178" s="36"/>
      <c r="X178" s="36"/>
      <c r="Y178" s="36"/>
      <c r="Z178" s="36"/>
      <c r="AA178" s="36"/>
      <c r="AB178" s="36"/>
      <c r="AC178" s="36"/>
      <c r="AD178" s="36"/>
      <c r="AE178" s="36"/>
      <c r="AR178" s="193" t="s">
        <v>330</v>
      </c>
      <c r="AT178" s="193" t="s">
        <v>326</v>
      </c>
      <c r="AU178" s="193" t="s">
        <v>84</v>
      </c>
      <c r="AY178" s="19" t="s">
        <v>324</v>
      </c>
      <c r="BE178" s="194">
        <f>IF(N178="základní",J178,0)</f>
        <v>0</v>
      </c>
      <c r="BF178" s="194">
        <f>IF(N178="snížená",J178,0)</f>
        <v>0</v>
      </c>
      <c r="BG178" s="194">
        <f>IF(N178="zákl. přenesená",J178,0)</f>
        <v>0</v>
      </c>
      <c r="BH178" s="194">
        <f>IF(N178="sníž. přenesená",J178,0)</f>
        <v>0</v>
      </c>
      <c r="BI178" s="194">
        <f>IF(N178="nulová",J178,0)</f>
        <v>0</v>
      </c>
      <c r="BJ178" s="19" t="s">
        <v>84</v>
      </c>
      <c r="BK178" s="194">
        <f>ROUND(I178*H178,2)</f>
        <v>0</v>
      </c>
      <c r="BL178" s="19" t="s">
        <v>330</v>
      </c>
      <c r="BM178" s="193" t="s">
        <v>6947</v>
      </c>
    </row>
    <row r="179" spans="1:65" s="2" customFormat="1" ht="11.25">
      <c r="A179" s="36"/>
      <c r="B179" s="37"/>
      <c r="C179" s="38"/>
      <c r="D179" s="195" t="s">
        <v>332</v>
      </c>
      <c r="E179" s="38"/>
      <c r="F179" s="196" t="s">
        <v>6948</v>
      </c>
      <c r="G179" s="38"/>
      <c r="H179" s="38"/>
      <c r="I179" s="197"/>
      <c r="J179" s="38"/>
      <c r="K179" s="38"/>
      <c r="L179" s="41"/>
      <c r="M179" s="198"/>
      <c r="N179" s="199"/>
      <c r="O179" s="66"/>
      <c r="P179" s="66"/>
      <c r="Q179" s="66"/>
      <c r="R179" s="66"/>
      <c r="S179" s="66"/>
      <c r="T179" s="67"/>
      <c r="U179" s="36"/>
      <c r="V179" s="36"/>
      <c r="W179" s="36"/>
      <c r="X179" s="36"/>
      <c r="Y179" s="36"/>
      <c r="Z179" s="36"/>
      <c r="AA179" s="36"/>
      <c r="AB179" s="36"/>
      <c r="AC179" s="36"/>
      <c r="AD179" s="36"/>
      <c r="AE179" s="36"/>
      <c r="AT179" s="19" t="s">
        <v>332</v>
      </c>
      <c r="AU179" s="19" t="s">
        <v>84</v>
      </c>
    </row>
    <row r="180" spans="1:65" s="2" customFormat="1" ht="156">
      <c r="A180" s="36"/>
      <c r="B180" s="37"/>
      <c r="C180" s="38"/>
      <c r="D180" s="195" t="s">
        <v>334</v>
      </c>
      <c r="E180" s="38"/>
      <c r="F180" s="200" t="s">
        <v>6949</v>
      </c>
      <c r="G180" s="38"/>
      <c r="H180" s="38"/>
      <c r="I180" s="197"/>
      <c r="J180" s="38"/>
      <c r="K180" s="38"/>
      <c r="L180" s="41"/>
      <c r="M180" s="198"/>
      <c r="N180" s="199"/>
      <c r="O180" s="66"/>
      <c r="P180" s="66"/>
      <c r="Q180" s="66"/>
      <c r="R180" s="66"/>
      <c r="S180" s="66"/>
      <c r="T180" s="67"/>
      <c r="U180" s="36"/>
      <c r="V180" s="36"/>
      <c r="W180" s="36"/>
      <c r="X180" s="36"/>
      <c r="Y180" s="36"/>
      <c r="Z180" s="36"/>
      <c r="AA180" s="36"/>
      <c r="AB180" s="36"/>
      <c r="AC180" s="36"/>
      <c r="AD180" s="36"/>
      <c r="AE180" s="36"/>
      <c r="AT180" s="19" t="s">
        <v>334</v>
      </c>
      <c r="AU180" s="19" t="s">
        <v>84</v>
      </c>
    </row>
    <row r="181" spans="1:65" s="13" customFormat="1" ht="11.25">
      <c r="B181" s="201"/>
      <c r="C181" s="202"/>
      <c r="D181" s="195" t="s">
        <v>336</v>
      </c>
      <c r="E181" s="203" t="s">
        <v>6950</v>
      </c>
      <c r="F181" s="204" t="s">
        <v>330</v>
      </c>
      <c r="G181" s="202"/>
      <c r="H181" s="205">
        <v>4</v>
      </c>
      <c r="I181" s="206"/>
      <c r="J181" s="202"/>
      <c r="K181" s="202"/>
      <c r="L181" s="207"/>
      <c r="M181" s="208"/>
      <c r="N181" s="209"/>
      <c r="O181" s="209"/>
      <c r="P181" s="209"/>
      <c r="Q181" s="209"/>
      <c r="R181" s="209"/>
      <c r="S181" s="209"/>
      <c r="T181" s="210"/>
      <c r="AT181" s="211" t="s">
        <v>336</v>
      </c>
      <c r="AU181" s="211" t="s">
        <v>84</v>
      </c>
      <c r="AV181" s="13" t="s">
        <v>87</v>
      </c>
      <c r="AW181" s="13" t="s">
        <v>37</v>
      </c>
      <c r="AX181" s="13" t="s">
        <v>84</v>
      </c>
      <c r="AY181" s="211" t="s">
        <v>324</v>
      </c>
    </row>
    <row r="182" spans="1:65" s="2" customFormat="1" ht="14.45" customHeight="1">
      <c r="A182" s="36"/>
      <c r="B182" s="37"/>
      <c r="C182" s="182" t="s">
        <v>619</v>
      </c>
      <c r="D182" s="182" t="s">
        <v>326</v>
      </c>
      <c r="E182" s="183" t="s">
        <v>6951</v>
      </c>
      <c r="F182" s="184" t="s">
        <v>6952</v>
      </c>
      <c r="G182" s="185" t="s">
        <v>6840</v>
      </c>
      <c r="H182" s="186">
        <v>0.4</v>
      </c>
      <c r="I182" s="187"/>
      <c r="J182" s="188">
        <f>ROUND(I182*H182,2)</f>
        <v>0</v>
      </c>
      <c r="K182" s="184" t="s">
        <v>6841</v>
      </c>
      <c r="L182" s="41"/>
      <c r="M182" s="189" t="s">
        <v>19</v>
      </c>
      <c r="N182" s="190" t="s">
        <v>47</v>
      </c>
      <c r="O182" s="66"/>
      <c r="P182" s="191">
        <f>O182*H182</f>
        <v>0</v>
      </c>
      <c r="Q182" s="191">
        <v>0</v>
      </c>
      <c r="R182" s="191">
        <f>Q182*H182</f>
        <v>0</v>
      </c>
      <c r="S182" s="191">
        <v>0</v>
      </c>
      <c r="T182" s="192">
        <f>S182*H182</f>
        <v>0</v>
      </c>
      <c r="U182" s="36"/>
      <c r="V182" s="36"/>
      <c r="W182" s="36"/>
      <c r="X182" s="36"/>
      <c r="Y182" s="36"/>
      <c r="Z182" s="36"/>
      <c r="AA182" s="36"/>
      <c r="AB182" s="36"/>
      <c r="AC182" s="36"/>
      <c r="AD182" s="36"/>
      <c r="AE182" s="36"/>
      <c r="AR182" s="193" t="s">
        <v>330</v>
      </c>
      <c r="AT182" s="193" t="s">
        <v>326</v>
      </c>
      <c r="AU182" s="193" t="s">
        <v>84</v>
      </c>
      <c r="AY182" s="19" t="s">
        <v>324</v>
      </c>
      <c r="BE182" s="194">
        <f>IF(N182="základní",J182,0)</f>
        <v>0</v>
      </c>
      <c r="BF182" s="194">
        <f>IF(N182="snížená",J182,0)</f>
        <v>0</v>
      </c>
      <c r="BG182" s="194">
        <f>IF(N182="zákl. přenesená",J182,0)</f>
        <v>0</v>
      </c>
      <c r="BH182" s="194">
        <f>IF(N182="sníž. přenesená",J182,0)</f>
        <v>0</v>
      </c>
      <c r="BI182" s="194">
        <f>IF(N182="nulová",J182,0)</f>
        <v>0</v>
      </c>
      <c r="BJ182" s="19" t="s">
        <v>84</v>
      </c>
      <c r="BK182" s="194">
        <f>ROUND(I182*H182,2)</f>
        <v>0</v>
      </c>
      <c r="BL182" s="19" t="s">
        <v>330</v>
      </c>
      <c r="BM182" s="193" t="s">
        <v>6953</v>
      </c>
    </row>
    <row r="183" spans="1:65" s="2" customFormat="1" ht="11.25">
      <c r="A183" s="36"/>
      <c r="B183" s="37"/>
      <c r="C183" s="38"/>
      <c r="D183" s="195" t="s">
        <v>332</v>
      </c>
      <c r="E183" s="38"/>
      <c r="F183" s="196" t="s">
        <v>6954</v>
      </c>
      <c r="G183" s="38"/>
      <c r="H183" s="38"/>
      <c r="I183" s="197"/>
      <c r="J183" s="38"/>
      <c r="K183" s="38"/>
      <c r="L183" s="41"/>
      <c r="M183" s="198"/>
      <c r="N183" s="199"/>
      <c r="O183" s="66"/>
      <c r="P183" s="66"/>
      <c r="Q183" s="66"/>
      <c r="R183" s="66"/>
      <c r="S183" s="66"/>
      <c r="T183" s="67"/>
      <c r="U183" s="36"/>
      <c r="V183" s="36"/>
      <c r="W183" s="36"/>
      <c r="X183" s="36"/>
      <c r="Y183" s="36"/>
      <c r="Z183" s="36"/>
      <c r="AA183" s="36"/>
      <c r="AB183" s="36"/>
      <c r="AC183" s="36"/>
      <c r="AD183" s="36"/>
      <c r="AE183" s="36"/>
      <c r="AT183" s="19" t="s">
        <v>332</v>
      </c>
      <c r="AU183" s="19" t="s">
        <v>84</v>
      </c>
    </row>
    <row r="184" spans="1:65" s="2" customFormat="1" ht="204.75">
      <c r="A184" s="36"/>
      <c r="B184" s="37"/>
      <c r="C184" s="38"/>
      <c r="D184" s="195" t="s">
        <v>334</v>
      </c>
      <c r="E184" s="38"/>
      <c r="F184" s="200" t="s">
        <v>6887</v>
      </c>
      <c r="G184" s="38"/>
      <c r="H184" s="38"/>
      <c r="I184" s="197"/>
      <c r="J184" s="38"/>
      <c r="K184" s="38"/>
      <c r="L184" s="41"/>
      <c r="M184" s="198"/>
      <c r="N184" s="199"/>
      <c r="O184" s="66"/>
      <c r="P184" s="66"/>
      <c r="Q184" s="66"/>
      <c r="R184" s="66"/>
      <c r="S184" s="66"/>
      <c r="T184" s="67"/>
      <c r="U184" s="36"/>
      <c r="V184" s="36"/>
      <c r="W184" s="36"/>
      <c r="X184" s="36"/>
      <c r="Y184" s="36"/>
      <c r="Z184" s="36"/>
      <c r="AA184" s="36"/>
      <c r="AB184" s="36"/>
      <c r="AC184" s="36"/>
      <c r="AD184" s="36"/>
      <c r="AE184" s="36"/>
      <c r="AT184" s="19" t="s">
        <v>334</v>
      </c>
      <c r="AU184" s="19" t="s">
        <v>84</v>
      </c>
    </row>
    <row r="185" spans="1:65" s="13" customFormat="1" ht="11.25">
      <c r="B185" s="201"/>
      <c r="C185" s="202"/>
      <c r="D185" s="195" t="s">
        <v>336</v>
      </c>
      <c r="E185" s="203" t="s">
        <v>6955</v>
      </c>
      <c r="F185" s="204" t="s">
        <v>6956</v>
      </c>
      <c r="G185" s="202"/>
      <c r="H185" s="205">
        <v>0.4</v>
      </c>
      <c r="I185" s="206"/>
      <c r="J185" s="202"/>
      <c r="K185" s="202"/>
      <c r="L185" s="207"/>
      <c r="M185" s="208"/>
      <c r="N185" s="209"/>
      <c r="O185" s="209"/>
      <c r="P185" s="209"/>
      <c r="Q185" s="209"/>
      <c r="R185" s="209"/>
      <c r="S185" s="209"/>
      <c r="T185" s="210"/>
      <c r="AT185" s="211" t="s">
        <v>336</v>
      </c>
      <c r="AU185" s="211" t="s">
        <v>84</v>
      </c>
      <c r="AV185" s="13" t="s">
        <v>87</v>
      </c>
      <c r="AW185" s="13" t="s">
        <v>37</v>
      </c>
      <c r="AX185" s="13" t="s">
        <v>84</v>
      </c>
      <c r="AY185" s="211" t="s">
        <v>324</v>
      </c>
    </row>
    <row r="186" spans="1:65" s="2" customFormat="1" ht="14.45" customHeight="1">
      <c r="A186" s="36"/>
      <c r="B186" s="37"/>
      <c r="C186" s="182" t="s">
        <v>624</v>
      </c>
      <c r="D186" s="182" t="s">
        <v>326</v>
      </c>
      <c r="E186" s="183" t="s">
        <v>6957</v>
      </c>
      <c r="F186" s="184" t="s">
        <v>6958</v>
      </c>
      <c r="G186" s="185" t="s">
        <v>6840</v>
      </c>
      <c r="H186" s="186">
        <v>0.02</v>
      </c>
      <c r="I186" s="187"/>
      <c r="J186" s="188">
        <f>ROUND(I186*H186,2)</f>
        <v>0</v>
      </c>
      <c r="K186" s="184" t="s">
        <v>6841</v>
      </c>
      <c r="L186" s="41"/>
      <c r="M186" s="189" t="s">
        <v>19</v>
      </c>
      <c r="N186" s="190" t="s">
        <v>47</v>
      </c>
      <c r="O186" s="66"/>
      <c r="P186" s="191">
        <f>O186*H186</f>
        <v>0</v>
      </c>
      <c r="Q186" s="191">
        <v>0</v>
      </c>
      <c r="R186" s="191">
        <f>Q186*H186</f>
        <v>0</v>
      </c>
      <c r="S186" s="191">
        <v>0</v>
      </c>
      <c r="T186" s="192">
        <f>S186*H186</f>
        <v>0</v>
      </c>
      <c r="U186" s="36"/>
      <c r="V186" s="36"/>
      <c r="W186" s="36"/>
      <c r="X186" s="36"/>
      <c r="Y186" s="36"/>
      <c r="Z186" s="36"/>
      <c r="AA186" s="36"/>
      <c r="AB186" s="36"/>
      <c r="AC186" s="36"/>
      <c r="AD186" s="36"/>
      <c r="AE186" s="36"/>
      <c r="AR186" s="193" t="s">
        <v>330</v>
      </c>
      <c r="AT186" s="193" t="s">
        <v>326</v>
      </c>
      <c r="AU186" s="193" t="s">
        <v>84</v>
      </c>
      <c r="AY186" s="19" t="s">
        <v>324</v>
      </c>
      <c r="BE186" s="194">
        <f>IF(N186="základní",J186,0)</f>
        <v>0</v>
      </c>
      <c r="BF186" s="194">
        <f>IF(N186="snížená",J186,0)</f>
        <v>0</v>
      </c>
      <c r="BG186" s="194">
        <f>IF(N186="zákl. přenesená",J186,0)</f>
        <v>0</v>
      </c>
      <c r="BH186" s="194">
        <f>IF(N186="sníž. přenesená",J186,0)</f>
        <v>0</v>
      </c>
      <c r="BI186" s="194">
        <f>IF(N186="nulová",J186,0)</f>
        <v>0</v>
      </c>
      <c r="BJ186" s="19" t="s">
        <v>84</v>
      </c>
      <c r="BK186" s="194">
        <f>ROUND(I186*H186,2)</f>
        <v>0</v>
      </c>
      <c r="BL186" s="19" t="s">
        <v>330</v>
      </c>
      <c r="BM186" s="193" t="s">
        <v>6959</v>
      </c>
    </row>
    <row r="187" spans="1:65" s="2" customFormat="1" ht="11.25">
      <c r="A187" s="36"/>
      <c r="B187" s="37"/>
      <c r="C187" s="38"/>
      <c r="D187" s="195" t="s">
        <v>332</v>
      </c>
      <c r="E187" s="38"/>
      <c r="F187" s="196" t="s">
        <v>6960</v>
      </c>
      <c r="G187" s="38"/>
      <c r="H187" s="38"/>
      <c r="I187" s="197"/>
      <c r="J187" s="38"/>
      <c r="K187" s="38"/>
      <c r="L187" s="41"/>
      <c r="M187" s="198"/>
      <c r="N187" s="199"/>
      <c r="O187" s="66"/>
      <c r="P187" s="66"/>
      <c r="Q187" s="66"/>
      <c r="R187" s="66"/>
      <c r="S187" s="66"/>
      <c r="T187" s="67"/>
      <c r="U187" s="36"/>
      <c r="V187" s="36"/>
      <c r="W187" s="36"/>
      <c r="X187" s="36"/>
      <c r="Y187" s="36"/>
      <c r="Z187" s="36"/>
      <c r="AA187" s="36"/>
      <c r="AB187" s="36"/>
      <c r="AC187" s="36"/>
      <c r="AD187" s="36"/>
      <c r="AE187" s="36"/>
      <c r="AT187" s="19" t="s">
        <v>332</v>
      </c>
      <c r="AU187" s="19" t="s">
        <v>84</v>
      </c>
    </row>
    <row r="188" spans="1:65" s="2" customFormat="1" ht="29.25">
      <c r="A188" s="36"/>
      <c r="B188" s="37"/>
      <c r="C188" s="38"/>
      <c r="D188" s="195" t="s">
        <v>334</v>
      </c>
      <c r="E188" s="38"/>
      <c r="F188" s="200" t="s">
        <v>6961</v>
      </c>
      <c r="G188" s="38"/>
      <c r="H188" s="38"/>
      <c r="I188" s="197"/>
      <c r="J188" s="38"/>
      <c r="K188" s="38"/>
      <c r="L188" s="41"/>
      <c r="M188" s="198"/>
      <c r="N188" s="199"/>
      <c r="O188" s="66"/>
      <c r="P188" s="66"/>
      <c r="Q188" s="66"/>
      <c r="R188" s="66"/>
      <c r="S188" s="66"/>
      <c r="T188" s="67"/>
      <c r="U188" s="36"/>
      <c r="V188" s="36"/>
      <c r="W188" s="36"/>
      <c r="X188" s="36"/>
      <c r="Y188" s="36"/>
      <c r="Z188" s="36"/>
      <c r="AA188" s="36"/>
      <c r="AB188" s="36"/>
      <c r="AC188" s="36"/>
      <c r="AD188" s="36"/>
      <c r="AE188" s="36"/>
      <c r="AT188" s="19" t="s">
        <v>334</v>
      </c>
      <c r="AU188" s="19" t="s">
        <v>84</v>
      </c>
    </row>
    <row r="189" spans="1:65" s="13" customFormat="1" ht="11.25">
      <c r="B189" s="201"/>
      <c r="C189" s="202"/>
      <c r="D189" s="195" t="s">
        <v>336</v>
      </c>
      <c r="E189" s="203" t="s">
        <v>6962</v>
      </c>
      <c r="F189" s="204" t="s">
        <v>6963</v>
      </c>
      <c r="G189" s="202"/>
      <c r="H189" s="205">
        <v>0.02</v>
      </c>
      <c r="I189" s="206"/>
      <c r="J189" s="202"/>
      <c r="K189" s="202"/>
      <c r="L189" s="207"/>
      <c r="M189" s="208"/>
      <c r="N189" s="209"/>
      <c r="O189" s="209"/>
      <c r="P189" s="209"/>
      <c r="Q189" s="209"/>
      <c r="R189" s="209"/>
      <c r="S189" s="209"/>
      <c r="T189" s="210"/>
      <c r="AT189" s="211" t="s">
        <v>336</v>
      </c>
      <c r="AU189" s="211" t="s">
        <v>84</v>
      </c>
      <c r="AV189" s="13" t="s">
        <v>87</v>
      </c>
      <c r="AW189" s="13" t="s">
        <v>37</v>
      </c>
      <c r="AX189" s="13" t="s">
        <v>84</v>
      </c>
      <c r="AY189" s="211" t="s">
        <v>324</v>
      </c>
    </row>
    <row r="190" spans="1:65" s="2" customFormat="1" ht="14.45" customHeight="1">
      <c r="A190" s="36"/>
      <c r="B190" s="37"/>
      <c r="C190" s="182" t="s">
        <v>631</v>
      </c>
      <c r="D190" s="182" t="s">
        <v>326</v>
      </c>
      <c r="E190" s="183" t="s">
        <v>6964</v>
      </c>
      <c r="F190" s="184" t="s">
        <v>6965</v>
      </c>
      <c r="G190" s="185" t="s">
        <v>6840</v>
      </c>
      <c r="H190" s="186">
        <v>1.03</v>
      </c>
      <c r="I190" s="187"/>
      <c r="J190" s="188">
        <f>ROUND(I190*H190,2)</f>
        <v>0</v>
      </c>
      <c r="K190" s="184" t="s">
        <v>6841</v>
      </c>
      <c r="L190" s="41"/>
      <c r="M190" s="189" t="s">
        <v>19</v>
      </c>
      <c r="N190" s="190" t="s">
        <v>47</v>
      </c>
      <c r="O190" s="66"/>
      <c r="P190" s="191">
        <f>O190*H190</f>
        <v>0</v>
      </c>
      <c r="Q190" s="191">
        <v>0</v>
      </c>
      <c r="R190" s="191">
        <f>Q190*H190</f>
        <v>0</v>
      </c>
      <c r="S190" s="191">
        <v>0</v>
      </c>
      <c r="T190" s="192">
        <f>S190*H190</f>
        <v>0</v>
      </c>
      <c r="U190" s="36"/>
      <c r="V190" s="36"/>
      <c r="W190" s="36"/>
      <c r="X190" s="36"/>
      <c r="Y190" s="36"/>
      <c r="Z190" s="36"/>
      <c r="AA190" s="36"/>
      <c r="AB190" s="36"/>
      <c r="AC190" s="36"/>
      <c r="AD190" s="36"/>
      <c r="AE190" s="36"/>
      <c r="AR190" s="193" t="s">
        <v>330</v>
      </c>
      <c r="AT190" s="193" t="s">
        <v>326</v>
      </c>
      <c r="AU190" s="193" t="s">
        <v>84</v>
      </c>
      <c r="AY190" s="19" t="s">
        <v>324</v>
      </c>
      <c r="BE190" s="194">
        <f>IF(N190="základní",J190,0)</f>
        <v>0</v>
      </c>
      <c r="BF190" s="194">
        <f>IF(N190="snížená",J190,0)</f>
        <v>0</v>
      </c>
      <c r="BG190" s="194">
        <f>IF(N190="zákl. přenesená",J190,0)</f>
        <v>0</v>
      </c>
      <c r="BH190" s="194">
        <f>IF(N190="sníž. přenesená",J190,0)</f>
        <v>0</v>
      </c>
      <c r="BI190" s="194">
        <f>IF(N190="nulová",J190,0)</f>
        <v>0</v>
      </c>
      <c r="BJ190" s="19" t="s">
        <v>84</v>
      </c>
      <c r="BK190" s="194">
        <f>ROUND(I190*H190,2)</f>
        <v>0</v>
      </c>
      <c r="BL190" s="19" t="s">
        <v>330</v>
      </c>
      <c r="BM190" s="193" t="s">
        <v>6966</v>
      </c>
    </row>
    <row r="191" spans="1:65" s="2" customFormat="1" ht="11.25">
      <c r="A191" s="36"/>
      <c r="B191" s="37"/>
      <c r="C191" s="38"/>
      <c r="D191" s="195" t="s">
        <v>332</v>
      </c>
      <c r="E191" s="38"/>
      <c r="F191" s="196" t="s">
        <v>6967</v>
      </c>
      <c r="G191" s="38"/>
      <c r="H191" s="38"/>
      <c r="I191" s="197"/>
      <c r="J191" s="38"/>
      <c r="K191" s="38"/>
      <c r="L191" s="41"/>
      <c r="M191" s="198"/>
      <c r="N191" s="199"/>
      <c r="O191" s="66"/>
      <c r="P191" s="66"/>
      <c r="Q191" s="66"/>
      <c r="R191" s="66"/>
      <c r="S191" s="66"/>
      <c r="T191" s="67"/>
      <c r="U191" s="36"/>
      <c r="V191" s="36"/>
      <c r="W191" s="36"/>
      <c r="X191" s="36"/>
      <c r="Y191" s="36"/>
      <c r="Z191" s="36"/>
      <c r="AA191" s="36"/>
      <c r="AB191" s="36"/>
      <c r="AC191" s="36"/>
      <c r="AD191" s="36"/>
      <c r="AE191" s="36"/>
      <c r="AT191" s="19" t="s">
        <v>332</v>
      </c>
      <c r="AU191" s="19" t="s">
        <v>84</v>
      </c>
    </row>
    <row r="192" spans="1:65" s="2" customFormat="1" ht="29.25">
      <c r="A192" s="36"/>
      <c r="B192" s="37"/>
      <c r="C192" s="38"/>
      <c r="D192" s="195" t="s">
        <v>334</v>
      </c>
      <c r="E192" s="38"/>
      <c r="F192" s="200" t="s">
        <v>6968</v>
      </c>
      <c r="G192" s="38"/>
      <c r="H192" s="38"/>
      <c r="I192" s="197"/>
      <c r="J192" s="38"/>
      <c r="K192" s="38"/>
      <c r="L192" s="41"/>
      <c r="M192" s="198"/>
      <c r="N192" s="199"/>
      <c r="O192" s="66"/>
      <c r="P192" s="66"/>
      <c r="Q192" s="66"/>
      <c r="R192" s="66"/>
      <c r="S192" s="66"/>
      <c r="T192" s="67"/>
      <c r="U192" s="36"/>
      <c r="V192" s="36"/>
      <c r="W192" s="36"/>
      <c r="X192" s="36"/>
      <c r="Y192" s="36"/>
      <c r="Z192" s="36"/>
      <c r="AA192" s="36"/>
      <c r="AB192" s="36"/>
      <c r="AC192" s="36"/>
      <c r="AD192" s="36"/>
      <c r="AE192" s="36"/>
      <c r="AT192" s="19" t="s">
        <v>334</v>
      </c>
      <c r="AU192" s="19" t="s">
        <v>84</v>
      </c>
    </row>
    <row r="193" spans="1:65" s="13" customFormat="1" ht="11.25">
      <c r="B193" s="201"/>
      <c r="C193" s="202"/>
      <c r="D193" s="195" t="s">
        <v>336</v>
      </c>
      <c r="E193" s="203" t="s">
        <v>6969</v>
      </c>
      <c r="F193" s="204" t="s">
        <v>6970</v>
      </c>
      <c r="G193" s="202"/>
      <c r="H193" s="205">
        <v>1.03</v>
      </c>
      <c r="I193" s="206"/>
      <c r="J193" s="202"/>
      <c r="K193" s="202"/>
      <c r="L193" s="207"/>
      <c r="M193" s="208"/>
      <c r="N193" s="209"/>
      <c r="O193" s="209"/>
      <c r="P193" s="209"/>
      <c r="Q193" s="209"/>
      <c r="R193" s="209"/>
      <c r="S193" s="209"/>
      <c r="T193" s="210"/>
      <c r="AT193" s="211" t="s">
        <v>336</v>
      </c>
      <c r="AU193" s="211" t="s">
        <v>84</v>
      </c>
      <c r="AV193" s="13" t="s">
        <v>87</v>
      </c>
      <c r="AW193" s="13" t="s">
        <v>37</v>
      </c>
      <c r="AX193" s="13" t="s">
        <v>84</v>
      </c>
      <c r="AY193" s="211" t="s">
        <v>324</v>
      </c>
    </row>
    <row r="194" spans="1:65" s="12" customFormat="1" ht="25.9" customHeight="1">
      <c r="B194" s="166"/>
      <c r="C194" s="167"/>
      <c r="D194" s="168" t="s">
        <v>75</v>
      </c>
      <c r="E194" s="169" t="s">
        <v>220</v>
      </c>
      <c r="F194" s="169" t="s">
        <v>6971</v>
      </c>
      <c r="G194" s="167"/>
      <c r="H194" s="167"/>
      <c r="I194" s="170"/>
      <c r="J194" s="171">
        <f>BK194</f>
        <v>0</v>
      </c>
      <c r="K194" s="167"/>
      <c r="L194" s="172"/>
      <c r="M194" s="173"/>
      <c r="N194" s="174"/>
      <c r="O194" s="174"/>
      <c r="P194" s="175">
        <f>SUM(P195:P206)</f>
        <v>0</v>
      </c>
      <c r="Q194" s="174"/>
      <c r="R194" s="175">
        <f>SUM(R195:R206)</f>
        <v>0</v>
      </c>
      <c r="S194" s="174"/>
      <c r="T194" s="176">
        <f>SUM(T195:T206)</f>
        <v>0</v>
      </c>
      <c r="AR194" s="177" t="s">
        <v>84</v>
      </c>
      <c r="AT194" s="178" t="s">
        <v>75</v>
      </c>
      <c r="AU194" s="178" t="s">
        <v>76</v>
      </c>
      <c r="AY194" s="177" t="s">
        <v>324</v>
      </c>
      <c r="BK194" s="179">
        <f>SUM(BK195:BK206)</f>
        <v>0</v>
      </c>
    </row>
    <row r="195" spans="1:65" s="2" customFormat="1" ht="14.45" customHeight="1">
      <c r="A195" s="36"/>
      <c r="B195" s="37"/>
      <c r="C195" s="182" t="s">
        <v>635</v>
      </c>
      <c r="D195" s="182" t="s">
        <v>326</v>
      </c>
      <c r="E195" s="183" t="s">
        <v>6972</v>
      </c>
      <c r="F195" s="184" t="s">
        <v>6973</v>
      </c>
      <c r="G195" s="185" t="s">
        <v>6974</v>
      </c>
      <c r="H195" s="186">
        <v>68.88</v>
      </c>
      <c r="I195" s="187"/>
      <c r="J195" s="188">
        <f>ROUND(I195*H195,2)</f>
        <v>0</v>
      </c>
      <c r="K195" s="184" t="s">
        <v>6841</v>
      </c>
      <c r="L195" s="41"/>
      <c r="M195" s="189" t="s">
        <v>19</v>
      </c>
      <c r="N195" s="190" t="s">
        <v>47</v>
      </c>
      <c r="O195" s="66"/>
      <c r="P195" s="191">
        <f>O195*H195</f>
        <v>0</v>
      </c>
      <c r="Q195" s="191">
        <v>0</v>
      </c>
      <c r="R195" s="191">
        <f>Q195*H195</f>
        <v>0</v>
      </c>
      <c r="S195" s="191">
        <v>0</v>
      </c>
      <c r="T195" s="192">
        <f>S195*H195</f>
        <v>0</v>
      </c>
      <c r="U195" s="36"/>
      <c r="V195" s="36"/>
      <c r="W195" s="36"/>
      <c r="X195" s="36"/>
      <c r="Y195" s="36"/>
      <c r="Z195" s="36"/>
      <c r="AA195" s="36"/>
      <c r="AB195" s="36"/>
      <c r="AC195" s="36"/>
      <c r="AD195" s="36"/>
      <c r="AE195" s="36"/>
      <c r="AR195" s="193" t="s">
        <v>330</v>
      </c>
      <c r="AT195" s="193" t="s">
        <v>326</v>
      </c>
      <c r="AU195" s="193" t="s">
        <v>84</v>
      </c>
      <c r="AY195" s="19" t="s">
        <v>324</v>
      </c>
      <c r="BE195" s="194">
        <f>IF(N195="základní",J195,0)</f>
        <v>0</v>
      </c>
      <c r="BF195" s="194">
        <f>IF(N195="snížená",J195,0)</f>
        <v>0</v>
      </c>
      <c r="BG195" s="194">
        <f>IF(N195="zákl. přenesená",J195,0)</f>
        <v>0</v>
      </c>
      <c r="BH195" s="194">
        <f>IF(N195="sníž. přenesená",J195,0)</f>
        <v>0</v>
      </c>
      <c r="BI195" s="194">
        <f>IF(N195="nulová",J195,0)</f>
        <v>0</v>
      </c>
      <c r="BJ195" s="19" t="s">
        <v>84</v>
      </c>
      <c r="BK195" s="194">
        <f>ROUND(I195*H195,2)</f>
        <v>0</v>
      </c>
      <c r="BL195" s="19" t="s">
        <v>330</v>
      </c>
      <c r="BM195" s="193" t="s">
        <v>6975</v>
      </c>
    </row>
    <row r="196" spans="1:65" s="2" customFormat="1" ht="11.25">
      <c r="A196" s="36"/>
      <c r="B196" s="37"/>
      <c r="C196" s="38"/>
      <c r="D196" s="195" t="s">
        <v>332</v>
      </c>
      <c r="E196" s="38"/>
      <c r="F196" s="196" t="s">
        <v>6976</v>
      </c>
      <c r="G196" s="38"/>
      <c r="H196" s="38"/>
      <c r="I196" s="197"/>
      <c r="J196" s="38"/>
      <c r="K196" s="38"/>
      <c r="L196" s="41"/>
      <c r="M196" s="198"/>
      <c r="N196" s="199"/>
      <c r="O196" s="66"/>
      <c r="P196" s="66"/>
      <c r="Q196" s="66"/>
      <c r="R196" s="66"/>
      <c r="S196" s="66"/>
      <c r="T196" s="67"/>
      <c r="U196" s="36"/>
      <c r="V196" s="36"/>
      <c r="W196" s="36"/>
      <c r="X196" s="36"/>
      <c r="Y196" s="36"/>
      <c r="Z196" s="36"/>
      <c r="AA196" s="36"/>
      <c r="AB196" s="36"/>
      <c r="AC196" s="36"/>
      <c r="AD196" s="36"/>
      <c r="AE196" s="36"/>
      <c r="AT196" s="19" t="s">
        <v>332</v>
      </c>
      <c r="AU196" s="19" t="s">
        <v>84</v>
      </c>
    </row>
    <row r="197" spans="1:65" s="2" customFormat="1" ht="97.5">
      <c r="A197" s="36"/>
      <c r="B197" s="37"/>
      <c r="C197" s="38"/>
      <c r="D197" s="195" t="s">
        <v>334</v>
      </c>
      <c r="E197" s="38"/>
      <c r="F197" s="200" t="s">
        <v>6977</v>
      </c>
      <c r="G197" s="38"/>
      <c r="H197" s="38"/>
      <c r="I197" s="197"/>
      <c r="J197" s="38"/>
      <c r="K197" s="38"/>
      <c r="L197" s="41"/>
      <c r="M197" s="198"/>
      <c r="N197" s="199"/>
      <c r="O197" s="66"/>
      <c r="P197" s="66"/>
      <c r="Q197" s="66"/>
      <c r="R197" s="66"/>
      <c r="S197" s="66"/>
      <c r="T197" s="67"/>
      <c r="U197" s="36"/>
      <c r="V197" s="36"/>
      <c r="W197" s="36"/>
      <c r="X197" s="36"/>
      <c r="Y197" s="36"/>
      <c r="Z197" s="36"/>
      <c r="AA197" s="36"/>
      <c r="AB197" s="36"/>
      <c r="AC197" s="36"/>
      <c r="AD197" s="36"/>
      <c r="AE197" s="36"/>
      <c r="AT197" s="19" t="s">
        <v>334</v>
      </c>
      <c r="AU197" s="19" t="s">
        <v>84</v>
      </c>
    </row>
    <row r="198" spans="1:65" s="13" customFormat="1" ht="11.25">
      <c r="B198" s="201"/>
      <c r="C198" s="202"/>
      <c r="D198" s="195" t="s">
        <v>336</v>
      </c>
      <c r="E198" s="203" t="s">
        <v>6978</v>
      </c>
      <c r="F198" s="204" t="s">
        <v>6979</v>
      </c>
      <c r="G198" s="202"/>
      <c r="H198" s="205">
        <v>68.88</v>
      </c>
      <c r="I198" s="206"/>
      <c r="J198" s="202"/>
      <c r="K198" s="202"/>
      <c r="L198" s="207"/>
      <c r="M198" s="208"/>
      <c r="N198" s="209"/>
      <c r="O198" s="209"/>
      <c r="P198" s="209"/>
      <c r="Q198" s="209"/>
      <c r="R198" s="209"/>
      <c r="S198" s="209"/>
      <c r="T198" s="210"/>
      <c r="AT198" s="211" t="s">
        <v>336</v>
      </c>
      <c r="AU198" s="211" t="s">
        <v>84</v>
      </c>
      <c r="AV198" s="13" t="s">
        <v>87</v>
      </c>
      <c r="AW198" s="13" t="s">
        <v>37</v>
      </c>
      <c r="AX198" s="13" t="s">
        <v>84</v>
      </c>
      <c r="AY198" s="211" t="s">
        <v>324</v>
      </c>
    </row>
    <row r="199" spans="1:65" s="2" customFormat="1" ht="14.45" customHeight="1">
      <c r="A199" s="36"/>
      <c r="B199" s="37"/>
      <c r="C199" s="182" t="s">
        <v>642</v>
      </c>
      <c r="D199" s="182" t="s">
        <v>326</v>
      </c>
      <c r="E199" s="183" t="s">
        <v>6980</v>
      </c>
      <c r="F199" s="184" t="s">
        <v>6981</v>
      </c>
      <c r="G199" s="185" t="s">
        <v>6974</v>
      </c>
      <c r="H199" s="186">
        <v>68.88</v>
      </c>
      <c r="I199" s="187"/>
      <c r="J199" s="188">
        <f>ROUND(I199*H199,2)</f>
        <v>0</v>
      </c>
      <c r="K199" s="184" t="s">
        <v>6841</v>
      </c>
      <c r="L199" s="41"/>
      <c r="M199" s="189" t="s">
        <v>19</v>
      </c>
      <c r="N199" s="190" t="s">
        <v>47</v>
      </c>
      <c r="O199" s="66"/>
      <c r="P199" s="191">
        <f>O199*H199</f>
        <v>0</v>
      </c>
      <c r="Q199" s="191">
        <v>0</v>
      </c>
      <c r="R199" s="191">
        <f>Q199*H199</f>
        <v>0</v>
      </c>
      <c r="S199" s="191">
        <v>0</v>
      </c>
      <c r="T199" s="192">
        <f>S199*H199</f>
        <v>0</v>
      </c>
      <c r="U199" s="36"/>
      <c r="V199" s="36"/>
      <c r="W199" s="36"/>
      <c r="X199" s="36"/>
      <c r="Y199" s="36"/>
      <c r="Z199" s="36"/>
      <c r="AA199" s="36"/>
      <c r="AB199" s="36"/>
      <c r="AC199" s="36"/>
      <c r="AD199" s="36"/>
      <c r="AE199" s="36"/>
      <c r="AR199" s="193" t="s">
        <v>330</v>
      </c>
      <c r="AT199" s="193" t="s">
        <v>326</v>
      </c>
      <c r="AU199" s="193" t="s">
        <v>84</v>
      </c>
      <c r="AY199" s="19" t="s">
        <v>324</v>
      </c>
      <c r="BE199" s="194">
        <f>IF(N199="základní",J199,0)</f>
        <v>0</v>
      </c>
      <c r="BF199" s="194">
        <f>IF(N199="snížená",J199,0)</f>
        <v>0</v>
      </c>
      <c r="BG199" s="194">
        <f>IF(N199="zákl. přenesená",J199,0)</f>
        <v>0</v>
      </c>
      <c r="BH199" s="194">
        <f>IF(N199="sníž. přenesená",J199,0)</f>
        <v>0</v>
      </c>
      <c r="BI199" s="194">
        <f>IF(N199="nulová",J199,0)</f>
        <v>0</v>
      </c>
      <c r="BJ199" s="19" t="s">
        <v>84</v>
      </c>
      <c r="BK199" s="194">
        <f>ROUND(I199*H199,2)</f>
        <v>0</v>
      </c>
      <c r="BL199" s="19" t="s">
        <v>330</v>
      </c>
      <c r="BM199" s="193" t="s">
        <v>6982</v>
      </c>
    </row>
    <row r="200" spans="1:65" s="2" customFormat="1" ht="11.25">
      <c r="A200" s="36"/>
      <c r="B200" s="37"/>
      <c r="C200" s="38"/>
      <c r="D200" s="195" t="s">
        <v>332</v>
      </c>
      <c r="E200" s="38"/>
      <c r="F200" s="196" t="s">
        <v>6983</v>
      </c>
      <c r="G200" s="38"/>
      <c r="H200" s="38"/>
      <c r="I200" s="197"/>
      <c r="J200" s="38"/>
      <c r="K200" s="38"/>
      <c r="L200" s="41"/>
      <c r="M200" s="198"/>
      <c r="N200" s="199"/>
      <c r="O200" s="66"/>
      <c r="P200" s="66"/>
      <c r="Q200" s="66"/>
      <c r="R200" s="66"/>
      <c r="S200" s="66"/>
      <c r="T200" s="67"/>
      <c r="U200" s="36"/>
      <c r="V200" s="36"/>
      <c r="W200" s="36"/>
      <c r="X200" s="36"/>
      <c r="Y200" s="36"/>
      <c r="Z200" s="36"/>
      <c r="AA200" s="36"/>
      <c r="AB200" s="36"/>
      <c r="AC200" s="36"/>
      <c r="AD200" s="36"/>
      <c r="AE200" s="36"/>
      <c r="AT200" s="19" t="s">
        <v>332</v>
      </c>
      <c r="AU200" s="19" t="s">
        <v>84</v>
      </c>
    </row>
    <row r="201" spans="1:65" s="2" customFormat="1" ht="48.75">
      <c r="A201" s="36"/>
      <c r="B201" s="37"/>
      <c r="C201" s="38"/>
      <c r="D201" s="195" t="s">
        <v>334</v>
      </c>
      <c r="E201" s="38"/>
      <c r="F201" s="200" t="s">
        <v>6984</v>
      </c>
      <c r="G201" s="38"/>
      <c r="H201" s="38"/>
      <c r="I201" s="197"/>
      <c r="J201" s="38"/>
      <c r="K201" s="38"/>
      <c r="L201" s="41"/>
      <c r="M201" s="198"/>
      <c r="N201" s="199"/>
      <c r="O201" s="66"/>
      <c r="P201" s="66"/>
      <c r="Q201" s="66"/>
      <c r="R201" s="66"/>
      <c r="S201" s="66"/>
      <c r="T201" s="67"/>
      <c r="U201" s="36"/>
      <c r="V201" s="36"/>
      <c r="W201" s="36"/>
      <c r="X201" s="36"/>
      <c r="Y201" s="36"/>
      <c r="Z201" s="36"/>
      <c r="AA201" s="36"/>
      <c r="AB201" s="36"/>
      <c r="AC201" s="36"/>
      <c r="AD201" s="36"/>
      <c r="AE201" s="36"/>
      <c r="AT201" s="19" t="s">
        <v>334</v>
      </c>
      <c r="AU201" s="19" t="s">
        <v>84</v>
      </c>
    </row>
    <row r="202" spans="1:65" s="13" customFormat="1" ht="11.25">
      <c r="B202" s="201"/>
      <c r="C202" s="202"/>
      <c r="D202" s="195" t="s">
        <v>336</v>
      </c>
      <c r="E202" s="203" t="s">
        <v>6985</v>
      </c>
      <c r="F202" s="204" t="s">
        <v>6979</v>
      </c>
      <c r="G202" s="202"/>
      <c r="H202" s="205">
        <v>68.88</v>
      </c>
      <c r="I202" s="206"/>
      <c r="J202" s="202"/>
      <c r="K202" s="202"/>
      <c r="L202" s="207"/>
      <c r="M202" s="208"/>
      <c r="N202" s="209"/>
      <c r="O202" s="209"/>
      <c r="P202" s="209"/>
      <c r="Q202" s="209"/>
      <c r="R202" s="209"/>
      <c r="S202" s="209"/>
      <c r="T202" s="210"/>
      <c r="AT202" s="211" t="s">
        <v>336</v>
      </c>
      <c r="AU202" s="211" t="s">
        <v>84</v>
      </c>
      <c r="AV202" s="13" t="s">
        <v>87</v>
      </c>
      <c r="AW202" s="13" t="s">
        <v>37</v>
      </c>
      <c r="AX202" s="13" t="s">
        <v>84</v>
      </c>
      <c r="AY202" s="211" t="s">
        <v>324</v>
      </c>
    </row>
    <row r="203" spans="1:65" s="2" customFormat="1" ht="14.45" customHeight="1">
      <c r="A203" s="36"/>
      <c r="B203" s="37"/>
      <c r="C203" s="182" t="s">
        <v>646</v>
      </c>
      <c r="D203" s="182" t="s">
        <v>326</v>
      </c>
      <c r="E203" s="183" t="s">
        <v>6986</v>
      </c>
      <c r="F203" s="184" t="s">
        <v>6987</v>
      </c>
      <c r="G203" s="185" t="s">
        <v>6974</v>
      </c>
      <c r="H203" s="186">
        <v>68.88</v>
      </c>
      <c r="I203" s="187"/>
      <c r="J203" s="188">
        <f>ROUND(I203*H203,2)</f>
        <v>0</v>
      </c>
      <c r="K203" s="184" t="s">
        <v>6841</v>
      </c>
      <c r="L203" s="41"/>
      <c r="M203" s="189" t="s">
        <v>19</v>
      </c>
      <c r="N203" s="190" t="s">
        <v>47</v>
      </c>
      <c r="O203" s="66"/>
      <c r="P203" s="191">
        <f>O203*H203</f>
        <v>0</v>
      </c>
      <c r="Q203" s="191">
        <v>0</v>
      </c>
      <c r="R203" s="191">
        <f>Q203*H203</f>
        <v>0</v>
      </c>
      <c r="S203" s="191">
        <v>0</v>
      </c>
      <c r="T203" s="192">
        <f>S203*H203</f>
        <v>0</v>
      </c>
      <c r="U203" s="36"/>
      <c r="V203" s="36"/>
      <c r="W203" s="36"/>
      <c r="X203" s="36"/>
      <c r="Y203" s="36"/>
      <c r="Z203" s="36"/>
      <c r="AA203" s="36"/>
      <c r="AB203" s="36"/>
      <c r="AC203" s="36"/>
      <c r="AD203" s="36"/>
      <c r="AE203" s="36"/>
      <c r="AR203" s="193" t="s">
        <v>330</v>
      </c>
      <c r="AT203" s="193" t="s">
        <v>326</v>
      </c>
      <c r="AU203" s="193" t="s">
        <v>84</v>
      </c>
      <c r="AY203" s="19" t="s">
        <v>324</v>
      </c>
      <c r="BE203" s="194">
        <f>IF(N203="základní",J203,0)</f>
        <v>0</v>
      </c>
      <c r="BF203" s="194">
        <f>IF(N203="snížená",J203,0)</f>
        <v>0</v>
      </c>
      <c r="BG203" s="194">
        <f>IF(N203="zákl. přenesená",J203,0)</f>
        <v>0</v>
      </c>
      <c r="BH203" s="194">
        <f>IF(N203="sníž. přenesená",J203,0)</f>
        <v>0</v>
      </c>
      <c r="BI203" s="194">
        <f>IF(N203="nulová",J203,0)</f>
        <v>0</v>
      </c>
      <c r="BJ203" s="19" t="s">
        <v>84</v>
      </c>
      <c r="BK203" s="194">
        <f>ROUND(I203*H203,2)</f>
        <v>0</v>
      </c>
      <c r="BL203" s="19" t="s">
        <v>330</v>
      </c>
      <c r="BM203" s="193" t="s">
        <v>6988</v>
      </c>
    </row>
    <row r="204" spans="1:65" s="2" customFormat="1" ht="11.25">
      <c r="A204" s="36"/>
      <c r="B204" s="37"/>
      <c r="C204" s="38"/>
      <c r="D204" s="195" t="s">
        <v>332</v>
      </c>
      <c r="E204" s="38"/>
      <c r="F204" s="196" t="s">
        <v>6989</v>
      </c>
      <c r="G204" s="38"/>
      <c r="H204" s="38"/>
      <c r="I204" s="197"/>
      <c r="J204" s="38"/>
      <c r="K204" s="38"/>
      <c r="L204" s="41"/>
      <c r="M204" s="198"/>
      <c r="N204" s="199"/>
      <c r="O204" s="66"/>
      <c r="P204" s="66"/>
      <c r="Q204" s="66"/>
      <c r="R204" s="66"/>
      <c r="S204" s="66"/>
      <c r="T204" s="67"/>
      <c r="U204" s="36"/>
      <c r="V204" s="36"/>
      <c r="W204" s="36"/>
      <c r="X204" s="36"/>
      <c r="Y204" s="36"/>
      <c r="Z204" s="36"/>
      <c r="AA204" s="36"/>
      <c r="AB204" s="36"/>
      <c r="AC204" s="36"/>
      <c r="AD204" s="36"/>
      <c r="AE204" s="36"/>
      <c r="AT204" s="19" t="s">
        <v>332</v>
      </c>
      <c r="AU204" s="19" t="s">
        <v>84</v>
      </c>
    </row>
    <row r="205" spans="1:65" s="2" customFormat="1" ht="78">
      <c r="A205" s="36"/>
      <c r="B205" s="37"/>
      <c r="C205" s="38"/>
      <c r="D205" s="195" t="s">
        <v>334</v>
      </c>
      <c r="E205" s="38"/>
      <c r="F205" s="200" t="s">
        <v>6990</v>
      </c>
      <c r="G205" s="38"/>
      <c r="H205" s="38"/>
      <c r="I205" s="197"/>
      <c r="J205" s="38"/>
      <c r="K205" s="38"/>
      <c r="L205" s="41"/>
      <c r="M205" s="198"/>
      <c r="N205" s="199"/>
      <c r="O205" s="66"/>
      <c r="P205" s="66"/>
      <c r="Q205" s="66"/>
      <c r="R205" s="66"/>
      <c r="S205" s="66"/>
      <c r="T205" s="67"/>
      <c r="U205" s="36"/>
      <c r="V205" s="36"/>
      <c r="W205" s="36"/>
      <c r="X205" s="36"/>
      <c r="Y205" s="36"/>
      <c r="Z205" s="36"/>
      <c r="AA205" s="36"/>
      <c r="AB205" s="36"/>
      <c r="AC205" s="36"/>
      <c r="AD205" s="36"/>
      <c r="AE205" s="36"/>
      <c r="AT205" s="19" t="s">
        <v>334</v>
      </c>
      <c r="AU205" s="19" t="s">
        <v>84</v>
      </c>
    </row>
    <row r="206" spans="1:65" s="13" customFormat="1" ht="11.25">
      <c r="B206" s="201"/>
      <c r="C206" s="202"/>
      <c r="D206" s="195" t="s">
        <v>336</v>
      </c>
      <c r="E206" s="203" t="s">
        <v>6991</v>
      </c>
      <c r="F206" s="204" t="s">
        <v>6979</v>
      </c>
      <c r="G206" s="202"/>
      <c r="H206" s="205">
        <v>68.88</v>
      </c>
      <c r="I206" s="206"/>
      <c r="J206" s="202"/>
      <c r="K206" s="202"/>
      <c r="L206" s="207"/>
      <c r="M206" s="208"/>
      <c r="N206" s="209"/>
      <c r="O206" s="209"/>
      <c r="P206" s="209"/>
      <c r="Q206" s="209"/>
      <c r="R206" s="209"/>
      <c r="S206" s="209"/>
      <c r="T206" s="210"/>
      <c r="AT206" s="211" t="s">
        <v>336</v>
      </c>
      <c r="AU206" s="211" t="s">
        <v>84</v>
      </c>
      <c r="AV206" s="13" t="s">
        <v>87</v>
      </c>
      <c r="AW206" s="13" t="s">
        <v>37</v>
      </c>
      <c r="AX206" s="13" t="s">
        <v>84</v>
      </c>
      <c r="AY206" s="211" t="s">
        <v>324</v>
      </c>
    </row>
    <row r="207" spans="1:65" s="12" customFormat="1" ht="25.9" customHeight="1">
      <c r="B207" s="166"/>
      <c r="C207" s="167"/>
      <c r="D207" s="168" t="s">
        <v>75</v>
      </c>
      <c r="E207" s="169" t="s">
        <v>370</v>
      </c>
      <c r="F207" s="169" t="s">
        <v>6992</v>
      </c>
      <c r="G207" s="167"/>
      <c r="H207" s="167"/>
      <c r="I207" s="170"/>
      <c r="J207" s="171">
        <f>BK207</f>
        <v>0</v>
      </c>
      <c r="K207" s="167"/>
      <c r="L207" s="172"/>
      <c r="M207" s="173"/>
      <c r="N207" s="174"/>
      <c r="O207" s="174"/>
      <c r="P207" s="175">
        <f>SUM(P208:P219)</f>
        <v>0</v>
      </c>
      <c r="Q207" s="174"/>
      <c r="R207" s="175">
        <f>SUM(R208:R219)</f>
        <v>0</v>
      </c>
      <c r="S207" s="174"/>
      <c r="T207" s="176">
        <f>SUM(T208:T219)</f>
        <v>0</v>
      </c>
      <c r="AR207" s="177" t="s">
        <v>87</v>
      </c>
      <c r="AT207" s="178" t="s">
        <v>75</v>
      </c>
      <c r="AU207" s="178" t="s">
        <v>76</v>
      </c>
      <c r="AY207" s="177" t="s">
        <v>324</v>
      </c>
      <c r="BK207" s="179">
        <f>SUM(BK208:BK219)</f>
        <v>0</v>
      </c>
    </row>
    <row r="208" spans="1:65" s="2" customFormat="1" ht="14.45" customHeight="1">
      <c r="A208" s="36"/>
      <c r="B208" s="37"/>
      <c r="C208" s="182" t="s">
        <v>653</v>
      </c>
      <c r="D208" s="182" t="s">
        <v>326</v>
      </c>
      <c r="E208" s="183" t="s">
        <v>6993</v>
      </c>
      <c r="F208" s="184" t="s">
        <v>6994</v>
      </c>
      <c r="G208" s="185" t="s">
        <v>6974</v>
      </c>
      <c r="H208" s="186">
        <v>90.3</v>
      </c>
      <c r="I208" s="187"/>
      <c r="J208" s="188">
        <f>ROUND(I208*H208,2)</f>
        <v>0</v>
      </c>
      <c r="K208" s="184" t="s">
        <v>6841</v>
      </c>
      <c r="L208" s="41"/>
      <c r="M208" s="189" t="s">
        <v>19</v>
      </c>
      <c r="N208" s="190" t="s">
        <v>47</v>
      </c>
      <c r="O208" s="66"/>
      <c r="P208" s="191">
        <f>O208*H208</f>
        <v>0</v>
      </c>
      <c r="Q208" s="191">
        <v>0</v>
      </c>
      <c r="R208" s="191">
        <f>Q208*H208</f>
        <v>0</v>
      </c>
      <c r="S208" s="191">
        <v>0</v>
      </c>
      <c r="T208" s="192">
        <f>S208*H208</f>
        <v>0</v>
      </c>
      <c r="U208" s="36"/>
      <c r="V208" s="36"/>
      <c r="W208" s="36"/>
      <c r="X208" s="36"/>
      <c r="Y208" s="36"/>
      <c r="Z208" s="36"/>
      <c r="AA208" s="36"/>
      <c r="AB208" s="36"/>
      <c r="AC208" s="36"/>
      <c r="AD208" s="36"/>
      <c r="AE208" s="36"/>
      <c r="AR208" s="193" t="s">
        <v>187</v>
      </c>
      <c r="AT208" s="193" t="s">
        <v>326</v>
      </c>
      <c r="AU208" s="193" t="s">
        <v>84</v>
      </c>
      <c r="AY208" s="19" t="s">
        <v>324</v>
      </c>
      <c r="BE208" s="194">
        <f>IF(N208="základní",J208,0)</f>
        <v>0</v>
      </c>
      <c r="BF208" s="194">
        <f>IF(N208="snížená",J208,0)</f>
        <v>0</v>
      </c>
      <c r="BG208" s="194">
        <f>IF(N208="zákl. přenesená",J208,0)</f>
        <v>0</v>
      </c>
      <c r="BH208" s="194">
        <f>IF(N208="sníž. přenesená",J208,0)</f>
        <v>0</v>
      </c>
      <c r="BI208" s="194">
        <f>IF(N208="nulová",J208,0)</f>
        <v>0</v>
      </c>
      <c r="BJ208" s="19" t="s">
        <v>84</v>
      </c>
      <c r="BK208" s="194">
        <f>ROUND(I208*H208,2)</f>
        <v>0</v>
      </c>
      <c r="BL208" s="19" t="s">
        <v>187</v>
      </c>
      <c r="BM208" s="193" t="s">
        <v>6995</v>
      </c>
    </row>
    <row r="209" spans="1:65" s="2" customFormat="1" ht="11.25">
      <c r="A209" s="36"/>
      <c r="B209" s="37"/>
      <c r="C209" s="38"/>
      <c r="D209" s="195" t="s">
        <v>332</v>
      </c>
      <c r="E209" s="38"/>
      <c r="F209" s="196" t="s">
        <v>6996</v>
      </c>
      <c r="G209" s="38"/>
      <c r="H209" s="38"/>
      <c r="I209" s="197"/>
      <c r="J209" s="38"/>
      <c r="K209" s="38"/>
      <c r="L209" s="41"/>
      <c r="M209" s="198"/>
      <c r="N209" s="199"/>
      <c r="O209" s="66"/>
      <c r="P209" s="66"/>
      <c r="Q209" s="66"/>
      <c r="R209" s="66"/>
      <c r="S209" s="66"/>
      <c r="T209" s="67"/>
      <c r="U209" s="36"/>
      <c r="V209" s="36"/>
      <c r="W209" s="36"/>
      <c r="X209" s="36"/>
      <c r="Y209" s="36"/>
      <c r="Z209" s="36"/>
      <c r="AA209" s="36"/>
      <c r="AB209" s="36"/>
      <c r="AC209" s="36"/>
      <c r="AD209" s="36"/>
      <c r="AE209" s="36"/>
      <c r="AT209" s="19" t="s">
        <v>332</v>
      </c>
      <c r="AU209" s="19" t="s">
        <v>84</v>
      </c>
    </row>
    <row r="210" spans="1:65" s="2" customFormat="1" ht="136.5">
      <c r="A210" s="36"/>
      <c r="B210" s="37"/>
      <c r="C210" s="38"/>
      <c r="D210" s="195" t="s">
        <v>334</v>
      </c>
      <c r="E210" s="38"/>
      <c r="F210" s="200" t="s">
        <v>6997</v>
      </c>
      <c r="G210" s="38"/>
      <c r="H210" s="38"/>
      <c r="I210" s="197"/>
      <c r="J210" s="38"/>
      <c r="K210" s="38"/>
      <c r="L210" s="41"/>
      <c r="M210" s="198"/>
      <c r="N210" s="199"/>
      <c r="O210" s="66"/>
      <c r="P210" s="66"/>
      <c r="Q210" s="66"/>
      <c r="R210" s="66"/>
      <c r="S210" s="66"/>
      <c r="T210" s="67"/>
      <c r="U210" s="36"/>
      <c r="V210" s="36"/>
      <c r="W210" s="36"/>
      <c r="X210" s="36"/>
      <c r="Y210" s="36"/>
      <c r="Z210" s="36"/>
      <c r="AA210" s="36"/>
      <c r="AB210" s="36"/>
      <c r="AC210" s="36"/>
      <c r="AD210" s="36"/>
      <c r="AE210" s="36"/>
      <c r="AT210" s="19" t="s">
        <v>334</v>
      </c>
      <c r="AU210" s="19" t="s">
        <v>84</v>
      </c>
    </row>
    <row r="211" spans="1:65" s="13" customFormat="1" ht="11.25">
      <c r="B211" s="201"/>
      <c r="C211" s="202"/>
      <c r="D211" s="195" t="s">
        <v>336</v>
      </c>
      <c r="E211" s="203" t="s">
        <v>6998</v>
      </c>
      <c r="F211" s="204" t="s">
        <v>6999</v>
      </c>
      <c r="G211" s="202"/>
      <c r="H211" s="205">
        <v>90.3</v>
      </c>
      <c r="I211" s="206"/>
      <c r="J211" s="202"/>
      <c r="K211" s="202"/>
      <c r="L211" s="207"/>
      <c r="M211" s="208"/>
      <c r="N211" s="209"/>
      <c r="O211" s="209"/>
      <c r="P211" s="209"/>
      <c r="Q211" s="209"/>
      <c r="R211" s="209"/>
      <c r="S211" s="209"/>
      <c r="T211" s="210"/>
      <c r="AT211" s="211" t="s">
        <v>336</v>
      </c>
      <c r="AU211" s="211" t="s">
        <v>84</v>
      </c>
      <c r="AV211" s="13" t="s">
        <v>87</v>
      </c>
      <c r="AW211" s="13" t="s">
        <v>37</v>
      </c>
      <c r="AX211" s="13" t="s">
        <v>84</v>
      </c>
      <c r="AY211" s="211" t="s">
        <v>324</v>
      </c>
    </row>
    <row r="212" spans="1:65" s="2" customFormat="1" ht="14.45" customHeight="1">
      <c r="A212" s="36"/>
      <c r="B212" s="37"/>
      <c r="C212" s="182" t="s">
        <v>661</v>
      </c>
      <c r="D212" s="182" t="s">
        <v>326</v>
      </c>
      <c r="E212" s="183" t="s">
        <v>7000</v>
      </c>
      <c r="F212" s="184" t="s">
        <v>6994</v>
      </c>
      <c r="G212" s="185" t="s">
        <v>6974</v>
      </c>
      <c r="H212" s="186">
        <v>26.1</v>
      </c>
      <c r="I212" s="187"/>
      <c r="J212" s="188">
        <f>ROUND(I212*H212,2)</f>
        <v>0</v>
      </c>
      <c r="K212" s="184" t="s">
        <v>6841</v>
      </c>
      <c r="L212" s="41"/>
      <c r="M212" s="189" t="s">
        <v>19</v>
      </c>
      <c r="N212" s="190" t="s">
        <v>47</v>
      </c>
      <c r="O212" s="66"/>
      <c r="P212" s="191">
        <f>O212*H212</f>
        <v>0</v>
      </c>
      <c r="Q212" s="191">
        <v>0</v>
      </c>
      <c r="R212" s="191">
        <f>Q212*H212</f>
        <v>0</v>
      </c>
      <c r="S212" s="191">
        <v>0</v>
      </c>
      <c r="T212" s="192">
        <f>S212*H212</f>
        <v>0</v>
      </c>
      <c r="U212" s="36"/>
      <c r="V212" s="36"/>
      <c r="W212" s="36"/>
      <c r="X212" s="36"/>
      <c r="Y212" s="36"/>
      <c r="Z212" s="36"/>
      <c r="AA212" s="36"/>
      <c r="AB212" s="36"/>
      <c r="AC212" s="36"/>
      <c r="AD212" s="36"/>
      <c r="AE212" s="36"/>
      <c r="AR212" s="193" t="s">
        <v>187</v>
      </c>
      <c r="AT212" s="193" t="s">
        <v>326</v>
      </c>
      <c r="AU212" s="193" t="s">
        <v>84</v>
      </c>
      <c r="AY212" s="19" t="s">
        <v>324</v>
      </c>
      <c r="BE212" s="194">
        <f>IF(N212="základní",J212,0)</f>
        <v>0</v>
      </c>
      <c r="BF212" s="194">
        <f>IF(N212="snížená",J212,0)</f>
        <v>0</v>
      </c>
      <c r="BG212" s="194">
        <f>IF(N212="zákl. přenesená",J212,0)</f>
        <v>0</v>
      </c>
      <c r="BH212" s="194">
        <f>IF(N212="sníž. přenesená",J212,0)</f>
        <v>0</v>
      </c>
      <c r="BI212" s="194">
        <f>IF(N212="nulová",J212,0)</f>
        <v>0</v>
      </c>
      <c r="BJ212" s="19" t="s">
        <v>84</v>
      </c>
      <c r="BK212" s="194">
        <f>ROUND(I212*H212,2)</f>
        <v>0</v>
      </c>
      <c r="BL212" s="19" t="s">
        <v>187</v>
      </c>
      <c r="BM212" s="193" t="s">
        <v>7001</v>
      </c>
    </row>
    <row r="213" spans="1:65" s="2" customFormat="1" ht="11.25">
      <c r="A213" s="36"/>
      <c r="B213" s="37"/>
      <c r="C213" s="38"/>
      <c r="D213" s="195" t="s">
        <v>332</v>
      </c>
      <c r="E213" s="38"/>
      <c r="F213" s="196" t="s">
        <v>7002</v>
      </c>
      <c r="G213" s="38"/>
      <c r="H213" s="38"/>
      <c r="I213" s="197"/>
      <c r="J213" s="38"/>
      <c r="K213" s="38"/>
      <c r="L213" s="41"/>
      <c r="M213" s="198"/>
      <c r="N213" s="199"/>
      <c r="O213" s="66"/>
      <c r="P213" s="66"/>
      <c r="Q213" s="66"/>
      <c r="R213" s="66"/>
      <c r="S213" s="66"/>
      <c r="T213" s="67"/>
      <c r="U213" s="36"/>
      <c r="V213" s="36"/>
      <c r="W213" s="36"/>
      <c r="X213" s="36"/>
      <c r="Y213" s="36"/>
      <c r="Z213" s="36"/>
      <c r="AA213" s="36"/>
      <c r="AB213" s="36"/>
      <c r="AC213" s="36"/>
      <c r="AD213" s="36"/>
      <c r="AE213" s="36"/>
      <c r="AT213" s="19" t="s">
        <v>332</v>
      </c>
      <c r="AU213" s="19" t="s">
        <v>84</v>
      </c>
    </row>
    <row r="214" spans="1:65" s="2" customFormat="1" ht="136.5">
      <c r="A214" s="36"/>
      <c r="B214" s="37"/>
      <c r="C214" s="38"/>
      <c r="D214" s="195" t="s">
        <v>334</v>
      </c>
      <c r="E214" s="38"/>
      <c r="F214" s="200" t="s">
        <v>6997</v>
      </c>
      <c r="G214" s="38"/>
      <c r="H214" s="38"/>
      <c r="I214" s="197"/>
      <c r="J214" s="38"/>
      <c r="K214" s="38"/>
      <c r="L214" s="41"/>
      <c r="M214" s="198"/>
      <c r="N214" s="199"/>
      <c r="O214" s="66"/>
      <c r="P214" s="66"/>
      <c r="Q214" s="66"/>
      <c r="R214" s="66"/>
      <c r="S214" s="66"/>
      <c r="T214" s="67"/>
      <c r="U214" s="36"/>
      <c r="V214" s="36"/>
      <c r="W214" s="36"/>
      <c r="X214" s="36"/>
      <c r="Y214" s="36"/>
      <c r="Z214" s="36"/>
      <c r="AA214" s="36"/>
      <c r="AB214" s="36"/>
      <c r="AC214" s="36"/>
      <c r="AD214" s="36"/>
      <c r="AE214" s="36"/>
      <c r="AT214" s="19" t="s">
        <v>334</v>
      </c>
      <c r="AU214" s="19" t="s">
        <v>84</v>
      </c>
    </row>
    <row r="215" spans="1:65" s="13" customFormat="1" ht="11.25">
      <c r="B215" s="201"/>
      <c r="C215" s="202"/>
      <c r="D215" s="195" t="s">
        <v>336</v>
      </c>
      <c r="E215" s="203" t="s">
        <v>7003</v>
      </c>
      <c r="F215" s="204" t="s">
        <v>7004</v>
      </c>
      <c r="G215" s="202"/>
      <c r="H215" s="205">
        <v>26.1</v>
      </c>
      <c r="I215" s="206"/>
      <c r="J215" s="202"/>
      <c r="K215" s="202"/>
      <c r="L215" s="207"/>
      <c r="M215" s="208"/>
      <c r="N215" s="209"/>
      <c r="O215" s="209"/>
      <c r="P215" s="209"/>
      <c r="Q215" s="209"/>
      <c r="R215" s="209"/>
      <c r="S215" s="209"/>
      <c r="T215" s="210"/>
      <c r="AT215" s="211" t="s">
        <v>336</v>
      </c>
      <c r="AU215" s="211" t="s">
        <v>84</v>
      </c>
      <c r="AV215" s="13" t="s">
        <v>87</v>
      </c>
      <c r="AW215" s="13" t="s">
        <v>37</v>
      </c>
      <c r="AX215" s="13" t="s">
        <v>84</v>
      </c>
      <c r="AY215" s="211" t="s">
        <v>324</v>
      </c>
    </row>
    <row r="216" spans="1:65" s="2" customFormat="1" ht="14.45" customHeight="1">
      <c r="A216" s="36"/>
      <c r="B216" s="37"/>
      <c r="C216" s="182" t="s">
        <v>670</v>
      </c>
      <c r="D216" s="182" t="s">
        <v>326</v>
      </c>
      <c r="E216" s="183" t="s">
        <v>7005</v>
      </c>
      <c r="F216" s="184" t="s">
        <v>7006</v>
      </c>
      <c r="G216" s="185" t="s">
        <v>6974</v>
      </c>
      <c r="H216" s="186">
        <v>61.13</v>
      </c>
      <c r="I216" s="187"/>
      <c r="J216" s="188">
        <f>ROUND(I216*H216,2)</f>
        <v>0</v>
      </c>
      <c r="K216" s="184" t="s">
        <v>6841</v>
      </c>
      <c r="L216" s="41"/>
      <c r="M216" s="189" t="s">
        <v>19</v>
      </c>
      <c r="N216" s="190" t="s">
        <v>47</v>
      </c>
      <c r="O216" s="66"/>
      <c r="P216" s="191">
        <f>O216*H216</f>
        <v>0</v>
      </c>
      <c r="Q216" s="191">
        <v>0</v>
      </c>
      <c r="R216" s="191">
        <f>Q216*H216</f>
        <v>0</v>
      </c>
      <c r="S216" s="191">
        <v>0</v>
      </c>
      <c r="T216" s="192">
        <f>S216*H216</f>
        <v>0</v>
      </c>
      <c r="U216" s="36"/>
      <c r="V216" s="36"/>
      <c r="W216" s="36"/>
      <c r="X216" s="36"/>
      <c r="Y216" s="36"/>
      <c r="Z216" s="36"/>
      <c r="AA216" s="36"/>
      <c r="AB216" s="36"/>
      <c r="AC216" s="36"/>
      <c r="AD216" s="36"/>
      <c r="AE216" s="36"/>
      <c r="AR216" s="193" t="s">
        <v>187</v>
      </c>
      <c r="AT216" s="193" t="s">
        <v>326</v>
      </c>
      <c r="AU216" s="193" t="s">
        <v>84</v>
      </c>
      <c r="AY216" s="19" t="s">
        <v>324</v>
      </c>
      <c r="BE216" s="194">
        <f>IF(N216="základní",J216,0)</f>
        <v>0</v>
      </c>
      <c r="BF216" s="194">
        <f>IF(N216="snížená",J216,0)</f>
        <v>0</v>
      </c>
      <c r="BG216" s="194">
        <f>IF(N216="zákl. přenesená",J216,0)</f>
        <v>0</v>
      </c>
      <c r="BH216" s="194">
        <f>IF(N216="sníž. přenesená",J216,0)</f>
        <v>0</v>
      </c>
      <c r="BI216" s="194">
        <f>IF(N216="nulová",J216,0)</f>
        <v>0</v>
      </c>
      <c r="BJ216" s="19" t="s">
        <v>84</v>
      </c>
      <c r="BK216" s="194">
        <f>ROUND(I216*H216,2)</f>
        <v>0</v>
      </c>
      <c r="BL216" s="19" t="s">
        <v>187</v>
      </c>
      <c r="BM216" s="193" t="s">
        <v>7007</v>
      </c>
    </row>
    <row r="217" spans="1:65" s="2" customFormat="1" ht="11.25">
      <c r="A217" s="36"/>
      <c r="B217" s="37"/>
      <c r="C217" s="38"/>
      <c r="D217" s="195" t="s">
        <v>332</v>
      </c>
      <c r="E217" s="38"/>
      <c r="F217" s="196" t="s">
        <v>7008</v>
      </c>
      <c r="G217" s="38"/>
      <c r="H217" s="38"/>
      <c r="I217" s="197"/>
      <c r="J217" s="38"/>
      <c r="K217" s="38"/>
      <c r="L217" s="41"/>
      <c r="M217" s="198"/>
      <c r="N217" s="199"/>
      <c r="O217" s="66"/>
      <c r="P217" s="66"/>
      <c r="Q217" s="66"/>
      <c r="R217" s="66"/>
      <c r="S217" s="66"/>
      <c r="T217" s="67"/>
      <c r="U217" s="36"/>
      <c r="V217" s="36"/>
      <c r="W217" s="36"/>
      <c r="X217" s="36"/>
      <c r="Y217" s="36"/>
      <c r="Z217" s="36"/>
      <c r="AA217" s="36"/>
      <c r="AB217" s="36"/>
      <c r="AC217" s="36"/>
      <c r="AD217" s="36"/>
      <c r="AE217" s="36"/>
      <c r="AT217" s="19" t="s">
        <v>332</v>
      </c>
      <c r="AU217" s="19" t="s">
        <v>84</v>
      </c>
    </row>
    <row r="218" spans="1:65" s="2" customFormat="1" ht="29.25">
      <c r="A218" s="36"/>
      <c r="B218" s="37"/>
      <c r="C218" s="38"/>
      <c r="D218" s="195" t="s">
        <v>334</v>
      </c>
      <c r="E218" s="38"/>
      <c r="F218" s="200" t="s">
        <v>7009</v>
      </c>
      <c r="G218" s="38"/>
      <c r="H218" s="38"/>
      <c r="I218" s="197"/>
      <c r="J218" s="38"/>
      <c r="K218" s="38"/>
      <c r="L218" s="41"/>
      <c r="M218" s="198"/>
      <c r="N218" s="199"/>
      <c r="O218" s="66"/>
      <c r="P218" s="66"/>
      <c r="Q218" s="66"/>
      <c r="R218" s="66"/>
      <c r="S218" s="66"/>
      <c r="T218" s="67"/>
      <c r="U218" s="36"/>
      <c r="V218" s="36"/>
      <c r="W218" s="36"/>
      <c r="X218" s="36"/>
      <c r="Y218" s="36"/>
      <c r="Z218" s="36"/>
      <c r="AA218" s="36"/>
      <c r="AB218" s="36"/>
      <c r="AC218" s="36"/>
      <c r="AD218" s="36"/>
      <c r="AE218" s="36"/>
      <c r="AT218" s="19" t="s">
        <v>334</v>
      </c>
      <c r="AU218" s="19" t="s">
        <v>84</v>
      </c>
    </row>
    <row r="219" spans="1:65" s="13" customFormat="1" ht="11.25">
      <c r="B219" s="201"/>
      <c r="C219" s="202"/>
      <c r="D219" s="195" t="s">
        <v>336</v>
      </c>
      <c r="E219" s="203" t="s">
        <v>7010</v>
      </c>
      <c r="F219" s="204" t="s">
        <v>7011</v>
      </c>
      <c r="G219" s="202"/>
      <c r="H219" s="205">
        <v>61.13</v>
      </c>
      <c r="I219" s="206"/>
      <c r="J219" s="202"/>
      <c r="K219" s="202"/>
      <c r="L219" s="207"/>
      <c r="M219" s="208"/>
      <c r="N219" s="209"/>
      <c r="O219" s="209"/>
      <c r="P219" s="209"/>
      <c r="Q219" s="209"/>
      <c r="R219" s="209"/>
      <c r="S219" s="209"/>
      <c r="T219" s="210"/>
      <c r="AT219" s="211" t="s">
        <v>336</v>
      </c>
      <c r="AU219" s="211" t="s">
        <v>84</v>
      </c>
      <c r="AV219" s="13" t="s">
        <v>87</v>
      </c>
      <c r="AW219" s="13" t="s">
        <v>37</v>
      </c>
      <c r="AX219" s="13" t="s">
        <v>84</v>
      </c>
      <c r="AY219" s="211" t="s">
        <v>324</v>
      </c>
    </row>
    <row r="220" spans="1:65" s="12" customFormat="1" ht="25.9" customHeight="1">
      <c r="B220" s="166"/>
      <c r="C220" s="167"/>
      <c r="D220" s="168" t="s">
        <v>75</v>
      </c>
      <c r="E220" s="169" t="s">
        <v>378</v>
      </c>
      <c r="F220" s="169" t="s">
        <v>7012</v>
      </c>
      <c r="G220" s="167"/>
      <c r="H220" s="167"/>
      <c r="I220" s="170"/>
      <c r="J220" s="171">
        <f>BK220</f>
        <v>0</v>
      </c>
      <c r="K220" s="167"/>
      <c r="L220" s="172"/>
      <c r="M220" s="173"/>
      <c r="N220" s="174"/>
      <c r="O220" s="174"/>
      <c r="P220" s="175">
        <f>SUM(P221:P232)</f>
        <v>0</v>
      </c>
      <c r="Q220" s="174"/>
      <c r="R220" s="175">
        <f>SUM(R221:R232)</f>
        <v>0</v>
      </c>
      <c r="S220" s="174"/>
      <c r="T220" s="176">
        <f>SUM(T221:T232)</f>
        <v>0</v>
      </c>
      <c r="AR220" s="177" t="s">
        <v>84</v>
      </c>
      <c r="AT220" s="178" t="s">
        <v>75</v>
      </c>
      <c r="AU220" s="178" t="s">
        <v>76</v>
      </c>
      <c r="AY220" s="177" t="s">
        <v>324</v>
      </c>
      <c r="BK220" s="179">
        <f>SUM(BK221:BK232)</f>
        <v>0</v>
      </c>
    </row>
    <row r="221" spans="1:65" s="2" customFormat="1" ht="14.45" customHeight="1">
      <c r="A221" s="36"/>
      <c r="B221" s="37"/>
      <c r="C221" s="182" t="s">
        <v>677</v>
      </c>
      <c r="D221" s="182" t="s">
        <v>326</v>
      </c>
      <c r="E221" s="183" t="s">
        <v>7013</v>
      </c>
      <c r="F221" s="184" t="s">
        <v>7014</v>
      </c>
      <c r="G221" s="185" t="s">
        <v>588</v>
      </c>
      <c r="H221" s="186">
        <v>56</v>
      </c>
      <c r="I221" s="187"/>
      <c r="J221" s="188">
        <f>ROUND(I221*H221,2)</f>
        <v>0</v>
      </c>
      <c r="K221" s="184" t="s">
        <v>6841</v>
      </c>
      <c r="L221" s="41"/>
      <c r="M221" s="189" t="s">
        <v>19</v>
      </c>
      <c r="N221" s="190" t="s">
        <v>47</v>
      </c>
      <c r="O221" s="66"/>
      <c r="P221" s="191">
        <f>O221*H221</f>
        <v>0</v>
      </c>
      <c r="Q221" s="191">
        <v>0</v>
      </c>
      <c r="R221" s="191">
        <f>Q221*H221</f>
        <v>0</v>
      </c>
      <c r="S221" s="191">
        <v>0</v>
      </c>
      <c r="T221" s="192">
        <f>S221*H221</f>
        <v>0</v>
      </c>
      <c r="U221" s="36"/>
      <c r="V221" s="36"/>
      <c r="W221" s="36"/>
      <c r="X221" s="36"/>
      <c r="Y221" s="36"/>
      <c r="Z221" s="36"/>
      <c r="AA221" s="36"/>
      <c r="AB221" s="36"/>
      <c r="AC221" s="36"/>
      <c r="AD221" s="36"/>
      <c r="AE221" s="36"/>
      <c r="AR221" s="193" t="s">
        <v>330</v>
      </c>
      <c r="AT221" s="193" t="s">
        <v>326</v>
      </c>
      <c r="AU221" s="193" t="s">
        <v>84</v>
      </c>
      <c r="AY221" s="19" t="s">
        <v>324</v>
      </c>
      <c r="BE221" s="194">
        <f>IF(N221="základní",J221,0)</f>
        <v>0</v>
      </c>
      <c r="BF221" s="194">
        <f>IF(N221="snížená",J221,0)</f>
        <v>0</v>
      </c>
      <c r="BG221" s="194">
        <f>IF(N221="zákl. přenesená",J221,0)</f>
        <v>0</v>
      </c>
      <c r="BH221" s="194">
        <f>IF(N221="sníž. přenesená",J221,0)</f>
        <v>0</v>
      </c>
      <c r="BI221" s="194">
        <f>IF(N221="nulová",J221,0)</f>
        <v>0</v>
      </c>
      <c r="BJ221" s="19" t="s">
        <v>84</v>
      </c>
      <c r="BK221" s="194">
        <f>ROUND(I221*H221,2)</f>
        <v>0</v>
      </c>
      <c r="BL221" s="19" t="s">
        <v>330</v>
      </c>
      <c r="BM221" s="193" t="s">
        <v>7015</v>
      </c>
    </row>
    <row r="222" spans="1:65" s="2" customFormat="1" ht="11.25">
      <c r="A222" s="36"/>
      <c r="B222" s="37"/>
      <c r="C222" s="38"/>
      <c r="D222" s="195" t="s">
        <v>332</v>
      </c>
      <c r="E222" s="38"/>
      <c r="F222" s="196" t="s">
        <v>7016</v>
      </c>
      <c r="G222" s="38"/>
      <c r="H222" s="38"/>
      <c r="I222" s="197"/>
      <c r="J222" s="38"/>
      <c r="K222" s="38"/>
      <c r="L222" s="41"/>
      <c r="M222" s="198"/>
      <c r="N222" s="199"/>
      <c r="O222" s="66"/>
      <c r="P222" s="66"/>
      <c r="Q222" s="66"/>
      <c r="R222" s="66"/>
      <c r="S222" s="66"/>
      <c r="T222" s="67"/>
      <c r="U222" s="36"/>
      <c r="V222" s="36"/>
      <c r="W222" s="36"/>
      <c r="X222" s="36"/>
      <c r="Y222" s="36"/>
      <c r="Z222" s="36"/>
      <c r="AA222" s="36"/>
      <c r="AB222" s="36"/>
      <c r="AC222" s="36"/>
      <c r="AD222" s="36"/>
      <c r="AE222" s="36"/>
      <c r="AT222" s="19" t="s">
        <v>332</v>
      </c>
      <c r="AU222" s="19" t="s">
        <v>84</v>
      </c>
    </row>
    <row r="223" spans="1:65" s="2" customFormat="1" ht="156">
      <c r="A223" s="36"/>
      <c r="B223" s="37"/>
      <c r="C223" s="38"/>
      <c r="D223" s="195" t="s">
        <v>334</v>
      </c>
      <c r="E223" s="38"/>
      <c r="F223" s="200" t="s">
        <v>7017</v>
      </c>
      <c r="G223" s="38"/>
      <c r="H223" s="38"/>
      <c r="I223" s="197"/>
      <c r="J223" s="38"/>
      <c r="K223" s="38"/>
      <c r="L223" s="41"/>
      <c r="M223" s="198"/>
      <c r="N223" s="199"/>
      <c r="O223" s="66"/>
      <c r="P223" s="66"/>
      <c r="Q223" s="66"/>
      <c r="R223" s="66"/>
      <c r="S223" s="66"/>
      <c r="T223" s="67"/>
      <c r="U223" s="36"/>
      <c r="V223" s="36"/>
      <c r="W223" s="36"/>
      <c r="X223" s="36"/>
      <c r="Y223" s="36"/>
      <c r="Z223" s="36"/>
      <c r="AA223" s="36"/>
      <c r="AB223" s="36"/>
      <c r="AC223" s="36"/>
      <c r="AD223" s="36"/>
      <c r="AE223" s="36"/>
      <c r="AT223" s="19" t="s">
        <v>334</v>
      </c>
      <c r="AU223" s="19" t="s">
        <v>84</v>
      </c>
    </row>
    <row r="224" spans="1:65" s="13" customFormat="1" ht="11.25">
      <c r="B224" s="201"/>
      <c r="C224" s="202"/>
      <c r="D224" s="195" t="s">
        <v>336</v>
      </c>
      <c r="E224" s="203" t="s">
        <v>7018</v>
      </c>
      <c r="F224" s="204" t="s">
        <v>7019</v>
      </c>
      <c r="G224" s="202"/>
      <c r="H224" s="205">
        <v>56</v>
      </c>
      <c r="I224" s="206"/>
      <c r="J224" s="202"/>
      <c r="K224" s="202"/>
      <c r="L224" s="207"/>
      <c r="M224" s="208"/>
      <c r="N224" s="209"/>
      <c r="O224" s="209"/>
      <c r="P224" s="209"/>
      <c r="Q224" s="209"/>
      <c r="R224" s="209"/>
      <c r="S224" s="209"/>
      <c r="T224" s="210"/>
      <c r="AT224" s="211" t="s">
        <v>336</v>
      </c>
      <c r="AU224" s="211" t="s">
        <v>84</v>
      </c>
      <c r="AV224" s="13" t="s">
        <v>87</v>
      </c>
      <c r="AW224" s="13" t="s">
        <v>37</v>
      </c>
      <c r="AX224" s="13" t="s">
        <v>84</v>
      </c>
      <c r="AY224" s="211" t="s">
        <v>324</v>
      </c>
    </row>
    <row r="225" spans="1:65" s="2" customFormat="1" ht="14.45" customHeight="1">
      <c r="A225" s="36"/>
      <c r="B225" s="37"/>
      <c r="C225" s="182" t="s">
        <v>683</v>
      </c>
      <c r="D225" s="182" t="s">
        <v>326</v>
      </c>
      <c r="E225" s="183" t="s">
        <v>7020</v>
      </c>
      <c r="F225" s="184" t="s">
        <v>7021</v>
      </c>
      <c r="G225" s="185" t="s">
        <v>588</v>
      </c>
      <c r="H225" s="186">
        <v>1.6</v>
      </c>
      <c r="I225" s="187"/>
      <c r="J225" s="188">
        <f>ROUND(I225*H225,2)</f>
        <v>0</v>
      </c>
      <c r="K225" s="184" t="s">
        <v>6841</v>
      </c>
      <c r="L225" s="41"/>
      <c r="M225" s="189" t="s">
        <v>19</v>
      </c>
      <c r="N225" s="190" t="s">
        <v>47</v>
      </c>
      <c r="O225" s="66"/>
      <c r="P225" s="191">
        <f>O225*H225</f>
        <v>0</v>
      </c>
      <c r="Q225" s="191">
        <v>0</v>
      </c>
      <c r="R225" s="191">
        <f>Q225*H225</f>
        <v>0</v>
      </c>
      <c r="S225" s="191">
        <v>0</v>
      </c>
      <c r="T225" s="192">
        <f>S225*H225</f>
        <v>0</v>
      </c>
      <c r="U225" s="36"/>
      <c r="V225" s="36"/>
      <c r="W225" s="36"/>
      <c r="X225" s="36"/>
      <c r="Y225" s="36"/>
      <c r="Z225" s="36"/>
      <c r="AA225" s="36"/>
      <c r="AB225" s="36"/>
      <c r="AC225" s="36"/>
      <c r="AD225" s="36"/>
      <c r="AE225" s="36"/>
      <c r="AR225" s="193" t="s">
        <v>330</v>
      </c>
      <c r="AT225" s="193" t="s">
        <v>326</v>
      </c>
      <c r="AU225" s="193" t="s">
        <v>84</v>
      </c>
      <c r="AY225" s="19" t="s">
        <v>324</v>
      </c>
      <c r="BE225" s="194">
        <f>IF(N225="základní",J225,0)</f>
        <v>0</v>
      </c>
      <c r="BF225" s="194">
        <f>IF(N225="snížená",J225,0)</f>
        <v>0</v>
      </c>
      <c r="BG225" s="194">
        <f>IF(N225="zákl. přenesená",J225,0)</f>
        <v>0</v>
      </c>
      <c r="BH225" s="194">
        <f>IF(N225="sníž. přenesená",J225,0)</f>
        <v>0</v>
      </c>
      <c r="BI225" s="194">
        <f>IF(N225="nulová",J225,0)</f>
        <v>0</v>
      </c>
      <c r="BJ225" s="19" t="s">
        <v>84</v>
      </c>
      <c r="BK225" s="194">
        <f>ROUND(I225*H225,2)</f>
        <v>0</v>
      </c>
      <c r="BL225" s="19" t="s">
        <v>330</v>
      </c>
      <c r="BM225" s="193" t="s">
        <v>7022</v>
      </c>
    </row>
    <row r="226" spans="1:65" s="2" customFormat="1" ht="11.25">
      <c r="A226" s="36"/>
      <c r="B226" s="37"/>
      <c r="C226" s="38"/>
      <c r="D226" s="195" t="s">
        <v>332</v>
      </c>
      <c r="E226" s="38"/>
      <c r="F226" s="196" t="s">
        <v>7023</v>
      </c>
      <c r="G226" s="38"/>
      <c r="H226" s="38"/>
      <c r="I226" s="197"/>
      <c r="J226" s="38"/>
      <c r="K226" s="38"/>
      <c r="L226" s="41"/>
      <c r="M226" s="198"/>
      <c r="N226" s="199"/>
      <c r="O226" s="66"/>
      <c r="P226" s="66"/>
      <c r="Q226" s="66"/>
      <c r="R226" s="66"/>
      <c r="S226" s="66"/>
      <c r="T226" s="67"/>
      <c r="U226" s="36"/>
      <c r="V226" s="36"/>
      <c r="W226" s="36"/>
      <c r="X226" s="36"/>
      <c r="Y226" s="36"/>
      <c r="Z226" s="36"/>
      <c r="AA226" s="36"/>
      <c r="AB226" s="36"/>
      <c r="AC226" s="36"/>
      <c r="AD226" s="36"/>
      <c r="AE226" s="36"/>
      <c r="AT226" s="19" t="s">
        <v>332</v>
      </c>
      <c r="AU226" s="19" t="s">
        <v>84</v>
      </c>
    </row>
    <row r="227" spans="1:65" s="2" customFormat="1" ht="146.25">
      <c r="A227" s="36"/>
      <c r="B227" s="37"/>
      <c r="C227" s="38"/>
      <c r="D227" s="195" t="s">
        <v>334</v>
      </c>
      <c r="E227" s="38"/>
      <c r="F227" s="200" t="s">
        <v>7024</v>
      </c>
      <c r="G227" s="38"/>
      <c r="H227" s="38"/>
      <c r="I227" s="197"/>
      <c r="J227" s="38"/>
      <c r="K227" s="38"/>
      <c r="L227" s="41"/>
      <c r="M227" s="198"/>
      <c r="N227" s="199"/>
      <c r="O227" s="66"/>
      <c r="P227" s="66"/>
      <c r="Q227" s="66"/>
      <c r="R227" s="66"/>
      <c r="S227" s="66"/>
      <c r="T227" s="67"/>
      <c r="U227" s="36"/>
      <c r="V227" s="36"/>
      <c r="W227" s="36"/>
      <c r="X227" s="36"/>
      <c r="Y227" s="36"/>
      <c r="Z227" s="36"/>
      <c r="AA227" s="36"/>
      <c r="AB227" s="36"/>
      <c r="AC227" s="36"/>
      <c r="AD227" s="36"/>
      <c r="AE227" s="36"/>
      <c r="AT227" s="19" t="s">
        <v>334</v>
      </c>
      <c r="AU227" s="19" t="s">
        <v>84</v>
      </c>
    </row>
    <row r="228" spans="1:65" s="13" customFormat="1" ht="11.25">
      <c r="B228" s="201"/>
      <c r="C228" s="202"/>
      <c r="D228" s="195" t="s">
        <v>336</v>
      </c>
      <c r="E228" s="203" t="s">
        <v>7025</v>
      </c>
      <c r="F228" s="204" t="s">
        <v>7026</v>
      </c>
      <c r="G228" s="202"/>
      <c r="H228" s="205">
        <v>1.6</v>
      </c>
      <c r="I228" s="206"/>
      <c r="J228" s="202"/>
      <c r="K228" s="202"/>
      <c r="L228" s="207"/>
      <c r="M228" s="208"/>
      <c r="N228" s="209"/>
      <c r="O228" s="209"/>
      <c r="P228" s="209"/>
      <c r="Q228" s="209"/>
      <c r="R228" s="209"/>
      <c r="S228" s="209"/>
      <c r="T228" s="210"/>
      <c r="AT228" s="211" t="s">
        <v>336</v>
      </c>
      <c r="AU228" s="211" t="s">
        <v>84</v>
      </c>
      <c r="AV228" s="13" t="s">
        <v>87</v>
      </c>
      <c r="AW228" s="13" t="s">
        <v>37</v>
      </c>
      <c r="AX228" s="13" t="s">
        <v>84</v>
      </c>
      <c r="AY228" s="211" t="s">
        <v>324</v>
      </c>
    </row>
    <row r="229" spans="1:65" s="2" customFormat="1" ht="14.45" customHeight="1">
      <c r="A229" s="36"/>
      <c r="B229" s="37"/>
      <c r="C229" s="182" t="s">
        <v>211</v>
      </c>
      <c r="D229" s="182" t="s">
        <v>326</v>
      </c>
      <c r="E229" s="183" t="s">
        <v>7027</v>
      </c>
      <c r="F229" s="184" t="s">
        <v>7028</v>
      </c>
      <c r="G229" s="185" t="s">
        <v>6946</v>
      </c>
      <c r="H229" s="186">
        <v>1</v>
      </c>
      <c r="I229" s="187"/>
      <c r="J229" s="188">
        <f>ROUND(I229*H229,2)</f>
        <v>0</v>
      </c>
      <c r="K229" s="184" t="s">
        <v>6841</v>
      </c>
      <c r="L229" s="41"/>
      <c r="M229" s="189" t="s">
        <v>19</v>
      </c>
      <c r="N229" s="190" t="s">
        <v>47</v>
      </c>
      <c r="O229" s="66"/>
      <c r="P229" s="191">
        <f>O229*H229</f>
        <v>0</v>
      </c>
      <c r="Q229" s="191">
        <v>0</v>
      </c>
      <c r="R229" s="191">
        <f>Q229*H229</f>
        <v>0</v>
      </c>
      <c r="S229" s="191">
        <v>0</v>
      </c>
      <c r="T229" s="192">
        <f>S229*H229</f>
        <v>0</v>
      </c>
      <c r="U229" s="36"/>
      <c r="V229" s="36"/>
      <c r="W229" s="36"/>
      <c r="X229" s="36"/>
      <c r="Y229" s="36"/>
      <c r="Z229" s="36"/>
      <c r="AA229" s="36"/>
      <c r="AB229" s="36"/>
      <c r="AC229" s="36"/>
      <c r="AD229" s="36"/>
      <c r="AE229" s="36"/>
      <c r="AR229" s="193" t="s">
        <v>330</v>
      </c>
      <c r="AT229" s="193" t="s">
        <v>326</v>
      </c>
      <c r="AU229" s="193" t="s">
        <v>84</v>
      </c>
      <c r="AY229" s="19" t="s">
        <v>324</v>
      </c>
      <c r="BE229" s="194">
        <f>IF(N229="základní",J229,0)</f>
        <v>0</v>
      </c>
      <c r="BF229" s="194">
        <f>IF(N229="snížená",J229,0)</f>
        <v>0</v>
      </c>
      <c r="BG229" s="194">
        <f>IF(N229="zákl. přenesená",J229,0)</f>
        <v>0</v>
      </c>
      <c r="BH229" s="194">
        <f>IF(N229="sníž. přenesená",J229,0)</f>
        <v>0</v>
      </c>
      <c r="BI229" s="194">
        <f>IF(N229="nulová",J229,0)</f>
        <v>0</v>
      </c>
      <c r="BJ229" s="19" t="s">
        <v>84</v>
      </c>
      <c r="BK229" s="194">
        <f>ROUND(I229*H229,2)</f>
        <v>0</v>
      </c>
      <c r="BL229" s="19" t="s">
        <v>330</v>
      </c>
      <c r="BM229" s="193" t="s">
        <v>7029</v>
      </c>
    </row>
    <row r="230" spans="1:65" s="2" customFormat="1" ht="11.25">
      <c r="A230" s="36"/>
      <c r="B230" s="37"/>
      <c r="C230" s="38"/>
      <c r="D230" s="195" t="s">
        <v>332</v>
      </c>
      <c r="E230" s="38"/>
      <c r="F230" s="196" t="s">
        <v>7030</v>
      </c>
      <c r="G230" s="38"/>
      <c r="H230" s="38"/>
      <c r="I230" s="197"/>
      <c r="J230" s="38"/>
      <c r="K230" s="38"/>
      <c r="L230" s="41"/>
      <c r="M230" s="198"/>
      <c r="N230" s="199"/>
      <c r="O230" s="66"/>
      <c r="P230" s="66"/>
      <c r="Q230" s="66"/>
      <c r="R230" s="66"/>
      <c r="S230" s="66"/>
      <c r="T230" s="67"/>
      <c r="U230" s="36"/>
      <c r="V230" s="36"/>
      <c r="W230" s="36"/>
      <c r="X230" s="36"/>
      <c r="Y230" s="36"/>
      <c r="Z230" s="36"/>
      <c r="AA230" s="36"/>
      <c r="AB230" s="36"/>
      <c r="AC230" s="36"/>
      <c r="AD230" s="36"/>
      <c r="AE230" s="36"/>
      <c r="AT230" s="19" t="s">
        <v>332</v>
      </c>
      <c r="AU230" s="19" t="s">
        <v>84</v>
      </c>
    </row>
    <row r="231" spans="1:65" s="2" customFormat="1" ht="19.5">
      <c r="A231" s="36"/>
      <c r="B231" s="37"/>
      <c r="C231" s="38"/>
      <c r="D231" s="195" t="s">
        <v>334</v>
      </c>
      <c r="E231" s="38"/>
      <c r="F231" s="200" t="s">
        <v>7031</v>
      </c>
      <c r="G231" s="38"/>
      <c r="H231" s="38"/>
      <c r="I231" s="197"/>
      <c r="J231" s="38"/>
      <c r="K231" s="38"/>
      <c r="L231" s="41"/>
      <c r="M231" s="198"/>
      <c r="N231" s="199"/>
      <c r="O231" s="66"/>
      <c r="P231" s="66"/>
      <c r="Q231" s="66"/>
      <c r="R231" s="66"/>
      <c r="S231" s="66"/>
      <c r="T231" s="67"/>
      <c r="U231" s="36"/>
      <c r="V231" s="36"/>
      <c r="W231" s="36"/>
      <c r="X231" s="36"/>
      <c r="Y231" s="36"/>
      <c r="Z231" s="36"/>
      <c r="AA231" s="36"/>
      <c r="AB231" s="36"/>
      <c r="AC231" s="36"/>
      <c r="AD231" s="36"/>
      <c r="AE231" s="36"/>
      <c r="AT231" s="19" t="s">
        <v>334</v>
      </c>
      <c r="AU231" s="19" t="s">
        <v>84</v>
      </c>
    </row>
    <row r="232" spans="1:65" s="13" customFormat="1" ht="11.25">
      <c r="B232" s="201"/>
      <c r="C232" s="202"/>
      <c r="D232" s="195" t="s">
        <v>336</v>
      </c>
      <c r="E232" s="203" t="s">
        <v>7032</v>
      </c>
      <c r="F232" s="204" t="s">
        <v>84</v>
      </c>
      <c r="G232" s="202"/>
      <c r="H232" s="205">
        <v>1</v>
      </c>
      <c r="I232" s="206"/>
      <c r="J232" s="202"/>
      <c r="K232" s="202"/>
      <c r="L232" s="207"/>
      <c r="M232" s="208"/>
      <c r="N232" s="209"/>
      <c r="O232" s="209"/>
      <c r="P232" s="209"/>
      <c r="Q232" s="209"/>
      <c r="R232" s="209"/>
      <c r="S232" s="209"/>
      <c r="T232" s="210"/>
      <c r="AT232" s="211" t="s">
        <v>336</v>
      </c>
      <c r="AU232" s="211" t="s">
        <v>84</v>
      </c>
      <c r="AV232" s="13" t="s">
        <v>87</v>
      </c>
      <c r="AW232" s="13" t="s">
        <v>37</v>
      </c>
      <c r="AX232" s="13" t="s">
        <v>84</v>
      </c>
      <c r="AY232" s="211" t="s">
        <v>324</v>
      </c>
    </row>
    <row r="233" spans="1:65" s="12" customFormat="1" ht="25.9" customHeight="1">
      <c r="B233" s="166"/>
      <c r="C233" s="167"/>
      <c r="D233" s="168" t="s">
        <v>75</v>
      </c>
      <c r="E233" s="169" t="s">
        <v>408</v>
      </c>
      <c r="F233" s="169" t="s">
        <v>7033</v>
      </c>
      <c r="G233" s="167"/>
      <c r="H233" s="167"/>
      <c r="I233" s="170"/>
      <c r="J233" s="171">
        <f>BK233</f>
        <v>0</v>
      </c>
      <c r="K233" s="167"/>
      <c r="L233" s="172"/>
      <c r="M233" s="173"/>
      <c r="N233" s="174"/>
      <c r="O233" s="174"/>
      <c r="P233" s="175">
        <f>SUM(P234:P305)</f>
        <v>0</v>
      </c>
      <c r="Q233" s="174"/>
      <c r="R233" s="175">
        <f>SUM(R234:R305)</f>
        <v>0</v>
      </c>
      <c r="S233" s="174"/>
      <c r="T233" s="176">
        <f>SUM(T234:T305)</f>
        <v>0</v>
      </c>
      <c r="AR233" s="177" t="s">
        <v>84</v>
      </c>
      <c r="AT233" s="178" t="s">
        <v>75</v>
      </c>
      <c r="AU233" s="178" t="s">
        <v>76</v>
      </c>
      <c r="AY233" s="177" t="s">
        <v>324</v>
      </c>
      <c r="BK233" s="179">
        <f>SUM(BK234:BK305)</f>
        <v>0</v>
      </c>
    </row>
    <row r="234" spans="1:65" s="2" customFormat="1" ht="14.45" customHeight="1">
      <c r="A234" s="36"/>
      <c r="B234" s="37"/>
      <c r="C234" s="182" t="s">
        <v>165</v>
      </c>
      <c r="D234" s="182" t="s">
        <v>326</v>
      </c>
      <c r="E234" s="183" t="s">
        <v>7034</v>
      </c>
      <c r="F234" s="184" t="s">
        <v>7035</v>
      </c>
      <c r="G234" s="185" t="s">
        <v>588</v>
      </c>
      <c r="H234" s="186">
        <v>37</v>
      </c>
      <c r="I234" s="187"/>
      <c r="J234" s="188">
        <f>ROUND(I234*H234,2)</f>
        <v>0</v>
      </c>
      <c r="K234" s="184" t="s">
        <v>6841</v>
      </c>
      <c r="L234" s="41"/>
      <c r="M234" s="189" t="s">
        <v>19</v>
      </c>
      <c r="N234" s="190" t="s">
        <v>47</v>
      </c>
      <c r="O234" s="66"/>
      <c r="P234" s="191">
        <f>O234*H234</f>
        <v>0</v>
      </c>
      <c r="Q234" s="191">
        <v>0</v>
      </c>
      <c r="R234" s="191">
        <f>Q234*H234</f>
        <v>0</v>
      </c>
      <c r="S234" s="191">
        <v>0</v>
      </c>
      <c r="T234" s="192">
        <f>S234*H234</f>
        <v>0</v>
      </c>
      <c r="U234" s="36"/>
      <c r="V234" s="36"/>
      <c r="W234" s="36"/>
      <c r="X234" s="36"/>
      <c r="Y234" s="36"/>
      <c r="Z234" s="36"/>
      <c r="AA234" s="36"/>
      <c r="AB234" s="36"/>
      <c r="AC234" s="36"/>
      <c r="AD234" s="36"/>
      <c r="AE234" s="36"/>
      <c r="AR234" s="193" t="s">
        <v>330</v>
      </c>
      <c r="AT234" s="193" t="s">
        <v>326</v>
      </c>
      <c r="AU234" s="193" t="s">
        <v>84</v>
      </c>
      <c r="AY234" s="19" t="s">
        <v>324</v>
      </c>
      <c r="BE234" s="194">
        <f>IF(N234="základní",J234,0)</f>
        <v>0</v>
      </c>
      <c r="BF234" s="194">
        <f>IF(N234="snížená",J234,0)</f>
        <v>0</v>
      </c>
      <c r="BG234" s="194">
        <f>IF(N234="zákl. přenesená",J234,0)</f>
        <v>0</v>
      </c>
      <c r="BH234" s="194">
        <f>IF(N234="sníž. přenesená",J234,0)</f>
        <v>0</v>
      </c>
      <c r="BI234" s="194">
        <f>IF(N234="nulová",J234,0)</f>
        <v>0</v>
      </c>
      <c r="BJ234" s="19" t="s">
        <v>84</v>
      </c>
      <c r="BK234" s="194">
        <f>ROUND(I234*H234,2)</f>
        <v>0</v>
      </c>
      <c r="BL234" s="19" t="s">
        <v>330</v>
      </c>
      <c r="BM234" s="193" t="s">
        <v>7036</v>
      </c>
    </row>
    <row r="235" spans="1:65" s="2" customFormat="1" ht="19.5">
      <c r="A235" s="36"/>
      <c r="B235" s="37"/>
      <c r="C235" s="38"/>
      <c r="D235" s="195" t="s">
        <v>332</v>
      </c>
      <c r="E235" s="38"/>
      <c r="F235" s="196" t="s">
        <v>7037</v>
      </c>
      <c r="G235" s="38"/>
      <c r="H235" s="38"/>
      <c r="I235" s="197"/>
      <c r="J235" s="38"/>
      <c r="K235" s="38"/>
      <c r="L235" s="41"/>
      <c r="M235" s="198"/>
      <c r="N235" s="199"/>
      <c r="O235" s="66"/>
      <c r="P235" s="66"/>
      <c r="Q235" s="66"/>
      <c r="R235" s="66"/>
      <c r="S235" s="66"/>
      <c r="T235" s="67"/>
      <c r="U235" s="36"/>
      <c r="V235" s="36"/>
      <c r="W235" s="36"/>
      <c r="X235" s="36"/>
      <c r="Y235" s="36"/>
      <c r="Z235" s="36"/>
      <c r="AA235" s="36"/>
      <c r="AB235" s="36"/>
      <c r="AC235" s="36"/>
      <c r="AD235" s="36"/>
      <c r="AE235" s="36"/>
      <c r="AT235" s="19" t="s">
        <v>332</v>
      </c>
      <c r="AU235" s="19" t="s">
        <v>84</v>
      </c>
    </row>
    <row r="236" spans="1:65" s="2" customFormat="1" ht="48.75">
      <c r="A236" s="36"/>
      <c r="B236" s="37"/>
      <c r="C236" s="38"/>
      <c r="D236" s="195" t="s">
        <v>334</v>
      </c>
      <c r="E236" s="38"/>
      <c r="F236" s="200" t="s">
        <v>7038</v>
      </c>
      <c r="G236" s="38"/>
      <c r="H236" s="38"/>
      <c r="I236" s="197"/>
      <c r="J236" s="38"/>
      <c r="K236" s="38"/>
      <c r="L236" s="41"/>
      <c r="M236" s="198"/>
      <c r="N236" s="199"/>
      <c r="O236" s="66"/>
      <c r="P236" s="66"/>
      <c r="Q236" s="66"/>
      <c r="R236" s="66"/>
      <c r="S236" s="66"/>
      <c r="T236" s="67"/>
      <c r="U236" s="36"/>
      <c r="V236" s="36"/>
      <c r="W236" s="36"/>
      <c r="X236" s="36"/>
      <c r="Y236" s="36"/>
      <c r="Z236" s="36"/>
      <c r="AA236" s="36"/>
      <c r="AB236" s="36"/>
      <c r="AC236" s="36"/>
      <c r="AD236" s="36"/>
      <c r="AE236" s="36"/>
      <c r="AT236" s="19" t="s">
        <v>334</v>
      </c>
      <c r="AU236" s="19" t="s">
        <v>84</v>
      </c>
    </row>
    <row r="237" spans="1:65" s="13" customFormat="1" ht="11.25">
      <c r="B237" s="201"/>
      <c r="C237" s="202"/>
      <c r="D237" s="195" t="s">
        <v>336</v>
      </c>
      <c r="E237" s="203" t="s">
        <v>7039</v>
      </c>
      <c r="F237" s="204" t="s">
        <v>7040</v>
      </c>
      <c r="G237" s="202"/>
      <c r="H237" s="205">
        <v>37</v>
      </c>
      <c r="I237" s="206"/>
      <c r="J237" s="202"/>
      <c r="K237" s="202"/>
      <c r="L237" s="207"/>
      <c r="M237" s="208"/>
      <c r="N237" s="209"/>
      <c r="O237" s="209"/>
      <c r="P237" s="209"/>
      <c r="Q237" s="209"/>
      <c r="R237" s="209"/>
      <c r="S237" s="209"/>
      <c r="T237" s="210"/>
      <c r="AT237" s="211" t="s">
        <v>336</v>
      </c>
      <c r="AU237" s="211" t="s">
        <v>84</v>
      </c>
      <c r="AV237" s="13" t="s">
        <v>87</v>
      </c>
      <c r="AW237" s="13" t="s">
        <v>37</v>
      </c>
      <c r="AX237" s="13" t="s">
        <v>84</v>
      </c>
      <c r="AY237" s="211" t="s">
        <v>324</v>
      </c>
    </row>
    <row r="238" spans="1:65" s="2" customFormat="1" ht="14.45" customHeight="1">
      <c r="A238" s="36"/>
      <c r="B238" s="37"/>
      <c r="C238" s="182" t="s">
        <v>701</v>
      </c>
      <c r="D238" s="182" t="s">
        <v>326</v>
      </c>
      <c r="E238" s="183" t="s">
        <v>7041</v>
      </c>
      <c r="F238" s="184" t="s">
        <v>7035</v>
      </c>
      <c r="G238" s="185" t="s">
        <v>588</v>
      </c>
      <c r="H238" s="186">
        <v>7.4</v>
      </c>
      <c r="I238" s="187"/>
      <c r="J238" s="188">
        <f>ROUND(I238*H238,2)</f>
        <v>0</v>
      </c>
      <c r="K238" s="184" t="s">
        <v>6841</v>
      </c>
      <c r="L238" s="41"/>
      <c r="M238" s="189" t="s">
        <v>19</v>
      </c>
      <c r="N238" s="190" t="s">
        <v>47</v>
      </c>
      <c r="O238" s="66"/>
      <c r="P238" s="191">
        <f>O238*H238</f>
        <v>0</v>
      </c>
      <c r="Q238" s="191">
        <v>0</v>
      </c>
      <c r="R238" s="191">
        <f>Q238*H238</f>
        <v>0</v>
      </c>
      <c r="S238" s="191">
        <v>0</v>
      </c>
      <c r="T238" s="192">
        <f>S238*H238</f>
        <v>0</v>
      </c>
      <c r="U238" s="36"/>
      <c r="V238" s="36"/>
      <c r="W238" s="36"/>
      <c r="X238" s="36"/>
      <c r="Y238" s="36"/>
      <c r="Z238" s="36"/>
      <c r="AA238" s="36"/>
      <c r="AB238" s="36"/>
      <c r="AC238" s="36"/>
      <c r="AD238" s="36"/>
      <c r="AE238" s="36"/>
      <c r="AR238" s="193" t="s">
        <v>330</v>
      </c>
      <c r="AT238" s="193" t="s">
        <v>326</v>
      </c>
      <c r="AU238" s="193" t="s">
        <v>84</v>
      </c>
      <c r="AY238" s="19" t="s">
        <v>324</v>
      </c>
      <c r="BE238" s="194">
        <f>IF(N238="základní",J238,0)</f>
        <v>0</v>
      </c>
      <c r="BF238" s="194">
        <f>IF(N238="snížená",J238,0)</f>
        <v>0</v>
      </c>
      <c r="BG238" s="194">
        <f>IF(N238="zákl. přenesená",J238,0)</f>
        <v>0</v>
      </c>
      <c r="BH238" s="194">
        <f>IF(N238="sníž. přenesená",J238,0)</f>
        <v>0</v>
      </c>
      <c r="BI238" s="194">
        <f>IF(N238="nulová",J238,0)</f>
        <v>0</v>
      </c>
      <c r="BJ238" s="19" t="s">
        <v>84</v>
      </c>
      <c r="BK238" s="194">
        <f>ROUND(I238*H238,2)</f>
        <v>0</v>
      </c>
      <c r="BL238" s="19" t="s">
        <v>330</v>
      </c>
      <c r="BM238" s="193" t="s">
        <v>7042</v>
      </c>
    </row>
    <row r="239" spans="1:65" s="2" customFormat="1" ht="19.5">
      <c r="A239" s="36"/>
      <c r="B239" s="37"/>
      <c r="C239" s="38"/>
      <c r="D239" s="195" t="s">
        <v>332</v>
      </c>
      <c r="E239" s="38"/>
      <c r="F239" s="196" t="s">
        <v>7043</v>
      </c>
      <c r="G239" s="38"/>
      <c r="H239" s="38"/>
      <c r="I239" s="197"/>
      <c r="J239" s="38"/>
      <c r="K239" s="38"/>
      <c r="L239" s="41"/>
      <c r="M239" s="198"/>
      <c r="N239" s="199"/>
      <c r="O239" s="66"/>
      <c r="P239" s="66"/>
      <c r="Q239" s="66"/>
      <c r="R239" s="66"/>
      <c r="S239" s="66"/>
      <c r="T239" s="67"/>
      <c r="U239" s="36"/>
      <c r="V239" s="36"/>
      <c r="W239" s="36"/>
      <c r="X239" s="36"/>
      <c r="Y239" s="36"/>
      <c r="Z239" s="36"/>
      <c r="AA239" s="36"/>
      <c r="AB239" s="36"/>
      <c r="AC239" s="36"/>
      <c r="AD239" s="36"/>
      <c r="AE239" s="36"/>
      <c r="AT239" s="19" t="s">
        <v>332</v>
      </c>
      <c r="AU239" s="19" t="s">
        <v>84</v>
      </c>
    </row>
    <row r="240" spans="1:65" s="2" customFormat="1" ht="48.75">
      <c r="A240" s="36"/>
      <c r="B240" s="37"/>
      <c r="C240" s="38"/>
      <c r="D240" s="195" t="s">
        <v>334</v>
      </c>
      <c r="E240" s="38"/>
      <c r="F240" s="200" t="s">
        <v>7038</v>
      </c>
      <c r="G240" s="38"/>
      <c r="H240" s="38"/>
      <c r="I240" s="197"/>
      <c r="J240" s="38"/>
      <c r="K240" s="38"/>
      <c r="L240" s="41"/>
      <c r="M240" s="198"/>
      <c r="N240" s="199"/>
      <c r="O240" s="66"/>
      <c r="P240" s="66"/>
      <c r="Q240" s="66"/>
      <c r="R240" s="66"/>
      <c r="S240" s="66"/>
      <c r="T240" s="67"/>
      <c r="U240" s="36"/>
      <c r="V240" s="36"/>
      <c r="W240" s="36"/>
      <c r="X240" s="36"/>
      <c r="Y240" s="36"/>
      <c r="Z240" s="36"/>
      <c r="AA240" s="36"/>
      <c r="AB240" s="36"/>
      <c r="AC240" s="36"/>
      <c r="AD240" s="36"/>
      <c r="AE240" s="36"/>
      <c r="AT240" s="19" t="s">
        <v>334</v>
      </c>
      <c r="AU240" s="19" t="s">
        <v>84</v>
      </c>
    </row>
    <row r="241" spans="1:65" s="13" customFormat="1" ht="11.25">
      <c r="B241" s="201"/>
      <c r="C241" s="202"/>
      <c r="D241" s="195" t="s">
        <v>336</v>
      </c>
      <c r="E241" s="203" t="s">
        <v>7044</v>
      </c>
      <c r="F241" s="204" t="s">
        <v>7045</v>
      </c>
      <c r="G241" s="202"/>
      <c r="H241" s="205">
        <v>7.4</v>
      </c>
      <c r="I241" s="206"/>
      <c r="J241" s="202"/>
      <c r="K241" s="202"/>
      <c r="L241" s="207"/>
      <c r="M241" s="208"/>
      <c r="N241" s="209"/>
      <c r="O241" s="209"/>
      <c r="P241" s="209"/>
      <c r="Q241" s="209"/>
      <c r="R241" s="209"/>
      <c r="S241" s="209"/>
      <c r="T241" s="210"/>
      <c r="AT241" s="211" t="s">
        <v>336</v>
      </c>
      <c r="AU241" s="211" t="s">
        <v>84</v>
      </c>
      <c r="AV241" s="13" t="s">
        <v>87</v>
      </c>
      <c r="AW241" s="13" t="s">
        <v>37</v>
      </c>
      <c r="AX241" s="13" t="s">
        <v>84</v>
      </c>
      <c r="AY241" s="211" t="s">
        <v>324</v>
      </c>
    </row>
    <row r="242" spans="1:65" s="2" customFormat="1" ht="14.45" customHeight="1">
      <c r="A242" s="36"/>
      <c r="B242" s="37"/>
      <c r="C242" s="182" t="s">
        <v>708</v>
      </c>
      <c r="D242" s="182" t="s">
        <v>326</v>
      </c>
      <c r="E242" s="183" t="s">
        <v>7046</v>
      </c>
      <c r="F242" s="184" t="s">
        <v>7047</v>
      </c>
      <c r="G242" s="185" t="s">
        <v>588</v>
      </c>
      <c r="H242" s="186">
        <v>32</v>
      </c>
      <c r="I242" s="187"/>
      <c r="J242" s="188">
        <f>ROUND(I242*H242,2)</f>
        <v>0</v>
      </c>
      <c r="K242" s="184" t="s">
        <v>6841</v>
      </c>
      <c r="L242" s="41"/>
      <c r="M242" s="189" t="s">
        <v>19</v>
      </c>
      <c r="N242" s="190" t="s">
        <v>47</v>
      </c>
      <c r="O242" s="66"/>
      <c r="P242" s="191">
        <f>O242*H242</f>
        <v>0</v>
      </c>
      <c r="Q242" s="191">
        <v>0</v>
      </c>
      <c r="R242" s="191">
        <f>Q242*H242</f>
        <v>0</v>
      </c>
      <c r="S242" s="191">
        <v>0</v>
      </c>
      <c r="T242" s="192">
        <f>S242*H242</f>
        <v>0</v>
      </c>
      <c r="U242" s="36"/>
      <c r="V242" s="36"/>
      <c r="W242" s="36"/>
      <c r="X242" s="36"/>
      <c r="Y242" s="36"/>
      <c r="Z242" s="36"/>
      <c r="AA242" s="36"/>
      <c r="AB242" s="36"/>
      <c r="AC242" s="36"/>
      <c r="AD242" s="36"/>
      <c r="AE242" s="36"/>
      <c r="AR242" s="193" t="s">
        <v>330</v>
      </c>
      <c r="AT242" s="193" t="s">
        <v>326</v>
      </c>
      <c r="AU242" s="193" t="s">
        <v>84</v>
      </c>
      <c r="AY242" s="19" t="s">
        <v>324</v>
      </c>
      <c r="BE242" s="194">
        <f>IF(N242="základní",J242,0)</f>
        <v>0</v>
      </c>
      <c r="BF242" s="194">
        <f>IF(N242="snížená",J242,0)</f>
        <v>0</v>
      </c>
      <c r="BG242" s="194">
        <f>IF(N242="zákl. přenesená",J242,0)</f>
        <v>0</v>
      </c>
      <c r="BH242" s="194">
        <f>IF(N242="sníž. přenesená",J242,0)</f>
        <v>0</v>
      </c>
      <c r="BI242" s="194">
        <f>IF(N242="nulová",J242,0)</f>
        <v>0</v>
      </c>
      <c r="BJ242" s="19" t="s">
        <v>84</v>
      </c>
      <c r="BK242" s="194">
        <f>ROUND(I242*H242,2)</f>
        <v>0</v>
      </c>
      <c r="BL242" s="19" t="s">
        <v>330</v>
      </c>
      <c r="BM242" s="193" t="s">
        <v>7048</v>
      </c>
    </row>
    <row r="243" spans="1:65" s="2" customFormat="1" ht="11.25">
      <c r="A243" s="36"/>
      <c r="B243" s="37"/>
      <c r="C243" s="38"/>
      <c r="D243" s="195" t="s">
        <v>332</v>
      </c>
      <c r="E243" s="38"/>
      <c r="F243" s="196" t="s">
        <v>7049</v>
      </c>
      <c r="G243" s="38"/>
      <c r="H243" s="38"/>
      <c r="I243" s="197"/>
      <c r="J243" s="38"/>
      <c r="K243" s="38"/>
      <c r="L243" s="41"/>
      <c r="M243" s="198"/>
      <c r="N243" s="199"/>
      <c r="O243" s="66"/>
      <c r="P243" s="66"/>
      <c r="Q243" s="66"/>
      <c r="R243" s="66"/>
      <c r="S243" s="66"/>
      <c r="T243" s="67"/>
      <c r="U243" s="36"/>
      <c r="V243" s="36"/>
      <c r="W243" s="36"/>
      <c r="X243" s="36"/>
      <c r="Y243" s="36"/>
      <c r="Z243" s="36"/>
      <c r="AA243" s="36"/>
      <c r="AB243" s="36"/>
      <c r="AC243" s="36"/>
      <c r="AD243" s="36"/>
      <c r="AE243" s="36"/>
      <c r="AT243" s="19" t="s">
        <v>332</v>
      </c>
      <c r="AU243" s="19" t="s">
        <v>84</v>
      </c>
    </row>
    <row r="244" spans="1:65" s="2" customFormat="1" ht="39">
      <c r="A244" s="36"/>
      <c r="B244" s="37"/>
      <c r="C244" s="38"/>
      <c r="D244" s="195" t="s">
        <v>334</v>
      </c>
      <c r="E244" s="38"/>
      <c r="F244" s="200" t="s">
        <v>7050</v>
      </c>
      <c r="G244" s="38"/>
      <c r="H244" s="38"/>
      <c r="I244" s="197"/>
      <c r="J244" s="38"/>
      <c r="K244" s="38"/>
      <c r="L244" s="41"/>
      <c r="M244" s="198"/>
      <c r="N244" s="199"/>
      <c r="O244" s="66"/>
      <c r="P244" s="66"/>
      <c r="Q244" s="66"/>
      <c r="R244" s="66"/>
      <c r="S244" s="66"/>
      <c r="T244" s="67"/>
      <c r="U244" s="36"/>
      <c r="V244" s="36"/>
      <c r="W244" s="36"/>
      <c r="X244" s="36"/>
      <c r="Y244" s="36"/>
      <c r="Z244" s="36"/>
      <c r="AA244" s="36"/>
      <c r="AB244" s="36"/>
      <c r="AC244" s="36"/>
      <c r="AD244" s="36"/>
      <c r="AE244" s="36"/>
      <c r="AT244" s="19" t="s">
        <v>334</v>
      </c>
      <c r="AU244" s="19" t="s">
        <v>84</v>
      </c>
    </row>
    <row r="245" spans="1:65" s="13" customFormat="1" ht="11.25">
      <c r="B245" s="201"/>
      <c r="C245" s="202"/>
      <c r="D245" s="195" t="s">
        <v>336</v>
      </c>
      <c r="E245" s="203" t="s">
        <v>7051</v>
      </c>
      <c r="F245" s="204" t="s">
        <v>7052</v>
      </c>
      <c r="G245" s="202"/>
      <c r="H245" s="205">
        <v>32</v>
      </c>
      <c r="I245" s="206"/>
      <c r="J245" s="202"/>
      <c r="K245" s="202"/>
      <c r="L245" s="207"/>
      <c r="M245" s="208"/>
      <c r="N245" s="209"/>
      <c r="O245" s="209"/>
      <c r="P245" s="209"/>
      <c r="Q245" s="209"/>
      <c r="R245" s="209"/>
      <c r="S245" s="209"/>
      <c r="T245" s="210"/>
      <c r="AT245" s="211" t="s">
        <v>336</v>
      </c>
      <c r="AU245" s="211" t="s">
        <v>84</v>
      </c>
      <c r="AV245" s="13" t="s">
        <v>87</v>
      </c>
      <c r="AW245" s="13" t="s">
        <v>37</v>
      </c>
      <c r="AX245" s="13" t="s">
        <v>84</v>
      </c>
      <c r="AY245" s="211" t="s">
        <v>324</v>
      </c>
    </row>
    <row r="246" spans="1:65" s="2" customFormat="1" ht="14.45" customHeight="1">
      <c r="A246" s="36"/>
      <c r="B246" s="37"/>
      <c r="C246" s="182" t="s">
        <v>714</v>
      </c>
      <c r="D246" s="182" t="s">
        <v>326</v>
      </c>
      <c r="E246" s="183" t="s">
        <v>7053</v>
      </c>
      <c r="F246" s="184" t="s">
        <v>7054</v>
      </c>
      <c r="G246" s="185" t="s">
        <v>6974</v>
      </c>
      <c r="H246" s="186">
        <v>9.0280000000000005</v>
      </c>
      <c r="I246" s="187"/>
      <c r="J246" s="188">
        <f>ROUND(I246*H246,2)</f>
        <v>0</v>
      </c>
      <c r="K246" s="184" t="s">
        <v>6841</v>
      </c>
      <c r="L246" s="41"/>
      <c r="M246" s="189" t="s">
        <v>19</v>
      </c>
      <c r="N246" s="190" t="s">
        <v>47</v>
      </c>
      <c r="O246" s="66"/>
      <c r="P246" s="191">
        <f>O246*H246</f>
        <v>0</v>
      </c>
      <c r="Q246" s="191">
        <v>0</v>
      </c>
      <c r="R246" s="191">
        <f>Q246*H246</f>
        <v>0</v>
      </c>
      <c r="S246" s="191">
        <v>0</v>
      </c>
      <c r="T246" s="192">
        <f>S246*H246</f>
        <v>0</v>
      </c>
      <c r="U246" s="36"/>
      <c r="V246" s="36"/>
      <c r="W246" s="36"/>
      <c r="X246" s="36"/>
      <c r="Y246" s="36"/>
      <c r="Z246" s="36"/>
      <c r="AA246" s="36"/>
      <c r="AB246" s="36"/>
      <c r="AC246" s="36"/>
      <c r="AD246" s="36"/>
      <c r="AE246" s="36"/>
      <c r="AR246" s="193" t="s">
        <v>330</v>
      </c>
      <c r="AT246" s="193" t="s">
        <v>326</v>
      </c>
      <c r="AU246" s="193" t="s">
        <v>84</v>
      </c>
      <c r="AY246" s="19" t="s">
        <v>324</v>
      </c>
      <c r="BE246" s="194">
        <f>IF(N246="základní",J246,0)</f>
        <v>0</v>
      </c>
      <c r="BF246" s="194">
        <f>IF(N246="snížená",J246,0)</f>
        <v>0</v>
      </c>
      <c r="BG246" s="194">
        <f>IF(N246="zákl. přenesená",J246,0)</f>
        <v>0</v>
      </c>
      <c r="BH246" s="194">
        <f>IF(N246="sníž. přenesená",J246,0)</f>
        <v>0</v>
      </c>
      <c r="BI246" s="194">
        <f>IF(N246="nulová",J246,0)</f>
        <v>0</v>
      </c>
      <c r="BJ246" s="19" t="s">
        <v>84</v>
      </c>
      <c r="BK246" s="194">
        <f>ROUND(I246*H246,2)</f>
        <v>0</v>
      </c>
      <c r="BL246" s="19" t="s">
        <v>330</v>
      </c>
      <c r="BM246" s="193" t="s">
        <v>7055</v>
      </c>
    </row>
    <row r="247" spans="1:65" s="2" customFormat="1" ht="11.25">
      <c r="A247" s="36"/>
      <c r="B247" s="37"/>
      <c r="C247" s="38"/>
      <c r="D247" s="195" t="s">
        <v>332</v>
      </c>
      <c r="E247" s="38"/>
      <c r="F247" s="196" t="s">
        <v>7056</v>
      </c>
      <c r="G247" s="38"/>
      <c r="H247" s="38"/>
      <c r="I247" s="197"/>
      <c r="J247" s="38"/>
      <c r="K247" s="38"/>
      <c r="L247" s="41"/>
      <c r="M247" s="198"/>
      <c r="N247" s="199"/>
      <c r="O247" s="66"/>
      <c r="P247" s="66"/>
      <c r="Q247" s="66"/>
      <c r="R247" s="66"/>
      <c r="S247" s="66"/>
      <c r="T247" s="67"/>
      <c r="U247" s="36"/>
      <c r="V247" s="36"/>
      <c r="W247" s="36"/>
      <c r="X247" s="36"/>
      <c r="Y247" s="36"/>
      <c r="Z247" s="36"/>
      <c r="AA247" s="36"/>
      <c r="AB247" s="36"/>
      <c r="AC247" s="36"/>
      <c r="AD247" s="36"/>
      <c r="AE247" s="36"/>
      <c r="AT247" s="19" t="s">
        <v>332</v>
      </c>
      <c r="AU247" s="19" t="s">
        <v>84</v>
      </c>
    </row>
    <row r="248" spans="1:65" s="2" customFormat="1" ht="19.5">
      <c r="A248" s="36"/>
      <c r="B248" s="37"/>
      <c r="C248" s="38"/>
      <c r="D248" s="195" t="s">
        <v>334</v>
      </c>
      <c r="E248" s="38"/>
      <c r="F248" s="200" t="s">
        <v>7057</v>
      </c>
      <c r="G248" s="38"/>
      <c r="H248" s="38"/>
      <c r="I248" s="197"/>
      <c r="J248" s="38"/>
      <c r="K248" s="38"/>
      <c r="L248" s="41"/>
      <c r="M248" s="198"/>
      <c r="N248" s="199"/>
      <c r="O248" s="66"/>
      <c r="P248" s="66"/>
      <c r="Q248" s="66"/>
      <c r="R248" s="66"/>
      <c r="S248" s="66"/>
      <c r="T248" s="67"/>
      <c r="U248" s="36"/>
      <c r="V248" s="36"/>
      <c r="W248" s="36"/>
      <c r="X248" s="36"/>
      <c r="Y248" s="36"/>
      <c r="Z248" s="36"/>
      <c r="AA248" s="36"/>
      <c r="AB248" s="36"/>
      <c r="AC248" s="36"/>
      <c r="AD248" s="36"/>
      <c r="AE248" s="36"/>
      <c r="AT248" s="19" t="s">
        <v>334</v>
      </c>
      <c r="AU248" s="19" t="s">
        <v>84</v>
      </c>
    </row>
    <row r="249" spans="1:65" s="13" customFormat="1" ht="11.25">
      <c r="B249" s="201"/>
      <c r="C249" s="202"/>
      <c r="D249" s="195" t="s">
        <v>336</v>
      </c>
      <c r="E249" s="203" t="s">
        <v>7058</v>
      </c>
      <c r="F249" s="204" t="s">
        <v>7059</v>
      </c>
      <c r="G249" s="202"/>
      <c r="H249" s="205">
        <v>9.0280000000000005</v>
      </c>
      <c r="I249" s="206"/>
      <c r="J249" s="202"/>
      <c r="K249" s="202"/>
      <c r="L249" s="207"/>
      <c r="M249" s="208"/>
      <c r="N249" s="209"/>
      <c r="O249" s="209"/>
      <c r="P249" s="209"/>
      <c r="Q249" s="209"/>
      <c r="R249" s="209"/>
      <c r="S249" s="209"/>
      <c r="T249" s="210"/>
      <c r="AT249" s="211" t="s">
        <v>336</v>
      </c>
      <c r="AU249" s="211" t="s">
        <v>84</v>
      </c>
      <c r="AV249" s="13" t="s">
        <v>87</v>
      </c>
      <c r="AW249" s="13" t="s">
        <v>37</v>
      </c>
      <c r="AX249" s="13" t="s">
        <v>84</v>
      </c>
      <c r="AY249" s="211" t="s">
        <v>324</v>
      </c>
    </row>
    <row r="250" spans="1:65" s="2" customFormat="1" ht="14.45" customHeight="1">
      <c r="A250" s="36"/>
      <c r="B250" s="37"/>
      <c r="C250" s="182" t="s">
        <v>721</v>
      </c>
      <c r="D250" s="182" t="s">
        <v>326</v>
      </c>
      <c r="E250" s="183" t="s">
        <v>7060</v>
      </c>
      <c r="F250" s="184" t="s">
        <v>7054</v>
      </c>
      <c r="G250" s="185" t="s">
        <v>6974</v>
      </c>
      <c r="H250" s="186">
        <v>1.3</v>
      </c>
      <c r="I250" s="187"/>
      <c r="J250" s="188">
        <f>ROUND(I250*H250,2)</f>
        <v>0</v>
      </c>
      <c r="K250" s="184" t="s">
        <v>6841</v>
      </c>
      <c r="L250" s="41"/>
      <c r="M250" s="189" t="s">
        <v>19</v>
      </c>
      <c r="N250" s="190" t="s">
        <v>47</v>
      </c>
      <c r="O250" s="66"/>
      <c r="P250" s="191">
        <f>O250*H250</f>
        <v>0</v>
      </c>
      <c r="Q250" s="191">
        <v>0</v>
      </c>
      <c r="R250" s="191">
        <f>Q250*H250</f>
        <v>0</v>
      </c>
      <c r="S250" s="191">
        <v>0</v>
      </c>
      <c r="T250" s="192">
        <f>S250*H250</f>
        <v>0</v>
      </c>
      <c r="U250" s="36"/>
      <c r="V250" s="36"/>
      <c r="W250" s="36"/>
      <c r="X250" s="36"/>
      <c r="Y250" s="36"/>
      <c r="Z250" s="36"/>
      <c r="AA250" s="36"/>
      <c r="AB250" s="36"/>
      <c r="AC250" s="36"/>
      <c r="AD250" s="36"/>
      <c r="AE250" s="36"/>
      <c r="AR250" s="193" t="s">
        <v>330</v>
      </c>
      <c r="AT250" s="193" t="s">
        <v>326</v>
      </c>
      <c r="AU250" s="193" t="s">
        <v>84</v>
      </c>
      <c r="AY250" s="19" t="s">
        <v>324</v>
      </c>
      <c r="BE250" s="194">
        <f>IF(N250="základní",J250,0)</f>
        <v>0</v>
      </c>
      <c r="BF250" s="194">
        <f>IF(N250="snížená",J250,0)</f>
        <v>0</v>
      </c>
      <c r="BG250" s="194">
        <f>IF(N250="zákl. přenesená",J250,0)</f>
        <v>0</v>
      </c>
      <c r="BH250" s="194">
        <f>IF(N250="sníž. přenesená",J250,0)</f>
        <v>0</v>
      </c>
      <c r="BI250" s="194">
        <f>IF(N250="nulová",J250,0)</f>
        <v>0</v>
      </c>
      <c r="BJ250" s="19" t="s">
        <v>84</v>
      </c>
      <c r="BK250" s="194">
        <f>ROUND(I250*H250,2)</f>
        <v>0</v>
      </c>
      <c r="BL250" s="19" t="s">
        <v>330</v>
      </c>
      <c r="BM250" s="193" t="s">
        <v>7061</v>
      </c>
    </row>
    <row r="251" spans="1:65" s="2" customFormat="1" ht="11.25">
      <c r="A251" s="36"/>
      <c r="B251" s="37"/>
      <c r="C251" s="38"/>
      <c r="D251" s="195" t="s">
        <v>332</v>
      </c>
      <c r="E251" s="38"/>
      <c r="F251" s="196" t="s">
        <v>7062</v>
      </c>
      <c r="G251" s="38"/>
      <c r="H251" s="38"/>
      <c r="I251" s="197"/>
      <c r="J251" s="38"/>
      <c r="K251" s="38"/>
      <c r="L251" s="41"/>
      <c r="M251" s="198"/>
      <c r="N251" s="199"/>
      <c r="O251" s="66"/>
      <c r="P251" s="66"/>
      <c r="Q251" s="66"/>
      <c r="R251" s="66"/>
      <c r="S251" s="66"/>
      <c r="T251" s="67"/>
      <c r="U251" s="36"/>
      <c r="V251" s="36"/>
      <c r="W251" s="36"/>
      <c r="X251" s="36"/>
      <c r="Y251" s="36"/>
      <c r="Z251" s="36"/>
      <c r="AA251" s="36"/>
      <c r="AB251" s="36"/>
      <c r="AC251" s="36"/>
      <c r="AD251" s="36"/>
      <c r="AE251" s="36"/>
      <c r="AT251" s="19" t="s">
        <v>332</v>
      </c>
      <c r="AU251" s="19" t="s">
        <v>84</v>
      </c>
    </row>
    <row r="252" spans="1:65" s="2" customFormat="1" ht="19.5">
      <c r="A252" s="36"/>
      <c r="B252" s="37"/>
      <c r="C252" s="38"/>
      <c r="D252" s="195" t="s">
        <v>334</v>
      </c>
      <c r="E252" s="38"/>
      <c r="F252" s="200" t="s">
        <v>7057</v>
      </c>
      <c r="G252" s="38"/>
      <c r="H252" s="38"/>
      <c r="I252" s="197"/>
      <c r="J252" s="38"/>
      <c r="K252" s="38"/>
      <c r="L252" s="41"/>
      <c r="M252" s="198"/>
      <c r="N252" s="199"/>
      <c r="O252" s="66"/>
      <c r="P252" s="66"/>
      <c r="Q252" s="66"/>
      <c r="R252" s="66"/>
      <c r="S252" s="66"/>
      <c r="T252" s="67"/>
      <c r="U252" s="36"/>
      <c r="V252" s="36"/>
      <c r="W252" s="36"/>
      <c r="X252" s="36"/>
      <c r="Y252" s="36"/>
      <c r="Z252" s="36"/>
      <c r="AA252" s="36"/>
      <c r="AB252" s="36"/>
      <c r="AC252" s="36"/>
      <c r="AD252" s="36"/>
      <c r="AE252" s="36"/>
      <c r="AT252" s="19" t="s">
        <v>334</v>
      </c>
      <c r="AU252" s="19" t="s">
        <v>84</v>
      </c>
    </row>
    <row r="253" spans="1:65" s="13" customFormat="1" ht="11.25">
      <c r="B253" s="201"/>
      <c r="C253" s="202"/>
      <c r="D253" s="195" t="s">
        <v>336</v>
      </c>
      <c r="E253" s="203" t="s">
        <v>7063</v>
      </c>
      <c r="F253" s="204" t="s">
        <v>7064</v>
      </c>
      <c r="G253" s="202"/>
      <c r="H253" s="205">
        <v>1.3</v>
      </c>
      <c r="I253" s="206"/>
      <c r="J253" s="202"/>
      <c r="K253" s="202"/>
      <c r="L253" s="207"/>
      <c r="M253" s="208"/>
      <c r="N253" s="209"/>
      <c r="O253" s="209"/>
      <c r="P253" s="209"/>
      <c r="Q253" s="209"/>
      <c r="R253" s="209"/>
      <c r="S253" s="209"/>
      <c r="T253" s="210"/>
      <c r="AT253" s="211" t="s">
        <v>336</v>
      </c>
      <c r="AU253" s="211" t="s">
        <v>84</v>
      </c>
      <c r="AV253" s="13" t="s">
        <v>87</v>
      </c>
      <c r="AW253" s="13" t="s">
        <v>37</v>
      </c>
      <c r="AX253" s="13" t="s">
        <v>84</v>
      </c>
      <c r="AY253" s="211" t="s">
        <v>324</v>
      </c>
    </row>
    <row r="254" spans="1:65" s="2" customFormat="1" ht="14.45" customHeight="1">
      <c r="A254" s="36"/>
      <c r="B254" s="37"/>
      <c r="C254" s="182" t="s">
        <v>743</v>
      </c>
      <c r="D254" s="182" t="s">
        <v>326</v>
      </c>
      <c r="E254" s="183" t="s">
        <v>7065</v>
      </c>
      <c r="F254" s="184" t="s">
        <v>7066</v>
      </c>
      <c r="G254" s="185" t="s">
        <v>588</v>
      </c>
      <c r="H254" s="186">
        <v>0.8</v>
      </c>
      <c r="I254" s="187"/>
      <c r="J254" s="188">
        <f>ROUND(I254*H254,2)</f>
        <v>0</v>
      </c>
      <c r="K254" s="184" t="s">
        <v>6841</v>
      </c>
      <c r="L254" s="41"/>
      <c r="M254" s="189" t="s">
        <v>19</v>
      </c>
      <c r="N254" s="190" t="s">
        <v>47</v>
      </c>
      <c r="O254" s="66"/>
      <c r="P254" s="191">
        <f>O254*H254</f>
        <v>0</v>
      </c>
      <c r="Q254" s="191">
        <v>0</v>
      </c>
      <c r="R254" s="191">
        <f>Q254*H254</f>
        <v>0</v>
      </c>
      <c r="S254" s="191">
        <v>0</v>
      </c>
      <c r="T254" s="192">
        <f>S254*H254</f>
        <v>0</v>
      </c>
      <c r="U254" s="36"/>
      <c r="V254" s="36"/>
      <c r="W254" s="36"/>
      <c r="X254" s="36"/>
      <c r="Y254" s="36"/>
      <c r="Z254" s="36"/>
      <c r="AA254" s="36"/>
      <c r="AB254" s="36"/>
      <c r="AC254" s="36"/>
      <c r="AD254" s="36"/>
      <c r="AE254" s="36"/>
      <c r="AR254" s="193" t="s">
        <v>330</v>
      </c>
      <c r="AT254" s="193" t="s">
        <v>326</v>
      </c>
      <c r="AU254" s="193" t="s">
        <v>84</v>
      </c>
      <c r="AY254" s="19" t="s">
        <v>324</v>
      </c>
      <c r="BE254" s="194">
        <f>IF(N254="základní",J254,0)</f>
        <v>0</v>
      </c>
      <c r="BF254" s="194">
        <f>IF(N254="snížená",J254,0)</f>
        <v>0</v>
      </c>
      <c r="BG254" s="194">
        <f>IF(N254="zákl. přenesená",J254,0)</f>
        <v>0</v>
      </c>
      <c r="BH254" s="194">
        <f>IF(N254="sníž. přenesená",J254,0)</f>
        <v>0</v>
      </c>
      <c r="BI254" s="194">
        <f>IF(N254="nulová",J254,0)</f>
        <v>0</v>
      </c>
      <c r="BJ254" s="19" t="s">
        <v>84</v>
      </c>
      <c r="BK254" s="194">
        <f>ROUND(I254*H254,2)</f>
        <v>0</v>
      </c>
      <c r="BL254" s="19" t="s">
        <v>330</v>
      </c>
      <c r="BM254" s="193" t="s">
        <v>7067</v>
      </c>
    </row>
    <row r="255" spans="1:65" s="2" customFormat="1" ht="11.25">
      <c r="A255" s="36"/>
      <c r="B255" s="37"/>
      <c r="C255" s="38"/>
      <c r="D255" s="195" t="s">
        <v>332</v>
      </c>
      <c r="E255" s="38"/>
      <c r="F255" s="196" t="s">
        <v>7068</v>
      </c>
      <c r="G255" s="38"/>
      <c r="H255" s="38"/>
      <c r="I255" s="197"/>
      <c r="J255" s="38"/>
      <c r="K255" s="38"/>
      <c r="L255" s="41"/>
      <c r="M255" s="198"/>
      <c r="N255" s="199"/>
      <c r="O255" s="66"/>
      <c r="P255" s="66"/>
      <c r="Q255" s="66"/>
      <c r="R255" s="66"/>
      <c r="S255" s="66"/>
      <c r="T255" s="67"/>
      <c r="U255" s="36"/>
      <c r="V255" s="36"/>
      <c r="W255" s="36"/>
      <c r="X255" s="36"/>
      <c r="Y255" s="36"/>
      <c r="Z255" s="36"/>
      <c r="AA255" s="36"/>
      <c r="AB255" s="36"/>
      <c r="AC255" s="36"/>
      <c r="AD255" s="36"/>
      <c r="AE255" s="36"/>
      <c r="AT255" s="19" t="s">
        <v>332</v>
      </c>
      <c r="AU255" s="19" t="s">
        <v>84</v>
      </c>
    </row>
    <row r="256" spans="1:65" s="2" customFormat="1" ht="29.25">
      <c r="A256" s="36"/>
      <c r="B256" s="37"/>
      <c r="C256" s="38"/>
      <c r="D256" s="195" t="s">
        <v>334</v>
      </c>
      <c r="E256" s="38"/>
      <c r="F256" s="200" t="s">
        <v>7069</v>
      </c>
      <c r="G256" s="38"/>
      <c r="H256" s="38"/>
      <c r="I256" s="197"/>
      <c r="J256" s="38"/>
      <c r="K256" s="38"/>
      <c r="L256" s="41"/>
      <c r="M256" s="198"/>
      <c r="N256" s="199"/>
      <c r="O256" s="66"/>
      <c r="P256" s="66"/>
      <c r="Q256" s="66"/>
      <c r="R256" s="66"/>
      <c r="S256" s="66"/>
      <c r="T256" s="67"/>
      <c r="U256" s="36"/>
      <c r="V256" s="36"/>
      <c r="W256" s="36"/>
      <c r="X256" s="36"/>
      <c r="Y256" s="36"/>
      <c r="Z256" s="36"/>
      <c r="AA256" s="36"/>
      <c r="AB256" s="36"/>
      <c r="AC256" s="36"/>
      <c r="AD256" s="36"/>
      <c r="AE256" s="36"/>
      <c r="AT256" s="19" t="s">
        <v>334</v>
      </c>
      <c r="AU256" s="19" t="s">
        <v>84</v>
      </c>
    </row>
    <row r="257" spans="1:65" s="13" customFormat="1" ht="11.25">
      <c r="B257" s="201"/>
      <c r="C257" s="202"/>
      <c r="D257" s="195" t="s">
        <v>336</v>
      </c>
      <c r="E257" s="203" t="s">
        <v>7070</v>
      </c>
      <c r="F257" s="204" t="s">
        <v>7071</v>
      </c>
      <c r="G257" s="202"/>
      <c r="H257" s="205">
        <v>0.8</v>
      </c>
      <c r="I257" s="206"/>
      <c r="J257" s="202"/>
      <c r="K257" s="202"/>
      <c r="L257" s="207"/>
      <c r="M257" s="208"/>
      <c r="N257" s="209"/>
      <c r="O257" s="209"/>
      <c r="P257" s="209"/>
      <c r="Q257" s="209"/>
      <c r="R257" s="209"/>
      <c r="S257" s="209"/>
      <c r="T257" s="210"/>
      <c r="AT257" s="211" t="s">
        <v>336</v>
      </c>
      <c r="AU257" s="211" t="s">
        <v>84</v>
      </c>
      <c r="AV257" s="13" t="s">
        <v>87</v>
      </c>
      <c r="AW257" s="13" t="s">
        <v>37</v>
      </c>
      <c r="AX257" s="13" t="s">
        <v>84</v>
      </c>
      <c r="AY257" s="211" t="s">
        <v>324</v>
      </c>
    </row>
    <row r="258" spans="1:65" s="2" customFormat="1" ht="14.45" customHeight="1">
      <c r="A258" s="36"/>
      <c r="B258" s="37"/>
      <c r="C258" s="182" t="s">
        <v>760</v>
      </c>
      <c r="D258" s="182" t="s">
        <v>326</v>
      </c>
      <c r="E258" s="183" t="s">
        <v>7072</v>
      </c>
      <c r="F258" s="184" t="s">
        <v>7073</v>
      </c>
      <c r="G258" s="185" t="s">
        <v>588</v>
      </c>
      <c r="H258" s="186">
        <v>57.8</v>
      </c>
      <c r="I258" s="187"/>
      <c r="J258" s="188">
        <f>ROUND(I258*H258,2)</f>
        <v>0</v>
      </c>
      <c r="K258" s="184" t="s">
        <v>6841</v>
      </c>
      <c r="L258" s="41"/>
      <c r="M258" s="189" t="s">
        <v>19</v>
      </c>
      <c r="N258" s="190" t="s">
        <v>47</v>
      </c>
      <c r="O258" s="66"/>
      <c r="P258" s="191">
        <f>O258*H258</f>
        <v>0</v>
      </c>
      <c r="Q258" s="191">
        <v>0</v>
      </c>
      <c r="R258" s="191">
        <f>Q258*H258</f>
        <v>0</v>
      </c>
      <c r="S258" s="191">
        <v>0</v>
      </c>
      <c r="T258" s="192">
        <f>S258*H258</f>
        <v>0</v>
      </c>
      <c r="U258" s="36"/>
      <c r="V258" s="36"/>
      <c r="W258" s="36"/>
      <c r="X258" s="36"/>
      <c r="Y258" s="36"/>
      <c r="Z258" s="36"/>
      <c r="AA258" s="36"/>
      <c r="AB258" s="36"/>
      <c r="AC258" s="36"/>
      <c r="AD258" s="36"/>
      <c r="AE258" s="36"/>
      <c r="AR258" s="193" t="s">
        <v>330</v>
      </c>
      <c r="AT258" s="193" t="s">
        <v>326</v>
      </c>
      <c r="AU258" s="193" t="s">
        <v>84</v>
      </c>
      <c r="AY258" s="19" t="s">
        <v>324</v>
      </c>
      <c r="BE258" s="194">
        <f>IF(N258="základní",J258,0)</f>
        <v>0</v>
      </c>
      <c r="BF258" s="194">
        <f>IF(N258="snížená",J258,0)</f>
        <v>0</v>
      </c>
      <c r="BG258" s="194">
        <f>IF(N258="zákl. přenesená",J258,0)</f>
        <v>0</v>
      </c>
      <c r="BH258" s="194">
        <f>IF(N258="sníž. přenesená",J258,0)</f>
        <v>0</v>
      </c>
      <c r="BI258" s="194">
        <f>IF(N258="nulová",J258,0)</f>
        <v>0</v>
      </c>
      <c r="BJ258" s="19" t="s">
        <v>84</v>
      </c>
      <c r="BK258" s="194">
        <f>ROUND(I258*H258,2)</f>
        <v>0</v>
      </c>
      <c r="BL258" s="19" t="s">
        <v>330</v>
      </c>
      <c r="BM258" s="193" t="s">
        <v>7074</v>
      </c>
    </row>
    <row r="259" spans="1:65" s="2" customFormat="1" ht="19.5">
      <c r="A259" s="36"/>
      <c r="B259" s="37"/>
      <c r="C259" s="38"/>
      <c r="D259" s="195" t="s">
        <v>332</v>
      </c>
      <c r="E259" s="38"/>
      <c r="F259" s="196" t="s">
        <v>7075</v>
      </c>
      <c r="G259" s="38"/>
      <c r="H259" s="38"/>
      <c r="I259" s="197"/>
      <c r="J259" s="38"/>
      <c r="K259" s="38"/>
      <c r="L259" s="41"/>
      <c r="M259" s="198"/>
      <c r="N259" s="199"/>
      <c r="O259" s="66"/>
      <c r="P259" s="66"/>
      <c r="Q259" s="66"/>
      <c r="R259" s="66"/>
      <c r="S259" s="66"/>
      <c r="T259" s="67"/>
      <c r="U259" s="36"/>
      <c r="V259" s="36"/>
      <c r="W259" s="36"/>
      <c r="X259" s="36"/>
      <c r="Y259" s="36"/>
      <c r="Z259" s="36"/>
      <c r="AA259" s="36"/>
      <c r="AB259" s="36"/>
      <c r="AC259" s="36"/>
      <c r="AD259" s="36"/>
      <c r="AE259" s="36"/>
      <c r="AT259" s="19" t="s">
        <v>332</v>
      </c>
      <c r="AU259" s="19" t="s">
        <v>84</v>
      </c>
    </row>
    <row r="260" spans="1:65" s="2" customFormat="1" ht="29.25">
      <c r="A260" s="36"/>
      <c r="B260" s="37"/>
      <c r="C260" s="38"/>
      <c r="D260" s="195" t="s">
        <v>334</v>
      </c>
      <c r="E260" s="38"/>
      <c r="F260" s="200" t="s">
        <v>7069</v>
      </c>
      <c r="G260" s="38"/>
      <c r="H260" s="38"/>
      <c r="I260" s="197"/>
      <c r="J260" s="38"/>
      <c r="K260" s="38"/>
      <c r="L260" s="41"/>
      <c r="M260" s="198"/>
      <c r="N260" s="199"/>
      <c r="O260" s="66"/>
      <c r="P260" s="66"/>
      <c r="Q260" s="66"/>
      <c r="R260" s="66"/>
      <c r="S260" s="66"/>
      <c r="T260" s="67"/>
      <c r="U260" s="36"/>
      <c r="V260" s="36"/>
      <c r="W260" s="36"/>
      <c r="X260" s="36"/>
      <c r="Y260" s="36"/>
      <c r="Z260" s="36"/>
      <c r="AA260" s="36"/>
      <c r="AB260" s="36"/>
      <c r="AC260" s="36"/>
      <c r="AD260" s="36"/>
      <c r="AE260" s="36"/>
      <c r="AT260" s="19" t="s">
        <v>334</v>
      </c>
      <c r="AU260" s="19" t="s">
        <v>84</v>
      </c>
    </row>
    <row r="261" spans="1:65" s="13" customFormat="1" ht="11.25">
      <c r="B261" s="201"/>
      <c r="C261" s="202"/>
      <c r="D261" s="195" t="s">
        <v>336</v>
      </c>
      <c r="E261" s="203" t="s">
        <v>7076</v>
      </c>
      <c r="F261" s="204" t="s">
        <v>7077</v>
      </c>
      <c r="G261" s="202"/>
      <c r="H261" s="205">
        <v>57.8</v>
      </c>
      <c r="I261" s="206"/>
      <c r="J261" s="202"/>
      <c r="K261" s="202"/>
      <c r="L261" s="207"/>
      <c r="M261" s="208"/>
      <c r="N261" s="209"/>
      <c r="O261" s="209"/>
      <c r="P261" s="209"/>
      <c r="Q261" s="209"/>
      <c r="R261" s="209"/>
      <c r="S261" s="209"/>
      <c r="T261" s="210"/>
      <c r="AT261" s="211" t="s">
        <v>336</v>
      </c>
      <c r="AU261" s="211" t="s">
        <v>84</v>
      </c>
      <c r="AV261" s="13" t="s">
        <v>87</v>
      </c>
      <c r="AW261" s="13" t="s">
        <v>37</v>
      </c>
      <c r="AX261" s="13" t="s">
        <v>84</v>
      </c>
      <c r="AY261" s="211" t="s">
        <v>324</v>
      </c>
    </row>
    <row r="262" spans="1:65" s="2" customFormat="1" ht="14.45" customHeight="1">
      <c r="A262" s="36"/>
      <c r="B262" s="37"/>
      <c r="C262" s="182" t="s">
        <v>774</v>
      </c>
      <c r="D262" s="182" t="s">
        <v>326</v>
      </c>
      <c r="E262" s="183" t="s">
        <v>7078</v>
      </c>
      <c r="F262" s="184" t="s">
        <v>7079</v>
      </c>
      <c r="G262" s="185" t="s">
        <v>588</v>
      </c>
      <c r="H262" s="186">
        <v>6.8</v>
      </c>
      <c r="I262" s="187"/>
      <c r="J262" s="188">
        <f>ROUND(I262*H262,2)</f>
        <v>0</v>
      </c>
      <c r="K262" s="184" t="s">
        <v>6841</v>
      </c>
      <c r="L262" s="41"/>
      <c r="M262" s="189" t="s">
        <v>19</v>
      </c>
      <c r="N262" s="190" t="s">
        <v>47</v>
      </c>
      <c r="O262" s="66"/>
      <c r="P262" s="191">
        <f>O262*H262</f>
        <v>0</v>
      </c>
      <c r="Q262" s="191">
        <v>0</v>
      </c>
      <c r="R262" s="191">
        <f>Q262*H262</f>
        <v>0</v>
      </c>
      <c r="S262" s="191">
        <v>0</v>
      </c>
      <c r="T262" s="192">
        <f>S262*H262</f>
        <v>0</v>
      </c>
      <c r="U262" s="36"/>
      <c r="V262" s="36"/>
      <c r="W262" s="36"/>
      <c r="X262" s="36"/>
      <c r="Y262" s="36"/>
      <c r="Z262" s="36"/>
      <c r="AA262" s="36"/>
      <c r="AB262" s="36"/>
      <c r="AC262" s="36"/>
      <c r="AD262" s="36"/>
      <c r="AE262" s="36"/>
      <c r="AR262" s="193" t="s">
        <v>330</v>
      </c>
      <c r="AT262" s="193" t="s">
        <v>326</v>
      </c>
      <c r="AU262" s="193" t="s">
        <v>84</v>
      </c>
      <c r="AY262" s="19" t="s">
        <v>324</v>
      </c>
      <c r="BE262" s="194">
        <f>IF(N262="základní",J262,0)</f>
        <v>0</v>
      </c>
      <c r="BF262" s="194">
        <f>IF(N262="snížená",J262,0)</f>
        <v>0</v>
      </c>
      <c r="BG262" s="194">
        <f>IF(N262="zákl. přenesená",J262,0)</f>
        <v>0</v>
      </c>
      <c r="BH262" s="194">
        <f>IF(N262="sníž. přenesená",J262,0)</f>
        <v>0</v>
      </c>
      <c r="BI262" s="194">
        <f>IF(N262="nulová",J262,0)</f>
        <v>0</v>
      </c>
      <c r="BJ262" s="19" t="s">
        <v>84</v>
      </c>
      <c r="BK262" s="194">
        <f>ROUND(I262*H262,2)</f>
        <v>0</v>
      </c>
      <c r="BL262" s="19" t="s">
        <v>330</v>
      </c>
      <c r="BM262" s="193" t="s">
        <v>7080</v>
      </c>
    </row>
    <row r="263" spans="1:65" s="2" customFormat="1" ht="11.25">
      <c r="A263" s="36"/>
      <c r="B263" s="37"/>
      <c r="C263" s="38"/>
      <c r="D263" s="195" t="s">
        <v>332</v>
      </c>
      <c r="E263" s="38"/>
      <c r="F263" s="196" t="s">
        <v>7081</v>
      </c>
      <c r="G263" s="38"/>
      <c r="H263" s="38"/>
      <c r="I263" s="197"/>
      <c r="J263" s="38"/>
      <c r="K263" s="38"/>
      <c r="L263" s="41"/>
      <c r="M263" s="198"/>
      <c r="N263" s="199"/>
      <c r="O263" s="66"/>
      <c r="P263" s="66"/>
      <c r="Q263" s="66"/>
      <c r="R263" s="66"/>
      <c r="S263" s="66"/>
      <c r="T263" s="67"/>
      <c r="U263" s="36"/>
      <c r="V263" s="36"/>
      <c r="W263" s="36"/>
      <c r="X263" s="36"/>
      <c r="Y263" s="36"/>
      <c r="Z263" s="36"/>
      <c r="AA263" s="36"/>
      <c r="AB263" s="36"/>
      <c r="AC263" s="36"/>
      <c r="AD263" s="36"/>
      <c r="AE263" s="36"/>
      <c r="AT263" s="19" t="s">
        <v>332</v>
      </c>
      <c r="AU263" s="19" t="s">
        <v>84</v>
      </c>
    </row>
    <row r="264" spans="1:65" s="2" customFormat="1" ht="29.25">
      <c r="A264" s="36"/>
      <c r="B264" s="37"/>
      <c r="C264" s="38"/>
      <c r="D264" s="195" t="s">
        <v>334</v>
      </c>
      <c r="E264" s="38"/>
      <c r="F264" s="200" t="s">
        <v>7069</v>
      </c>
      <c r="G264" s="38"/>
      <c r="H264" s="38"/>
      <c r="I264" s="197"/>
      <c r="J264" s="38"/>
      <c r="K264" s="38"/>
      <c r="L264" s="41"/>
      <c r="M264" s="198"/>
      <c r="N264" s="199"/>
      <c r="O264" s="66"/>
      <c r="P264" s="66"/>
      <c r="Q264" s="66"/>
      <c r="R264" s="66"/>
      <c r="S264" s="66"/>
      <c r="T264" s="67"/>
      <c r="U264" s="36"/>
      <c r="V264" s="36"/>
      <c r="W264" s="36"/>
      <c r="X264" s="36"/>
      <c r="Y264" s="36"/>
      <c r="Z264" s="36"/>
      <c r="AA264" s="36"/>
      <c r="AB264" s="36"/>
      <c r="AC264" s="36"/>
      <c r="AD264" s="36"/>
      <c r="AE264" s="36"/>
      <c r="AT264" s="19" t="s">
        <v>334</v>
      </c>
      <c r="AU264" s="19" t="s">
        <v>84</v>
      </c>
    </row>
    <row r="265" spans="1:65" s="13" customFormat="1" ht="11.25">
      <c r="B265" s="201"/>
      <c r="C265" s="202"/>
      <c r="D265" s="195" t="s">
        <v>336</v>
      </c>
      <c r="E265" s="203" t="s">
        <v>7082</v>
      </c>
      <c r="F265" s="204" t="s">
        <v>7083</v>
      </c>
      <c r="G265" s="202"/>
      <c r="H265" s="205">
        <v>6.8</v>
      </c>
      <c r="I265" s="206"/>
      <c r="J265" s="202"/>
      <c r="K265" s="202"/>
      <c r="L265" s="207"/>
      <c r="M265" s="208"/>
      <c r="N265" s="209"/>
      <c r="O265" s="209"/>
      <c r="P265" s="209"/>
      <c r="Q265" s="209"/>
      <c r="R265" s="209"/>
      <c r="S265" s="209"/>
      <c r="T265" s="210"/>
      <c r="AT265" s="211" t="s">
        <v>336</v>
      </c>
      <c r="AU265" s="211" t="s">
        <v>84</v>
      </c>
      <c r="AV265" s="13" t="s">
        <v>87</v>
      </c>
      <c r="AW265" s="13" t="s">
        <v>37</v>
      </c>
      <c r="AX265" s="13" t="s">
        <v>84</v>
      </c>
      <c r="AY265" s="211" t="s">
        <v>324</v>
      </c>
    </row>
    <row r="266" spans="1:65" s="2" customFormat="1" ht="14.45" customHeight="1">
      <c r="A266" s="36"/>
      <c r="B266" s="37"/>
      <c r="C266" s="182" t="s">
        <v>780</v>
      </c>
      <c r="D266" s="182" t="s">
        <v>326</v>
      </c>
      <c r="E266" s="183" t="s">
        <v>7084</v>
      </c>
      <c r="F266" s="184" t="s">
        <v>7085</v>
      </c>
      <c r="G266" s="185" t="s">
        <v>588</v>
      </c>
      <c r="H266" s="186">
        <v>8.5</v>
      </c>
      <c r="I266" s="187"/>
      <c r="J266" s="188">
        <f>ROUND(I266*H266,2)</f>
        <v>0</v>
      </c>
      <c r="K266" s="184" t="s">
        <v>6841</v>
      </c>
      <c r="L266" s="41"/>
      <c r="M266" s="189" t="s">
        <v>19</v>
      </c>
      <c r="N266" s="190" t="s">
        <v>47</v>
      </c>
      <c r="O266" s="66"/>
      <c r="P266" s="191">
        <f>O266*H266</f>
        <v>0</v>
      </c>
      <c r="Q266" s="191">
        <v>0</v>
      </c>
      <c r="R266" s="191">
        <f>Q266*H266</f>
        <v>0</v>
      </c>
      <c r="S266" s="191">
        <v>0</v>
      </c>
      <c r="T266" s="192">
        <f>S266*H266</f>
        <v>0</v>
      </c>
      <c r="U266" s="36"/>
      <c r="V266" s="36"/>
      <c r="W266" s="36"/>
      <c r="X266" s="36"/>
      <c r="Y266" s="36"/>
      <c r="Z266" s="36"/>
      <c r="AA266" s="36"/>
      <c r="AB266" s="36"/>
      <c r="AC266" s="36"/>
      <c r="AD266" s="36"/>
      <c r="AE266" s="36"/>
      <c r="AR266" s="193" t="s">
        <v>330</v>
      </c>
      <c r="AT266" s="193" t="s">
        <v>326</v>
      </c>
      <c r="AU266" s="193" t="s">
        <v>84</v>
      </c>
      <c r="AY266" s="19" t="s">
        <v>324</v>
      </c>
      <c r="BE266" s="194">
        <f>IF(N266="základní",J266,0)</f>
        <v>0</v>
      </c>
      <c r="BF266" s="194">
        <f>IF(N266="snížená",J266,0)</f>
        <v>0</v>
      </c>
      <c r="BG266" s="194">
        <f>IF(N266="zákl. přenesená",J266,0)</f>
        <v>0</v>
      </c>
      <c r="BH266" s="194">
        <f>IF(N266="sníž. přenesená",J266,0)</f>
        <v>0</v>
      </c>
      <c r="BI266" s="194">
        <f>IF(N266="nulová",J266,0)</f>
        <v>0</v>
      </c>
      <c r="BJ266" s="19" t="s">
        <v>84</v>
      </c>
      <c r="BK266" s="194">
        <f>ROUND(I266*H266,2)</f>
        <v>0</v>
      </c>
      <c r="BL266" s="19" t="s">
        <v>330</v>
      </c>
      <c r="BM266" s="193" t="s">
        <v>7086</v>
      </c>
    </row>
    <row r="267" spans="1:65" s="2" customFormat="1" ht="11.25">
      <c r="A267" s="36"/>
      <c r="B267" s="37"/>
      <c r="C267" s="38"/>
      <c r="D267" s="195" t="s">
        <v>332</v>
      </c>
      <c r="E267" s="38"/>
      <c r="F267" s="196" t="s">
        <v>7087</v>
      </c>
      <c r="G267" s="38"/>
      <c r="H267" s="38"/>
      <c r="I267" s="197"/>
      <c r="J267" s="38"/>
      <c r="K267" s="38"/>
      <c r="L267" s="41"/>
      <c r="M267" s="198"/>
      <c r="N267" s="199"/>
      <c r="O267" s="66"/>
      <c r="P267" s="66"/>
      <c r="Q267" s="66"/>
      <c r="R267" s="66"/>
      <c r="S267" s="66"/>
      <c r="T267" s="67"/>
      <c r="U267" s="36"/>
      <c r="V267" s="36"/>
      <c r="W267" s="36"/>
      <c r="X267" s="36"/>
      <c r="Y267" s="36"/>
      <c r="Z267" s="36"/>
      <c r="AA267" s="36"/>
      <c r="AB267" s="36"/>
      <c r="AC267" s="36"/>
      <c r="AD267" s="36"/>
      <c r="AE267" s="36"/>
      <c r="AT267" s="19" t="s">
        <v>332</v>
      </c>
      <c r="AU267" s="19" t="s">
        <v>84</v>
      </c>
    </row>
    <row r="268" spans="1:65" s="2" customFormat="1" ht="29.25">
      <c r="A268" s="36"/>
      <c r="B268" s="37"/>
      <c r="C268" s="38"/>
      <c r="D268" s="195" t="s">
        <v>334</v>
      </c>
      <c r="E268" s="38"/>
      <c r="F268" s="200" t="s">
        <v>7069</v>
      </c>
      <c r="G268" s="38"/>
      <c r="H268" s="38"/>
      <c r="I268" s="197"/>
      <c r="J268" s="38"/>
      <c r="K268" s="38"/>
      <c r="L268" s="41"/>
      <c r="M268" s="198"/>
      <c r="N268" s="199"/>
      <c r="O268" s="66"/>
      <c r="P268" s="66"/>
      <c r="Q268" s="66"/>
      <c r="R268" s="66"/>
      <c r="S268" s="66"/>
      <c r="T268" s="67"/>
      <c r="U268" s="36"/>
      <c r="V268" s="36"/>
      <c r="W268" s="36"/>
      <c r="X268" s="36"/>
      <c r="Y268" s="36"/>
      <c r="Z268" s="36"/>
      <c r="AA268" s="36"/>
      <c r="AB268" s="36"/>
      <c r="AC268" s="36"/>
      <c r="AD268" s="36"/>
      <c r="AE268" s="36"/>
      <c r="AT268" s="19" t="s">
        <v>334</v>
      </c>
      <c r="AU268" s="19" t="s">
        <v>84</v>
      </c>
    </row>
    <row r="269" spans="1:65" s="13" customFormat="1" ht="11.25">
      <c r="B269" s="201"/>
      <c r="C269" s="202"/>
      <c r="D269" s="195" t="s">
        <v>336</v>
      </c>
      <c r="E269" s="203" t="s">
        <v>7088</v>
      </c>
      <c r="F269" s="204" t="s">
        <v>7089</v>
      </c>
      <c r="G269" s="202"/>
      <c r="H269" s="205">
        <v>8.5</v>
      </c>
      <c r="I269" s="206"/>
      <c r="J269" s="202"/>
      <c r="K269" s="202"/>
      <c r="L269" s="207"/>
      <c r="M269" s="208"/>
      <c r="N269" s="209"/>
      <c r="O269" s="209"/>
      <c r="P269" s="209"/>
      <c r="Q269" s="209"/>
      <c r="R269" s="209"/>
      <c r="S269" s="209"/>
      <c r="T269" s="210"/>
      <c r="AT269" s="211" t="s">
        <v>336</v>
      </c>
      <c r="AU269" s="211" t="s">
        <v>84</v>
      </c>
      <c r="AV269" s="13" t="s">
        <v>87</v>
      </c>
      <c r="AW269" s="13" t="s">
        <v>37</v>
      </c>
      <c r="AX269" s="13" t="s">
        <v>84</v>
      </c>
      <c r="AY269" s="211" t="s">
        <v>324</v>
      </c>
    </row>
    <row r="270" spans="1:65" s="2" customFormat="1" ht="14.45" customHeight="1">
      <c r="A270" s="36"/>
      <c r="B270" s="37"/>
      <c r="C270" s="182" t="s">
        <v>788</v>
      </c>
      <c r="D270" s="182" t="s">
        <v>326</v>
      </c>
      <c r="E270" s="183" t="s">
        <v>7090</v>
      </c>
      <c r="F270" s="184" t="s">
        <v>7091</v>
      </c>
      <c r="G270" s="185" t="s">
        <v>588</v>
      </c>
      <c r="H270" s="186">
        <v>7.5</v>
      </c>
      <c r="I270" s="187"/>
      <c r="J270" s="188">
        <f>ROUND(I270*H270,2)</f>
        <v>0</v>
      </c>
      <c r="K270" s="184" t="s">
        <v>6841</v>
      </c>
      <c r="L270" s="41"/>
      <c r="M270" s="189" t="s">
        <v>19</v>
      </c>
      <c r="N270" s="190" t="s">
        <v>47</v>
      </c>
      <c r="O270" s="66"/>
      <c r="P270" s="191">
        <f>O270*H270</f>
        <v>0</v>
      </c>
      <c r="Q270" s="191">
        <v>0</v>
      </c>
      <c r="R270" s="191">
        <f>Q270*H270</f>
        <v>0</v>
      </c>
      <c r="S270" s="191">
        <v>0</v>
      </c>
      <c r="T270" s="192">
        <f>S270*H270</f>
        <v>0</v>
      </c>
      <c r="U270" s="36"/>
      <c r="V270" s="36"/>
      <c r="W270" s="36"/>
      <c r="X270" s="36"/>
      <c r="Y270" s="36"/>
      <c r="Z270" s="36"/>
      <c r="AA270" s="36"/>
      <c r="AB270" s="36"/>
      <c r="AC270" s="36"/>
      <c r="AD270" s="36"/>
      <c r="AE270" s="36"/>
      <c r="AR270" s="193" t="s">
        <v>330</v>
      </c>
      <c r="AT270" s="193" t="s">
        <v>326</v>
      </c>
      <c r="AU270" s="193" t="s">
        <v>84</v>
      </c>
      <c r="AY270" s="19" t="s">
        <v>324</v>
      </c>
      <c r="BE270" s="194">
        <f>IF(N270="základní",J270,0)</f>
        <v>0</v>
      </c>
      <c r="BF270" s="194">
        <f>IF(N270="snížená",J270,0)</f>
        <v>0</v>
      </c>
      <c r="BG270" s="194">
        <f>IF(N270="zákl. přenesená",J270,0)</f>
        <v>0</v>
      </c>
      <c r="BH270" s="194">
        <f>IF(N270="sníž. přenesená",J270,0)</f>
        <v>0</v>
      </c>
      <c r="BI270" s="194">
        <f>IF(N270="nulová",J270,0)</f>
        <v>0</v>
      </c>
      <c r="BJ270" s="19" t="s">
        <v>84</v>
      </c>
      <c r="BK270" s="194">
        <f>ROUND(I270*H270,2)</f>
        <v>0</v>
      </c>
      <c r="BL270" s="19" t="s">
        <v>330</v>
      </c>
      <c r="BM270" s="193" t="s">
        <v>7092</v>
      </c>
    </row>
    <row r="271" spans="1:65" s="2" customFormat="1" ht="11.25">
      <c r="A271" s="36"/>
      <c r="B271" s="37"/>
      <c r="C271" s="38"/>
      <c r="D271" s="195" t="s">
        <v>332</v>
      </c>
      <c r="E271" s="38"/>
      <c r="F271" s="196" t="s">
        <v>7093</v>
      </c>
      <c r="G271" s="38"/>
      <c r="H271" s="38"/>
      <c r="I271" s="197"/>
      <c r="J271" s="38"/>
      <c r="K271" s="38"/>
      <c r="L271" s="41"/>
      <c r="M271" s="198"/>
      <c r="N271" s="199"/>
      <c r="O271" s="66"/>
      <c r="P271" s="66"/>
      <c r="Q271" s="66"/>
      <c r="R271" s="66"/>
      <c r="S271" s="66"/>
      <c r="T271" s="67"/>
      <c r="U271" s="36"/>
      <c r="V271" s="36"/>
      <c r="W271" s="36"/>
      <c r="X271" s="36"/>
      <c r="Y271" s="36"/>
      <c r="Z271" s="36"/>
      <c r="AA271" s="36"/>
      <c r="AB271" s="36"/>
      <c r="AC271" s="36"/>
      <c r="AD271" s="36"/>
      <c r="AE271" s="36"/>
      <c r="AT271" s="19" t="s">
        <v>332</v>
      </c>
      <c r="AU271" s="19" t="s">
        <v>84</v>
      </c>
    </row>
    <row r="272" spans="1:65" s="2" customFormat="1" ht="185.25">
      <c r="A272" s="36"/>
      <c r="B272" s="37"/>
      <c r="C272" s="38"/>
      <c r="D272" s="195" t="s">
        <v>334</v>
      </c>
      <c r="E272" s="38"/>
      <c r="F272" s="200" t="s">
        <v>7094</v>
      </c>
      <c r="G272" s="38"/>
      <c r="H272" s="38"/>
      <c r="I272" s="197"/>
      <c r="J272" s="38"/>
      <c r="K272" s="38"/>
      <c r="L272" s="41"/>
      <c r="M272" s="198"/>
      <c r="N272" s="199"/>
      <c r="O272" s="66"/>
      <c r="P272" s="66"/>
      <c r="Q272" s="66"/>
      <c r="R272" s="66"/>
      <c r="S272" s="66"/>
      <c r="T272" s="67"/>
      <c r="U272" s="36"/>
      <c r="V272" s="36"/>
      <c r="W272" s="36"/>
      <c r="X272" s="36"/>
      <c r="Y272" s="36"/>
      <c r="Z272" s="36"/>
      <c r="AA272" s="36"/>
      <c r="AB272" s="36"/>
      <c r="AC272" s="36"/>
      <c r="AD272" s="36"/>
      <c r="AE272" s="36"/>
      <c r="AT272" s="19" t="s">
        <v>334</v>
      </c>
      <c r="AU272" s="19" t="s">
        <v>84</v>
      </c>
    </row>
    <row r="273" spans="1:65" s="13" customFormat="1" ht="11.25">
      <c r="B273" s="201"/>
      <c r="C273" s="202"/>
      <c r="D273" s="195" t="s">
        <v>336</v>
      </c>
      <c r="E273" s="203" t="s">
        <v>7095</v>
      </c>
      <c r="F273" s="204" t="s">
        <v>7096</v>
      </c>
      <c r="G273" s="202"/>
      <c r="H273" s="205">
        <v>7.5</v>
      </c>
      <c r="I273" s="206"/>
      <c r="J273" s="202"/>
      <c r="K273" s="202"/>
      <c r="L273" s="207"/>
      <c r="M273" s="208"/>
      <c r="N273" s="209"/>
      <c r="O273" s="209"/>
      <c r="P273" s="209"/>
      <c r="Q273" s="209"/>
      <c r="R273" s="209"/>
      <c r="S273" s="209"/>
      <c r="T273" s="210"/>
      <c r="AT273" s="211" t="s">
        <v>336</v>
      </c>
      <c r="AU273" s="211" t="s">
        <v>84</v>
      </c>
      <c r="AV273" s="13" t="s">
        <v>87</v>
      </c>
      <c r="AW273" s="13" t="s">
        <v>37</v>
      </c>
      <c r="AX273" s="13" t="s">
        <v>84</v>
      </c>
      <c r="AY273" s="211" t="s">
        <v>324</v>
      </c>
    </row>
    <row r="274" spans="1:65" s="2" customFormat="1" ht="14.45" customHeight="1">
      <c r="A274" s="36"/>
      <c r="B274" s="37"/>
      <c r="C274" s="182" t="s">
        <v>796</v>
      </c>
      <c r="D274" s="182" t="s">
        <v>326</v>
      </c>
      <c r="E274" s="183" t="s">
        <v>7097</v>
      </c>
      <c r="F274" s="184" t="s">
        <v>7098</v>
      </c>
      <c r="G274" s="185" t="s">
        <v>588</v>
      </c>
      <c r="H274" s="186">
        <v>8</v>
      </c>
      <c r="I274" s="187"/>
      <c r="J274" s="188">
        <f>ROUND(I274*H274,2)</f>
        <v>0</v>
      </c>
      <c r="K274" s="184" t="s">
        <v>6841</v>
      </c>
      <c r="L274" s="41"/>
      <c r="M274" s="189" t="s">
        <v>19</v>
      </c>
      <c r="N274" s="190" t="s">
        <v>47</v>
      </c>
      <c r="O274" s="66"/>
      <c r="P274" s="191">
        <f>O274*H274</f>
        <v>0</v>
      </c>
      <c r="Q274" s="191">
        <v>0</v>
      </c>
      <c r="R274" s="191">
        <f>Q274*H274</f>
        <v>0</v>
      </c>
      <c r="S274" s="191">
        <v>0</v>
      </c>
      <c r="T274" s="192">
        <f>S274*H274</f>
        <v>0</v>
      </c>
      <c r="U274" s="36"/>
      <c r="V274" s="36"/>
      <c r="W274" s="36"/>
      <c r="X274" s="36"/>
      <c r="Y274" s="36"/>
      <c r="Z274" s="36"/>
      <c r="AA274" s="36"/>
      <c r="AB274" s="36"/>
      <c r="AC274" s="36"/>
      <c r="AD274" s="36"/>
      <c r="AE274" s="36"/>
      <c r="AR274" s="193" t="s">
        <v>330</v>
      </c>
      <c r="AT274" s="193" t="s">
        <v>326</v>
      </c>
      <c r="AU274" s="193" t="s">
        <v>84</v>
      </c>
      <c r="AY274" s="19" t="s">
        <v>324</v>
      </c>
      <c r="BE274" s="194">
        <f>IF(N274="základní",J274,0)</f>
        <v>0</v>
      </c>
      <c r="BF274" s="194">
        <f>IF(N274="snížená",J274,0)</f>
        <v>0</v>
      </c>
      <c r="BG274" s="194">
        <f>IF(N274="zákl. přenesená",J274,0)</f>
        <v>0</v>
      </c>
      <c r="BH274" s="194">
        <f>IF(N274="sníž. přenesená",J274,0)</f>
        <v>0</v>
      </c>
      <c r="BI274" s="194">
        <f>IF(N274="nulová",J274,0)</f>
        <v>0</v>
      </c>
      <c r="BJ274" s="19" t="s">
        <v>84</v>
      </c>
      <c r="BK274" s="194">
        <f>ROUND(I274*H274,2)</f>
        <v>0</v>
      </c>
      <c r="BL274" s="19" t="s">
        <v>330</v>
      </c>
      <c r="BM274" s="193" t="s">
        <v>7099</v>
      </c>
    </row>
    <row r="275" spans="1:65" s="2" customFormat="1" ht="11.25">
      <c r="A275" s="36"/>
      <c r="B275" s="37"/>
      <c r="C275" s="38"/>
      <c r="D275" s="195" t="s">
        <v>332</v>
      </c>
      <c r="E275" s="38"/>
      <c r="F275" s="196" t="s">
        <v>7100</v>
      </c>
      <c r="G275" s="38"/>
      <c r="H275" s="38"/>
      <c r="I275" s="197"/>
      <c r="J275" s="38"/>
      <c r="K275" s="38"/>
      <c r="L275" s="41"/>
      <c r="M275" s="198"/>
      <c r="N275" s="199"/>
      <c r="O275" s="66"/>
      <c r="P275" s="66"/>
      <c r="Q275" s="66"/>
      <c r="R275" s="66"/>
      <c r="S275" s="66"/>
      <c r="T275" s="67"/>
      <c r="U275" s="36"/>
      <c r="V275" s="36"/>
      <c r="W275" s="36"/>
      <c r="X275" s="36"/>
      <c r="Y275" s="36"/>
      <c r="Z275" s="36"/>
      <c r="AA275" s="36"/>
      <c r="AB275" s="36"/>
      <c r="AC275" s="36"/>
      <c r="AD275" s="36"/>
      <c r="AE275" s="36"/>
      <c r="AT275" s="19" t="s">
        <v>332</v>
      </c>
      <c r="AU275" s="19" t="s">
        <v>84</v>
      </c>
    </row>
    <row r="276" spans="1:65" s="2" customFormat="1" ht="185.25">
      <c r="A276" s="36"/>
      <c r="B276" s="37"/>
      <c r="C276" s="38"/>
      <c r="D276" s="195" t="s">
        <v>334</v>
      </c>
      <c r="E276" s="38"/>
      <c r="F276" s="200" t="s">
        <v>7094</v>
      </c>
      <c r="G276" s="38"/>
      <c r="H276" s="38"/>
      <c r="I276" s="197"/>
      <c r="J276" s="38"/>
      <c r="K276" s="38"/>
      <c r="L276" s="41"/>
      <c r="M276" s="198"/>
      <c r="N276" s="199"/>
      <c r="O276" s="66"/>
      <c r="P276" s="66"/>
      <c r="Q276" s="66"/>
      <c r="R276" s="66"/>
      <c r="S276" s="66"/>
      <c r="T276" s="67"/>
      <c r="U276" s="36"/>
      <c r="V276" s="36"/>
      <c r="W276" s="36"/>
      <c r="X276" s="36"/>
      <c r="Y276" s="36"/>
      <c r="Z276" s="36"/>
      <c r="AA276" s="36"/>
      <c r="AB276" s="36"/>
      <c r="AC276" s="36"/>
      <c r="AD276" s="36"/>
      <c r="AE276" s="36"/>
      <c r="AT276" s="19" t="s">
        <v>334</v>
      </c>
      <c r="AU276" s="19" t="s">
        <v>84</v>
      </c>
    </row>
    <row r="277" spans="1:65" s="13" customFormat="1" ht="11.25">
      <c r="B277" s="201"/>
      <c r="C277" s="202"/>
      <c r="D277" s="195" t="s">
        <v>336</v>
      </c>
      <c r="E277" s="203" t="s">
        <v>7101</v>
      </c>
      <c r="F277" s="204" t="s">
        <v>7102</v>
      </c>
      <c r="G277" s="202"/>
      <c r="H277" s="205">
        <v>8</v>
      </c>
      <c r="I277" s="206"/>
      <c r="J277" s="202"/>
      <c r="K277" s="202"/>
      <c r="L277" s="207"/>
      <c r="M277" s="208"/>
      <c r="N277" s="209"/>
      <c r="O277" s="209"/>
      <c r="P277" s="209"/>
      <c r="Q277" s="209"/>
      <c r="R277" s="209"/>
      <c r="S277" s="209"/>
      <c r="T277" s="210"/>
      <c r="AT277" s="211" t="s">
        <v>336</v>
      </c>
      <c r="AU277" s="211" t="s">
        <v>84</v>
      </c>
      <c r="AV277" s="13" t="s">
        <v>87</v>
      </c>
      <c r="AW277" s="13" t="s">
        <v>37</v>
      </c>
      <c r="AX277" s="13" t="s">
        <v>84</v>
      </c>
      <c r="AY277" s="211" t="s">
        <v>324</v>
      </c>
    </row>
    <row r="278" spans="1:65" s="2" customFormat="1" ht="14.45" customHeight="1">
      <c r="A278" s="36"/>
      <c r="B278" s="37"/>
      <c r="C278" s="182" t="s">
        <v>803</v>
      </c>
      <c r="D278" s="254" t="s">
        <v>326</v>
      </c>
      <c r="E278" s="183" t="s">
        <v>7103</v>
      </c>
      <c r="F278" s="184" t="s">
        <v>7104</v>
      </c>
      <c r="G278" s="185" t="s">
        <v>6858</v>
      </c>
      <c r="H278" s="186">
        <v>110</v>
      </c>
      <c r="I278" s="187"/>
      <c r="J278" s="188">
        <f>ROUND(I278*H278,2)</f>
        <v>0</v>
      </c>
      <c r="K278" s="184" t="s">
        <v>6841</v>
      </c>
      <c r="L278" s="41"/>
      <c r="M278" s="189" t="s">
        <v>19</v>
      </c>
      <c r="N278" s="190" t="s">
        <v>47</v>
      </c>
      <c r="O278" s="66"/>
      <c r="P278" s="191">
        <f>O278*H278</f>
        <v>0</v>
      </c>
      <c r="Q278" s="191">
        <v>0</v>
      </c>
      <c r="R278" s="191">
        <f>Q278*H278</f>
        <v>0</v>
      </c>
      <c r="S278" s="191">
        <v>0</v>
      </c>
      <c r="T278" s="192">
        <f>S278*H278</f>
        <v>0</v>
      </c>
      <c r="U278" s="36"/>
      <c r="V278" s="36"/>
      <c r="W278" s="36"/>
      <c r="X278" s="36"/>
      <c r="Y278" s="36"/>
      <c r="Z278" s="36"/>
      <c r="AA278" s="36"/>
      <c r="AB278" s="36"/>
      <c r="AC278" s="36"/>
      <c r="AD278" s="36"/>
      <c r="AE278" s="36"/>
      <c r="AR278" s="193" t="s">
        <v>330</v>
      </c>
      <c r="AT278" s="193" t="s">
        <v>326</v>
      </c>
      <c r="AU278" s="193" t="s">
        <v>84</v>
      </c>
      <c r="AY278" s="19" t="s">
        <v>324</v>
      </c>
      <c r="BE278" s="194">
        <f>IF(N278="základní",J278,0)</f>
        <v>0</v>
      </c>
      <c r="BF278" s="194">
        <f>IF(N278="snížená",J278,0)</f>
        <v>0</v>
      </c>
      <c r="BG278" s="194">
        <f>IF(N278="zákl. přenesená",J278,0)</f>
        <v>0</v>
      </c>
      <c r="BH278" s="194">
        <f>IF(N278="sníž. přenesená",J278,0)</f>
        <v>0</v>
      </c>
      <c r="BI278" s="194">
        <f>IF(N278="nulová",J278,0)</f>
        <v>0</v>
      </c>
      <c r="BJ278" s="19" t="s">
        <v>84</v>
      </c>
      <c r="BK278" s="194">
        <f>ROUND(I278*H278,2)</f>
        <v>0</v>
      </c>
      <c r="BL278" s="19" t="s">
        <v>330</v>
      </c>
      <c r="BM278" s="193" t="s">
        <v>7105</v>
      </c>
    </row>
    <row r="279" spans="1:65" s="2" customFormat="1" ht="19.5">
      <c r="A279" s="36"/>
      <c r="B279" s="37"/>
      <c r="C279" s="38"/>
      <c r="D279" s="195" t="s">
        <v>332</v>
      </c>
      <c r="E279" s="38"/>
      <c r="F279" s="196" t="s">
        <v>7106</v>
      </c>
      <c r="G279" s="38"/>
      <c r="H279" s="38"/>
      <c r="I279" s="197"/>
      <c r="J279" s="38"/>
      <c r="K279" s="38"/>
      <c r="L279" s="41"/>
      <c r="M279" s="198"/>
      <c r="N279" s="199"/>
      <c r="O279" s="66"/>
      <c r="P279" s="66"/>
      <c r="Q279" s="66"/>
      <c r="R279" s="66"/>
      <c r="S279" s="66"/>
      <c r="T279" s="67"/>
      <c r="U279" s="36"/>
      <c r="V279" s="36"/>
      <c r="W279" s="36"/>
      <c r="X279" s="36"/>
      <c r="Y279" s="36"/>
      <c r="Z279" s="36"/>
      <c r="AA279" s="36"/>
      <c r="AB279" s="36"/>
      <c r="AC279" s="36"/>
      <c r="AD279" s="36"/>
      <c r="AE279" s="36"/>
      <c r="AT279" s="19" t="s">
        <v>332</v>
      </c>
      <c r="AU279" s="19" t="s">
        <v>84</v>
      </c>
    </row>
    <row r="280" spans="1:65" s="2" customFormat="1" ht="204.75">
      <c r="A280" s="36"/>
      <c r="B280" s="37"/>
      <c r="C280" s="38"/>
      <c r="D280" s="195" t="s">
        <v>334</v>
      </c>
      <c r="E280" s="38"/>
      <c r="F280" s="200" t="s">
        <v>7107</v>
      </c>
      <c r="G280" s="38"/>
      <c r="H280" s="38"/>
      <c r="I280" s="197"/>
      <c r="J280" s="38"/>
      <c r="K280" s="38"/>
      <c r="L280" s="41"/>
      <c r="M280" s="198"/>
      <c r="N280" s="199"/>
      <c r="O280" s="66"/>
      <c r="P280" s="66"/>
      <c r="Q280" s="66"/>
      <c r="R280" s="66"/>
      <c r="S280" s="66"/>
      <c r="T280" s="67"/>
      <c r="U280" s="36"/>
      <c r="V280" s="36"/>
      <c r="W280" s="36"/>
      <c r="X280" s="36"/>
      <c r="Y280" s="36"/>
      <c r="Z280" s="36"/>
      <c r="AA280" s="36"/>
      <c r="AB280" s="36"/>
      <c r="AC280" s="36"/>
      <c r="AD280" s="36"/>
      <c r="AE280" s="36"/>
      <c r="AT280" s="19" t="s">
        <v>334</v>
      </c>
      <c r="AU280" s="19" t="s">
        <v>84</v>
      </c>
    </row>
    <row r="281" spans="1:65" s="13" customFormat="1" ht="11.25">
      <c r="B281" s="201"/>
      <c r="C281" s="202"/>
      <c r="D281" s="195" t="s">
        <v>336</v>
      </c>
      <c r="E281" s="203" t="s">
        <v>7108</v>
      </c>
      <c r="F281" s="204" t="s">
        <v>7109</v>
      </c>
      <c r="G281" s="202"/>
      <c r="H281" s="205">
        <v>110</v>
      </c>
      <c r="I281" s="206"/>
      <c r="J281" s="202"/>
      <c r="K281" s="202"/>
      <c r="L281" s="207"/>
      <c r="M281" s="208"/>
      <c r="N281" s="209"/>
      <c r="O281" s="209"/>
      <c r="P281" s="209"/>
      <c r="Q281" s="209"/>
      <c r="R281" s="209"/>
      <c r="S281" s="209"/>
      <c r="T281" s="210"/>
      <c r="AT281" s="211" t="s">
        <v>336</v>
      </c>
      <c r="AU281" s="211" t="s">
        <v>84</v>
      </c>
      <c r="AV281" s="13" t="s">
        <v>87</v>
      </c>
      <c r="AW281" s="13" t="s">
        <v>37</v>
      </c>
      <c r="AX281" s="13" t="s">
        <v>84</v>
      </c>
      <c r="AY281" s="211" t="s">
        <v>324</v>
      </c>
    </row>
    <row r="282" spans="1:65" s="2" customFormat="1" ht="14.45" customHeight="1">
      <c r="A282" s="36"/>
      <c r="B282" s="37"/>
      <c r="C282" s="182" t="s">
        <v>813</v>
      </c>
      <c r="D282" s="254" t="s">
        <v>326</v>
      </c>
      <c r="E282" s="183" t="s">
        <v>7110</v>
      </c>
      <c r="F282" s="184" t="s">
        <v>7111</v>
      </c>
      <c r="G282" s="185" t="s">
        <v>6946</v>
      </c>
      <c r="H282" s="186">
        <v>2</v>
      </c>
      <c r="I282" s="187"/>
      <c r="J282" s="188">
        <f>ROUND(I282*H282,2)</f>
        <v>0</v>
      </c>
      <c r="K282" s="184" t="s">
        <v>6841</v>
      </c>
      <c r="L282" s="41"/>
      <c r="M282" s="189" t="s">
        <v>19</v>
      </c>
      <c r="N282" s="190" t="s">
        <v>47</v>
      </c>
      <c r="O282" s="66"/>
      <c r="P282" s="191">
        <f>O282*H282</f>
        <v>0</v>
      </c>
      <c r="Q282" s="191">
        <v>0</v>
      </c>
      <c r="R282" s="191">
        <f>Q282*H282</f>
        <v>0</v>
      </c>
      <c r="S282" s="191">
        <v>0</v>
      </c>
      <c r="T282" s="192">
        <f>S282*H282</f>
        <v>0</v>
      </c>
      <c r="U282" s="36"/>
      <c r="V282" s="36"/>
      <c r="W282" s="36"/>
      <c r="X282" s="36"/>
      <c r="Y282" s="36"/>
      <c r="Z282" s="36"/>
      <c r="AA282" s="36"/>
      <c r="AB282" s="36"/>
      <c r="AC282" s="36"/>
      <c r="AD282" s="36"/>
      <c r="AE282" s="36"/>
      <c r="AR282" s="193" t="s">
        <v>330</v>
      </c>
      <c r="AT282" s="193" t="s">
        <v>326</v>
      </c>
      <c r="AU282" s="193" t="s">
        <v>84</v>
      </c>
      <c r="AY282" s="19" t="s">
        <v>324</v>
      </c>
      <c r="BE282" s="194">
        <f>IF(N282="základní",J282,0)</f>
        <v>0</v>
      </c>
      <c r="BF282" s="194">
        <f>IF(N282="snížená",J282,0)</f>
        <v>0</v>
      </c>
      <c r="BG282" s="194">
        <f>IF(N282="zákl. přenesená",J282,0)</f>
        <v>0</v>
      </c>
      <c r="BH282" s="194">
        <f>IF(N282="sníž. přenesená",J282,0)</f>
        <v>0</v>
      </c>
      <c r="BI282" s="194">
        <f>IF(N282="nulová",J282,0)</f>
        <v>0</v>
      </c>
      <c r="BJ282" s="19" t="s">
        <v>84</v>
      </c>
      <c r="BK282" s="194">
        <f>ROUND(I282*H282,2)</f>
        <v>0</v>
      </c>
      <c r="BL282" s="19" t="s">
        <v>330</v>
      </c>
      <c r="BM282" s="193" t="s">
        <v>7112</v>
      </c>
    </row>
    <row r="283" spans="1:65" s="2" customFormat="1" ht="11.25">
      <c r="A283" s="36"/>
      <c r="B283" s="37"/>
      <c r="C283" s="38"/>
      <c r="D283" s="195" t="s">
        <v>332</v>
      </c>
      <c r="E283" s="38"/>
      <c r="F283" s="196" t="s">
        <v>7113</v>
      </c>
      <c r="G283" s="38"/>
      <c r="H283" s="38"/>
      <c r="I283" s="197"/>
      <c r="J283" s="38"/>
      <c r="K283" s="38"/>
      <c r="L283" s="41"/>
      <c r="M283" s="198"/>
      <c r="N283" s="199"/>
      <c r="O283" s="66"/>
      <c r="P283" s="66"/>
      <c r="Q283" s="66"/>
      <c r="R283" s="66"/>
      <c r="S283" s="66"/>
      <c r="T283" s="67"/>
      <c r="U283" s="36"/>
      <c r="V283" s="36"/>
      <c r="W283" s="36"/>
      <c r="X283" s="36"/>
      <c r="Y283" s="36"/>
      <c r="Z283" s="36"/>
      <c r="AA283" s="36"/>
      <c r="AB283" s="36"/>
      <c r="AC283" s="36"/>
      <c r="AD283" s="36"/>
      <c r="AE283" s="36"/>
      <c r="AT283" s="19" t="s">
        <v>332</v>
      </c>
      <c r="AU283" s="19" t="s">
        <v>84</v>
      </c>
    </row>
    <row r="284" spans="1:65" s="2" customFormat="1" ht="156">
      <c r="A284" s="36"/>
      <c r="B284" s="37"/>
      <c r="C284" s="38"/>
      <c r="D284" s="195" t="s">
        <v>334</v>
      </c>
      <c r="E284" s="38"/>
      <c r="F284" s="200" t="s">
        <v>7114</v>
      </c>
      <c r="G284" s="38"/>
      <c r="H284" s="38"/>
      <c r="I284" s="197"/>
      <c r="J284" s="38"/>
      <c r="K284" s="38"/>
      <c r="L284" s="41"/>
      <c r="M284" s="198"/>
      <c r="N284" s="199"/>
      <c r="O284" s="66"/>
      <c r="P284" s="66"/>
      <c r="Q284" s="66"/>
      <c r="R284" s="66"/>
      <c r="S284" s="66"/>
      <c r="T284" s="67"/>
      <c r="U284" s="36"/>
      <c r="V284" s="36"/>
      <c r="W284" s="36"/>
      <c r="X284" s="36"/>
      <c r="Y284" s="36"/>
      <c r="Z284" s="36"/>
      <c r="AA284" s="36"/>
      <c r="AB284" s="36"/>
      <c r="AC284" s="36"/>
      <c r="AD284" s="36"/>
      <c r="AE284" s="36"/>
      <c r="AT284" s="19" t="s">
        <v>334</v>
      </c>
      <c r="AU284" s="19" t="s">
        <v>84</v>
      </c>
    </row>
    <row r="285" spans="1:65" s="13" customFormat="1" ht="11.25">
      <c r="B285" s="201"/>
      <c r="C285" s="202"/>
      <c r="D285" s="195" t="s">
        <v>336</v>
      </c>
      <c r="E285" s="203" t="s">
        <v>7115</v>
      </c>
      <c r="F285" s="204" t="s">
        <v>7116</v>
      </c>
      <c r="G285" s="202"/>
      <c r="H285" s="205">
        <v>2</v>
      </c>
      <c r="I285" s="206"/>
      <c r="J285" s="202"/>
      <c r="K285" s="202"/>
      <c r="L285" s="207"/>
      <c r="M285" s="208"/>
      <c r="N285" s="209"/>
      <c r="O285" s="209"/>
      <c r="P285" s="209"/>
      <c r="Q285" s="209"/>
      <c r="R285" s="209"/>
      <c r="S285" s="209"/>
      <c r="T285" s="210"/>
      <c r="AT285" s="211" t="s">
        <v>336</v>
      </c>
      <c r="AU285" s="211" t="s">
        <v>84</v>
      </c>
      <c r="AV285" s="13" t="s">
        <v>87</v>
      </c>
      <c r="AW285" s="13" t="s">
        <v>37</v>
      </c>
      <c r="AX285" s="13" t="s">
        <v>84</v>
      </c>
      <c r="AY285" s="211" t="s">
        <v>324</v>
      </c>
    </row>
    <row r="286" spans="1:65" s="2" customFormat="1" ht="14.45" customHeight="1">
      <c r="A286" s="36"/>
      <c r="B286" s="37"/>
      <c r="C286" s="182" t="s">
        <v>818</v>
      </c>
      <c r="D286" s="254" t="s">
        <v>326</v>
      </c>
      <c r="E286" s="183" t="s">
        <v>7117</v>
      </c>
      <c r="F286" s="184" t="s">
        <v>7118</v>
      </c>
      <c r="G286" s="185" t="s">
        <v>6946</v>
      </c>
      <c r="H286" s="186">
        <v>2</v>
      </c>
      <c r="I286" s="187"/>
      <c r="J286" s="188">
        <f>ROUND(I286*H286,2)</f>
        <v>0</v>
      </c>
      <c r="K286" s="184" t="s">
        <v>6841</v>
      </c>
      <c r="L286" s="41"/>
      <c r="M286" s="189" t="s">
        <v>19</v>
      </c>
      <c r="N286" s="190" t="s">
        <v>47</v>
      </c>
      <c r="O286" s="66"/>
      <c r="P286" s="191">
        <f>O286*H286</f>
        <v>0</v>
      </c>
      <c r="Q286" s="191">
        <v>0</v>
      </c>
      <c r="R286" s="191">
        <f>Q286*H286</f>
        <v>0</v>
      </c>
      <c r="S286" s="191">
        <v>0</v>
      </c>
      <c r="T286" s="192">
        <f>S286*H286</f>
        <v>0</v>
      </c>
      <c r="U286" s="36"/>
      <c r="V286" s="36"/>
      <c r="W286" s="36"/>
      <c r="X286" s="36"/>
      <c r="Y286" s="36"/>
      <c r="Z286" s="36"/>
      <c r="AA286" s="36"/>
      <c r="AB286" s="36"/>
      <c r="AC286" s="36"/>
      <c r="AD286" s="36"/>
      <c r="AE286" s="36"/>
      <c r="AR286" s="193" t="s">
        <v>330</v>
      </c>
      <c r="AT286" s="193" t="s">
        <v>326</v>
      </c>
      <c r="AU286" s="193" t="s">
        <v>84</v>
      </c>
      <c r="AY286" s="19" t="s">
        <v>324</v>
      </c>
      <c r="BE286" s="194">
        <f>IF(N286="základní",J286,0)</f>
        <v>0</v>
      </c>
      <c r="BF286" s="194">
        <f>IF(N286="snížená",J286,0)</f>
        <v>0</v>
      </c>
      <c r="BG286" s="194">
        <f>IF(N286="zákl. přenesená",J286,0)</f>
        <v>0</v>
      </c>
      <c r="BH286" s="194">
        <f>IF(N286="sníž. přenesená",J286,0)</f>
        <v>0</v>
      </c>
      <c r="BI286" s="194">
        <f>IF(N286="nulová",J286,0)</f>
        <v>0</v>
      </c>
      <c r="BJ286" s="19" t="s">
        <v>84</v>
      </c>
      <c r="BK286" s="194">
        <f>ROUND(I286*H286,2)</f>
        <v>0</v>
      </c>
      <c r="BL286" s="19" t="s">
        <v>330</v>
      </c>
      <c r="BM286" s="193" t="s">
        <v>7119</v>
      </c>
    </row>
    <row r="287" spans="1:65" s="2" customFormat="1" ht="29.25">
      <c r="A287" s="36"/>
      <c r="B287" s="37"/>
      <c r="C287" s="38"/>
      <c r="D287" s="195" t="s">
        <v>332</v>
      </c>
      <c r="E287" s="38"/>
      <c r="F287" s="196" t="s">
        <v>7120</v>
      </c>
      <c r="G287" s="38"/>
      <c r="H287" s="38"/>
      <c r="I287" s="197"/>
      <c r="J287" s="38"/>
      <c r="K287" s="38"/>
      <c r="L287" s="41"/>
      <c r="M287" s="198"/>
      <c r="N287" s="199"/>
      <c r="O287" s="66"/>
      <c r="P287" s="66"/>
      <c r="Q287" s="66"/>
      <c r="R287" s="66"/>
      <c r="S287" s="66"/>
      <c r="T287" s="67"/>
      <c r="U287" s="36"/>
      <c r="V287" s="36"/>
      <c r="W287" s="36"/>
      <c r="X287" s="36"/>
      <c r="Y287" s="36"/>
      <c r="Z287" s="36"/>
      <c r="AA287" s="36"/>
      <c r="AB287" s="36"/>
      <c r="AC287" s="36"/>
      <c r="AD287" s="36"/>
      <c r="AE287" s="36"/>
      <c r="AT287" s="19" t="s">
        <v>332</v>
      </c>
      <c r="AU287" s="19" t="s">
        <v>84</v>
      </c>
    </row>
    <row r="288" spans="1:65" s="2" customFormat="1" ht="156">
      <c r="A288" s="36"/>
      <c r="B288" s="37"/>
      <c r="C288" s="38"/>
      <c r="D288" s="195" t="s">
        <v>334</v>
      </c>
      <c r="E288" s="38"/>
      <c r="F288" s="200" t="s">
        <v>7114</v>
      </c>
      <c r="G288" s="38"/>
      <c r="H288" s="38"/>
      <c r="I288" s="197"/>
      <c r="J288" s="38"/>
      <c r="K288" s="38"/>
      <c r="L288" s="41"/>
      <c r="M288" s="198"/>
      <c r="N288" s="199"/>
      <c r="O288" s="66"/>
      <c r="P288" s="66"/>
      <c r="Q288" s="66"/>
      <c r="R288" s="66"/>
      <c r="S288" s="66"/>
      <c r="T288" s="67"/>
      <c r="U288" s="36"/>
      <c r="V288" s="36"/>
      <c r="W288" s="36"/>
      <c r="X288" s="36"/>
      <c r="Y288" s="36"/>
      <c r="Z288" s="36"/>
      <c r="AA288" s="36"/>
      <c r="AB288" s="36"/>
      <c r="AC288" s="36"/>
      <c r="AD288" s="36"/>
      <c r="AE288" s="36"/>
      <c r="AT288" s="19" t="s">
        <v>334</v>
      </c>
      <c r="AU288" s="19" t="s">
        <v>84</v>
      </c>
    </row>
    <row r="289" spans="1:65" s="13" customFormat="1" ht="11.25">
      <c r="B289" s="201"/>
      <c r="C289" s="202"/>
      <c r="D289" s="195" t="s">
        <v>336</v>
      </c>
      <c r="E289" s="203" t="s">
        <v>7121</v>
      </c>
      <c r="F289" s="204" t="s">
        <v>7116</v>
      </c>
      <c r="G289" s="202"/>
      <c r="H289" s="205">
        <v>2</v>
      </c>
      <c r="I289" s="206"/>
      <c r="J289" s="202"/>
      <c r="K289" s="202"/>
      <c r="L289" s="207"/>
      <c r="M289" s="208"/>
      <c r="N289" s="209"/>
      <c r="O289" s="209"/>
      <c r="P289" s="209"/>
      <c r="Q289" s="209"/>
      <c r="R289" s="209"/>
      <c r="S289" s="209"/>
      <c r="T289" s="210"/>
      <c r="AT289" s="211" t="s">
        <v>336</v>
      </c>
      <c r="AU289" s="211" t="s">
        <v>84</v>
      </c>
      <c r="AV289" s="13" t="s">
        <v>87</v>
      </c>
      <c r="AW289" s="13" t="s">
        <v>37</v>
      </c>
      <c r="AX289" s="13" t="s">
        <v>84</v>
      </c>
      <c r="AY289" s="211" t="s">
        <v>324</v>
      </c>
    </row>
    <row r="290" spans="1:65" s="2" customFormat="1" ht="14.45" customHeight="1">
      <c r="A290" s="36"/>
      <c r="B290" s="37"/>
      <c r="C290" s="182" t="s">
        <v>825</v>
      </c>
      <c r="D290" s="182" t="s">
        <v>326</v>
      </c>
      <c r="E290" s="183" t="s">
        <v>7122</v>
      </c>
      <c r="F290" s="184" t="s">
        <v>7123</v>
      </c>
      <c r="G290" s="185" t="s">
        <v>6840</v>
      </c>
      <c r="H290" s="186">
        <v>25.295999999999999</v>
      </c>
      <c r="I290" s="187"/>
      <c r="J290" s="188">
        <f>ROUND(I290*H290,2)</f>
        <v>0</v>
      </c>
      <c r="K290" s="184" t="s">
        <v>6841</v>
      </c>
      <c r="L290" s="41"/>
      <c r="M290" s="189" t="s">
        <v>19</v>
      </c>
      <c r="N290" s="190" t="s">
        <v>47</v>
      </c>
      <c r="O290" s="66"/>
      <c r="P290" s="191">
        <f>O290*H290</f>
        <v>0</v>
      </c>
      <c r="Q290" s="191">
        <v>0</v>
      </c>
      <c r="R290" s="191">
        <f>Q290*H290</f>
        <v>0</v>
      </c>
      <c r="S290" s="191">
        <v>0</v>
      </c>
      <c r="T290" s="192">
        <f>S290*H290</f>
        <v>0</v>
      </c>
      <c r="U290" s="36"/>
      <c r="V290" s="36"/>
      <c r="W290" s="36"/>
      <c r="X290" s="36"/>
      <c r="Y290" s="36"/>
      <c r="Z290" s="36"/>
      <c r="AA290" s="36"/>
      <c r="AB290" s="36"/>
      <c r="AC290" s="36"/>
      <c r="AD290" s="36"/>
      <c r="AE290" s="36"/>
      <c r="AR290" s="193" t="s">
        <v>330</v>
      </c>
      <c r="AT290" s="193" t="s">
        <v>326</v>
      </c>
      <c r="AU290" s="193" t="s">
        <v>84</v>
      </c>
      <c r="AY290" s="19" t="s">
        <v>324</v>
      </c>
      <c r="BE290" s="194">
        <f>IF(N290="základní",J290,0)</f>
        <v>0</v>
      </c>
      <c r="BF290" s="194">
        <f>IF(N290="snížená",J290,0)</f>
        <v>0</v>
      </c>
      <c r="BG290" s="194">
        <f>IF(N290="zákl. přenesená",J290,0)</f>
        <v>0</v>
      </c>
      <c r="BH290" s="194">
        <f>IF(N290="sníž. přenesená",J290,0)</f>
        <v>0</v>
      </c>
      <c r="BI290" s="194">
        <f>IF(N290="nulová",J290,0)</f>
        <v>0</v>
      </c>
      <c r="BJ290" s="19" t="s">
        <v>84</v>
      </c>
      <c r="BK290" s="194">
        <f>ROUND(I290*H290,2)</f>
        <v>0</v>
      </c>
      <c r="BL290" s="19" t="s">
        <v>330</v>
      </c>
      <c r="BM290" s="193" t="s">
        <v>7124</v>
      </c>
    </row>
    <row r="291" spans="1:65" s="2" customFormat="1" ht="11.25">
      <c r="A291" s="36"/>
      <c r="B291" s="37"/>
      <c r="C291" s="38"/>
      <c r="D291" s="195" t="s">
        <v>332</v>
      </c>
      <c r="E291" s="38"/>
      <c r="F291" s="196" t="s">
        <v>7125</v>
      </c>
      <c r="G291" s="38"/>
      <c r="H291" s="38"/>
      <c r="I291" s="197"/>
      <c r="J291" s="38"/>
      <c r="K291" s="38"/>
      <c r="L291" s="41"/>
      <c r="M291" s="198"/>
      <c r="N291" s="199"/>
      <c r="O291" s="66"/>
      <c r="P291" s="66"/>
      <c r="Q291" s="66"/>
      <c r="R291" s="66"/>
      <c r="S291" s="66"/>
      <c r="T291" s="67"/>
      <c r="U291" s="36"/>
      <c r="V291" s="36"/>
      <c r="W291" s="36"/>
      <c r="X291" s="36"/>
      <c r="Y291" s="36"/>
      <c r="Z291" s="36"/>
      <c r="AA291" s="36"/>
      <c r="AB291" s="36"/>
      <c r="AC291" s="36"/>
      <c r="AD291" s="36"/>
      <c r="AE291" s="36"/>
      <c r="AT291" s="19" t="s">
        <v>332</v>
      </c>
      <c r="AU291" s="19" t="s">
        <v>84</v>
      </c>
    </row>
    <row r="292" spans="1:65" s="2" customFormat="1" ht="78">
      <c r="A292" s="36"/>
      <c r="B292" s="37"/>
      <c r="C292" s="38"/>
      <c r="D292" s="195" t="s">
        <v>334</v>
      </c>
      <c r="E292" s="38"/>
      <c r="F292" s="200" t="s">
        <v>7126</v>
      </c>
      <c r="G292" s="38"/>
      <c r="H292" s="38"/>
      <c r="I292" s="197"/>
      <c r="J292" s="38"/>
      <c r="K292" s="38"/>
      <c r="L292" s="41"/>
      <c r="M292" s="198"/>
      <c r="N292" s="199"/>
      <c r="O292" s="66"/>
      <c r="P292" s="66"/>
      <c r="Q292" s="66"/>
      <c r="R292" s="66"/>
      <c r="S292" s="66"/>
      <c r="T292" s="67"/>
      <c r="U292" s="36"/>
      <c r="V292" s="36"/>
      <c r="W292" s="36"/>
      <c r="X292" s="36"/>
      <c r="Y292" s="36"/>
      <c r="Z292" s="36"/>
      <c r="AA292" s="36"/>
      <c r="AB292" s="36"/>
      <c r="AC292" s="36"/>
      <c r="AD292" s="36"/>
      <c r="AE292" s="36"/>
      <c r="AT292" s="19" t="s">
        <v>334</v>
      </c>
      <c r="AU292" s="19" t="s">
        <v>84</v>
      </c>
    </row>
    <row r="293" spans="1:65" s="13" customFormat="1" ht="11.25">
      <c r="B293" s="201"/>
      <c r="C293" s="202"/>
      <c r="D293" s="195" t="s">
        <v>336</v>
      </c>
      <c r="E293" s="203" t="s">
        <v>7127</v>
      </c>
      <c r="F293" s="204" t="s">
        <v>7128</v>
      </c>
      <c r="G293" s="202"/>
      <c r="H293" s="205">
        <v>25.295999999999999</v>
      </c>
      <c r="I293" s="206"/>
      <c r="J293" s="202"/>
      <c r="K293" s="202"/>
      <c r="L293" s="207"/>
      <c r="M293" s="208"/>
      <c r="N293" s="209"/>
      <c r="O293" s="209"/>
      <c r="P293" s="209"/>
      <c r="Q293" s="209"/>
      <c r="R293" s="209"/>
      <c r="S293" s="209"/>
      <c r="T293" s="210"/>
      <c r="AT293" s="211" t="s">
        <v>336</v>
      </c>
      <c r="AU293" s="211" t="s">
        <v>84</v>
      </c>
      <c r="AV293" s="13" t="s">
        <v>87</v>
      </c>
      <c r="AW293" s="13" t="s">
        <v>37</v>
      </c>
      <c r="AX293" s="13" t="s">
        <v>84</v>
      </c>
      <c r="AY293" s="211" t="s">
        <v>324</v>
      </c>
    </row>
    <row r="294" spans="1:65" s="2" customFormat="1" ht="14.45" customHeight="1">
      <c r="A294" s="36"/>
      <c r="B294" s="37"/>
      <c r="C294" s="182" t="s">
        <v>833</v>
      </c>
      <c r="D294" s="182" t="s">
        <v>326</v>
      </c>
      <c r="E294" s="183" t="s">
        <v>7129</v>
      </c>
      <c r="F294" s="184" t="s">
        <v>7130</v>
      </c>
      <c r="G294" s="185" t="s">
        <v>6840</v>
      </c>
      <c r="H294" s="186">
        <v>2.8319999999999999</v>
      </c>
      <c r="I294" s="187"/>
      <c r="J294" s="188">
        <f>ROUND(I294*H294,2)</f>
        <v>0</v>
      </c>
      <c r="K294" s="184" t="s">
        <v>6841</v>
      </c>
      <c r="L294" s="41"/>
      <c r="M294" s="189" t="s">
        <v>19</v>
      </c>
      <c r="N294" s="190" t="s">
        <v>47</v>
      </c>
      <c r="O294" s="66"/>
      <c r="P294" s="191">
        <f>O294*H294</f>
        <v>0</v>
      </c>
      <c r="Q294" s="191">
        <v>0</v>
      </c>
      <c r="R294" s="191">
        <f>Q294*H294</f>
        <v>0</v>
      </c>
      <c r="S294" s="191">
        <v>0</v>
      </c>
      <c r="T294" s="192">
        <f>S294*H294</f>
        <v>0</v>
      </c>
      <c r="U294" s="36"/>
      <c r="V294" s="36"/>
      <c r="W294" s="36"/>
      <c r="X294" s="36"/>
      <c r="Y294" s="36"/>
      <c r="Z294" s="36"/>
      <c r="AA294" s="36"/>
      <c r="AB294" s="36"/>
      <c r="AC294" s="36"/>
      <c r="AD294" s="36"/>
      <c r="AE294" s="36"/>
      <c r="AR294" s="193" t="s">
        <v>330</v>
      </c>
      <c r="AT294" s="193" t="s">
        <v>326</v>
      </c>
      <c r="AU294" s="193" t="s">
        <v>84</v>
      </c>
      <c r="AY294" s="19" t="s">
        <v>324</v>
      </c>
      <c r="BE294" s="194">
        <f>IF(N294="základní",J294,0)</f>
        <v>0</v>
      </c>
      <c r="BF294" s="194">
        <f>IF(N294="snížená",J294,0)</f>
        <v>0</v>
      </c>
      <c r="BG294" s="194">
        <f>IF(N294="zákl. přenesená",J294,0)</f>
        <v>0</v>
      </c>
      <c r="BH294" s="194">
        <f>IF(N294="sníž. přenesená",J294,0)</f>
        <v>0</v>
      </c>
      <c r="BI294" s="194">
        <f>IF(N294="nulová",J294,0)</f>
        <v>0</v>
      </c>
      <c r="BJ294" s="19" t="s">
        <v>84</v>
      </c>
      <c r="BK294" s="194">
        <f>ROUND(I294*H294,2)</f>
        <v>0</v>
      </c>
      <c r="BL294" s="19" t="s">
        <v>330</v>
      </c>
      <c r="BM294" s="193" t="s">
        <v>7131</v>
      </c>
    </row>
    <row r="295" spans="1:65" s="2" customFormat="1" ht="11.25">
      <c r="A295" s="36"/>
      <c r="B295" s="37"/>
      <c r="C295" s="38"/>
      <c r="D295" s="195" t="s">
        <v>332</v>
      </c>
      <c r="E295" s="38"/>
      <c r="F295" s="196" t="s">
        <v>7132</v>
      </c>
      <c r="G295" s="38"/>
      <c r="H295" s="38"/>
      <c r="I295" s="197"/>
      <c r="J295" s="38"/>
      <c r="K295" s="38"/>
      <c r="L295" s="41"/>
      <c r="M295" s="198"/>
      <c r="N295" s="199"/>
      <c r="O295" s="66"/>
      <c r="P295" s="66"/>
      <c r="Q295" s="66"/>
      <c r="R295" s="66"/>
      <c r="S295" s="66"/>
      <c r="T295" s="67"/>
      <c r="U295" s="36"/>
      <c r="V295" s="36"/>
      <c r="W295" s="36"/>
      <c r="X295" s="36"/>
      <c r="Y295" s="36"/>
      <c r="Z295" s="36"/>
      <c r="AA295" s="36"/>
      <c r="AB295" s="36"/>
      <c r="AC295" s="36"/>
      <c r="AD295" s="36"/>
      <c r="AE295" s="36"/>
      <c r="AT295" s="19" t="s">
        <v>332</v>
      </c>
      <c r="AU295" s="19" t="s">
        <v>84</v>
      </c>
    </row>
    <row r="296" spans="1:65" s="2" customFormat="1" ht="78">
      <c r="A296" s="36"/>
      <c r="B296" s="37"/>
      <c r="C296" s="38"/>
      <c r="D296" s="195" t="s">
        <v>334</v>
      </c>
      <c r="E296" s="38"/>
      <c r="F296" s="200" t="s">
        <v>7126</v>
      </c>
      <c r="G296" s="38"/>
      <c r="H296" s="38"/>
      <c r="I296" s="197"/>
      <c r="J296" s="38"/>
      <c r="K296" s="38"/>
      <c r="L296" s="41"/>
      <c r="M296" s="198"/>
      <c r="N296" s="199"/>
      <c r="O296" s="66"/>
      <c r="P296" s="66"/>
      <c r="Q296" s="66"/>
      <c r="R296" s="66"/>
      <c r="S296" s="66"/>
      <c r="T296" s="67"/>
      <c r="U296" s="36"/>
      <c r="V296" s="36"/>
      <c r="W296" s="36"/>
      <c r="X296" s="36"/>
      <c r="Y296" s="36"/>
      <c r="Z296" s="36"/>
      <c r="AA296" s="36"/>
      <c r="AB296" s="36"/>
      <c r="AC296" s="36"/>
      <c r="AD296" s="36"/>
      <c r="AE296" s="36"/>
      <c r="AT296" s="19" t="s">
        <v>334</v>
      </c>
      <c r="AU296" s="19" t="s">
        <v>84</v>
      </c>
    </row>
    <row r="297" spans="1:65" s="13" customFormat="1" ht="11.25">
      <c r="B297" s="201"/>
      <c r="C297" s="202"/>
      <c r="D297" s="195" t="s">
        <v>336</v>
      </c>
      <c r="E297" s="203" t="s">
        <v>7133</v>
      </c>
      <c r="F297" s="204" t="s">
        <v>7134</v>
      </c>
      <c r="G297" s="202"/>
      <c r="H297" s="205">
        <v>2.8319999999999999</v>
      </c>
      <c r="I297" s="206"/>
      <c r="J297" s="202"/>
      <c r="K297" s="202"/>
      <c r="L297" s="207"/>
      <c r="M297" s="208"/>
      <c r="N297" s="209"/>
      <c r="O297" s="209"/>
      <c r="P297" s="209"/>
      <c r="Q297" s="209"/>
      <c r="R297" s="209"/>
      <c r="S297" s="209"/>
      <c r="T297" s="210"/>
      <c r="AT297" s="211" t="s">
        <v>336</v>
      </c>
      <c r="AU297" s="211" t="s">
        <v>84</v>
      </c>
      <c r="AV297" s="13" t="s">
        <v>87</v>
      </c>
      <c r="AW297" s="13" t="s">
        <v>37</v>
      </c>
      <c r="AX297" s="13" t="s">
        <v>84</v>
      </c>
      <c r="AY297" s="211" t="s">
        <v>324</v>
      </c>
    </row>
    <row r="298" spans="1:65" s="2" customFormat="1" ht="14.45" customHeight="1">
      <c r="A298" s="36"/>
      <c r="B298" s="37"/>
      <c r="C298" s="182" t="s">
        <v>841</v>
      </c>
      <c r="D298" s="182" t="s">
        <v>326</v>
      </c>
      <c r="E298" s="183" t="s">
        <v>7135</v>
      </c>
      <c r="F298" s="184" t="s">
        <v>7136</v>
      </c>
      <c r="G298" s="185" t="s">
        <v>6840</v>
      </c>
      <c r="H298" s="186">
        <v>6.44</v>
      </c>
      <c r="I298" s="187"/>
      <c r="J298" s="188">
        <f>ROUND(I298*H298,2)</f>
        <v>0</v>
      </c>
      <c r="K298" s="184" t="s">
        <v>6841</v>
      </c>
      <c r="L298" s="41"/>
      <c r="M298" s="189" t="s">
        <v>19</v>
      </c>
      <c r="N298" s="190" t="s">
        <v>47</v>
      </c>
      <c r="O298" s="66"/>
      <c r="P298" s="191">
        <f>O298*H298</f>
        <v>0</v>
      </c>
      <c r="Q298" s="191">
        <v>0</v>
      </c>
      <c r="R298" s="191">
        <f>Q298*H298</f>
        <v>0</v>
      </c>
      <c r="S298" s="191">
        <v>0</v>
      </c>
      <c r="T298" s="192">
        <f>S298*H298</f>
        <v>0</v>
      </c>
      <c r="U298" s="36"/>
      <c r="V298" s="36"/>
      <c r="W298" s="36"/>
      <c r="X298" s="36"/>
      <c r="Y298" s="36"/>
      <c r="Z298" s="36"/>
      <c r="AA298" s="36"/>
      <c r="AB298" s="36"/>
      <c r="AC298" s="36"/>
      <c r="AD298" s="36"/>
      <c r="AE298" s="36"/>
      <c r="AR298" s="193" t="s">
        <v>330</v>
      </c>
      <c r="AT298" s="193" t="s">
        <v>326</v>
      </c>
      <c r="AU298" s="193" t="s">
        <v>84</v>
      </c>
      <c r="AY298" s="19" t="s">
        <v>324</v>
      </c>
      <c r="BE298" s="194">
        <f>IF(N298="základní",J298,0)</f>
        <v>0</v>
      </c>
      <c r="BF298" s="194">
        <f>IF(N298="snížená",J298,0)</f>
        <v>0</v>
      </c>
      <c r="BG298" s="194">
        <f>IF(N298="zákl. přenesená",J298,0)</f>
        <v>0</v>
      </c>
      <c r="BH298" s="194">
        <f>IF(N298="sníž. přenesená",J298,0)</f>
        <v>0</v>
      </c>
      <c r="BI298" s="194">
        <f>IF(N298="nulová",J298,0)</f>
        <v>0</v>
      </c>
      <c r="BJ298" s="19" t="s">
        <v>84</v>
      </c>
      <c r="BK298" s="194">
        <f>ROUND(I298*H298,2)</f>
        <v>0</v>
      </c>
      <c r="BL298" s="19" t="s">
        <v>330</v>
      </c>
      <c r="BM298" s="193" t="s">
        <v>7137</v>
      </c>
    </row>
    <row r="299" spans="1:65" s="2" customFormat="1" ht="11.25">
      <c r="A299" s="36"/>
      <c r="B299" s="37"/>
      <c r="C299" s="38"/>
      <c r="D299" s="195" t="s">
        <v>332</v>
      </c>
      <c r="E299" s="38"/>
      <c r="F299" s="196" t="s">
        <v>7138</v>
      </c>
      <c r="G299" s="38"/>
      <c r="H299" s="38"/>
      <c r="I299" s="197"/>
      <c r="J299" s="38"/>
      <c r="K299" s="38"/>
      <c r="L299" s="41"/>
      <c r="M299" s="198"/>
      <c r="N299" s="199"/>
      <c r="O299" s="66"/>
      <c r="P299" s="66"/>
      <c r="Q299" s="66"/>
      <c r="R299" s="66"/>
      <c r="S299" s="66"/>
      <c r="T299" s="67"/>
      <c r="U299" s="36"/>
      <c r="V299" s="36"/>
      <c r="W299" s="36"/>
      <c r="X299" s="36"/>
      <c r="Y299" s="36"/>
      <c r="Z299" s="36"/>
      <c r="AA299" s="36"/>
      <c r="AB299" s="36"/>
      <c r="AC299" s="36"/>
      <c r="AD299" s="36"/>
      <c r="AE299" s="36"/>
      <c r="AT299" s="19" t="s">
        <v>332</v>
      </c>
      <c r="AU299" s="19" t="s">
        <v>84</v>
      </c>
    </row>
    <row r="300" spans="1:65" s="2" customFormat="1" ht="78">
      <c r="A300" s="36"/>
      <c r="B300" s="37"/>
      <c r="C300" s="38"/>
      <c r="D300" s="195" t="s">
        <v>334</v>
      </c>
      <c r="E300" s="38"/>
      <c r="F300" s="200" t="s">
        <v>7126</v>
      </c>
      <c r="G300" s="38"/>
      <c r="H300" s="38"/>
      <c r="I300" s="197"/>
      <c r="J300" s="38"/>
      <c r="K300" s="38"/>
      <c r="L300" s="41"/>
      <c r="M300" s="198"/>
      <c r="N300" s="199"/>
      <c r="O300" s="66"/>
      <c r="P300" s="66"/>
      <c r="Q300" s="66"/>
      <c r="R300" s="66"/>
      <c r="S300" s="66"/>
      <c r="T300" s="67"/>
      <c r="U300" s="36"/>
      <c r="V300" s="36"/>
      <c r="W300" s="36"/>
      <c r="X300" s="36"/>
      <c r="Y300" s="36"/>
      <c r="Z300" s="36"/>
      <c r="AA300" s="36"/>
      <c r="AB300" s="36"/>
      <c r="AC300" s="36"/>
      <c r="AD300" s="36"/>
      <c r="AE300" s="36"/>
      <c r="AT300" s="19" t="s">
        <v>334</v>
      </c>
      <c r="AU300" s="19" t="s">
        <v>84</v>
      </c>
    </row>
    <row r="301" spans="1:65" s="13" customFormat="1" ht="11.25">
      <c r="B301" s="201"/>
      <c r="C301" s="202"/>
      <c r="D301" s="195" t="s">
        <v>336</v>
      </c>
      <c r="E301" s="203" t="s">
        <v>7139</v>
      </c>
      <c r="F301" s="204" t="s">
        <v>7140</v>
      </c>
      <c r="G301" s="202"/>
      <c r="H301" s="205">
        <v>6.44</v>
      </c>
      <c r="I301" s="206"/>
      <c r="J301" s="202"/>
      <c r="K301" s="202"/>
      <c r="L301" s="207"/>
      <c r="M301" s="208"/>
      <c r="N301" s="209"/>
      <c r="O301" s="209"/>
      <c r="P301" s="209"/>
      <c r="Q301" s="209"/>
      <c r="R301" s="209"/>
      <c r="S301" s="209"/>
      <c r="T301" s="210"/>
      <c r="AT301" s="211" t="s">
        <v>336</v>
      </c>
      <c r="AU301" s="211" t="s">
        <v>84</v>
      </c>
      <c r="AV301" s="13" t="s">
        <v>87</v>
      </c>
      <c r="AW301" s="13" t="s">
        <v>37</v>
      </c>
      <c r="AX301" s="13" t="s">
        <v>84</v>
      </c>
      <c r="AY301" s="211" t="s">
        <v>324</v>
      </c>
    </row>
    <row r="302" spans="1:65" s="2" customFormat="1" ht="14.45" customHeight="1">
      <c r="A302" s="36"/>
      <c r="B302" s="37"/>
      <c r="C302" s="182" t="s">
        <v>846</v>
      </c>
      <c r="D302" s="182" t="s">
        <v>326</v>
      </c>
      <c r="E302" s="183" t="s">
        <v>7141</v>
      </c>
      <c r="F302" s="184" t="s">
        <v>7136</v>
      </c>
      <c r="G302" s="185" t="s">
        <v>6840</v>
      </c>
      <c r="H302" s="186">
        <v>4.4400000000000004</v>
      </c>
      <c r="I302" s="187"/>
      <c r="J302" s="188">
        <f>ROUND(I302*H302,2)</f>
        <v>0</v>
      </c>
      <c r="K302" s="184" t="s">
        <v>6841</v>
      </c>
      <c r="L302" s="41"/>
      <c r="M302" s="189" t="s">
        <v>19</v>
      </c>
      <c r="N302" s="190" t="s">
        <v>47</v>
      </c>
      <c r="O302" s="66"/>
      <c r="P302" s="191">
        <f>O302*H302</f>
        <v>0</v>
      </c>
      <c r="Q302" s="191">
        <v>0</v>
      </c>
      <c r="R302" s="191">
        <f>Q302*H302</f>
        <v>0</v>
      </c>
      <c r="S302" s="191">
        <v>0</v>
      </c>
      <c r="T302" s="192">
        <f>S302*H302</f>
        <v>0</v>
      </c>
      <c r="U302" s="36"/>
      <c r="V302" s="36"/>
      <c r="W302" s="36"/>
      <c r="X302" s="36"/>
      <c r="Y302" s="36"/>
      <c r="Z302" s="36"/>
      <c r="AA302" s="36"/>
      <c r="AB302" s="36"/>
      <c r="AC302" s="36"/>
      <c r="AD302" s="36"/>
      <c r="AE302" s="36"/>
      <c r="AR302" s="193" t="s">
        <v>330</v>
      </c>
      <c r="AT302" s="193" t="s">
        <v>326</v>
      </c>
      <c r="AU302" s="193" t="s">
        <v>84</v>
      </c>
      <c r="AY302" s="19" t="s">
        <v>324</v>
      </c>
      <c r="BE302" s="194">
        <f>IF(N302="základní",J302,0)</f>
        <v>0</v>
      </c>
      <c r="BF302" s="194">
        <f>IF(N302="snížená",J302,0)</f>
        <v>0</v>
      </c>
      <c r="BG302" s="194">
        <f>IF(N302="zákl. přenesená",J302,0)</f>
        <v>0</v>
      </c>
      <c r="BH302" s="194">
        <f>IF(N302="sníž. přenesená",J302,0)</f>
        <v>0</v>
      </c>
      <c r="BI302" s="194">
        <f>IF(N302="nulová",J302,0)</f>
        <v>0</v>
      </c>
      <c r="BJ302" s="19" t="s">
        <v>84</v>
      </c>
      <c r="BK302" s="194">
        <f>ROUND(I302*H302,2)</f>
        <v>0</v>
      </c>
      <c r="BL302" s="19" t="s">
        <v>330</v>
      </c>
      <c r="BM302" s="193" t="s">
        <v>7142</v>
      </c>
    </row>
    <row r="303" spans="1:65" s="2" customFormat="1" ht="11.25">
      <c r="A303" s="36"/>
      <c r="B303" s="37"/>
      <c r="C303" s="38"/>
      <c r="D303" s="195" t="s">
        <v>332</v>
      </c>
      <c r="E303" s="38"/>
      <c r="F303" s="196" t="s">
        <v>7143</v>
      </c>
      <c r="G303" s="38"/>
      <c r="H303" s="38"/>
      <c r="I303" s="197"/>
      <c r="J303" s="38"/>
      <c r="K303" s="38"/>
      <c r="L303" s="41"/>
      <c r="M303" s="198"/>
      <c r="N303" s="199"/>
      <c r="O303" s="66"/>
      <c r="P303" s="66"/>
      <c r="Q303" s="66"/>
      <c r="R303" s="66"/>
      <c r="S303" s="66"/>
      <c r="T303" s="67"/>
      <c r="U303" s="36"/>
      <c r="V303" s="36"/>
      <c r="W303" s="36"/>
      <c r="X303" s="36"/>
      <c r="Y303" s="36"/>
      <c r="Z303" s="36"/>
      <c r="AA303" s="36"/>
      <c r="AB303" s="36"/>
      <c r="AC303" s="36"/>
      <c r="AD303" s="36"/>
      <c r="AE303" s="36"/>
      <c r="AT303" s="19" t="s">
        <v>332</v>
      </c>
      <c r="AU303" s="19" t="s">
        <v>84</v>
      </c>
    </row>
    <row r="304" spans="1:65" s="2" customFormat="1" ht="78">
      <c r="A304" s="36"/>
      <c r="B304" s="37"/>
      <c r="C304" s="38"/>
      <c r="D304" s="195" t="s">
        <v>334</v>
      </c>
      <c r="E304" s="38"/>
      <c r="F304" s="200" t="s">
        <v>7126</v>
      </c>
      <c r="G304" s="38"/>
      <c r="H304" s="38"/>
      <c r="I304" s="197"/>
      <c r="J304" s="38"/>
      <c r="K304" s="38"/>
      <c r="L304" s="41"/>
      <c r="M304" s="198"/>
      <c r="N304" s="199"/>
      <c r="O304" s="66"/>
      <c r="P304" s="66"/>
      <c r="Q304" s="66"/>
      <c r="R304" s="66"/>
      <c r="S304" s="66"/>
      <c r="T304" s="67"/>
      <c r="U304" s="36"/>
      <c r="V304" s="36"/>
      <c r="W304" s="36"/>
      <c r="X304" s="36"/>
      <c r="Y304" s="36"/>
      <c r="Z304" s="36"/>
      <c r="AA304" s="36"/>
      <c r="AB304" s="36"/>
      <c r="AC304" s="36"/>
      <c r="AD304" s="36"/>
      <c r="AE304" s="36"/>
      <c r="AT304" s="19" t="s">
        <v>334</v>
      </c>
      <c r="AU304" s="19" t="s">
        <v>84</v>
      </c>
    </row>
    <row r="305" spans="1:51" s="13" customFormat="1" ht="11.25">
      <c r="B305" s="201"/>
      <c r="C305" s="202"/>
      <c r="D305" s="195" t="s">
        <v>336</v>
      </c>
      <c r="E305" s="203" t="s">
        <v>7144</v>
      </c>
      <c r="F305" s="204" t="s">
        <v>7145</v>
      </c>
      <c r="G305" s="202"/>
      <c r="H305" s="205">
        <v>4.4400000000000004</v>
      </c>
      <c r="I305" s="206"/>
      <c r="J305" s="202"/>
      <c r="K305" s="202"/>
      <c r="L305" s="207"/>
      <c r="M305" s="261"/>
      <c r="N305" s="262"/>
      <c r="O305" s="262"/>
      <c r="P305" s="262"/>
      <c r="Q305" s="262"/>
      <c r="R305" s="262"/>
      <c r="S305" s="262"/>
      <c r="T305" s="263"/>
      <c r="AT305" s="211" t="s">
        <v>336</v>
      </c>
      <c r="AU305" s="211" t="s">
        <v>84</v>
      </c>
      <c r="AV305" s="13" t="s">
        <v>87</v>
      </c>
      <c r="AW305" s="13" t="s">
        <v>37</v>
      </c>
      <c r="AX305" s="13" t="s">
        <v>84</v>
      </c>
      <c r="AY305" s="211" t="s">
        <v>324</v>
      </c>
    </row>
    <row r="306" spans="1:51" s="2" customFormat="1" ht="6.95" customHeight="1">
      <c r="A306" s="36"/>
      <c r="B306" s="49"/>
      <c r="C306" s="50"/>
      <c r="D306" s="50"/>
      <c r="E306" s="50"/>
      <c r="F306" s="50"/>
      <c r="G306" s="50"/>
      <c r="H306" s="50"/>
      <c r="I306" s="50"/>
      <c r="J306" s="50"/>
      <c r="K306" s="50"/>
      <c r="L306" s="41"/>
      <c r="M306" s="36"/>
      <c r="O306" s="36"/>
      <c r="P306" s="36"/>
      <c r="Q306" s="36"/>
      <c r="R306" s="36"/>
      <c r="S306" s="36"/>
      <c r="T306" s="36"/>
      <c r="U306" s="36"/>
      <c r="V306" s="36"/>
      <c r="W306" s="36"/>
      <c r="X306" s="36"/>
      <c r="Y306" s="36"/>
      <c r="Z306" s="36"/>
      <c r="AA306" s="36"/>
      <c r="AB306" s="36"/>
      <c r="AC306" s="36"/>
      <c r="AD306" s="36"/>
      <c r="AE306" s="36"/>
    </row>
  </sheetData>
  <sheetProtection algorithmName="SHA-512" hashValue="F9DB3iCBrbIjclYYYRgDQg9w0JzEaUTWjlOUdvb7ZZajnISP6hkVGt6CQDCuaIdTGhZhFfXL5o22QfBCq3rAiA==" saltValue="DSDuje/y/q+9nt7vHjCVm1FX+xCtrj5J56KnZ6b3F/ie7VIhck5oK1q2Qajg2RJCpZkld9+x1uTaddckgtXOHQ==" spinCount="100000" sheet="1" objects="1" scenarios="1" formatColumns="0" formatRows="0" autoFilter="0"/>
  <autoFilter ref="C87:K305"/>
  <mergeCells count="9">
    <mergeCell ref="E50:H50"/>
    <mergeCell ref="E78:H78"/>
    <mergeCell ref="E80:H80"/>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37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56" s="1" customFormat="1" ht="36.950000000000003" customHeight="1">
      <c r="L2" s="390"/>
      <c r="M2" s="390"/>
      <c r="N2" s="390"/>
      <c r="O2" s="390"/>
      <c r="P2" s="390"/>
      <c r="Q2" s="390"/>
      <c r="R2" s="390"/>
      <c r="S2" s="390"/>
      <c r="T2" s="390"/>
      <c r="U2" s="390"/>
      <c r="V2" s="390"/>
      <c r="AT2" s="19" t="s">
        <v>124</v>
      </c>
      <c r="AZ2" s="110" t="s">
        <v>7146</v>
      </c>
      <c r="BA2" s="110" t="s">
        <v>7147</v>
      </c>
      <c r="BB2" s="110" t="s">
        <v>152</v>
      </c>
      <c r="BC2" s="110" t="s">
        <v>7148</v>
      </c>
      <c r="BD2" s="110" t="s">
        <v>87</v>
      </c>
    </row>
    <row r="3" spans="1:56" s="1" customFormat="1" ht="6.95" customHeight="1">
      <c r="B3" s="111"/>
      <c r="C3" s="112"/>
      <c r="D3" s="112"/>
      <c r="E3" s="112"/>
      <c r="F3" s="112"/>
      <c r="G3" s="112"/>
      <c r="H3" s="112"/>
      <c r="I3" s="112"/>
      <c r="J3" s="112"/>
      <c r="K3" s="112"/>
      <c r="L3" s="22"/>
      <c r="AT3" s="19" t="s">
        <v>87</v>
      </c>
      <c r="AZ3" s="110" t="s">
        <v>7149</v>
      </c>
      <c r="BA3" s="110" t="s">
        <v>7150</v>
      </c>
      <c r="BB3" s="110" t="s">
        <v>152</v>
      </c>
      <c r="BC3" s="110" t="s">
        <v>7151</v>
      </c>
      <c r="BD3" s="110" t="s">
        <v>87</v>
      </c>
    </row>
    <row r="4" spans="1:56" s="1" customFormat="1" ht="24.95" customHeight="1">
      <c r="B4" s="22"/>
      <c r="D4" s="113" t="s">
        <v>140</v>
      </c>
      <c r="L4" s="22"/>
      <c r="M4" s="114" t="s">
        <v>10</v>
      </c>
      <c r="AT4" s="19" t="s">
        <v>4</v>
      </c>
      <c r="AZ4" s="110" t="s">
        <v>7152</v>
      </c>
      <c r="BA4" s="110" t="s">
        <v>7153</v>
      </c>
      <c r="BB4" s="110" t="s">
        <v>135</v>
      </c>
      <c r="BC4" s="110" t="s">
        <v>7154</v>
      </c>
      <c r="BD4" s="110" t="s">
        <v>87</v>
      </c>
    </row>
    <row r="5" spans="1:56" s="1" customFormat="1" ht="6.95" customHeight="1">
      <c r="B5" s="22"/>
      <c r="L5" s="22"/>
      <c r="AZ5" s="110" t="s">
        <v>5769</v>
      </c>
      <c r="BA5" s="110" t="s">
        <v>5770</v>
      </c>
      <c r="BB5" s="110" t="s">
        <v>152</v>
      </c>
      <c r="BC5" s="110" t="s">
        <v>7155</v>
      </c>
      <c r="BD5" s="110" t="s">
        <v>87</v>
      </c>
    </row>
    <row r="6" spans="1:56" s="1" customFormat="1" ht="12" customHeight="1">
      <c r="B6" s="22"/>
      <c r="D6" s="115" t="s">
        <v>16</v>
      </c>
      <c r="L6" s="22"/>
      <c r="AZ6" s="110" t="s">
        <v>7156</v>
      </c>
      <c r="BA6" s="110" t="s">
        <v>7157</v>
      </c>
      <c r="BB6" s="110" t="s">
        <v>152</v>
      </c>
      <c r="BC6" s="110" t="s">
        <v>7158</v>
      </c>
      <c r="BD6" s="110" t="s">
        <v>87</v>
      </c>
    </row>
    <row r="7" spans="1:56" s="1" customFormat="1" ht="16.5" customHeight="1">
      <c r="B7" s="22"/>
      <c r="E7" s="407" t="str">
        <f>'Rekapitulace stavby'!K6</f>
        <v>VD Morávka – převedení extrémních povodní, stavba č. 4074</v>
      </c>
      <c r="F7" s="408"/>
      <c r="G7" s="408"/>
      <c r="H7" s="408"/>
      <c r="L7" s="22"/>
      <c r="AZ7" s="110" t="s">
        <v>212</v>
      </c>
      <c r="BA7" s="110" t="s">
        <v>7159</v>
      </c>
      <c r="BB7" s="110" t="s">
        <v>152</v>
      </c>
      <c r="BC7" s="110" t="s">
        <v>7160</v>
      </c>
      <c r="BD7" s="110" t="s">
        <v>87</v>
      </c>
    </row>
    <row r="8" spans="1:56" s="2" customFormat="1" ht="12" customHeight="1">
      <c r="A8" s="36"/>
      <c r="B8" s="41"/>
      <c r="C8" s="36"/>
      <c r="D8" s="115" t="s">
        <v>154</v>
      </c>
      <c r="E8" s="36"/>
      <c r="F8" s="36"/>
      <c r="G8" s="36"/>
      <c r="H8" s="36"/>
      <c r="I8" s="36"/>
      <c r="J8" s="36"/>
      <c r="K8" s="36"/>
      <c r="L8" s="116"/>
      <c r="S8" s="36"/>
      <c r="T8" s="36"/>
      <c r="U8" s="36"/>
      <c r="V8" s="36"/>
      <c r="W8" s="36"/>
      <c r="X8" s="36"/>
      <c r="Y8" s="36"/>
      <c r="Z8" s="36"/>
      <c r="AA8" s="36"/>
      <c r="AB8" s="36"/>
      <c r="AC8" s="36"/>
      <c r="AD8" s="36"/>
      <c r="AE8" s="36"/>
      <c r="AZ8" s="110" t="s">
        <v>7161</v>
      </c>
      <c r="BA8" s="110" t="s">
        <v>7162</v>
      </c>
      <c r="BB8" s="110" t="s">
        <v>152</v>
      </c>
      <c r="BC8" s="110" t="s">
        <v>7163</v>
      </c>
      <c r="BD8" s="110" t="s">
        <v>87</v>
      </c>
    </row>
    <row r="9" spans="1:56" s="2" customFormat="1" ht="16.5" customHeight="1">
      <c r="A9" s="36"/>
      <c r="B9" s="41"/>
      <c r="C9" s="36"/>
      <c r="D9" s="36"/>
      <c r="E9" s="409" t="s">
        <v>7164</v>
      </c>
      <c r="F9" s="410"/>
      <c r="G9" s="410"/>
      <c r="H9" s="410"/>
      <c r="I9" s="36"/>
      <c r="J9" s="36"/>
      <c r="K9" s="36"/>
      <c r="L9" s="116"/>
      <c r="S9" s="36"/>
      <c r="T9" s="36"/>
      <c r="U9" s="36"/>
      <c r="V9" s="36"/>
      <c r="W9" s="36"/>
      <c r="X9" s="36"/>
      <c r="Y9" s="36"/>
      <c r="Z9" s="36"/>
      <c r="AA9" s="36"/>
      <c r="AB9" s="36"/>
      <c r="AC9" s="36"/>
      <c r="AD9" s="36"/>
      <c r="AE9" s="36"/>
      <c r="AZ9" s="110" t="s">
        <v>7165</v>
      </c>
      <c r="BA9" s="110" t="s">
        <v>213</v>
      </c>
      <c r="BB9" s="110" t="s">
        <v>135</v>
      </c>
      <c r="BC9" s="110" t="s">
        <v>7166</v>
      </c>
      <c r="BD9" s="110" t="s">
        <v>87</v>
      </c>
    </row>
    <row r="10" spans="1:56" s="2" customFormat="1" ht="11.25">
      <c r="A10" s="36"/>
      <c r="B10" s="41"/>
      <c r="C10" s="36"/>
      <c r="D10" s="36"/>
      <c r="E10" s="36"/>
      <c r="F10" s="36"/>
      <c r="G10" s="36"/>
      <c r="H10" s="36"/>
      <c r="I10" s="36"/>
      <c r="J10" s="36"/>
      <c r="K10" s="36"/>
      <c r="L10" s="116"/>
      <c r="S10" s="36"/>
      <c r="T10" s="36"/>
      <c r="U10" s="36"/>
      <c r="V10" s="36"/>
      <c r="W10" s="36"/>
      <c r="X10" s="36"/>
      <c r="Y10" s="36"/>
      <c r="Z10" s="36"/>
      <c r="AA10" s="36"/>
      <c r="AB10" s="36"/>
      <c r="AC10" s="36"/>
      <c r="AD10" s="36"/>
      <c r="AE10" s="36"/>
      <c r="AZ10" s="110" t="s">
        <v>7167</v>
      </c>
      <c r="BA10" s="110" t="s">
        <v>7168</v>
      </c>
      <c r="BB10" s="110" t="s">
        <v>135</v>
      </c>
      <c r="BC10" s="110" t="s">
        <v>7169</v>
      </c>
      <c r="BD10" s="110" t="s">
        <v>87</v>
      </c>
    </row>
    <row r="11" spans="1:56" s="2" customFormat="1" ht="12" customHeight="1">
      <c r="A11" s="36"/>
      <c r="B11" s="41"/>
      <c r="C11" s="36"/>
      <c r="D11" s="115" t="s">
        <v>18</v>
      </c>
      <c r="E11" s="36"/>
      <c r="F11" s="105" t="s">
        <v>125</v>
      </c>
      <c r="G11" s="36"/>
      <c r="H11" s="36"/>
      <c r="I11" s="115" t="s">
        <v>20</v>
      </c>
      <c r="J11" s="105" t="s">
        <v>19</v>
      </c>
      <c r="K11" s="36"/>
      <c r="L11" s="116"/>
      <c r="S11" s="36"/>
      <c r="T11" s="36"/>
      <c r="U11" s="36"/>
      <c r="V11" s="36"/>
      <c r="W11" s="36"/>
      <c r="X11" s="36"/>
      <c r="Y11" s="36"/>
      <c r="Z11" s="36"/>
      <c r="AA11" s="36"/>
      <c r="AB11" s="36"/>
      <c r="AC11" s="36"/>
      <c r="AD11" s="36"/>
      <c r="AE11" s="36"/>
      <c r="AZ11" s="110" t="s">
        <v>7170</v>
      </c>
      <c r="BA11" s="110" t="s">
        <v>7171</v>
      </c>
      <c r="BB11" s="110" t="s">
        <v>135</v>
      </c>
      <c r="BC11" s="110" t="s">
        <v>7172</v>
      </c>
      <c r="BD11" s="110" t="s">
        <v>87</v>
      </c>
    </row>
    <row r="12" spans="1:56" s="2" customFormat="1" ht="12" customHeight="1">
      <c r="A12" s="36"/>
      <c r="B12" s="41"/>
      <c r="C12" s="36"/>
      <c r="D12" s="115" t="s">
        <v>21</v>
      </c>
      <c r="E12" s="36"/>
      <c r="F12" s="105" t="s">
        <v>22</v>
      </c>
      <c r="G12" s="36"/>
      <c r="H12" s="36"/>
      <c r="I12" s="115" t="s">
        <v>23</v>
      </c>
      <c r="J12" s="117" t="str">
        <f>'Rekapitulace stavby'!AN8</f>
        <v>11. 11. 2020</v>
      </c>
      <c r="K12" s="36"/>
      <c r="L12" s="116"/>
      <c r="S12" s="36"/>
      <c r="T12" s="36"/>
      <c r="U12" s="36"/>
      <c r="V12" s="36"/>
      <c r="W12" s="36"/>
      <c r="X12" s="36"/>
      <c r="Y12" s="36"/>
      <c r="Z12" s="36"/>
      <c r="AA12" s="36"/>
      <c r="AB12" s="36"/>
      <c r="AC12" s="36"/>
      <c r="AD12" s="36"/>
      <c r="AE12" s="36"/>
      <c r="AZ12" s="110" t="s">
        <v>7173</v>
      </c>
      <c r="BA12" s="110" t="s">
        <v>7174</v>
      </c>
      <c r="BB12" s="110" t="s">
        <v>152</v>
      </c>
      <c r="BC12" s="110" t="s">
        <v>841</v>
      </c>
      <c r="BD12" s="110" t="s">
        <v>87</v>
      </c>
    </row>
    <row r="13" spans="1:56" s="2" customFormat="1" ht="10.9" customHeight="1">
      <c r="A13" s="36"/>
      <c r="B13" s="41"/>
      <c r="C13" s="36"/>
      <c r="D13" s="36"/>
      <c r="E13" s="36"/>
      <c r="F13" s="36"/>
      <c r="G13" s="36"/>
      <c r="H13" s="36"/>
      <c r="I13" s="36"/>
      <c r="J13" s="36"/>
      <c r="K13" s="36"/>
      <c r="L13" s="116"/>
      <c r="S13" s="36"/>
      <c r="T13" s="36"/>
      <c r="U13" s="36"/>
      <c r="V13" s="36"/>
      <c r="W13" s="36"/>
      <c r="X13" s="36"/>
      <c r="Y13" s="36"/>
      <c r="Z13" s="36"/>
      <c r="AA13" s="36"/>
      <c r="AB13" s="36"/>
      <c r="AC13" s="36"/>
      <c r="AD13" s="36"/>
      <c r="AE13" s="36"/>
    </row>
    <row r="14" spans="1:56" s="2" customFormat="1" ht="12" customHeight="1">
      <c r="A14" s="36"/>
      <c r="B14" s="41"/>
      <c r="C14" s="36"/>
      <c r="D14" s="115" t="s">
        <v>25</v>
      </c>
      <c r="E14" s="36"/>
      <c r="F14" s="36"/>
      <c r="G14" s="36"/>
      <c r="H14" s="36"/>
      <c r="I14" s="115" t="s">
        <v>26</v>
      </c>
      <c r="J14" s="105" t="s">
        <v>27</v>
      </c>
      <c r="K14" s="36"/>
      <c r="L14" s="116"/>
      <c r="S14" s="36"/>
      <c r="T14" s="36"/>
      <c r="U14" s="36"/>
      <c r="V14" s="36"/>
      <c r="W14" s="36"/>
      <c r="X14" s="36"/>
      <c r="Y14" s="36"/>
      <c r="Z14" s="36"/>
      <c r="AA14" s="36"/>
      <c r="AB14" s="36"/>
      <c r="AC14" s="36"/>
      <c r="AD14" s="36"/>
      <c r="AE14" s="36"/>
    </row>
    <row r="15" spans="1:56" s="2" customFormat="1" ht="18" customHeight="1">
      <c r="A15" s="36"/>
      <c r="B15" s="41"/>
      <c r="C15" s="36"/>
      <c r="D15" s="36"/>
      <c r="E15" s="105" t="s">
        <v>28</v>
      </c>
      <c r="F15" s="36"/>
      <c r="G15" s="36"/>
      <c r="H15" s="36"/>
      <c r="I15" s="115" t="s">
        <v>29</v>
      </c>
      <c r="J15" s="105" t="s">
        <v>30</v>
      </c>
      <c r="K15" s="36"/>
      <c r="L15" s="116"/>
      <c r="S15" s="36"/>
      <c r="T15" s="36"/>
      <c r="U15" s="36"/>
      <c r="V15" s="36"/>
      <c r="W15" s="36"/>
      <c r="X15" s="36"/>
      <c r="Y15" s="36"/>
      <c r="Z15" s="36"/>
      <c r="AA15" s="36"/>
      <c r="AB15" s="36"/>
      <c r="AC15" s="36"/>
      <c r="AD15" s="36"/>
      <c r="AE15" s="36"/>
    </row>
    <row r="16" spans="1:56" s="2" customFormat="1" ht="6.95" customHeight="1">
      <c r="A16" s="36"/>
      <c r="B16" s="41"/>
      <c r="C16" s="36"/>
      <c r="D16" s="36"/>
      <c r="E16" s="36"/>
      <c r="F16" s="36"/>
      <c r="G16" s="36"/>
      <c r="H16" s="36"/>
      <c r="I16" s="36"/>
      <c r="J16" s="36"/>
      <c r="K16" s="36"/>
      <c r="L16" s="116"/>
      <c r="S16" s="36"/>
      <c r="T16" s="36"/>
      <c r="U16" s="36"/>
      <c r="V16" s="36"/>
      <c r="W16" s="36"/>
      <c r="X16" s="36"/>
      <c r="Y16" s="36"/>
      <c r="Z16" s="36"/>
      <c r="AA16" s="36"/>
      <c r="AB16" s="36"/>
      <c r="AC16" s="36"/>
      <c r="AD16" s="36"/>
      <c r="AE16" s="36"/>
    </row>
    <row r="17" spans="1:31" s="2" customFormat="1" ht="12" customHeight="1">
      <c r="A17" s="36"/>
      <c r="B17" s="41"/>
      <c r="C17" s="36"/>
      <c r="D17" s="115" t="s">
        <v>31</v>
      </c>
      <c r="E17" s="36"/>
      <c r="F17" s="36"/>
      <c r="G17" s="36"/>
      <c r="H17" s="36"/>
      <c r="I17" s="115" t="s">
        <v>26</v>
      </c>
      <c r="J17" s="32" t="str">
        <f>'Rekapitulace stavby'!AN13</f>
        <v>Vyplň údaj</v>
      </c>
      <c r="K17" s="36"/>
      <c r="L17" s="116"/>
      <c r="S17" s="36"/>
      <c r="T17" s="36"/>
      <c r="U17" s="36"/>
      <c r="V17" s="36"/>
      <c r="W17" s="36"/>
      <c r="X17" s="36"/>
      <c r="Y17" s="36"/>
      <c r="Z17" s="36"/>
      <c r="AA17" s="36"/>
      <c r="AB17" s="36"/>
      <c r="AC17" s="36"/>
      <c r="AD17" s="36"/>
      <c r="AE17" s="36"/>
    </row>
    <row r="18" spans="1:31" s="2" customFormat="1" ht="18" customHeight="1">
      <c r="A18" s="36"/>
      <c r="B18" s="41"/>
      <c r="C18" s="36"/>
      <c r="D18" s="36"/>
      <c r="E18" s="411" t="str">
        <f>'Rekapitulace stavby'!E14</f>
        <v>Vyplň údaj</v>
      </c>
      <c r="F18" s="412"/>
      <c r="G18" s="412"/>
      <c r="H18" s="412"/>
      <c r="I18" s="115" t="s">
        <v>29</v>
      </c>
      <c r="J18" s="32" t="str">
        <f>'Rekapitulace stavby'!AN14</f>
        <v>Vyplň údaj</v>
      </c>
      <c r="K18" s="36"/>
      <c r="L18" s="116"/>
      <c r="S18" s="36"/>
      <c r="T18" s="36"/>
      <c r="U18" s="36"/>
      <c r="V18" s="36"/>
      <c r="W18" s="36"/>
      <c r="X18" s="36"/>
      <c r="Y18" s="36"/>
      <c r="Z18" s="36"/>
      <c r="AA18" s="36"/>
      <c r="AB18" s="36"/>
      <c r="AC18" s="36"/>
      <c r="AD18" s="36"/>
      <c r="AE18" s="36"/>
    </row>
    <row r="19" spans="1:31" s="2" customFormat="1" ht="6.95" customHeight="1">
      <c r="A19" s="36"/>
      <c r="B19" s="41"/>
      <c r="C19" s="36"/>
      <c r="D19" s="36"/>
      <c r="E19" s="36"/>
      <c r="F19" s="36"/>
      <c r="G19" s="36"/>
      <c r="H19" s="36"/>
      <c r="I19" s="36"/>
      <c r="J19" s="36"/>
      <c r="K19" s="36"/>
      <c r="L19" s="116"/>
      <c r="S19" s="36"/>
      <c r="T19" s="36"/>
      <c r="U19" s="36"/>
      <c r="V19" s="36"/>
      <c r="W19" s="36"/>
      <c r="X19" s="36"/>
      <c r="Y19" s="36"/>
      <c r="Z19" s="36"/>
      <c r="AA19" s="36"/>
      <c r="AB19" s="36"/>
      <c r="AC19" s="36"/>
      <c r="AD19" s="36"/>
      <c r="AE19" s="36"/>
    </row>
    <row r="20" spans="1:31" s="2" customFormat="1" ht="12" customHeight="1">
      <c r="A20" s="36"/>
      <c r="B20" s="41"/>
      <c r="C20" s="36"/>
      <c r="D20" s="115" t="s">
        <v>33</v>
      </c>
      <c r="E20" s="36"/>
      <c r="F20" s="36"/>
      <c r="G20" s="36"/>
      <c r="H20" s="36"/>
      <c r="I20" s="115" t="s">
        <v>26</v>
      </c>
      <c r="J20" s="105" t="s">
        <v>34</v>
      </c>
      <c r="K20" s="36"/>
      <c r="L20" s="116"/>
      <c r="S20" s="36"/>
      <c r="T20" s="36"/>
      <c r="U20" s="36"/>
      <c r="V20" s="36"/>
      <c r="W20" s="36"/>
      <c r="X20" s="36"/>
      <c r="Y20" s="36"/>
      <c r="Z20" s="36"/>
      <c r="AA20" s="36"/>
      <c r="AB20" s="36"/>
      <c r="AC20" s="36"/>
      <c r="AD20" s="36"/>
      <c r="AE20" s="36"/>
    </row>
    <row r="21" spans="1:31" s="2" customFormat="1" ht="18" customHeight="1">
      <c r="A21" s="36"/>
      <c r="B21" s="41"/>
      <c r="C21" s="36"/>
      <c r="D21" s="36"/>
      <c r="E21" s="105" t="s">
        <v>35</v>
      </c>
      <c r="F21" s="36"/>
      <c r="G21" s="36"/>
      <c r="H21" s="36"/>
      <c r="I21" s="115" t="s">
        <v>29</v>
      </c>
      <c r="J21" s="105" t="s">
        <v>36</v>
      </c>
      <c r="K21" s="36"/>
      <c r="L21" s="116"/>
      <c r="S21" s="36"/>
      <c r="T21" s="36"/>
      <c r="U21" s="36"/>
      <c r="V21" s="36"/>
      <c r="W21" s="36"/>
      <c r="X21" s="36"/>
      <c r="Y21" s="36"/>
      <c r="Z21" s="36"/>
      <c r="AA21" s="36"/>
      <c r="AB21" s="36"/>
      <c r="AC21" s="36"/>
      <c r="AD21" s="36"/>
      <c r="AE21" s="36"/>
    </row>
    <row r="22" spans="1:31" s="2" customFormat="1" ht="6.95" customHeight="1">
      <c r="A22" s="36"/>
      <c r="B22" s="41"/>
      <c r="C22" s="36"/>
      <c r="D22" s="36"/>
      <c r="E22" s="36"/>
      <c r="F22" s="36"/>
      <c r="G22" s="36"/>
      <c r="H22" s="36"/>
      <c r="I22" s="36"/>
      <c r="J22" s="36"/>
      <c r="K22" s="36"/>
      <c r="L22" s="116"/>
      <c r="S22" s="36"/>
      <c r="T22" s="36"/>
      <c r="U22" s="36"/>
      <c r="V22" s="36"/>
      <c r="W22" s="36"/>
      <c r="X22" s="36"/>
      <c r="Y22" s="36"/>
      <c r="Z22" s="36"/>
      <c r="AA22" s="36"/>
      <c r="AB22" s="36"/>
      <c r="AC22" s="36"/>
      <c r="AD22" s="36"/>
      <c r="AE22" s="36"/>
    </row>
    <row r="23" spans="1:31" s="2" customFormat="1" ht="12" customHeight="1">
      <c r="A23" s="36"/>
      <c r="B23" s="41"/>
      <c r="C23" s="36"/>
      <c r="D23" s="115" t="s">
        <v>38</v>
      </c>
      <c r="E23" s="36"/>
      <c r="F23" s="36"/>
      <c r="G23" s="36"/>
      <c r="H23" s="36"/>
      <c r="I23" s="115" t="s">
        <v>26</v>
      </c>
      <c r="J23" s="105" t="str">
        <f>IF('Rekapitulace stavby'!AN19="","",'Rekapitulace stavby'!AN19)</f>
        <v/>
      </c>
      <c r="K23" s="36"/>
      <c r="L23" s="116"/>
      <c r="S23" s="36"/>
      <c r="T23" s="36"/>
      <c r="U23" s="36"/>
      <c r="V23" s="36"/>
      <c r="W23" s="36"/>
      <c r="X23" s="36"/>
      <c r="Y23" s="36"/>
      <c r="Z23" s="36"/>
      <c r="AA23" s="36"/>
      <c r="AB23" s="36"/>
      <c r="AC23" s="36"/>
      <c r="AD23" s="36"/>
      <c r="AE23" s="36"/>
    </row>
    <row r="24" spans="1:31" s="2" customFormat="1" ht="18" customHeight="1">
      <c r="A24" s="36"/>
      <c r="B24" s="41"/>
      <c r="C24" s="36"/>
      <c r="D24" s="36"/>
      <c r="E24" s="105" t="str">
        <f>IF('Rekapitulace stavby'!E20="","",'Rekapitulace stavby'!E20)</f>
        <v xml:space="preserve"> </v>
      </c>
      <c r="F24" s="36"/>
      <c r="G24" s="36"/>
      <c r="H24" s="36"/>
      <c r="I24" s="115" t="s">
        <v>29</v>
      </c>
      <c r="J24" s="105" t="str">
        <f>IF('Rekapitulace stavby'!AN20="","",'Rekapitulace stavby'!AN20)</f>
        <v/>
      </c>
      <c r="K24" s="36"/>
      <c r="L24" s="116"/>
      <c r="S24" s="36"/>
      <c r="T24" s="36"/>
      <c r="U24" s="36"/>
      <c r="V24" s="36"/>
      <c r="W24" s="36"/>
      <c r="X24" s="36"/>
      <c r="Y24" s="36"/>
      <c r="Z24" s="36"/>
      <c r="AA24" s="36"/>
      <c r="AB24" s="36"/>
      <c r="AC24" s="36"/>
      <c r="AD24" s="36"/>
      <c r="AE24" s="36"/>
    </row>
    <row r="25" spans="1:31" s="2" customFormat="1" ht="6.95" customHeight="1">
      <c r="A25" s="36"/>
      <c r="B25" s="41"/>
      <c r="C25" s="36"/>
      <c r="D25" s="36"/>
      <c r="E25" s="36"/>
      <c r="F25" s="36"/>
      <c r="G25" s="36"/>
      <c r="H25" s="36"/>
      <c r="I25" s="36"/>
      <c r="J25" s="36"/>
      <c r="K25" s="36"/>
      <c r="L25" s="116"/>
      <c r="S25" s="36"/>
      <c r="T25" s="36"/>
      <c r="U25" s="36"/>
      <c r="V25" s="36"/>
      <c r="W25" s="36"/>
      <c r="X25" s="36"/>
      <c r="Y25" s="36"/>
      <c r="Z25" s="36"/>
      <c r="AA25" s="36"/>
      <c r="AB25" s="36"/>
      <c r="AC25" s="36"/>
      <c r="AD25" s="36"/>
      <c r="AE25" s="36"/>
    </row>
    <row r="26" spans="1:31" s="2" customFormat="1" ht="12" customHeight="1">
      <c r="A26" s="36"/>
      <c r="B26" s="41"/>
      <c r="C26" s="36"/>
      <c r="D26" s="115" t="s">
        <v>40</v>
      </c>
      <c r="E26" s="36"/>
      <c r="F26" s="36"/>
      <c r="G26" s="36"/>
      <c r="H26" s="36"/>
      <c r="I26" s="36"/>
      <c r="J26" s="36"/>
      <c r="K26" s="36"/>
      <c r="L26" s="116"/>
      <c r="S26" s="36"/>
      <c r="T26" s="36"/>
      <c r="U26" s="36"/>
      <c r="V26" s="36"/>
      <c r="W26" s="36"/>
      <c r="X26" s="36"/>
      <c r="Y26" s="36"/>
      <c r="Z26" s="36"/>
      <c r="AA26" s="36"/>
      <c r="AB26" s="36"/>
      <c r="AC26" s="36"/>
      <c r="AD26" s="36"/>
      <c r="AE26" s="36"/>
    </row>
    <row r="27" spans="1:31" s="8" customFormat="1" ht="16.5" customHeight="1">
      <c r="A27" s="118"/>
      <c r="B27" s="119"/>
      <c r="C27" s="118"/>
      <c r="D27" s="118"/>
      <c r="E27" s="413" t="s">
        <v>19</v>
      </c>
      <c r="F27" s="413"/>
      <c r="G27" s="413"/>
      <c r="H27" s="413"/>
      <c r="I27" s="118"/>
      <c r="J27" s="118"/>
      <c r="K27" s="118"/>
      <c r="L27" s="120"/>
      <c r="S27" s="118"/>
      <c r="T27" s="118"/>
      <c r="U27" s="118"/>
      <c r="V27" s="118"/>
      <c r="W27" s="118"/>
      <c r="X27" s="118"/>
      <c r="Y27" s="118"/>
      <c r="Z27" s="118"/>
      <c r="AA27" s="118"/>
      <c r="AB27" s="118"/>
      <c r="AC27" s="118"/>
      <c r="AD27" s="118"/>
      <c r="AE27" s="118"/>
    </row>
    <row r="28" spans="1:31" s="2" customFormat="1" ht="6.95" customHeight="1">
      <c r="A28" s="36"/>
      <c r="B28" s="41"/>
      <c r="C28" s="36"/>
      <c r="D28" s="36"/>
      <c r="E28" s="36"/>
      <c r="F28" s="36"/>
      <c r="G28" s="36"/>
      <c r="H28" s="36"/>
      <c r="I28" s="36"/>
      <c r="J28" s="36"/>
      <c r="K28" s="36"/>
      <c r="L28" s="116"/>
      <c r="S28" s="36"/>
      <c r="T28" s="36"/>
      <c r="U28" s="36"/>
      <c r="V28" s="36"/>
      <c r="W28" s="36"/>
      <c r="X28" s="36"/>
      <c r="Y28" s="36"/>
      <c r="Z28" s="36"/>
      <c r="AA28" s="36"/>
      <c r="AB28" s="36"/>
      <c r="AC28" s="36"/>
      <c r="AD28" s="36"/>
      <c r="AE28" s="36"/>
    </row>
    <row r="29" spans="1:31" s="2" customFormat="1" ht="6.95" customHeight="1">
      <c r="A29" s="36"/>
      <c r="B29" s="41"/>
      <c r="C29" s="36"/>
      <c r="D29" s="122"/>
      <c r="E29" s="122"/>
      <c r="F29" s="122"/>
      <c r="G29" s="122"/>
      <c r="H29" s="122"/>
      <c r="I29" s="122"/>
      <c r="J29" s="122"/>
      <c r="K29" s="122"/>
      <c r="L29" s="116"/>
      <c r="S29" s="36"/>
      <c r="T29" s="36"/>
      <c r="U29" s="36"/>
      <c r="V29" s="36"/>
      <c r="W29" s="36"/>
      <c r="X29" s="36"/>
      <c r="Y29" s="36"/>
      <c r="Z29" s="36"/>
      <c r="AA29" s="36"/>
      <c r="AB29" s="36"/>
      <c r="AC29" s="36"/>
      <c r="AD29" s="36"/>
      <c r="AE29" s="36"/>
    </row>
    <row r="30" spans="1:31" s="2" customFormat="1" ht="25.35" customHeight="1">
      <c r="A30" s="36"/>
      <c r="B30" s="41"/>
      <c r="C30" s="36"/>
      <c r="D30" s="123" t="s">
        <v>42</v>
      </c>
      <c r="E30" s="36"/>
      <c r="F30" s="36"/>
      <c r="G30" s="36"/>
      <c r="H30" s="36"/>
      <c r="I30" s="36"/>
      <c r="J30" s="124">
        <f>ROUND(J86, 2)</f>
        <v>0</v>
      </c>
      <c r="K30" s="36"/>
      <c r="L30" s="116"/>
      <c r="S30" s="36"/>
      <c r="T30" s="36"/>
      <c r="U30" s="36"/>
      <c r="V30" s="36"/>
      <c r="W30" s="36"/>
      <c r="X30" s="36"/>
      <c r="Y30" s="36"/>
      <c r="Z30" s="36"/>
      <c r="AA30" s="36"/>
      <c r="AB30" s="36"/>
      <c r="AC30" s="36"/>
      <c r="AD30" s="36"/>
      <c r="AE30" s="36"/>
    </row>
    <row r="31" spans="1:31" s="2" customFormat="1" ht="6.95" customHeight="1">
      <c r="A31" s="36"/>
      <c r="B31" s="41"/>
      <c r="C31" s="36"/>
      <c r="D31" s="122"/>
      <c r="E31" s="122"/>
      <c r="F31" s="122"/>
      <c r="G31" s="122"/>
      <c r="H31" s="122"/>
      <c r="I31" s="122"/>
      <c r="J31" s="122"/>
      <c r="K31" s="122"/>
      <c r="L31" s="116"/>
      <c r="S31" s="36"/>
      <c r="T31" s="36"/>
      <c r="U31" s="36"/>
      <c r="V31" s="36"/>
      <c r="W31" s="36"/>
      <c r="X31" s="36"/>
      <c r="Y31" s="36"/>
      <c r="Z31" s="36"/>
      <c r="AA31" s="36"/>
      <c r="AB31" s="36"/>
      <c r="AC31" s="36"/>
      <c r="AD31" s="36"/>
      <c r="AE31" s="36"/>
    </row>
    <row r="32" spans="1:31" s="2" customFormat="1" ht="14.45" customHeight="1">
      <c r="A32" s="36"/>
      <c r="B32" s="41"/>
      <c r="C32" s="36"/>
      <c r="D32" s="36"/>
      <c r="E32" s="36"/>
      <c r="F32" s="125" t="s">
        <v>44</v>
      </c>
      <c r="G32" s="36"/>
      <c r="H32" s="36"/>
      <c r="I32" s="125" t="s">
        <v>43</v>
      </c>
      <c r="J32" s="125" t="s">
        <v>45</v>
      </c>
      <c r="K32" s="36"/>
      <c r="L32" s="116"/>
      <c r="S32" s="36"/>
      <c r="T32" s="36"/>
      <c r="U32" s="36"/>
      <c r="V32" s="36"/>
      <c r="W32" s="36"/>
      <c r="X32" s="36"/>
      <c r="Y32" s="36"/>
      <c r="Z32" s="36"/>
      <c r="AA32" s="36"/>
      <c r="AB32" s="36"/>
      <c r="AC32" s="36"/>
      <c r="AD32" s="36"/>
      <c r="AE32" s="36"/>
    </row>
    <row r="33" spans="1:31" s="2" customFormat="1" ht="14.45" customHeight="1">
      <c r="A33" s="36"/>
      <c r="B33" s="41"/>
      <c r="C33" s="36"/>
      <c r="D33" s="126" t="s">
        <v>46</v>
      </c>
      <c r="E33" s="115" t="s">
        <v>47</v>
      </c>
      <c r="F33" s="127">
        <f>ROUND((SUM(BE86:BE378)),  2)</f>
        <v>0</v>
      </c>
      <c r="G33" s="36"/>
      <c r="H33" s="36"/>
      <c r="I33" s="128">
        <v>0.21</v>
      </c>
      <c r="J33" s="127">
        <f>ROUND(((SUM(BE86:BE378))*I33),  2)</f>
        <v>0</v>
      </c>
      <c r="K33" s="36"/>
      <c r="L33" s="116"/>
      <c r="S33" s="36"/>
      <c r="T33" s="36"/>
      <c r="U33" s="36"/>
      <c r="V33" s="36"/>
      <c r="W33" s="36"/>
      <c r="X33" s="36"/>
      <c r="Y33" s="36"/>
      <c r="Z33" s="36"/>
      <c r="AA33" s="36"/>
      <c r="AB33" s="36"/>
      <c r="AC33" s="36"/>
      <c r="AD33" s="36"/>
      <c r="AE33" s="36"/>
    </row>
    <row r="34" spans="1:31" s="2" customFormat="1" ht="14.45" customHeight="1">
      <c r="A34" s="36"/>
      <c r="B34" s="41"/>
      <c r="C34" s="36"/>
      <c r="D34" s="36"/>
      <c r="E34" s="115" t="s">
        <v>48</v>
      </c>
      <c r="F34" s="127">
        <f>ROUND((SUM(BF86:BF378)),  2)</f>
        <v>0</v>
      </c>
      <c r="G34" s="36"/>
      <c r="H34" s="36"/>
      <c r="I34" s="128">
        <v>0.15</v>
      </c>
      <c r="J34" s="127">
        <f>ROUND(((SUM(BF86:BF378))*I34),  2)</f>
        <v>0</v>
      </c>
      <c r="K34" s="36"/>
      <c r="L34" s="116"/>
      <c r="S34" s="36"/>
      <c r="T34" s="36"/>
      <c r="U34" s="36"/>
      <c r="V34" s="36"/>
      <c r="W34" s="36"/>
      <c r="X34" s="36"/>
      <c r="Y34" s="36"/>
      <c r="Z34" s="36"/>
      <c r="AA34" s="36"/>
      <c r="AB34" s="36"/>
      <c r="AC34" s="36"/>
      <c r="AD34" s="36"/>
      <c r="AE34" s="36"/>
    </row>
    <row r="35" spans="1:31" s="2" customFormat="1" ht="14.45" hidden="1" customHeight="1">
      <c r="A35" s="36"/>
      <c r="B35" s="41"/>
      <c r="C35" s="36"/>
      <c r="D35" s="36"/>
      <c r="E35" s="115" t="s">
        <v>49</v>
      </c>
      <c r="F35" s="127">
        <f>ROUND((SUM(BG86:BG378)),  2)</f>
        <v>0</v>
      </c>
      <c r="G35" s="36"/>
      <c r="H35" s="36"/>
      <c r="I35" s="128">
        <v>0.21</v>
      </c>
      <c r="J35" s="127">
        <f>0</f>
        <v>0</v>
      </c>
      <c r="K35" s="36"/>
      <c r="L35" s="116"/>
      <c r="S35" s="36"/>
      <c r="T35" s="36"/>
      <c r="U35" s="36"/>
      <c r="V35" s="36"/>
      <c r="W35" s="36"/>
      <c r="X35" s="36"/>
      <c r="Y35" s="36"/>
      <c r="Z35" s="36"/>
      <c r="AA35" s="36"/>
      <c r="AB35" s="36"/>
      <c r="AC35" s="36"/>
      <c r="AD35" s="36"/>
      <c r="AE35" s="36"/>
    </row>
    <row r="36" spans="1:31" s="2" customFormat="1" ht="14.45" hidden="1" customHeight="1">
      <c r="A36" s="36"/>
      <c r="B36" s="41"/>
      <c r="C36" s="36"/>
      <c r="D36" s="36"/>
      <c r="E36" s="115" t="s">
        <v>50</v>
      </c>
      <c r="F36" s="127">
        <f>ROUND((SUM(BH86:BH378)),  2)</f>
        <v>0</v>
      </c>
      <c r="G36" s="36"/>
      <c r="H36" s="36"/>
      <c r="I36" s="128">
        <v>0.15</v>
      </c>
      <c r="J36" s="127">
        <f>0</f>
        <v>0</v>
      </c>
      <c r="K36" s="36"/>
      <c r="L36" s="116"/>
      <c r="S36" s="36"/>
      <c r="T36" s="36"/>
      <c r="U36" s="36"/>
      <c r="V36" s="36"/>
      <c r="W36" s="36"/>
      <c r="X36" s="36"/>
      <c r="Y36" s="36"/>
      <c r="Z36" s="36"/>
      <c r="AA36" s="36"/>
      <c r="AB36" s="36"/>
      <c r="AC36" s="36"/>
      <c r="AD36" s="36"/>
      <c r="AE36" s="36"/>
    </row>
    <row r="37" spans="1:31" s="2" customFormat="1" ht="14.45" hidden="1" customHeight="1">
      <c r="A37" s="36"/>
      <c r="B37" s="41"/>
      <c r="C37" s="36"/>
      <c r="D37" s="36"/>
      <c r="E37" s="115" t="s">
        <v>51</v>
      </c>
      <c r="F37" s="127">
        <f>ROUND((SUM(BI86:BI378)),  2)</f>
        <v>0</v>
      </c>
      <c r="G37" s="36"/>
      <c r="H37" s="36"/>
      <c r="I37" s="128">
        <v>0</v>
      </c>
      <c r="J37" s="127">
        <f>0</f>
        <v>0</v>
      </c>
      <c r="K37" s="36"/>
      <c r="L37" s="116"/>
      <c r="S37" s="36"/>
      <c r="T37" s="36"/>
      <c r="U37" s="36"/>
      <c r="V37" s="36"/>
      <c r="W37" s="36"/>
      <c r="X37" s="36"/>
      <c r="Y37" s="36"/>
      <c r="Z37" s="36"/>
      <c r="AA37" s="36"/>
      <c r="AB37" s="36"/>
      <c r="AC37" s="36"/>
      <c r="AD37" s="36"/>
      <c r="AE37" s="36"/>
    </row>
    <row r="38" spans="1:31" s="2" customFormat="1" ht="6.95" customHeight="1">
      <c r="A38" s="36"/>
      <c r="B38" s="41"/>
      <c r="C38" s="36"/>
      <c r="D38" s="36"/>
      <c r="E38" s="36"/>
      <c r="F38" s="36"/>
      <c r="G38" s="36"/>
      <c r="H38" s="36"/>
      <c r="I38" s="36"/>
      <c r="J38" s="36"/>
      <c r="K38" s="36"/>
      <c r="L38" s="116"/>
      <c r="S38" s="36"/>
      <c r="T38" s="36"/>
      <c r="U38" s="36"/>
      <c r="V38" s="36"/>
      <c r="W38" s="36"/>
      <c r="X38" s="36"/>
      <c r="Y38" s="36"/>
      <c r="Z38" s="36"/>
      <c r="AA38" s="36"/>
      <c r="AB38" s="36"/>
      <c r="AC38" s="36"/>
      <c r="AD38" s="36"/>
      <c r="AE38" s="36"/>
    </row>
    <row r="39" spans="1:31" s="2" customFormat="1" ht="25.35" customHeight="1">
      <c r="A39" s="36"/>
      <c r="B39" s="41"/>
      <c r="C39" s="129"/>
      <c r="D39" s="130" t="s">
        <v>52</v>
      </c>
      <c r="E39" s="131"/>
      <c r="F39" s="131"/>
      <c r="G39" s="132" t="s">
        <v>53</v>
      </c>
      <c r="H39" s="133" t="s">
        <v>54</v>
      </c>
      <c r="I39" s="131"/>
      <c r="J39" s="134">
        <f>SUM(J30:J37)</f>
        <v>0</v>
      </c>
      <c r="K39" s="135"/>
      <c r="L39" s="116"/>
      <c r="S39" s="36"/>
      <c r="T39" s="36"/>
      <c r="U39" s="36"/>
      <c r="V39" s="36"/>
      <c r="W39" s="36"/>
      <c r="X39" s="36"/>
      <c r="Y39" s="36"/>
      <c r="Z39" s="36"/>
      <c r="AA39" s="36"/>
      <c r="AB39" s="36"/>
      <c r="AC39" s="36"/>
      <c r="AD39" s="36"/>
      <c r="AE39" s="36"/>
    </row>
    <row r="40" spans="1:31" s="2" customFormat="1" ht="14.45" customHeight="1">
      <c r="A40" s="36"/>
      <c r="B40" s="136"/>
      <c r="C40" s="137"/>
      <c r="D40" s="137"/>
      <c r="E40" s="137"/>
      <c r="F40" s="137"/>
      <c r="G40" s="137"/>
      <c r="H40" s="137"/>
      <c r="I40" s="137"/>
      <c r="J40" s="137"/>
      <c r="K40" s="137"/>
      <c r="L40" s="116"/>
      <c r="S40" s="36"/>
      <c r="T40" s="36"/>
      <c r="U40" s="36"/>
      <c r="V40" s="36"/>
      <c r="W40" s="36"/>
      <c r="X40" s="36"/>
      <c r="Y40" s="36"/>
      <c r="Z40" s="36"/>
      <c r="AA40" s="36"/>
      <c r="AB40" s="36"/>
      <c r="AC40" s="36"/>
      <c r="AD40" s="36"/>
      <c r="AE40" s="36"/>
    </row>
    <row r="44" spans="1:31" s="2" customFormat="1" ht="6.95" customHeight="1">
      <c r="A44" s="36"/>
      <c r="B44" s="138"/>
      <c r="C44" s="139"/>
      <c r="D44" s="139"/>
      <c r="E44" s="139"/>
      <c r="F44" s="139"/>
      <c r="G44" s="139"/>
      <c r="H44" s="139"/>
      <c r="I44" s="139"/>
      <c r="J44" s="139"/>
      <c r="K44" s="139"/>
      <c r="L44" s="116"/>
      <c r="S44" s="36"/>
      <c r="T44" s="36"/>
      <c r="U44" s="36"/>
      <c r="V44" s="36"/>
      <c r="W44" s="36"/>
      <c r="X44" s="36"/>
      <c r="Y44" s="36"/>
      <c r="Z44" s="36"/>
      <c r="AA44" s="36"/>
      <c r="AB44" s="36"/>
      <c r="AC44" s="36"/>
      <c r="AD44" s="36"/>
      <c r="AE44" s="36"/>
    </row>
    <row r="45" spans="1:31" s="2" customFormat="1" ht="24.95" customHeight="1">
      <c r="A45" s="36"/>
      <c r="B45" s="37"/>
      <c r="C45" s="25" t="s">
        <v>269</v>
      </c>
      <c r="D45" s="38"/>
      <c r="E45" s="38"/>
      <c r="F45" s="38"/>
      <c r="G45" s="38"/>
      <c r="H45" s="38"/>
      <c r="I45" s="38"/>
      <c r="J45" s="38"/>
      <c r="K45" s="38"/>
      <c r="L45" s="116"/>
      <c r="S45" s="36"/>
      <c r="T45" s="36"/>
      <c r="U45" s="36"/>
      <c r="V45" s="36"/>
      <c r="W45" s="36"/>
      <c r="X45" s="36"/>
      <c r="Y45" s="36"/>
      <c r="Z45" s="36"/>
      <c r="AA45" s="36"/>
      <c r="AB45" s="36"/>
      <c r="AC45" s="36"/>
      <c r="AD45" s="36"/>
      <c r="AE45" s="36"/>
    </row>
    <row r="46" spans="1:31" s="2" customFormat="1" ht="6.95" customHeight="1">
      <c r="A46" s="36"/>
      <c r="B46" s="37"/>
      <c r="C46" s="38"/>
      <c r="D46" s="38"/>
      <c r="E46" s="38"/>
      <c r="F46" s="38"/>
      <c r="G46" s="38"/>
      <c r="H46" s="38"/>
      <c r="I46" s="38"/>
      <c r="J46" s="38"/>
      <c r="K46" s="38"/>
      <c r="L46" s="116"/>
      <c r="S46" s="36"/>
      <c r="T46" s="36"/>
      <c r="U46" s="36"/>
      <c r="V46" s="36"/>
      <c r="W46" s="36"/>
      <c r="X46" s="36"/>
      <c r="Y46" s="36"/>
      <c r="Z46" s="36"/>
      <c r="AA46" s="36"/>
      <c r="AB46" s="36"/>
      <c r="AC46" s="36"/>
      <c r="AD46" s="36"/>
      <c r="AE46" s="36"/>
    </row>
    <row r="47" spans="1:31" s="2" customFormat="1" ht="12" customHeight="1">
      <c r="A47" s="36"/>
      <c r="B47" s="37"/>
      <c r="C47" s="31" t="s">
        <v>16</v>
      </c>
      <c r="D47" s="38"/>
      <c r="E47" s="38"/>
      <c r="F47" s="38"/>
      <c r="G47" s="38"/>
      <c r="H47" s="38"/>
      <c r="I47" s="38"/>
      <c r="J47" s="38"/>
      <c r="K47" s="38"/>
      <c r="L47" s="116"/>
      <c r="S47" s="36"/>
      <c r="T47" s="36"/>
      <c r="U47" s="36"/>
      <c r="V47" s="36"/>
      <c r="W47" s="36"/>
      <c r="X47" s="36"/>
      <c r="Y47" s="36"/>
      <c r="Z47" s="36"/>
      <c r="AA47" s="36"/>
      <c r="AB47" s="36"/>
      <c r="AC47" s="36"/>
      <c r="AD47" s="36"/>
      <c r="AE47" s="36"/>
    </row>
    <row r="48" spans="1:31" s="2" customFormat="1" ht="16.5" customHeight="1">
      <c r="A48" s="36"/>
      <c r="B48" s="37"/>
      <c r="C48" s="38"/>
      <c r="D48" s="38"/>
      <c r="E48" s="414" t="str">
        <f>E7</f>
        <v>VD Morávka – převedení extrémních povodní, stavba č. 4074</v>
      </c>
      <c r="F48" s="415"/>
      <c r="G48" s="415"/>
      <c r="H48" s="415"/>
      <c r="I48" s="38"/>
      <c r="J48" s="38"/>
      <c r="K48" s="38"/>
      <c r="L48" s="116"/>
      <c r="S48" s="36"/>
      <c r="T48" s="36"/>
      <c r="U48" s="36"/>
      <c r="V48" s="36"/>
      <c r="W48" s="36"/>
      <c r="X48" s="36"/>
      <c r="Y48" s="36"/>
      <c r="Z48" s="36"/>
      <c r="AA48" s="36"/>
      <c r="AB48" s="36"/>
      <c r="AC48" s="36"/>
      <c r="AD48" s="36"/>
      <c r="AE48" s="36"/>
    </row>
    <row r="49" spans="1:47" s="2" customFormat="1" ht="12" customHeight="1">
      <c r="A49" s="36"/>
      <c r="B49" s="37"/>
      <c r="C49" s="31" t="s">
        <v>154</v>
      </c>
      <c r="D49" s="38"/>
      <c r="E49" s="38"/>
      <c r="F49" s="38"/>
      <c r="G49" s="38"/>
      <c r="H49" s="38"/>
      <c r="I49" s="38"/>
      <c r="J49" s="38"/>
      <c r="K49" s="38"/>
      <c r="L49" s="116"/>
      <c r="S49" s="36"/>
      <c r="T49" s="36"/>
      <c r="U49" s="36"/>
      <c r="V49" s="36"/>
      <c r="W49" s="36"/>
      <c r="X49" s="36"/>
      <c r="Y49" s="36"/>
      <c r="Z49" s="36"/>
      <c r="AA49" s="36"/>
      <c r="AB49" s="36"/>
      <c r="AC49" s="36"/>
      <c r="AD49" s="36"/>
      <c r="AE49" s="36"/>
    </row>
    <row r="50" spans="1:47" s="2" customFormat="1" ht="16.5" customHeight="1">
      <c r="A50" s="36"/>
      <c r="B50" s="37"/>
      <c r="C50" s="38"/>
      <c r="D50" s="38"/>
      <c r="E50" s="368" t="str">
        <f>E9</f>
        <v>SO 08.1 - Dočasná staveništní komunikace</v>
      </c>
      <c r="F50" s="416"/>
      <c r="G50" s="416"/>
      <c r="H50" s="416"/>
      <c r="I50" s="38"/>
      <c r="J50" s="38"/>
      <c r="K50" s="38"/>
      <c r="L50" s="116"/>
      <c r="S50" s="36"/>
      <c r="T50" s="36"/>
      <c r="U50" s="36"/>
      <c r="V50" s="36"/>
      <c r="W50" s="36"/>
      <c r="X50" s="36"/>
      <c r="Y50" s="36"/>
      <c r="Z50" s="36"/>
      <c r="AA50" s="36"/>
      <c r="AB50" s="36"/>
      <c r="AC50" s="36"/>
      <c r="AD50" s="36"/>
      <c r="AE50" s="36"/>
    </row>
    <row r="51" spans="1:47" s="2" customFormat="1" ht="6.95" customHeight="1">
      <c r="A51" s="36"/>
      <c r="B51" s="37"/>
      <c r="C51" s="38"/>
      <c r="D51" s="38"/>
      <c r="E51" s="38"/>
      <c r="F51" s="38"/>
      <c r="G51" s="38"/>
      <c r="H51" s="38"/>
      <c r="I51" s="38"/>
      <c r="J51" s="38"/>
      <c r="K51" s="38"/>
      <c r="L51" s="116"/>
      <c r="S51" s="36"/>
      <c r="T51" s="36"/>
      <c r="U51" s="36"/>
      <c r="V51" s="36"/>
      <c r="W51" s="36"/>
      <c r="X51" s="36"/>
      <c r="Y51" s="36"/>
      <c r="Z51" s="36"/>
      <c r="AA51" s="36"/>
      <c r="AB51" s="36"/>
      <c r="AC51" s="36"/>
      <c r="AD51" s="36"/>
      <c r="AE51" s="36"/>
    </row>
    <row r="52" spans="1:47" s="2" customFormat="1" ht="12" customHeight="1">
      <c r="A52" s="36"/>
      <c r="B52" s="37"/>
      <c r="C52" s="31" t="s">
        <v>21</v>
      </c>
      <c r="D52" s="38"/>
      <c r="E52" s="38"/>
      <c r="F52" s="29" t="str">
        <f>F12</f>
        <v>VD Morávka</v>
      </c>
      <c r="G52" s="38"/>
      <c r="H52" s="38"/>
      <c r="I52" s="31" t="s">
        <v>23</v>
      </c>
      <c r="J52" s="61" t="str">
        <f>IF(J12="","",J12)</f>
        <v>11. 11. 2020</v>
      </c>
      <c r="K52" s="38"/>
      <c r="L52" s="116"/>
      <c r="S52" s="36"/>
      <c r="T52" s="36"/>
      <c r="U52" s="36"/>
      <c r="V52" s="36"/>
      <c r="W52" s="36"/>
      <c r="X52" s="36"/>
      <c r="Y52" s="36"/>
      <c r="Z52" s="36"/>
      <c r="AA52" s="36"/>
      <c r="AB52" s="36"/>
      <c r="AC52" s="36"/>
      <c r="AD52" s="36"/>
      <c r="AE52" s="36"/>
    </row>
    <row r="53" spans="1:47" s="2" customFormat="1" ht="6.95" customHeight="1">
      <c r="A53" s="36"/>
      <c r="B53" s="37"/>
      <c r="C53" s="38"/>
      <c r="D53" s="38"/>
      <c r="E53" s="38"/>
      <c r="F53" s="38"/>
      <c r="G53" s="38"/>
      <c r="H53" s="38"/>
      <c r="I53" s="38"/>
      <c r="J53" s="38"/>
      <c r="K53" s="38"/>
      <c r="L53" s="116"/>
      <c r="S53" s="36"/>
      <c r="T53" s="36"/>
      <c r="U53" s="36"/>
      <c r="V53" s="36"/>
      <c r="W53" s="36"/>
      <c r="X53" s="36"/>
      <c r="Y53" s="36"/>
      <c r="Z53" s="36"/>
      <c r="AA53" s="36"/>
      <c r="AB53" s="36"/>
      <c r="AC53" s="36"/>
      <c r="AD53" s="36"/>
      <c r="AE53" s="36"/>
    </row>
    <row r="54" spans="1:47" s="2" customFormat="1" ht="15.2" customHeight="1">
      <c r="A54" s="36"/>
      <c r="B54" s="37"/>
      <c r="C54" s="31" t="s">
        <v>25</v>
      </c>
      <c r="D54" s="38"/>
      <c r="E54" s="38"/>
      <c r="F54" s="29" t="str">
        <f>E15</f>
        <v>Povodí Odry, státní podnik</v>
      </c>
      <c r="G54" s="38"/>
      <c r="H54" s="38"/>
      <c r="I54" s="31" t="s">
        <v>33</v>
      </c>
      <c r="J54" s="34" t="str">
        <f>E21</f>
        <v xml:space="preserve">Golik VH, s. r. o. </v>
      </c>
      <c r="K54" s="38"/>
      <c r="L54" s="116"/>
      <c r="S54" s="36"/>
      <c r="T54" s="36"/>
      <c r="U54" s="36"/>
      <c r="V54" s="36"/>
      <c r="W54" s="36"/>
      <c r="X54" s="36"/>
      <c r="Y54" s="36"/>
      <c r="Z54" s="36"/>
      <c r="AA54" s="36"/>
      <c r="AB54" s="36"/>
      <c r="AC54" s="36"/>
      <c r="AD54" s="36"/>
      <c r="AE54" s="36"/>
    </row>
    <row r="55" spans="1:47" s="2" customFormat="1" ht="15.2" customHeight="1">
      <c r="A55" s="36"/>
      <c r="B55" s="37"/>
      <c r="C55" s="31" t="s">
        <v>31</v>
      </c>
      <c r="D55" s="38"/>
      <c r="E55" s="38"/>
      <c r="F55" s="29" t="str">
        <f>IF(E18="","",E18)</f>
        <v>Vyplň údaj</v>
      </c>
      <c r="G55" s="38"/>
      <c r="H55" s="38"/>
      <c r="I55" s="31" t="s">
        <v>38</v>
      </c>
      <c r="J55" s="34" t="str">
        <f>E24</f>
        <v xml:space="preserve"> </v>
      </c>
      <c r="K55" s="38"/>
      <c r="L55" s="116"/>
      <c r="S55" s="36"/>
      <c r="T55" s="36"/>
      <c r="U55" s="36"/>
      <c r="V55" s="36"/>
      <c r="W55" s="36"/>
      <c r="X55" s="36"/>
      <c r="Y55" s="36"/>
      <c r="Z55" s="36"/>
      <c r="AA55" s="36"/>
      <c r="AB55" s="36"/>
      <c r="AC55" s="36"/>
      <c r="AD55" s="36"/>
      <c r="AE55" s="36"/>
    </row>
    <row r="56" spans="1:47" s="2" customFormat="1" ht="10.35" customHeight="1">
      <c r="A56" s="36"/>
      <c r="B56" s="37"/>
      <c r="C56" s="38"/>
      <c r="D56" s="38"/>
      <c r="E56" s="38"/>
      <c r="F56" s="38"/>
      <c r="G56" s="38"/>
      <c r="H56" s="38"/>
      <c r="I56" s="38"/>
      <c r="J56" s="38"/>
      <c r="K56" s="38"/>
      <c r="L56" s="116"/>
      <c r="S56" s="36"/>
      <c r="T56" s="36"/>
      <c r="U56" s="36"/>
      <c r="V56" s="36"/>
      <c r="W56" s="36"/>
      <c r="X56" s="36"/>
      <c r="Y56" s="36"/>
      <c r="Z56" s="36"/>
      <c r="AA56" s="36"/>
      <c r="AB56" s="36"/>
      <c r="AC56" s="36"/>
      <c r="AD56" s="36"/>
      <c r="AE56" s="36"/>
    </row>
    <row r="57" spans="1:47" s="2" customFormat="1" ht="29.25" customHeight="1">
      <c r="A57" s="36"/>
      <c r="B57" s="37"/>
      <c r="C57" s="140" t="s">
        <v>290</v>
      </c>
      <c r="D57" s="141"/>
      <c r="E57" s="141"/>
      <c r="F57" s="141"/>
      <c r="G57" s="141"/>
      <c r="H57" s="141"/>
      <c r="I57" s="141"/>
      <c r="J57" s="142" t="s">
        <v>291</v>
      </c>
      <c r="K57" s="141"/>
      <c r="L57" s="116"/>
      <c r="S57" s="36"/>
      <c r="T57" s="36"/>
      <c r="U57" s="36"/>
      <c r="V57" s="36"/>
      <c r="W57" s="36"/>
      <c r="X57" s="36"/>
      <c r="Y57" s="36"/>
      <c r="Z57" s="36"/>
      <c r="AA57" s="36"/>
      <c r="AB57" s="36"/>
      <c r="AC57" s="36"/>
      <c r="AD57" s="36"/>
      <c r="AE57" s="36"/>
    </row>
    <row r="58" spans="1:47" s="2" customFormat="1" ht="10.35" customHeight="1">
      <c r="A58" s="36"/>
      <c r="B58" s="37"/>
      <c r="C58" s="38"/>
      <c r="D58" s="38"/>
      <c r="E58" s="38"/>
      <c r="F58" s="38"/>
      <c r="G58" s="38"/>
      <c r="H58" s="38"/>
      <c r="I58" s="38"/>
      <c r="J58" s="38"/>
      <c r="K58" s="38"/>
      <c r="L58" s="116"/>
      <c r="S58" s="36"/>
      <c r="T58" s="36"/>
      <c r="U58" s="36"/>
      <c r="V58" s="36"/>
      <c r="W58" s="36"/>
      <c r="X58" s="36"/>
      <c r="Y58" s="36"/>
      <c r="Z58" s="36"/>
      <c r="AA58" s="36"/>
      <c r="AB58" s="36"/>
      <c r="AC58" s="36"/>
      <c r="AD58" s="36"/>
      <c r="AE58" s="36"/>
    </row>
    <row r="59" spans="1:47" s="2" customFormat="1" ht="22.9" customHeight="1">
      <c r="A59" s="36"/>
      <c r="B59" s="37"/>
      <c r="C59" s="143" t="s">
        <v>74</v>
      </c>
      <c r="D59" s="38"/>
      <c r="E59" s="38"/>
      <c r="F59" s="38"/>
      <c r="G59" s="38"/>
      <c r="H59" s="38"/>
      <c r="I59" s="38"/>
      <c r="J59" s="79">
        <f>J86</f>
        <v>0</v>
      </c>
      <c r="K59" s="38"/>
      <c r="L59" s="116"/>
      <c r="S59" s="36"/>
      <c r="T59" s="36"/>
      <c r="U59" s="36"/>
      <c r="V59" s="36"/>
      <c r="W59" s="36"/>
      <c r="X59" s="36"/>
      <c r="Y59" s="36"/>
      <c r="Z59" s="36"/>
      <c r="AA59" s="36"/>
      <c r="AB59" s="36"/>
      <c r="AC59" s="36"/>
      <c r="AD59" s="36"/>
      <c r="AE59" s="36"/>
      <c r="AU59" s="19" t="s">
        <v>121</v>
      </c>
    </row>
    <row r="60" spans="1:47" s="9" customFormat="1" ht="24.95" customHeight="1">
      <c r="B60" s="144"/>
      <c r="C60" s="145"/>
      <c r="D60" s="146" t="s">
        <v>292</v>
      </c>
      <c r="E60" s="147"/>
      <c r="F60" s="147"/>
      <c r="G60" s="147"/>
      <c r="H60" s="147"/>
      <c r="I60" s="147"/>
      <c r="J60" s="148">
        <f>J87</f>
        <v>0</v>
      </c>
      <c r="K60" s="145"/>
      <c r="L60" s="149"/>
    </row>
    <row r="61" spans="1:47" s="10" customFormat="1" ht="19.899999999999999" customHeight="1">
      <c r="B61" s="150"/>
      <c r="C61" s="99"/>
      <c r="D61" s="151" t="s">
        <v>293</v>
      </c>
      <c r="E61" s="152"/>
      <c r="F61" s="152"/>
      <c r="G61" s="152"/>
      <c r="H61" s="152"/>
      <c r="I61" s="152"/>
      <c r="J61" s="153">
        <f>J88</f>
        <v>0</v>
      </c>
      <c r="K61" s="99"/>
      <c r="L61" s="154"/>
    </row>
    <row r="62" spans="1:47" s="10" customFormat="1" ht="19.899999999999999" customHeight="1">
      <c r="B62" s="150"/>
      <c r="C62" s="99"/>
      <c r="D62" s="151" t="s">
        <v>294</v>
      </c>
      <c r="E62" s="152"/>
      <c r="F62" s="152"/>
      <c r="G62" s="152"/>
      <c r="H62" s="152"/>
      <c r="I62" s="152"/>
      <c r="J62" s="153">
        <f>J268</f>
        <v>0</v>
      </c>
      <c r="K62" s="99"/>
      <c r="L62" s="154"/>
    </row>
    <row r="63" spans="1:47" s="10" customFormat="1" ht="19.899999999999999" customHeight="1">
      <c r="B63" s="150"/>
      <c r="C63" s="99"/>
      <c r="D63" s="151" t="s">
        <v>297</v>
      </c>
      <c r="E63" s="152"/>
      <c r="F63" s="152"/>
      <c r="G63" s="152"/>
      <c r="H63" s="152"/>
      <c r="I63" s="152"/>
      <c r="J63" s="153">
        <f>J276</f>
        <v>0</v>
      </c>
      <c r="K63" s="99"/>
      <c r="L63" s="154"/>
    </row>
    <row r="64" spans="1:47" s="10" customFormat="1" ht="19.899999999999999" customHeight="1">
      <c r="B64" s="150"/>
      <c r="C64" s="99"/>
      <c r="D64" s="151" t="s">
        <v>300</v>
      </c>
      <c r="E64" s="152"/>
      <c r="F64" s="152"/>
      <c r="G64" s="152"/>
      <c r="H64" s="152"/>
      <c r="I64" s="152"/>
      <c r="J64" s="153">
        <f>J295</f>
        <v>0</v>
      </c>
      <c r="K64" s="99"/>
      <c r="L64" s="154"/>
    </row>
    <row r="65" spans="1:31" s="10" customFormat="1" ht="19.899999999999999" customHeight="1">
      <c r="B65" s="150"/>
      <c r="C65" s="99"/>
      <c r="D65" s="151" t="s">
        <v>301</v>
      </c>
      <c r="E65" s="152"/>
      <c r="F65" s="152"/>
      <c r="G65" s="152"/>
      <c r="H65" s="152"/>
      <c r="I65" s="152"/>
      <c r="J65" s="153">
        <f>J340</f>
        <v>0</v>
      </c>
      <c r="K65" s="99"/>
      <c r="L65" s="154"/>
    </row>
    <row r="66" spans="1:31" s="10" customFormat="1" ht="19.899999999999999" customHeight="1">
      <c r="B66" s="150"/>
      <c r="C66" s="99"/>
      <c r="D66" s="151" t="s">
        <v>302</v>
      </c>
      <c r="E66" s="152"/>
      <c r="F66" s="152"/>
      <c r="G66" s="152"/>
      <c r="H66" s="152"/>
      <c r="I66" s="152"/>
      <c r="J66" s="153">
        <f>J376</f>
        <v>0</v>
      </c>
      <c r="K66" s="99"/>
      <c r="L66" s="154"/>
    </row>
    <row r="67" spans="1:31" s="2" customFormat="1" ht="21.75" customHeight="1">
      <c r="A67" s="36"/>
      <c r="B67" s="37"/>
      <c r="C67" s="38"/>
      <c r="D67" s="38"/>
      <c r="E67" s="38"/>
      <c r="F67" s="38"/>
      <c r="G67" s="38"/>
      <c r="H67" s="38"/>
      <c r="I67" s="38"/>
      <c r="J67" s="38"/>
      <c r="K67" s="38"/>
      <c r="L67" s="116"/>
      <c r="S67" s="36"/>
      <c r="T67" s="36"/>
      <c r="U67" s="36"/>
      <c r="V67" s="36"/>
      <c r="W67" s="36"/>
      <c r="X67" s="36"/>
      <c r="Y67" s="36"/>
      <c r="Z67" s="36"/>
      <c r="AA67" s="36"/>
      <c r="AB67" s="36"/>
      <c r="AC67" s="36"/>
      <c r="AD67" s="36"/>
      <c r="AE67" s="36"/>
    </row>
    <row r="68" spans="1:31" s="2" customFormat="1" ht="6.95" customHeight="1">
      <c r="A68" s="36"/>
      <c r="B68" s="49"/>
      <c r="C68" s="50"/>
      <c r="D68" s="50"/>
      <c r="E68" s="50"/>
      <c r="F68" s="50"/>
      <c r="G68" s="50"/>
      <c r="H68" s="50"/>
      <c r="I68" s="50"/>
      <c r="J68" s="50"/>
      <c r="K68" s="50"/>
      <c r="L68" s="116"/>
      <c r="S68" s="36"/>
      <c r="T68" s="36"/>
      <c r="U68" s="36"/>
      <c r="V68" s="36"/>
      <c r="W68" s="36"/>
      <c r="X68" s="36"/>
      <c r="Y68" s="36"/>
      <c r="Z68" s="36"/>
      <c r="AA68" s="36"/>
      <c r="AB68" s="36"/>
      <c r="AC68" s="36"/>
      <c r="AD68" s="36"/>
      <c r="AE68" s="36"/>
    </row>
    <row r="72" spans="1:31" s="2" customFormat="1" ht="6.95" customHeight="1">
      <c r="A72" s="36"/>
      <c r="B72" s="51"/>
      <c r="C72" s="52"/>
      <c r="D72" s="52"/>
      <c r="E72" s="52"/>
      <c r="F72" s="52"/>
      <c r="G72" s="52"/>
      <c r="H72" s="52"/>
      <c r="I72" s="52"/>
      <c r="J72" s="52"/>
      <c r="K72" s="52"/>
      <c r="L72" s="116"/>
      <c r="S72" s="36"/>
      <c r="T72" s="36"/>
      <c r="U72" s="36"/>
      <c r="V72" s="36"/>
      <c r="W72" s="36"/>
      <c r="X72" s="36"/>
      <c r="Y72" s="36"/>
      <c r="Z72" s="36"/>
      <c r="AA72" s="36"/>
      <c r="AB72" s="36"/>
      <c r="AC72" s="36"/>
      <c r="AD72" s="36"/>
      <c r="AE72" s="36"/>
    </row>
    <row r="73" spans="1:31" s="2" customFormat="1" ht="24.95" customHeight="1">
      <c r="A73" s="36"/>
      <c r="B73" s="37"/>
      <c r="C73" s="25" t="s">
        <v>309</v>
      </c>
      <c r="D73" s="38"/>
      <c r="E73" s="38"/>
      <c r="F73" s="38"/>
      <c r="G73" s="38"/>
      <c r="H73" s="38"/>
      <c r="I73" s="38"/>
      <c r="J73" s="38"/>
      <c r="K73" s="38"/>
      <c r="L73" s="116"/>
      <c r="S73" s="36"/>
      <c r="T73" s="36"/>
      <c r="U73" s="36"/>
      <c r="V73" s="36"/>
      <c r="W73" s="36"/>
      <c r="X73" s="36"/>
      <c r="Y73" s="36"/>
      <c r="Z73" s="36"/>
      <c r="AA73" s="36"/>
      <c r="AB73" s="36"/>
      <c r="AC73" s="36"/>
      <c r="AD73" s="36"/>
      <c r="AE73" s="36"/>
    </row>
    <row r="74" spans="1:31" s="2" customFormat="1" ht="6.95" customHeight="1">
      <c r="A74" s="36"/>
      <c r="B74" s="37"/>
      <c r="C74" s="38"/>
      <c r="D74" s="38"/>
      <c r="E74" s="38"/>
      <c r="F74" s="38"/>
      <c r="G74" s="38"/>
      <c r="H74" s="38"/>
      <c r="I74" s="38"/>
      <c r="J74" s="38"/>
      <c r="K74" s="38"/>
      <c r="L74" s="116"/>
      <c r="S74" s="36"/>
      <c r="T74" s="36"/>
      <c r="U74" s="36"/>
      <c r="V74" s="36"/>
      <c r="W74" s="36"/>
      <c r="X74" s="36"/>
      <c r="Y74" s="36"/>
      <c r="Z74" s="36"/>
      <c r="AA74" s="36"/>
      <c r="AB74" s="36"/>
      <c r="AC74" s="36"/>
      <c r="AD74" s="36"/>
      <c r="AE74" s="36"/>
    </row>
    <row r="75" spans="1:31" s="2" customFormat="1" ht="12" customHeight="1">
      <c r="A75" s="36"/>
      <c r="B75" s="37"/>
      <c r="C75" s="31" t="s">
        <v>16</v>
      </c>
      <c r="D75" s="38"/>
      <c r="E75" s="38"/>
      <c r="F75" s="38"/>
      <c r="G75" s="38"/>
      <c r="H75" s="38"/>
      <c r="I75" s="38"/>
      <c r="J75" s="38"/>
      <c r="K75" s="38"/>
      <c r="L75" s="116"/>
      <c r="S75" s="36"/>
      <c r="T75" s="36"/>
      <c r="U75" s="36"/>
      <c r="V75" s="36"/>
      <c r="W75" s="36"/>
      <c r="X75" s="36"/>
      <c r="Y75" s="36"/>
      <c r="Z75" s="36"/>
      <c r="AA75" s="36"/>
      <c r="AB75" s="36"/>
      <c r="AC75" s="36"/>
      <c r="AD75" s="36"/>
      <c r="AE75" s="36"/>
    </row>
    <row r="76" spans="1:31" s="2" customFormat="1" ht="16.5" customHeight="1">
      <c r="A76" s="36"/>
      <c r="B76" s="37"/>
      <c r="C76" s="38"/>
      <c r="D76" s="38"/>
      <c r="E76" s="414" t="str">
        <f>E7</f>
        <v>VD Morávka – převedení extrémních povodní, stavba č. 4074</v>
      </c>
      <c r="F76" s="415"/>
      <c r="G76" s="415"/>
      <c r="H76" s="415"/>
      <c r="I76" s="38"/>
      <c r="J76" s="38"/>
      <c r="K76" s="38"/>
      <c r="L76" s="116"/>
      <c r="S76" s="36"/>
      <c r="T76" s="36"/>
      <c r="U76" s="36"/>
      <c r="V76" s="36"/>
      <c r="W76" s="36"/>
      <c r="X76" s="36"/>
      <c r="Y76" s="36"/>
      <c r="Z76" s="36"/>
      <c r="AA76" s="36"/>
      <c r="AB76" s="36"/>
      <c r="AC76" s="36"/>
      <c r="AD76" s="36"/>
      <c r="AE76" s="36"/>
    </row>
    <row r="77" spans="1:31" s="2" customFormat="1" ht="12" customHeight="1">
      <c r="A77" s="36"/>
      <c r="B77" s="37"/>
      <c r="C77" s="31" t="s">
        <v>154</v>
      </c>
      <c r="D77" s="38"/>
      <c r="E77" s="38"/>
      <c r="F77" s="38"/>
      <c r="G77" s="38"/>
      <c r="H77" s="38"/>
      <c r="I77" s="38"/>
      <c r="J77" s="38"/>
      <c r="K77" s="38"/>
      <c r="L77" s="116"/>
      <c r="S77" s="36"/>
      <c r="T77" s="36"/>
      <c r="U77" s="36"/>
      <c r="V77" s="36"/>
      <c r="W77" s="36"/>
      <c r="X77" s="36"/>
      <c r="Y77" s="36"/>
      <c r="Z77" s="36"/>
      <c r="AA77" s="36"/>
      <c r="AB77" s="36"/>
      <c r="AC77" s="36"/>
      <c r="AD77" s="36"/>
      <c r="AE77" s="36"/>
    </row>
    <row r="78" spans="1:31" s="2" customFormat="1" ht="16.5" customHeight="1">
      <c r="A78" s="36"/>
      <c r="B78" s="37"/>
      <c r="C78" s="38"/>
      <c r="D78" s="38"/>
      <c r="E78" s="368" t="str">
        <f>E9</f>
        <v>SO 08.1 - Dočasná staveništní komunikace</v>
      </c>
      <c r="F78" s="416"/>
      <c r="G78" s="416"/>
      <c r="H78" s="416"/>
      <c r="I78" s="38"/>
      <c r="J78" s="38"/>
      <c r="K78" s="38"/>
      <c r="L78" s="116"/>
      <c r="S78" s="36"/>
      <c r="T78" s="36"/>
      <c r="U78" s="36"/>
      <c r="V78" s="36"/>
      <c r="W78" s="36"/>
      <c r="X78" s="36"/>
      <c r="Y78" s="36"/>
      <c r="Z78" s="36"/>
      <c r="AA78" s="36"/>
      <c r="AB78" s="36"/>
      <c r="AC78" s="36"/>
      <c r="AD78" s="36"/>
      <c r="AE78" s="36"/>
    </row>
    <row r="79" spans="1:31" s="2" customFormat="1" ht="6.95" customHeight="1">
      <c r="A79" s="36"/>
      <c r="B79" s="37"/>
      <c r="C79" s="38"/>
      <c r="D79" s="38"/>
      <c r="E79" s="38"/>
      <c r="F79" s="38"/>
      <c r="G79" s="38"/>
      <c r="H79" s="38"/>
      <c r="I79" s="38"/>
      <c r="J79" s="38"/>
      <c r="K79" s="38"/>
      <c r="L79" s="116"/>
      <c r="S79" s="36"/>
      <c r="T79" s="36"/>
      <c r="U79" s="36"/>
      <c r="V79" s="36"/>
      <c r="W79" s="36"/>
      <c r="X79" s="36"/>
      <c r="Y79" s="36"/>
      <c r="Z79" s="36"/>
      <c r="AA79" s="36"/>
      <c r="AB79" s="36"/>
      <c r="AC79" s="36"/>
      <c r="AD79" s="36"/>
      <c r="AE79" s="36"/>
    </row>
    <row r="80" spans="1:31" s="2" customFormat="1" ht="12" customHeight="1">
      <c r="A80" s="36"/>
      <c r="B80" s="37"/>
      <c r="C80" s="31" t="s">
        <v>21</v>
      </c>
      <c r="D80" s="38"/>
      <c r="E80" s="38"/>
      <c r="F80" s="29" t="str">
        <f>F12</f>
        <v>VD Morávka</v>
      </c>
      <c r="G80" s="38"/>
      <c r="H80" s="38"/>
      <c r="I80" s="31" t="s">
        <v>23</v>
      </c>
      <c r="J80" s="61" t="str">
        <f>IF(J12="","",J12)</f>
        <v>11. 11. 2020</v>
      </c>
      <c r="K80" s="38"/>
      <c r="L80" s="116"/>
      <c r="S80" s="36"/>
      <c r="T80" s="36"/>
      <c r="U80" s="36"/>
      <c r="V80" s="36"/>
      <c r="W80" s="36"/>
      <c r="X80" s="36"/>
      <c r="Y80" s="36"/>
      <c r="Z80" s="36"/>
      <c r="AA80" s="36"/>
      <c r="AB80" s="36"/>
      <c r="AC80" s="36"/>
      <c r="AD80" s="36"/>
      <c r="AE80" s="36"/>
    </row>
    <row r="81" spans="1:65" s="2" customFormat="1" ht="6.95" customHeight="1">
      <c r="A81" s="36"/>
      <c r="B81" s="37"/>
      <c r="C81" s="38"/>
      <c r="D81" s="38"/>
      <c r="E81" s="38"/>
      <c r="F81" s="38"/>
      <c r="G81" s="38"/>
      <c r="H81" s="38"/>
      <c r="I81" s="38"/>
      <c r="J81" s="38"/>
      <c r="K81" s="38"/>
      <c r="L81" s="116"/>
      <c r="S81" s="36"/>
      <c r="T81" s="36"/>
      <c r="U81" s="36"/>
      <c r="V81" s="36"/>
      <c r="W81" s="36"/>
      <c r="X81" s="36"/>
      <c r="Y81" s="36"/>
      <c r="Z81" s="36"/>
      <c r="AA81" s="36"/>
      <c r="AB81" s="36"/>
      <c r="AC81" s="36"/>
      <c r="AD81" s="36"/>
      <c r="AE81" s="36"/>
    </row>
    <row r="82" spans="1:65" s="2" customFormat="1" ht="15.2" customHeight="1">
      <c r="A82" s="36"/>
      <c r="B82" s="37"/>
      <c r="C82" s="31" t="s">
        <v>25</v>
      </c>
      <c r="D82" s="38"/>
      <c r="E82" s="38"/>
      <c r="F82" s="29" t="str">
        <f>E15</f>
        <v>Povodí Odry, státní podnik</v>
      </c>
      <c r="G82" s="38"/>
      <c r="H82" s="38"/>
      <c r="I82" s="31" t="s">
        <v>33</v>
      </c>
      <c r="J82" s="34" t="str">
        <f>E21</f>
        <v xml:space="preserve">Golik VH, s. r. o. </v>
      </c>
      <c r="K82" s="38"/>
      <c r="L82" s="116"/>
      <c r="S82" s="36"/>
      <c r="T82" s="36"/>
      <c r="U82" s="36"/>
      <c r="V82" s="36"/>
      <c r="W82" s="36"/>
      <c r="X82" s="36"/>
      <c r="Y82" s="36"/>
      <c r="Z82" s="36"/>
      <c r="AA82" s="36"/>
      <c r="AB82" s="36"/>
      <c r="AC82" s="36"/>
      <c r="AD82" s="36"/>
      <c r="AE82" s="36"/>
    </row>
    <row r="83" spans="1:65" s="2" customFormat="1" ht="15.2" customHeight="1">
      <c r="A83" s="36"/>
      <c r="B83" s="37"/>
      <c r="C83" s="31" t="s">
        <v>31</v>
      </c>
      <c r="D83" s="38"/>
      <c r="E83" s="38"/>
      <c r="F83" s="29" t="str">
        <f>IF(E18="","",E18)</f>
        <v>Vyplň údaj</v>
      </c>
      <c r="G83" s="38"/>
      <c r="H83" s="38"/>
      <c r="I83" s="31" t="s">
        <v>38</v>
      </c>
      <c r="J83" s="34" t="str">
        <f>E24</f>
        <v xml:space="preserve"> </v>
      </c>
      <c r="K83" s="38"/>
      <c r="L83" s="116"/>
      <c r="S83" s="36"/>
      <c r="T83" s="36"/>
      <c r="U83" s="36"/>
      <c r="V83" s="36"/>
      <c r="W83" s="36"/>
      <c r="X83" s="36"/>
      <c r="Y83" s="36"/>
      <c r="Z83" s="36"/>
      <c r="AA83" s="36"/>
      <c r="AB83" s="36"/>
      <c r="AC83" s="36"/>
      <c r="AD83" s="36"/>
      <c r="AE83" s="36"/>
    </row>
    <row r="84" spans="1:65" s="2" customFormat="1" ht="10.35" customHeight="1">
      <c r="A84" s="36"/>
      <c r="B84" s="37"/>
      <c r="C84" s="38"/>
      <c r="D84" s="38"/>
      <c r="E84" s="38"/>
      <c r="F84" s="38"/>
      <c r="G84" s="38"/>
      <c r="H84" s="38"/>
      <c r="I84" s="38"/>
      <c r="J84" s="38"/>
      <c r="K84" s="38"/>
      <c r="L84" s="116"/>
      <c r="S84" s="36"/>
      <c r="T84" s="36"/>
      <c r="U84" s="36"/>
      <c r="V84" s="36"/>
      <c r="W84" s="36"/>
      <c r="X84" s="36"/>
      <c r="Y84" s="36"/>
      <c r="Z84" s="36"/>
      <c r="AA84" s="36"/>
      <c r="AB84" s="36"/>
      <c r="AC84" s="36"/>
      <c r="AD84" s="36"/>
      <c r="AE84" s="36"/>
    </row>
    <row r="85" spans="1:65" s="11" customFormat="1" ht="29.25" customHeight="1">
      <c r="A85" s="155"/>
      <c r="B85" s="156"/>
      <c r="C85" s="157" t="s">
        <v>310</v>
      </c>
      <c r="D85" s="158" t="s">
        <v>61</v>
      </c>
      <c r="E85" s="158" t="s">
        <v>57</v>
      </c>
      <c r="F85" s="158" t="s">
        <v>58</v>
      </c>
      <c r="G85" s="158" t="s">
        <v>311</v>
      </c>
      <c r="H85" s="158" t="s">
        <v>312</v>
      </c>
      <c r="I85" s="158" t="s">
        <v>313</v>
      </c>
      <c r="J85" s="158" t="s">
        <v>291</v>
      </c>
      <c r="K85" s="159" t="s">
        <v>314</v>
      </c>
      <c r="L85" s="160"/>
      <c r="M85" s="70" t="s">
        <v>19</v>
      </c>
      <c r="N85" s="71" t="s">
        <v>46</v>
      </c>
      <c r="O85" s="71" t="s">
        <v>315</v>
      </c>
      <c r="P85" s="71" t="s">
        <v>316</v>
      </c>
      <c r="Q85" s="71" t="s">
        <v>317</v>
      </c>
      <c r="R85" s="71" t="s">
        <v>318</v>
      </c>
      <c r="S85" s="71" t="s">
        <v>319</v>
      </c>
      <c r="T85" s="72" t="s">
        <v>320</v>
      </c>
      <c r="U85" s="155"/>
      <c r="V85" s="155"/>
      <c r="W85" s="155"/>
      <c r="X85" s="155"/>
      <c r="Y85" s="155"/>
      <c r="Z85" s="155"/>
      <c r="AA85" s="155"/>
      <c r="AB85" s="155"/>
      <c r="AC85" s="155"/>
      <c r="AD85" s="155"/>
      <c r="AE85" s="155"/>
    </row>
    <row r="86" spans="1:65" s="2" customFormat="1" ht="22.9" customHeight="1">
      <c r="A86" s="36"/>
      <c r="B86" s="37"/>
      <c r="C86" s="77" t="s">
        <v>321</v>
      </c>
      <c r="D86" s="38"/>
      <c r="E86" s="38"/>
      <c r="F86" s="38"/>
      <c r="G86" s="38"/>
      <c r="H86" s="38"/>
      <c r="I86" s="38"/>
      <c r="J86" s="161">
        <f>BK86</f>
        <v>0</v>
      </c>
      <c r="K86" s="38"/>
      <c r="L86" s="41"/>
      <c r="M86" s="73"/>
      <c r="N86" s="162"/>
      <c r="O86" s="74"/>
      <c r="P86" s="163">
        <f>P87</f>
        <v>0</v>
      </c>
      <c r="Q86" s="74"/>
      <c r="R86" s="163">
        <f>R87</f>
        <v>559.61668382999994</v>
      </c>
      <c r="S86" s="74"/>
      <c r="T86" s="164">
        <f>T87</f>
        <v>570.24106399999994</v>
      </c>
      <c r="U86" s="36"/>
      <c r="V86" s="36"/>
      <c r="W86" s="36"/>
      <c r="X86" s="36"/>
      <c r="Y86" s="36"/>
      <c r="Z86" s="36"/>
      <c r="AA86" s="36"/>
      <c r="AB86" s="36"/>
      <c r="AC86" s="36"/>
      <c r="AD86" s="36"/>
      <c r="AE86" s="36"/>
      <c r="AT86" s="19" t="s">
        <v>75</v>
      </c>
      <c r="AU86" s="19" t="s">
        <v>121</v>
      </c>
      <c r="BK86" s="165">
        <f>BK87</f>
        <v>0</v>
      </c>
    </row>
    <row r="87" spans="1:65" s="12" customFormat="1" ht="25.9" customHeight="1">
      <c r="B87" s="166"/>
      <c r="C87" s="167"/>
      <c r="D87" s="168" t="s">
        <v>75</v>
      </c>
      <c r="E87" s="169" t="s">
        <v>322</v>
      </c>
      <c r="F87" s="169" t="s">
        <v>323</v>
      </c>
      <c r="G87" s="167"/>
      <c r="H87" s="167"/>
      <c r="I87" s="170"/>
      <c r="J87" s="171">
        <f>BK87</f>
        <v>0</v>
      </c>
      <c r="K87" s="167"/>
      <c r="L87" s="172"/>
      <c r="M87" s="173"/>
      <c r="N87" s="174"/>
      <c r="O87" s="174"/>
      <c r="P87" s="175">
        <f>P88+P268+P276+P295+P340+P376</f>
        <v>0</v>
      </c>
      <c r="Q87" s="174"/>
      <c r="R87" s="175">
        <f>R88+R268+R276+R295+R340+R376</f>
        <v>559.61668382999994</v>
      </c>
      <c r="S87" s="174"/>
      <c r="T87" s="176">
        <f>T88+T268+T276+T295+T340+T376</f>
        <v>570.24106399999994</v>
      </c>
      <c r="AR87" s="177" t="s">
        <v>84</v>
      </c>
      <c r="AT87" s="178" t="s">
        <v>75</v>
      </c>
      <c r="AU87" s="178" t="s">
        <v>76</v>
      </c>
      <c r="AY87" s="177" t="s">
        <v>324</v>
      </c>
      <c r="BK87" s="179">
        <f>BK88+BK268+BK276+BK295+BK340+BK376</f>
        <v>0</v>
      </c>
    </row>
    <row r="88" spans="1:65" s="12" customFormat="1" ht="22.9" customHeight="1">
      <c r="B88" s="166"/>
      <c r="C88" s="167"/>
      <c r="D88" s="168" t="s">
        <v>75</v>
      </c>
      <c r="E88" s="180" t="s">
        <v>84</v>
      </c>
      <c r="F88" s="180" t="s">
        <v>325</v>
      </c>
      <c r="G88" s="167"/>
      <c r="H88" s="167"/>
      <c r="I88" s="170"/>
      <c r="J88" s="181">
        <f>BK88</f>
        <v>0</v>
      </c>
      <c r="K88" s="167"/>
      <c r="L88" s="172"/>
      <c r="M88" s="173"/>
      <c r="N88" s="174"/>
      <c r="O88" s="174"/>
      <c r="P88" s="175">
        <f>SUM(P89:P267)</f>
        <v>0</v>
      </c>
      <c r="Q88" s="174"/>
      <c r="R88" s="175">
        <f>SUM(R89:R267)</f>
        <v>0.63676113000000001</v>
      </c>
      <c r="S88" s="174"/>
      <c r="T88" s="176">
        <f>SUM(T89:T267)</f>
        <v>537.60506399999997</v>
      </c>
      <c r="AR88" s="177" t="s">
        <v>84</v>
      </c>
      <c r="AT88" s="178" t="s">
        <v>75</v>
      </c>
      <c r="AU88" s="178" t="s">
        <v>84</v>
      </c>
      <c r="AY88" s="177" t="s">
        <v>324</v>
      </c>
      <c r="BK88" s="179">
        <f>SUM(BK89:BK267)</f>
        <v>0</v>
      </c>
    </row>
    <row r="89" spans="1:65" s="2" customFormat="1" ht="14.45" customHeight="1">
      <c r="A89" s="36"/>
      <c r="B89" s="37"/>
      <c r="C89" s="182" t="s">
        <v>84</v>
      </c>
      <c r="D89" s="182" t="s">
        <v>326</v>
      </c>
      <c r="E89" s="183" t="s">
        <v>7175</v>
      </c>
      <c r="F89" s="184" t="s">
        <v>7176</v>
      </c>
      <c r="G89" s="185" t="s">
        <v>135</v>
      </c>
      <c r="H89" s="186">
        <v>872</v>
      </c>
      <c r="I89" s="187"/>
      <c r="J89" s="188">
        <f>ROUND(I89*H89,2)</f>
        <v>0</v>
      </c>
      <c r="K89" s="184" t="s">
        <v>329</v>
      </c>
      <c r="L89" s="41"/>
      <c r="M89" s="189" t="s">
        <v>19</v>
      </c>
      <c r="N89" s="190" t="s">
        <v>47</v>
      </c>
      <c r="O89" s="66"/>
      <c r="P89" s="191">
        <f>O89*H89</f>
        <v>0</v>
      </c>
      <c r="Q89" s="191">
        <v>0</v>
      </c>
      <c r="R89" s="191">
        <f>Q89*H89</f>
        <v>0</v>
      </c>
      <c r="S89" s="191">
        <v>0.42499999999999999</v>
      </c>
      <c r="T89" s="192">
        <f>S89*H89</f>
        <v>370.59999999999997</v>
      </c>
      <c r="U89" s="36"/>
      <c r="V89" s="36"/>
      <c r="W89" s="36"/>
      <c r="X89" s="36"/>
      <c r="Y89" s="36"/>
      <c r="Z89" s="36"/>
      <c r="AA89" s="36"/>
      <c r="AB89" s="36"/>
      <c r="AC89" s="36"/>
      <c r="AD89" s="36"/>
      <c r="AE89" s="36"/>
      <c r="AR89" s="193" t="s">
        <v>330</v>
      </c>
      <c r="AT89" s="193" t="s">
        <v>326</v>
      </c>
      <c r="AU89" s="193" t="s">
        <v>87</v>
      </c>
      <c r="AY89" s="19" t="s">
        <v>324</v>
      </c>
      <c r="BE89" s="194">
        <f>IF(N89="základní",J89,0)</f>
        <v>0</v>
      </c>
      <c r="BF89" s="194">
        <f>IF(N89="snížená",J89,0)</f>
        <v>0</v>
      </c>
      <c r="BG89" s="194">
        <f>IF(N89="zákl. přenesená",J89,0)</f>
        <v>0</v>
      </c>
      <c r="BH89" s="194">
        <f>IF(N89="sníž. přenesená",J89,0)</f>
        <v>0</v>
      </c>
      <c r="BI89" s="194">
        <f>IF(N89="nulová",J89,0)</f>
        <v>0</v>
      </c>
      <c r="BJ89" s="19" t="s">
        <v>84</v>
      </c>
      <c r="BK89" s="194">
        <f>ROUND(I89*H89,2)</f>
        <v>0</v>
      </c>
      <c r="BL89" s="19" t="s">
        <v>330</v>
      </c>
      <c r="BM89" s="193" t="s">
        <v>7177</v>
      </c>
    </row>
    <row r="90" spans="1:65" s="2" customFormat="1" ht="29.25">
      <c r="A90" s="36"/>
      <c r="B90" s="37"/>
      <c r="C90" s="38"/>
      <c r="D90" s="195" t="s">
        <v>332</v>
      </c>
      <c r="E90" s="38"/>
      <c r="F90" s="196" t="s">
        <v>7178</v>
      </c>
      <c r="G90" s="38"/>
      <c r="H90" s="38"/>
      <c r="I90" s="197"/>
      <c r="J90" s="38"/>
      <c r="K90" s="38"/>
      <c r="L90" s="41"/>
      <c r="M90" s="198"/>
      <c r="N90" s="199"/>
      <c r="O90" s="66"/>
      <c r="P90" s="66"/>
      <c r="Q90" s="66"/>
      <c r="R90" s="66"/>
      <c r="S90" s="66"/>
      <c r="T90" s="67"/>
      <c r="U90" s="36"/>
      <c r="V90" s="36"/>
      <c r="W90" s="36"/>
      <c r="X90" s="36"/>
      <c r="Y90" s="36"/>
      <c r="Z90" s="36"/>
      <c r="AA90" s="36"/>
      <c r="AB90" s="36"/>
      <c r="AC90" s="36"/>
      <c r="AD90" s="36"/>
      <c r="AE90" s="36"/>
      <c r="AT90" s="19" t="s">
        <v>332</v>
      </c>
      <c r="AU90" s="19" t="s">
        <v>87</v>
      </c>
    </row>
    <row r="91" spans="1:65" s="2" customFormat="1" ht="117">
      <c r="A91" s="36"/>
      <c r="B91" s="37"/>
      <c r="C91" s="38"/>
      <c r="D91" s="195" t="s">
        <v>334</v>
      </c>
      <c r="E91" s="38"/>
      <c r="F91" s="200" t="s">
        <v>7179</v>
      </c>
      <c r="G91" s="38"/>
      <c r="H91" s="38"/>
      <c r="I91" s="197"/>
      <c r="J91" s="38"/>
      <c r="K91" s="38"/>
      <c r="L91" s="41"/>
      <c r="M91" s="198"/>
      <c r="N91" s="199"/>
      <c r="O91" s="66"/>
      <c r="P91" s="66"/>
      <c r="Q91" s="66"/>
      <c r="R91" s="66"/>
      <c r="S91" s="66"/>
      <c r="T91" s="67"/>
      <c r="U91" s="36"/>
      <c r="V91" s="36"/>
      <c r="W91" s="36"/>
      <c r="X91" s="36"/>
      <c r="Y91" s="36"/>
      <c r="Z91" s="36"/>
      <c r="AA91" s="36"/>
      <c r="AB91" s="36"/>
      <c r="AC91" s="36"/>
      <c r="AD91" s="36"/>
      <c r="AE91" s="36"/>
      <c r="AT91" s="19" t="s">
        <v>334</v>
      </c>
      <c r="AU91" s="19" t="s">
        <v>87</v>
      </c>
    </row>
    <row r="92" spans="1:65" s="13" customFormat="1" ht="11.25">
      <c r="B92" s="201"/>
      <c r="C92" s="202"/>
      <c r="D92" s="195" t="s">
        <v>336</v>
      </c>
      <c r="E92" s="203" t="s">
        <v>19</v>
      </c>
      <c r="F92" s="204" t="s">
        <v>7167</v>
      </c>
      <c r="G92" s="202"/>
      <c r="H92" s="205">
        <v>872</v>
      </c>
      <c r="I92" s="206"/>
      <c r="J92" s="202"/>
      <c r="K92" s="202"/>
      <c r="L92" s="207"/>
      <c r="M92" s="208"/>
      <c r="N92" s="209"/>
      <c r="O92" s="209"/>
      <c r="P92" s="209"/>
      <c r="Q92" s="209"/>
      <c r="R92" s="209"/>
      <c r="S92" s="209"/>
      <c r="T92" s="210"/>
      <c r="AT92" s="211" t="s">
        <v>336</v>
      </c>
      <c r="AU92" s="211" t="s">
        <v>87</v>
      </c>
      <c r="AV92" s="13" t="s">
        <v>87</v>
      </c>
      <c r="AW92" s="13" t="s">
        <v>37</v>
      </c>
      <c r="AX92" s="13" t="s">
        <v>84</v>
      </c>
      <c r="AY92" s="211" t="s">
        <v>324</v>
      </c>
    </row>
    <row r="93" spans="1:65" s="2" customFormat="1" ht="14.45" customHeight="1">
      <c r="A93" s="36"/>
      <c r="B93" s="37"/>
      <c r="C93" s="182" t="s">
        <v>87</v>
      </c>
      <c r="D93" s="182" t="s">
        <v>326</v>
      </c>
      <c r="E93" s="183" t="s">
        <v>7180</v>
      </c>
      <c r="F93" s="184" t="s">
        <v>7181</v>
      </c>
      <c r="G93" s="185" t="s">
        <v>135</v>
      </c>
      <c r="H93" s="186">
        <v>921.56</v>
      </c>
      <c r="I93" s="187"/>
      <c r="J93" s="188">
        <f>ROUND(I93*H93,2)</f>
        <v>0</v>
      </c>
      <c r="K93" s="184" t="s">
        <v>329</v>
      </c>
      <c r="L93" s="41"/>
      <c r="M93" s="189" t="s">
        <v>19</v>
      </c>
      <c r="N93" s="190" t="s">
        <v>47</v>
      </c>
      <c r="O93" s="66"/>
      <c r="P93" s="191">
        <f>O93*H93</f>
        <v>0</v>
      </c>
      <c r="Q93" s="191">
        <v>0</v>
      </c>
      <c r="R93" s="191">
        <f>Q93*H93</f>
        <v>0</v>
      </c>
      <c r="S93" s="191">
        <v>0.18</v>
      </c>
      <c r="T93" s="192">
        <f>S93*H93</f>
        <v>165.88079999999999</v>
      </c>
      <c r="U93" s="36"/>
      <c r="V93" s="36"/>
      <c r="W93" s="36"/>
      <c r="X93" s="36"/>
      <c r="Y93" s="36"/>
      <c r="Z93" s="36"/>
      <c r="AA93" s="36"/>
      <c r="AB93" s="36"/>
      <c r="AC93" s="36"/>
      <c r="AD93" s="36"/>
      <c r="AE93" s="36"/>
      <c r="AR93" s="193" t="s">
        <v>330</v>
      </c>
      <c r="AT93" s="193" t="s">
        <v>326</v>
      </c>
      <c r="AU93" s="193" t="s">
        <v>87</v>
      </c>
      <c r="AY93" s="19" t="s">
        <v>324</v>
      </c>
      <c r="BE93" s="194">
        <f>IF(N93="základní",J93,0)</f>
        <v>0</v>
      </c>
      <c r="BF93" s="194">
        <f>IF(N93="snížená",J93,0)</f>
        <v>0</v>
      </c>
      <c r="BG93" s="194">
        <f>IF(N93="zákl. přenesená",J93,0)</f>
        <v>0</v>
      </c>
      <c r="BH93" s="194">
        <f>IF(N93="sníž. přenesená",J93,0)</f>
        <v>0</v>
      </c>
      <c r="BI93" s="194">
        <f>IF(N93="nulová",J93,0)</f>
        <v>0</v>
      </c>
      <c r="BJ93" s="19" t="s">
        <v>84</v>
      </c>
      <c r="BK93" s="194">
        <f>ROUND(I93*H93,2)</f>
        <v>0</v>
      </c>
      <c r="BL93" s="19" t="s">
        <v>330</v>
      </c>
      <c r="BM93" s="193" t="s">
        <v>7182</v>
      </c>
    </row>
    <row r="94" spans="1:65" s="2" customFormat="1" ht="19.5">
      <c r="A94" s="36"/>
      <c r="B94" s="37"/>
      <c r="C94" s="38"/>
      <c r="D94" s="195" t="s">
        <v>332</v>
      </c>
      <c r="E94" s="38"/>
      <c r="F94" s="196" t="s">
        <v>7183</v>
      </c>
      <c r="G94" s="38"/>
      <c r="H94" s="38"/>
      <c r="I94" s="197"/>
      <c r="J94" s="38"/>
      <c r="K94" s="38"/>
      <c r="L94" s="41"/>
      <c r="M94" s="198"/>
      <c r="N94" s="199"/>
      <c r="O94" s="66"/>
      <c r="P94" s="66"/>
      <c r="Q94" s="66"/>
      <c r="R94" s="66"/>
      <c r="S94" s="66"/>
      <c r="T94" s="67"/>
      <c r="U94" s="36"/>
      <c r="V94" s="36"/>
      <c r="W94" s="36"/>
      <c r="X94" s="36"/>
      <c r="Y94" s="36"/>
      <c r="Z94" s="36"/>
      <c r="AA94" s="36"/>
      <c r="AB94" s="36"/>
      <c r="AC94" s="36"/>
      <c r="AD94" s="36"/>
      <c r="AE94" s="36"/>
      <c r="AT94" s="19" t="s">
        <v>332</v>
      </c>
      <c r="AU94" s="19" t="s">
        <v>87</v>
      </c>
    </row>
    <row r="95" spans="1:65" s="2" customFormat="1" ht="175.5">
      <c r="A95" s="36"/>
      <c r="B95" s="37"/>
      <c r="C95" s="38"/>
      <c r="D95" s="195" t="s">
        <v>334</v>
      </c>
      <c r="E95" s="38"/>
      <c r="F95" s="200" t="s">
        <v>342</v>
      </c>
      <c r="G95" s="38"/>
      <c r="H95" s="38"/>
      <c r="I95" s="197"/>
      <c r="J95" s="38"/>
      <c r="K95" s="38"/>
      <c r="L95" s="41"/>
      <c r="M95" s="198"/>
      <c r="N95" s="199"/>
      <c r="O95" s="66"/>
      <c r="P95" s="66"/>
      <c r="Q95" s="66"/>
      <c r="R95" s="66"/>
      <c r="S95" s="66"/>
      <c r="T95" s="67"/>
      <c r="U95" s="36"/>
      <c r="V95" s="36"/>
      <c r="W95" s="36"/>
      <c r="X95" s="36"/>
      <c r="Y95" s="36"/>
      <c r="Z95" s="36"/>
      <c r="AA95" s="36"/>
      <c r="AB95" s="36"/>
      <c r="AC95" s="36"/>
      <c r="AD95" s="36"/>
      <c r="AE95" s="36"/>
      <c r="AT95" s="19" t="s">
        <v>334</v>
      </c>
      <c r="AU95" s="19" t="s">
        <v>87</v>
      </c>
    </row>
    <row r="96" spans="1:65" s="13" customFormat="1" ht="11.25">
      <c r="B96" s="201"/>
      <c r="C96" s="202"/>
      <c r="D96" s="195" t="s">
        <v>336</v>
      </c>
      <c r="E96" s="203" t="s">
        <v>19</v>
      </c>
      <c r="F96" s="204" t="s">
        <v>7170</v>
      </c>
      <c r="G96" s="202"/>
      <c r="H96" s="205">
        <v>921.56</v>
      </c>
      <c r="I96" s="206"/>
      <c r="J96" s="202"/>
      <c r="K96" s="202"/>
      <c r="L96" s="207"/>
      <c r="M96" s="208"/>
      <c r="N96" s="209"/>
      <c r="O96" s="209"/>
      <c r="P96" s="209"/>
      <c r="Q96" s="209"/>
      <c r="R96" s="209"/>
      <c r="S96" s="209"/>
      <c r="T96" s="210"/>
      <c r="AT96" s="211" t="s">
        <v>336</v>
      </c>
      <c r="AU96" s="211" t="s">
        <v>87</v>
      </c>
      <c r="AV96" s="13" t="s">
        <v>87</v>
      </c>
      <c r="AW96" s="13" t="s">
        <v>37</v>
      </c>
      <c r="AX96" s="13" t="s">
        <v>84</v>
      </c>
      <c r="AY96" s="211" t="s">
        <v>324</v>
      </c>
    </row>
    <row r="97" spans="1:65" s="2" customFormat="1" ht="14.45" customHeight="1">
      <c r="A97" s="36"/>
      <c r="B97" s="37"/>
      <c r="C97" s="182" t="s">
        <v>343</v>
      </c>
      <c r="D97" s="182" t="s">
        <v>326</v>
      </c>
      <c r="E97" s="183" t="s">
        <v>7184</v>
      </c>
      <c r="F97" s="184" t="s">
        <v>7185</v>
      </c>
      <c r="G97" s="185" t="s">
        <v>135</v>
      </c>
      <c r="H97" s="186">
        <v>1405.33</v>
      </c>
      <c r="I97" s="187"/>
      <c r="J97" s="188">
        <f>ROUND(I97*H97,2)</f>
        <v>0</v>
      </c>
      <c r="K97" s="184" t="s">
        <v>329</v>
      </c>
      <c r="L97" s="41"/>
      <c r="M97" s="189" t="s">
        <v>19</v>
      </c>
      <c r="N97" s="190" t="s">
        <v>47</v>
      </c>
      <c r="O97" s="66"/>
      <c r="P97" s="191">
        <f>O97*H97</f>
        <v>0</v>
      </c>
      <c r="Q97" s="191">
        <v>0</v>
      </c>
      <c r="R97" s="191">
        <f>Q97*H97</f>
        <v>0</v>
      </c>
      <c r="S97" s="191">
        <v>8.0000000000000004E-4</v>
      </c>
      <c r="T97" s="192">
        <f>S97*H97</f>
        <v>1.1242639999999999</v>
      </c>
      <c r="U97" s="36"/>
      <c r="V97" s="36"/>
      <c r="W97" s="36"/>
      <c r="X97" s="36"/>
      <c r="Y97" s="36"/>
      <c r="Z97" s="36"/>
      <c r="AA97" s="36"/>
      <c r="AB97" s="36"/>
      <c r="AC97" s="36"/>
      <c r="AD97" s="36"/>
      <c r="AE97" s="36"/>
      <c r="AR97" s="193" t="s">
        <v>330</v>
      </c>
      <c r="AT97" s="193" t="s">
        <v>326</v>
      </c>
      <c r="AU97" s="193" t="s">
        <v>87</v>
      </c>
      <c r="AY97" s="19" t="s">
        <v>324</v>
      </c>
      <c r="BE97" s="194">
        <f>IF(N97="základní",J97,0)</f>
        <v>0</v>
      </c>
      <c r="BF97" s="194">
        <f>IF(N97="snížená",J97,0)</f>
        <v>0</v>
      </c>
      <c r="BG97" s="194">
        <f>IF(N97="zákl. přenesená",J97,0)</f>
        <v>0</v>
      </c>
      <c r="BH97" s="194">
        <f>IF(N97="sníž. přenesená",J97,0)</f>
        <v>0</v>
      </c>
      <c r="BI97" s="194">
        <f>IF(N97="nulová",J97,0)</f>
        <v>0</v>
      </c>
      <c r="BJ97" s="19" t="s">
        <v>84</v>
      </c>
      <c r="BK97" s="194">
        <f>ROUND(I97*H97,2)</f>
        <v>0</v>
      </c>
      <c r="BL97" s="19" t="s">
        <v>330</v>
      </c>
      <c r="BM97" s="193" t="s">
        <v>7186</v>
      </c>
    </row>
    <row r="98" spans="1:65" s="2" customFormat="1" ht="11.25">
      <c r="A98" s="36"/>
      <c r="B98" s="37"/>
      <c r="C98" s="38"/>
      <c r="D98" s="195" t="s">
        <v>332</v>
      </c>
      <c r="E98" s="38"/>
      <c r="F98" s="196" t="s">
        <v>7187</v>
      </c>
      <c r="G98" s="38"/>
      <c r="H98" s="38"/>
      <c r="I98" s="197"/>
      <c r="J98" s="38"/>
      <c r="K98" s="38"/>
      <c r="L98" s="41"/>
      <c r="M98" s="198"/>
      <c r="N98" s="199"/>
      <c r="O98" s="66"/>
      <c r="P98" s="66"/>
      <c r="Q98" s="66"/>
      <c r="R98" s="66"/>
      <c r="S98" s="66"/>
      <c r="T98" s="67"/>
      <c r="U98" s="36"/>
      <c r="V98" s="36"/>
      <c r="W98" s="36"/>
      <c r="X98" s="36"/>
      <c r="Y98" s="36"/>
      <c r="Z98" s="36"/>
      <c r="AA98" s="36"/>
      <c r="AB98" s="36"/>
      <c r="AC98" s="36"/>
      <c r="AD98" s="36"/>
      <c r="AE98" s="36"/>
      <c r="AT98" s="19" t="s">
        <v>332</v>
      </c>
      <c r="AU98" s="19" t="s">
        <v>87</v>
      </c>
    </row>
    <row r="99" spans="1:65" s="2" customFormat="1" ht="39">
      <c r="A99" s="36"/>
      <c r="B99" s="37"/>
      <c r="C99" s="38"/>
      <c r="D99" s="195" t="s">
        <v>334</v>
      </c>
      <c r="E99" s="38"/>
      <c r="F99" s="200" t="s">
        <v>7188</v>
      </c>
      <c r="G99" s="38"/>
      <c r="H99" s="38"/>
      <c r="I99" s="197"/>
      <c r="J99" s="38"/>
      <c r="K99" s="38"/>
      <c r="L99" s="41"/>
      <c r="M99" s="198"/>
      <c r="N99" s="199"/>
      <c r="O99" s="66"/>
      <c r="P99" s="66"/>
      <c r="Q99" s="66"/>
      <c r="R99" s="66"/>
      <c r="S99" s="66"/>
      <c r="T99" s="67"/>
      <c r="U99" s="36"/>
      <c r="V99" s="36"/>
      <c r="W99" s="36"/>
      <c r="X99" s="36"/>
      <c r="Y99" s="36"/>
      <c r="Z99" s="36"/>
      <c r="AA99" s="36"/>
      <c r="AB99" s="36"/>
      <c r="AC99" s="36"/>
      <c r="AD99" s="36"/>
      <c r="AE99" s="36"/>
      <c r="AT99" s="19" t="s">
        <v>334</v>
      </c>
      <c r="AU99" s="19" t="s">
        <v>87</v>
      </c>
    </row>
    <row r="100" spans="1:65" s="13" customFormat="1" ht="11.25">
      <c r="B100" s="201"/>
      <c r="C100" s="202"/>
      <c r="D100" s="195" t="s">
        <v>336</v>
      </c>
      <c r="E100" s="203" t="s">
        <v>19</v>
      </c>
      <c r="F100" s="204" t="s">
        <v>7152</v>
      </c>
      <c r="G100" s="202"/>
      <c r="H100" s="205">
        <v>1405.33</v>
      </c>
      <c r="I100" s="206"/>
      <c r="J100" s="202"/>
      <c r="K100" s="202"/>
      <c r="L100" s="207"/>
      <c r="M100" s="208"/>
      <c r="N100" s="209"/>
      <c r="O100" s="209"/>
      <c r="P100" s="209"/>
      <c r="Q100" s="209"/>
      <c r="R100" s="209"/>
      <c r="S100" s="209"/>
      <c r="T100" s="210"/>
      <c r="AT100" s="211" t="s">
        <v>336</v>
      </c>
      <c r="AU100" s="211" t="s">
        <v>87</v>
      </c>
      <c r="AV100" s="13" t="s">
        <v>87</v>
      </c>
      <c r="AW100" s="13" t="s">
        <v>37</v>
      </c>
      <c r="AX100" s="13" t="s">
        <v>84</v>
      </c>
      <c r="AY100" s="211" t="s">
        <v>324</v>
      </c>
    </row>
    <row r="101" spans="1:65" s="2" customFormat="1" ht="14.45" customHeight="1">
      <c r="A101" s="36"/>
      <c r="B101" s="37"/>
      <c r="C101" s="182" t="s">
        <v>330</v>
      </c>
      <c r="D101" s="182" t="s">
        <v>326</v>
      </c>
      <c r="E101" s="183" t="s">
        <v>7189</v>
      </c>
      <c r="F101" s="184" t="s">
        <v>7190</v>
      </c>
      <c r="G101" s="185" t="s">
        <v>152</v>
      </c>
      <c r="H101" s="186">
        <v>220.65299999999999</v>
      </c>
      <c r="I101" s="187"/>
      <c r="J101" s="188">
        <f>ROUND(I101*H101,2)</f>
        <v>0</v>
      </c>
      <c r="K101" s="184" t="s">
        <v>329</v>
      </c>
      <c r="L101" s="41"/>
      <c r="M101" s="189" t="s">
        <v>19</v>
      </c>
      <c r="N101" s="190" t="s">
        <v>47</v>
      </c>
      <c r="O101" s="66"/>
      <c r="P101" s="191">
        <f>O101*H101</f>
        <v>0</v>
      </c>
      <c r="Q101" s="191">
        <v>0</v>
      </c>
      <c r="R101" s="191">
        <f>Q101*H101</f>
        <v>0</v>
      </c>
      <c r="S101" s="191">
        <v>0</v>
      </c>
      <c r="T101" s="192">
        <f>S101*H101</f>
        <v>0</v>
      </c>
      <c r="U101" s="36"/>
      <c r="V101" s="36"/>
      <c r="W101" s="36"/>
      <c r="X101" s="36"/>
      <c r="Y101" s="36"/>
      <c r="Z101" s="36"/>
      <c r="AA101" s="36"/>
      <c r="AB101" s="36"/>
      <c r="AC101" s="36"/>
      <c r="AD101" s="36"/>
      <c r="AE101" s="36"/>
      <c r="AR101" s="193" t="s">
        <v>330</v>
      </c>
      <c r="AT101" s="193" t="s">
        <v>326</v>
      </c>
      <c r="AU101" s="193" t="s">
        <v>87</v>
      </c>
      <c r="AY101" s="19" t="s">
        <v>324</v>
      </c>
      <c r="BE101" s="194">
        <f>IF(N101="základní",J101,0)</f>
        <v>0</v>
      </c>
      <c r="BF101" s="194">
        <f>IF(N101="snížená",J101,0)</f>
        <v>0</v>
      </c>
      <c r="BG101" s="194">
        <f>IF(N101="zákl. přenesená",J101,0)</f>
        <v>0</v>
      </c>
      <c r="BH101" s="194">
        <f>IF(N101="sníž. přenesená",J101,0)</f>
        <v>0</v>
      </c>
      <c r="BI101" s="194">
        <f>IF(N101="nulová",J101,0)</f>
        <v>0</v>
      </c>
      <c r="BJ101" s="19" t="s">
        <v>84</v>
      </c>
      <c r="BK101" s="194">
        <f>ROUND(I101*H101,2)</f>
        <v>0</v>
      </c>
      <c r="BL101" s="19" t="s">
        <v>330</v>
      </c>
      <c r="BM101" s="193" t="s">
        <v>7191</v>
      </c>
    </row>
    <row r="102" spans="1:65" s="2" customFormat="1" ht="19.5">
      <c r="A102" s="36"/>
      <c r="B102" s="37"/>
      <c r="C102" s="38"/>
      <c r="D102" s="195" t="s">
        <v>332</v>
      </c>
      <c r="E102" s="38"/>
      <c r="F102" s="196" t="s">
        <v>7192</v>
      </c>
      <c r="G102" s="38"/>
      <c r="H102" s="38"/>
      <c r="I102" s="197"/>
      <c r="J102" s="38"/>
      <c r="K102" s="38"/>
      <c r="L102" s="41"/>
      <c r="M102" s="198"/>
      <c r="N102" s="199"/>
      <c r="O102" s="66"/>
      <c r="P102" s="66"/>
      <c r="Q102" s="66"/>
      <c r="R102" s="66"/>
      <c r="S102" s="66"/>
      <c r="T102" s="67"/>
      <c r="U102" s="36"/>
      <c r="V102" s="36"/>
      <c r="W102" s="36"/>
      <c r="X102" s="36"/>
      <c r="Y102" s="36"/>
      <c r="Z102" s="36"/>
      <c r="AA102" s="36"/>
      <c r="AB102" s="36"/>
      <c r="AC102" s="36"/>
      <c r="AD102" s="36"/>
      <c r="AE102" s="36"/>
      <c r="AT102" s="19" t="s">
        <v>332</v>
      </c>
      <c r="AU102" s="19" t="s">
        <v>87</v>
      </c>
    </row>
    <row r="103" spans="1:65" s="2" customFormat="1" ht="78">
      <c r="A103" s="36"/>
      <c r="B103" s="37"/>
      <c r="C103" s="38"/>
      <c r="D103" s="195" t="s">
        <v>334</v>
      </c>
      <c r="E103" s="38"/>
      <c r="F103" s="200" t="s">
        <v>5942</v>
      </c>
      <c r="G103" s="38"/>
      <c r="H103" s="38"/>
      <c r="I103" s="197"/>
      <c r="J103" s="38"/>
      <c r="K103" s="38"/>
      <c r="L103" s="41"/>
      <c r="M103" s="198"/>
      <c r="N103" s="199"/>
      <c r="O103" s="66"/>
      <c r="P103" s="66"/>
      <c r="Q103" s="66"/>
      <c r="R103" s="66"/>
      <c r="S103" s="66"/>
      <c r="T103" s="67"/>
      <c r="U103" s="36"/>
      <c r="V103" s="36"/>
      <c r="W103" s="36"/>
      <c r="X103" s="36"/>
      <c r="Y103" s="36"/>
      <c r="Z103" s="36"/>
      <c r="AA103" s="36"/>
      <c r="AB103" s="36"/>
      <c r="AC103" s="36"/>
      <c r="AD103" s="36"/>
      <c r="AE103" s="36"/>
      <c r="AT103" s="19" t="s">
        <v>334</v>
      </c>
      <c r="AU103" s="19" t="s">
        <v>87</v>
      </c>
    </row>
    <row r="104" spans="1:65" s="15" customFormat="1" ht="11.25">
      <c r="B104" s="223"/>
      <c r="C104" s="224"/>
      <c r="D104" s="195" t="s">
        <v>336</v>
      </c>
      <c r="E104" s="225" t="s">
        <v>19</v>
      </c>
      <c r="F104" s="226" t="s">
        <v>7193</v>
      </c>
      <c r="G104" s="224"/>
      <c r="H104" s="225" t="s">
        <v>19</v>
      </c>
      <c r="I104" s="227"/>
      <c r="J104" s="224"/>
      <c r="K104" s="224"/>
      <c r="L104" s="228"/>
      <c r="M104" s="229"/>
      <c r="N104" s="230"/>
      <c r="O104" s="230"/>
      <c r="P104" s="230"/>
      <c r="Q104" s="230"/>
      <c r="R104" s="230"/>
      <c r="S104" s="230"/>
      <c r="T104" s="231"/>
      <c r="AT104" s="232" t="s">
        <v>336</v>
      </c>
      <c r="AU104" s="232" t="s">
        <v>87</v>
      </c>
      <c r="AV104" s="15" t="s">
        <v>84</v>
      </c>
      <c r="AW104" s="15" t="s">
        <v>37</v>
      </c>
      <c r="AX104" s="15" t="s">
        <v>76</v>
      </c>
      <c r="AY104" s="232" t="s">
        <v>324</v>
      </c>
    </row>
    <row r="105" spans="1:65" s="13" customFormat="1" ht="11.25">
      <c r="B105" s="201"/>
      <c r="C105" s="202"/>
      <c r="D105" s="195" t="s">
        <v>336</v>
      </c>
      <c r="E105" s="203" t="s">
        <v>19</v>
      </c>
      <c r="F105" s="204" t="s">
        <v>7156</v>
      </c>
      <c r="G105" s="202"/>
      <c r="H105" s="205">
        <v>220.65299999999999</v>
      </c>
      <c r="I105" s="206"/>
      <c r="J105" s="202"/>
      <c r="K105" s="202"/>
      <c r="L105" s="207"/>
      <c r="M105" s="208"/>
      <c r="N105" s="209"/>
      <c r="O105" s="209"/>
      <c r="P105" s="209"/>
      <c r="Q105" s="209"/>
      <c r="R105" s="209"/>
      <c r="S105" s="209"/>
      <c r="T105" s="210"/>
      <c r="AT105" s="211" t="s">
        <v>336</v>
      </c>
      <c r="AU105" s="211" t="s">
        <v>87</v>
      </c>
      <c r="AV105" s="13" t="s">
        <v>87</v>
      </c>
      <c r="AW105" s="13" t="s">
        <v>37</v>
      </c>
      <c r="AX105" s="13" t="s">
        <v>84</v>
      </c>
      <c r="AY105" s="211" t="s">
        <v>324</v>
      </c>
    </row>
    <row r="106" spans="1:65" s="2" customFormat="1" ht="14.45" customHeight="1">
      <c r="A106" s="36"/>
      <c r="B106" s="37"/>
      <c r="C106" s="182" t="s">
        <v>220</v>
      </c>
      <c r="D106" s="182" t="s">
        <v>326</v>
      </c>
      <c r="E106" s="183" t="s">
        <v>379</v>
      </c>
      <c r="F106" s="184" t="s">
        <v>380</v>
      </c>
      <c r="G106" s="185" t="s">
        <v>152</v>
      </c>
      <c r="H106" s="186">
        <v>323.22800000000001</v>
      </c>
      <c r="I106" s="187"/>
      <c r="J106" s="188">
        <f>ROUND(I106*H106,2)</f>
        <v>0</v>
      </c>
      <c r="K106" s="184" t="s">
        <v>329</v>
      </c>
      <c r="L106" s="41"/>
      <c r="M106" s="189" t="s">
        <v>19</v>
      </c>
      <c r="N106" s="190" t="s">
        <v>47</v>
      </c>
      <c r="O106" s="66"/>
      <c r="P106" s="191">
        <f>O106*H106</f>
        <v>0</v>
      </c>
      <c r="Q106" s="191">
        <v>0</v>
      </c>
      <c r="R106" s="191">
        <f>Q106*H106</f>
        <v>0</v>
      </c>
      <c r="S106" s="191">
        <v>0</v>
      </c>
      <c r="T106" s="192">
        <f>S106*H106</f>
        <v>0</v>
      </c>
      <c r="U106" s="36"/>
      <c r="V106" s="36"/>
      <c r="W106" s="36"/>
      <c r="X106" s="36"/>
      <c r="Y106" s="36"/>
      <c r="Z106" s="36"/>
      <c r="AA106" s="36"/>
      <c r="AB106" s="36"/>
      <c r="AC106" s="36"/>
      <c r="AD106" s="36"/>
      <c r="AE106" s="36"/>
      <c r="AR106" s="193" t="s">
        <v>330</v>
      </c>
      <c r="AT106" s="193" t="s">
        <v>326</v>
      </c>
      <c r="AU106" s="193" t="s">
        <v>87</v>
      </c>
      <c r="AY106" s="19" t="s">
        <v>324</v>
      </c>
      <c r="BE106" s="194">
        <f>IF(N106="základní",J106,0)</f>
        <v>0</v>
      </c>
      <c r="BF106" s="194">
        <f>IF(N106="snížená",J106,0)</f>
        <v>0</v>
      </c>
      <c r="BG106" s="194">
        <f>IF(N106="zákl. přenesená",J106,0)</f>
        <v>0</v>
      </c>
      <c r="BH106" s="194">
        <f>IF(N106="sníž. přenesená",J106,0)</f>
        <v>0</v>
      </c>
      <c r="BI106" s="194">
        <f>IF(N106="nulová",J106,0)</f>
        <v>0</v>
      </c>
      <c r="BJ106" s="19" t="s">
        <v>84</v>
      </c>
      <c r="BK106" s="194">
        <f>ROUND(I106*H106,2)</f>
        <v>0</v>
      </c>
      <c r="BL106" s="19" t="s">
        <v>330</v>
      </c>
      <c r="BM106" s="193" t="s">
        <v>7194</v>
      </c>
    </row>
    <row r="107" spans="1:65" s="2" customFormat="1" ht="19.5">
      <c r="A107" s="36"/>
      <c r="B107" s="37"/>
      <c r="C107" s="38"/>
      <c r="D107" s="195" t="s">
        <v>332</v>
      </c>
      <c r="E107" s="38"/>
      <c r="F107" s="196" t="s">
        <v>382</v>
      </c>
      <c r="G107" s="38"/>
      <c r="H107" s="38"/>
      <c r="I107" s="197"/>
      <c r="J107" s="38"/>
      <c r="K107" s="38"/>
      <c r="L107" s="41"/>
      <c r="M107" s="198"/>
      <c r="N107" s="199"/>
      <c r="O107" s="66"/>
      <c r="P107" s="66"/>
      <c r="Q107" s="66"/>
      <c r="R107" s="66"/>
      <c r="S107" s="66"/>
      <c r="T107" s="67"/>
      <c r="U107" s="36"/>
      <c r="V107" s="36"/>
      <c r="W107" s="36"/>
      <c r="X107" s="36"/>
      <c r="Y107" s="36"/>
      <c r="Z107" s="36"/>
      <c r="AA107" s="36"/>
      <c r="AB107" s="36"/>
      <c r="AC107" s="36"/>
      <c r="AD107" s="36"/>
      <c r="AE107" s="36"/>
      <c r="AT107" s="19" t="s">
        <v>332</v>
      </c>
      <c r="AU107" s="19" t="s">
        <v>87</v>
      </c>
    </row>
    <row r="108" spans="1:65" s="2" customFormat="1" ht="204.75">
      <c r="A108" s="36"/>
      <c r="B108" s="37"/>
      <c r="C108" s="38"/>
      <c r="D108" s="195" t="s">
        <v>334</v>
      </c>
      <c r="E108" s="38"/>
      <c r="F108" s="200" t="s">
        <v>383</v>
      </c>
      <c r="G108" s="38"/>
      <c r="H108" s="38"/>
      <c r="I108" s="197"/>
      <c r="J108" s="38"/>
      <c r="K108" s="38"/>
      <c r="L108" s="41"/>
      <c r="M108" s="198"/>
      <c r="N108" s="199"/>
      <c r="O108" s="66"/>
      <c r="P108" s="66"/>
      <c r="Q108" s="66"/>
      <c r="R108" s="66"/>
      <c r="S108" s="66"/>
      <c r="T108" s="67"/>
      <c r="U108" s="36"/>
      <c r="V108" s="36"/>
      <c r="W108" s="36"/>
      <c r="X108" s="36"/>
      <c r="Y108" s="36"/>
      <c r="Z108" s="36"/>
      <c r="AA108" s="36"/>
      <c r="AB108" s="36"/>
      <c r="AC108" s="36"/>
      <c r="AD108" s="36"/>
      <c r="AE108" s="36"/>
      <c r="AT108" s="19" t="s">
        <v>334</v>
      </c>
      <c r="AU108" s="19" t="s">
        <v>87</v>
      </c>
    </row>
    <row r="109" spans="1:65" s="15" customFormat="1" ht="11.25">
      <c r="B109" s="223"/>
      <c r="C109" s="224"/>
      <c r="D109" s="195" t="s">
        <v>336</v>
      </c>
      <c r="E109" s="225" t="s">
        <v>19</v>
      </c>
      <c r="F109" s="226" t="s">
        <v>7195</v>
      </c>
      <c r="G109" s="224"/>
      <c r="H109" s="225" t="s">
        <v>19</v>
      </c>
      <c r="I109" s="227"/>
      <c r="J109" s="224"/>
      <c r="K109" s="224"/>
      <c r="L109" s="228"/>
      <c r="M109" s="229"/>
      <c r="N109" s="230"/>
      <c r="O109" s="230"/>
      <c r="P109" s="230"/>
      <c r="Q109" s="230"/>
      <c r="R109" s="230"/>
      <c r="S109" s="230"/>
      <c r="T109" s="231"/>
      <c r="AT109" s="232" t="s">
        <v>336</v>
      </c>
      <c r="AU109" s="232" t="s">
        <v>87</v>
      </c>
      <c r="AV109" s="15" t="s">
        <v>84</v>
      </c>
      <c r="AW109" s="15" t="s">
        <v>37</v>
      </c>
      <c r="AX109" s="15" t="s">
        <v>76</v>
      </c>
      <c r="AY109" s="232" t="s">
        <v>324</v>
      </c>
    </row>
    <row r="110" spans="1:65" s="15" customFormat="1" ht="11.25">
      <c r="B110" s="223"/>
      <c r="C110" s="224"/>
      <c r="D110" s="195" t="s">
        <v>336</v>
      </c>
      <c r="E110" s="225" t="s">
        <v>19</v>
      </c>
      <c r="F110" s="226" t="s">
        <v>7196</v>
      </c>
      <c r="G110" s="224"/>
      <c r="H110" s="225" t="s">
        <v>19</v>
      </c>
      <c r="I110" s="227"/>
      <c r="J110" s="224"/>
      <c r="K110" s="224"/>
      <c r="L110" s="228"/>
      <c r="M110" s="229"/>
      <c r="N110" s="230"/>
      <c r="O110" s="230"/>
      <c r="P110" s="230"/>
      <c r="Q110" s="230"/>
      <c r="R110" s="230"/>
      <c r="S110" s="230"/>
      <c r="T110" s="231"/>
      <c r="AT110" s="232" t="s">
        <v>336</v>
      </c>
      <c r="AU110" s="232" t="s">
        <v>87</v>
      </c>
      <c r="AV110" s="15" t="s">
        <v>84</v>
      </c>
      <c r="AW110" s="15" t="s">
        <v>37</v>
      </c>
      <c r="AX110" s="15" t="s">
        <v>76</v>
      </c>
      <c r="AY110" s="232" t="s">
        <v>324</v>
      </c>
    </row>
    <row r="111" spans="1:65" s="13" customFormat="1" ht="11.25">
      <c r="B111" s="201"/>
      <c r="C111" s="202"/>
      <c r="D111" s="195" t="s">
        <v>336</v>
      </c>
      <c r="E111" s="203" t="s">
        <v>19</v>
      </c>
      <c r="F111" s="204" t="s">
        <v>7197</v>
      </c>
      <c r="G111" s="202"/>
      <c r="H111" s="205">
        <v>4.6500000000000004</v>
      </c>
      <c r="I111" s="206"/>
      <c r="J111" s="202"/>
      <c r="K111" s="202"/>
      <c r="L111" s="207"/>
      <c r="M111" s="208"/>
      <c r="N111" s="209"/>
      <c r="O111" s="209"/>
      <c r="P111" s="209"/>
      <c r="Q111" s="209"/>
      <c r="R111" s="209"/>
      <c r="S111" s="209"/>
      <c r="T111" s="210"/>
      <c r="AT111" s="211" t="s">
        <v>336</v>
      </c>
      <c r="AU111" s="211" t="s">
        <v>87</v>
      </c>
      <c r="AV111" s="13" t="s">
        <v>87</v>
      </c>
      <c r="AW111" s="13" t="s">
        <v>37</v>
      </c>
      <c r="AX111" s="13" t="s">
        <v>76</v>
      </c>
      <c r="AY111" s="211" t="s">
        <v>324</v>
      </c>
    </row>
    <row r="112" spans="1:65" s="13" customFormat="1" ht="11.25">
      <c r="B112" s="201"/>
      <c r="C112" s="202"/>
      <c r="D112" s="195" t="s">
        <v>336</v>
      </c>
      <c r="E112" s="203" t="s">
        <v>19</v>
      </c>
      <c r="F112" s="204" t="s">
        <v>7198</v>
      </c>
      <c r="G112" s="202"/>
      <c r="H112" s="205">
        <v>0</v>
      </c>
      <c r="I112" s="206"/>
      <c r="J112" s="202"/>
      <c r="K112" s="202"/>
      <c r="L112" s="207"/>
      <c r="M112" s="208"/>
      <c r="N112" s="209"/>
      <c r="O112" s="209"/>
      <c r="P112" s="209"/>
      <c r="Q112" s="209"/>
      <c r="R112" s="209"/>
      <c r="S112" s="209"/>
      <c r="T112" s="210"/>
      <c r="AT112" s="211" t="s">
        <v>336</v>
      </c>
      <c r="AU112" s="211" t="s">
        <v>87</v>
      </c>
      <c r="AV112" s="13" t="s">
        <v>87</v>
      </c>
      <c r="AW112" s="13" t="s">
        <v>37</v>
      </c>
      <c r="AX112" s="13" t="s">
        <v>76</v>
      </c>
      <c r="AY112" s="211" t="s">
        <v>324</v>
      </c>
    </row>
    <row r="113" spans="1:65" s="13" customFormat="1" ht="11.25">
      <c r="B113" s="201"/>
      <c r="C113" s="202"/>
      <c r="D113" s="195" t="s">
        <v>336</v>
      </c>
      <c r="E113" s="203" t="s">
        <v>19</v>
      </c>
      <c r="F113" s="204" t="s">
        <v>7199</v>
      </c>
      <c r="G113" s="202"/>
      <c r="H113" s="205">
        <v>0</v>
      </c>
      <c r="I113" s="206"/>
      <c r="J113" s="202"/>
      <c r="K113" s="202"/>
      <c r="L113" s="207"/>
      <c r="M113" s="208"/>
      <c r="N113" s="209"/>
      <c r="O113" s="209"/>
      <c r="P113" s="209"/>
      <c r="Q113" s="209"/>
      <c r="R113" s="209"/>
      <c r="S113" s="209"/>
      <c r="T113" s="210"/>
      <c r="AT113" s="211" t="s">
        <v>336</v>
      </c>
      <c r="AU113" s="211" t="s">
        <v>87</v>
      </c>
      <c r="AV113" s="13" t="s">
        <v>87</v>
      </c>
      <c r="AW113" s="13" t="s">
        <v>37</v>
      </c>
      <c r="AX113" s="13" t="s">
        <v>76</v>
      </c>
      <c r="AY113" s="211" t="s">
        <v>324</v>
      </c>
    </row>
    <row r="114" spans="1:65" s="13" customFormat="1" ht="11.25">
      <c r="B114" s="201"/>
      <c r="C114" s="202"/>
      <c r="D114" s="195" t="s">
        <v>336</v>
      </c>
      <c r="E114" s="203" t="s">
        <v>19</v>
      </c>
      <c r="F114" s="204" t="s">
        <v>7200</v>
      </c>
      <c r="G114" s="202"/>
      <c r="H114" s="205">
        <v>0</v>
      </c>
      <c r="I114" s="206"/>
      <c r="J114" s="202"/>
      <c r="K114" s="202"/>
      <c r="L114" s="207"/>
      <c r="M114" s="208"/>
      <c r="N114" s="209"/>
      <c r="O114" s="209"/>
      <c r="P114" s="209"/>
      <c r="Q114" s="209"/>
      <c r="R114" s="209"/>
      <c r="S114" s="209"/>
      <c r="T114" s="210"/>
      <c r="AT114" s="211" t="s">
        <v>336</v>
      </c>
      <c r="AU114" s="211" t="s">
        <v>87</v>
      </c>
      <c r="AV114" s="13" t="s">
        <v>87</v>
      </c>
      <c r="AW114" s="13" t="s">
        <v>37</v>
      </c>
      <c r="AX114" s="13" t="s">
        <v>76</v>
      </c>
      <c r="AY114" s="211" t="s">
        <v>324</v>
      </c>
    </row>
    <row r="115" spans="1:65" s="13" customFormat="1" ht="11.25">
      <c r="B115" s="201"/>
      <c r="C115" s="202"/>
      <c r="D115" s="195" t="s">
        <v>336</v>
      </c>
      <c r="E115" s="203" t="s">
        <v>19</v>
      </c>
      <c r="F115" s="204" t="s">
        <v>7201</v>
      </c>
      <c r="G115" s="202"/>
      <c r="H115" s="205">
        <v>0</v>
      </c>
      <c r="I115" s="206"/>
      <c r="J115" s="202"/>
      <c r="K115" s="202"/>
      <c r="L115" s="207"/>
      <c r="M115" s="208"/>
      <c r="N115" s="209"/>
      <c r="O115" s="209"/>
      <c r="P115" s="209"/>
      <c r="Q115" s="209"/>
      <c r="R115" s="209"/>
      <c r="S115" s="209"/>
      <c r="T115" s="210"/>
      <c r="AT115" s="211" t="s">
        <v>336</v>
      </c>
      <c r="AU115" s="211" t="s">
        <v>87</v>
      </c>
      <c r="AV115" s="13" t="s">
        <v>87</v>
      </c>
      <c r="AW115" s="13" t="s">
        <v>37</v>
      </c>
      <c r="AX115" s="13" t="s">
        <v>76</v>
      </c>
      <c r="AY115" s="211" t="s">
        <v>324</v>
      </c>
    </row>
    <row r="116" spans="1:65" s="13" customFormat="1" ht="11.25">
      <c r="B116" s="201"/>
      <c r="C116" s="202"/>
      <c r="D116" s="195" t="s">
        <v>336</v>
      </c>
      <c r="E116" s="203" t="s">
        <v>19</v>
      </c>
      <c r="F116" s="204" t="s">
        <v>7202</v>
      </c>
      <c r="G116" s="202"/>
      <c r="H116" s="205">
        <v>0</v>
      </c>
      <c r="I116" s="206"/>
      <c r="J116" s="202"/>
      <c r="K116" s="202"/>
      <c r="L116" s="207"/>
      <c r="M116" s="208"/>
      <c r="N116" s="209"/>
      <c r="O116" s="209"/>
      <c r="P116" s="209"/>
      <c r="Q116" s="209"/>
      <c r="R116" s="209"/>
      <c r="S116" s="209"/>
      <c r="T116" s="210"/>
      <c r="AT116" s="211" t="s">
        <v>336</v>
      </c>
      <c r="AU116" s="211" t="s">
        <v>87</v>
      </c>
      <c r="AV116" s="13" t="s">
        <v>87</v>
      </c>
      <c r="AW116" s="13" t="s">
        <v>37</v>
      </c>
      <c r="AX116" s="13" t="s">
        <v>76</v>
      </c>
      <c r="AY116" s="211" t="s">
        <v>324</v>
      </c>
    </row>
    <row r="117" spans="1:65" s="13" customFormat="1" ht="11.25">
      <c r="B117" s="201"/>
      <c r="C117" s="202"/>
      <c r="D117" s="195" t="s">
        <v>336</v>
      </c>
      <c r="E117" s="203" t="s">
        <v>19</v>
      </c>
      <c r="F117" s="204" t="s">
        <v>7203</v>
      </c>
      <c r="G117" s="202"/>
      <c r="H117" s="205">
        <v>0</v>
      </c>
      <c r="I117" s="206"/>
      <c r="J117" s="202"/>
      <c r="K117" s="202"/>
      <c r="L117" s="207"/>
      <c r="M117" s="208"/>
      <c r="N117" s="209"/>
      <c r="O117" s="209"/>
      <c r="P117" s="209"/>
      <c r="Q117" s="209"/>
      <c r="R117" s="209"/>
      <c r="S117" s="209"/>
      <c r="T117" s="210"/>
      <c r="AT117" s="211" t="s">
        <v>336</v>
      </c>
      <c r="AU117" s="211" t="s">
        <v>87</v>
      </c>
      <c r="AV117" s="13" t="s">
        <v>87</v>
      </c>
      <c r="AW117" s="13" t="s">
        <v>37</v>
      </c>
      <c r="AX117" s="13" t="s">
        <v>76</v>
      </c>
      <c r="AY117" s="211" t="s">
        <v>324</v>
      </c>
    </row>
    <row r="118" spans="1:65" s="13" customFormat="1" ht="11.25">
      <c r="B118" s="201"/>
      <c r="C118" s="202"/>
      <c r="D118" s="195" t="s">
        <v>336</v>
      </c>
      <c r="E118" s="203" t="s">
        <v>19</v>
      </c>
      <c r="F118" s="204" t="s">
        <v>7204</v>
      </c>
      <c r="G118" s="202"/>
      <c r="H118" s="205">
        <v>38.5</v>
      </c>
      <c r="I118" s="206"/>
      <c r="J118" s="202"/>
      <c r="K118" s="202"/>
      <c r="L118" s="207"/>
      <c r="M118" s="208"/>
      <c r="N118" s="209"/>
      <c r="O118" s="209"/>
      <c r="P118" s="209"/>
      <c r="Q118" s="209"/>
      <c r="R118" s="209"/>
      <c r="S118" s="209"/>
      <c r="T118" s="210"/>
      <c r="AT118" s="211" t="s">
        <v>336</v>
      </c>
      <c r="AU118" s="211" t="s">
        <v>87</v>
      </c>
      <c r="AV118" s="13" t="s">
        <v>87</v>
      </c>
      <c r="AW118" s="13" t="s">
        <v>37</v>
      </c>
      <c r="AX118" s="13" t="s">
        <v>76</v>
      </c>
      <c r="AY118" s="211" t="s">
        <v>324</v>
      </c>
    </row>
    <row r="119" spans="1:65" s="13" customFormat="1" ht="11.25">
      <c r="B119" s="201"/>
      <c r="C119" s="202"/>
      <c r="D119" s="195" t="s">
        <v>336</v>
      </c>
      <c r="E119" s="203" t="s">
        <v>19</v>
      </c>
      <c r="F119" s="204" t="s">
        <v>7205</v>
      </c>
      <c r="G119" s="202"/>
      <c r="H119" s="205">
        <v>70</v>
      </c>
      <c r="I119" s="206"/>
      <c r="J119" s="202"/>
      <c r="K119" s="202"/>
      <c r="L119" s="207"/>
      <c r="M119" s="208"/>
      <c r="N119" s="209"/>
      <c r="O119" s="209"/>
      <c r="P119" s="209"/>
      <c r="Q119" s="209"/>
      <c r="R119" s="209"/>
      <c r="S119" s="209"/>
      <c r="T119" s="210"/>
      <c r="AT119" s="211" t="s">
        <v>336</v>
      </c>
      <c r="AU119" s="211" t="s">
        <v>87</v>
      </c>
      <c r="AV119" s="13" t="s">
        <v>87</v>
      </c>
      <c r="AW119" s="13" t="s">
        <v>37</v>
      </c>
      <c r="AX119" s="13" t="s">
        <v>76</v>
      </c>
      <c r="AY119" s="211" t="s">
        <v>324</v>
      </c>
    </row>
    <row r="120" spans="1:65" s="13" customFormat="1" ht="11.25">
      <c r="B120" s="201"/>
      <c r="C120" s="202"/>
      <c r="D120" s="195" t="s">
        <v>336</v>
      </c>
      <c r="E120" s="203" t="s">
        <v>19</v>
      </c>
      <c r="F120" s="204" t="s">
        <v>7206</v>
      </c>
      <c r="G120" s="202"/>
      <c r="H120" s="205">
        <v>67.5</v>
      </c>
      <c r="I120" s="206"/>
      <c r="J120" s="202"/>
      <c r="K120" s="202"/>
      <c r="L120" s="207"/>
      <c r="M120" s="208"/>
      <c r="N120" s="209"/>
      <c r="O120" s="209"/>
      <c r="P120" s="209"/>
      <c r="Q120" s="209"/>
      <c r="R120" s="209"/>
      <c r="S120" s="209"/>
      <c r="T120" s="210"/>
      <c r="AT120" s="211" t="s">
        <v>336</v>
      </c>
      <c r="AU120" s="211" t="s">
        <v>87</v>
      </c>
      <c r="AV120" s="13" t="s">
        <v>87</v>
      </c>
      <c r="AW120" s="13" t="s">
        <v>37</v>
      </c>
      <c r="AX120" s="13" t="s">
        <v>76</v>
      </c>
      <c r="AY120" s="211" t="s">
        <v>324</v>
      </c>
    </row>
    <row r="121" spans="1:65" s="13" customFormat="1" ht="11.25">
      <c r="B121" s="201"/>
      <c r="C121" s="202"/>
      <c r="D121" s="195" t="s">
        <v>336</v>
      </c>
      <c r="E121" s="203" t="s">
        <v>19</v>
      </c>
      <c r="F121" s="204" t="s">
        <v>7207</v>
      </c>
      <c r="G121" s="202"/>
      <c r="H121" s="205">
        <v>32.76</v>
      </c>
      <c r="I121" s="206"/>
      <c r="J121" s="202"/>
      <c r="K121" s="202"/>
      <c r="L121" s="207"/>
      <c r="M121" s="208"/>
      <c r="N121" s="209"/>
      <c r="O121" s="209"/>
      <c r="P121" s="209"/>
      <c r="Q121" s="209"/>
      <c r="R121" s="209"/>
      <c r="S121" s="209"/>
      <c r="T121" s="210"/>
      <c r="AT121" s="211" t="s">
        <v>336</v>
      </c>
      <c r="AU121" s="211" t="s">
        <v>87</v>
      </c>
      <c r="AV121" s="13" t="s">
        <v>87</v>
      </c>
      <c r="AW121" s="13" t="s">
        <v>37</v>
      </c>
      <c r="AX121" s="13" t="s">
        <v>76</v>
      </c>
      <c r="AY121" s="211" t="s">
        <v>324</v>
      </c>
    </row>
    <row r="122" spans="1:65" s="13" customFormat="1" ht="11.25">
      <c r="B122" s="201"/>
      <c r="C122" s="202"/>
      <c r="D122" s="195" t="s">
        <v>336</v>
      </c>
      <c r="E122" s="203" t="s">
        <v>19</v>
      </c>
      <c r="F122" s="204" t="s">
        <v>7208</v>
      </c>
      <c r="G122" s="202"/>
      <c r="H122" s="205">
        <v>217.56</v>
      </c>
      <c r="I122" s="206"/>
      <c r="J122" s="202"/>
      <c r="K122" s="202"/>
      <c r="L122" s="207"/>
      <c r="M122" s="208"/>
      <c r="N122" s="209"/>
      <c r="O122" s="209"/>
      <c r="P122" s="209"/>
      <c r="Q122" s="209"/>
      <c r="R122" s="209"/>
      <c r="S122" s="209"/>
      <c r="T122" s="210"/>
      <c r="AT122" s="211" t="s">
        <v>336</v>
      </c>
      <c r="AU122" s="211" t="s">
        <v>87</v>
      </c>
      <c r="AV122" s="13" t="s">
        <v>87</v>
      </c>
      <c r="AW122" s="13" t="s">
        <v>37</v>
      </c>
      <c r="AX122" s="13" t="s">
        <v>76</v>
      </c>
      <c r="AY122" s="211" t="s">
        <v>324</v>
      </c>
    </row>
    <row r="123" spans="1:65" s="14" customFormat="1" ht="11.25">
      <c r="B123" s="212"/>
      <c r="C123" s="213"/>
      <c r="D123" s="195" t="s">
        <v>336</v>
      </c>
      <c r="E123" s="214" t="s">
        <v>7165</v>
      </c>
      <c r="F123" s="215" t="s">
        <v>349</v>
      </c>
      <c r="G123" s="213"/>
      <c r="H123" s="216">
        <v>430.97</v>
      </c>
      <c r="I123" s="217"/>
      <c r="J123" s="213"/>
      <c r="K123" s="213"/>
      <c r="L123" s="218"/>
      <c r="M123" s="219"/>
      <c r="N123" s="220"/>
      <c r="O123" s="220"/>
      <c r="P123" s="220"/>
      <c r="Q123" s="220"/>
      <c r="R123" s="220"/>
      <c r="S123" s="220"/>
      <c r="T123" s="221"/>
      <c r="AT123" s="222" t="s">
        <v>336</v>
      </c>
      <c r="AU123" s="222" t="s">
        <v>87</v>
      </c>
      <c r="AV123" s="14" t="s">
        <v>330</v>
      </c>
      <c r="AW123" s="14" t="s">
        <v>37</v>
      </c>
      <c r="AX123" s="14" t="s">
        <v>76</v>
      </c>
      <c r="AY123" s="222" t="s">
        <v>324</v>
      </c>
    </row>
    <row r="124" spans="1:65" s="13" customFormat="1" ht="11.25">
      <c r="B124" s="201"/>
      <c r="C124" s="202"/>
      <c r="D124" s="195" t="s">
        <v>336</v>
      </c>
      <c r="E124" s="203" t="s">
        <v>19</v>
      </c>
      <c r="F124" s="204" t="s">
        <v>7209</v>
      </c>
      <c r="G124" s="202"/>
      <c r="H124" s="205">
        <v>323.22800000000001</v>
      </c>
      <c r="I124" s="206"/>
      <c r="J124" s="202"/>
      <c r="K124" s="202"/>
      <c r="L124" s="207"/>
      <c r="M124" s="208"/>
      <c r="N124" s="209"/>
      <c r="O124" s="209"/>
      <c r="P124" s="209"/>
      <c r="Q124" s="209"/>
      <c r="R124" s="209"/>
      <c r="S124" s="209"/>
      <c r="T124" s="210"/>
      <c r="AT124" s="211" t="s">
        <v>336</v>
      </c>
      <c r="AU124" s="211" t="s">
        <v>87</v>
      </c>
      <c r="AV124" s="13" t="s">
        <v>87</v>
      </c>
      <c r="AW124" s="13" t="s">
        <v>37</v>
      </c>
      <c r="AX124" s="13" t="s">
        <v>76</v>
      </c>
      <c r="AY124" s="211" t="s">
        <v>324</v>
      </c>
    </row>
    <row r="125" spans="1:65" s="14" customFormat="1" ht="11.25">
      <c r="B125" s="212"/>
      <c r="C125" s="213"/>
      <c r="D125" s="195" t="s">
        <v>336</v>
      </c>
      <c r="E125" s="214" t="s">
        <v>212</v>
      </c>
      <c r="F125" s="215" t="s">
        <v>349</v>
      </c>
      <c r="G125" s="213"/>
      <c r="H125" s="216">
        <v>323.22800000000001</v>
      </c>
      <c r="I125" s="217"/>
      <c r="J125" s="213"/>
      <c r="K125" s="213"/>
      <c r="L125" s="218"/>
      <c r="M125" s="219"/>
      <c r="N125" s="220"/>
      <c r="O125" s="220"/>
      <c r="P125" s="220"/>
      <c r="Q125" s="220"/>
      <c r="R125" s="220"/>
      <c r="S125" s="220"/>
      <c r="T125" s="221"/>
      <c r="AT125" s="222" t="s">
        <v>336</v>
      </c>
      <c r="AU125" s="222" t="s">
        <v>87</v>
      </c>
      <c r="AV125" s="14" t="s">
        <v>330</v>
      </c>
      <c r="AW125" s="14" t="s">
        <v>37</v>
      </c>
      <c r="AX125" s="14" t="s">
        <v>84</v>
      </c>
      <c r="AY125" s="222" t="s">
        <v>324</v>
      </c>
    </row>
    <row r="126" spans="1:65" s="2" customFormat="1" ht="14.45" customHeight="1">
      <c r="A126" s="36"/>
      <c r="B126" s="37"/>
      <c r="C126" s="182" t="s">
        <v>362</v>
      </c>
      <c r="D126" s="182" t="s">
        <v>326</v>
      </c>
      <c r="E126" s="183" t="s">
        <v>7210</v>
      </c>
      <c r="F126" s="184" t="s">
        <v>7211</v>
      </c>
      <c r="G126" s="185" t="s">
        <v>152</v>
      </c>
      <c r="H126" s="186">
        <v>107.74299999999999</v>
      </c>
      <c r="I126" s="187"/>
      <c r="J126" s="188">
        <f>ROUND(I126*H126,2)</f>
        <v>0</v>
      </c>
      <c r="K126" s="184" t="s">
        <v>329</v>
      </c>
      <c r="L126" s="41"/>
      <c r="M126" s="189" t="s">
        <v>19</v>
      </c>
      <c r="N126" s="190" t="s">
        <v>47</v>
      </c>
      <c r="O126" s="66"/>
      <c r="P126" s="191">
        <f>O126*H126</f>
        <v>0</v>
      </c>
      <c r="Q126" s="191">
        <v>5.9100000000000003E-3</v>
      </c>
      <c r="R126" s="191">
        <f>Q126*H126</f>
        <v>0.63676113000000001</v>
      </c>
      <c r="S126" s="191">
        <v>0</v>
      </c>
      <c r="T126" s="192">
        <f>S126*H126</f>
        <v>0</v>
      </c>
      <c r="U126" s="36"/>
      <c r="V126" s="36"/>
      <c r="W126" s="36"/>
      <c r="X126" s="36"/>
      <c r="Y126" s="36"/>
      <c r="Z126" s="36"/>
      <c r="AA126" s="36"/>
      <c r="AB126" s="36"/>
      <c r="AC126" s="36"/>
      <c r="AD126" s="36"/>
      <c r="AE126" s="36"/>
      <c r="AR126" s="193" t="s">
        <v>330</v>
      </c>
      <c r="AT126" s="193" t="s">
        <v>326</v>
      </c>
      <c r="AU126" s="193" t="s">
        <v>87</v>
      </c>
      <c r="AY126" s="19" t="s">
        <v>324</v>
      </c>
      <c r="BE126" s="194">
        <f>IF(N126="základní",J126,0)</f>
        <v>0</v>
      </c>
      <c r="BF126" s="194">
        <f>IF(N126="snížená",J126,0)</f>
        <v>0</v>
      </c>
      <c r="BG126" s="194">
        <f>IF(N126="zákl. přenesená",J126,0)</f>
        <v>0</v>
      </c>
      <c r="BH126" s="194">
        <f>IF(N126="sníž. přenesená",J126,0)</f>
        <v>0</v>
      </c>
      <c r="BI126" s="194">
        <f>IF(N126="nulová",J126,0)</f>
        <v>0</v>
      </c>
      <c r="BJ126" s="19" t="s">
        <v>84</v>
      </c>
      <c r="BK126" s="194">
        <f>ROUND(I126*H126,2)</f>
        <v>0</v>
      </c>
      <c r="BL126" s="19" t="s">
        <v>330</v>
      </c>
      <c r="BM126" s="193" t="s">
        <v>7212</v>
      </c>
    </row>
    <row r="127" spans="1:65" s="2" customFormat="1" ht="19.5">
      <c r="A127" s="36"/>
      <c r="B127" s="37"/>
      <c r="C127" s="38"/>
      <c r="D127" s="195" t="s">
        <v>332</v>
      </c>
      <c r="E127" s="38"/>
      <c r="F127" s="196" t="s">
        <v>7213</v>
      </c>
      <c r="G127" s="38"/>
      <c r="H127" s="38"/>
      <c r="I127" s="197"/>
      <c r="J127" s="38"/>
      <c r="K127" s="38"/>
      <c r="L127" s="41"/>
      <c r="M127" s="198"/>
      <c r="N127" s="199"/>
      <c r="O127" s="66"/>
      <c r="P127" s="66"/>
      <c r="Q127" s="66"/>
      <c r="R127" s="66"/>
      <c r="S127" s="66"/>
      <c r="T127" s="67"/>
      <c r="U127" s="36"/>
      <c r="V127" s="36"/>
      <c r="W127" s="36"/>
      <c r="X127" s="36"/>
      <c r="Y127" s="36"/>
      <c r="Z127" s="36"/>
      <c r="AA127" s="36"/>
      <c r="AB127" s="36"/>
      <c r="AC127" s="36"/>
      <c r="AD127" s="36"/>
      <c r="AE127" s="36"/>
      <c r="AT127" s="19" t="s">
        <v>332</v>
      </c>
      <c r="AU127" s="19" t="s">
        <v>87</v>
      </c>
    </row>
    <row r="128" spans="1:65" s="2" customFormat="1" ht="204.75">
      <c r="A128" s="36"/>
      <c r="B128" s="37"/>
      <c r="C128" s="38"/>
      <c r="D128" s="195" t="s">
        <v>334</v>
      </c>
      <c r="E128" s="38"/>
      <c r="F128" s="200" t="s">
        <v>383</v>
      </c>
      <c r="G128" s="38"/>
      <c r="H128" s="38"/>
      <c r="I128" s="197"/>
      <c r="J128" s="38"/>
      <c r="K128" s="38"/>
      <c r="L128" s="41"/>
      <c r="M128" s="198"/>
      <c r="N128" s="199"/>
      <c r="O128" s="66"/>
      <c r="P128" s="66"/>
      <c r="Q128" s="66"/>
      <c r="R128" s="66"/>
      <c r="S128" s="66"/>
      <c r="T128" s="67"/>
      <c r="U128" s="36"/>
      <c r="V128" s="36"/>
      <c r="W128" s="36"/>
      <c r="X128" s="36"/>
      <c r="Y128" s="36"/>
      <c r="Z128" s="36"/>
      <c r="AA128" s="36"/>
      <c r="AB128" s="36"/>
      <c r="AC128" s="36"/>
      <c r="AD128" s="36"/>
      <c r="AE128" s="36"/>
      <c r="AT128" s="19" t="s">
        <v>334</v>
      </c>
      <c r="AU128" s="19" t="s">
        <v>87</v>
      </c>
    </row>
    <row r="129" spans="1:65" s="13" customFormat="1" ht="11.25">
      <c r="B129" s="201"/>
      <c r="C129" s="202"/>
      <c r="D129" s="195" t="s">
        <v>336</v>
      </c>
      <c r="E129" s="203" t="s">
        <v>19</v>
      </c>
      <c r="F129" s="204" t="s">
        <v>7214</v>
      </c>
      <c r="G129" s="202"/>
      <c r="H129" s="205">
        <v>107.74299999999999</v>
      </c>
      <c r="I129" s="206"/>
      <c r="J129" s="202"/>
      <c r="K129" s="202"/>
      <c r="L129" s="207"/>
      <c r="M129" s="208"/>
      <c r="N129" s="209"/>
      <c r="O129" s="209"/>
      <c r="P129" s="209"/>
      <c r="Q129" s="209"/>
      <c r="R129" s="209"/>
      <c r="S129" s="209"/>
      <c r="T129" s="210"/>
      <c r="AT129" s="211" t="s">
        <v>336</v>
      </c>
      <c r="AU129" s="211" t="s">
        <v>87</v>
      </c>
      <c r="AV129" s="13" t="s">
        <v>87</v>
      </c>
      <c r="AW129" s="13" t="s">
        <v>37</v>
      </c>
      <c r="AX129" s="13" t="s">
        <v>76</v>
      </c>
      <c r="AY129" s="211" t="s">
        <v>324</v>
      </c>
    </row>
    <row r="130" spans="1:65" s="14" customFormat="1" ht="11.25">
      <c r="B130" s="212"/>
      <c r="C130" s="213"/>
      <c r="D130" s="195" t="s">
        <v>336</v>
      </c>
      <c r="E130" s="214" t="s">
        <v>7161</v>
      </c>
      <c r="F130" s="215" t="s">
        <v>349</v>
      </c>
      <c r="G130" s="213"/>
      <c r="H130" s="216">
        <v>107.74299999999999</v>
      </c>
      <c r="I130" s="217"/>
      <c r="J130" s="213"/>
      <c r="K130" s="213"/>
      <c r="L130" s="218"/>
      <c r="M130" s="219"/>
      <c r="N130" s="220"/>
      <c r="O130" s="220"/>
      <c r="P130" s="220"/>
      <c r="Q130" s="220"/>
      <c r="R130" s="220"/>
      <c r="S130" s="220"/>
      <c r="T130" s="221"/>
      <c r="AT130" s="222" t="s">
        <v>336</v>
      </c>
      <c r="AU130" s="222" t="s">
        <v>87</v>
      </c>
      <c r="AV130" s="14" t="s">
        <v>330</v>
      </c>
      <c r="AW130" s="14" t="s">
        <v>37</v>
      </c>
      <c r="AX130" s="14" t="s">
        <v>84</v>
      </c>
      <c r="AY130" s="222" t="s">
        <v>324</v>
      </c>
    </row>
    <row r="131" spans="1:65" s="2" customFormat="1" ht="14.45" customHeight="1">
      <c r="A131" s="36"/>
      <c r="B131" s="37"/>
      <c r="C131" s="182" t="s">
        <v>370</v>
      </c>
      <c r="D131" s="182" t="s">
        <v>326</v>
      </c>
      <c r="E131" s="183" t="s">
        <v>5313</v>
      </c>
      <c r="F131" s="184" t="s">
        <v>5314</v>
      </c>
      <c r="G131" s="185" t="s">
        <v>152</v>
      </c>
      <c r="H131" s="186">
        <v>51</v>
      </c>
      <c r="I131" s="187"/>
      <c r="J131" s="188">
        <f>ROUND(I131*H131,2)</f>
        <v>0</v>
      </c>
      <c r="K131" s="184" t="s">
        <v>329</v>
      </c>
      <c r="L131" s="41"/>
      <c r="M131" s="189" t="s">
        <v>19</v>
      </c>
      <c r="N131" s="190" t="s">
        <v>47</v>
      </c>
      <c r="O131" s="66"/>
      <c r="P131" s="191">
        <f>O131*H131</f>
        <v>0</v>
      </c>
      <c r="Q131" s="191">
        <v>0</v>
      </c>
      <c r="R131" s="191">
        <f>Q131*H131</f>
        <v>0</v>
      </c>
      <c r="S131" s="191">
        <v>0</v>
      </c>
      <c r="T131" s="192">
        <f>S131*H131</f>
        <v>0</v>
      </c>
      <c r="U131" s="36"/>
      <c r="V131" s="36"/>
      <c r="W131" s="36"/>
      <c r="X131" s="36"/>
      <c r="Y131" s="36"/>
      <c r="Z131" s="36"/>
      <c r="AA131" s="36"/>
      <c r="AB131" s="36"/>
      <c r="AC131" s="36"/>
      <c r="AD131" s="36"/>
      <c r="AE131" s="36"/>
      <c r="AR131" s="193" t="s">
        <v>330</v>
      </c>
      <c r="AT131" s="193" t="s">
        <v>326</v>
      </c>
      <c r="AU131" s="193" t="s">
        <v>87</v>
      </c>
      <c r="AY131" s="19" t="s">
        <v>324</v>
      </c>
      <c r="BE131" s="194">
        <f>IF(N131="základní",J131,0)</f>
        <v>0</v>
      </c>
      <c r="BF131" s="194">
        <f>IF(N131="snížená",J131,0)</f>
        <v>0</v>
      </c>
      <c r="BG131" s="194">
        <f>IF(N131="zákl. přenesená",J131,0)</f>
        <v>0</v>
      </c>
      <c r="BH131" s="194">
        <f>IF(N131="sníž. přenesená",J131,0)</f>
        <v>0</v>
      </c>
      <c r="BI131" s="194">
        <f>IF(N131="nulová",J131,0)</f>
        <v>0</v>
      </c>
      <c r="BJ131" s="19" t="s">
        <v>84</v>
      </c>
      <c r="BK131" s="194">
        <f>ROUND(I131*H131,2)</f>
        <v>0</v>
      </c>
      <c r="BL131" s="19" t="s">
        <v>330</v>
      </c>
      <c r="BM131" s="193" t="s">
        <v>7215</v>
      </c>
    </row>
    <row r="132" spans="1:65" s="2" customFormat="1" ht="11.25">
      <c r="A132" s="36"/>
      <c r="B132" s="37"/>
      <c r="C132" s="38"/>
      <c r="D132" s="195" t="s">
        <v>332</v>
      </c>
      <c r="E132" s="38"/>
      <c r="F132" s="196" t="s">
        <v>5316</v>
      </c>
      <c r="G132" s="38"/>
      <c r="H132" s="38"/>
      <c r="I132" s="197"/>
      <c r="J132" s="38"/>
      <c r="K132" s="38"/>
      <c r="L132" s="41"/>
      <c r="M132" s="198"/>
      <c r="N132" s="199"/>
      <c r="O132" s="66"/>
      <c r="P132" s="66"/>
      <c r="Q132" s="66"/>
      <c r="R132" s="66"/>
      <c r="S132" s="66"/>
      <c r="T132" s="67"/>
      <c r="U132" s="36"/>
      <c r="V132" s="36"/>
      <c r="W132" s="36"/>
      <c r="X132" s="36"/>
      <c r="Y132" s="36"/>
      <c r="Z132" s="36"/>
      <c r="AA132" s="36"/>
      <c r="AB132" s="36"/>
      <c r="AC132" s="36"/>
      <c r="AD132" s="36"/>
      <c r="AE132" s="36"/>
      <c r="AT132" s="19" t="s">
        <v>332</v>
      </c>
      <c r="AU132" s="19" t="s">
        <v>87</v>
      </c>
    </row>
    <row r="133" spans="1:65" s="2" customFormat="1" ht="146.25">
      <c r="A133" s="36"/>
      <c r="B133" s="37"/>
      <c r="C133" s="38"/>
      <c r="D133" s="195" t="s">
        <v>334</v>
      </c>
      <c r="E133" s="38"/>
      <c r="F133" s="200" t="s">
        <v>413</v>
      </c>
      <c r="G133" s="38"/>
      <c r="H133" s="38"/>
      <c r="I133" s="197"/>
      <c r="J133" s="38"/>
      <c r="K133" s="38"/>
      <c r="L133" s="41"/>
      <c r="M133" s="198"/>
      <c r="N133" s="199"/>
      <c r="O133" s="66"/>
      <c r="P133" s="66"/>
      <c r="Q133" s="66"/>
      <c r="R133" s="66"/>
      <c r="S133" s="66"/>
      <c r="T133" s="67"/>
      <c r="U133" s="36"/>
      <c r="V133" s="36"/>
      <c r="W133" s="36"/>
      <c r="X133" s="36"/>
      <c r="Y133" s="36"/>
      <c r="Z133" s="36"/>
      <c r="AA133" s="36"/>
      <c r="AB133" s="36"/>
      <c r="AC133" s="36"/>
      <c r="AD133" s="36"/>
      <c r="AE133" s="36"/>
      <c r="AT133" s="19" t="s">
        <v>334</v>
      </c>
      <c r="AU133" s="19" t="s">
        <v>87</v>
      </c>
    </row>
    <row r="134" spans="1:65" s="15" customFormat="1" ht="11.25">
      <c r="B134" s="223"/>
      <c r="C134" s="224"/>
      <c r="D134" s="195" t="s">
        <v>336</v>
      </c>
      <c r="E134" s="225" t="s">
        <v>19</v>
      </c>
      <c r="F134" s="226" t="s">
        <v>7216</v>
      </c>
      <c r="G134" s="224"/>
      <c r="H134" s="225" t="s">
        <v>19</v>
      </c>
      <c r="I134" s="227"/>
      <c r="J134" s="224"/>
      <c r="K134" s="224"/>
      <c r="L134" s="228"/>
      <c r="M134" s="229"/>
      <c r="N134" s="230"/>
      <c r="O134" s="230"/>
      <c r="P134" s="230"/>
      <c r="Q134" s="230"/>
      <c r="R134" s="230"/>
      <c r="S134" s="230"/>
      <c r="T134" s="231"/>
      <c r="AT134" s="232" t="s">
        <v>336</v>
      </c>
      <c r="AU134" s="232" t="s">
        <v>87</v>
      </c>
      <c r="AV134" s="15" t="s">
        <v>84</v>
      </c>
      <c r="AW134" s="15" t="s">
        <v>37</v>
      </c>
      <c r="AX134" s="15" t="s">
        <v>76</v>
      </c>
      <c r="AY134" s="232" t="s">
        <v>324</v>
      </c>
    </row>
    <row r="135" spans="1:65" s="13" customFormat="1" ht="11.25">
      <c r="B135" s="201"/>
      <c r="C135" s="202"/>
      <c r="D135" s="195" t="s">
        <v>336</v>
      </c>
      <c r="E135" s="203" t="s">
        <v>19</v>
      </c>
      <c r="F135" s="204" t="s">
        <v>7217</v>
      </c>
      <c r="G135" s="202"/>
      <c r="H135" s="205">
        <v>13.5</v>
      </c>
      <c r="I135" s="206"/>
      <c r="J135" s="202"/>
      <c r="K135" s="202"/>
      <c r="L135" s="207"/>
      <c r="M135" s="208"/>
      <c r="N135" s="209"/>
      <c r="O135" s="209"/>
      <c r="P135" s="209"/>
      <c r="Q135" s="209"/>
      <c r="R135" s="209"/>
      <c r="S135" s="209"/>
      <c r="T135" s="210"/>
      <c r="AT135" s="211" t="s">
        <v>336</v>
      </c>
      <c r="AU135" s="211" t="s">
        <v>87</v>
      </c>
      <c r="AV135" s="13" t="s">
        <v>87</v>
      </c>
      <c r="AW135" s="13" t="s">
        <v>37</v>
      </c>
      <c r="AX135" s="13" t="s">
        <v>76</v>
      </c>
      <c r="AY135" s="211" t="s">
        <v>324</v>
      </c>
    </row>
    <row r="136" spans="1:65" s="15" customFormat="1" ht="11.25">
      <c r="B136" s="223"/>
      <c r="C136" s="224"/>
      <c r="D136" s="195" t="s">
        <v>336</v>
      </c>
      <c r="E136" s="225" t="s">
        <v>19</v>
      </c>
      <c r="F136" s="226" t="s">
        <v>7218</v>
      </c>
      <c r="G136" s="224"/>
      <c r="H136" s="225" t="s">
        <v>19</v>
      </c>
      <c r="I136" s="227"/>
      <c r="J136" s="224"/>
      <c r="K136" s="224"/>
      <c r="L136" s="228"/>
      <c r="M136" s="229"/>
      <c r="N136" s="230"/>
      <c r="O136" s="230"/>
      <c r="P136" s="230"/>
      <c r="Q136" s="230"/>
      <c r="R136" s="230"/>
      <c r="S136" s="230"/>
      <c r="T136" s="231"/>
      <c r="AT136" s="232" t="s">
        <v>336</v>
      </c>
      <c r="AU136" s="232" t="s">
        <v>87</v>
      </c>
      <c r="AV136" s="15" t="s">
        <v>84</v>
      </c>
      <c r="AW136" s="15" t="s">
        <v>37</v>
      </c>
      <c r="AX136" s="15" t="s">
        <v>76</v>
      </c>
      <c r="AY136" s="232" t="s">
        <v>324</v>
      </c>
    </row>
    <row r="137" spans="1:65" s="13" customFormat="1" ht="11.25">
      <c r="B137" s="201"/>
      <c r="C137" s="202"/>
      <c r="D137" s="195" t="s">
        <v>336</v>
      </c>
      <c r="E137" s="203" t="s">
        <v>19</v>
      </c>
      <c r="F137" s="204" t="s">
        <v>7219</v>
      </c>
      <c r="G137" s="202"/>
      <c r="H137" s="205">
        <v>37.5</v>
      </c>
      <c r="I137" s="206"/>
      <c r="J137" s="202"/>
      <c r="K137" s="202"/>
      <c r="L137" s="207"/>
      <c r="M137" s="208"/>
      <c r="N137" s="209"/>
      <c r="O137" s="209"/>
      <c r="P137" s="209"/>
      <c r="Q137" s="209"/>
      <c r="R137" s="209"/>
      <c r="S137" s="209"/>
      <c r="T137" s="210"/>
      <c r="AT137" s="211" t="s">
        <v>336</v>
      </c>
      <c r="AU137" s="211" t="s">
        <v>87</v>
      </c>
      <c r="AV137" s="13" t="s">
        <v>87</v>
      </c>
      <c r="AW137" s="13" t="s">
        <v>37</v>
      </c>
      <c r="AX137" s="13" t="s">
        <v>76</v>
      </c>
      <c r="AY137" s="211" t="s">
        <v>324</v>
      </c>
    </row>
    <row r="138" spans="1:65" s="14" customFormat="1" ht="11.25">
      <c r="B138" s="212"/>
      <c r="C138" s="213"/>
      <c r="D138" s="195" t="s">
        <v>336</v>
      </c>
      <c r="E138" s="214" t="s">
        <v>7173</v>
      </c>
      <c r="F138" s="215" t="s">
        <v>349</v>
      </c>
      <c r="G138" s="213"/>
      <c r="H138" s="216">
        <v>51</v>
      </c>
      <c r="I138" s="217"/>
      <c r="J138" s="213"/>
      <c r="K138" s="213"/>
      <c r="L138" s="218"/>
      <c r="M138" s="219"/>
      <c r="N138" s="220"/>
      <c r="O138" s="220"/>
      <c r="P138" s="220"/>
      <c r="Q138" s="220"/>
      <c r="R138" s="220"/>
      <c r="S138" s="220"/>
      <c r="T138" s="221"/>
      <c r="AT138" s="222" t="s">
        <v>336</v>
      </c>
      <c r="AU138" s="222" t="s">
        <v>87</v>
      </c>
      <c r="AV138" s="14" t="s">
        <v>330</v>
      </c>
      <c r="AW138" s="14" t="s">
        <v>37</v>
      </c>
      <c r="AX138" s="14" t="s">
        <v>84</v>
      </c>
      <c r="AY138" s="222" t="s">
        <v>324</v>
      </c>
    </row>
    <row r="139" spans="1:65" s="2" customFormat="1" ht="14.45" customHeight="1">
      <c r="A139" s="36"/>
      <c r="B139" s="37"/>
      <c r="C139" s="182" t="s">
        <v>378</v>
      </c>
      <c r="D139" s="182" t="s">
        <v>326</v>
      </c>
      <c r="E139" s="183" t="s">
        <v>5982</v>
      </c>
      <c r="F139" s="184" t="s">
        <v>5983</v>
      </c>
      <c r="G139" s="185" t="s">
        <v>152</v>
      </c>
      <c r="H139" s="186">
        <v>617.79999999999995</v>
      </c>
      <c r="I139" s="187"/>
      <c r="J139" s="188">
        <f>ROUND(I139*H139,2)</f>
        <v>0</v>
      </c>
      <c r="K139" s="184" t="s">
        <v>329</v>
      </c>
      <c r="L139" s="41"/>
      <c r="M139" s="189" t="s">
        <v>19</v>
      </c>
      <c r="N139" s="190" t="s">
        <v>47</v>
      </c>
      <c r="O139" s="66"/>
      <c r="P139" s="191">
        <f>O139*H139</f>
        <v>0</v>
      </c>
      <c r="Q139" s="191">
        <v>0</v>
      </c>
      <c r="R139" s="191">
        <f>Q139*H139</f>
        <v>0</v>
      </c>
      <c r="S139" s="191">
        <v>0</v>
      </c>
      <c r="T139" s="192">
        <f>S139*H139</f>
        <v>0</v>
      </c>
      <c r="U139" s="36"/>
      <c r="V139" s="36"/>
      <c r="W139" s="36"/>
      <c r="X139" s="36"/>
      <c r="Y139" s="36"/>
      <c r="Z139" s="36"/>
      <c r="AA139" s="36"/>
      <c r="AB139" s="36"/>
      <c r="AC139" s="36"/>
      <c r="AD139" s="36"/>
      <c r="AE139" s="36"/>
      <c r="AR139" s="193" t="s">
        <v>330</v>
      </c>
      <c r="AT139" s="193" t="s">
        <v>326</v>
      </c>
      <c r="AU139" s="193" t="s">
        <v>87</v>
      </c>
      <c r="AY139" s="19" t="s">
        <v>324</v>
      </c>
      <c r="BE139" s="194">
        <f>IF(N139="základní",J139,0)</f>
        <v>0</v>
      </c>
      <c r="BF139" s="194">
        <f>IF(N139="snížená",J139,0)</f>
        <v>0</v>
      </c>
      <c r="BG139" s="194">
        <f>IF(N139="zákl. přenesená",J139,0)</f>
        <v>0</v>
      </c>
      <c r="BH139" s="194">
        <f>IF(N139="sníž. přenesená",J139,0)</f>
        <v>0</v>
      </c>
      <c r="BI139" s="194">
        <f>IF(N139="nulová",J139,0)</f>
        <v>0</v>
      </c>
      <c r="BJ139" s="19" t="s">
        <v>84</v>
      </c>
      <c r="BK139" s="194">
        <f>ROUND(I139*H139,2)</f>
        <v>0</v>
      </c>
      <c r="BL139" s="19" t="s">
        <v>330</v>
      </c>
      <c r="BM139" s="193" t="s">
        <v>7220</v>
      </c>
    </row>
    <row r="140" spans="1:65" s="2" customFormat="1" ht="19.5">
      <c r="A140" s="36"/>
      <c r="B140" s="37"/>
      <c r="C140" s="38"/>
      <c r="D140" s="195" t="s">
        <v>332</v>
      </c>
      <c r="E140" s="38"/>
      <c r="F140" s="196" t="s">
        <v>5985</v>
      </c>
      <c r="G140" s="38"/>
      <c r="H140" s="38"/>
      <c r="I140" s="197"/>
      <c r="J140" s="38"/>
      <c r="K140" s="38"/>
      <c r="L140" s="41"/>
      <c r="M140" s="198"/>
      <c r="N140" s="199"/>
      <c r="O140" s="66"/>
      <c r="P140" s="66"/>
      <c r="Q140" s="66"/>
      <c r="R140" s="66"/>
      <c r="S140" s="66"/>
      <c r="T140" s="67"/>
      <c r="U140" s="36"/>
      <c r="V140" s="36"/>
      <c r="W140" s="36"/>
      <c r="X140" s="36"/>
      <c r="Y140" s="36"/>
      <c r="Z140" s="36"/>
      <c r="AA140" s="36"/>
      <c r="AB140" s="36"/>
      <c r="AC140" s="36"/>
      <c r="AD140" s="36"/>
      <c r="AE140" s="36"/>
      <c r="AT140" s="19" t="s">
        <v>332</v>
      </c>
      <c r="AU140" s="19" t="s">
        <v>87</v>
      </c>
    </row>
    <row r="141" spans="1:65" s="2" customFormat="1" ht="136.5">
      <c r="A141" s="36"/>
      <c r="B141" s="37"/>
      <c r="C141" s="38"/>
      <c r="D141" s="195" t="s">
        <v>334</v>
      </c>
      <c r="E141" s="38"/>
      <c r="F141" s="200" t="s">
        <v>666</v>
      </c>
      <c r="G141" s="38"/>
      <c r="H141" s="38"/>
      <c r="I141" s="197"/>
      <c r="J141" s="38"/>
      <c r="K141" s="38"/>
      <c r="L141" s="41"/>
      <c r="M141" s="198"/>
      <c r="N141" s="199"/>
      <c r="O141" s="66"/>
      <c r="P141" s="66"/>
      <c r="Q141" s="66"/>
      <c r="R141" s="66"/>
      <c r="S141" s="66"/>
      <c r="T141" s="67"/>
      <c r="U141" s="36"/>
      <c r="V141" s="36"/>
      <c r="W141" s="36"/>
      <c r="X141" s="36"/>
      <c r="Y141" s="36"/>
      <c r="Z141" s="36"/>
      <c r="AA141" s="36"/>
      <c r="AB141" s="36"/>
      <c r="AC141" s="36"/>
      <c r="AD141" s="36"/>
      <c r="AE141" s="36"/>
      <c r="AT141" s="19" t="s">
        <v>334</v>
      </c>
      <c r="AU141" s="19" t="s">
        <v>87</v>
      </c>
    </row>
    <row r="142" spans="1:65" s="13" customFormat="1" ht="11.25">
      <c r="B142" s="201"/>
      <c r="C142" s="202"/>
      <c r="D142" s="195" t="s">
        <v>336</v>
      </c>
      <c r="E142" s="203" t="s">
        <v>19</v>
      </c>
      <c r="F142" s="204" t="s">
        <v>7221</v>
      </c>
      <c r="G142" s="202"/>
      <c r="H142" s="205">
        <v>323.22800000000001</v>
      </c>
      <c r="I142" s="206"/>
      <c r="J142" s="202"/>
      <c r="K142" s="202"/>
      <c r="L142" s="207"/>
      <c r="M142" s="208"/>
      <c r="N142" s="209"/>
      <c r="O142" s="209"/>
      <c r="P142" s="209"/>
      <c r="Q142" s="209"/>
      <c r="R142" s="209"/>
      <c r="S142" s="209"/>
      <c r="T142" s="210"/>
      <c r="AT142" s="211" t="s">
        <v>336</v>
      </c>
      <c r="AU142" s="211" t="s">
        <v>87</v>
      </c>
      <c r="AV142" s="13" t="s">
        <v>87</v>
      </c>
      <c r="AW142" s="13" t="s">
        <v>37</v>
      </c>
      <c r="AX142" s="13" t="s">
        <v>76</v>
      </c>
      <c r="AY142" s="211" t="s">
        <v>324</v>
      </c>
    </row>
    <row r="143" spans="1:65" s="13" customFormat="1" ht="11.25">
      <c r="B143" s="201"/>
      <c r="C143" s="202"/>
      <c r="D143" s="195" t="s">
        <v>336</v>
      </c>
      <c r="E143" s="203" t="s">
        <v>19</v>
      </c>
      <c r="F143" s="204" t="s">
        <v>7222</v>
      </c>
      <c r="G143" s="202"/>
      <c r="H143" s="205">
        <v>102</v>
      </c>
      <c r="I143" s="206"/>
      <c r="J143" s="202"/>
      <c r="K143" s="202"/>
      <c r="L143" s="207"/>
      <c r="M143" s="208"/>
      <c r="N143" s="209"/>
      <c r="O143" s="209"/>
      <c r="P143" s="209"/>
      <c r="Q143" s="209"/>
      <c r="R143" s="209"/>
      <c r="S143" s="209"/>
      <c r="T143" s="210"/>
      <c r="AT143" s="211" t="s">
        <v>336</v>
      </c>
      <c r="AU143" s="211" t="s">
        <v>87</v>
      </c>
      <c r="AV143" s="13" t="s">
        <v>87</v>
      </c>
      <c r="AW143" s="13" t="s">
        <v>37</v>
      </c>
      <c r="AX143" s="13" t="s">
        <v>76</v>
      </c>
      <c r="AY143" s="211" t="s">
        <v>324</v>
      </c>
    </row>
    <row r="144" spans="1:65" s="13" customFormat="1" ht="11.25">
      <c r="B144" s="201"/>
      <c r="C144" s="202"/>
      <c r="D144" s="195" t="s">
        <v>336</v>
      </c>
      <c r="E144" s="203" t="s">
        <v>19</v>
      </c>
      <c r="F144" s="204" t="s">
        <v>7223</v>
      </c>
      <c r="G144" s="202"/>
      <c r="H144" s="205">
        <v>192.572</v>
      </c>
      <c r="I144" s="206"/>
      <c r="J144" s="202"/>
      <c r="K144" s="202"/>
      <c r="L144" s="207"/>
      <c r="M144" s="208"/>
      <c r="N144" s="209"/>
      <c r="O144" s="209"/>
      <c r="P144" s="209"/>
      <c r="Q144" s="209"/>
      <c r="R144" s="209"/>
      <c r="S144" s="209"/>
      <c r="T144" s="210"/>
      <c r="AT144" s="211" t="s">
        <v>336</v>
      </c>
      <c r="AU144" s="211" t="s">
        <v>87</v>
      </c>
      <c r="AV144" s="13" t="s">
        <v>87</v>
      </c>
      <c r="AW144" s="13" t="s">
        <v>37</v>
      </c>
      <c r="AX144" s="13" t="s">
        <v>76</v>
      </c>
      <c r="AY144" s="211" t="s">
        <v>324</v>
      </c>
    </row>
    <row r="145" spans="1:65" s="14" customFormat="1" ht="11.25">
      <c r="B145" s="212"/>
      <c r="C145" s="213"/>
      <c r="D145" s="195" t="s">
        <v>336</v>
      </c>
      <c r="E145" s="214" t="s">
        <v>19</v>
      </c>
      <c r="F145" s="215" t="s">
        <v>349</v>
      </c>
      <c r="G145" s="213"/>
      <c r="H145" s="216">
        <v>617.79999999999995</v>
      </c>
      <c r="I145" s="217"/>
      <c r="J145" s="213"/>
      <c r="K145" s="213"/>
      <c r="L145" s="218"/>
      <c r="M145" s="219"/>
      <c r="N145" s="220"/>
      <c r="O145" s="220"/>
      <c r="P145" s="220"/>
      <c r="Q145" s="220"/>
      <c r="R145" s="220"/>
      <c r="S145" s="220"/>
      <c r="T145" s="221"/>
      <c r="AT145" s="222" t="s">
        <v>336</v>
      </c>
      <c r="AU145" s="222" t="s">
        <v>87</v>
      </c>
      <c r="AV145" s="14" t="s">
        <v>330</v>
      </c>
      <c r="AW145" s="14" t="s">
        <v>37</v>
      </c>
      <c r="AX145" s="14" t="s">
        <v>84</v>
      </c>
      <c r="AY145" s="222" t="s">
        <v>324</v>
      </c>
    </row>
    <row r="146" spans="1:65" s="2" customFormat="1" ht="14.45" customHeight="1">
      <c r="A146" s="36"/>
      <c r="B146" s="37"/>
      <c r="C146" s="182" t="s">
        <v>408</v>
      </c>
      <c r="D146" s="182" t="s">
        <v>326</v>
      </c>
      <c r="E146" s="183" t="s">
        <v>7224</v>
      </c>
      <c r="F146" s="184" t="s">
        <v>7225</v>
      </c>
      <c r="G146" s="185" t="s">
        <v>152</v>
      </c>
      <c r="H146" s="186">
        <v>107.74299999999999</v>
      </c>
      <c r="I146" s="187"/>
      <c r="J146" s="188">
        <f>ROUND(I146*H146,2)</f>
        <v>0</v>
      </c>
      <c r="K146" s="184" t="s">
        <v>329</v>
      </c>
      <c r="L146" s="41"/>
      <c r="M146" s="189" t="s">
        <v>19</v>
      </c>
      <c r="N146" s="190" t="s">
        <v>47</v>
      </c>
      <c r="O146" s="66"/>
      <c r="P146" s="191">
        <f>O146*H146</f>
        <v>0</v>
      </c>
      <c r="Q146" s="191">
        <v>0</v>
      </c>
      <c r="R146" s="191">
        <f>Q146*H146</f>
        <v>0</v>
      </c>
      <c r="S146" s="191">
        <v>0</v>
      </c>
      <c r="T146" s="192">
        <f>S146*H146</f>
        <v>0</v>
      </c>
      <c r="U146" s="36"/>
      <c r="V146" s="36"/>
      <c r="W146" s="36"/>
      <c r="X146" s="36"/>
      <c r="Y146" s="36"/>
      <c r="Z146" s="36"/>
      <c r="AA146" s="36"/>
      <c r="AB146" s="36"/>
      <c r="AC146" s="36"/>
      <c r="AD146" s="36"/>
      <c r="AE146" s="36"/>
      <c r="AR146" s="193" t="s">
        <v>330</v>
      </c>
      <c r="AT146" s="193" t="s">
        <v>326</v>
      </c>
      <c r="AU146" s="193" t="s">
        <v>87</v>
      </c>
      <c r="AY146" s="19" t="s">
        <v>324</v>
      </c>
      <c r="BE146" s="194">
        <f>IF(N146="základní",J146,0)</f>
        <v>0</v>
      </c>
      <c r="BF146" s="194">
        <f>IF(N146="snížená",J146,0)</f>
        <v>0</v>
      </c>
      <c r="BG146" s="194">
        <f>IF(N146="zákl. přenesená",J146,0)</f>
        <v>0</v>
      </c>
      <c r="BH146" s="194">
        <f>IF(N146="sníž. přenesená",J146,0)</f>
        <v>0</v>
      </c>
      <c r="BI146" s="194">
        <f>IF(N146="nulová",J146,0)</f>
        <v>0</v>
      </c>
      <c r="BJ146" s="19" t="s">
        <v>84</v>
      </c>
      <c r="BK146" s="194">
        <f>ROUND(I146*H146,2)</f>
        <v>0</v>
      </c>
      <c r="BL146" s="19" t="s">
        <v>330</v>
      </c>
      <c r="BM146" s="193" t="s">
        <v>7226</v>
      </c>
    </row>
    <row r="147" spans="1:65" s="2" customFormat="1" ht="19.5">
      <c r="A147" s="36"/>
      <c r="B147" s="37"/>
      <c r="C147" s="38"/>
      <c r="D147" s="195" t="s">
        <v>332</v>
      </c>
      <c r="E147" s="38"/>
      <c r="F147" s="196" t="s">
        <v>7227</v>
      </c>
      <c r="G147" s="38"/>
      <c r="H147" s="38"/>
      <c r="I147" s="197"/>
      <c r="J147" s="38"/>
      <c r="K147" s="38"/>
      <c r="L147" s="41"/>
      <c r="M147" s="198"/>
      <c r="N147" s="199"/>
      <c r="O147" s="66"/>
      <c r="P147" s="66"/>
      <c r="Q147" s="66"/>
      <c r="R147" s="66"/>
      <c r="S147" s="66"/>
      <c r="T147" s="67"/>
      <c r="U147" s="36"/>
      <c r="V147" s="36"/>
      <c r="W147" s="36"/>
      <c r="X147" s="36"/>
      <c r="Y147" s="36"/>
      <c r="Z147" s="36"/>
      <c r="AA147" s="36"/>
      <c r="AB147" s="36"/>
      <c r="AC147" s="36"/>
      <c r="AD147" s="36"/>
      <c r="AE147" s="36"/>
      <c r="AT147" s="19" t="s">
        <v>332</v>
      </c>
      <c r="AU147" s="19" t="s">
        <v>87</v>
      </c>
    </row>
    <row r="148" spans="1:65" s="2" customFormat="1" ht="136.5">
      <c r="A148" s="36"/>
      <c r="B148" s="37"/>
      <c r="C148" s="38"/>
      <c r="D148" s="195" t="s">
        <v>334</v>
      </c>
      <c r="E148" s="38"/>
      <c r="F148" s="200" t="s">
        <v>666</v>
      </c>
      <c r="G148" s="38"/>
      <c r="H148" s="38"/>
      <c r="I148" s="197"/>
      <c r="J148" s="38"/>
      <c r="K148" s="38"/>
      <c r="L148" s="41"/>
      <c r="M148" s="198"/>
      <c r="N148" s="199"/>
      <c r="O148" s="66"/>
      <c r="P148" s="66"/>
      <c r="Q148" s="66"/>
      <c r="R148" s="66"/>
      <c r="S148" s="66"/>
      <c r="T148" s="67"/>
      <c r="U148" s="36"/>
      <c r="V148" s="36"/>
      <c r="W148" s="36"/>
      <c r="X148" s="36"/>
      <c r="Y148" s="36"/>
      <c r="Z148" s="36"/>
      <c r="AA148" s="36"/>
      <c r="AB148" s="36"/>
      <c r="AC148" s="36"/>
      <c r="AD148" s="36"/>
      <c r="AE148" s="36"/>
      <c r="AT148" s="19" t="s">
        <v>334</v>
      </c>
      <c r="AU148" s="19" t="s">
        <v>87</v>
      </c>
    </row>
    <row r="149" spans="1:65" s="13" customFormat="1" ht="11.25">
      <c r="B149" s="201"/>
      <c r="C149" s="202"/>
      <c r="D149" s="195" t="s">
        <v>336</v>
      </c>
      <c r="E149" s="203" t="s">
        <v>19</v>
      </c>
      <c r="F149" s="204" t="s">
        <v>7228</v>
      </c>
      <c r="G149" s="202"/>
      <c r="H149" s="205">
        <v>107.74299999999999</v>
      </c>
      <c r="I149" s="206"/>
      <c r="J149" s="202"/>
      <c r="K149" s="202"/>
      <c r="L149" s="207"/>
      <c r="M149" s="208"/>
      <c r="N149" s="209"/>
      <c r="O149" s="209"/>
      <c r="P149" s="209"/>
      <c r="Q149" s="209"/>
      <c r="R149" s="209"/>
      <c r="S149" s="209"/>
      <c r="T149" s="210"/>
      <c r="AT149" s="211" t="s">
        <v>336</v>
      </c>
      <c r="AU149" s="211" t="s">
        <v>87</v>
      </c>
      <c r="AV149" s="13" t="s">
        <v>87</v>
      </c>
      <c r="AW149" s="13" t="s">
        <v>37</v>
      </c>
      <c r="AX149" s="13" t="s">
        <v>84</v>
      </c>
      <c r="AY149" s="211" t="s">
        <v>324</v>
      </c>
    </row>
    <row r="150" spans="1:65" s="2" customFormat="1" ht="14.45" customHeight="1">
      <c r="A150" s="36"/>
      <c r="B150" s="37"/>
      <c r="C150" s="182" t="s">
        <v>415</v>
      </c>
      <c r="D150" s="182" t="s">
        <v>326</v>
      </c>
      <c r="E150" s="183" t="s">
        <v>671</v>
      </c>
      <c r="F150" s="184" t="s">
        <v>672</v>
      </c>
      <c r="G150" s="185" t="s">
        <v>152</v>
      </c>
      <c r="H150" s="186">
        <v>323.22800000000001</v>
      </c>
      <c r="I150" s="187"/>
      <c r="J150" s="188">
        <f>ROUND(I150*H150,2)</f>
        <v>0</v>
      </c>
      <c r="K150" s="184" t="s">
        <v>329</v>
      </c>
      <c r="L150" s="41"/>
      <c r="M150" s="189" t="s">
        <v>19</v>
      </c>
      <c r="N150" s="190" t="s">
        <v>47</v>
      </c>
      <c r="O150" s="66"/>
      <c r="P150" s="191">
        <f>O150*H150</f>
        <v>0</v>
      </c>
      <c r="Q150" s="191">
        <v>0</v>
      </c>
      <c r="R150" s="191">
        <f>Q150*H150</f>
        <v>0</v>
      </c>
      <c r="S150" s="191">
        <v>0</v>
      </c>
      <c r="T150" s="192">
        <f>S150*H150</f>
        <v>0</v>
      </c>
      <c r="U150" s="36"/>
      <c r="V150" s="36"/>
      <c r="W150" s="36"/>
      <c r="X150" s="36"/>
      <c r="Y150" s="36"/>
      <c r="Z150" s="36"/>
      <c r="AA150" s="36"/>
      <c r="AB150" s="36"/>
      <c r="AC150" s="36"/>
      <c r="AD150" s="36"/>
      <c r="AE150" s="36"/>
      <c r="AR150" s="193" t="s">
        <v>330</v>
      </c>
      <c r="AT150" s="193" t="s">
        <v>326</v>
      </c>
      <c r="AU150" s="193" t="s">
        <v>87</v>
      </c>
      <c r="AY150" s="19" t="s">
        <v>324</v>
      </c>
      <c r="BE150" s="194">
        <f>IF(N150="základní",J150,0)</f>
        <v>0</v>
      </c>
      <c r="BF150" s="194">
        <f>IF(N150="snížená",J150,0)</f>
        <v>0</v>
      </c>
      <c r="BG150" s="194">
        <f>IF(N150="zákl. přenesená",J150,0)</f>
        <v>0</v>
      </c>
      <c r="BH150" s="194">
        <f>IF(N150="sníž. přenesená",J150,0)</f>
        <v>0</v>
      </c>
      <c r="BI150" s="194">
        <f>IF(N150="nulová",J150,0)</f>
        <v>0</v>
      </c>
      <c r="BJ150" s="19" t="s">
        <v>84</v>
      </c>
      <c r="BK150" s="194">
        <f>ROUND(I150*H150,2)</f>
        <v>0</v>
      </c>
      <c r="BL150" s="19" t="s">
        <v>330</v>
      </c>
      <c r="BM150" s="193" t="s">
        <v>7229</v>
      </c>
    </row>
    <row r="151" spans="1:65" s="2" customFormat="1" ht="19.5">
      <c r="A151" s="36"/>
      <c r="B151" s="37"/>
      <c r="C151" s="38"/>
      <c r="D151" s="195" t="s">
        <v>332</v>
      </c>
      <c r="E151" s="38"/>
      <c r="F151" s="196" t="s">
        <v>674</v>
      </c>
      <c r="G151" s="38"/>
      <c r="H151" s="38"/>
      <c r="I151" s="197"/>
      <c r="J151" s="38"/>
      <c r="K151" s="38"/>
      <c r="L151" s="41"/>
      <c r="M151" s="198"/>
      <c r="N151" s="199"/>
      <c r="O151" s="66"/>
      <c r="P151" s="66"/>
      <c r="Q151" s="66"/>
      <c r="R151" s="66"/>
      <c r="S151" s="66"/>
      <c r="T151" s="67"/>
      <c r="U151" s="36"/>
      <c r="V151" s="36"/>
      <c r="W151" s="36"/>
      <c r="X151" s="36"/>
      <c r="Y151" s="36"/>
      <c r="Z151" s="36"/>
      <c r="AA151" s="36"/>
      <c r="AB151" s="36"/>
      <c r="AC151" s="36"/>
      <c r="AD151" s="36"/>
      <c r="AE151" s="36"/>
      <c r="AT151" s="19" t="s">
        <v>332</v>
      </c>
      <c r="AU151" s="19" t="s">
        <v>87</v>
      </c>
    </row>
    <row r="152" spans="1:65" s="2" customFormat="1" ht="136.5">
      <c r="A152" s="36"/>
      <c r="B152" s="37"/>
      <c r="C152" s="38"/>
      <c r="D152" s="195" t="s">
        <v>334</v>
      </c>
      <c r="E152" s="38"/>
      <c r="F152" s="200" t="s">
        <v>666</v>
      </c>
      <c r="G152" s="38"/>
      <c r="H152" s="38"/>
      <c r="I152" s="197"/>
      <c r="J152" s="38"/>
      <c r="K152" s="38"/>
      <c r="L152" s="41"/>
      <c r="M152" s="198"/>
      <c r="N152" s="199"/>
      <c r="O152" s="66"/>
      <c r="P152" s="66"/>
      <c r="Q152" s="66"/>
      <c r="R152" s="66"/>
      <c r="S152" s="66"/>
      <c r="T152" s="67"/>
      <c r="U152" s="36"/>
      <c r="V152" s="36"/>
      <c r="W152" s="36"/>
      <c r="X152" s="36"/>
      <c r="Y152" s="36"/>
      <c r="Z152" s="36"/>
      <c r="AA152" s="36"/>
      <c r="AB152" s="36"/>
      <c r="AC152" s="36"/>
      <c r="AD152" s="36"/>
      <c r="AE152" s="36"/>
      <c r="AT152" s="19" t="s">
        <v>334</v>
      </c>
      <c r="AU152" s="19" t="s">
        <v>87</v>
      </c>
    </row>
    <row r="153" spans="1:65" s="15" customFormat="1" ht="11.25">
      <c r="B153" s="223"/>
      <c r="C153" s="224"/>
      <c r="D153" s="195" t="s">
        <v>336</v>
      </c>
      <c r="E153" s="225" t="s">
        <v>19</v>
      </c>
      <c r="F153" s="226" t="s">
        <v>7230</v>
      </c>
      <c r="G153" s="224"/>
      <c r="H153" s="225" t="s">
        <v>19</v>
      </c>
      <c r="I153" s="227"/>
      <c r="J153" s="224"/>
      <c r="K153" s="224"/>
      <c r="L153" s="228"/>
      <c r="M153" s="229"/>
      <c r="N153" s="230"/>
      <c r="O153" s="230"/>
      <c r="P153" s="230"/>
      <c r="Q153" s="230"/>
      <c r="R153" s="230"/>
      <c r="S153" s="230"/>
      <c r="T153" s="231"/>
      <c r="AT153" s="232" t="s">
        <v>336</v>
      </c>
      <c r="AU153" s="232" t="s">
        <v>87</v>
      </c>
      <c r="AV153" s="15" t="s">
        <v>84</v>
      </c>
      <c r="AW153" s="15" t="s">
        <v>37</v>
      </c>
      <c r="AX153" s="15" t="s">
        <v>76</v>
      </c>
      <c r="AY153" s="232" t="s">
        <v>324</v>
      </c>
    </row>
    <row r="154" spans="1:65" s="13" customFormat="1" ht="11.25">
      <c r="B154" s="201"/>
      <c r="C154" s="202"/>
      <c r="D154" s="195" t="s">
        <v>336</v>
      </c>
      <c r="E154" s="203" t="s">
        <v>19</v>
      </c>
      <c r="F154" s="204" t="s">
        <v>212</v>
      </c>
      <c r="G154" s="202"/>
      <c r="H154" s="205">
        <v>323.22800000000001</v>
      </c>
      <c r="I154" s="206"/>
      <c r="J154" s="202"/>
      <c r="K154" s="202"/>
      <c r="L154" s="207"/>
      <c r="M154" s="208"/>
      <c r="N154" s="209"/>
      <c r="O154" s="209"/>
      <c r="P154" s="209"/>
      <c r="Q154" s="209"/>
      <c r="R154" s="209"/>
      <c r="S154" s="209"/>
      <c r="T154" s="210"/>
      <c r="AT154" s="211" t="s">
        <v>336</v>
      </c>
      <c r="AU154" s="211" t="s">
        <v>87</v>
      </c>
      <c r="AV154" s="13" t="s">
        <v>87</v>
      </c>
      <c r="AW154" s="13" t="s">
        <v>37</v>
      </c>
      <c r="AX154" s="13" t="s">
        <v>84</v>
      </c>
      <c r="AY154" s="211" t="s">
        <v>324</v>
      </c>
    </row>
    <row r="155" spans="1:65" s="2" customFormat="1" ht="14.45" customHeight="1">
      <c r="A155" s="36"/>
      <c r="B155" s="37"/>
      <c r="C155" s="182" t="s">
        <v>506</v>
      </c>
      <c r="D155" s="182" t="s">
        <v>326</v>
      </c>
      <c r="E155" s="183" t="s">
        <v>678</v>
      </c>
      <c r="F155" s="184" t="s">
        <v>679</v>
      </c>
      <c r="G155" s="185" t="s">
        <v>152</v>
      </c>
      <c r="H155" s="186">
        <v>2206.5300000000002</v>
      </c>
      <c r="I155" s="187"/>
      <c r="J155" s="188">
        <f>ROUND(I155*H155,2)</f>
        <v>0</v>
      </c>
      <c r="K155" s="184" t="s">
        <v>329</v>
      </c>
      <c r="L155" s="41"/>
      <c r="M155" s="189" t="s">
        <v>19</v>
      </c>
      <c r="N155" s="190" t="s">
        <v>47</v>
      </c>
      <c r="O155" s="66"/>
      <c r="P155" s="191">
        <f>O155*H155</f>
        <v>0</v>
      </c>
      <c r="Q155" s="191">
        <v>0</v>
      </c>
      <c r="R155" s="191">
        <f>Q155*H155</f>
        <v>0</v>
      </c>
      <c r="S155" s="191">
        <v>0</v>
      </c>
      <c r="T155" s="192">
        <f>S155*H155</f>
        <v>0</v>
      </c>
      <c r="U155" s="36"/>
      <c r="V155" s="36"/>
      <c r="W155" s="36"/>
      <c r="X155" s="36"/>
      <c r="Y155" s="36"/>
      <c r="Z155" s="36"/>
      <c r="AA155" s="36"/>
      <c r="AB155" s="36"/>
      <c r="AC155" s="36"/>
      <c r="AD155" s="36"/>
      <c r="AE155" s="36"/>
      <c r="AR155" s="193" t="s">
        <v>330</v>
      </c>
      <c r="AT155" s="193" t="s">
        <v>326</v>
      </c>
      <c r="AU155" s="193" t="s">
        <v>87</v>
      </c>
      <c r="AY155" s="19" t="s">
        <v>324</v>
      </c>
      <c r="BE155" s="194">
        <f>IF(N155="základní",J155,0)</f>
        <v>0</v>
      </c>
      <c r="BF155" s="194">
        <f>IF(N155="snížená",J155,0)</f>
        <v>0</v>
      </c>
      <c r="BG155" s="194">
        <f>IF(N155="zákl. přenesená",J155,0)</f>
        <v>0</v>
      </c>
      <c r="BH155" s="194">
        <f>IF(N155="sníž. přenesená",J155,0)</f>
        <v>0</v>
      </c>
      <c r="BI155" s="194">
        <f>IF(N155="nulová",J155,0)</f>
        <v>0</v>
      </c>
      <c r="BJ155" s="19" t="s">
        <v>84</v>
      </c>
      <c r="BK155" s="194">
        <f>ROUND(I155*H155,2)</f>
        <v>0</v>
      </c>
      <c r="BL155" s="19" t="s">
        <v>330</v>
      </c>
      <c r="BM155" s="193" t="s">
        <v>7231</v>
      </c>
    </row>
    <row r="156" spans="1:65" s="2" customFormat="1" ht="19.5">
      <c r="A156" s="36"/>
      <c r="B156" s="37"/>
      <c r="C156" s="38"/>
      <c r="D156" s="195" t="s">
        <v>332</v>
      </c>
      <c r="E156" s="38"/>
      <c r="F156" s="196" t="s">
        <v>681</v>
      </c>
      <c r="G156" s="38"/>
      <c r="H156" s="38"/>
      <c r="I156" s="197"/>
      <c r="J156" s="38"/>
      <c r="K156" s="38"/>
      <c r="L156" s="41"/>
      <c r="M156" s="198"/>
      <c r="N156" s="199"/>
      <c r="O156" s="66"/>
      <c r="P156" s="66"/>
      <c r="Q156" s="66"/>
      <c r="R156" s="66"/>
      <c r="S156" s="66"/>
      <c r="T156" s="67"/>
      <c r="U156" s="36"/>
      <c r="V156" s="36"/>
      <c r="W156" s="36"/>
      <c r="X156" s="36"/>
      <c r="Y156" s="36"/>
      <c r="Z156" s="36"/>
      <c r="AA156" s="36"/>
      <c r="AB156" s="36"/>
      <c r="AC156" s="36"/>
      <c r="AD156" s="36"/>
      <c r="AE156" s="36"/>
      <c r="AT156" s="19" t="s">
        <v>332</v>
      </c>
      <c r="AU156" s="19" t="s">
        <v>87</v>
      </c>
    </row>
    <row r="157" spans="1:65" s="2" customFormat="1" ht="136.5">
      <c r="A157" s="36"/>
      <c r="B157" s="37"/>
      <c r="C157" s="38"/>
      <c r="D157" s="195" t="s">
        <v>334</v>
      </c>
      <c r="E157" s="38"/>
      <c r="F157" s="200" t="s">
        <v>666</v>
      </c>
      <c r="G157" s="38"/>
      <c r="H157" s="38"/>
      <c r="I157" s="197"/>
      <c r="J157" s="38"/>
      <c r="K157" s="38"/>
      <c r="L157" s="41"/>
      <c r="M157" s="198"/>
      <c r="N157" s="199"/>
      <c r="O157" s="66"/>
      <c r="P157" s="66"/>
      <c r="Q157" s="66"/>
      <c r="R157" s="66"/>
      <c r="S157" s="66"/>
      <c r="T157" s="67"/>
      <c r="U157" s="36"/>
      <c r="V157" s="36"/>
      <c r="W157" s="36"/>
      <c r="X157" s="36"/>
      <c r="Y157" s="36"/>
      <c r="Z157" s="36"/>
      <c r="AA157" s="36"/>
      <c r="AB157" s="36"/>
      <c r="AC157" s="36"/>
      <c r="AD157" s="36"/>
      <c r="AE157" s="36"/>
      <c r="AT157" s="19" t="s">
        <v>334</v>
      </c>
      <c r="AU157" s="19" t="s">
        <v>87</v>
      </c>
    </row>
    <row r="158" spans="1:65" s="13" customFormat="1" ht="11.25">
      <c r="B158" s="201"/>
      <c r="C158" s="202"/>
      <c r="D158" s="195" t="s">
        <v>336</v>
      </c>
      <c r="E158" s="203" t="s">
        <v>19</v>
      </c>
      <c r="F158" s="204" t="s">
        <v>7232</v>
      </c>
      <c r="G158" s="202"/>
      <c r="H158" s="205">
        <v>2206.5300000000002</v>
      </c>
      <c r="I158" s="206"/>
      <c r="J158" s="202"/>
      <c r="K158" s="202"/>
      <c r="L158" s="207"/>
      <c r="M158" s="208"/>
      <c r="N158" s="209"/>
      <c r="O158" s="209"/>
      <c r="P158" s="209"/>
      <c r="Q158" s="209"/>
      <c r="R158" s="209"/>
      <c r="S158" s="209"/>
      <c r="T158" s="210"/>
      <c r="AT158" s="211" t="s">
        <v>336</v>
      </c>
      <c r="AU158" s="211" t="s">
        <v>87</v>
      </c>
      <c r="AV158" s="13" t="s">
        <v>87</v>
      </c>
      <c r="AW158" s="13" t="s">
        <v>37</v>
      </c>
      <c r="AX158" s="13" t="s">
        <v>84</v>
      </c>
      <c r="AY158" s="211" t="s">
        <v>324</v>
      </c>
    </row>
    <row r="159" spans="1:65" s="2" customFormat="1" ht="14.45" customHeight="1">
      <c r="A159" s="36"/>
      <c r="B159" s="37"/>
      <c r="C159" s="182" t="s">
        <v>517</v>
      </c>
      <c r="D159" s="182" t="s">
        <v>326</v>
      </c>
      <c r="E159" s="183" t="s">
        <v>694</v>
      </c>
      <c r="F159" s="184" t="s">
        <v>695</v>
      </c>
      <c r="G159" s="185" t="s">
        <v>152</v>
      </c>
      <c r="H159" s="186">
        <v>243.572</v>
      </c>
      <c r="I159" s="187"/>
      <c r="J159" s="188">
        <f>ROUND(I159*H159,2)</f>
        <v>0</v>
      </c>
      <c r="K159" s="184" t="s">
        <v>329</v>
      </c>
      <c r="L159" s="41"/>
      <c r="M159" s="189" t="s">
        <v>19</v>
      </c>
      <c r="N159" s="190" t="s">
        <v>47</v>
      </c>
      <c r="O159" s="66"/>
      <c r="P159" s="191">
        <f>O159*H159</f>
        <v>0</v>
      </c>
      <c r="Q159" s="191">
        <v>0</v>
      </c>
      <c r="R159" s="191">
        <f>Q159*H159</f>
        <v>0</v>
      </c>
      <c r="S159" s="191">
        <v>0</v>
      </c>
      <c r="T159" s="192">
        <f>S159*H159</f>
        <v>0</v>
      </c>
      <c r="U159" s="36"/>
      <c r="V159" s="36"/>
      <c r="W159" s="36"/>
      <c r="X159" s="36"/>
      <c r="Y159" s="36"/>
      <c r="Z159" s="36"/>
      <c r="AA159" s="36"/>
      <c r="AB159" s="36"/>
      <c r="AC159" s="36"/>
      <c r="AD159" s="36"/>
      <c r="AE159" s="36"/>
      <c r="AR159" s="193" t="s">
        <v>330</v>
      </c>
      <c r="AT159" s="193" t="s">
        <v>326</v>
      </c>
      <c r="AU159" s="193" t="s">
        <v>87</v>
      </c>
      <c r="AY159" s="19" t="s">
        <v>324</v>
      </c>
      <c r="BE159" s="194">
        <f>IF(N159="základní",J159,0)</f>
        <v>0</v>
      </c>
      <c r="BF159" s="194">
        <f>IF(N159="snížená",J159,0)</f>
        <v>0</v>
      </c>
      <c r="BG159" s="194">
        <f>IF(N159="zákl. přenesená",J159,0)</f>
        <v>0</v>
      </c>
      <c r="BH159" s="194">
        <f>IF(N159="sníž. přenesená",J159,0)</f>
        <v>0</v>
      </c>
      <c r="BI159" s="194">
        <f>IF(N159="nulová",J159,0)</f>
        <v>0</v>
      </c>
      <c r="BJ159" s="19" t="s">
        <v>84</v>
      </c>
      <c r="BK159" s="194">
        <f>ROUND(I159*H159,2)</f>
        <v>0</v>
      </c>
      <c r="BL159" s="19" t="s">
        <v>330</v>
      </c>
      <c r="BM159" s="193" t="s">
        <v>7233</v>
      </c>
    </row>
    <row r="160" spans="1:65" s="2" customFormat="1" ht="11.25">
      <c r="A160" s="36"/>
      <c r="B160" s="37"/>
      <c r="C160" s="38"/>
      <c r="D160" s="195" t="s">
        <v>332</v>
      </c>
      <c r="E160" s="38"/>
      <c r="F160" s="196" t="s">
        <v>697</v>
      </c>
      <c r="G160" s="38"/>
      <c r="H160" s="38"/>
      <c r="I160" s="197"/>
      <c r="J160" s="38"/>
      <c r="K160" s="38"/>
      <c r="L160" s="41"/>
      <c r="M160" s="198"/>
      <c r="N160" s="199"/>
      <c r="O160" s="66"/>
      <c r="P160" s="66"/>
      <c r="Q160" s="66"/>
      <c r="R160" s="66"/>
      <c r="S160" s="66"/>
      <c r="T160" s="67"/>
      <c r="U160" s="36"/>
      <c r="V160" s="36"/>
      <c r="W160" s="36"/>
      <c r="X160" s="36"/>
      <c r="Y160" s="36"/>
      <c r="Z160" s="36"/>
      <c r="AA160" s="36"/>
      <c r="AB160" s="36"/>
      <c r="AC160" s="36"/>
      <c r="AD160" s="36"/>
      <c r="AE160" s="36"/>
      <c r="AT160" s="19" t="s">
        <v>332</v>
      </c>
      <c r="AU160" s="19" t="s">
        <v>87</v>
      </c>
    </row>
    <row r="161" spans="1:65" s="2" customFormat="1" ht="107.25">
      <c r="A161" s="36"/>
      <c r="B161" s="37"/>
      <c r="C161" s="38"/>
      <c r="D161" s="195" t="s">
        <v>334</v>
      </c>
      <c r="E161" s="38"/>
      <c r="F161" s="200" t="s">
        <v>698</v>
      </c>
      <c r="G161" s="38"/>
      <c r="H161" s="38"/>
      <c r="I161" s="197"/>
      <c r="J161" s="38"/>
      <c r="K161" s="38"/>
      <c r="L161" s="41"/>
      <c r="M161" s="198"/>
      <c r="N161" s="199"/>
      <c r="O161" s="66"/>
      <c r="P161" s="66"/>
      <c r="Q161" s="66"/>
      <c r="R161" s="66"/>
      <c r="S161" s="66"/>
      <c r="T161" s="67"/>
      <c r="U161" s="36"/>
      <c r="V161" s="36"/>
      <c r="W161" s="36"/>
      <c r="X161" s="36"/>
      <c r="Y161" s="36"/>
      <c r="Z161" s="36"/>
      <c r="AA161" s="36"/>
      <c r="AB161" s="36"/>
      <c r="AC161" s="36"/>
      <c r="AD161" s="36"/>
      <c r="AE161" s="36"/>
      <c r="AT161" s="19" t="s">
        <v>334</v>
      </c>
      <c r="AU161" s="19" t="s">
        <v>87</v>
      </c>
    </row>
    <row r="162" spans="1:65" s="13" customFormat="1" ht="11.25">
      <c r="B162" s="201"/>
      <c r="C162" s="202"/>
      <c r="D162" s="195" t="s">
        <v>336</v>
      </c>
      <c r="E162" s="203" t="s">
        <v>19</v>
      </c>
      <c r="F162" s="204" t="s">
        <v>7234</v>
      </c>
      <c r="G162" s="202"/>
      <c r="H162" s="205">
        <v>51</v>
      </c>
      <c r="I162" s="206"/>
      <c r="J162" s="202"/>
      <c r="K162" s="202"/>
      <c r="L162" s="207"/>
      <c r="M162" s="208"/>
      <c r="N162" s="209"/>
      <c r="O162" s="209"/>
      <c r="P162" s="209"/>
      <c r="Q162" s="209"/>
      <c r="R162" s="209"/>
      <c r="S162" s="209"/>
      <c r="T162" s="210"/>
      <c r="AT162" s="211" t="s">
        <v>336</v>
      </c>
      <c r="AU162" s="211" t="s">
        <v>87</v>
      </c>
      <c r="AV162" s="13" t="s">
        <v>87</v>
      </c>
      <c r="AW162" s="13" t="s">
        <v>37</v>
      </c>
      <c r="AX162" s="13" t="s">
        <v>76</v>
      </c>
      <c r="AY162" s="211" t="s">
        <v>324</v>
      </c>
    </row>
    <row r="163" spans="1:65" s="13" customFormat="1" ht="11.25">
      <c r="B163" s="201"/>
      <c r="C163" s="202"/>
      <c r="D163" s="195" t="s">
        <v>336</v>
      </c>
      <c r="E163" s="203" t="s">
        <v>19</v>
      </c>
      <c r="F163" s="204" t="s">
        <v>6071</v>
      </c>
      <c r="G163" s="202"/>
      <c r="H163" s="205">
        <v>192.572</v>
      </c>
      <c r="I163" s="206"/>
      <c r="J163" s="202"/>
      <c r="K163" s="202"/>
      <c r="L163" s="207"/>
      <c r="M163" s="208"/>
      <c r="N163" s="209"/>
      <c r="O163" s="209"/>
      <c r="P163" s="209"/>
      <c r="Q163" s="209"/>
      <c r="R163" s="209"/>
      <c r="S163" s="209"/>
      <c r="T163" s="210"/>
      <c r="AT163" s="211" t="s">
        <v>336</v>
      </c>
      <c r="AU163" s="211" t="s">
        <v>87</v>
      </c>
      <c r="AV163" s="13" t="s">
        <v>87</v>
      </c>
      <c r="AW163" s="13" t="s">
        <v>37</v>
      </c>
      <c r="AX163" s="13" t="s">
        <v>76</v>
      </c>
      <c r="AY163" s="211" t="s">
        <v>324</v>
      </c>
    </row>
    <row r="164" spans="1:65" s="14" customFormat="1" ht="11.25">
      <c r="B164" s="212"/>
      <c r="C164" s="213"/>
      <c r="D164" s="195" t="s">
        <v>336</v>
      </c>
      <c r="E164" s="214" t="s">
        <v>19</v>
      </c>
      <c r="F164" s="215" t="s">
        <v>349</v>
      </c>
      <c r="G164" s="213"/>
      <c r="H164" s="216">
        <v>243.572</v>
      </c>
      <c r="I164" s="217"/>
      <c r="J164" s="213"/>
      <c r="K164" s="213"/>
      <c r="L164" s="218"/>
      <c r="M164" s="219"/>
      <c r="N164" s="220"/>
      <c r="O164" s="220"/>
      <c r="P164" s="220"/>
      <c r="Q164" s="220"/>
      <c r="R164" s="220"/>
      <c r="S164" s="220"/>
      <c r="T164" s="221"/>
      <c r="AT164" s="222" t="s">
        <v>336</v>
      </c>
      <c r="AU164" s="222" t="s">
        <v>87</v>
      </c>
      <c r="AV164" s="14" t="s">
        <v>330</v>
      </c>
      <c r="AW164" s="14" t="s">
        <v>37</v>
      </c>
      <c r="AX164" s="14" t="s">
        <v>84</v>
      </c>
      <c r="AY164" s="222" t="s">
        <v>324</v>
      </c>
    </row>
    <row r="165" spans="1:65" s="2" customFormat="1" ht="14.45" customHeight="1">
      <c r="A165" s="36"/>
      <c r="B165" s="37"/>
      <c r="C165" s="182" t="s">
        <v>556</v>
      </c>
      <c r="D165" s="182" t="s">
        <v>326</v>
      </c>
      <c r="E165" s="183" t="s">
        <v>7235</v>
      </c>
      <c r="F165" s="184" t="s">
        <v>7236</v>
      </c>
      <c r="G165" s="185" t="s">
        <v>152</v>
      </c>
      <c r="H165" s="186">
        <v>220.65299999999999</v>
      </c>
      <c r="I165" s="187"/>
      <c r="J165" s="188">
        <f>ROUND(I165*H165,2)</f>
        <v>0</v>
      </c>
      <c r="K165" s="184" t="s">
        <v>329</v>
      </c>
      <c r="L165" s="41"/>
      <c r="M165" s="189" t="s">
        <v>19</v>
      </c>
      <c r="N165" s="190" t="s">
        <v>47</v>
      </c>
      <c r="O165" s="66"/>
      <c r="P165" s="191">
        <f>O165*H165</f>
        <v>0</v>
      </c>
      <c r="Q165" s="191">
        <v>0</v>
      </c>
      <c r="R165" s="191">
        <f>Q165*H165</f>
        <v>0</v>
      </c>
      <c r="S165" s="191">
        <v>0</v>
      </c>
      <c r="T165" s="192">
        <f>S165*H165</f>
        <v>0</v>
      </c>
      <c r="U165" s="36"/>
      <c r="V165" s="36"/>
      <c r="W165" s="36"/>
      <c r="X165" s="36"/>
      <c r="Y165" s="36"/>
      <c r="Z165" s="36"/>
      <c r="AA165" s="36"/>
      <c r="AB165" s="36"/>
      <c r="AC165" s="36"/>
      <c r="AD165" s="36"/>
      <c r="AE165" s="36"/>
      <c r="AR165" s="193" t="s">
        <v>330</v>
      </c>
      <c r="AT165" s="193" t="s">
        <v>326</v>
      </c>
      <c r="AU165" s="193" t="s">
        <v>87</v>
      </c>
      <c r="AY165" s="19" t="s">
        <v>324</v>
      </c>
      <c r="BE165" s="194">
        <f>IF(N165="základní",J165,0)</f>
        <v>0</v>
      </c>
      <c r="BF165" s="194">
        <f>IF(N165="snížená",J165,0)</f>
        <v>0</v>
      </c>
      <c r="BG165" s="194">
        <f>IF(N165="zákl. přenesená",J165,0)</f>
        <v>0</v>
      </c>
      <c r="BH165" s="194">
        <f>IF(N165="sníž. přenesená",J165,0)</f>
        <v>0</v>
      </c>
      <c r="BI165" s="194">
        <f>IF(N165="nulová",J165,0)</f>
        <v>0</v>
      </c>
      <c r="BJ165" s="19" t="s">
        <v>84</v>
      </c>
      <c r="BK165" s="194">
        <f>ROUND(I165*H165,2)</f>
        <v>0</v>
      </c>
      <c r="BL165" s="19" t="s">
        <v>330</v>
      </c>
      <c r="BM165" s="193" t="s">
        <v>7237</v>
      </c>
    </row>
    <row r="166" spans="1:65" s="2" customFormat="1" ht="19.5">
      <c r="A166" s="36"/>
      <c r="B166" s="37"/>
      <c r="C166" s="38"/>
      <c r="D166" s="195" t="s">
        <v>332</v>
      </c>
      <c r="E166" s="38"/>
      <c r="F166" s="196" t="s">
        <v>7238</v>
      </c>
      <c r="G166" s="38"/>
      <c r="H166" s="38"/>
      <c r="I166" s="197"/>
      <c r="J166" s="38"/>
      <c r="K166" s="38"/>
      <c r="L166" s="41"/>
      <c r="M166" s="198"/>
      <c r="N166" s="199"/>
      <c r="O166" s="66"/>
      <c r="P166" s="66"/>
      <c r="Q166" s="66"/>
      <c r="R166" s="66"/>
      <c r="S166" s="66"/>
      <c r="T166" s="67"/>
      <c r="U166" s="36"/>
      <c r="V166" s="36"/>
      <c r="W166" s="36"/>
      <c r="X166" s="36"/>
      <c r="Y166" s="36"/>
      <c r="Z166" s="36"/>
      <c r="AA166" s="36"/>
      <c r="AB166" s="36"/>
      <c r="AC166" s="36"/>
      <c r="AD166" s="36"/>
      <c r="AE166" s="36"/>
      <c r="AT166" s="19" t="s">
        <v>332</v>
      </c>
      <c r="AU166" s="19" t="s">
        <v>87</v>
      </c>
    </row>
    <row r="167" spans="1:65" s="2" customFormat="1" ht="351">
      <c r="A167" s="36"/>
      <c r="B167" s="37"/>
      <c r="C167" s="38"/>
      <c r="D167" s="195" t="s">
        <v>334</v>
      </c>
      <c r="E167" s="38"/>
      <c r="F167" s="200" t="s">
        <v>4085</v>
      </c>
      <c r="G167" s="38"/>
      <c r="H167" s="38"/>
      <c r="I167" s="197"/>
      <c r="J167" s="38"/>
      <c r="K167" s="38"/>
      <c r="L167" s="41"/>
      <c r="M167" s="198"/>
      <c r="N167" s="199"/>
      <c r="O167" s="66"/>
      <c r="P167" s="66"/>
      <c r="Q167" s="66"/>
      <c r="R167" s="66"/>
      <c r="S167" s="66"/>
      <c r="T167" s="67"/>
      <c r="U167" s="36"/>
      <c r="V167" s="36"/>
      <c r="W167" s="36"/>
      <c r="X167" s="36"/>
      <c r="Y167" s="36"/>
      <c r="Z167" s="36"/>
      <c r="AA167" s="36"/>
      <c r="AB167" s="36"/>
      <c r="AC167" s="36"/>
      <c r="AD167" s="36"/>
      <c r="AE167" s="36"/>
      <c r="AT167" s="19" t="s">
        <v>334</v>
      </c>
      <c r="AU167" s="19" t="s">
        <v>87</v>
      </c>
    </row>
    <row r="168" spans="1:65" s="2" customFormat="1" ht="19.5">
      <c r="A168" s="36"/>
      <c r="B168" s="37"/>
      <c r="C168" s="38"/>
      <c r="D168" s="195" t="s">
        <v>727</v>
      </c>
      <c r="E168" s="38"/>
      <c r="F168" s="200" t="s">
        <v>7239</v>
      </c>
      <c r="G168" s="38"/>
      <c r="H168" s="38"/>
      <c r="I168" s="197"/>
      <c r="J168" s="38"/>
      <c r="K168" s="38"/>
      <c r="L168" s="41"/>
      <c r="M168" s="198"/>
      <c r="N168" s="199"/>
      <c r="O168" s="66"/>
      <c r="P168" s="66"/>
      <c r="Q168" s="66"/>
      <c r="R168" s="66"/>
      <c r="S168" s="66"/>
      <c r="T168" s="67"/>
      <c r="U168" s="36"/>
      <c r="V168" s="36"/>
      <c r="W168" s="36"/>
      <c r="X168" s="36"/>
      <c r="Y168" s="36"/>
      <c r="Z168" s="36"/>
      <c r="AA168" s="36"/>
      <c r="AB168" s="36"/>
      <c r="AC168" s="36"/>
      <c r="AD168" s="36"/>
      <c r="AE168" s="36"/>
      <c r="AT168" s="19" t="s">
        <v>727</v>
      </c>
      <c r="AU168" s="19" t="s">
        <v>87</v>
      </c>
    </row>
    <row r="169" spans="1:65" s="15" customFormat="1" ht="11.25">
      <c r="B169" s="223"/>
      <c r="C169" s="224"/>
      <c r="D169" s="195" t="s">
        <v>336</v>
      </c>
      <c r="E169" s="225" t="s">
        <v>19</v>
      </c>
      <c r="F169" s="226" t="s">
        <v>7196</v>
      </c>
      <c r="G169" s="224"/>
      <c r="H169" s="225" t="s">
        <v>19</v>
      </c>
      <c r="I169" s="227"/>
      <c r="J169" s="224"/>
      <c r="K169" s="224"/>
      <c r="L169" s="228"/>
      <c r="M169" s="229"/>
      <c r="N169" s="230"/>
      <c r="O169" s="230"/>
      <c r="P169" s="230"/>
      <c r="Q169" s="230"/>
      <c r="R169" s="230"/>
      <c r="S169" s="230"/>
      <c r="T169" s="231"/>
      <c r="AT169" s="232" t="s">
        <v>336</v>
      </c>
      <c r="AU169" s="232" t="s">
        <v>87</v>
      </c>
      <c r="AV169" s="15" t="s">
        <v>84</v>
      </c>
      <c r="AW169" s="15" t="s">
        <v>37</v>
      </c>
      <c r="AX169" s="15" t="s">
        <v>76</v>
      </c>
      <c r="AY169" s="232" t="s">
        <v>324</v>
      </c>
    </row>
    <row r="170" spans="1:65" s="13" customFormat="1" ht="11.25">
      <c r="B170" s="201"/>
      <c r="C170" s="202"/>
      <c r="D170" s="195" t="s">
        <v>336</v>
      </c>
      <c r="E170" s="203" t="s">
        <v>19</v>
      </c>
      <c r="F170" s="204" t="s">
        <v>7240</v>
      </c>
      <c r="G170" s="202"/>
      <c r="H170" s="205">
        <v>6.6150000000000002</v>
      </c>
      <c r="I170" s="206"/>
      <c r="J170" s="202"/>
      <c r="K170" s="202"/>
      <c r="L170" s="207"/>
      <c r="M170" s="208"/>
      <c r="N170" s="209"/>
      <c r="O170" s="209"/>
      <c r="P170" s="209"/>
      <c r="Q170" s="209"/>
      <c r="R170" s="209"/>
      <c r="S170" s="209"/>
      <c r="T170" s="210"/>
      <c r="AT170" s="211" t="s">
        <v>336</v>
      </c>
      <c r="AU170" s="211" t="s">
        <v>87</v>
      </c>
      <c r="AV170" s="13" t="s">
        <v>87</v>
      </c>
      <c r="AW170" s="13" t="s">
        <v>37</v>
      </c>
      <c r="AX170" s="13" t="s">
        <v>76</v>
      </c>
      <c r="AY170" s="211" t="s">
        <v>324</v>
      </c>
    </row>
    <row r="171" spans="1:65" s="13" customFormat="1" ht="11.25">
      <c r="B171" s="201"/>
      <c r="C171" s="202"/>
      <c r="D171" s="195" t="s">
        <v>336</v>
      </c>
      <c r="E171" s="203" t="s">
        <v>19</v>
      </c>
      <c r="F171" s="204" t="s">
        <v>7241</v>
      </c>
      <c r="G171" s="202"/>
      <c r="H171" s="205">
        <v>33.49</v>
      </c>
      <c r="I171" s="206"/>
      <c r="J171" s="202"/>
      <c r="K171" s="202"/>
      <c r="L171" s="207"/>
      <c r="M171" s="208"/>
      <c r="N171" s="209"/>
      <c r="O171" s="209"/>
      <c r="P171" s="209"/>
      <c r="Q171" s="209"/>
      <c r="R171" s="209"/>
      <c r="S171" s="209"/>
      <c r="T171" s="210"/>
      <c r="AT171" s="211" t="s">
        <v>336</v>
      </c>
      <c r="AU171" s="211" t="s">
        <v>87</v>
      </c>
      <c r="AV171" s="13" t="s">
        <v>87</v>
      </c>
      <c r="AW171" s="13" t="s">
        <v>37</v>
      </c>
      <c r="AX171" s="13" t="s">
        <v>76</v>
      </c>
      <c r="AY171" s="211" t="s">
        <v>324</v>
      </c>
    </row>
    <row r="172" spans="1:65" s="13" customFormat="1" ht="11.25">
      <c r="B172" s="201"/>
      <c r="C172" s="202"/>
      <c r="D172" s="195" t="s">
        <v>336</v>
      </c>
      <c r="E172" s="203" t="s">
        <v>19</v>
      </c>
      <c r="F172" s="204" t="s">
        <v>7242</v>
      </c>
      <c r="G172" s="202"/>
      <c r="H172" s="205">
        <v>30.8</v>
      </c>
      <c r="I172" s="206"/>
      <c r="J172" s="202"/>
      <c r="K172" s="202"/>
      <c r="L172" s="207"/>
      <c r="M172" s="208"/>
      <c r="N172" s="209"/>
      <c r="O172" s="209"/>
      <c r="P172" s="209"/>
      <c r="Q172" s="209"/>
      <c r="R172" s="209"/>
      <c r="S172" s="209"/>
      <c r="T172" s="210"/>
      <c r="AT172" s="211" t="s">
        <v>336</v>
      </c>
      <c r="AU172" s="211" t="s">
        <v>87</v>
      </c>
      <c r="AV172" s="13" t="s">
        <v>87</v>
      </c>
      <c r="AW172" s="13" t="s">
        <v>37</v>
      </c>
      <c r="AX172" s="13" t="s">
        <v>76</v>
      </c>
      <c r="AY172" s="211" t="s">
        <v>324</v>
      </c>
    </row>
    <row r="173" spans="1:65" s="13" customFormat="1" ht="11.25">
      <c r="B173" s="201"/>
      <c r="C173" s="202"/>
      <c r="D173" s="195" t="s">
        <v>336</v>
      </c>
      <c r="E173" s="203" t="s">
        <v>19</v>
      </c>
      <c r="F173" s="204" t="s">
        <v>7243</v>
      </c>
      <c r="G173" s="202"/>
      <c r="H173" s="205">
        <v>19.7</v>
      </c>
      <c r="I173" s="206"/>
      <c r="J173" s="202"/>
      <c r="K173" s="202"/>
      <c r="L173" s="207"/>
      <c r="M173" s="208"/>
      <c r="N173" s="209"/>
      <c r="O173" s="209"/>
      <c r="P173" s="209"/>
      <c r="Q173" s="209"/>
      <c r="R173" s="209"/>
      <c r="S173" s="209"/>
      <c r="T173" s="210"/>
      <c r="AT173" s="211" t="s">
        <v>336</v>
      </c>
      <c r="AU173" s="211" t="s">
        <v>87</v>
      </c>
      <c r="AV173" s="13" t="s">
        <v>87</v>
      </c>
      <c r="AW173" s="13" t="s">
        <v>37</v>
      </c>
      <c r="AX173" s="13" t="s">
        <v>76</v>
      </c>
      <c r="AY173" s="211" t="s">
        <v>324</v>
      </c>
    </row>
    <row r="174" spans="1:65" s="13" customFormat="1" ht="11.25">
      <c r="B174" s="201"/>
      <c r="C174" s="202"/>
      <c r="D174" s="195" t="s">
        <v>336</v>
      </c>
      <c r="E174" s="203" t="s">
        <v>19</v>
      </c>
      <c r="F174" s="204" t="s">
        <v>7244</v>
      </c>
      <c r="G174" s="202"/>
      <c r="H174" s="205">
        <v>16.7</v>
      </c>
      <c r="I174" s="206"/>
      <c r="J174" s="202"/>
      <c r="K174" s="202"/>
      <c r="L174" s="207"/>
      <c r="M174" s="208"/>
      <c r="N174" s="209"/>
      <c r="O174" s="209"/>
      <c r="P174" s="209"/>
      <c r="Q174" s="209"/>
      <c r="R174" s="209"/>
      <c r="S174" s="209"/>
      <c r="T174" s="210"/>
      <c r="AT174" s="211" t="s">
        <v>336</v>
      </c>
      <c r="AU174" s="211" t="s">
        <v>87</v>
      </c>
      <c r="AV174" s="13" t="s">
        <v>87</v>
      </c>
      <c r="AW174" s="13" t="s">
        <v>37</v>
      </c>
      <c r="AX174" s="13" t="s">
        <v>76</v>
      </c>
      <c r="AY174" s="211" t="s">
        <v>324</v>
      </c>
    </row>
    <row r="175" spans="1:65" s="13" customFormat="1" ht="11.25">
      <c r="B175" s="201"/>
      <c r="C175" s="202"/>
      <c r="D175" s="195" t="s">
        <v>336</v>
      </c>
      <c r="E175" s="203" t="s">
        <v>19</v>
      </c>
      <c r="F175" s="204" t="s">
        <v>7245</v>
      </c>
      <c r="G175" s="202"/>
      <c r="H175" s="205">
        <v>16.8</v>
      </c>
      <c r="I175" s="206"/>
      <c r="J175" s="202"/>
      <c r="K175" s="202"/>
      <c r="L175" s="207"/>
      <c r="M175" s="208"/>
      <c r="N175" s="209"/>
      <c r="O175" s="209"/>
      <c r="P175" s="209"/>
      <c r="Q175" s="209"/>
      <c r="R175" s="209"/>
      <c r="S175" s="209"/>
      <c r="T175" s="210"/>
      <c r="AT175" s="211" t="s">
        <v>336</v>
      </c>
      <c r="AU175" s="211" t="s">
        <v>87</v>
      </c>
      <c r="AV175" s="13" t="s">
        <v>87</v>
      </c>
      <c r="AW175" s="13" t="s">
        <v>37</v>
      </c>
      <c r="AX175" s="13" t="s">
        <v>76</v>
      </c>
      <c r="AY175" s="211" t="s">
        <v>324</v>
      </c>
    </row>
    <row r="176" spans="1:65" s="13" customFormat="1" ht="11.25">
      <c r="B176" s="201"/>
      <c r="C176" s="202"/>
      <c r="D176" s="195" t="s">
        <v>336</v>
      </c>
      <c r="E176" s="203" t="s">
        <v>19</v>
      </c>
      <c r="F176" s="204" t="s">
        <v>7246</v>
      </c>
      <c r="G176" s="202"/>
      <c r="H176" s="205">
        <v>32.6</v>
      </c>
      <c r="I176" s="206"/>
      <c r="J176" s="202"/>
      <c r="K176" s="202"/>
      <c r="L176" s="207"/>
      <c r="M176" s="208"/>
      <c r="N176" s="209"/>
      <c r="O176" s="209"/>
      <c r="P176" s="209"/>
      <c r="Q176" s="209"/>
      <c r="R176" s="209"/>
      <c r="S176" s="209"/>
      <c r="T176" s="210"/>
      <c r="AT176" s="211" t="s">
        <v>336</v>
      </c>
      <c r="AU176" s="211" t="s">
        <v>87</v>
      </c>
      <c r="AV176" s="13" t="s">
        <v>87</v>
      </c>
      <c r="AW176" s="13" t="s">
        <v>37</v>
      </c>
      <c r="AX176" s="13" t="s">
        <v>76</v>
      </c>
      <c r="AY176" s="211" t="s">
        <v>324</v>
      </c>
    </row>
    <row r="177" spans="1:65" s="13" customFormat="1" ht="11.25">
      <c r="B177" s="201"/>
      <c r="C177" s="202"/>
      <c r="D177" s="195" t="s">
        <v>336</v>
      </c>
      <c r="E177" s="203" t="s">
        <v>19</v>
      </c>
      <c r="F177" s="204" t="s">
        <v>7247</v>
      </c>
      <c r="G177" s="202"/>
      <c r="H177" s="205">
        <v>28.4</v>
      </c>
      <c r="I177" s="206"/>
      <c r="J177" s="202"/>
      <c r="K177" s="202"/>
      <c r="L177" s="207"/>
      <c r="M177" s="208"/>
      <c r="N177" s="209"/>
      <c r="O177" s="209"/>
      <c r="P177" s="209"/>
      <c r="Q177" s="209"/>
      <c r="R177" s="209"/>
      <c r="S177" s="209"/>
      <c r="T177" s="210"/>
      <c r="AT177" s="211" t="s">
        <v>336</v>
      </c>
      <c r="AU177" s="211" t="s">
        <v>87</v>
      </c>
      <c r="AV177" s="13" t="s">
        <v>87</v>
      </c>
      <c r="AW177" s="13" t="s">
        <v>37</v>
      </c>
      <c r="AX177" s="13" t="s">
        <v>76</v>
      </c>
      <c r="AY177" s="211" t="s">
        <v>324</v>
      </c>
    </row>
    <row r="178" spans="1:65" s="13" customFormat="1" ht="11.25">
      <c r="B178" s="201"/>
      <c r="C178" s="202"/>
      <c r="D178" s="195" t="s">
        <v>336</v>
      </c>
      <c r="E178" s="203" t="s">
        <v>19</v>
      </c>
      <c r="F178" s="204" t="s">
        <v>7248</v>
      </c>
      <c r="G178" s="202"/>
      <c r="H178" s="205">
        <v>8.6999999999999993</v>
      </c>
      <c r="I178" s="206"/>
      <c r="J178" s="202"/>
      <c r="K178" s="202"/>
      <c r="L178" s="207"/>
      <c r="M178" s="208"/>
      <c r="N178" s="209"/>
      <c r="O178" s="209"/>
      <c r="P178" s="209"/>
      <c r="Q178" s="209"/>
      <c r="R178" s="209"/>
      <c r="S178" s="209"/>
      <c r="T178" s="210"/>
      <c r="AT178" s="211" t="s">
        <v>336</v>
      </c>
      <c r="AU178" s="211" t="s">
        <v>87</v>
      </c>
      <c r="AV178" s="13" t="s">
        <v>87</v>
      </c>
      <c r="AW178" s="13" t="s">
        <v>37</v>
      </c>
      <c r="AX178" s="13" t="s">
        <v>76</v>
      </c>
      <c r="AY178" s="211" t="s">
        <v>324</v>
      </c>
    </row>
    <row r="179" spans="1:65" s="13" customFormat="1" ht="11.25">
      <c r="B179" s="201"/>
      <c r="C179" s="202"/>
      <c r="D179" s="195" t="s">
        <v>336</v>
      </c>
      <c r="E179" s="203" t="s">
        <v>19</v>
      </c>
      <c r="F179" s="204" t="s">
        <v>7249</v>
      </c>
      <c r="G179" s="202"/>
      <c r="H179" s="205">
        <v>9</v>
      </c>
      <c r="I179" s="206"/>
      <c r="J179" s="202"/>
      <c r="K179" s="202"/>
      <c r="L179" s="207"/>
      <c r="M179" s="208"/>
      <c r="N179" s="209"/>
      <c r="O179" s="209"/>
      <c r="P179" s="209"/>
      <c r="Q179" s="209"/>
      <c r="R179" s="209"/>
      <c r="S179" s="209"/>
      <c r="T179" s="210"/>
      <c r="AT179" s="211" t="s">
        <v>336</v>
      </c>
      <c r="AU179" s="211" t="s">
        <v>87</v>
      </c>
      <c r="AV179" s="13" t="s">
        <v>87</v>
      </c>
      <c r="AW179" s="13" t="s">
        <v>37</v>
      </c>
      <c r="AX179" s="13" t="s">
        <v>76</v>
      </c>
      <c r="AY179" s="211" t="s">
        <v>324</v>
      </c>
    </row>
    <row r="180" spans="1:65" s="13" customFormat="1" ht="11.25">
      <c r="B180" s="201"/>
      <c r="C180" s="202"/>
      <c r="D180" s="195" t="s">
        <v>336</v>
      </c>
      <c r="E180" s="203" t="s">
        <v>19</v>
      </c>
      <c r="F180" s="204" t="s">
        <v>7250</v>
      </c>
      <c r="G180" s="202"/>
      <c r="H180" s="205">
        <v>4.3680000000000003</v>
      </c>
      <c r="I180" s="206"/>
      <c r="J180" s="202"/>
      <c r="K180" s="202"/>
      <c r="L180" s="207"/>
      <c r="M180" s="208"/>
      <c r="N180" s="209"/>
      <c r="O180" s="209"/>
      <c r="P180" s="209"/>
      <c r="Q180" s="209"/>
      <c r="R180" s="209"/>
      <c r="S180" s="209"/>
      <c r="T180" s="210"/>
      <c r="AT180" s="211" t="s">
        <v>336</v>
      </c>
      <c r="AU180" s="211" t="s">
        <v>87</v>
      </c>
      <c r="AV180" s="13" t="s">
        <v>87</v>
      </c>
      <c r="AW180" s="13" t="s">
        <v>37</v>
      </c>
      <c r="AX180" s="13" t="s">
        <v>76</v>
      </c>
      <c r="AY180" s="211" t="s">
        <v>324</v>
      </c>
    </row>
    <row r="181" spans="1:65" s="13" customFormat="1" ht="11.25">
      <c r="B181" s="201"/>
      <c r="C181" s="202"/>
      <c r="D181" s="195" t="s">
        <v>336</v>
      </c>
      <c r="E181" s="203" t="s">
        <v>19</v>
      </c>
      <c r="F181" s="204" t="s">
        <v>7251</v>
      </c>
      <c r="G181" s="202"/>
      <c r="H181" s="205">
        <v>4.72</v>
      </c>
      <c r="I181" s="206"/>
      <c r="J181" s="202"/>
      <c r="K181" s="202"/>
      <c r="L181" s="207"/>
      <c r="M181" s="208"/>
      <c r="N181" s="209"/>
      <c r="O181" s="209"/>
      <c r="P181" s="209"/>
      <c r="Q181" s="209"/>
      <c r="R181" s="209"/>
      <c r="S181" s="209"/>
      <c r="T181" s="210"/>
      <c r="AT181" s="211" t="s">
        <v>336</v>
      </c>
      <c r="AU181" s="211" t="s">
        <v>87</v>
      </c>
      <c r="AV181" s="13" t="s">
        <v>87</v>
      </c>
      <c r="AW181" s="13" t="s">
        <v>37</v>
      </c>
      <c r="AX181" s="13" t="s">
        <v>76</v>
      </c>
      <c r="AY181" s="211" t="s">
        <v>324</v>
      </c>
    </row>
    <row r="182" spans="1:65" s="13" customFormat="1" ht="11.25">
      <c r="B182" s="201"/>
      <c r="C182" s="202"/>
      <c r="D182" s="195" t="s">
        <v>336</v>
      </c>
      <c r="E182" s="203" t="s">
        <v>19</v>
      </c>
      <c r="F182" s="204" t="s">
        <v>7252</v>
      </c>
      <c r="G182" s="202"/>
      <c r="H182" s="205">
        <v>8.76</v>
      </c>
      <c r="I182" s="206"/>
      <c r="J182" s="202"/>
      <c r="K182" s="202"/>
      <c r="L182" s="207"/>
      <c r="M182" s="208"/>
      <c r="N182" s="209"/>
      <c r="O182" s="209"/>
      <c r="P182" s="209"/>
      <c r="Q182" s="209"/>
      <c r="R182" s="209"/>
      <c r="S182" s="209"/>
      <c r="T182" s="210"/>
      <c r="AT182" s="211" t="s">
        <v>336</v>
      </c>
      <c r="AU182" s="211" t="s">
        <v>87</v>
      </c>
      <c r="AV182" s="13" t="s">
        <v>87</v>
      </c>
      <c r="AW182" s="13" t="s">
        <v>37</v>
      </c>
      <c r="AX182" s="13" t="s">
        <v>76</v>
      </c>
      <c r="AY182" s="211" t="s">
        <v>324</v>
      </c>
    </row>
    <row r="183" spans="1:65" s="14" customFormat="1" ht="11.25">
      <c r="B183" s="212"/>
      <c r="C183" s="213"/>
      <c r="D183" s="195" t="s">
        <v>336</v>
      </c>
      <c r="E183" s="214" t="s">
        <v>7156</v>
      </c>
      <c r="F183" s="215" t="s">
        <v>349</v>
      </c>
      <c r="G183" s="213"/>
      <c r="H183" s="216">
        <v>220.65299999999999</v>
      </c>
      <c r="I183" s="217"/>
      <c r="J183" s="213"/>
      <c r="K183" s="213"/>
      <c r="L183" s="218"/>
      <c r="M183" s="219"/>
      <c r="N183" s="220"/>
      <c r="O183" s="220"/>
      <c r="P183" s="220"/>
      <c r="Q183" s="220"/>
      <c r="R183" s="220"/>
      <c r="S183" s="220"/>
      <c r="T183" s="221"/>
      <c r="AT183" s="222" t="s">
        <v>336</v>
      </c>
      <c r="AU183" s="222" t="s">
        <v>87</v>
      </c>
      <c r="AV183" s="14" t="s">
        <v>330</v>
      </c>
      <c r="AW183" s="14" t="s">
        <v>37</v>
      </c>
      <c r="AX183" s="14" t="s">
        <v>84</v>
      </c>
      <c r="AY183" s="222" t="s">
        <v>324</v>
      </c>
    </row>
    <row r="184" spans="1:65" s="2" customFormat="1" ht="14.45" customHeight="1">
      <c r="A184" s="36"/>
      <c r="B184" s="37"/>
      <c r="C184" s="244" t="s">
        <v>564</v>
      </c>
      <c r="D184" s="244" t="s">
        <v>588</v>
      </c>
      <c r="E184" s="245" t="s">
        <v>7253</v>
      </c>
      <c r="F184" s="246" t="s">
        <v>7254</v>
      </c>
      <c r="G184" s="247" t="s">
        <v>157</v>
      </c>
      <c r="H184" s="248">
        <v>441.30599999999998</v>
      </c>
      <c r="I184" s="249"/>
      <c r="J184" s="250">
        <f>ROUND(I184*H184,2)</f>
        <v>0</v>
      </c>
      <c r="K184" s="246" t="s">
        <v>329</v>
      </c>
      <c r="L184" s="251"/>
      <c r="M184" s="252" t="s">
        <v>19</v>
      </c>
      <c r="N184" s="253" t="s">
        <v>47</v>
      </c>
      <c r="O184" s="66"/>
      <c r="P184" s="191">
        <f>O184*H184</f>
        <v>0</v>
      </c>
      <c r="Q184" s="191">
        <v>0</v>
      </c>
      <c r="R184" s="191">
        <f>Q184*H184</f>
        <v>0</v>
      </c>
      <c r="S184" s="191">
        <v>0</v>
      </c>
      <c r="T184" s="192">
        <f>S184*H184</f>
        <v>0</v>
      </c>
      <c r="U184" s="36"/>
      <c r="V184" s="36"/>
      <c r="W184" s="36"/>
      <c r="X184" s="36"/>
      <c r="Y184" s="36"/>
      <c r="Z184" s="36"/>
      <c r="AA184" s="36"/>
      <c r="AB184" s="36"/>
      <c r="AC184" s="36"/>
      <c r="AD184" s="36"/>
      <c r="AE184" s="36"/>
      <c r="AR184" s="193" t="s">
        <v>378</v>
      </c>
      <c r="AT184" s="193" t="s">
        <v>588</v>
      </c>
      <c r="AU184" s="193" t="s">
        <v>87</v>
      </c>
      <c r="AY184" s="19" t="s">
        <v>324</v>
      </c>
      <c r="BE184" s="194">
        <f>IF(N184="základní",J184,0)</f>
        <v>0</v>
      </c>
      <c r="BF184" s="194">
        <f>IF(N184="snížená",J184,0)</f>
        <v>0</v>
      </c>
      <c r="BG184" s="194">
        <f>IF(N184="zákl. přenesená",J184,0)</f>
        <v>0</v>
      </c>
      <c r="BH184" s="194">
        <f>IF(N184="sníž. přenesená",J184,0)</f>
        <v>0</v>
      </c>
      <c r="BI184" s="194">
        <f>IF(N184="nulová",J184,0)</f>
        <v>0</v>
      </c>
      <c r="BJ184" s="19" t="s">
        <v>84</v>
      </c>
      <c r="BK184" s="194">
        <f>ROUND(I184*H184,2)</f>
        <v>0</v>
      </c>
      <c r="BL184" s="19" t="s">
        <v>330</v>
      </c>
      <c r="BM184" s="193" t="s">
        <v>7255</v>
      </c>
    </row>
    <row r="185" spans="1:65" s="2" customFormat="1" ht="11.25">
      <c r="A185" s="36"/>
      <c r="B185" s="37"/>
      <c r="C185" s="38"/>
      <c r="D185" s="195" t="s">
        <v>332</v>
      </c>
      <c r="E185" s="38"/>
      <c r="F185" s="196" t="s">
        <v>7254</v>
      </c>
      <c r="G185" s="38"/>
      <c r="H185" s="38"/>
      <c r="I185" s="197"/>
      <c r="J185" s="38"/>
      <c r="K185" s="38"/>
      <c r="L185" s="41"/>
      <c r="M185" s="198"/>
      <c r="N185" s="199"/>
      <c r="O185" s="66"/>
      <c r="P185" s="66"/>
      <c r="Q185" s="66"/>
      <c r="R185" s="66"/>
      <c r="S185" s="66"/>
      <c r="T185" s="67"/>
      <c r="U185" s="36"/>
      <c r="V185" s="36"/>
      <c r="W185" s="36"/>
      <c r="X185" s="36"/>
      <c r="Y185" s="36"/>
      <c r="Z185" s="36"/>
      <c r="AA185" s="36"/>
      <c r="AB185" s="36"/>
      <c r="AC185" s="36"/>
      <c r="AD185" s="36"/>
      <c r="AE185" s="36"/>
      <c r="AT185" s="19" t="s">
        <v>332</v>
      </c>
      <c r="AU185" s="19" t="s">
        <v>87</v>
      </c>
    </row>
    <row r="186" spans="1:65" s="13" customFormat="1" ht="11.25">
      <c r="B186" s="201"/>
      <c r="C186" s="202"/>
      <c r="D186" s="195" t="s">
        <v>336</v>
      </c>
      <c r="E186" s="203" t="s">
        <v>19</v>
      </c>
      <c r="F186" s="204" t="s">
        <v>7256</v>
      </c>
      <c r="G186" s="202"/>
      <c r="H186" s="205">
        <v>441.30599999999998</v>
      </c>
      <c r="I186" s="206"/>
      <c r="J186" s="202"/>
      <c r="K186" s="202"/>
      <c r="L186" s="207"/>
      <c r="M186" s="208"/>
      <c r="N186" s="209"/>
      <c r="O186" s="209"/>
      <c r="P186" s="209"/>
      <c r="Q186" s="209"/>
      <c r="R186" s="209"/>
      <c r="S186" s="209"/>
      <c r="T186" s="210"/>
      <c r="AT186" s="211" t="s">
        <v>336</v>
      </c>
      <c r="AU186" s="211" t="s">
        <v>87</v>
      </c>
      <c r="AV186" s="13" t="s">
        <v>87</v>
      </c>
      <c r="AW186" s="13" t="s">
        <v>37</v>
      </c>
      <c r="AX186" s="13" t="s">
        <v>84</v>
      </c>
      <c r="AY186" s="211" t="s">
        <v>324</v>
      </c>
    </row>
    <row r="187" spans="1:65" s="2" customFormat="1" ht="14.45" customHeight="1">
      <c r="A187" s="36"/>
      <c r="B187" s="37"/>
      <c r="C187" s="182" t="s">
        <v>8</v>
      </c>
      <c r="D187" s="182" t="s">
        <v>326</v>
      </c>
      <c r="E187" s="183" t="s">
        <v>4081</v>
      </c>
      <c r="F187" s="184" t="s">
        <v>4082</v>
      </c>
      <c r="G187" s="185" t="s">
        <v>152</v>
      </c>
      <c r="H187" s="186">
        <v>192.572</v>
      </c>
      <c r="I187" s="187"/>
      <c r="J187" s="188">
        <f>ROUND(I187*H187,2)</f>
        <v>0</v>
      </c>
      <c r="K187" s="184" t="s">
        <v>329</v>
      </c>
      <c r="L187" s="41"/>
      <c r="M187" s="189" t="s">
        <v>19</v>
      </c>
      <c r="N187" s="190" t="s">
        <v>47</v>
      </c>
      <c r="O187" s="66"/>
      <c r="P187" s="191">
        <f>O187*H187</f>
        <v>0</v>
      </c>
      <c r="Q187" s="191">
        <v>0</v>
      </c>
      <c r="R187" s="191">
        <f>Q187*H187</f>
        <v>0</v>
      </c>
      <c r="S187" s="191">
        <v>0</v>
      </c>
      <c r="T187" s="192">
        <f>S187*H187</f>
        <v>0</v>
      </c>
      <c r="U187" s="36"/>
      <c r="V187" s="36"/>
      <c r="W187" s="36"/>
      <c r="X187" s="36"/>
      <c r="Y187" s="36"/>
      <c r="Z187" s="36"/>
      <c r="AA187" s="36"/>
      <c r="AB187" s="36"/>
      <c r="AC187" s="36"/>
      <c r="AD187" s="36"/>
      <c r="AE187" s="36"/>
      <c r="AR187" s="193" t="s">
        <v>330</v>
      </c>
      <c r="AT187" s="193" t="s">
        <v>326</v>
      </c>
      <c r="AU187" s="193" t="s">
        <v>87</v>
      </c>
      <c r="AY187" s="19" t="s">
        <v>324</v>
      </c>
      <c r="BE187" s="194">
        <f>IF(N187="základní",J187,0)</f>
        <v>0</v>
      </c>
      <c r="BF187" s="194">
        <f>IF(N187="snížená",J187,0)</f>
        <v>0</v>
      </c>
      <c r="BG187" s="194">
        <f>IF(N187="zákl. přenesená",J187,0)</f>
        <v>0</v>
      </c>
      <c r="BH187" s="194">
        <f>IF(N187="sníž. přenesená",J187,0)</f>
        <v>0</v>
      </c>
      <c r="BI187" s="194">
        <f>IF(N187="nulová",J187,0)</f>
        <v>0</v>
      </c>
      <c r="BJ187" s="19" t="s">
        <v>84</v>
      </c>
      <c r="BK187" s="194">
        <f>ROUND(I187*H187,2)</f>
        <v>0</v>
      </c>
      <c r="BL187" s="19" t="s">
        <v>330</v>
      </c>
      <c r="BM187" s="193" t="s">
        <v>7257</v>
      </c>
    </row>
    <row r="188" spans="1:65" s="2" customFormat="1" ht="19.5">
      <c r="A188" s="36"/>
      <c r="B188" s="37"/>
      <c r="C188" s="38"/>
      <c r="D188" s="195" t="s">
        <v>332</v>
      </c>
      <c r="E188" s="38"/>
      <c r="F188" s="196" t="s">
        <v>4084</v>
      </c>
      <c r="G188" s="38"/>
      <c r="H188" s="38"/>
      <c r="I188" s="197"/>
      <c r="J188" s="38"/>
      <c r="K188" s="38"/>
      <c r="L188" s="41"/>
      <c r="M188" s="198"/>
      <c r="N188" s="199"/>
      <c r="O188" s="66"/>
      <c r="P188" s="66"/>
      <c r="Q188" s="66"/>
      <c r="R188" s="66"/>
      <c r="S188" s="66"/>
      <c r="T188" s="67"/>
      <c r="U188" s="36"/>
      <c r="V188" s="36"/>
      <c r="W188" s="36"/>
      <c r="X188" s="36"/>
      <c r="Y188" s="36"/>
      <c r="Z188" s="36"/>
      <c r="AA188" s="36"/>
      <c r="AB188" s="36"/>
      <c r="AC188" s="36"/>
      <c r="AD188" s="36"/>
      <c r="AE188" s="36"/>
      <c r="AT188" s="19" t="s">
        <v>332</v>
      </c>
      <c r="AU188" s="19" t="s">
        <v>87</v>
      </c>
    </row>
    <row r="189" spans="1:65" s="2" customFormat="1" ht="351">
      <c r="A189" s="36"/>
      <c r="B189" s="37"/>
      <c r="C189" s="38"/>
      <c r="D189" s="195" t="s">
        <v>334</v>
      </c>
      <c r="E189" s="38"/>
      <c r="F189" s="200" t="s">
        <v>4085</v>
      </c>
      <c r="G189" s="38"/>
      <c r="H189" s="38"/>
      <c r="I189" s="197"/>
      <c r="J189" s="38"/>
      <c r="K189" s="38"/>
      <c r="L189" s="41"/>
      <c r="M189" s="198"/>
      <c r="N189" s="199"/>
      <c r="O189" s="66"/>
      <c r="P189" s="66"/>
      <c r="Q189" s="66"/>
      <c r="R189" s="66"/>
      <c r="S189" s="66"/>
      <c r="T189" s="67"/>
      <c r="U189" s="36"/>
      <c r="V189" s="36"/>
      <c r="W189" s="36"/>
      <c r="X189" s="36"/>
      <c r="Y189" s="36"/>
      <c r="Z189" s="36"/>
      <c r="AA189" s="36"/>
      <c r="AB189" s="36"/>
      <c r="AC189" s="36"/>
      <c r="AD189" s="36"/>
      <c r="AE189" s="36"/>
      <c r="AT189" s="19" t="s">
        <v>334</v>
      </c>
      <c r="AU189" s="19" t="s">
        <v>87</v>
      </c>
    </row>
    <row r="190" spans="1:65" s="15" customFormat="1" ht="11.25">
      <c r="B190" s="223"/>
      <c r="C190" s="224"/>
      <c r="D190" s="195" t="s">
        <v>336</v>
      </c>
      <c r="E190" s="225" t="s">
        <v>19</v>
      </c>
      <c r="F190" s="226" t="s">
        <v>7258</v>
      </c>
      <c r="G190" s="224"/>
      <c r="H190" s="225" t="s">
        <v>19</v>
      </c>
      <c r="I190" s="227"/>
      <c r="J190" s="224"/>
      <c r="K190" s="224"/>
      <c r="L190" s="228"/>
      <c r="M190" s="229"/>
      <c r="N190" s="230"/>
      <c r="O190" s="230"/>
      <c r="P190" s="230"/>
      <c r="Q190" s="230"/>
      <c r="R190" s="230"/>
      <c r="S190" s="230"/>
      <c r="T190" s="231"/>
      <c r="AT190" s="232" t="s">
        <v>336</v>
      </c>
      <c r="AU190" s="232" t="s">
        <v>87</v>
      </c>
      <c r="AV190" s="15" t="s">
        <v>84</v>
      </c>
      <c r="AW190" s="15" t="s">
        <v>37</v>
      </c>
      <c r="AX190" s="15" t="s">
        <v>76</v>
      </c>
      <c r="AY190" s="232" t="s">
        <v>324</v>
      </c>
    </row>
    <row r="191" spans="1:65" s="15" customFormat="1" ht="11.25">
      <c r="B191" s="223"/>
      <c r="C191" s="224"/>
      <c r="D191" s="195" t="s">
        <v>336</v>
      </c>
      <c r="E191" s="225" t="s">
        <v>19</v>
      </c>
      <c r="F191" s="226" t="s">
        <v>7196</v>
      </c>
      <c r="G191" s="224"/>
      <c r="H191" s="225" t="s">
        <v>19</v>
      </c>
      <c r="I191" s="227"/>
      <c r="J191" s="224"/>
      <c r="K191" s="224"/>
      <c r="L191" s="228"/>
      <c r="M191" s="229"/>
      <c r="N191" s="230"/>
      <c r="O191" s="230"/>
      <c r="P191" s="230"/>
      <c r="Q191" s="230"/>
      <c r="R191" s="230"/>
      <c r="S191" s="230"/>
      <c r="T191" s="231"/>
      <c r="AT191" s="232" t="s">
        <v>336</v>
      </c>
      <c r="AU191" s="232" t="s">
        <v>87</v>
      </c>
      <c r="AV191" s="15" t="s">
        <v>84</v>
      </c>
      <c r="AW191" s="15" t="s">
        <v>37</v>
      </c>
      <c r="AX191" s="15" t="s">
        <v>76</v>
      </c>
      <c r="AY191" s="232" t="s">
        <v>324</v>
      </c>
    </row>
    <row r="192" spans="1:65" s="13" customFormat="1" ht="11.25">
      <c r="B192" s="201"/>
      <c r="C192" s="202"/>
      <c r="D192" s="195" t="s">
        <v>336</v>
      </c>
      <c r="E192" s="203" t="s">
        <v>19</v>
      </c>
      <c r="F192" s="204" t="s">
        <v>7197</v>
      </c>
      <c r="G192" s="202"/>
      <c r="H192" s="205">
        <v>4.6500000000000004</v>
      </c>
      <c r="I192" s="206"/>
      <c r="J192" s="202"/>
      <c r="K192" s="202"/>
      <c r="L192" s="207"/>
      <c r="M192" s="208"/>
      <c r="N192" s="209"/>
      <c r="O192" s="209"/>
      <c r="P192" s="209"/>
      <c r="Q192" s="209"/>
      <c r="R192" s="209"/>
      <c r="S192" s="209"/>
      <c r="T192" s="210"/>
      <c r="AT192" s="211" t="s">
        <v>336</v>
      </c>
      <c r="AU192" s="211" t="s">
        <v>87</v>
      </c>
      <c r="AV192" s="13" t="s">
        <v>87</v>
      </c>
      <c r="AW192" s="13" t="s">
        <v>37</v>
      </c>
      <c r="AX192" s="13" t="s">
        <v>76</v>
      </c>
      <c r="AY192" s="211" t="s">
        <v>324</v>
      </c>
    </row>
    <row r="193" spans="1:65" s="13" customFormat="1" ht="11.25">
      <c r="B193" s="201"/>
      <c r="C193" s="202"/>
      <c r="D193" s="195" t="s">
        <v>336</v>
      </c>
      <c r="E193" s="203" t="s">
        <v>19</v>
      </c>
      <c r="F193" s="204" t="s">
        <v>7198</v>
      </c>
      <c r="G193" s="202"/>
      <c r="H193" s="205">
        <v>0</v>
      </c>
      <c r="I193" s="206"/>
      <c r="J193" s="202"/>
      <c r="K193" s="202"/>
      <c r="L193" s="207"/>
      <c r="M193" s="208"/>
      <c r="N193" s="209"/>
      <c r="O193" s="209"/>
      <c r="P193" s="209"/>
      <c r="Q193" s="209"/>
      <c r="R193" s="209"/>
      <c r="S193" s="209"/>
      <c r="T193" s="210"/>
      <c r="AT193" s="211" t="s">
        <v>336</v>
      </c>
      <c r="AU193" s="211" t="s">
        <v>87</v>
      </c>
      <c r="AV193" s="13" t="s">
        <v>87</v>
      </c>
      <c r="AW193" s="13" t="s">
        <v>37</v>
      </c>
      <c r="AX193" s="13" t="s">
        <v>76</v>
      </c>
      <c r="AY193" s="211" t="s">
        <v>324</v>
      </c>
    </row>
    <row r="194" spans="1:65" s="13" customFormat="1" ht="11.25">
      <c r="B194" s="201"/>
      <c r="C194" s="202"/>
      <c r="D194" s="195" t="s">
        <v>336</v>
      </c>
      <c r="E194" s="203" t="s">
        <v>19</v>
      </c>
      <c r="F194" s="204" t="s">
        <v>7199</v>
      </c>
      <c r="G194" s="202"/>
      <c r="H194" s="205">
        <v>0</v>
      </c>
      <c r="I194" s="206"/>
      <c r="J194" s="202"/>
      <c r="K194" s="202"/>
      <c r="L194" s="207"/>
      <c r="M194" s="208"/>
      <c r="N194" s="209"/>
      <c r="O194" s="209"/>
      <c r="P194" s="209"/>
      <c r="Q194" s="209"/>
      <c r="R194" s="209"/>
      <c r="S194" s="209"/>
      <c r="T194" s="210"/>
      <c r="AT194" s="211" t="s">
        <v>336</v>
      </c>
      <c r="AU194" s="211" t="s">
        <v>87</v>
      </c>
      <c r="AV194" s="13" t="s">
        <v>87</v>
      </c>
      <c r="AW194" s="13" t="s">
        <v>37</v>
      </c>
      <c r="AX194" s="13" t="s">
        <v>76</v>
      </c>
      <c r="AY194" s="211" t="s">
        <v>324</v>
      </c>
    </row>
    <row r="195" spans="1:65" s="13" customFormat="1" ht="11.25">
      <c r="B195" s="201"/>
      <c r="C195" s="202"/>
      <c r="D195" s="195" t="s">
        <v>336</v>
      </c>
      <c r="E195" s="203" t="s">
        <v>19</v>
      </c>
      <c r="F195" s="204" t="s">
        <v>7200</v>
      </c>
      <c r="G195" s="202"/>
      <c r="H195" s="205">
        <v>0</v>
      </c>
      <c r="I195" s="206"/>
      <c r="J195" s="202"/>
      <c r="K195" s="202"/>
      <c r="L195" s="207"/>
      <c r="M195" s="208"/>
      <c r="N195" s="209"/>
      <c r="O195" s="209"/>
      <c r="P195" s="209"/>
      <c r="Q195" s="209"/>
      <c r="R195" s="209"/>
      <c r="S195" s="209"/>
      <c r="T195" s="210"/>
      <c r="AT195" s="211" t="s">
        <v>336</v>
      </c>
      <c r="AU195" s="211" t="s">
        <v>87</v>
      </c>
      <c r="AV195" s="13" t="s">
        <v>87</v>
      </c>
      <c r="AW195" s="13" t="s">
        <v>37</v>
      </c>
      <c r="AX195" s="13" t="s">
        <v>76</v>
      </c>
      <c r="AY195" s="211" t="s">
        <v>324</v>
      </c>
    </row>
    <row r="196" spans="1:65" s="13" customFormat="1" ht="11.25">
      <c r="B196" s="201"/>
      <c r="C196" s="202"/>
      <c r="D196" s="195" t="s">
        <v>336</v>
      </c>
      <c r="E196" s="203" t="s">
        <v>19</v>
      </c>
      <c r="F196" s="204" t="s">
        <v>7201</v>
      </c>
      <c r="G196" s="202"/>
      <c r="H196" s="205">
        <v>0</v>
      </c>
      <c r="I196" s="206"/>
      <c r="J196" s="202"/>
      <c r="K196" s="202"/>
      <c r="L196" s="207"/>
      <c r="M196" s="208"/>
      <c r="N196" s="209"/>
      <c r="O196" s="209"/>
      <c r="P196" s="209"/>
      <c r="Q196" s="209"/>
      <c r="R196" s="209"/>
      <c r="S196" s="209"/>
      <c r="T196" s="210"/>
      <c r="AT196" s="211" t="s">
        <v>336</v>
      </c>
      <c r="AU196" s="211" t="s">
        <v>87</v>
      </c>
      <c r="AV196" s="13" t="s">
        <v>87</v>
      </c>
      <c r="AW196" s="13" t="s">
        <v>37</v>
      </c>
      <c r="AX196" s="13" t="s">
        <v>76</v>
      </c>
      <c r="AY196" s="211" t="s">
        <v>324</v>
      </c>
    </row>
    <row r="197" spans="1:65" s="13" customFormat="1" ht="11.25">
      <c r="B197" s="201"/>
      <c r="C197" s="202"/>
      <c r="D197" s="195" t="s">
        <v>336</v>
      </c>
      <c r="E197" s="203" t="s">
        <v>19</v>
      </c>
      <c r="F197" s="204" t="s">
        <v>7202</v>
      </c>
      <c r="G197" s="202"/>
      <c r="H197" s="205">
        <v>0</v>
      </c>
      <c r="I197" s="206"/>
      <c r="J197" s="202"/>
      <c r="K197" s="202"/>
      <c r="L197" s="207"/>
      <c r="M197" s="208"/>
      <c r="N197" s="209"/>
      <c r="O197" s="209"/>
      <c r="P197" s="209"/>
      <c r="Q197" s="209"/>
      <c r="R197" s="209"/>
      <c r="S197" s="209"/>
      <c r="T197" s="210"/>
      <c r="AT197" s="211" t="s">
        <v>336</v>
      </c>
      <c r="AU197" s="211" t="s">
        <v>87</v>
      </c>
      <c r="AV197" s="13" t="s">
        <v>87</v>
      </c>
      <c r="AW197" s="13" t="s">
        <v>37</v>
      </c>
      <c r="AX197" s="13" t="s">
        <v>76</v>
      </c>
      <c r="AY197" s="211" t="s">
        <v>324</v>
      </c>
    </row>
    <row r="198" spans="1:65" s="13" customFormat="1" ht="11.25">
      <c r="B198" s="201"/>
      <c r="C198" s="202"/>
      <c r="D198" s="195" t="s">
        <v>336</v>
      </c>
      <c r="E198" s="203" t="s">
        <v>19</v>
      </c>
      <c r="F198" s="204" t="s">
        <v>7203</v>
      </c>
      <c r="G198" s="202"/>
      <c r="H198" s="205">
        <v>0</v>
      </c>
      <c r="I198" s="206"/>
      <c r="J198" s="202"/>
      <c r="K198" s="202"/>
      <c r="L198" s="207"/>
      <c r="M198" s="208"/>
      <c r="N198" s="209"/>
      <c r="O198" s="209"/>
      <c r="P198" s="209"/>
      <c r="Q198" s="209"/>
      <c r="R198" s="209"/>
      <c r="S198" s="209"/>
      <c r="T198" s="210"/>
      <c r="AT198" s="211" t="s">
        <v>336</v>
      </c>
      <c r="AU198" s="211" t="s">
        <v>87</v>
      </c>
      <c r="AV198" s="13" t="s">
        <v>87</v>
      </c>
      <c r="AW198" s="13" t="s">
        <v>37</v>
      </c>
      <c r="AX198" s="13" t="s">
        <v>76</v>
      </c>
      <c r="AY198" s="211" t="s">
        <v>324</v>
      </c>
    </row>
    <row r="199" spans="1:65" s="13" customFormat="1" ht="11.25">
      <c r="B199" s="201"/>
      <c r="C199" s="202"/>
      <c r="D199" s="195" t="s">
        <v>336</v>
      </c>
      <c r="E199" s="203" t="s">
        <v>19</v>
      </c>
      <c r="F199" s="204" t="s">
        <v>7259</v>
      </c>
      <c r="G199" s="202"/>
      <c r="H199" s="205">
        <v>12.4</v>
      </c>
      <c r="I199" s="206"/>
      <c r="J199" s="202"/>
      <c r="K199" s="202"/>
      <c r="L199" s="207"/>
      <c r="M199" s="208"/>
      <c r="N199" s="209"/>
      <c r="O199" s="209"/>
      <c r="P199" s="209"/>
      <c r="Q199" s="209"/>
      <c r="R199" s="209"/>
      <c r="S199" s="209"/>
      <c r="T199" s="210"/>
      <c r="AT199" s="211" t="s">
        <v>336</v>
      </c>
      <c r="AU199" s="211" t="s">
        <v>87</v>
      </c>
      <c r="AV199" s="13" t="s">
        <v>87</v>
      </c>
      <c r="AW199" s="13" t="s">
        <v>37</v>
      </c>
      <c r="AX199" s="13" t="s">
        <v>76</v>
      </c>
      <c r="AY199" s="211" t="s">
        <v>324</v>
      </c>
    </row>
    <row r="200" spans="1:65" s="13" customFormat="1" ht="11.25">
      <c r="B200" s="201"/>
      <c r="C200" s="202"/>
      <c r="D200" s="195" t="s">
        <v>336</v>
      </c>
      <c r="E200" s="203" t="s">
        <v>19</v>
      </c>
      <c r="F200" s="204" t="s">
        <v>7260</v>
      </c>
      <c r="G200" s="202"/>
      <c r="H200" s="205">
        <v>22.6</v>
      </c>
      <c r="I200" s="206"/>
      <c r="J200" s="202"/>
      <c r="K200" s="202"/>
      <c r="L200" s="207"/>
      <c r="M200" s="208"/>
      <c r="N200" s="209"/>
      <c r="O200" s="209"/>
      <c r="P200" s="209"/>
      <c r="Q200" s="209"/>
      <c r="R200" s="209"/>
      <c r="S200" s="209"/>
      <c r="T200" s="210"/>
      <c r="AT200" s="211" t="s">
        <v>336</v>
      </c>
      <c r="AU200" s="211" t="s">
        <v>87</v>
      </c>
      <c r="AV200" s="13" t="s">
        <v>87</v>
      </c>
      <c r="AW200" s="13" t="s">
        <v>37</v>
      </c>
      <c r="AX200" s="13" t="s">
        <v>76</v>
      </c>
      <c r="AY200" s="211" t="s">
        <v>324</v>
      </c>
    </row>
    <row r="201" spans="1:65" s="13" customFormat="1" ht="11.25">
      <c r="B201" s="201"/>
      <c r="C201" s="202"/>
      <c r="D201" s="195" t="s">
        <v>336</v>
      </c>
      <c r="E201" s="203" t="s">
        <v>19</v>
      </c>
      <c r="F201" s="204" t="s">
        <v>7261</v>
      </c>
      <c r="G201" s="202"/>
      <c r="H201" s="205">
        <v>20.399999999999999</v>
      </c>
      <c r="I201" s="206"/>
      <c r="J201" s="202"/>
      <c r="K201" s="202"/>
      <c r="L201" s="207"/>
      <c r="M201" s="208"/>
      <c r="N201" s="209"/>
      <c r="O201" s="209"/>
      <c r="P201" s="209"/>
      <c r="Q201" s="209"/>
      <c r="R201" s="209"/>
      <c r="S201" s="209"/>
      <c r="T201" s="210"/>
      <c r="AT201" s="211" t="s">
        <v>336</v>
      </c>
      <c r="AU201" s="211" t="s">
        <v>87</v>
      </c>
      <c r="AV201" s="13" t="s">
        <v>87</v>
      </c>
      <c r="AW201" s="13" t="s">
        <v>37</v>
      </c>
      <c r="AX201" s="13" t="s">
        <v>76</v>
      </c>
      <c r="AY201" s="211" t="s">
        <v>324</v>
      </c>
    </row>
    <row r="202" spans="1:65" s="13" customFormat="1" ht="11.25">
      <c r="B202" s="201"/>
      <c r="C202" s="202"/>
      <c r="D202" s="195" t="s">
        <v>336</v>
      </c>
      <c r="E202" s="203" t="s">
        <v>19</v>
      </c>
      <c r="F202" s="204" t="s">
        <v>7262</v>
      </c>
      <c r="G202" s="202"/>
      <c r="H202" s="205">
        <v>9.282</v>
      </c>
      <c r="I202" s="206"/>
      <c r="J202" s="202"/>
      <c r="K202" s="202"/>
      <c r="L202" s="207"/>
      <c r="M202" s="208"/>
      <c r="N202" s="209"/>
      <c r="O202" s="209"/>
      <c r="P202" s="209"/>
      <c r="Q202" s="209"/>
      <c r="R202" s="209"/>
      <c r="S202" s="209"/>
      <c r="T202" s="210"/>
      <c r="AT202" s="211" t="s">
        <v>336</v>
      </c>
      <c r="AU202" s="211" t="s">
        <v>87</v>
      </c>
      <c r="AV202" s="13" t="s">
        <v>87</v>
      </c>
      <c r="AW202" s="13" t="s">
        <v>37</v>
      </c>
      <c r="AX202" s="13" t="s">
        <v>76</v>
      </c>
      <c r="AY202" s="211" t="s">
        <v>324</v>
      </c>
    </row>
    <row r="203" spans="1:65" s="13" customFormat="1" ht="11.25">
      <c r="B203" s="201"/>
      <c r="C203" s="202"/>
      <c r="D203" s="195" t="s">
        <v>336</v>
      </c>
      <c r="E203" s="203" t="s">
        <v>19</v>
      </c>
      <c r="F203" s="204" t="s">
        <v>7263</v>
      </c>
      <c r="G203" s="202"/>
      <c r="H203" s="205">
        <v>123.24</v>
      </c>
      <c r="I203" s="206"/>
      <c r="J203" s="202"/>
      <c r="K203" s="202"/>
      <c r="L203" s="207"/>
      <c r="M203" s="208"/>
      <c r="N203" s="209"/>
      <c r="O203" s="209"/>
      <c r="P203" s="209"/>
      <c r="Q203" s="209"/>
      <c r="R203" s="209"/>
      <c r="S203" s="209"/>
      <c r="T203" s="210"/>
      <c r="AT203" s="211" t="s">
        <v>336</v>
      </c>
      <c r="AU203" s="211" t="s">
        <v>87</v>
      </c>
      <c r="AV203" s="13" t="s">
        <v>87</v>
      </c>
      <c r="AW203" s="13" t="s">
        <v>37</v>
      </c>
      <c r="AX203" s="13" t="s">
        <v>76</v>
      </c>
      <c r="AY203" s="211" t="s">
        <v>324</v>
      </c>
    </row>
    <row r="204" spans="1:65" s="14" customFormat="1" ht="11.25">
      <c r="B204" s="212"/>
      <c r="C204" s="213"/>
      <c r="D204" s="195" t="s">
        <v>336</v>
      </c>
      <c r="E204" s="214" t="s">
        <v>5769</v>
      </c>
      <c r="F204" s="215" t="s">
        <v>349</v>
      </c>
      <c r="G204" s="213"/>
      <c r="H204" s="216">
        <v>192.572</v>
      </c>
      <c r="I204" s="217"/>
      <c r="J204" s="213"/>
      <c r="K204" s="213"/>
      <c r="L204" s="218"/>
      <c r="M204" s="219"/>
      <c r="N204" s="220"/>
      <c r="O204" s="220"/>
      <c r="P204" s="220"/>
      <c r="Q204" s="220"/>
      <c r="R204" s="220"/>
      <c r="S204" s="220"/>
      <c r="T204" s="221"/>
      <c r="AT204" s="222" t="s">
        <v>336</v>
      </c>
      <c r="AU204" s="222" t="s">
        <v>87</v>
      </c>
      <c r="AV204" s="14" t="s">
        <v>330</v>
      </c>
      <c r="AW204" s="14" t="s">
        <v>37</v>
      </c>
      <c r="AX204" s="14" t="s">
        <v>84</v>
      </c>
      <c r="AY204" s="222" t="s">
        <v>324</v>
      </c>
    </row>
    <row r="205" spans="1:65" s="2" customFormat="1" ht="14.45" customHeight="1">
      <c r="A205" s="36"/>
      <c r="B205" s="37"/>
      <c r="C205" s="182" t="s">
        <v>187</v>
      </c>
      <c r="D205" s="182" t="s">
        <v>326</v>
      </c>
      <c r="E205" s="183" t="s">
        <v>709</v>
      </c>
      <c r="F205" s="184" t="s">
        <v>710</v>
      </c>
      <c r="G205" s="185" t="s">
        <v>152</v>
      </c>
      <c r="H205" s="186">
        <v>481.971</v>
      </c>
      <c r="I205" s="187"/>
      <c r="J205" s="188">
        <f>ROUND(I205*H205,2)</f>
        <v>0</v>
      </c>
      <c r="K205" s="184" t="s">
        <v>329</v>
      </c>
      <c r="L205" s="41"/>
      <c r="M205" s="189" t="s">
        <v>19</v>
      </c>
      <c r="N205" s="190" t="s">
        <v>47</v>
      </c>
      <c r="O205" s="66"/>
      <c r="P205" s="191">
        <f>O205*H205</f>
        <v>0</v>
      </c>
      <c r="Q205" s="191">
        <v>0</v>
      </c>
      <c r="R205" s="191">
        <f>Q205*H205</f>
        <v>0</v>
      </c>
      <c r="S205" s="191">
        <v>0</v>
      </c>
      <c r="T205" s="192">
        <f>S205*H205</f>
        <v>0</v>
      </c>
      <c r="U205" s="36"/>
      <c r="V205" s="36"/>
      <c r="W205" s="36"/>
      <c r="X205" s="36"/>
      <c r="Y205" s="36"/>
      <c r="Z205" s="36"/>
      <c r="AA205" s="36"/>
      <c r="AB205" s="36"/>
      <c r="AC205" s="36"/>
      <c r="AD205" s="36"/>
      <c r="AE205" s="36"/>
      <c r="AR205" s="193" t="s">
        <v>330</v>
      </c>
      <c r="AT205" s="193" t="s">
        <v>326</v>
      </c>
      <c r="AU205" s="193" t="s">
        <v>87</v>
      </c>
      <c r="AY205" s="19" t="s">
        <v>324</v>
      </c>
      <c r="BE205" s="194">
        <f>IF(N205="základní",J205,0)</f>
        <v>0</v>
      </c>
      <c r="BF205" s="194">
        <f>IF(N205="snížená",J205,0)</f>
        <v>0</v>
      </c>
      <c r="BG205" s="194">
        <f>IF(N205="zákl. přenesená",J205,0)</f>
        <v>0</v>
      </c>
      <c r="BH205" s="194">
        <f>IF(N205="sníž. přenesená",J205,0)</f>
        <v>0</v>
      </c>
      <c r="BI205" s="194">
        <f>IF(N205="nulová",J205,0)</f>
        <v>0</v>
      </c>
      <c r="BJ205" s="19" t="s">
        <v>84</v>
      </c>
      <c r="BK205" s="194">
        <f>ROUND(I205*H205,2)</f>
        <v>0</v>
      </c>
      <c r="BL205" s="19" t="s">
        <v>330</v>
      </c>
      <c r="BM205" s="193" t="s">
        <v>7264</v>
      </c>
    </row>
    <row r="206" spans="1:65" s="2" customFormat="1" ht="11.25">
      <c r="A206" s="36"/>
      <c r="B206" s="37"/>
      <c r="C206" s="38"/>
      <c r="D206" s="195" t="s">
        <v>332</v>
      </c>
      <c r="E206" s="38"/>
      <c r="F206" s="196" t="s">
        <v>710</v>
      </c>
      <c r="G206" s="38"/>
      <c r="H206" s="38"/>
      <c r="I206" s="197"/>
      <c r="J206" s="38"/>
      <c r="K206" s="38"/>
      <c r="L206" s="41"/>
      <c r="M206" s="198"/>
      <c r="N206" s="199"/>
      <c r="O206" s="66"/>
      <c r="P206" s="66"/>
      <c r="Q206" s="66"/>
      <c r="R206" s="66"/>
      <c r="S206" s="66"/>
      <c r="T206" s="67"/>
      <c r="U206" s="36"/>
      <c r="V206" s="36"/>
      <c r="W206" s="36"/>
      <c r="X206" s="36"/>
      <c r="Y206" s="36"/>
      <c r="Z206" s="36"/>
      <c r="AA206" s="36"/>
      <c r="AB206" s="36"/>
      <c r="AC206" s="36"/>
      <c r="AD206" s="36"/>
      <c r="AE206" s="36"/>
      <c r="AT206" s="19" t="s">
        <v>332</v>
      </c>
      <c r="AU206" s="19" t="s">
        <v>87</v>
      </c>
    </row>
    <row r="207" spans="1:65" s="2" customFormat="1" ht="214.5">
      <c r="A207" s="36"/>
      <c r="B207" s="37"/>
      <c r="C207" s="38"/>
      <c r="D207" s="195" t="s">
        <v>334</v>
      </c>
      <c r="E207" s="38"/>
      <c r="F207" s="200" t="s">
        <v>712</v>
      </c>
      <c r="G207" s="38"/>
      <c r="H207" s="38"/>
      <c r="I207" s="197"/>
      <c r="J207" s="38"/>
      <c r="K207" s="38"/>
      <c r="L207" s="41"/>
      <c r="M207" s="198"/>
      <c r="N207" s="199"/>
      <c r="O207" s="66"/>
      <c r="P207" s="66"/>
      <c r="Q207" s="66"/>
      <c r="R207" s="66"/>
      <c r="S207" s="66"/>
      <c r="T207" s="67"/>
      <c r="U207" s="36"/>
      <c r="V207" s="36"/>
      <c r="W207" s="36"/>
      <c r="X207" s="36"/>
      <c r="Y207" s="36"/>
      <c r="Z207" s="36"/>
      <c r="AA207" s="36"/>
      <c r="AB207" s="36"/>
      <c r="AC207" s="36"/>
      <c r="AD207" s="36"/>
      <c r="AE207" s="36"/>
      <c r="AT207" s="19" t="s">
        <v>334</v>
      </c>
      <c r="AU207" s="19" t="s">
        <v>87</v>
      </c>
    </row>
    <row r="208" spans="1:65" s="13" customFormat="1" ht="11.25">
      <c r="B208" s="201"/>
      <c r="C208" s="202"/>
      <c r="D208" s="195" t="s">
        <v>336</v>
      </c>
      <c r="E208" s="203" t="s">
        <v>19</v>
      </c>
      <c r="F208" s="204" t="s">
        <v>7265</v>
      </c>
      <c r="G208" s="202"/>
      <c r="H208" s="205">
        <v>323.22800000000001</v>
      </c>
      <c r="I208" s="206"/>
      <c r="J208" s="202"/>
      <c r="K208" s="202"/>
      <c r="L208" s="207"/>
      <c r="M208" s="208"/>
      <c r="N208" s="209"/>
      <c r="O208" s="209"/>
      <c r="P208" s="209"/>
      <c r="Q208" s="209"/>
      <c r="R208" s="209"/>
      <c r="S208" s="209"/>
      <c r="T208" s="210"/>
      <c r="AT208" s="211" t="s">
        <v>336</v>
      </c>
      <c r="AU208" s="211" t="s">
        <v>87</v>
      </c>
      <c r="AV208" s="13" t="s">
        <v>87</v>
      </c>
      <c r="AW208" s="13" t="s">
        <v>37</v>
      </c>
      <c r="AX208" s="13" t="s">
        <v>76</v>
      </c>
      <c r="AY208" s="211" t="s">
        <v>324</v>
      </c>
    </row>
    <row r="209" spans="1:65" s="13" customFormat="1" ht="11.25">
      <c r="B209" s="201"/>
      <c r="C209" s="202"/>
      <c r="D209" s="195" t="s">
        <v>336</v>
      </c>
      <c r="E209" s="203" t="s">
        <v>19</v>
      </c>
      <c r="F209" s="204" t="s">
        <v>7266</v>
      </c>
      <c r="G209" s="202"/>
      <c r="H209" s="205">
        <v>107.74299999999999</v>
      </c>
      <c r="I209" s="206"/>
      <c r="J209" s="202"/>
      <c r="K209" s="202"/>
      <c r="L209" s="207"/>
      <c r="M209" s="208"/>
      <c r="N209" s="209"/>
      <c r="O209" s="209"/>
      <c r="P209" s="209"/>
      <c r="Q209" s="209"/>
      <c r="R209" s="209"/>
      <c r="S209" s="209"/>
      <c r="T209" s="210"/>
      <c r="AT209" s="211" t="s">
        <v>336</v>
      </c>
      <c r="AU209" s="211" t="s">
        <v>87</v>
      </c>
      <c r="AV209" s="13" t="s">
        <v>87</v>
      </c>
      <c r="AW209" s="13" t="s">
        <v>37</v>
      </c>
      <c r="AX209" s="13" t="s">
        <v>76</v>
      </c>
      <c r="AY209" s="211" t="s">
        <v>324</v>
      </c>
    </row>
    <row r="210" spans="1:65" s="13" customFormat="1" ht="11.25">
      <c r="B210" s="201"/>
      <c r="C210" s="202"/>
      <c r="D210" s="195" t="s">
        <v>336</v>
      </c>
      <c r="E210" s="203" t="s">
        <v>19</v>
      </c>
      <c r="F210" s="204" t="s">
        <v>7267</v>
      </c>
      <c r="G210" s="202"/>
      <c r="H210" s="205">
        <v>51</v>
      </c>
      <c r="I210" s="206"/>
      <c r="J210" s="202"/>
      <c r="K210" s="202"/>
      <c r="L210" s="207"/>
      <c r="M210" s="208"/>
      <c r="N210" s="209"/>
      <c r="O210" s="209"/>
      <c r="P210" s="209"/>
      <c r="Q210" s="209"/>
      <c r="R210" s="209"/>
      <c r="S210" s="209"/>
      <c r="T210" s="210"/>
      <c r="AT210" s="211" t="s">
        <v>336</v>
      </c>
      <c r="AU210" s="211" t="s">
        <v>87</v>
      </c>
      <c r="AV210" s="13" t="s">
        <v>87</v>
      </c>
      <c r="AW210" s="13" t="s">
        <v>37</v>
      </c>
      <c r="AX210" s="13" t="s">
        <v>76</v>
      </c>
      <c r="AY210" s="211" t="s">
        <v>324</v>
      </c>
    </row>
    <row r="211" spans="1:65" s="14" customFormat="1" ht="11.25">
      <c r="B211" s="212"/>
      <c r="C211" s="213"/>
      <c r="D211" s="195" t="s">
        <v>336</v>
      </c>
      <c r="E211" s="214" t="s">
        <v>19</v>
      </c>
      <c r="F211" s="215" t="s">
        <v>349</v>
      </c>
      <c r="G211" s="213"/>
      <c r="H211" s="216">
        <v>481.971</v>
      </c>
      <c r="I211" s="217"/>
      <c r="J211" s="213"/>
      <c r="K211" s="213"/>
      <c r="L211" s="218"/>
      <c r="M211" s="219"/>
      <c r="N211" s="220"/>
      <c r="O211" s="220"/>
      <c r="P211" s="220"/>
      <c r="Q211" s="220"/>
      <c r="R211" s="220"/>
      <c r="S211" s="220"/>
      <c r="T211" s="221"/>
      <c r="AT211" s="222" t="s">
        <v>336</v>
      </c>
      <c r="AU211" s="222" t="s">
        <v>87</v>
      </c>
      <c r="AV211" s="14" t="s">
        <v>330</v>
      </c>
      <c r="AW211" s="14" t="s">
        <v>37</v>
      </c>
      <c r="AX211" s="14" t="s">
        <v>84</v>
      </c>
      <c r="AY211" s="222" t="s">
        <v>324</v>
      </c>
    </row>
    <row r="212" spans="1:65" s="2" customFormat="1" ht="14.45" customHeight="1">
      <c r="A212" s="36"/>
      <c r="B212" s="37"/>
      <c r="C212" s="182" t="s">
        <v>587</v>
      </c>
      <c r="D212" s="254" t="s">
        <v>326</v>
      </c>
      <c r="E212" s="183" t="s">
        <v>715</v>
      </c>
      <c r="F212" s="184" t="s">
        <v>716</v>
      </c>
      <c r="G212" s="185" t="s">
        <v>157</v>
      </c>
      <c r="H212" s="186">
        <v>441.30599999999998</v>
      </c>
      <c r="I212" s="187"/>
      <c r="J212" s="188">
        <f>ROUND(I212*H212,2)</f>
        <v>0</v>
      </c>
      <c r="K212" s="184" t="s">
        <v>19</v>
      </c>
      <c r="L212" s="41"/>
      <c r="M212" s="189" t="s">
        <v>19</v>
      </c>
      <c r="N212" s="190" t="s">
        <v>47</v>
      </c>
      <c r="O212" s="66"/>
      <c r="P212" s="191">
        <f>O212*H212</f>
        <v>0</v>
      </c>
      <c r="Q212" s="191">
        <v>0</v>
      </c>
      <c r="R212" s="191">
        <f>Q212*H212</f>
        <v>0</v>
      </c>
      <c r="S212" s="191">
        <v>0</v>
      </c>
      <c r="T212" s="192">
        <f>S212*H212</f>
        <v>0</v>
      </c>
      <c r="U212" s="36"/>
      <c r="V212" s="36"/>
      <c r="W212" s="36"/>
      <c r="X212" s="36"/>
      <c r="Y212" s="36"/>
      <c r="Z212" s="36"/>
      <c r="AA212" s="36"/>
      <c r="AB212" s="36"/>
      <c r="AC212" s="36"/>
      <c r="AD212" s="36"/>
      <c r="AE212" s="36"/>
      <c r="AR212" s="193" t="s">
        <v>330</v>
      </c>
      <c r="AT212" s="193" t="s">
        <v>326</v>
      </c>
      <c r="AU212" s="193" t="s">
        <v>87</v>
      </c>
      <c r="AY212" s="19" t="s">
        <v>324</v>
      </c>
      <c r="BE212" s="194">
        <f>IF(N212="základní",J212,0)</f>
        <v>0</v>
      </c>
      <c r="BF212" s="194">
        <f>IF(N212="snížená",J212,0)</f>
        <v>0</v>
      </c>
      <c r="BG212" s="194">
        <f>IF(N212="zákl. přenesená",J212,0)</f>
        <v>0</v>
      </c>
      <c r="BH212" s="194">
        <f>IF(N212="sníž. přenesená",J212,0)</f>
        <v>0</v>
      </c>
      <c r="BI212" s="194">
        <f>IF(N212="nulová",J212,0)</f>
        <v>0</v>
      </c>
      <c r="BJ212" s="19" t="s">
        <v>84</v>
      </c>
      <c r="BK212" s="194">
        <f>ROUND(I212*H212,2)</f>
        <v>0</v>
      </c>
      <c r="BL212" s="19" t="s">
        <v>330</v>
      </c>
      <c r="BM212" s="193" t="s">
        <v>7268</v>
      </c>
    </row>
    <row r="213" spans="1:65" s="2" customFormat="1" ht="11.25">
      <c r="A213" s="36"/>
      <c r="B213" s="37"/>
      <c r="C213" s="38"/>
      <c r="D213" s="195" t="s">
        <v>332</v>
      </c>
      <c r="E213" s="38"/>
      <c r="F213" s="196" t="s">
        <v>716</v>
      </c>
      <c r="G213" s="38"/>
      <c r="H213" s="38"/>
      <c r="I213" s="197"/>
      <c r="J213" s="38"/>
      <c r="K213" s="38"/>
      <c r="L213" s="41"/>
      <c r="M213" s="198"/>
      <c r="N213" s="199"/>
      <c r="O213" s="66"/>
      <c r="P213" s="66"/>
      <c r="Q213" s="66"/>
      <c r="R213" s="66"/>
      <c r="S213" s="66"/>
      <c r="T213" s="67"/>
      <c r="U213" s="36"/>
      <c r="V213" s="36"/>
      <c r="W213" s="36"/>
      <c r="X213" s="36"/>
      <c r="Y213" s="36"/>
      <c r="Z213" s="36"/>
      <c r="AA213" s="36"/>
      <c r="AB213" s="36"/>
      <c r="AC213" s="36"/>
      <c r="AD213" s="36"/>
      <c r="AE213" s="36"/>
      <c r="AT213" s="19" t="s">
        <v>332</v>
      </c>
      <c r="AU213" s="19" t="s">
        <v>87</v>
      </c>
    </row>
    <row r="214" spans="1:65" s="2" customFormat="1" ht="29.25">
      <c r="A214" s="36"/>
      <c r="B214" s="37"/>
      <c r="C214" s="38"/>
      <c r="D214" s="195" t="s">
        <v>334</v>
      </c>
      <c r="E214" s="38"/>
      <c r="F214" s="200" t="s">
        <v>718</v>
      </c>
      <c r="G214" s="38"/>
      <c r="H214" s="38"/>
      <c r="I214" s="197"/>
      <c r="J214" s="38"/>
      <c r="K214" s="38"/>
      <c r="L214" s="41"/>
      <c r="M214" s="198"/>
      <c r="N214" s="199"/>
      <c r="O214" s="66"/>
      <c r="P214" s="66"/>
      <c r="Q214" s="66"/>
      <c r="R214" s="66"/>
      <c r="S214" s="66"/>
      <c r="T214" s="67"/>
      <c r="U214" s="36"/>
      <c r="V214" s="36"/>
      <c r="W214" s="36"/>
      <c r="X214" s="36"/>
      <c r="Y214" s="36"/>
      <c r="Z214" s="36"/>
      <c r="AA214" s="36"/>
      <c r="AB214" s="36"/>
      <c r="AC214" s="36"/>
      <c r="AD214" s="36"/>
      <c r="AE214" s="36"/>
      <c r="AT214" s="19" t="s">
        <v>334</v>
      </c>
      <c r="AU214" s="19" t="s">
        <v>87</v>
      </c>
    </row>
    <row r="215" spans="1:65" s="13" customFormat="1" ht="11.25">
      <c r="B215" s="201"/>
      <c r="C215" s="202"/>
      <c r="D215" s="195" t="s">
        <v>336</v>
      </c>
      <c r="E215" s="203" t="s">
        <v>19</v>
      </c>
      <c r="F215" s="204" t="s">
        <v>7256</v>
      </c>
      <c r="G215" s="202"/>
      <c r="H215" s="205">
        <v>441.30599999999998</v>
      </c>
      <c r="I215" s="206"/>
      <c r="J215" s="202"/>
      <c r="K215" s="202"/>
      <c r="L215" s="207"/>
      <c r="M215" s="208"/>
      <c r="N215" s="209"/>
      <c r="O215" s="209"/>
      <c r="P215" s="209"/>
      <c r="Q215" s="209"/>
      <c r="R215" s="209"/>
      <c r="S215" s="209"/>
      <c r="T215" s="210"/>
      <c r="AT215" s="211" t="s">
        <v>336</v>
      </c>
      <c r="AU215" s="211" t="s">
        <v>87</v>
      </c>
      <c r="AV215" s="13" t="s">
        <v>87</v>
      </c>
      <c r="AW215" s="13" t="s">
        <v>37</v>
      </c>
      <c r="AX215" s="13" t="s">
        <v>84</v>
      </c>
      <c r="AY215" s="211" t="s">
        <v>324</v>
      </c>
    </row>
    <row r="216" spans="1:65" s="2" customFormat="1" ht="14.45" customHeight="1">
      <c r="A216" s="36"/>
      <c r="B216" s="37"/>
      <c r="C216" s="182" t="s">
        <v>593</v>
      </c>
      <c r="D216" s="182" t="s">
        <v>326</v>
      </c>
      <c r="E216" s="183" t="s">
        <v>2443</v>
      </c>
      <c r="F216" s="184" t="s">
        <v>723</v>
      </c>
      <c r="G216" s="185" t="s">
        <v>152</v>
      </c>
      <c r="H216" s="186">
        <v>51</v>
      </c>
      <c r="I216" s="187"/>
      <c r="J216" s="188">
        <f>ROUND(I216*H216,2)</f>
        <v>0</v>
      </c>
      <c r="K216" s="184" t="s">
        <v>329</v>
      </c>
      <c r="L216" s="41"/>
      <c r="M216" s="189" t="s">
        <v>19</v>
      </c>
      <c r="N216" s="190" t="s">
        <v>47</v>
      </c>
      <c r="O216" s="66"/>
      <c r="P216" s="191">
        <f>O216*H216</f>
        <v>0</v>
      </c>
      <c r="Q216" s="191">
        <v>0</v>
      </c>
      <c r="R216" s="191">
        <f>Q216*H216</f>
        <v>0</v>
      </c>
      <c r="S216" s="191">
        <v>0</v>
      </c>
      <c r="T216" s="192">
        <f>S216*H216</f>
        <v>0</v>
      </c>
      <c r="U216" s="36"/>
      <c r="V216" s="36"/>
      <c r="W216" s="36"/>
      <c r="X216" s="36"/>
      <c r="Y216" s="36"/>
      <c r="Z216" s="36"/>
      <c r="AA216" s="36"/>
      <c r="AB216" s="36"/>
      <c r="AC216" s="36"/>
      <c r="AD216" s="36"/>
      <c r="AE216" s="36"/>
      <c r="AR216" s="193" t="s">
        <v>330</v>
      </c>
      <c r="AT216" s="193" t="s">
        <v>326</v>
      </c>
      <c r="AU216" s="193" t="s">
        <v>87</v>
      </c>
      <c r="AY216" s="19" t="s">
        <v>324</v>
      </c>
      <c r="BE216" s="194">
        <f>IF(N216="základní",J216,0)</f>
        <v>0</v>
      </c>
      <c r="BF216" s="194">
        <f>IF(N216="snížená",J216,0)</f>
        <v>0</v>
      </c>
      <c r="BG216" s="194">
        <f>IF(N216="zákl. přenesená",J216,0)</f>
        <v>0</v>
      </c>
      <c r="BH216" s="194">
        <f>IF(N216="sníž. přenesená",J216,0)</f>
        <v>0</v>
      </c>
      <c r="BI216" s="194">
        <f>IF(N216="nulová",J216,0)</f>
        <v>0</v>
      </c>
      <c r="BJ216" s="19" t="s">
        <v>84</v>
      </c>
      <c r="BK216" s="194">
        <f>ROUND(I216*H216,2)</f>
        <v>0</v>
      </c>
      <c r="BL216" s="19" t="s">
        <v>330</v>
      </c>
      <c r="BM216" s="193" t="s">
        <v>7269</v>
      </c>
    </row>
    <row r="217" spans="1:65" s="2" customFormat="1" ht="19.5">
      <c r="A217" s="36"/>
      <c r="B217" s="37"/>
      <c r="C217" s="38"/>
      <c r="D217" s="195" t="s">
        <v>332</v>
      </c>
      <c r="E217" s="38"/>
      <c r="F217" s="196" t="s">
        <v>725</v>
      </c>
      <c r="G217" s="38"/>
      <c r="H217" s="38"/>
      <c r="I217" s="197"/>
      <c r="J217" s="38"/>
      <c r="K217" s="38"/>
      <c r="L217" s="41"/>
      <c r="M217" s="198"/>
      <c r="N217" s="199"/>
      <c r="O217" s="66"/>
      <c r="P217" s="66"/>
      <c r="Q217" s="66"/>
      <c r="R217" s="66"/>
      <c r="S217" s="66"/>
      <c r="T217" s="67"/>
      <c r="U217" s="36"/>
      <c r="V217" s="36"/>
      <c r="W217" s="36"/>
      <c r="X217" s="36"/>
      <c r="Y217" s="36"/>
      <c r="Z217" s="36"/>
      <c r="AA217" s="36"/>
      <c r="AB217" s="36"/>
      <c r="AC217" s="36"/>
      <c r="AD217" s="36"/>
      <c r="AE217" s="36"/>
      <c r="AT217" s="19" t="s">
        <v>332</v>
      </c>
      <c r="AU217" s="19" t="s">
        <v>87</v>
      </c>
    </row>
    <row r="218" spans="1:65" s="2" customFormat="1" ht="321.75">
      <c r="A218" s="36"/>
      <c r="B218" s="37"/>
      <c r="C218" s="38"/>
      <c r="D218" s="195" t="s">
        <v>334</v>
      </c>
      <c r="E218" s="38"/>
      <c r="F218" s="200" t="s">
        <v>726</v>
      </c>
      <c r="G218" s="38"/>
      <c r="H218" s="38"/>
      <c r="I218" s="197"/>
      <c r="J218" s="38"/>
      <c r="K218" s="38"/>
      <c r="L218" s="41"/>
      <c r="M218" s="198"/>
      <c r="N218" s="199"/>
      <c r="O218" s="66"/>
      <c r="P218" s="66"/>
      <c r="Q218" s="66"/>
      <c r="R218" s="66"/>
      <c r="S218" s="66"/>
      <c r="T218" s="67"/>
      <c r="U218" s="36"/>
      <c r="V218" s="36"/>
      <c r="W218" s="36"/>
      <c r="X218" s="36"/>
      <c r="Y218" s="36"/>
      <c r="Z218" s="36"/>
      <c r="AA218" s="36"/>
      <c r="AB218" s="36"/>
      <c r="AC218" s="36"/>
      <c r="AD218" s="36"/>
      <c r="AE218" s="36"/>
      <c r="AT218" s="19" t="s">
        <v>334</v>
      </c>
      <c r="AU218" s="19" t="s">
        <v>87</v>
      </c>
    </row>
    <row r="219" spans="1:65" s="13" customFormat="1" ht="11.25">
      <c r="B219" s="201"/>
      <c r="C219" s="202"/>
      <c r="D219" s="195" t="s">
        <v>336</v>
      </c>
      <c r="E219" s="203" t="s">
        <v>19</v>
      </c>
      <c r="F219" s="204" t="s">
        <v>7270</v>
      </c>
      <c r="G219" s="202"/>
      <c r="H219" s="205">
        <v>51</v>
      </c>
      <c r="I219" s="206"/>
      <c r="J219" s="202"/>
      <c r="K219" s="202"/>
      <c r="L219" s="207"/>
      <c r="M219" s="208"/>
      <c r="N219" s="209"/>
      <c r="O219" s="209"/>
      <c r="P219" s="209"/>
      <c r="Q219" s="209"/>
      <c r="R219" s="209"/>
      <c r="S219" s="209"/>
      <c r="T219" s="210"/>
      <c r="AT219" s="211" t="s">
        <v>336</v>
      </c>
      <c r="AU219" s="211" t="s">
        <v>87</v>
      </c>
      <c r="AV219" s="13" t="s">
        <v>87</v>
      </c>
      <c r="AW219" s="13" t="s">
        <v>37</v>
      </c>
      <c r="AX219" s="13" t="s">
        <v>84</v>
      </c>
      <c r="AY219" s="211" t="s">
        <v>324</v>
      </c>
    </row>
    <row r="220" spans="1:65" s="2" customFormat="1" ht="14.45" customHeight="1">
      <c r="A220" s="36"/>
      <c r="B220" s="37"/>
      <c r="C220" s="182" t="s">
        <v>598</v>
      </c>
      <c r="D220" s="182" t="s">
        <v>326</v>
      </c>
      <c r="E220" s="183" t="s">
        <v>2460</v>
      </c>
      <c r="F220" s="184" t="s">
        <v>2461</v>
      </c>
      <c r="G220" s="185" t="s">
        <v>135</v>
      </c>
      <c r="H220" s="186">
        <v>706.2</v>
      </c>
      <c r="I220" s="187"/>
      <c r="J220" s="188">
        <f>ROUND(I220*H220,2)</f>
        <v>0</v>
      </c>
      <c r="K220" s="184" t="s">
        <v>329</v>
      </c>
      <c r="L220" s="41"/>
      <c r="M220" s="189" t="s">
        <v>19</v>
      </c>
      <c r="N220" s="190" t="s">
        <v>47</v>
      </c>
      <c r="O220" s="66"/>
      <c r="P220" s="191">
        <f>O220*H220</f>
        <v>0</v>
      </c>
      <c r="Q220" s="191">
        <v>0</v>
      </c>
      <c r="R220" s="191">
        <f>Q220*H220</f>
        <v>0</v>
      </c>
      <c r="S220" s="191">
        <v>0</v>
      </c>
      <c r="T220" s="192">
        <f>S220*H220</f>
        <v>0</v>
      </c>
      <c r="U220" s="36"/>
      <c r="V220" s="36"/>
      <c r="W220" s="36"/>
      <c r="X220" s="36"/>
      <c r="Y220" s="36"/>
      <c r="Z220" s="36"/>
      <c r="AA220" s="36"/>
      <c r="AB220" s="36"/>
      <c r="AC220" s="36"/>
      <c r="AD220" s="36"/>
      <c r="AE220" s="36"/>
      <c r="AR220" s="193" t="s">
        <v>330</v>
      </c>
      <c r="AT220" s="193" t="s">
        <v>326</v>
      </c>
      <c r="AU220" s="193" t="s">
        <v>87</v>
      </c>
      <c r="AY220" s="19" t="s">
        <v>324</v>
      </c>
      <c r="BE220" s="194">
        <f>IF(N220="základní",J220,0)</f>
        <v>0</v>
      </c>
      <c r="BF220" s="194">
        <f>IF(N220="snížená",J220,0)</f>
        <v>0</v>
      </c>
      <c r="BG220" s="194">
        <f>IF(N220="zákl. přenesená",J220,0)</f>
        <v>0</v>
      </c>
      <c r="BH220" s="194">
        <f>IF(N220="sníž. přenesená",J220,0)</f>
        <v>0</v>
      </c>
      <c r="BI220" s="194">
        <f>IF(N220="nulová",J220,0)</f>
        <v>0</v>
      </c>
      <c r="BJ220" s="19" t="s">
        <v>84</v>
      </c>
      <c r="BK220" s="194">
        <f>ROUND(I220*H220,2)</f>
        <v>0</v>
      </c>
      <c r="BL220" s="19" t="s">
        <v>330</v>
      </c>
      <c r="BM220" s="193" t="s">
        <v>7271</v>
      </c>
    </row>
    <row r="221" spans="1:65" s="2" customFormat="1" ht="11.25">
      <c r="A221" s="36"/>
      <c r="B221" s="37"/>
      <c r="C221" s="38"/>
      <c r="D221" s="195" t="s">
        <v>332</v>
      </c>
      <c r="E221" s="38"/>
      <c r="F221" s="196" t="s">
        <v>2463</v>
      </c>
      <c r="G221" s="38"/>
      <c r="H221" s="38"/>
      <c r="I221" s="197"/>
      <c r="J221" s="38"/>
      <c r="K221" s="38"/>
      <c r="L221" s="41"/>
      <c r="M221" s="198"/>
      <c r="N221" s="199"/>
      <c r="O221" s="66"/>
      <c r="P221" s="66"/>
      <c r="Q221" s="66"/>
      <c r="R221" s="66"/>
      <c r="S221" s="66"/>
      <c r="T221" s="67"/>
      <c r="U221" s="36"/>
      <c r="V221" s="36"/>
      <c r="W221" s="36"/>
      <c r="X221" s="36"/>
      <c r="Y221" s="36"/>
      <c r="Z221" s="36"/>
      <c r="AA221" s="36"/>
      <c r="AB221" s="36"/>
      <c r="AC221" s="36"/>
      <c r="AD221" s="36"/>
      <c r="AE221" s="36"/>
      <c r="AT221" s="19" t="s">
        <v>332</v>
      </c>
      <c r="AU221" s="19" t="s">
        <v>87</v>
      </c>
    </row>
    <row r="222" spans="1:65" s="2" customFormat="1" ht="107.25">
      <c r="A222" s="36"/>
      <c r="B222" s="37"/>
      <c r="C222" s="38"/>
      <c r="D222" s="195" t="s">
        <v>334</v>
      </c>
      <c r="E222" s="38"/>
      <c r="F222" s="200" t="s">
        <v>793</v>
      </c>
      <c r="G222" s="38"/>
      <c r="H222" s="38"/>
      <c r="I222" s="197"/>
      <c r="J222" s="38"/>
      <c r="K222" s="38"/>
      <c r="L222" s="41"/>
      <c r="M222" s="198"/>
      <c r="N222" s="199"/>
      <c r="O222" s="66"/>
      <c r="P222" s="66"/>
      <c r="Q222" s="66"/>
      <c r="R222" s="66"/>
      <c r="S222" s="66"/>
      <c r="T222" s="67"/>
      <c r="U222" s="36"/>
      <c r="V222" s="36"/>
      <c r="W222" s="36"/>
      <c r="X222" s="36"/>
      <c r="Y222" s="36"/>
      <c r="Z222" s="36"/>
      <c r="AA222" s="36"/>
      <c r="AB222" s="36"/>
      <c r="AC222" s="36"/>
      <c r="AD222" s="36"/>
      <c r="AE222" s="36"/>
      <c r="AT222" s="19" t="s">
        <v>334</v>
      </c>
      <c r="AU222" s="19" t="s">
        <v>87</v>
      </c>
    </row>
    <row r="223" spans="1:65" s="15" customFormat="1" ht="11.25">
      <c r="B223" s="223"/>
      <c r="C223" s="224"/>
      <c r="D223" s="195" t="s">
        <v>336</v>
      </c>
      <c r="E223" s="225" t="s">
        <v>19</v>
      </c>
      <c r="F223" s="226" t="s">
        <v>7272</v>
      </c>
      <c r="G223" s="224"/>
      <c r="H223" s="225" t="s">
        <v>19</v>
      </c>
      <c r="I223" s="227"/>
      <c r="J223" s="224"/>
      <c r="K223" s="224"/>
      <c r="L223" s="228"/>
      <c r="M223" s="229"/>
      <c r="N223" s="230"/>
      <c r="O223" s="230"/>
      <c r="P223" s="230"/>
      <c r="Q223" s="230"/>
      <c r="R223" s="230"/>
      <c r="S223" s="230"/>
      <c r="T223" s="231"/>
      <c r="AT223" s="232" t="s">
        <v>336</v>
      </c>
      <c r="AU223" s="232" t="s">
        <v>87</v>
      </c>
      <c r="AV223" s="15" t="s">
        <v>84</v>
      </c>
      <c r="AW223" s="15" t="s">
        <v>37</v>
      </c>
      <c r="AX223" s="15" t="s">
        <v>76</v>
      </c>
      <c r="AY223" s="232" t="s">
        <v>324</v>
      </c>
    </row>
    <row r="224" spans="1:65" s="15" customFormat="1" ht="11.25">
      <c r="B224" s="223"/>
      <c r="C224" s="224"/>
      <c r="D224" s="195" t="s">
        <v>336</v>
      </c>
      <c r="E224" s="225" t="s">
        <v>19</v>
      </c>
      <c r="F224" s="226" t="s">
        <v>7196</v>
      </c>
      <c r="G224" s="224"/>
      <c r="H224" s="225" t="s">
        <v>19</v>
      </c>
      <c r="I224" s="227"/>
      <c r="J224" s="224"/>
      <c r="K224" s="224"/>
      <c r="L224" s="228"/>
      <c r="M224" s="229"/>
      <c r="N224" s="230"/>
      <c r="O224" s="230"/>
      <c r="P224" s="230"/>
      <c r="Q224" s="230"/>
      <c r="R224" s="230"/>
      <c r="S224" s="230"/>
      <c r="T224" s="231"/>
      <c r="AT224" s="232" t="s">
        <v>336</v>
      </c>
      <c r="AU224" s="232" t="s">
        <v>87</v>
      </c>
      <c r="AV224" s="15" t="s">
        <v>84</v>
      </c>
      <c r="AW224" s="15" t="s">
        <v>37</v>
      </c>
      <c r="AX224" s="15" t="s">
        <v>76</v>
      </c>
      <c r="AY224" s="232" t="s">
        <v>324</v>
      </c>
    </row>
    <row r="225" spans="1:65" s="13" customFormat="1" ht="11.25">
      <c r="B225" s="201"/>
      <c r="C225" s="202"/>
      <c r="D225" s="195" t="s">
        <v>336</v>
      </c>
      <c r="E225" s="203" t="s">
        <v>19</v>
      </c>
      <c r="F225" s="204" t="s">
        <v>7273</v>
      </c>
      <c r="G225" s="202"/>
      <c r="H225" s="205">
        <v>25.2</v>
      </c>
      <c r="I225" s="206"/>
      <c r="J225" s="202"/>
      <c r="K225" s="202"/>
      <c r="L225" s="207"/>
      <c r="M225" s="208"/>
      <c r="N225" s="209"/>
      <c r="O225" s="209"/>
      <c r="P225" s="209"/>
      <c r="Q225" s="209"/>
      <c r="R225" s="209"/>
      <c r="S225" s="209"/>
      <c r="T225" s="210"/>
      <c r="AT225" s="211" t="s">
        <v>336</v>
      </c>
      <c r="AU225" s="211" t="s">
        <v>87</v>
      </c>
      <c r="AV225" s="13" t="s">
        <v>87</v>
      </c>
      <c r="AW225" s="13" t="s">
        <v>37</v>
      </c>
      <c r="AX225" s="13" t="s">
        <v>76</v>
      </c>
      <c r="AY225" s="211" t="s">
        <v>324</v>
      </c>
    </row>
    <row r="226" spans="1:65" s="13" customFormat="1" ht="11.25">
      <c r="B226" s="201"/>
      <c r="C226" s="202"/>
      <c r="D226" s="195" t="s">
        <v>336</v>
      </c>
      <c r="E226" s="203" t="s">
        <v>19</v>
      </c>
      <c r="F226" s="204" t="s">
        <v>7274</v>
      </c>
      <c r="G226" s="202"/>
      <c r="H226" s="205">
        <v>86.7</v>
      </c>
      <c r="I226" s="206"/>
      <c r="J226" s="202"/>
      <c r="K226" s="202"/>
      <c r="L226" s="207"/>
      <c r="M226" s="208"/>
      <c r="N226" s="209"/>
      <c r="O226" s="209"/>
      <c r="P226" s="209"/>
      <c r="Q226" s="209"/>
      <c r="R226" s="209"/>
      <c r="S226" s="209"/>
      <c r="T226" s="210"/>
      <c r="AT226" s="211" t="s">
        <v>336</v>
      </c>
      <c r="AU226" s="211" t="s">
        <v>87</v>
      </c>
      <c r="AV226" s="13" t="s">
        <v>87</v>
      </c>
      <c r="AW226" s="13" t="s">
        <v>37</v>
      </c>
      <c r="AX226" s="13" t="s">
        <v>76</v>
      </c>
      <c r="AY226" s="211" t="s">
        <v>324</v>
      </c>
    </row>
    <row r="227" spans="1:65" s="13" customFormat="1" ht="11.25">
      <c r="B227" s="201"/>
      <c r="C227" s="202"/>
      <c r="D227" s="195" t="s">
        <v>336</v>
      </c>
      <c r="E227" s="203" t="s">
        <v>19</v>
      </c>
      <c r="F227" s="204" t="s">
        <v>7275</v>
      </c>
      <c r="G227" s="202"/>
      <c r="H227" s="205">
        <v>109</v>
      </c>
      <c r="I227" s="206"/>
      <c r="J227" s="202"/>
      <c r="K227" s="202"/>
      <c r="L227" s="207"/>
      <c r="M227" s="208"/>
      <c r="N227" s="209"/>
      <c r="O227" s="209"/>
      <c r="P227" s="209"/>
      <c r="Q227" s="209"/>
      <c r="R227" s="209"/>
      <c r="S227" s="209"/>
      <c r="T227" s="210"/>
      <c r="AT227" s="211" t="s">
        <v>336</v>
      </c>
      <c r="AU227" s="211" t="s">
        <v>87</v>
      </c>
      <c r="AV227" s="13" t="s">
        <v>87</v>
      </c>
      <c r="AW227" s="13" t="s">
        <v>37</v>
      </c>
      <c r="AX227" s="13" t="s">
        <v>76</v>
      </c>
      <c r="AY227" s="211" t="s">
        <v>324</v>
      </c>
    </row>
    <row r="228" spans="1:65" s="13" customFormat="1" ht="11.25">
      <c r="B228" s="201"/>
      <c r="C228" s="202"/>
      <c r="D228" s="195" t="s">
        <v>336</v>
      </c>
      <c r="E228" s="203" t="s">
        <v>19</v>
      </c>
      <c r="F228" s="204" t="s">
        <v>7276</v>
      </c>
      <c r="G228" s="202"/>
      <c r="H228" s="205">
        <v>110</v>
      </c>
      <c r="I228" s="206"/>
      <c r="J228" s="202"/>
      <c r="K228" s="202"/>
      <c r="L228" s="207"/>
      <c r="M228" s="208"/>
      <c r="N228" s="209"/>
      <c r="O228" s="209"/>
      <c r="P228" s="209"/>
      <c r="Q228" s="209"/>
      <c r="R228" s="209"/>
      <c r="S228" s="209"/>
      <c r="T228" s="210"/>
      <c r="AT228" s="211" t="s">
        <v>336</v>
      </c>
      <c r="AU228" s="211" t="s">
        <v>87</v>
      </c>
      <c r="AV228" s="13" t="s">
        <v>87</v>
      </c>
      <c r="AW228" s="13" t="s">
        <v>37</v>
      </c>
      <c r="AX228" s="13" t="s">
        <v>76</v>
      </c>
      <c r="AY228" s="211" t="s">
        <v>324</v>
      </c>
    </row>
    <row r="229" spans="1:65" s="13" customFormat="1" ht="11.25">
      <c r="B229" s="201"/>
      <c r="C229" s="202"/>
      <c r="D229" s="195" t="s">
        <v>336</v>
      </c>
      <c r="E229" s="203" t="s">
        <v>19</v>
      </c>
      <c r="F229" s="204" t="s">
        <v>7277</v>
      </c>
      <c r="G229" s="202"/>
      <c r="H229" s="205">
        <v>114</v>
      </c>
      <c r="I229" s="206"/>
      <c r="J229" s="202"/>
      <c r="K229" s="202"/>
      <c r="L229" s="207"/>
      <c r="M229" s="208"/>
      <c r="N229" s="209"/>
      <c r="O229" s="209"/>
      <c r="P229" s="209"/>
      <c r="Q229" s="209"/>
      <c r="R229" s="209"/>
      <c r="S229" s="209"/>
      <c r="T229" s="210"/>
      <c r="AT229" s="211" t="s">
        <v>336</v>
      </c>
      <c r="AU229" s="211" t="s">
        <v>87</v>
      </c>
      <c r="AV229" s="13" t="s">
        <v>87</v>
      </c>
      <c r="AW229" s="13" t="s">
        <v>37</v>
      </c>
      <c r="AX229" s="13" t="s">
        <v>76</v>
      </c>
      <c r="AY229" s="211" t="s">
        <v>324</v>
      </c>
    </row>
    <row r="230" spans="1:65" s="13" customFormat="1" ht="11.25">
      <c r="B230" s="201"/>
      <c r="C230" s="202"/>
      <c r="D230" s="195" t="s">
        <v>336</v>
      </c>
      <c r="E230" s="203" t="s">
        <v>19</v>
      </c>
      <c r="F230" s="204" t="s">
        <v>7278</v>
      </c>
      <c r="G230" s="202"/>
      <c r="H230" s="205">
        <v>54</v>
      </c>
      <c r="I230" s="206"/>
      <c r="J230" s="202"/>
      <c r="K230" s="202"/>
      <c r="L230" s="207"/>
      <c r="M230" s="208"/>
      <c r="N230" s="209"/>
      <c r="O230" s="209"/>
      <c r="P230" s="209"/>
      <c r="Q230" s="209"/>
      <c r="R230" s="209"/>
      <c r="S230" s="209"/>
      <c r="T230" s="210"/>
      <c r="AT230" s="211" t="s">
        <v>336</v>
      </c>
      <c r="AU230" s="211" t="s">
        <v>87</v>
      </c>
      <c r="AV230" s="13" t="s">
        <v>87</v>
      </c>
      <c r="AW230" s="13" t="s">
        <v>37</v>
      </c>
      <c r="AX230" s="13" t="s">
        <v>76</v>
      </c>
      <c r="AY230" s="211" t="s">
        <v>324</v>
      </c>
    </row>
    <row r="231" spans="1:65" s="13" customFormat="1" ht="11.25">
      <c r="B231" s="201"/>
      <c r="C231" s="202"/>
      <c r="D231" s="195" t="s">
        <v>336</v>
      </c>
      <c r="E231" s="203" t="s">
        <v>19</v>
      </c>
      <c r="F231" s="204" t="s">
        <v>7203</v>
      </c>
      <c r="G231" s="202"/>
      <c r="H231" s="205">
        <v>0</v>
      </c>
      <c r="I231" s="206"/>
      <c r="J231" s="202"/>
      <c r="K231" s="202"/>
      <c r="L231" s="207"/>
      <c r="M231" s="208"/>
      <c r="N231" s="209"/>
      <c r="O231" s="209"/>
      <c r="P231" s="209"/>
      <c r="Q231" s="209"/>
      <c r="R231" s="209"/>
      <c r="S231" s="209"/>
      <c r="T231" s="210"/>
      <c r="AT231" s="211" t="s">
        <v>336</v>
      </c>
      <c r="AU231" s="211" t="s">
        <v>87</v>
      </c>
      <c r="AV231" s="13" t="s">
        <v>87</v>
      </c>
      <c r="AW231" s="13" t="s">
        <v>37</v>
      </c>
      <c r="AX231" s="13" t="s">
        <v>76</v>
      </c>
      <c r="AY231" s="211" t="s">
        <v>324</v>
      </c>
    </row>
    <row r="232" spans="1:65" s="13" customFormat="1" ht="11.25">
      <c r="B232" s="201"/>
      <c r="C232" s="202"/>
      <c r="D232" s="195" t="s">
        <v>336</v>
      </c>
      <c r="E232" s="203" t="s">
        <v>19</v>
      </c>
      <c r="F232" s="204" t="s">
        <v>7279</v>
      </c>
      <c r="G232" s="202"/>
      <c r="H232" s="205">
        <v>30</v>
      </c>
      <c r="I232" s="206"/>
      <c r="J232" s="202"/>
      <c r="K232" s="202"/>
      <c r="L232" s="207"/>
      <c r="M232" s="208"/>
      <c r="N232" s="209"/>
      <c r="O232" s="209"/>
      <c r="P232" s="209"/>
      <c r="Q232" s="209"/>
      <c r="R232" s="209"/>
      <c r="S232" s="209"/>
      <c r="T232" s="210"/>
      <c r="AT232" s="211" t="s">
        <v>336</v>
      </c>
      <c r="AU232" s="211" t="s">
        <v>87</v>
      </c>
      <c r="AV232" s="13" t="s">
        <v>87</v>
      </c>
      <c r="AW232" s="13" t="s">
        <v>37</v>
      </c>
      <c r="AX232" s="13" t="s">
        <v>76</v>
      </c>
      <c r="AY232" s="211" t="s">
        <v>324</v>
      </c>
    </row>
    <row r="233" spans="1:65" s="13" customFormat="1" ht="11.25">
      <c r="B233" s="201"/>
      <c r="C233" s="202"/>
      <c r="D233" s="195" t="s">
        <v>336</v>
      </c>
      <c r="E233" s="203" t="s">
        <v>19</v>
      </c>
      <c r="F233" s="204" t="s">
        <v>7280</v>
      </c>
      <c r="G233" s="202"/>
      <c r="H233" s="205">
        <v>60</v>
      </c>
      <c r="I233" s="206"/>
      <c r="J233" s="202"/>
      <c r="K233" s="202"/>
      <c r="L233" s="207"/>
      <c r="M233" s="208"/>
      <c r="N233" s="209"/>
      <c r="O233" s="209"/>
      <c r="P233" s="209"/>
      <c r="Q233" s="209"/>
      <c r="R233" s="209"/>
      <c r="S233" s="209"/>
      <c r="T233" s="210"/>
      <c r="AT233" s="211" t="s">
        <v>336</v>
      </c>
      <c r="AU233" s="211" t="s">
        <v>87</v>
      </c>
      <c r="AV233" s="13" t="s">
        <v>87</v>
      </c>
      <c r="AW233" s="13" t="s">
        <v>37</v>
      </c>
      <c r="AX233" s="13" t="s">
        <v>76</v>
      </c>
      <c r="AY233" s="211" t="s">
        <v>324</v>
      </c>
    </row>
    <row r="234" spans="1:65" s="13" customFormat="1" ht="11.25">
      <c r="B234" s="201"/>
      <c r="C234" s="202"/>
      <c r="D234" s="195" t="s">
        <v>336</v>
      </c>
      <c r="E234" s="203" t="s">
        <v>19</v>
      </c>
      <c r="F234" s="204" t="s">
        <v>7281</v>
      </c>
      <c r="G234" s="202"/>
      <c r="H234" s="205">
        <v>60</v>
      </c>
      <c r="I234" s="206"/>
      <c r="J234" s="202"/>
      <c r="K234" s="202"/>
      <c r="L234" s="207"/>
      <c r="M234" s="208"/>
      <c r="N234" s="209"/>
      <c r="O234" s="209"/>
      <c r="P234" s="209"/>
      <c r="Q234" s="209"/>
      <c r="R234" s="209"/>
      <c r="S234" s="209"/>
      <c r="T234" s="210"/>
      <c r="AT234" s="211" t="s">
        <v>336</v>
      </c>
      <c r="AU234" s="211" t="s">
        <v>87</v>
      </c>
      <c r="AV234" s="13" t="s">
        <v>87</v>
      </c>
      <c r="AW234" s="13" t="s">
        <v>37</v>
      </c>
      <c r="AX234" s="13" t="s">
        <v>76</v>
      </c>
      <c r="AY234" s="211" t="s">
        <v>324</v>
      </c>
    </row>
    <row r="235" spans="1:65" s="13" customFormat="1" ht="11.25">
      <c r="B235" s="201"/>
      <c r="C235" s="202"/>
      <c r="D235" s="195" t="s">
        <v>336</v>
      </c>
      <c r="E235" s="203" t="s">
        <v>19</v>
      </c>
      <c r="F235" s="204" t="s">
        <v>7282</v>
      </c>
      <c r="G235" s="202"/>
      <c r="H235" s="205">
        <v>27.3</v>
      </c>
      <c r="I235" s="206"/>
      <c r="J235" s="202"/>
      <c r="K235" s="202"/>
      <c r="L235" s="207"/>
      <c r="M235" s="208"/>
      <c r="N235" s="209"/>
      <c r="O235" s="209"/>
      <c r="P235" s="209"/>
      <c r="Q235" s="209"/>
      <c r="R235" s="209"/>
      <c r="S235" s="209"/>
      <c r="T235" s="210"/>
      <c r="AT235" s="211" t="s">
        <v>336</v>
      </c>
      <c r="AU235" s="211" t="s">
        <v>87</v>
      </c>
      <c r="AV235" s="13" t="s">
        <v>87</v>
      </c>
      <c r="AW235" s="13" t="s">
        <v>37</v>
      </c>
      <c r="AX235" s="13" t="s">
        <v>76</v>
      </c>
      <c r="AY235" s="211" t="s">
        <v>324</v>
      </c>
    </row>
    <row r="236" spans="1:65" s="13" customFormat="1" ht="11.25">
      <c r="B236" s="201"/>
      <c r="C236" s="202"/>
      <c r="D236" s="195" t="s">
        <v>336</v>
      </c>
      <c r="E236" s="203" t="s">
        <v>19</v>
      </c>
      <c r="F236" s="204" t="s">
        <v>7283</v>
      </c>
      <c r="G236" s="202"/>
      <c r="H236" s="205">
        <v>30</v>
      </c>
      <c r="I236" s="206"/>
      <c r="J236" s="202"/>
      <c r="K236" s="202"/>
      <c r="L236" s="207"/>
      <c r="M236" s="208"/>
      <c r="N236" s="209"/>
      <c r="O236" s="209"/>
      <c r="P236" s="209"/>
      <c r="Q236" s="209"/>
      <c r="R236" s="209"/>
      <c r="S236" s="209"/>
      <c r="T236" s="210"/>
      <c r="AT236" s="211" t="s">
        <v>336</v>
      </c>
      <c r="AU236" s="211" t="s">
        <v>87</v>
      </c>
      <c r="AV236" s="13" t="s">
        <v>87</v>
      </c>
      <c r="AW236" s="13" t="s">
        <v>37</v>
      </c>
      <c r="AX236" s="13" t="s">
        <v>76</v>
      </c>
      <c r="AY236" s="211" t="s">
        <v>324</v>
      </c>
    </row>
    <row r="237" spans="1:65" s="14" customFormat="1" ht="11.25">
      <c r="B237" s="212"/>
      <c r="C237" s="213"/>
      <c r="D237" s="195" t="s">
        <v>336</v>
      </c>
      <c r="E237" s="214" t="s">
        <v>19</v>
      </c>
      <c r="F237" s="215" t="s">
        <v>349</v>
      </c>
      <c r="G237" s="213"/>
      <c r="H237" s="216">
        <v>706.2</v>
      </c>
      <c r="I237" s="217"/>
      <c r="J237" s="213"/>
      <c r="K237" s="213"/>
      <c r="L237" s="218"/>
      <c r="M237" s="219"/>
      <c r="N237" s="220"/>
      <c r="O237" s="220"/>
      <c r="P237" s="220"/>
      <c r="Q237" s="220"/>
      <c r="R237" s="220"/>
      <c r="S237" s="220"/>
      <c r="T237" s="221"/>
      <c r="AT237" s="222" t="s">
        <v>336</v>
      </c>
      <c r="AU237" s="222" t="s">
        <v>87</v>
      </c>
      <c r="AV237" s="14" t="s">
        <v>330</v>
      </c>
      <c r="AW237" s="14" t="s">
        <v>37</v>
      </c>
      <c r="AX237" s="14" t="s">
        <v>84</v>
      </c>
      <c r="AY237" s="222" t="s">
        <v>324</v>
      </c>
    </row>
    <row r="238" spans="1:65" s="2" customFormat="1" ht="14.45" customHeight="1">
      <c r="A238" s="36"/>
      <c r="B238" s="37"/>
      <c r="C238" s="182" t="s">
        <v>605</v>
      </c>
      <c r="D238" s="182" t="s">
        <v>326</v>
      </c>
      <c r="E238" s="183" t="s">
        <v>789</v>
      </c>
      <c r="F238" s="184" t="s">
        <v>790</v>
      </c>
      <c r="G238" s="185" t="s">
        <v>135</v>
      </c>
      <c r="H238" s="186">
        <v>1094.6099999999999</v>
      </c>
      <c r="I238" s="187"/>
      <c r="J238" s="188">
        <f>ROUND(I238*H238,2)</f>
        <v>0</v>
      </c>
      <c r="K238" s="184" t="s">
        <v>329</v>
      </c>
      <c r="L238" s="41"/>
      <c r="M238" s="189" t="s">
        <v>19</v>
      </c>
      <c r="N238" s="190" t="s">
        <v>47</v>
      </c>
      <c r="O238" s="66"/>
      <c r="P238" s="191">
        <f>O238*H238</f>
        <v>0</v>
      </c>
      <c r="Q238" s="191">
        <v>0</v>
      </c>
      <c r="R238" s="191">
        <f>Q238*H238</f>
        <v>0</v>
      </c>
      <c r="S238" s="191">
        <v>0</v>
      </c>
      <c r="T238" s="192">
        <f>S238*H238</f>
        <v>0</v>
      </c>
      <c r="U238" s="36"/>
      <c r="V238" s="36"/>
      <c r="W238" s="36"/>
      <c r="X238" s="36"/>
      <c r="Y238" s="36"/>
      <c r="Z238" s="36"/>
      <c r="AA238" s="36"/>
      <c r="AB238" s="36"/>
      <c r="AC238" s="36"/>
      <c r="AD238" s="36"/>
      <c r="AE238" s="36"/>
      <c r="AR238" s="193" t="s">
        <v>330</v>
      </c>
      <c r="AT238" s="193" t="s">
        <v>326</v>
      </c>
      <c r="AU238" s="193" t="s">
        <v>87</v>
      </c>
      <c r="AY238" s="19" t="s">
        <v>324</v>
      </c>
      <c r="BE238" s="194">
        <f>IF(N238="základní",J238,0)</f>
        <v>0</v>
      </c>
      <c r="BF238" s="194">
        <f>IF(N238="snížená",J238,0)</f>
        <v>0</v>
      </c>
      <c r="BG238" s="194">
        <f>IF(N238="zákl. přenesená",J238,0)</f>
        <v>0</v>
      </c>
      <c r="BH238" s="194">
        <f>IF(N238="sníž. přenesená",J238,0)</f>
        <v>0</v>
      </c>
      <c r="BI238" s="194">
        <f>IF(N238="nulová",J238,0)</f>
        <v>0</v>
      </c>
      <c r="BJ238" s="19" t="s">
        <v>84</v>
      </c>
      <c r="BK238" s="194">
        <f>ROUND(I238*H238,2)</f>
        <v>0</v>
      </c>
      <c r="BL238" s="19" t="s">
        <v>330</v>
      </c>
      <c r="BM238" s="193" t="s">
        <v>7284</v>
      </c>
    </row>
    <row r="239" spans="1:65" s="2" customFormat="1" ht="11.25">
      <c r="A239" s="36"/>
      <c r="B239" s="37"/>
      <c r="C239" s="38"/>
      <c r="D239" s="195" t="s">
        <v>332</v>
      </c>
      <c r="E239" s="38"/>
      <c r="F239" s="196" t="s">
        <v>792</v>
      </c>
      <c r="G239" s="38"/>
      <c r="H239" s="38"/>
      <c r="I239" s="197"/>
      <c r="J239" s="38"/>
      <c r="K239" s="38"/>
      <c r="L239" s="41"/>
      <c r="M239" s="198"/>
      <c r="N239" s="199"/>
      <c r="O239" s="66"/>
      <c r="P239" s="66"/>
      <c r="Q239" s="66"/>
      <c r="R239" s="66"/>
      <c r="S239" s="66"/>
      <c r="T239" s="67"/>
      <c r="U239" s="36"/>
      <c r="V239" s="36"/>
      <c r="W239" s="36"/>
      <c r="X239" s="36"/>
      <c r="Y239" s="36"/>
      <c r="Z239" s="36"/>
      <c r="AA239" s="36"/>
      <c r="AB239" s="36"/>
      <c r="AC239" s="36"/>
      <c r="AD239" s="36"/>
      <c r="AE239" s="36"/>
      <c r="AT239" s="19" t="s">
        <v>332</v>
      </c>
      <c r="AU239" s="19" t="s">
        <v>87</v>
      </c>
    </row>
    <row r="240" spans="1:65" s="2" customFormat="1" ht="107.25">
      <c r="A240" s="36"/>
      <c r="B240" s="37"/>
      <c r="C240" s="38"/>
      <c r="D240" s="195" t="s">
        <v>334</v>
      </c>
      <c r="E240" s="38"/>
      <c r="F240" s="200" t="s">
        <v>793</v>
      </c>
      <c r="G240" s="38"/>
      <c r="H240" s="38"/>
      <c r="I240" s="197"/>
      <c r="J240" s="38"/>
      <c r="K240" s="38"/>
      <c r="L240" s="41"/>
      <c r="M240" s="198"/>
      <c r="N240" s="199"/>
      <c r="O240" s="66"/>
      <c r="P240" s="66"/>
      <c r="Q240" s="66"/>
      <c r="R240" s="66"/>
      <c r="S240" s="66"/>
      <c r="T240" s="67"/>
      <c r="U240" s="36"/>
      <c r="V240" s="36"/>
      <c r="W240" s="36"/>
      <c r="X240" s="36"/>
      <c r="Y240" s="36"/>
      <c r="Z240" s="36"/>
      <c r="AA240" s="36"/>
      <c r="AB240" s="36"/>
      <c r="AC240" s="36"/>
      <c r="AD240" s="36"/>
      <c r="AE240" s="36"/>
      <c r="AT240" s="19" t="s">
        <v>334</v>
      </c>
      <c r="AU240" s="19" t="s">
        <v>87</v>
      </c>
    </row>
    <row r="241" spans="1:65" s="15" customFormat="1" ht="11.25">
      <c r="B241" s="223"/>
      <c r="C241" s="224"/>
      <c r="D241" s="195" t="s">
        <v>336</v>
      </c>
      <c r="E241" s="225" t="s">
        <v>19</v>
      </c>
      <c r="F241" s="226" t="s">
        <v>7196</v>
      </c>
      <c r="G241" s="224"/>
      <c r="H241" s="225" t="s">
        <v>19</v>
      </c>
      <c r="I241" s="227"/>
      <c r="J241" s="224"/>
      <c r="K241" s="224"/>
      <c r="L241" s="228"/>
      <c r="M241" s="229"/>
      <c r="N241" s="230"/>
      <c r="O241" s="230"/>
      <c r="P241" s="230"/>
      <c r="Q241" s="230"/>
      <c r="R241" s="230"/>
      <c r="S241" s="230"/>
      <c r="T241" s="231"/>
      <c r="AT241" s="232" t="s">
        <v>336</v>
      </c>
      <c r="AU241" s="232" t="s">
        <v>87</v>
      </c>
      <c r="AV241" s="15" t="s">
        <v>84</v>
      </c>
      <c r="AW241" s="15" t="s">
        <v>37</v>
      </c>
      <c r="AX241" s="15" t="s">
        <v>76</v>
      </c>
      <c r="AY241" s="232" t="s">
        <v>324</v>
      </c>
    </row>
    <row r="242" spans="1:65" s="13" customFormat="1" ht="11.25">
      <c r="B242" s="201"/>
      <c r="C242" s="202"/>
      <c r="D242" s="195" t="s">
        <v>336</v>
      </c>
      <c r="E242" s="203" t="s">
        <v>19</v>
      </c>
      <c r="F242" s="204" t="s">
        <v>7273</v>
      </c>
      <c r="G242" s="202"/>
      <c r="H242" s="205">
        <v>25.2</v>
      </c>
      <c r="I242" s="206"/>
      <c r="J242" s="202"/>
      <c r="K242" s="202"/>
      <c r="L242" s="207"/>
      <c r="M242" s="208"/>
      <c r="N242" s="209"/>
      <c r="O242" s="209"/>
      <c r="P242" s="209"/>
      <c r="Q242" s="209"/>
      <c r="R242" s="209"/>
      <c r="S242" s="209"/>
      <c r="T242" s="210"/>
      <c r="AT242" s="211" t="s">
        <v>336</v>
      </c>
      <c r="AU242" s="211" t="s">
        <v>87</v>
      </c>
      <c r="AV242" s="13" t="s">
        <v>87</v>
      </c>
      <c r="AW242" s="13" t="s">
        <v>37</v>
      </c>
      <c r="AX242" s="13" t="s">
        <v>76</v>
      </c>
      <c r="AY242" s="211" t="s">
        <v>324</v>
      </c>
    </row>
    <row r="243" spans="1:65" s="13" customFormat="1" ht="11.25">
      <c r="B243" s="201"/>
      <c r="C243" s="202"/>
      <c r="D243" s="195" t="s">
        <v>336</v>
      </c>
      <c r="E243" s="203" t="s">
        <v>19</v>
      </c>
      <c r="F243" s="204" t="s">
        <v>7274</v>
      </c>
      <c r="G243" s="202"/>
      <c r="H243" s="205">
        <v>86.7</v>
      </c>
      <c r="I243" s="206"/>
      <c r="J243" s="202"/>
      <c r="K243" s="202"/>
      <c r="L243" s="207"/>
      <c r="M243" s="208"/>
      <c r="N243" s="209"/>
      <c r="O243" s="209"/>
      <c r="P243" s="209"/>
      <c r="Q243" s="209"/>
      <c r="R243" s="209"/>
      <c r="S243" s="209"/>
      <c r="T243" s="210"/>
      <c r="AT243" s="211" t="s">
        <v>336</v>
      </c>
      <c r="AU243" s="211" t="s">
        <v>87</v>
      </c>
      <c r="AV243" s="13" t="s">
        <v>87</v>
      </c>
      <c r="AW243" s="13" t="s">
        <v>37</v>
      </c>
      <c r="AX243" s="13" t="s">
        <v>76</v>
      </c>
      <c r="AY243" s="211" t="s">
        <v>324</v>
      </c>
    </row>
    <row r="244" spans="1:65" s="13" customFormat="1" ht="11.25">
      <c r="B244" s="201"/>
      <c r="C244" s="202"/>
      <c r="D244" s="195" t="s">
        <v>336</v>
      </c>
      <c r="E244" s="203" t="s">
        <v>19</v>
      </c>
      <c r="F244" s="204" t="s">
        <v>7275</v>
      </c>
      <c r="G244" s="202"/>
      <c r="H244" s="205">
        <v>109</v>
      </c>
      <c r="I244" s="206"/>
      <c r="J244" s="202"/>
      <c r="K244" s="202"/>
      <c r="L244" s="207"/>
      <c r="M244" s="208"/>
      <c r="N244" s="209"/>
      <c r="O244" s="209"/>
      <c r="P244" s="209"/>
      <c r="Q244" s="209"/>
      <c r="R244" s="209"/>
      <c r="S244" s="209"/>
      <c r="T244" s="210"/>
      <c r="AT244" s="211" t="s">
        <v>336</v>
      </c>
      <c r="AU244" s="211" t="s">
        <v>87</v>
      </c>
      <c r="AV244" s="13" t="s">
        <v>87</v>
      </c>
      <c r="AW244" s="13" t="s">
        <v>37</v>
      </c>
      <c r="AX244" s="13" t="s">
        <v>76</v>
      </c>
      <c r="AY244" s="211" t="s">
        <v>324</v>
      </c>
    </row>
    <row r="245" spans="1:65" s="13" customFormat="1" ht="11.25">
      <c r="B245" s="201"/>
      <c r="C245" s="202"/>
      <c r="D245" s="195" t="s">
        <v>336</v>
      </c>
      <c r="E245" s="203" t="s">
        <v>19</v>
      </c>
      <c r="F245" s="204" t="s">
        <v>7276</v>
      </c>
      <c r="G245" s="202"/>
      <c r="H245" s="205">
        <v>110</v>
      </c>
      <c r="I245" s="206"/>
      <c r="J245" s="202"/>
      <c r="K245" s="202"/>
      <c r="L245" s="207"/>
      <c r="M245" s="208"/>
      <c r="N245" s="209"/>
      <c r="O245" s="209"/>
      <c r="P245" s="209"/>
      <c r="Q245" s="209"/>
      <c r="R245" s="209"/>
      <c r="S245" s="209"/>
      <c r="T245" s="210"/>
      <c r="AT245" s="211" t="s">
        <v>336</v>
      </c>
      <c r="AU245" s="211" t="s">
        <v>87</v>
      </c>
      <c r="AV245" s="13" t="s">
        <v>87</v>
      </c>
      <c r="AW245" s="13" t="s">
        <v>37</v>
      </c>
      <c r="AX245" s="13" t="s">
        <v>76</v>
      </c>
      <c r="AY245" s="211" t="s">
        <v>324</v>
      </c>
    </row>
    <row r="246" spans="1:65" s="13" customFormat="1" ht="11.25">
      <c r="B246" s="201"/>
      <c r="C246" s="202"/>
      <c r="D246" s="195" t="s">
        <v>336</v>
      </c>
      <c r="E246" s="203" t="s">
        <v>19</v>
      </c>
      <c r="F246" s="204" t="s">
        <v>7277</v>
      </c>
      <c r="G246" s="202"/>
      <c r="H246" s="205">
        <v>114</v>
      </c>
      <c r="I246" s="206"/>
      <c r="J246" s="202"/>
      <c r="K246" s="202"/>
      <c r="L246" s="207"/>
      <c r="M246" s="208"/>
      <c r="N246" s="209"/>
      <c r="O246" s="209"/>
      <c r="P246" s="209"/>
      <c r="Q246" s="209"/>
      <c r="R246" s="209"/>
      <c r="S246" s="209"/>
      <c r="T246" s="210"/>
      <c r="AT246" s="211" t="s">
        <v>336</v>
      </c>
      <c r="AU246" s="211" t="s">
        <v>87</v>
      </c>
      <c r="AV246" s="13" t="s">
        <v>87</v>
      </c>
      <c r="AW246" s="13" t="s">
        <v>37</v>
      </c>
      <c r="AX246" s="13" t="s">
        <v>76</v>
      </c>
      <c r="AY246" s="211" t="s">
        <v>324</v>
      </c>
    </row>
    <row r="247" spans="1:65" s="13" customFormat="1" ht="11.25">
      <c r="B247" s="201"/>
      <c r="C247" s="202"/>
      <c r="D247" s="195" t="s">
        <v>336</v>
      </c>
      <c r="E247" s="203" t="s">
        <v>19</v>
      </c>
      <c r="F247" s="204" t="s">
        <v>7285</v>
      </c>
      <c r="G247" s="202"/>
      <c r="H247" s="205">
        <v>116</v>
      </c>
      <c r="I247" s="206"/>
      <c r="J247" s="202"/>
      <c r="K247" s="202"/>
      <c r="L247" s="207"/>
      <c r="M247" s="208"/>
      <c r="N247" s="209"/>
      <c r="O247" s="209"/>
      <c r="P247" s="209"/>
      <c r="Q247" s="209"/>
      <c r="R247" s="209"/>
      <c r="S247" s="209"/>
      <c r="T247" s="210"/>
      <c r="AT247" s="211" t="s">
        <v>336</v>
      </c>
      <c r="AU247" s="211" t="s">
        <v>87</v>
      </c>
      <c r="AV247" s="13" t="s">
        <v>87</v>
      </c>
      <c r="AW247" s="13" t="s">
        <v>37</v>
      </c>
      <c r="AX247" s="13" t="s">
        <v>76</v>
      </c>
      <c r="AY247" s="211" t="s">
        <v>324</v>
      </c>
    </row>
    <row r="248" spans="1:65" s="13" customFormat="1" ht="11.25">
      <c r="B248" s="201"/>
      <c r="C248" s="202"/>
      <c r="D248" s="195" t="s">
        <v>336</v>
      </c>
      <c r="E248" s="203" t="s">
        <v>19</v>
      </c>
      <c r="F248" s="204" t="s">
        <v>7286</v>
      </c>
      <c r="G248" s="202"/>
      <c r="H248" s="205">
        <v>108</v>
      </c>
      <c r="I248" s="206"/>
      <c r="J248" s="202"/>
      <c r="K248" s="202"/>
      <c r="L248" s="207"/>
      <c r="M248" s="208"/>
      <c r="N248" s="209"/>
      <c r="O248" s="209"/>
      <c r="P248" s="209"/>
      <c r="Q248" s="209"/>
      <c r="R248" s="209"/>
      <c r="S248" s="209"/>
      <c r="T248" s="210"/>
      <c r="AT248" s="211" t="s">
        <v>336</v>
      </c>
      <c r="AU248" s="211" t="s">
        <v>87</v>
      </c>
      <c r="AV248" s="13" t="s">
        <v>87</v>
      </c>
      <c r="AW248" s="13" t="s">
        <v>37</v>
      </c>
      <c r="AX248" s="13" t="s">
        <v>76</v>
      </c>
      <c r="AY248" s="211" t="s">
        <v>324</v>
      </c>
    </row>
    <row r="249" spans="1:65" s="13" customFormat="1" ht="11.25">
      <c r="B249" s="201"/>
      <c r="C249" s="202"/>
      <c r="D249" s="195" t="s">
        <v>336</v>
      </c>
      <c r="E249" s="203" t="s">
        <v>19</v>
      </c>
      <c r="F249" s="204" t="s">
        <v>7287</v>
      </c>
      <c r="G249" s="202"/>
      <c r="H249" s="205">
        <v>101</v>
      </c>
      <c r="I249" s="206"/>
      <c r="J249" s="202"/>
      <c r="K249" s="202"/>
      <c r="L249" s="207"/>
      <c r="M249" s="208"/>
      <c r="N249" s="209"/>
      <c r="O249" s="209"/>
      <c r="P249" s="209"/>
      <c r="Q249" s="209"/>
      <c r="R249" s="209"/>
      <c r="S249" s="209"/>
      <c r="T249" s="210"/>
      <c r="AT249" s="211" t="s">
        <v>336</v>
      </c>
      <c r="AU249" s="211" t="s">
        <v>87</v>
      </c>
      <c r="AV249" s="13" t="s">
        <v>87</v>
      </c>
      <c r="AW249" s="13" t="s">
        <v>37</v>
      </c>
      <c r="AX249" s="13" t="s">
        <v>76</v>
      </c>
      <c r="AY249" s="211" t="s">
        <v>324</v>
      </c>
    </row>
    <row r="250" spans="1:65" s="13" customFormat="1" ht="11.25">
      <c r="B250" s="201"/>
      <c r="C250" s="202"/>
      <c r="D250" s="195" t="s">
        <v>336</v>
      </c>
      <c r="E250" s="203" t="s">
        <v>19</v>
      </c>
      <c r="F250" s="204" t="s">
        <v>7288</v>
      </c>
      <c r="G250" s="202"/>
      <c r="H250" s="205">
        <v>94</v>
      </c>
      <c r="I250" s="206"/>
      <c r="J250" s="202"/>
      <c r="K250" s="202"/>
      <c r="L250" s="207"/>
      <c r="M250" s="208"/>
      <c r="N250" s="209"/>
      <c r="O250" s="209"/>
      <c r="P250" s="209"/>
      <c r="Q250" s="209"/>
      <c r="R250" s="209"/>
      <c r="S250" s="209"/>
      <c r="T250" s="210"/>
      <c r="AT250" s="211" t="s">
        <v>336</v>
      </c>
      <c r="AU250" s="211" t="s">
        <v>87</v>
      </c>
      <c r="AV250" s="13" t="s">
        <v>87</v>
      </c>
      <c r="AW250" s="13" t="s">
        <v>37</v>
      </c>
      <c r="AX250" s="13" t="s">
        <v>76</v>
      </c>
      <c r="AY250" s="211" t="s">
        <v>324</v>
      </c>
    </row>
    <row r="251" spans="1:65" s="13" customFormat="1" ht="11.25">
      <c r="B251" s="201"/>
      <c r="C251" s="202"/>
      <c r="D251" s="195" t="s">
        <v>336</v>
      </c>
      <c r="E251" s="203" t="s">
        <v>19</v>
      </c>
      <c r="F251" s="204" t="s">
        <v>7289</v>
      </c>
      <c r="G251" s="202"/>
      <c r="H251" s="205">
        <v>92</v>
      </c>
      <c r="I251" s="206"/>
      <c r="J251" s="202"/>
      <c r="K251" s="202"/>
      <c r="L251" s="207"/>
      <c r="M251" s="208"/>
      <c r="N251" s="209"/>
      <c r="O251" s="209"/>
      <c r="P251" s="209"/>
      <c r="Q251" s="209"/>
      <c r="R251" s="209"/>
      <c r="S251" s="209"/>
      <c r="T251" s="210"/>
      <c r="AT251" s="211" t="s">
        <v>336</v>
      </c>
      <c r="AU251" s="211" t="s">
        <v>87</v>
      </c>
      <c r="AV251" s="13" t="s">
        <v>87</v>
      </c>
      <c r="AW251" s="13" t="s">
        <v>37</v>
      </c>
      <c r="AX251" s="13" t="s">
        <v>76</v>
      </c>
      <c r="AY251" s="211" t="s">
        <v>324</v>
      </c>
    </row>
    <row r="252" spans="1:65" s="13" customFormat="1" ht="11.25">
      <c r="B252" s="201"/>
      <c r="C252" s="202"/>
      <c r="D252" s="195" t="s">
        <v>336</v>
      </c>
      <c r="E252" s="203" t="s">
        <v>19</v>
      </c>
      <c r="F252" s="204" t="s">
        <v>7290</v>
      </c>
      <c r="G252" s="202"/>
      <c r="H252" s="205">
        <v>40.950000000000003</v>
      </c>
      <c r="I252" s="206"/>
      <c r="J252" s="202"/>
      <c r="K252" s="202"/>
      <c r="L252" s="207"/>
      <c r="M252" s="208"/>
      <c r="N252" s="209"/>
      <c r="O252" s="209"/>
      <c r="P252" s="209"/>
      <c r="Q252" s="209"/>
      <c r="R252" s="209"/>
      <c r="S252" s="209"/>
      <c r="T252" s="210"/>
      <c r="AT252" s="211" t="s">
        <v>336</v>
      </c>
      <c r="AU252" s="211" t="s">
        <v>87</v>
      </c>
      <c r="AV252" s="13" t="s">
        <v>87</v>
      </c>
      <c r="AW252" s="13" t="s">
        <v>37</v>
      </c>
      <c r="AX252" s="13" t="s">
        <v>76</v>
      </c>
      <c r="AY252" s="211" t="s">
        <v>324</v>
      </c>
    </row>
    <row r="253" spans="1:65" s="13" customFormat="1" ht="11.25">
      <c r="B253" s="201"/>
      <c r="C253" s="202"/>
      <c r="D253" s="195" t="s">
        <v>336</v>
      </c>
      <c r="E253" s="203" t="s">
        <v>19</v>
      </c>
      <c r="F253" s="204" t="s">
        <v>7291</v>
      </c>
      <c r="G253" s="202"/>
      <c r="H253" s="205">
        <v>97.76</v>
      </c>
      <c r="I253" s="206"/>
      <c r="J253" s="202"/>
      <c r="K253" s="202"/>
      <c r="L253" s="207"/>
      <c r="M253" s="208"/>
      <c r="N253" s="209"/>
      <c r="O253" s="209"/>
      <c r="P253" s="209"/>
      <c r="Q253" s="209"/>
      <c r="R253" s="209"/>
      <c r="S253" s="209"/>
      <c r="T253" s="210"/>
      <c r="AT253" s="211" t="s">
        <v>336</v>
      </c>
      <c r="AU253" s="211" t="s">
        <v>87</v>
      </c>
      <c r="AV253" s="13" t="s">
        <v>87</v>
      </c>
      <c r="AW253" s="13" t="s">
        <v>37</v>
      </c>
      <c r="AX253" s="13" t="s">
        <v>76</v>
      </c>
      <c r="AY253" s="211" t="s">
        <v>324</v>
      </c>
    </row>
    <row r="254" spans="1:65" s="14" customFormat="1" ht="11.25">
      <c r="B254" s="212"/>
      <c r="C254" s="213"/>
      <c r="D254" s="195" t="s">
        <v>336</v>
      </c>
      <c r="E254" s="214" t="s">
        <v>19</v>
      </c>
      <c r="F254" s="215" t="s">
        <v>349</v>
      </c>
      <c r="G254" s="213"/>
      <c r="H254" s="216">
        <v>1094.6099999999999</v>
      </c>
      <c r="I254" s="217"/>
      <c r="J254" s="213"/>
      <c r="K254" s="213"/>
      <c r="L254" s="218"/>
      <c r="M254" s="219"/>
      <c r="N254" s="220"/>
      <c r="O254" s="220"/>
      <c r="P254" s="220"/>
      <c r="Q254" s="220"/>
      <c r="R254" s="220"/>
      <c r="S254" s="220"/>
      <c r="T254" s="221"/>
      <c r="AT254" s="222" t="s">
        <v>336</v>
      </c>
      <c r="AU254" s="222" t="s">
        <v>87</v>
      </c>
      <c r="AV254" s="14" t="s">
        <v>330</v>
      </c>
      <c r="AW254" s="14" t="s">
        <v>37</v>
      </c>
      <c r="AX254" s="14" t="s">
        <v>84</v>
      </c>
      <c r="AY254" s="222" t="s">
        <v>324</v>
      </c>
    </row>
    <row r="255" spans="1:65" s="2" customFormat="1" ht="14.45" customHeight="1">
      <c r="A255" s="36"/>
      <c r="B255" s="37"/>
      <c r="C255" s="182" t="s">
        <v>7</v>
      </c>
      <c r="D255" s="182" t="s">
        <v>326</v>
      </c>
      <c r="E255" s="183" t="s">
        <v>7292</v>
      </c>
      <c r="F255" s="184" t="s">
        <v>7293</v>
      </c>
      <c r="G255" s="185" t="s">
        <v>135</v>
      </c>
      <c r="H255" s="186">
        <v>723.9</v>
      </c>
      <c r="I255" s="187"/>
      <c r="J255" s="188">
        <f>ROUND(I255*H255,2)</f>
        <v>0</v>
      </c>
      <c r="K255" s="184" t="s">
        <v>329</v>
      </c>
      <c r="L255" s="41"/>
      <c r="M255" s="189" t="s">
        <v>19</v>
      </c>
      <c r="N255" s="190" t="s">
        <v>47</v>
      </c>
      <c r="O255" s="66"/>
      <c r="P255" s="191">
        <f>O255*H255</f>
        <v>0</v>
      </c>
      <c r="Q255" s="191">
        <v>0</v>
      </c>
      <c r="R255" s="191">
        <f>Q255*H255</f>
        <v>0</v>
      </c>
      <c r="S255" s="191">
        <v>0</v>
      </c>
      <c r="T255" s="192">
        <f>S255*H255</f>
        <v>0</v>
      </c>
      <c r="U255" s="36"/>
      <c r="V255" s="36"/>
      <c r="W255" s="36"/>
      <c r="X255" s="36"/>
      <c r="Y255" s="36"/>
      <c r="Z255" s="36"/>
      <c r="AA255" s="36"/>
      <c r="AB255" s="36"/>
      <c r="AC255" s="36"/>
      <c r="AD255" s="36"/>
      <c r="AE255" s="36"/>
      <c r="AR255" s="193" t="s">
        <v>330</v>
      </c>
      <c r="AT255" s="193" t="s">
        <v>326</v>
      </c>
      <c r="AU255" s="193" t="s">
        <v>87</v>
      </c>
      <c r="AY255" s="19" t="s">
        <v>324</v>
      </c>
      <c r="BE255" s="194">
        <f>IF(N255="základní",J255,0)</f>
        <v>0</v>
      </c>
      <c r="BF255" s="194">
        <f>IF(N255="snížená",J255,0)</f>
        <v>0</v>
      </c>
      <c r="BG255" s="194">
        <f>IF(N255="zákl. přenesená",J255,0)</f>
        <v>0</v>
      </c>
      <c r="BH255" s="194">
        <f>IF(N255="sníž. přenesená",J255,0)</f>
        <v>0</v>
      </c>
      <c r="BI255" s="194">
        <f>IF(N255="nulová",J255,0)</f>
        <v>0</v>
      </c>
      <c r="BJ255" s="19" t="s">
        <v>84</v>
      </c>
      <c r="BK255" s="194">
        <f>ROUND(I255*H255,2)</f>
        <v>0</v>
      </c>
      <c r="BL255" s="19" t="s">
        <v>330</v>
      </c>
      <c r="BM255" s="193" t="s">
        <v>7294</v>
      </c>
    </row>
    <row r="256" spans="1:65" s="2" customFormat="1" ht="11.25">
      <c r="A256" s="36"/>
      <c r="B256" s="37"/>
      <c r="C256" s="38"/>
      <c r="D256" s="195" t="s">
        <v>332</v>
      </c>
      <c r="E256" s="38"/>
      <c r="F256" s="196" t="s">
        <v>7295</v>
      </c>
      <c r="G256" s="38"/>
      <c r="H256" s="38"/>
      <c r="I256" s="197"/>
      <c r="J256" s="38"/>
      <c r="K256" s="38"/>
      <c r="L256" s="41"/>
      <c r="M256" s="198"/>
      <c r="N256" s="199"/>
      <c r="O256" s="66"/>
      <c r="P256" s="66"/>
      <c r="Q256" s="66"/>
      <c r="R256" s="66"/>
      <c r="S256" s="66"/>
      <c r="T256" s="67"/>
      <c r="U256" s="36"/>
      <c r="V256" s="36"/>
      <c r="W256" s="36"/>
      <c r="X256" s="36"/>
      <c r="Y256" s="36"/>
      <c r="Z256" s="36"/>
      <c r="AA256" s="36"/>
      <c r="AB256" s="36"/>
      <c r="AC256" s="36"/>
      <c r="AD256" s="36"/>
      <c r="AE256" s="36"/>
      <c r="AT256" s="19" t="s">
        <v>332</v>
      </c>
      <c r="AU256" s="19" t="s">
        <v>87</v>
      </c>
    </row>
    <row r="257" spans="1:65" s="2" customFormat="1" ht="87.75">
      <c r="A257" s="36"/>
      <c r="B257" s="37"/>
      <c r="C257" s="38"/>
      <c r="D257" s="195" t="s">
        <v>334</v>
      </c>
      <c r="E257" s="38"/>
      <c r="F257" s="200" t="s">
        <v>801</v>
      </c>
      <c r="G257" s="38"/>
      <c r="H257" s="38"/>
      <c r="I257" s="197"/>
      <c r="J257" s="38"/>
      <c r="K257" s="38"/>
      <c r="L257" s="41"/>
      <c r="M257" s="198"/>
      <c r="N257" s="199"/>
      <c r="O257" s="66"/>
      <c r="P257" s="66"/>
      <c r="Q257" s="66"/>
      <c r="R257" s="66"/>
      <c r="S257" s="66"/>
      <c r="T257" s="67"/>
      <c r="U257" s="36"/>
      <c r="V257" s="36"/>
      <c r="W257" s="36"/>
      <c r="X257" s="36"/>
      <c r="Y257" s="36"/>
      <c r="Z257" s="36"/>
      <c r="AA257" s="36"/>
      <c r="AB257" s="36"/>
      <c r="AC257" s="36"/>
      <c r="AD257" s="36"/>
      <c r="AE257" s="36"/>
      <c r="AT257" s="19" t="s">
        <v>334</v>
      </c>
      <c r="AU257" s="19" t="s">
        <v>87</v>
      </c>
    </row>
    <row r="258" spans="1:65" s="15" customFormat="1" ht="11.25">
      <c r="B258" s="223"/>
      <c r="C258" s="224"/>
      <c r="D258" s="195" t="s">
        <v>336</v>
      </c>
      <c r="E258" s="225" t="s">
        <v>19</v>
      </c>
      <c r="F258" s="226" t="s">
        <v>7296</v>
      </c>
      <c r="G258" s="224"/>
      <c r="H258" s="225" t="s">
        <v>19</v>
      </c>
      <c r="I258" s="227"/>
      <c r="J258" s="224"/>
      <c r="K258" s="224"/>
      <c r="L258" s="228"/>
      <c r="M258" s="229"/>
      <c r="N258" s="230"/>
      <c r="O258" s="230"/>
      <c r="P258" s="230"/>
      <c r="Q258" s="230"/>
      <c r="R258" s="230"/>
      <c r="S258" s="230"/>
      <c r="T258" s="231"/>
      <c r="AT258" s="232" t="s">
        <v>336</v>
      </c>
      <c r="AU258" s="232" t="s">
        <v>87</v>
      </c>
      <c r="AV258" s="15" t="s">
        <v>84</v>
      </c>
      <c r="AW258" s="15" t="s">
        <v>37</v>
      </c>
      <c r="AX258" s="15" t="s">
        <v>76</v>
      </c>
      <c r="AY258" s="232" t="s">
        <v>324</v>
      </c>
    </row>
    <row r="259" spans="1:65" s="15" customFormat="1" ht="11.25">
      <c r="B259" s="223"/>
      <c r="C259" s="224"/>
      <c r="D259" s="195" t="s">
        <v>336</v>
      </c>
      <c r="E259" s="225" t="s">
        <v>19</v>
      </c>
      <c r="F259" s="226" t="s">
        <v>7196</v>
      </c>
      <c r="G259" s="224"/>
      <c r="H259" s="225" t="s">
        <v>19</v>
      </c>
      <c r="I259" s="227"/>
      <c r="J259" s="224"/>
      <c r="K259" s="224"/>
      <c r="L259" s="228"/>
      <c r="M259" s="229"/>
      <c r="N259" s="230"/>
      <c r="O259" s="230"/>
      <c r="P259" s="230"/>
      <c r="Q259" s="230"/>
      <c r="R259" s="230"/>
      <c r="S259" s="230"/>
      <c r="T259" s="231"/>
      <c r="AT259" s="232" t="s">
        <v>336</v>
      </c>
      <c r="AU259" s="232" t="s">
        <v>87</v>
      </c>
      <c r="AV259" s="15" t="s">
        <v>84</v>
      </c>
      <c r="AW259" s="15" t="s">
        <v>37</v>
      </c>
      <c r="AX259" s="15" t="s">
        <v>76</v>
      </c>
      <c r="AY259" s="232" t="s">
        <v>324</v>
      </c>
    </row>
    <row r="260" spans="1:65" s="13" customFormat="1" ht="11.25">
      <c r="B260" s="201"/>
      <c r="C260" s="202"/>
      <c r="D260" s="195" t="s">
        <v>336</v>
      </c>
      <c r="E260" s="203" t="s">
        <v>19</v>
      </c>
      <c r="F260" s="204" t="s">
        <v>7297</v>
      </c>
      <c r="G260" s="202"/>
      <c r="H260" s="205">
        <v>61</v>
      </c>
      <c r="I260" s="206"/>
      <c r="J260" s="202"/>
      <c r="K260" s="202"/>
      <c r="L260" s="207"/>
      <c r="M260" s="208"/>
      <c r="N260" s="209"/>
      <c r="O260" s="209"/>
      <c r="P260" s="209"/>
      <c r="Q260" s="209"/>
      <c r="R260" s="209"/>
      <c r="S260" s="209"/>
      <c r="T260" s="210"/>
      <c r="AT260" s="211" t="s">
        <v>336</v>
      </c>
      <c r="AU260" s="211" t="s">
        <v>87</v>
      </c>
      <c r="AV260" s="13" t="s">
        <v>87</v>
      </c>
      <c r="AW260" s="13" t="s">
        <v>37</v>
      </c>
      <c r="AX260" s="13" t="s">
        <v>76</v>
      </c>
      <c r="AY260" s="211" t="s">
        <v>324</v>
      </c>
    </row>
    <row r="261" spans="1:65" s="13" customFormat="1" ht="11.25">
      <c r="B261" s="201"/>
      <c r="C261" s="202"/>
      <c r="D261" s="195" t="s">
        <v>336</v>
      </c>
      <c r="E261" s="203" t="s">
        <v>19</v>
      </c>
      <c r="F261" s="204" t="s">
        <v>7298</v>
      </c>
      <c r="G261" s="202"/>
      <c r="H261" s="205">
        <v>147</v>
      </c>
      <c r="I261" s="206"/>
      <c r="J261" s="202"/>
      <c r="K261" s="202"/>
      <c r="L261" s="207"/>
      <c r="M261" s="208"/>
      <c r="N261" s="209"/>
      <c r="O261" s="209"/>
      <c r="P261" s="209"/>
      <c r="Q261" s="209"/>
      <c r="R261" s="209"/>
      <c r="S261" s="209"/>
      <c r="T261" s="210"/>
      <c r="AT261" s="211" t="s">
        <v>336</v>
      </c>
      <c r="AU261" s="211" t="s">
        <v>87</v>
      </c>
      <c r="AV261" s="13" t="s">
        <v>87</v>
      </c>
      <c r="AW261" s="13" t="s">
        <v>37</v>
      </c>
      <c r="AX261" s="13" t="s">
        <v>76</v>
      </c>
      <c r="AY261" s="211" t="s">
        <v>324</v>
      </c>
    </row>
    <row r="262" spans="1:65" s="13" customFormat="1" ht="11.25">
      <c r="B262" s="201"/>
      <c r="C262" s="202"/>
      <c r="D262" s="195" t="s">
        <v>336</v>
      </c>
      <c r="E262" s="203" t="s">
        <v>19</v>
      </c>
      <c r="F262" s="204" t="s">
        <v>7299</v>
      </c>
      <c r="G262" s="202"/>
      <c r="H262" s="205">
        <v>138</v>
      </c>
      <c r="I262" s="206"/>
      <c r="J262" s="202"/>
      <c r="K262" s="202"/>
      <c r="L262" s="207"/>
      <c r="M262" s="208"/>
      <c r="N262" s="209"/>
      <c r="O262" s="209"/>
      <c r="P262" s="209"/>
      <c r="Q262" s="209"/>
      <c r="R262" s="209"/>
      <c r="S262" s="209"/>
      <c r="T262" s="210"/>
      <c r="AT262" s="211" t="s">
        <v>336</v>
      </c>
      <c r="AU262" s="211" t="s">
        <v>87</v>
      </c>
      <c r="AV262" s="13" t="s">
        <v>87</v>
      </c>
      <c r="AW262" s="13" t="s">
        <v>37</v>
      </c>
      <c r="AX262" s="13" t="s">
        <v>76</v>
      </c>
      <c r="AY262" s="211" t="s">
        <v>324</v>
      </c>
    </row>
    <row r="263" spans="1:65" s="13" customFormat="1" ht="11.25">
      <c r="B263" s="201"/>
      <c r="C263" s="202"/>
      <c r="D263" s="195" t="s">
        <v>336</v>
      </c>
      <c r="E263" s="203" t="s">
        <v>19</v>
      </c>
      <c r="F263" s="204" t="s">
        <v>7300</v>
      </c>
      <c r="G263" s="202"/>
      <c r="H263" s="205">
        <v>97</v>
      </c>
      <c r="I263" s="206"/>
      <c r="J263" s="202"/>
      <c r="K263" s="202"/>
      <c r="L263" s="207"/>
      <c r="M263" s="208"/>
      <c r="N263" s="209"/>
      <c r="O263" s="209"/>
      <c r="P263" s="209"/>
      <c r="Q263" s="209"/>
      <c r="R263" s="209"/>
      <c r="S263" s="209"/>
      <c r="T263" s="210"/>
      <c r="AT263" s="211" t="s">
        <v>336</v>
      </c>
      <c r="AU263" s="211" t="s">
        <v>87</v>
      </c>
      <c r="AV263" s="13" t="s">
        <v>87</v>
      </c>
      <c r="AW263" s="13" t="s">
        <v>37</v>
      </c>
      <c r="AX263" s="13" t="s">
        <v>76</v>
      </c>
      <c r="AY263" s="211" t="s">
        <v>324</v>
      </c>
    </row>
    <row r="264" spans="1:65" s="13" customFormat="1" ht="11.25">
      <c r="B264" s="201"/>
      <c r="C264" s="202"/>
      <c r="D264" s="195" t="s">
        <v>336</v>
      </c>
      <c r="E264" s="203" t="s">
        <v>19</v>
      </c>
      <c r="F264" s="204" t="s">
        <v>7301</v>
      </c>
      <c r="G264" s="202"/>
      <c r="H264" s="205">
        <v>95</v>
      </c>
      <c r="I264" s="206"/>
      <c r="J264" s="202"/>
      <c r="K264" s="202"/>
      <c r="L264" s="207"/>
      <c r="M264" s="208"/>
      <c r="N264" s="209"/>
      <c r="O264" s="209"/>
      <c r="P264" s="209"/>
      <c r="Q264" s="209"/>
      <c r="R264" s="209"/>
      <c r="S264" s="209"/>
      <c r="T264" s="210"/>
      <c r="AT264" s="211" t="s">
        <v>336</v>
      </c>
      <c r="AU264" s="211" t="s">
        <v>87</v>
      </c>
      <c r="AV264" s="13" t="s">
        <v>87</v>
      </c>
      <c r="AW264" s="13" t="s">
        <v>37</v>
      </c>
      <c r="AX264" s="13" t="s">
        <v>76</v>
      </c>
      <c r="AY264" s="211" t="s">
        <v>324</v>
      </c>
    </row>
    <row r="265" spans="1:65" s="13" customFormat="1" ht="11.25">
      <c r="B265" s="201"/>
      <c r="C265" s="202"/>
      <c r="D265" s="195" t="s">
        <v>336</v>
      </c>
      <c r="E265" s="203" t="s">
        <v>19</v>
      </c>
      <c r="F265" s="204" t="s">
        <v>7302</v>
      </c>
      <c r="G265" s="202"/>
      <c r="H265" s="205">
        <v>45.5</v>
      </c>
      <c r="I265" s="206"/>
      <c r="J265" s="202"/>
      <c r="K265" s="202"/>
      <c r="L265" s="207"/>
      <c r="M265" s="208"/>
      <c r="N265" s="209"/>
      <c r="O265" s="209"/>
      <c r="P265" s="209"/>
      <c r="Q265" s="209"/>
      <c r="R265" s="209"/>
      <c r="S265" s="209"/>
      <c r="T265" s="210"/>
      <c r="AT265" s="211" t="s">
        <v>336</v>
      </c>
      <c r="AU265" s="211" t="s">
        <v>87</v>
      </c>
      <c r="AV265" s="13" t="s">
        <v>87</v>
      </c>
      <c r="AW265" s="13" t="s">
        <v>37</v>
      </c>
      <c r="AX265" s="13" t="s">
        <v>76</v>
      </c>
      <c r="AY265" s="211" t="s">
        <v>324</v>
      </c>
    </row>
    <row r="266" spans="1:65" s="13" customFormat="1" ht="11.25">
      <c r="B266" s="201"/>
      <c r="C266" s="202"/>
      <c r="D266" s="195" t="s">
        <v>336</v>
      </c>
      <c r="E266" s="203" t="s">
        <v>19</v>
      </c>
      <c r="F266" s="204" t="s">
        <v>7303</v>
      </c>
      <c r="G266" s="202"/>
      <c r="H266" s="205">
        <v>140.4</v>
      </c>
      <c r="I266" s="206"/>
      <c r="J266" s="202"/>
      <c r="K266" s="202"/>
      <c r="L266" s="207"/>
      <c r="M266" s="208"/>
      <c r="N266" s="209"/>
      <c r="O266" s="209"/>
      <c r="P266" s="209"/>
      <c r="Q266" s="209"/>
      <c r="R266" s="209"/>
      <c r="S266" s="209"/>
      <c r="T266" s="210"/>
      <c r="AT266" s="211" t="s">
        <v>336</v>
      </c>
      <c r="AU266" s="211" t="s">
        <v>87</v>
      </c>
      <c r="AV266" s="13" t="s">
        <v>87</v>
      </c>
      <c r="AW266" s="13" t="s">
        <v>37</v>
      </c>
      <c r="AX266" s="13" t="s">
        <v>76</v>
      </c>
      <c r="AY266" s="211" t="s">
        <v>324</v>
      </c>
    </row>
    <row r="267" spans="1:65" s="14" customFormat="1" ht="11.25">
      <c r="B267" s="212"/>
      <c r="C267" s="213"/>
      <c r="D267" s="195" t="s">
        <v>336</v>
      </c>
      <c r="E267" s="214" t="s">
        <v>19</v>
      </c>
      <c r="F267" s="215" t="s">
        <v>349</v>
      </c>
      <c r="G267" s="213"/>
      <c r="H267" s="216">
        <v>723.9</v>
      </c>
      <c r="I267" s="217"/>
      <c r="J267" s="213"/>
      <c r="K267" s="213"/>
      <c r="L267" s="218"/>
      <c r="M267" s="219"/>
      <c r="N267" s="220"/>
      <c r="O267" s="220"/>
      <c r="P267" s="220"/>
      <c r="Q267" s="220"/>
      <c r="R267" s="220"/>
      <c r="S267" s="220"/>
      <c r="T267" s="221"/>
      <c r="AT267" s="222" t="s">
        <v>336</v>
      </c>
      <c r="AU267" s="222" t="s">
        <v>87</v>
      </c>
      <c r="AV267" s="14" t="s">
        <v>330</v>
      </c>
      <c r="AW267" s="14" t="s">
        <v>37</v>
      </c>
      <c r="AX267" s="14" t="s">
        <v>84</v>
      </c>
      <c r="AY267" s="222" t="s">
        <v>324</v>
      </c>
    </row>
    <row r="268" spans="1:65" s="12" customFormat="1" ht="22.9" customHeight="1">
      <c r="B268" s="166"/>
      <c r="C268" s="167"/>
      <c r="D268" s="168" t="s">
        <v>75</v>
      </c>
      <c r="E268" s="180" t="s">
        <v>87</v>
      </c>
      <c r="F268" s="180" t="s">
        <v>802</v>
      </c>
      <c r="G268" s="167"/>
      <c r="H268" s="167"/>
      <c r="I268" s="170"/>
      <c r="J268" s="181">
        <f>BK268</f>
        <v>0</v>
      </c>
      <c r="K268" s="167"/>
      <c r="L268" s="172"/>
      <c r="M268" s="173"/>
      <c r="N268" s="174"/>
      <c r="O268" s="174"/>
      <c r="P268" s="175">
        <f>SUM(P269:P275)</f>
        <v>0</v>
      </c>
      <c r="Q268" s="174"/>
      <c r="R268" s="175">
        <f>SUM(R269:R275)</f>
        <v>33.119414999999996</v>
      </c>
      <c r="S268" s="174"/>
      <c r="T268" s="176">
        <f>SUM(T269:T275)</f>
        <v>0</v>
      </c>
      <c r="AR268" s="177" t="s">
        <v>84</v>
      </c>
      <c r="AT268" s="178" t="s">
        <v>75</v>
      </c>
      <c r="AU268" s="178" t="s">
        <v>84</v>
      </c>
      <c r="AY268" s="177" t="s">
        <v>324</v>
      </c>
      <c r="BK268" s="179">
        <f>SUM(BK269:BK275)</f>
        <v>0</v>
      </c>
    </row>
    <row r="269" spans="1:65" s="2" customFormat="1" ht="14.45" customHeight="1">
      <c r="A269" s="36"/>
      <c r="B269" s="37"/>
      <c r="C269" s="182" t="s">
        <v>613</v>
      </c>
      <c r="D269" s="182" t="s">
        <v>326</v>
      </c>
      <c r="E269" s="183" t="s">
        <v>7304</v>
      </c>
      <c r="F269" s="184" t="s">
        <v>7305</v>
      </c>
      <c r="G269" s="185" t="s">
        <v>152</v>
      </c>
      <c r="H269" s="186">
        <v>13.5</v>
      </c>
      <c r="I269" s="187"/>
      <c r="J269" s="188">
        <f>ROUND(I269*H269,2)</f>
        <v>0</v>
      </c>
      <c r="K269" s="184" t="s">
        <v>329</v>
      </c>
      <c r="L269" s="41"/>
      <c r="M269" s="189" t="s">
        <v>19</v>
      </c>
      <c r="N269" s="190" t="s">
        <v>47</v>
      </c>
      <c r="O269" s="66"/>
      <c r="P269" s="191">
        <f>O269*H269</f>
        <v>0</v>
      </c>
      <c r="Q269" s="191">
        <v>2.45329</v>
      </c>
      <c r="R269" s="191">
        <f>Q269*H269</f>
        <v>33.119414999999996</v>
      </c>
      <c r="S269" s="191">
        <v>0</v>
      </c>
      <c r="T269" s="192">
        <f>S269*H269</f>
        <v>0</v>
      </c>
      <c r="U269" s="36"/>
      <c r="V269" s="36"/>
      <c r="W269" s="36"/>
      <c r="X269" s="36"/>
      <c r="Y269" s="36"/>
      <c r="Z269" s="36"/>
      <c r="AA269" s="36"/>
      <c r="AB269" s="36"/>
      <c r="AC269" s="36"/>
      <c r="AD269" s="36"/>
      <c r="AE269" s="36"/>
      <c r="AR269" s="193" t="s">
        <v>330</v>
      </c>
      <c r="AT269" s="193" t="s">
        <v>326</v>
      </c>
      <c r="AU269" s="193" t="s">
        <v>87</v>
      </c>
      <c r="AY269" s="19" t="s">
        <v>324</v>
      </c>
      <c r="BE269" s="194">
        <f>IF(N269="základní",J269,0)</f>
        <v>0</v>
      </c>
      <c r="BF269" s="194">
        <f>IF(N269="snížená",J269,0)</f>
        <v>0</v>
      </c>
      <c r="BG269" s="194">
        <f>IF(N269="zákl. přenesená",J269,0)</f>
        <v>0</v>
      </c>
      <c r="BH269" s="194">
        <f>IF(N269="sníž. přenesená",J269,0)</f>
        <v>0</v>
      </c>
      <c r="BI269" s="194">
        <f>IF(N269="nulová",J269,0)</f>
        <v>0</v>
      </c>
      <c r="BJ269" s="19" t="s">
        <v>84</v>
      </c>
      <c r="BK269" s="194">
        <f>ROUND(I269*H269,2)</f>
        <v>0</v>
      </c>
      <c r="BL269" s="19" t="s">
        <v>330</v>
      </c>
      <c r="BM269" s="193" t="s">
        <v>7306</v>
      </c>
    </row>
    <row r="270" spans="1:65" s="2" customFormat="1" ht="11.25">
      <c r="A270" s="36"/>
      <c r="B270" s="37"/>
      <c r="C270" s="38"/>
      <c r="D270" s="195" t="s">
        <v>332</v>
      </c>
      <c r="E270" s="38"/>
      <c r="F270" s="196" t="s">
        <v>7307</v>
      </c>
      <c r="G270" s="38"/>
      <c r="H270" s="38"/>
      <c r="I270" s="197"/>
      <c r="J270" s="38"/>
      <c r="K270" s="38"/>
      <c r="L270" s="41"/>
      <c r="M270" s="198"/>
      <c r="N270" s="199"/>
      <c r="O270" s="66"/>
      <c r="P270" s="66"/>
      <c r="Q270" s="66"/>
      <c r="R270" s="66"/>
      <c r="S270" s="66"/>
      <c r="T270" s="67"/>
      <c r="U270" s="36"/>
      <c r="V270" s="36"/>
      <c r="W270" s="36"/>
      <c r="X270" s="36"/>
      <c r="Y270" s="36"/>
      <c r="Z270" s="36"/>
      <c r="AA270" s="36"/>
      <c r="AB270" s="36"/>
      <c r="AC270" s="36"/>
      <c r="AD270" s="36"/>
      <c r="AE270" s="36"/>
      <c r="AT270" s="19" t="s">
        <v>332</v>
      </c>
      <c r="AU270" s="19" t="s">
        <v>87</v>
      </c>
    </row>
    <row r="271" spans="1:65" s="2" customFormat="1" ht="58.5">
      <c r="A271" s="36"/>
      <c r="B271" s="37"/>
      <c r="C271" s="38"/>
      <c r="D271" s="195" t="s">
        <v>334</v>
      </c>
      <c r="E271" s="38"/>
      <c r="F271" s="200" t="s">
        <v>885</v>
      </c>
      <c r="G271" s="38"/>
      <c r="H271" s="38"/>
      <c r="I271" s="197"/>
      <c r="J271" s="38"/>
      <c r="K271" s="38"/>
      <c r="L271" s="41"/>
      <c r="M271" s="198"/>
      <c r="N271" s="199"/>
      <c r="O271" s="66"/>
      <c r="P271" s="66"/>
      <c r="Q271" s="66"/>
      <c r="R271" s="66"/>
      <c r="S271" s="66"/>
      <c r="T271" s="67"/>
      <c r="U271" s="36"/>
      <c r="V271" s="36"/>
      <c r="W271" s="36"/>
      <c r="X271" s="36"/>
      <c r="Y271" s="36"/>
      <c r="Z271" s="36"/>
      <c r="AA271" s="36"/>
      <c r="AB271" s="36"/>
      <c r="AC271" s="36"/>
      <c r="AD271" s="36"/>
      <c r="AE271" s="36"/>
      <c r="AT271" s="19" t="s">
        <v>334</v>
      </c>
      <c r="AU271" s="19" t="s">
        <v>87</v>
      </c>
    </row>
    <row r="272" spans="1:65" s="15" customFormat="1" ht="11.25">
      <c r="B272" s="223"/>
      <c r="C272" s="224"/>
      <c r="D272" s="195" t="s">
        <v>336</v>
      </c>
      <c r="E272" s="225" t="s">
        <v>19</v>
      </c>
      <c r="F272" s="226" t="s">
        <v>7147</v>
      </c>
      <c r="G272" s="224"/>
      <c r="H272" s="225" t="s">
        <v>19</v>
      </c>
      <c r="I272" s="227"/>
      <c r="J272" s="224"/>
      <c r="K272" s="224"/>
      <c r="L272" s="228"/>
      <c r="M272" s="229"/>
      <c r="N272" s="230"/>
      <c r="O272" s="230"/>
      <c r="P272" s="230"/>
      <c r="Q272" s="230"/>
      <c r="R272" s="230"/>
      <c r="S272" s="230"/>
      <c r="T272" s="231"/>
      <c r="AT272" s="232" t="s">
        <v>336</v>
      </c>
      <c r="AU272" s="232" t="s">
        <v>87</v>
      </c>
      <c r="AV272" s="15" t="s">
        <v>84</v>
      </c>
      <c r="AW272" s="15" t="s">
        <v>37</v>
      </c>
      <c r="AX272" s="15" t="s">
        <v>76</v>
      </c>
      <c r="AY272" s="232" t="s">
        <v>324</v>
      </c>
    </row>
    <row r="273" spans="1:65" s="13" customFormat="1" ht="11.25">
      <c r="B273" s="201"/>
      <c r="C273" s="202"/>
      <c r="D273" s="195" t="s">
        <v>336</v>
      </c>
      <c r="E273" s="203" t="s">
        <v>7146</v>
      </c>
      <c r="F273" s="204" t="s">
        <v>7217</v>
      </c>
      <c r="G273" s="202"/>
      <c r="H273" s="205">
        <v>13.5</v>
      </c>
      <c r="I273" s="206"/>
      <c r="J273" s="202"/>
      <c r="K273" s="202"/>
      <c r="L273" s="207"/>
      <c r="M273" s="208"/>
      <c r="N273" s="209"/>
      <c r="O273" s="209"/>
      <c r="P273" s="209"/>
      <c r="Q273" s="209"/>
      <c r="R273" s="209"/>
      <c r="S273" s="209"/>
      <c r="T273" s="210"/>
      <c r="AT273" s="211" t="s">
        <v>336</v>
      </c>
      <c r="AU273" s="211" t="s">
        <v>87</v>
      </c>
      <c r="AV273" s="13" t="s">
        <v>87</v>
      </c>
      <c r="AW273" s="13" t="s">
        <v>37</v>
      </c>
      <c r="AX273" s="13" t="s">
        <v>84</v>
      </c>
      <c r="AY273" s="211" t="s">
        <v>324</v>
      </c>
    </row>
    <row r="274" spans="1:65" s="2" customFormat="1" ht="14.45" customHeight="1">
      <c r="A274" s="36"/>
      <c r="B274" s="37"/>
      <c r="C274" s="182" t="s">
        <v>619</v>
      </c>
      <c r="D274" s="182" t="s">
        <v>326</v>
      </c>
      <c r="E274" s="183" t="s">
        <v>7308</v>
      </c>
      <c r="F274" s="184" t="s">
        <v>7309</v>
      </c>
      <c r="G274" s="185" t="s">
        <v>1530</v>
      </c>
      <c r="H274" s="186">
        <v>1</v>
      </c>
      <c r="I274" s="187"/>
      <c r="J274" s="188">
        <f>ROUND(I274*H274,2)</f>
        <v>0</v>
      </c>
      <c r="K274" s="184" t="s">
        <v>19</v>
      </c>
      <c r="L274" s="41"/>
      <c r="M274" s="189" t="s">
        <v>19</v>
      </c>
      <c r="N274" s="190" t="s">
        <v>47</v>
      </c>
      <c r="O274" s="66"/>
      <c r="P274" s="191">
        <f>O274*H274</f>
        <v>0</v>
      </c>
      <c r="Q274" s="191">
        <v>0</v>
      </c>
      <c r="R274" s="191">
        <f>Q274*H274</f>
        <v>0</v>
      </c>
      <c r="S274" s="191">
        <v>0</v>
      </c>
      <c r="T274" s="192">
        <f>S274*H274</f>
        <v>0</v>
      </c>
      <c r="U274" s="36"/>
      <c r="V274" s="36"/>
      <c r="W274" s="36"/>
      <c r="X274" s="36"/>
      <c r="Y274" s="36"/>
      <c r="Z274" s="36"/>
      <c r="AA274" s="36"/>
      <c r="AB274" s="36"/>
      <c r="AC274" s="36"/>
      <c r="AD274" s="36"/>
      <c r="AE274" s="36"/>
      <c r="AR274" s="193" t="s">
        <v>330</v>
      </c>
      <c r="AT274" s="193" t="s">
        <v>326</v>
      </c>
      <c r="AU274" s="193" t="s">
        <v>87</v>
      </c>
      <c r="AY274" s="19" t="s">
        <v>324</v>
      </c>
      <c r="BE274" s="194">
        <f>IF(N274="základní",J274,0)</f>
        <v>0</v>
      </c>
      <c r="BF274" s="194">
        <f>IF(N274="snížená",J274,0)</f>
        <v>0</v>
      </c>
      <c r="BG274" s="194">
        <f>IF(N274="zákl. přenesená",J274,0)</f>
        <v>0</v>
      </c>
      <c r="BH274" s="194">
        <f>IF(N274="sníž. přenesená",J274,0)</f>
        <v>0</v>
      </c>
      <c r="BI274" s="194">
        <f>IF(N274="nulová",J274,0)</f>
        <v>0</v>
      </c>
      <c r="BJ274" s="19" t="s">
        <v>84</v>
      </c>
      <c r="BK274" s="194">
        <f>ROUND(I274*H274,2)</f>
        <v>0</v>
      </c>
      <c r="BL274" s="19" t="s">
        <v>330</v>
      </c>
      <c r="BM274" s="193" t="s">
        <v>7310</v>
      </c>
    </row>
    <row r="275" spans="1:65" s="2" customFormat="1" ht="11.25">
      <c r="A275" s="36"/>
      <c r="B275" s="37"/>
      <c r="C275" s="38"/>
      <c r="D275" s="195" t="s">
        <v>332</v>
      </c>
      <c r="E275" s="38"/>
      <c r="F275" s="196" t="s">
        <v>7311</v>
      </c>
      <c r="G275" s="38"/>
      <c r="H275" s="38"/>
      <c r="I275" s="197"/>
      <c r="J275" s="38"/>
      <c r="K275" s="38"/>
      <c r="L275" s="41"/>
      <c r="M275" s="198"/>
      <c r="N275" s="199"/>
      <c r="O275" s="66"/>
      <c r="P275" s="66"/>
      <c r="Q275" s="66"/>
      <c r="R275" s="66"/>
      <c r="S275" s="66"/>
      <c r="T275" s="67"/>
      <c r="U275" s="36"/>
      <c r="V275" s="36"/>
      <c r="W275" s="36"/>
      <c r="X275" s="36"/>
      <c r="Y275" s="36"/>
      <c r="Z275" s="36"/>
      <c r="AA275" s="36"/>
      <c r="AB275" s="36"/>
      <c r="AC275" s="36"/>
      <c r="AD275" s="36"/>
      <c r="AE275" s="36"/>
      <c r="AT275" s="19" t="s">
        <v>332</v>
      </c>
      <c r="AU275" s="19" t="s">
        <v>87</v>
      </c>
    </row>
    <row r="276" spans="1:65" s="12" customFormat="1" ht="22.9" customHeight="1">
      <c r="B276" s="166"/>
      <c r="C276" s="167"/>
      <c r="D276" s="168" t="s">
        <v>75</v>
      </c>
      <c r="E276" s="180" t="s">
        <v>220</v>
      </c>
      <c r="F276" s="180" t="s">
        <v>1349</v>
      </c>
      <c r="G276" s="167"/>
      <c r="H276" s="167"/>
      <c r="I276" s="170"/>
      <c r="J276" s="181">
        <f>BK276</f>
        <v>0</v>
      </c>
      <c r="K276" s="167"/>
      <c r="L276" s="172"/>
      <c r="M276" s="173"/>
      <c r="N276" s="174"/>
      <c r="O276" s="174"/>
      <c r="P276" s="175">
        <f>SUM(P277:P294)</f>
        <v>0</v>
      </c>
      <c r="Q276" s="174"/>
      <c r="R276" s="175">
        <f>SUM(R277:R294)</f>
        <v>524.53599999999994</v>
      </c>
      <c r="S276" s="174"/>
      <c r="T276" s="176">
        <f>SUM(T277:T294)</f>
        <v>0</v>
      </c>
      <c r="AR276" s="177" t="s">
        <v>84</v>
      </c>
      <c r="AT276" s="178" t="s">
        <v>75</v>
      </c>
      <c r="AU276" s="178" t="s">
        <v>84</v>
      </c>
      <c r="AY276" s="177" t="s">
        <v>324</v>
      </c>
      <c r="BK276" s="179">
        <f>SUM(BK277:BK294)</f>
        <v>0</v>
      </c>
    </row>
    <row r="277" spans="1:65" s="2" customFormat="1" ht="14.45" customHeight="1">
      <c r="A277" s="36"/>
      <c r="B277" s="37"/>
      <c r="C277" s="182" t="s">
        <v>624</v>
      </c>
      <c r="D277" s="182" t="s">
        <v>326</v>
      </c>
      <c r="E277" s="183" t="s">
        <v>7312</v>
      </c>
      <c r="F277" s="184" t="s">
        <v>7313</v>
      </c>
      <c r="G277" s="185" t="s">
        <v>135</v>
      </c>
      <c r="H277" s="186">
        <v>921.56</v>
      </c>
      <c r="I277" s="187"/>
      <c r="J277" s="188">
        <f>ROUND(I277*H277,2)</f>
        <v>0</v>
      </c>
      <c r="K277" s="184" t="s">
        <v>329</v>
      </c>
      <c r="L277" s="41"/>
      <c r="M277" s="189" t="s">
        <v>19</v>
      </c>
      <c r="N277" s="190" t="s">
        <v>47</v>
      </c>
      <c r="O277" s="66"/>
      <c r="P277" s="191">
        <f>O277*H277</f>
        <v>0</v>
      </c>
      <c r="Q277" s="191">
        <v>0</v>
      </c>
      <c r="R277" s="191">
        <f>Q277*H277</f>
        <v>0</v>
      </c>
      <c r="S277" s="191">
        <v>0</v>
      </c>
      <c r="T277" s="192">
        <f>S277*H277</f>
        <v>0</v>
      </c>
      <c r="U277" s="36"/>
      <c r="V277" s="36"/>
      <c r="W277" s="36"/>
      <c r="X277" s="36"/>
      <c r="Y277" s="36"/>
      <c r="Z277" s="36"/>
      <c r="AA277" s="36"/>
      <c r="AB277" s="36"/>
      <c r="AC277" s="36"/>
      <c r="AD277" s="36"/>
      <c r="AE277" s="36"/>
      <c r="AR277" s="193" t="s">
        <v>330</v>
      </c>
      <c r="AT277" s="193" t="s">
        <v>326</v>
      </c>
      <c r="AU277" s="193" t="s">
        <v>87</v>
      </c>
      <c r="AY277" s="19" t="s">
        <v>324</v>
      </c>
      <c r="BE277" s="194">
        <f>IF(N277="základní",J277,0)</f>
        <v>0</v>
      </c>
      <c r="BF277" s="194">
        <f>IF(N277="snížená",J277,0)</f>
        <v>0</v>
      </c>
      <c r="BG277" s="194">
        <f>IF(N277="zákl. přenesená",J277,0)</f>
        <v>0</v>
      </c>
      <c r="BH277" s="194">
        <f>IF(N277="sníž. přenesená",J277,0)</f>
        <v>0</v>
      </c>
      <c r="BI277" s="194">
        <f>IF(N277="nulová",J277,0)</f>
        <v>0</v>
      </c>
      <c r="BJ277" s="19" t="s">
        <v>84</v>
      </c>
      <c r="BK277" s="194">
        <f>ROUND(I277*H277,2)</f>
        <v>0</v>
      </c>
      <c r="BL277" s="19" t="s">
        <v>330</v>
      </c>
      <c r="BM277" s="193" t="s">
        <v>7314</v>
      </c>
    </row>
    <row r="278" spans="1:65" s="2" customFormat="1" ht="11.25">
      <c r="A278" s="36"/>
      <c r="B278" s="37"/>
      <c r="C278" s="38"/>
      <c r="D278" s="195" t="s">
        <v>332</v>
      </c>
      <c r="E278" s="38"/>
      <c r="F278" s="196" t="s">
        <v>7315</v>
      </c>
      <c r="G278" s="38"/>
      <c r="H278" s="38"/>
      <c r="I278" s="197"/>
      <c r="J278" s="38"/>
      <c r="K278" s="38"/>
      <c r="L278" s="41"/>
      <c r="M278" s="198"/>
      <c r="N278" s="199"/>
      <c r="O278" s="66"/>
      <c r="P278" s="66"/>
      <c r="Q278" s="66"/>
      <c r="R278" s="66"/>
      <c r="S278" s="66"/>
      <c r="T278" s="67"/>
      <c r="U278" s="36"/>
      <c r="V278" s="36"/>
      <c r="W278" s="36"/>
      <c r="X278" s="36"/>
      <c r="Y278" s="36"/>
      <c r="Z278" s="36"/>
      <c r="AA278" s="36"/>
      <c r="AB278" s="36"/>
      <c r="AC278" s="36"/>
      <c r="AD278" s="36"/>
      <c r="AE278" s="36"/>
      <c r="AT278" s="19" t="s">
        <v>332</v>
      </c>
      <c r="AU278" s="19" t="s">
        <v>87</v>
      </c>
    </row>
    <row r="279" spans="1:65" s="15" customFormat="1" ht="11.25">
      <c r="B279" s="223"/>
      <c r="C279" s="224"/>
      <c r="D279" s="195" t="s">
        <v>336</v>
      </c>
      <c r="E279" s="225" t="s">
        <v>19</v>
      </c>
      <c r="F279" s="226" t="s">
        <v>7196</v>
      </c>
      <c r="G279" s="224"/>
      <c r="H279" s="225" t="s">
        <v>19</v>
      </c>
      <c r="I279" s="227"/>
      <c r="J279" s="224"/>
      <c r="K279" s="224"/>
      <c r="L279" s="228"/>
      <c r="M279" s="229"/>
      <c r="N279" s="230"/>
      <c r="O279" s="230"/>
      <c r="P279" s="230"/>
      <c r="Q279" s="230"/>
      <c r="R279" s="230"/>
      <c r="S279" s="230"/>
      <c r="T279" s="231"/>
      <c r="AT279" s="232" t="s">
        <v>336</v>
      </c>
      <c r="AU279" s="232" t="s">
        <v>87</v>
      </c>
      <c r="AV279" s="15" t="s">
        <v>84</v>
      </c>
      <c r="AW279" s="15" t="s">
        <v>37</v>
      </c>
      <c r="AX279" s="15" t="s">
        <v>76</v>
      </c>
      <c r="AY279" s="232" t="s">
        <v>324</v>
      </c>
    </row>
    <row r="280" spans="1:65" s="13" customFormat="1" ht="11.25">
      <c r="B280" s="201"/>
      <c r="C280" s="202"/>
      <c r="D280" s="195" t="s">
        <v>336</v>
      </c>
      <c r="E280" s="203" t="s">
        <v>19</v>
      </c>
      <c r="F280" s="204" t="s">
        <v>7316</v>
      </c>
      <c r="G280" s="202"/>
      <c r="H280" s="205">
        <v>798</v>
      </c>
      <c r="I280" s="206"/>
      <c r="J280" s="202"/>
      <c r="K280" s="202"/>
      <c r="L280" s="207"/>
      <c r="M280" s="208"/>
      <c r="N280" s="209"/>
      <c r="O280" s="209"/>
      <c r="P280" s="209"/>
      <c r="Q280" s="209"/>
      <c r="R280" s="209"/>
      <c r="S280" s="209"/>
      <c r="T280" s="210"/>
      <c r="AT280" s="211" t="s">
        <v>336</v>
      </c>
      <c r="AU280" s="211" t="s">
        <v>87</v>
      </c>
      <c r="AV280" s="13" t="s">
        <v>87</v>
      </c>
      <c r="AW280" s="13" t="s">
        <v>37</v>
      </c>
      <c r="AX280" s="13" t="s">
        <v>76</v>
      </c>
      <c r="AY280" s="211" t="s">
        <v>324</v>
      </c>
    </row>
    <row r="281" spans="1:65" s="13" customFormat="1" ht="11.25">
      <c r="B281" s="201"/>
      <c r="C281" s="202"/>
      <c r="D281" s="195" t="s">
        <v>336</v>
      </c>
      <c r="E281" s="203" t="s">
        <v>19</v>
      </c>
      <c r="F281" s="204" t="s">
        <v>7317</v>
      </c>
      <c r="G281" s="202"/>
      <c r="H281" s="205">
        <v>67.239999999999995</v>
      </c>
      <c r="I281" s="206"/>
      <c r="J281" s="202"/>
      <c r="K281" s="202"/>
      <c r="L281" s="207"/>
      <c r="M281" s="208"/>
      <c r="N281" s="209"/>
      <c r="O281" s="209"/>
      <c r="P281" s="209"/>
      <c r="Q281" s="209"/>
      <c r="R281" s="209"/>
      <c r="S281" s="209"/>
      <c r="T281" s="210"/>
      <c r="AT281" s="211" t="s">
        <v>336</v>
      </c>
      <c r="AU281" s="211" t="s">
        <v>87</v>
      </c>
      <c r="AV281" s="13" t="s">
        <v>87</v>
      </c>
      <c r="AW281" s="13" t="s">
        <v>37</v>
      </c>
      <c r="AX281" s="13" t="s">
        <v>76</v>
      </c>
      <c r="AY281" s="211" t="s">
        <v>324</v>
      </c>
    </row>
    <row r="282" spans="1:65" s="13" customFormat="1" ht="11.25">
      <c r="B282" s="201"/>
      <c r="C282" s="202"/>
      <c r="D282" s="195" t="s">
        <v>336</v>
      </c>
      <c r="E282" s="203" t="s">
        <v>19</v>
      </c>
      <c r="F282" s="204" t="s">
        <v>7318</v>
      </c>
      <c r="G282" s="202"/>
      <c r="H282" s="205">
        <v>56.32</v>
      </c>
      <c r="I282" s="206"/>
      <c r="J282" s="202"/>
      <c r="K282" s="202"/>
      <c r="L282" s="207"/>
      <c r="M282" s="208"/>
      <c r="N282" s="209"/>
      <c r="O282" s="209"/>
      <c r="P282" s="209"/>
      <c r="Q282" s="209"/>
      <c r="R282" s="209"/>
      <c r="S282" s="209"/>
      <c r="T282" s="210"/>
      <c r="AT282" s="211" t="s">
        <v>336</v>
      </c>
      <c r="AU282" s="211" t="s">
        <v>87</v>
      </c>
      <c r="AV282" s="13" t="s">
        <v>87</v>
      </c>
      <c r="AW282" s="13" t="s">
        <v>37</v>
      </c>
      <c r="AX282" s="13" t="s">
        <v>76</v>
      </c>
      <c r="AY282" s="211" t="s">
        <v>324</v>
      </c>
    </row>
    <row r="283" spans="1:65" s="14" customFormat="1" ht="11.25">
      <c r="B283" s="212"/>
      <c r="C283" s="213"/>
      <c r="D283" s="195" t="s">
        <v>336</v>
      </c>
      <c r="E283" s="214" t="s">
        <v>7170</v>
      </c>
      <c r="F283" s="215" t="s">
        <v>349</v>
      </c>
      <c r="G283" s="213"/>
      <c r="H283" s="216">
        <v>921.56</v>
      </c>
      <c r="I283" s="217"/>
      <c r="J283" s="213"/>
      <c r="K283" s="213"/>
      <c r="L283" s="218"/>
      <c r="M283" s="219"/>
      <c r="N283" s="220"/>
      <c r="O283" s="220"/>
      <c r="P283" s="220"/>
      <c r="Q283" s="220"/>
      <c r="R283" s="220"/>
      <c r="S283" s="220"/>
      <c r="T283" s="221"/>
      <c r="AT283" s="222" t="s">
        <v>336</v>
      </c>
      <c r="AU283" s="222" t="s">
        <v>87</v>
      </c>
      <c r="AV283" s="14" t="s">
        <v>330</v>
      </c>
      <c r="AW283" s="14" t="s">
        <v>37</v>
      </c>
      <c r="AX283" s="14" t="s">
        <v>84</v>
      </c>
      <c r="AY283" s="222" t="s">
        <v>324</v>
      </c>
    </row>
    <row r="284" spans="1:65" s="2" customFormat="1" ht="14.45" customHeight="1">
      <c r="A284" s="36"/>
      <c r="B284" s="37"/>
      <c r="C284" s="182" t="s">
        <v>631</v>
      </c>
      <c r="D284" s="182" t="s">
        <v>326</v>
      </c>
      <c r="E284" s="183" t="s">
        <v>7319</v>
      </c>
      <c r="F284" s="184" t="s">
        <v>7320</v>
      </c>
      <c r="G284" s="185" t="s">
        <v>135</v>
      </c>
      <c r="H284" s="186">
        <v>872</v>
      </c>
      <c r="I284" s="187"/>
      <c r="J284" s="188">
        <f>ROUND(I284*H284,2)</f>
        <v>0</v>
      </c>
      <c r="K284" s="184" t="s">
        <v>329</v>
      </c>
      <c r="L284" s="41"/>
      <c r="M284" s="189" t="s">
        <v>19</v>
      </c>
      <c r="N284" s="190" t="s">
        <v>47</v>
      </c>
      <c r="O284" s="66"/>
      <c r="P284" s="191">
        <f>O284*H284</f>
        <v>0</v>
      </c>
      <c r="Q284" s="191">
        <v>8.3500000000000005E-2</v>
      </c>
      <c r="R284" s="191">
        <f>Q284*H284</f>
        <v>72.811999999999998</v>
      </c>
      <c r="S284" s="191">
        <v>0</v>
      </c>
      <c r="T284" s="192">
        <f>S284*H284</f>
        <v>0</v>
      </c>
      <c r="U284" s="36"/>
      <c r="V284" s="36"/>
      <c r="W284" s="36"/>
      <c r="X284" s="36"/>
      <c r="Y284" s="36"/>
      <c r="Z284" s="36"/>
      <c r="AA284" s="36"/>
      <c r="AB284" s="36"/>
      <c r="AC284" s="36"/>
      <c r="AD284" s="36"/>
      <c r="AE284" s="36"/>
      <c r="AR284" s="193" t="s">
        <v>330</v>
      </c>
      <c r="AT284" s="193" t="s">
        <v>326</v>
      </c>
      <c r="AU284" s="193" t="s">
        <v>87</v>
      </c>
      <c r="AY284" s="19" t="s">
        <v>324</v>
      </c>
      <c r="BE284" s="194">
        <f>IF(N284="základní",J284,0)</f>
        <v>0</v>
      </c>
      <c r="BF284" s="194">
        <f>IF(N284="snížená",J284,0)</f>
        <v>0</v>
      </c>
      <c r="BG284" s="194">
        <f>IF(N284="zákl. přenesená",J284,0)</f>
        <v>0</v>
      </c>
      <c r="BH284" s="194">
        <f>IF(N284="sníž. přenesená",J284,0)</f>
        <v>0</v>
      </c>
      <c r="BI284" s="194">
        <f>IF(N284="nulová",J284,0)</f>
        <v>0</v>
      </c>
      <c r="BJ284" s="19" t="s">
        <v>84</v>
      </c>
      <c r="BK284" s="194">
        <f>ROUND(I284*H284,2)</f>
        <v>0</v>
      </c>
      <c r="BL284" s="19" t="s">
        <v>330</v>
      </c>
      <c r="BM284" s="193" t="s">
        <v>7321</v>
      </c>
    </row>
    <row r="285" spans="1:65" s="2" customFormat="1" ht="19.5">
      <c r="A285" s="36"/>
      <c r="B285" s="37"/>
      <c r="C285" s="38"/>
      <c r="D285" s="195" t="s">
        <v>332</v>
      </c>
      <c r="E285" s="38"/>
      <c r="F285" s="196" t="s">
        <v>7322</v>
      </c>
      <c r="G285" s="38"/>
      <c r="H285" s="38"/>
      <c r="I285" s="197"/>
      <c r="J285" s="38"/>
      <c r="K285" s="38"/>
      <c r="L285" s="41"/>
      <c r="M285" s="198"/>
      <c r="N285" s="199"/>
      <c r="O285" s="66"/>
      <c r="P285" s="66"/>
      <c r="Q285" s="66"/>
      <c r="R285" s="66"/>
      <c r="S285" s="66"/>
      <c r="T285" s="67"/>
      <c r="U285" s="36"/>
      <c r="V285" s="36"/>
      <c r="W285" s="36"/>
      <c r="X285" s="36"/>
      <c r="Y285" s="36"/>
      <c r="Z285" s="36"/>
      <c r="AA285" s="36"/>
      <c r="AB285" s="36"/>
      <c r="AC285" s="36"/>
      <c r="AD285" s="36"/>
      <c r="AE285" s="36"/>
      <c r="AT285" s="19" t="s">
        <v>332</v>
      </c>
      <c r="AU285" s="19" t="s">
        <v>87</v>
      </c>
    </row>
    <row r="286" spans="1:65" s="2" customFormat="1" ht="58.5">
      <c r="A286" s="36"/>
      <c r="B286" s="37"/>
      <c r="C286" s="38"/>
      <c r="D286" s="195" t="s">
        <v>334</v>
      </c>
      <c r="E286" s="38"/>
      <c r="F286" s="200" t="s">
        <v>7323</v>
      </c>
      <c r="G286" s="38"/>
      <c r="H286" s="38"/>
      <c r="I286" s="197"/>
      <c r="J286" s="38"/>
      <c r="K286" s="38"/>
      <c r="L286" s="41"/>
      <c r="M286" s="198"/>
      <c r="N286" s="199"/>
      <c r="O286" s="66"/>
      <c r="P286" s="66"/>
      <c r="Q286" s="66"/>
      <c r="R286" s="66"/>
      <c r="S286" s="66"/>
      <c r="T286" s="67"/>
      <c r="U286" s="36"/>
      <c r="V286" s="36"/>
      <c r="W286" s="36"/>
      <c r="X286" s="36"/>
      <c r="Y286" s="36"/>
      <c r="Z286" s="36"/>
      <c r="AA286" s="36"/>
      <c r="AB286" s="36"/>
      <c r="AC286" s="36"/>
      <c r="AD286" s="36"/>
      <c r="AE286" s="36"/>
      <c r="AT286" s="19" t="s">
        <v>334</v>
      </c>
      <c r="AU286" s="19" t="s">
        <v>87</v>
      </c>
    </row>
    <row r="287" spans="1:65" s="15" customFormat="1" ht="11.25">
      <c r="B287" s="223"/>
      <c r="C287" s="224"/>
      <c r="D287" s="195" t="s">
        <v>336</v>
      </c>
      <c r="E287" s="225" t="s">
        <v>19</v>
      </c>
      <c r="F287" s="226" t="s">
        <v>7196</v>
      </c>
      <c r="G287" s="224"/>
      <c r="H287" s="225" t="s">
        <v>19</v>
      </c>
      <c r="I287" s="227"/>
      <c r="J287" s="224"/>
      <c r="K287" s="224"/>
      <c r="L287" s="228"/>
      <c r="M287" s="229"/>
      <c r="N287" s="230"/>
      <c r="O287" s="230"/>
      <c r="P287" s="230"/>
      <c r="Q287" s="230"/>
      <c r="R287" s="230"/>
      <c r="S287" s="230"/>
      <c r="T287" s="231"/>
      <c r="AT287" s="232" t="s">
        <v>336</v>
      </c>
      <c r="AU287" s="232" t="s">
        <v>87</v>
      </c>
      <c r="AV287" s="15" t="s">
        <v>84</v>
      </c>
      <c r="AW287" s="15" t="s">
        <v>37</v>
      </c>
      <c r="AX287" s="15" t="s">
        <v>76</v>
      </c>
      <c r="AY287" s="232" t="s">
        <v>324</v>
      </c>
    </row>
    <row r="288" spans="1:65" s="13" customFormat="1" ht="11.25">
      <c r="B288" s="201"/>
      <c r="C288" s="202"/>
      <c r="D288" s="195" t="s">
        <v>336</v>
      </c>
      <c r="E288" s="203" t="s">
        <v>19</v>
      </c>
      <c r="F288" s="204" t="s">
        <v>7324</v>
      </c>
      <c r="G288" s="202"/>
      <c r="H288" s="205">
        <v>760</v>
      </c>
      <c r="I288" s="206"/>
      <c r="J288" s="202"/>
      <c r="K288" s="202"/>
      <c r="L288" s="207"/>
      <c r="M288" s="208"/>
      <c r="N288" s="209"/>
      <c r="O288" s="209"/>
      <c r="P288" s="209"/>
      <c r="Q288" s="209"/>
      <c r="R288" s="209"/>
      <c r="S288" s="209"/>
      <c r="T288" s="210"/>
      <c r="AT288" s="211" t="s">
        <v>336</v>
      </c>
      <c r="AU288" s="211" t="s">
        <v>87</v>
      </c>
      <c r="AV288" s="13" t="s">
        <v>87</v>
      </c>
      <c r="AW288" s="13" t="s">
        <v>37</v>
      </c>
      <c r="AX288" s="13" t="s">
        <v>76</v>
      </c>
      <c r="AY288" s="211" t="s">
        <v>324</v>
      </c>
    </row>
    <row r="289" spans="1:65" s="13" customFormat="1" ht="11.25">
      <c r="B289" s="201"/>
      <c r="C289" s="202"/>
      <c r="D289" s="195" t="s">
        <v>336</v>
      </c>
      <c r="E289" s="203" t="s">
        <v>19</v>
      </c>
      <c r="F289" s="204" t="s">
        <v>7325</v>
      </c>
      <c r="G289" s="202"/>
      <c r="H289" s="205">
        <v>64</v>
      </c>
      <c r="I289" s="206"/>
      <c r="J289" s="202"/>
      <c r="K289" s="202"/>
      <c r="L289" s="207"/>
      <c r="M289" s="208"/>
      <c r="N289" s="209"/>
      <c r="O289" s="209"/>
      <c r="P289" s="209"/>
      <c r="Q289" s="209"/>
      <c r="R289" s="209"/>
      <c r="S289" s="209"/>
      <c r="T289" s="210"/>
      <c r="AT289" s="211" t="s">
        <v>336</v>
      </c>
      <c r="AU289" s="211" t="s">
        <v>87</v>
      </c>
      <c r="AV289" s="13" t="s">
        <v>87</v>
      </c>
      <c r="AW289" s="13" t="s">
        <v>37</v>
      </c>
      <c r="AX289" s="13" t="s">
        <v>76</v>
      </c>
      <c r="AY289" s="211" t="s">
        <v>324</v>
      </c>
    </row>
    <row r="290" spans="1:65" s="13" customFormat="1" ht="11.25">
      <c r="B290" s="201"/>
      <c r="C290" s="202"/>
      <c r="D290" s="195" t="s">
        <v>336</v>
      </c>
      <c r="E290" s="203" t="s">
        <v>19</v>
      </c>
      <c r="F290" s="204" t="s">
        <v>7326</v>
      </c>
      <c r="G290" s="202"/>
      <c r="H290" s="205">
        <v>48</v>
      </c>
      <c r="I290" s="206"/>
      <c r="J290" s="202"/>
      <c r="K290" s="202"/>
      <c r="L290" s="207"/>
      <c r="M290" s="208"/>
      <c r="N290" s="209"/>
      <c r="O290" s="209"/>
      <c r="P290" s="209"/>
      <c r="Q290" s="209"/>
      <c r="R290" s="209"/>
      <c r="S290" s="209"/>
      <c r="T290" s="210"/>
      <c r="AT290" s="211" t="s">
        <v>336</v>
      </c>
      <c r="AU290" s="211" t="s">
        <v>87</v>
      </c>
      <c r="AV290" s="13" t="s">
        <v>87</v>
      </c>
      <c r="AW290" s="13" t="s">
        <v>37</v>
      </c>
      <c r="AX290" s="13" t="s">
        <v>76</v>
      </c>
      <c r="AY290" s="211" t="s">
        <v>324</v>
      </c>
    </row>
    <row r="291" spans="1:65" s="14" customFormat="1" ht="11.25">
      <c r="B291" s="212"/>
      <c r="C291" s="213"/>
      <c r="D291" s="195" t="s">
        <v>336</v>
      </c>
      <c r="E291" s="214" t="s">
        <v>7167</v>
      </c>
      <c r="F291" s="215" t="s">
        <v>349</v>
      </c>
      <c r="G291" s="213"/>
      <c r="H291" s="216">
        <v>872</v>
      </c>
      <c r="I291" s="217"/>
      <c r="J291" s="213"/>
      <c r="K291" s="213"/>
      <c r="L291" s="218"/>
      <c r="M291" s="219"/>
      <c r="N291" s="220"/>
      <c r="O291" s="220"/>
      <c r="P291" s="220"/>
      <c r="Q291" s="220"/>
      <c r="R291" s="220"/>
      <c r="S291" s="220"/>
      <c r="T291" s="221"/>
      <c r="AT291" s="222" t="s">
        <v>336</v>
      </c>
      <c r="AU291" s="222" t="s">
        <v>87</v>
      </c>
      <c r="AV291" s="14" t="s">
        <v>330</v>
      </c>
      <c r="AW291" s="14" t="s">
        <v>37</v>
      </c>
      <c r="AX291" s="14" t="s">
        <v>84</v>
      </c>
      <c r="AY291" s="222" t="s">
        <v>324</v>
      </c>
    </row>
    <row r="292" spans="1:65" s="2" customFormat="1" ht="14.45" customHeight="1">
      <c r="A292" s="36"/>
      <c r="B292" s="37"/>
      <c r="C292" s="244" t="s">
        <v>635</v>
      </c>
      <c r="D292" s="244" t="s">
        <v>588</v>
      </c>
      <c r="E292" s="245" t="s">
        <v>6251</v>
      </c>
      <c r="F292" s="246" t="s">
        <v>6252</v>
      </c>
      <c r="G292" s="247" t="s">
        <v>190</v>
      </c>
      <c r="H292" s="248">
        <v>146</v>
      </c>
      <c r="I292" s="249"/>
      <c r="J292" s="250">
        <f>ROUND(I292*H292,2)</f>
        <v>0</v>
      </c>
      <c r="K292" s="246" t="s">
        <v>19</v>
      </c>
      <c r="L292" s="251"/>
      <c r="M292" s="252" t="s">
        <v>19</v>
      </c>
      <c r="N292" s="253" t="s">
        <v>47</v>
      </c>
      <c r="O292" s="66"/>
      <c r="P292" s="191">
        <f>O292*H292</f>
        <v>0</v>
      </c>
      <c r="Q292" s="191">
        <v>3.0939999999999999</v>
      </c>
      <c r="R292" s="191">
        <f>Q292*H292</f>
        <v>451.72399999999999</v>
      </c>
      <c r="S292" s="191">
        <v>0</v>
      </c>
      <c r="T292" s="192">
        <f>S292*H292</f>
        <v>0</v>
      </c>
      <c r="U292" s="36"/>
      <c r="V292" s="36"/>
      <c r="W292" s="36"/>
      <c r="X292" s="36"/>
      <c r="Y292" s="36"/>
      <c r="Z292" s="36"/>
      <c r="AA292" s="36"/>
      <c r="AB292" s="36"/>
      <c r="AC292" s="36"/>
      <c r="AD292" s="36"/>
      <c r="AE292" s="36"/>
      <c r="AR292" s="193" t="s">
        <v>378</v>
      </c>
      <c r="AT292" s="193" t="s">
        <v>588</v>
      </c>
      <c r="AU292" s="193" t="s">
        <v>87</v>
      </c>
      <c r="AY292" s="19" t="s">
        <v>324</v>
      </c>
      <c r="BE292" s="194">
        <f>IF(N292="základní",J292,0)</f>
        <v>0</v>
      </c>
      <c r="BF292" s="194">
        <f>IF(N292="snížená",J292,0)</f>
        <v>0</v>
      </c>
      <c r="BG292" s="194">
        <f>IF(N292="zákl. přenesená",J292,0)</f>
        <v>0</v>
      </c>
      <c r="BH292" s="194">
        <f>IF(N292="sníž. přenesená",J292,0)</f>
        <v>0</v>
      </c>
      <c r="BI292" s="194">
        <f>IF(N292="nulová",J292,0)</f>
        <v>0</v>
      </c>
      <c r="BJ292" s="19" t="s">
        <v>84</v>
      </c>
      <c r="BK292" s="194">
        <f>ROUND(I292*H292,2)</f>
        <v>0</v>
      </c>
      <c r="BL292" s="19" t="s">
        <v>330</v>
      </c>
      <c r="BM292" s="193" t="s">
        <v>7327</v>
      </c>
    </row>
    <row r="293" spans="1:65" s="2" customFormat="1" ht="39">
      <c r="A293" s="36"/>
      <c r="B293" s="37"/>
      <c r="C293" s="38"/>
      <c r="D293" s="195" t="s">
        <v>332</v>
      </c>
      <c r="E293" s="38"/>
      <c r="F293" s="196" t="s">
        <v>7328</v>
      </c>
      <c r="G293" s="38"/>
      <c r="H293" s="38"/>
      <c r="I293" s="197"/>
      <c r="J293" s="38"/>
      <c r="K293" s="38"/>
      <c r="L293" s="41"/>
      <c r="M293" s="198"/>
      <c r="N293" s="199"/>
      <c r="O293" s="66"/>
      <c r="P293" s="66"/>
      <c r="Q293" s="66"/>
      <c r="R293" s="66"/>
      <c r="S293" s="66"/>
      <c r="T293" s="67"/>
      <c r="U293" s="36"/>
      <c r="V293" s="36"/>
      <c r="W293" s="36"/>
      <c r="X293" s="36"/>
      <c r="Y293" s="36"/>
      <c r="Z293" s="36"/>
      <c r="AA293" s="36"/>
      <c r="AB293" s="36"/>
      <c r="AC293" s="36"/>
      <c r="AD293" s="36"/>
      <c r="AE293" s="36"/>
      <c r="AT293" s="19" t="s">
        <v>332</v>
      </c>
      <c r="AU293" s="19" t="s">
        <v>87</v>
      </c>
    </row>
    <row r="294" spans="1:65" s="13" customFormat="1" ht="11.25">
      <c r="B294" s="201"/>
      <c r="C294" s="202"/>
      <c r="D294" s="195" t="s">
        <v>336</v>
      </c>
      <c r="E294" s="203" t="s">
        <v>19</v>
      </c>
      <c r="F294" s="204" t="s">
        <v>7329</v>
      </c>
      <c r="G294" s="202"/>
      <c r="H294" s="205">
        <v>146</v>
      </c>
      <c r="I294" s="206"/>
      <c r="J294" s="202"/>
      <c r="K294" s="202"/>
      <c r="L294" s="207"/>
      <c r="M294" s="208"/>
      <c r="N294" s="209"/>
      <c r="O294" s="209"/>
      <c r="P294" s="209"/>
      <c r="Q294" s="209"/>
      <c r="R294" s="209"/>
      <c r="S294" s="209"/>
      <c r="T294" s="210"/>
      <c r="AT294" s="211" t="s">
        <v>336</v>
      </c>
      <c r="AU294" s="211" t="s">
        <v>87</v>
      </c>
      <c r="AV294" s="13" t="s">
        <v>87</v>
      </c>
      <c r="AW294" s="13" t="s">
        <v>37</v>
      </c>
      <c r="AX294" s="13" t="s">
        <v>84</v>
      </c>
      <c r="AY294" s="211" t="s">
        <v>324</v>
      </c>
    </row>
    <row r="295" spans="1:65" s="12" customFormat="1" ht="22.9" customHeight="1">
      <c r="B295" s="166"/>
      <c r="C295" s="167"/>
      <c r="D295" s="168" t="s">
        <v>75</v>
      </c>
      <c r="E295" s="180" t="s">
        <v>408</v>
      </c>
      <c r="F295" s="180" t="s">
        <v>1551</v>
      </c>
      <c r="G295" s="167"/>
      <c r="H295" s="167"/>
      <c r="I295" s="170"/>
      <c r="J295" s="181">
        <f>BK295</f>
        <v>0</v>
      </c>
      <c r="K295" s="167"/>
      <c r="L295" s="172"/>
      <c r="M295" s="173"/>
      <c r="N295" s="174"/>
      <c r="O295" s="174"/>
      <c r="P295" s="175">
        <f>SUM(P296:P339)</f>
        <v>0</v>
      </c>
      <c r="Q295" s="174"/>
      <c r="R295" s="175">
        <f>SUM(R296:R339)</f>
        <v>1.3245076999999998</v>
      </c>
      <c r="S295" s="174"/>
      <c r="T295" s="176">
        <f>SUM(T296:T339)</f>
        <v>32.636000000000003</v>
      </c>
      <c r="AR295" s="177" t="s">
        <v>84</v>
      </c>
      <c r="AT295" s="178" t="s">
        <v>75</v>
      </c>
      <c r="AU295" s="178" t="s">
        <v>84</v>
      </c>
      <c r="AY295" s="177" t="s">
        <v>324</v>
      </c>
      <c r="BK295" s="179">
        <f>SUM(BK296:BK339)</f>
        <v>0</v>
      </c>
    </row>
    <row r="296" spans="1:65" s="2" customFormat="1" ht="14.45" customHeight="1">
      <c r="A296" s="36"/>
      <c r="B296" s="37"/>
      <c r="C296" s="182" t="s">
        <v>642</v>
      </c>
      <c r="D296" s="182" t="s">
        <v>326</v>
      </c>
      <c r="E296" s="183" t="s">
        <v>1595</v>
      </c>
      <c r="F296" s="184" t="s">
        <v>1596</v>
      </c>
      <c r="G296" s="185" t="s">
        <v>190</v>
      </c>
      <c r="H296" s="186">
        <v>3</v>
      </c>
      <c r="I296" s="187"/>
      <c r="J296" s="188">
        <f>ROUND(I296*H296,2)</f>
        <v>0</v>
      </c>
      <c r="K296" s="184" t="s">
        <v>7330</v>
      </c>
      <c r="L296" s="41"/>
      <c r="M296" s="189" t="s">
        <v>19</v>
      </c>
      <c r="N296" s="190" t="s">
        <v>47</v>
      </c>
      <c r="O296" s="66"/>
      <c r="P296" s="191">
        <f>O296*H296</f>
        <v>0</v>
      </c>
      <c r="Q296" s="191">
        <v>6.9999999999999999E-4</v>
      </c>
      <c r="R296" s="191">
        <f>Q296*H296</f>
        <v>2.0999999999999999E-3</v>
      </c>
      <c r="S296" s="191">
        <v>0</v>
      </c>
      <c r="T296" s="192">
        <f>S296*H296</f>
        <v>0</v>
      </c>
      <c r="U296" s="36"/>
      <c r="V296" s="36"/>
      <c r="W296" s="36"/>
      <c r="X296" s="36"/>
      <c r="Y296" s="36"/>
      <c r="Z296" s="36"/>
      <c r="AA296" s="36"/>
      <c r="AB296" s="36"/>
      <c r="AC296" s="36"/>
      <c r="AD296" s="36"/>
      <c r="AE296" s="36"/>
      <c r="AR296" s="193" t="s">
        <v>330</v>
      </c>
      <c r="AT296" s="193" t="s">
        <v>326</v>
      </c>
      <c r="AU296" s="193" t="s">
        <v>87</v>
      </c>
      <c r="AY296" s="19" t="s">
        <v>324</v>
      </c>
      <c r="BE296" s="194">
        <f>IF(N296="základní",J296,0)</f>
        <v>0</v>
      </c>
      <c r="BF296" s="194">
        <f>IF(N296="snížená",J296,0)</f>
        <v>0</v>
      </c>
      <c r="BG296" s="194">
        <f>IF(N296="zákl. přenesená",J296,0)</f>
        <v>0</v>
      </c>
      <c r="BH296" s="194">
        <f>IF(N296="sníž. přenesená",J296,0)</f>
        <v>0</v>
      </c>
      <c r="BI296" s="194">
        <f>IF(N296="nulová",J296,0)</f>
        <v>0</v>
      </c>
      <c r="BJ296" s="19" t="s">
        <v>84</v>
      </c>
      <c r="BK296" s="194">
        <f>ROUND(I296*H296,2)</f>
        <v>0</v>
      </c>
      <c r="BL296" s="19" t="s">
        <v>330</v>
      </c>
      <c r="BM296" s="193" t="s">
        <v>7331</v>
      </c>
    </row>
    <row r="297" spans="1:65" s="2" customFormat="1" ht="11.25">
      <c r="A297" s="36"/>
      <c r="B297" s="37"/>
      <c r="C297" s="38"/>
      <c r="D297" s="195" t="s">
        <v>332</v>
      </c>
      <c r="E297" s="38"/>
      <c r="F297" s="196" t="s">
        <v>1598</v>
      </c>
      <c r="G297" s="38"/>
      <c r="H297" s="38"/>
      <c r="I297" s="197"/>
      <c r="J297" s="38"/>
      <c r="K297" s="38"/>
      <c r="L297" s="41"/>
      <c r="M297" s="198"/>
      <c r="N297" s="199"/>
      <c r="O297" s="66"/>
      <c r="P297" s="66"/>
      <c r="Q297" s="66"/>
      <c r="R297" s="66"/>
      <c r="S297" s="66"/>
      <c r="T297" s="67"/>
      <c r="U297" s="36"/>
      <c r="V297" s="36"/>
      <c r="W297" s="36"/>
      <c r="X297" s="36"/>
      <c r="Y297" s="36"/>
      <c r="Z297" s="36"/>
      <c r="AA297" s="36"/>
      <c r="AB297" s="36"/>
      <c r="AC297" s="36"/>
      <c r="AD297" s="36"/>
      <c r="AE297" s="36"/>
      <c r="AT297" s="19" t="s">
        <v>332</v>
      </c>
      <c r="AU297" s="19" t="s">
        <v>87</v>
      </c>
    </row>
    <row r="298" spans="1:65" s="2" customFormat="1" ht="126.75">
      <c r="A298" s="36"/>
      <c r="B298" s="37"/>
      <c r="C298" s="38"/>
      <c r="D298" s="195" t="s">
        <v>334</v>
      </c>
      <c r="E298" s="38"/>
      <c r="F298" s="200" t="s">
        <v>1599</v>
      </c>
      <c r="G298" s="38"/>
      <c r="H298" s="38"/>
      <c r="I298" s="197"/>
      <c r="J298" s="38"/>
      <c r="K298" s="38"/>
      <c r="L298" s="41"/>
      <c r="M298" s="198"/>
      <c r="N298" s="199"/>
      <c r="O298" s="66"/>
      <c r="P298" s="66"/>
      <c r="Q298" s="66"/>
      <c r="R298" s="66"/>
      <c r="S298" s="66"/>
      <c r="T298" s="67"/>
      <c r="U298" s="36"/>
      <c r="V298" s="36"/>
      <c r="W298" s="36"/>
      <c r="X298" s="36"/>
      <c r="Y298" s="36"/>
      <c r="Z298" s="36"/>
      <c r="AA298" s="36"/>
      <c r="AB298" s="36"/>
      <c r="AC298" s="36"/>
      <c r="AD298" s="36"/>
      <c r="AE298" s="36"/>
      <c r="AT298" s="19" t="s">
        <v>334</v>
      </c>
      <c r="AU298" s="19" t="s">
        <v>87</v>
      </c>
    </row>
    <row r="299" spans="1:65" s="2" customFormat="1" ht="29.25">
      <c r="A299" s="36"/>
      <c r="B299" s="37"/>
      <c r="C299" s="38"/>
      <c r="D299" s="195" t="s">
        <v>727</v>
      </c>
      <c r="E299" s="38"/>
      <c r="F299" s="200" t="s">
        <v>7332</v>
      </c>
      <c r="G299" s="38"/>
      <c r="H299" s="38"/>
      <c r="I299" s="197"/>
      <c r="J299" s="38"/>
      <c r="K299" s="38"/>
      <c r="L299" s="41"/>
      <c r="M299" s="198"/>
      <c r="N299" s="199"/>
      <c r="O299" s="66"/>
      <c r="P299" s="66"/>
      <c r="Q299" s="66"/>
      <c r="R299" s="66"/>
      <c r="S299" s="66"/>
      <c r="T299" s="67"/>
      <c r="U299" s="36"/>
      <c r="V299" s="36"/>
      <c r="W299" s="36"/>
      <c r="X299" s="36"/>
      <c r="Y299" s="36"/>
      <c r="Z299" s="36"/>
      <c r="AA299" s="36"/>
      <c r="AB299" s="36"/>
      <c r="AC299" s="36"/>
      <c r="AD299" s="36"/>
      <c r="AE299" s="36"/>
      <c r="AT299" s="19" t="s">
        <v>727</v>
      </c>
      <c r="AU299" s="19" t="s">
        <v>87</v>
      </c>
    </row>
    <row r="300" spans="1:65" s="13" customFormat="1" ht="11.25">
      <c r="B300" s="201"/>
      <c r="C300" s="202"/>
      <c r="D300" s="195" t="s">
        <v>336</v>
      </c>
      <c r="E300" s="203" t="s">
        <v>19</v>
      </c>
      <c r="F300" s="204" t="s">
        <v>7333</v>
      </c>
      <c r="G300" s="202"/>
      <c r="H300" s="205">
        <v>3</v>
      </c>
      <c r="I300" s="206"/>
      <c r="J300" s="202"/>
      <c r="K300" s="202"/>
      <c r="L300" s="207"/>
      <c r="M300" s="208"/>
      <c r="N300" s="209"/>
      <c r="O300" s="209"/>
      <c r="P300" s="209"/>
      <c r="Q300" s="209"/>
      <c r="R300" s="209"/>
      <c r="S300" s="209"/>
      <c r="T300" s="210"/>
      <c r="AT300" s="211" t="s">
        <v>336</v>
      </c>
      <c r="AU300" s="211" t="s">
        <v>87</v>
      </c>
      <c r="AV300" s="13" t="s">
        <v>87</v>
      </c>
      <c r="AW300" s="13" t="s">
        <v>37</v>
      </c>
      <c r="AX300" s="13" t="s">
        <v>84</v>
      </c>
      <c r="AY300" s="211" t="s">
        <v>324</v>
      </c>
    </row>
    <row r="301" spans="1:65" s="2" customFormat="1" ht="14.45" customHeight="1">
      <c r="A301" s="36"/>
      <c r="B301" s="37"/>
      <c r="C301" s="244" t="s">
        <v>646</v>
      </c>
      <c r="D301" s="244" t="s">
        <v>588</v>
      </c>
      <c r="E301" s="245" t="s">
        <v>7334</v>
      </c>
      <c r="F301" s="246" t="s">
        <v>7335</v>
      </c>
      <c r="G301" s="247" t="s">
        <v>190</v>
      </c>
      <c r="H301" s="248">
        <v>1</v>
      </c>
      <c r="I301" s="249"/>
      <c r="J301" s="250">
        <f>ROUND(I301*H301,2)</f>
        <v>0</v>
      </c>
      <c r="K301" s="246" t="s">
        <v>7330</v>
      </c>
      <c r="L301" s="251"/>
      <c r="M301" s="252" t="s">
        <v>19</v>
      </c>
      <c r="N301" s="253" t="s">
        <v>47</v>
      </c>
      <c r="O301" s="66"/>
      <c r="P301" s="191">
        <f>O301*H301</f>
        <v>0</v>
      </c>
      <c r="Q301" s="191">
        <v>5.0000000000000001E-3</v>
      </c>
      <c r="R301" s="191">
        <f>Q301*H301</f>
        <v>5.0000000000000001E-3</v>
      </c>
      <c r="S301" s="191">
        <v>0</v>
      </c>
      <c r="T301" s="192">
        <f>S301*H301</f>
        <v>0</v>
      </c>
      <c r="U301" s="36"/>
      <c r="V301" s="36"/>
      <c r="W301" s="36"/>
      <c r="X301" s="36"/>
      <c r="Y301" s="36"/>
      <c r="Z301" s="36"/>
      <c r="AA301" s="36"/>
      <c r="AB301" s="36"/>
      <c r="AC301" s="36"/>
      <c r="AD301" s="36"/>
      <c r="AE301" s="36"/>
      <c r="AR301" s="193" t="s">
        <v>378</v>
      </c>
      <c r="AT301" s="193" t="s">
        <v>588</v>
      </c>
      <c r="AU301" s="193" t="s">
        <v>87</v>
      </c>
      <c r="AY301" s="19" t="s">
        <v>324</v>
      </c>
      <c r="BE301" s="194">
        <f>IF(N301="základní",J301,0)</f>
        <v>0</v>
      </c>
      <c r="BF301" s="194">
        <f>IF(N301="snížená",J301,0)</f>
        <v>0</v>
      </c>
      <c r="BG301" s="194">
        <f>IF(N301="zákl. přenesená",J301,0)</f>
        <v>0</v>
      </c>
      <c r="BH301" s="194">
        <f>IF(N301="sníž. přenesená",J301,0)</f>
        <v>0</v>
      </c>
      <c r="BI301" s="194">
        <f>IF(N301="nulová",J301,0)</f>
        <v>0</v>
      </c>
      <c r="BJ301" s="19" t="s">
        <v>84</v>
      </c>
      <c r="BK301" s="194">
        <f>ROUND(I301*H301,2)</f>
        <v>0</v>
      </c>
      <c r="BL301" s="19" t="s">
        <v>330</v>
      </c>
      <c r="BM301" s="193" t="s">
        <v>7336</v>
      </c>
    </row>
    <row r="302" spans="1:65" s="2" customFormat="1" ht="11.25">
      <c r="A302" s="36"/>
      <c r="B302" s="37"/>
      <c r="C302" s="38"/>
      <c r="D302" s="195" t="s">
        <v>332</v>
      </c>
      <c r="E302" s="38"/>
      <c r="F302" s="196" t="s">
        <v>7335</v>
      </c>
      <c r="G302" s="38"/>
      <c r="H302" s="38"/>
      <c r="I302" s="197"/>
      <c r="J302" s="38"/>
      <c r="K302" s="38"/>
      <c r="L302" s="41"/>
      <c r="M302" s="198"/>
      <c r="N302" s="199"/>
      <c r="O302" s="66"/>
      <c r="P302" s="66"/>
      <c r="Q302" s="66"/>
      <c r="R302" s="66"/>
      <c r="S302" s="66"/>
      <c r="T302" s="67"/>
      <c r="U302" s="36"/>
      <c r="V302" s="36"/>
      <c r="W302" s="36"/>
      <c r="X302" s="36"/>
      <c r="Y302" s="36"/>
      <c r="Z302" s="36"/>
      <c r="AA302" s="36"/>
      <c r="AB302" s="36"/>
      <c r="AC302" s="36"/>
      <c r="AD302" s="36"/>
      <c r="AE302" s="36"/>
      <c r="AT302" s="19" t="s">
        <v>332</v>
      </c>
      <c r="AU302" s="19" t="s">
        <v>87</v>
      </c>
    </row>
    <row r="303" spans="1:65" s="2" customFormat="1" ht="14.45" customHeight="1">
      <c r="A303" s="36"/>
      <c r="B303" s="37"/>
      <c r="C303" s="182" t="s">
        <v>653</v>
      </c>
      <c r="D303" s="182" t="s">
        <v>326</v>
      </c>
      <c r="E303" s="183" t="s">
        <v>7337</v>
      </c>
      <c r="F303" s="184" t="s">
        <v>7338</v>
      </c>
      <c r="G303" s="185" t="s">
        <v>1525</v>
      </c>
      <c r="H303" s="186">
        <v>2</v>
      </c>
      <c r="I303" s="187"/>
      <c r="J303" s="188">
        <f>ROUND(I303*H303,2)</f>
        <v>0</v>
      </c>
      <c r="K303" s="184" t="s">
        <v>19</v>
      </c>
      <c r="L303" s="41"/>
      <c r="M303" s="189" t="s">
        <v>19</v>
      </c>
      <c r="N303" s="190" t="s">
        <v>47</v>
      </c>
      <c r="O303" s="66"/>
      <c r="P303" s="191">
        <f>O303*H303</f>
        <v>0</v>
      </c>
      <c r="Q303" s="191">
        <v>0</v>
      </c>
      <c r="R303" s="191">
        <f>Q303*H303</f>
        <v>0</v>
      </c>
      <c r="S303" s="191">
        <v>0</v>
      </c>
      <c r="T303" s="192">
        <f>S303*H303</f>
        <v>0</v>
      </c>
      <c r="U303" s="36"/>
      <c r="V303" s="36"/>
      <c r="W303" s="36"/>
      <c r="X303" s="36"/>
      <c r="Y303" s="36"/>
      <c r="Z303" s="36"/>
      <c r="AA303" s="36"/>
      <c r="AB303" s="36"/>
      <c r="AC303" s="36"/>
      <c r="AD303" s="36"/>
      <c r="AE303" s="36"/>
      <c r="AR303" s="193" t="s">
        <v>330</v>
      </c>
      <c r="AT303" s="193" t="s">
        <v>326</v>
      </c>
      <c r="AU303" s="193" t="s">
        <v>87</v>
      </c>
      <c r="AY303" s="19" t="s">
        <v>324</v>
      </c>
      <c r="BE303" s="194">
        <f>IF(N303="základní",J303,0)</f>
        <v>0</v>
      </c>
      <c r="BF303" s="194">
        <f>IF(N303="snížená",J303,0)</f>
        <v>0</v>
      </c>
      <c r="BG303" s="194">
        <f>IF(N303="zákl. přenesená",J303,0)</f>
        <v>0</v>
      </c>
      <c r="BH303" s="194">
        <f>IF(N303="sníž. přenesená",J303,0)</f>
        <v>0</v>
      </c>
      <c r="BI303" s="194">
        <f>IF(N303="nulová",J303,0)</f>
        <v>0</v>
      </c>
      <c r="BJ303" s="19" t="s">
        <v>84</v>
      </c>
      <c r="BK303" s="194">
        <f>ROUND(I303*H303,2)</f>
        <v>0</v>
      </c>
      <c r="BL303" s="19" t="s">
        <v>330</v>
      </c>
      <c r="BM303" s="193" t="s">
        <v>7339</v>
      </c>
    </row>
    <row r="304" spans="1:65" s="2" customFormat="1" ht="11.25">
      <c r="A304" s="36"/>
      <c r="B304" s="37"/>
      <c r="C304" s="38"/>
      <c r="D304" s="195" t="s">
        <v>332</v>
      </c>
      <c r="E304" s="38"/>
      <c r="F304" s="196" t="s">
        <v>7340</v>
      </c>
      <c r="G304" s="38"/>
      <c r="H304" s="38"/>
      <c r="I304" s="197"/>
      <c r="J304" s="38"/>
      <c r="K304" s="38"/>
      <c r="L304" s="41"/>
      <c r="M304" s="198"/>
      <c r="N304" s="199"/>
      <c r="O304" s="66"/>
      <c r="P304" s="66"/>
      <c r="Q304" s="66"/>
      <c r="R304" s="66"/>
      <c r="S304" s="66"/>
      <c r="T304" s="67"/>
      <c r="U304" s="36"/>
      <c r="V304" s="36"/>
      <c r="W304" s="36"/>
      <c r="X304" s="36"/>
      <c r="Y304" s="36"/>
      <c r="Z304" s="36"/>
      <c r="AA304" s="36"/>
      <c r="AB304" s="36"/>
      <c r="AC304" s="36"/>
      <c r="AD304" s="36"/>
      <c r="AE304" s="36"/>
      <c r="AT304" s="19" t="s">
        <v>332</v>
      </c>
      <c r="AU304" s="19" t="s">
        <v>87</v>
      </c>
    </row>
    <row r="305" spans="1:65" s="2" customFormat="1" ht="14.45" customHeight="1">
      <c r="A305" s="36"/>
      <c r="B305" s="37"/>
      <c r="C305" s="182" t="s">
        <v>661</v>
      </c>
      <c r="D305" s="182" t="s">
        <v>326</v>
      </c>
      <c r="E305" s="183" t="s">
        <v>1615</v>
      </c>
      <c r="F305" s="184" t="s">
        <v>1616</v>
      </c>
      <c r="G305" s="185" t="s">
        <v>190</v>
      </c>
      <c r="H305" s="186">
        <v>3</v>
      </c>
      <c r="I305" s="187"/>
      <c r="J305" s="188">
        <f>ROUND(I305*H305,2)</f>
        <v>0</v>
      </c>
      <c r="K305" s="184" t="s">
        <v>7330</v>
      </c>
      <c r="L305" s="41"/>
      <c r="M305" s="189" t="s">
        <v>19</v>
      </c>
      <c r="N305" s="190" t="s">
        <v>47</v>
      </c>
      <c r="O305" s="66"/>
      <c r="P305" s="191">
        <f>O305*H305</f>
        <v>0</v>
      </c>
      <c r="Q305" s="191">
        <v>0.10940999999999999</v>
      </c>
      <c r="R305" s="191">
        <f>Q305*H305</f>
        <v>0.32822999999999997</v>
      </c>
      <c r="S305" s="191">
        <v>0</v>
      </c>
      <c r="T305" s="192">
        <f>S305*H305</f>
        <v>0</v>
      </c>
      <c r="U305" s="36"/>
      <c r="V305" s="36"/>
      <c r="W305" s="36"/>
      <c r="X305" s="36"/>
      <c r="Y305" s="36"/>
      <c r="Z305" s="36"/>
      <c r="AA305" s="36"/>
      <c r="AB305" s="36"/>
      <c r="AC305" s="36"/>
      <c r="AD305" s="36"/>
      <c r="AE305" s="36"/>
      <c r="AR305" s="193" t="s">
        <v>330</v>
      </c>
      <c r="AT305" s="193" t="s">
        <v>326</v>
      </c>
      <c r="AU305" s="193" t="s">
        <v>87</v>
      </c>
      <c r="AY305" s="19" t="s">
        <v>324</v>
      </c>
      <c r="BE305" s="194">
        <f>IF(N305="základní",J305,0)</f>
        <v>0</v>
      </c>
      <c r="BF305" s="194">
        <f>IF(N305="snížená",J305,0)</f>
        <v>0</v>
      </c>
      <c r="BG305" s="194">
        <f>IF(N305="zákl. přenesená",J305,0)</f>
        <v>0</v>
      </c>
      <c r="BH305" s="194">
        <f>IF(N305="sníž. přenesená",J305,0)</f>
        <v>0</v>
      </c>
      <c r="BI305" s="194">
        <f>IF(N305="nulová",J305,0)</f>
        <v>0</v>
      </c>
      <c r="BJ305" s="19" t="s">
        <v>84</v>
      </c>
      <c r="BK305" s="194">
        <f>ROUND(I305*H305,2)</f>
        <v>0</v>
      </c>
      <c r="BL305" s="19" t="s">
        <v>330</v>
      </c>
      <c r="BM305" s="193" t="s">
        <v>7341</v>
      </c>
    </row>
    <row r="306" spans="1:65" s="2" customFormat="1" ht="11.25">
      <c r="A306" s="36"/>
      <c r="B306" s="37"/>
      <c r="C306" s="38"/>
      <c r="D306" s="195" t="s">
        <v>332</v>
      </c>
      <c r="E306" s="38"/>
      <c r="F306" s="196" t="s">
        <v>1618</v>
      </c>
      <c r="G306" s="38"/>
      <c r="H306" s="38"/>
      <c r="I306" s="197"/>
      <c r="J306" s="38"/>
      <c r="K306" s="38"/>
      <c r="L306" s="41"/>
      <c r="M306" s="198"/>
      <c r="N306" s="199"/>
      <c r="O306" s="66"/>
      <c r="P306" s="66"/>
      <c r="Q306" s="66"/>
      <c r="R306" s="66"/>
      <c r="S306" s="66"/>
      <c r="T306" s="67"/>
      <c r="U306" s="36"/>
      <c r="V306" s="36"/>
      <c r="W306" s="36"/>
      <c r="X306" s="36"/>
      <c r="Y306" s="36"/>
      <c r="Z306" s="36"/>
      <c r="AA306" s="36"/>
      <c r="AB306" s="36"/>
      <c r="AC306" s="36"/>
      <c r="AD306" s="36"/>
      <c r="AE306" s="36"/>
      <c r="AT306" s="19" t="s">
        <v>332</v>
      </c>
      <c r="AU306" s="19" t="s">
        <v>87</v>
      </c>
    </row>
    <row r="307" spans="1:65" s="2" customFormat="1" ht="97.5">
      <c r="A307" s="36"/>
      <c r="B307" s="37"/>
      <c r="C307" s="38"/>
      <c r="D307" s="195" t="s">
        <v>334</v>
      </c>
      <c r="E307" s="38"/>
      <c r="F307" s="200" t="s">
        <v>1619</v>
      </c>
      <c r="G307" s="38"/>
      <c r="H307" s="38"/>
      <c r="I307" s="197"/>
      <c r="J307" s="38"/>
      <c r="K307" s="38"/>
      <c r="L307" s="41"/>
      <c r="M307" s="198"/>
      <c r="N307" s="199"/>
      <c r="O307" s="66"/>
      <c r="P307" s="66"/>
      <c r="Q307" s="66"/>
      <c r="R307" s="66"/>
      <c r="S307" s="66"/>
      <c r="T307" s="67"/>
      <c r="U307" s="36"/>
      <c r="V307" s="36"/>
      <c r="W307" s="36"/>
      <c r="X307" s="36"/>
      <c r="Y307" s="36"/>
      <c r="Z307" s="36"/>
      <c r="AA307" s="36"/>
      <c r="AB307" s="36"/>
      <c r="AC307" s="36"/>
      <c r="AD307" s="36"/>
      <c r="AE307" s="36"/>
      <c r="AT307" s="19" t="s">
        <v>334</v>
      </c>
      <c r="AU307" s="19" t="s">
        <v>87</v>
      </c>
    </row>
    <row r="308" spans="1:65" s="2" customFormat="1" ht="14.45" customHeight="1">
      <c r="A308" s="36"/>
      <c r="B308" s="37"/>
      <c r="C308" s="244" t="s">
        <v>670</v>
      </c>
      <c r="D308" s="244" t="s">
        <v>588</v>
      </c>
      <c r="E308" s="245" t="s">
        <v>7342</v>
      </c>
      <c r="F308" s="246" t="s">
        <v>7343</v>
      </c>
      <c r="G308" s="247" t="s">
        <v>190</v>
      </c>
      <c r="H308" s="248">
        <v>3</v>
      </c>
      <c r="I308" s="249"/>
      <c r="J308" s="250">
        <f>ROUND(I308*H308,2)</f>
        <v>0</v>
      </c>
      <c r="K308" s="246" t="s">
        <v>7330</v>
      </c>
      <c r="L308" s="251"/>
      <c r="M308" s="252" t="s">
        <v>19</v>
      </c>
      <c r="N308" s="253" t="s">
        <v>47</v>
      </c>
      <c r="O308" s="66"/>
      <c r="P308" s="191">
        <f>O308*H308</f>
        <v>0</v>
      </c>
      <c r="Q308" s="191">
        <v>6.4999999999999997E-3</v>
      </c>
      <c r="R308" s="191">
        <f>Q308*H308</f>
        <v>1.95E-2</v>
      </c>
      <c r="S308" s="191">
        <v>0</v>
      </c>
      <c r="T308" s="192">
        <f>S308*H308</f>
        <v>0</v>
      </c>
      <c r="U308" s="36"/>
      <c r="V308" s="36"/>
      <c r="W308" s="36"/>
      <c r="X308" s="36"/>
      <c r="Y308" s="36"/>
      <c r="Z308" s="36"/>
      <c r="AA308" s="36"/>
      <c r="AB308" s="36"/>
      <c r="AC308" s="36"/>
      <c r="AD308" s="36"/>
      <c r="AE308" s="36"/>
      <c r="AR308" s="193" t="s">
        <v>378</v>
      </c>
      <c r="AT308" s="193" t="s">
        <v>588</v>
      </c>
      <c r="AU308" s="193" t="s">
        <v>87</v>
      </c>
      <c r="AY308" s="19" t="s">
        <v>324</v>
      </c>
      <c r="BE308" s="194">
        <f>IF(N308="základní",J308,0)</f>
        <v>0</v>
      </c>
      <c r="BF308" s="194">
        <f>IF(N308="snížená",J308,0)</f>
        <v>0</v>
      </c>
      <c r="BG308" s="194">
        <f>IF(N308="zákl. přenesená",J308,0)</f>
        <v>0</v>
      </c>
      <c r="BH308" s="194">
        <f>IF(N308="sníž. přenesená",J308,0)</f>
        <v>0</v>
      </c>
      <c r="BI308" s="194">
        <f>IF(N308="nulová",J308,0)</f>
        <v>0</v>
      </c>
      <c r="BJ308" s="19" t="s">
        <v>84</v>
      </c>
      <c r="BK308" s="194">
        <f>ROUND(I308*H308,2)</f>
        <v>0</v>
      </c>
      <c r="BL308" s="19" t="s">
        <v>330</v>
      </c>
      <c r="BM308" s="193" t="s">
        <v>7344</v>
      </c>
    </row>
    <row r="309" spans="1:65" s="2" customFormat="1" ht="11.25">
      <c r="A309" s="36"/>
      <c r="B309" s="37"/>
      <c r="C309" s="38"/>
      <c r="D309" s="195" t="s">
        <v>332</v>
      </c>
      <c r="E309" s="38"/>
      <c r="F309" s="196" t="s">
        <v>7343</v>
      </c>
      <c r="G309" s="38"/>
      <c r="H309" s="38"/>
      <c r="I309" s="197"/>
      <c r="J309" s="38"/>
      <c r="K309" s="38"/>
      <c r="L309" s="41"/>
      <c r="M309" s="198"/>
      <c r="N309" s="199"/>
      <c r="O309" s="66"/>
      <c r="P309" s="66"/>
      <c r="Q309" s="66"/>
      <c r="R309" s="66"/>
      <c r="S309" s="66"/>
      <c r="T309" s="67"/>
      <c r="U309" s="36"/>
      <c r="V309" s="36"/>
      <c r="W309" s="36"/>
      <c r="X309" s="36"/>
      <c r="Y309" s="36"/>
      <c r="Z309" s="36"/>
      <c r="AA309" s="36"/>
      <c r="AB309" s="36"/>
      <c r="AC309" s="36"/>
      <c r="AD309" s="36"/>
      <c r="AE309" s="36"/>
      <c r="AT309" s="19" t="s">
        <v>332</v>
      </c>
      <c r="AU309" s="19" t="s">
        <v>87</v>
      </c>
    </row>
    <row r="310" spans="1:65" s="2" customFormat="1" ht="14.45" customHeight="1">
      <c r="A310" s="36"/>
      <c r="B310" s="37"/>
      <c r="C310" s="182" t="s">
        <v>677</v>
      </c>
      <c r="D310" s="182" t="s">
        <v>326</v>
      </c>
      <c r="E310" s="183" t="s">
        <v>7345</v>
      </c>
      <c r="F310" s="184" t="s">
        <v>7346</v>
      </c>
      <c r="G310" s="185" t="s">
        <v>135</v>
      </c>
      <c r="H310" s="186">
        <v>1405.33</v>
      </c>
      <c r="I310" s="187"/>
      <c r="J310" s="188">
        <f>ROUND(I310*H310,2)</f>
        <v>0</v>
      </c>
      <c r="K310" s="184" t="s">
        <v>329</v>
      </c>
      <c r="L310" s="41"/>
      <c r="M310" s="189" t="s">
        <v>19</v>
      </c>
      <c r="N310" s="190" t="s">
        <v>47</v>
      </c>
      <c r="O310" s="66"/>
      <c r="P310" s="191">
        <f>O310*H310</f>
        <v>0</v>
      </c>
      <c r="Q310" s="191">
        <v>6.8999999999999997E-4</v>
      </c>
      <c r="R310" s="191">
        <f>Q310*H310</f>
        <v>0.96967769999999986</v>
      </c>
      <c r="S310" s="191">
        <v>0</v>
      </c>
      <c r="T310" s="192">
        <f>S310*H310</f>
        <v>0</v>
      </c>
      <c r="U310" s="36"/>
      <c r="V310" s="36"/>
      <c r="W310" s="36"/>
      <c r="X310" s="36"/>
      <c r="Y310" s="36"/>
      <c r="Z310" s="36"/>
      <c r="AA310" s="36"/>
      <c r="AB310" s="36"/>
      <c r="AC310" s="36"/>
      <c r="AD310" s="36"/>
      <c r="AE310" s="36"/>
      <c r="AR310" s="193" t="s">
        <v>330</v>
      </c>
      <c r="AT310" s="193" t="s">
        <v>326</v>
      </c>
      <c r="AU310" s="193" t="s">
        <v>87</v>
      </c>
      <c r="AY310" s="19" t="s">
        <v>324</v>
      </c>
      <c r="BE310" s="194">
        <f>IF(N310="základní",J310,0)</f>
        <v>0</v>
      </c>
      <c r="BF310" s="194">
        <f>IF(N310="snížená",J310,0)</f>
        <v>0</v>
      </c>
      <c r="BG310" s="194">
        <f>IF(N310="zákl. přenesená",J310,0)</f>
        <v>0</v>
      </c>
      <c r="BH310" s="194">
        <f>IF(N310="sníž. přenesená",J310,0)</f>
        <v>0</v>
      </c>
      <c r="BI310" s="194">
        <f>IF(N310="nulová",J310,0)</f>
        <v>0</v>
      </c>
      <c r="BJ310" s="19" t="s">
        <v>84</v>
      </c>
      <c r="BK310" s="194">
        <f>ROUND(I310*H310,2)</f>
        <v>0</v>
      </c>
      <c r="BL310" s="19" t="s">
        <v>330</v>
      </c>
      <c r="BM310" s="193" t="s">
        <v>7347</v>
      </c>
    </row>
    <row r="311" spans="1:65" s="2" customFormat="1" ht="11.25">
      <c r="A311" s="36"/>
      <c r="B311" s="37"/>
      <c r="C311" s="38"/>
      <c r="D311" s="195" t="s">
        <v>332</v>
      </c>
      <c r="E311" s="38"/>
      <c r="F311" s="196" t="s">
        <v>7348</v>
      </c>
      <c r="G311" s="38"/>
      <c r="H311" s="38"/>
      <c r="I311" s="197"/>
      <c r="J311" s="38"/>
      <c r="K311" s="38"/>
      <c r="L311" s="41"/>
      <c r="M311" s="198"/>
      <c r="N311" s="199"/>
      <c r="O311" s="66"/>
      <c r="P311" s="66"/>
      <c r="Q311" s="66"/>
      <c r="R311" s="66"/>
      <c r="S311" s="66"/>
      <c r="T311" s="67"/>
      <c r="U311" s="36"/>
      <c r="V311" s="36"/>
      <c r="W311" s="36"/>
      <c r="X311" s="36"/>
      <c r="Y311" s="36"/>
      <c r="Z311" s="36"/>
      <c r="AA311" s="36"/>
      <c r="AB311" s="36"/>
      <c r="AC311" s="36"/>
      <c r="AD311" s="36"/>
      <c r="AE311" s="36"/>
      <c r="AT311" s="19" t="s">
        <v>332</v>
      </c>
      <c r="AU311" s="19" t="s">
        <v>87</v>
      </c>
    </row>
    <row r="312" spans="1:65" s="2" customFormat="1" ht="29.25">
      <c r="A312" s="36"/>
      <c r="B312" s="37"/>
      <c r="C312" s="38"/>
      <c r="D312" s="195" t="s">
        <v>334</v>
      </c>
      <c r="E312" s="38"/>
      <c r="F312" s="200" t="s">
        <v>1673</v>
      </c>
      <c r="G312" s="38"/>
      <c r="H312" s="38"/>
      <c r="I312" s="197"/>
      <c r="J312" s="38"/>
      <c r="K312" s="38"/>
      <c r="L312" s="41"/>
      <c r="M312" s="198"/>
      <c r="N312" s="199"/>
      <c r="O312" s="66"/>
      <c r="P312" s="66"/>
      <c r="Q312" s="66"/>
      <c r="R312" s="66"/>
      <c r="S312" s="66"/>
      <c r="T312" s="67"/>
      <c r="U312" s="36"/>
      <c r="V312" s="36"/>
      <c r="W312" s="36"/>
      <c r="X312" s="36"/>
      <c r="Y312" s="36"/>
      <c r="Z312" s="36"/>
      <c r="AA312" s="36"/>
      <c r="AB312" s="36"/>
      <c r="AC312" s="36"/>
      <c r="AD312" s="36"/>
      <c r="AE312" s="36"/>
      <c r="AT312" s="19" t="s">
        <v>334</v>
      </c>
      <c r="AU312" s="19" t="s">
        <v>87</v>
      </c>
    </row>
    <row r="313" spans="1:65" s="15" customFormat="1" ht="11.25">
      <c r="B313" s="223"/>
      <c r="C313" s="224"/>
      <c r="D313" s="195" t="s">
        <v>336</v>
      </c>
      <c r="E313" s="225" t="s">
        <v>19</v>
      </c>
      <c r="F313" s="226" t="s">
        <v>7349</v>
      </c>
      <c r="G313" s="224"/>
      <c r="H313" s="225" t="s">
        <v>19</v>
      </c>
      <c r="I313" s="227"/>
      <c r="J313" s="224"/>
      <c r="K313" s="224"/>
      <c r="L313" s="228"/>
      <c r="M313" s="229"/>
      <c r="N313" s="230"/>
      <c r="O313" s="230"/>
      <c r="P313" s="230"/>
      <c r="Q313" s="230"/>
      <c r="R313" s="230"/>
      <c r="S313" s="230"/>
      <c r="T313" s="231"/>
      <c r="AT313" s="232" t="s">
        <v>336</v>
      </c>
      <c r="AU313" s="232" t="s">
        <v>87</v>
      </c>
      <c r="AV313" s="15" t="s">
        <v>84</v>
      </c>
      <c r="AW313" s="15" t="s">
        <v>37</v>
      </c>
      <c r="AX313" s="15" t="s">
        <v>76</v>
      </c>
      <c r="AY313" s="232" t="s">
        <v>324</v>
      </c>
    </row>
    <row r="314" spans="1:65" s="15" customFormat="1" ht="11.25">
      <c r="B314" s="223"/>
      <c r="C314" s="224"/>
      <c r="D314" s="195" t="s">
        <v>336</v>
      </c>
      <c r="E314" s="225" t="s">
        <v>19</v>
      </c>
      <c r="F314" s="226" t="s">
        <v>7196</v>
      </c>
      <c r="G314" s="224"/>
      <c r="H314" s="225" t="s">
        <v>19</v>
      </c>
      <c r="I314" s="227"/>
      <c r="J314" s="224"/>
      <c r="K314" s="224"/>
      <c r="L314" s="228"/>
      <c r="M314" s="229"/>
      <c r="N314" s="230"/>
      <c r="O314" s="230"/>
      <c r="P314" s="230"/>
      <c r="Q314" s="230"/>
      <c r="R314" s="230"/>
      <c r="S314" s="230"/>
      <c r="T314" s="231"/>
      <c r="AT314" s="232" t="s">
        <v>336</v>
      </c>
      <c r="AU314" s="232" t="s">
        <v>87</v>
      </c>
      <c r="AV314" s="15" t="s">
        <v>84</v>
      </c>
      <c r="AW314" s="15" t="s">
        <v>37</v>
      </c>
      <c r="AX314" s="15" t="s">
        <v>76</v>
      </c>
      <c r="AY314" s="232" t="s">
        <v>324</v>
      </c>
    </row>
    <row r="315" spans="1:65" s="13" customFormat="1" ht="11.25">
      <c r="B315" s="201"/>
      <c r="C315" s="202"/>
      <c r="D315" s="195" t="s">
        <v>336</v>
      </c>
      <c r="E315" s="203" t="s">
        <v>19</v>
      </c>
      <c r="F315" s="204" t="s">
        <v>7350</v>
      </c>
      <c r="G315" s="202"/>
      <c r="H315" s="205">
        <v>31.5</v>
      </c>
      <c r="I315" s="206"/>
      <c r="J315" s="202"/>
      <c r="K315" s="202"/>
      <c r="L315" s="207"/>
      <c r="M315" s="208"/>
      <c r="N315" s="209"/>
      <c r="O315" s="209"/>
      <c r="P315" s="209"/>
      <c r="Q315" s="209"/>
      <c r="R315" s="209"/>
      <c r="S315" s="209"/>
      <c r="T315" s="210"/>
      <c r="AT315" s="211" t="s">
        <v>336</v>
      </c>
      <c r="AU315" s="211" t="s">
        <v>87</v>
      </c>
      <c r="AV315" s="13" t="s">
        <v>87</v>
      </c>
      <c r="AW315" s="13" t="s">
        <v>37</v>
      </c>
      <c r="AX315" s="13" t="s">
        <v>76</v>
      </c>
      <c r="AY315" s="211" t="s">
        <v>324</v>
      </c>
    </row>
    <row r="316" spans="1:65" s="13" customFormat="1" ht="11.25">
      <c r="B316" s="201"/>
      <c r="C316" s="202"/>
      <c r="D316" s="195" t="s">
        <v>336</v>
      </c>
      <c r="E316" s="203" t="s">
        <v>19</v>
      </c>
      <c r="F316" s="204" t="s">
        <v>7351</v>
      </c>
      <c r="G316" s="202"/>
      <c r="H316" s="205">
        <v>142.80000000000001</v>
      </c>
      <c r="I316" s="206"/>
      <c r="J316" s="202"/>
      <c r="K316" s="202"/>
      <c r="L316" s="207"/>
      <c r="M316" s="208"/>
      <c r="N316" s="209"/>
      <c r="O316" s="209"/>
      <c r="P316" s="209"/>
      <c r="Q316" s="209"/>
      <c r="R316" s="209"/>
      <c r="S316" s="209"/>
      <c r="T316" s="210"/>
      <c r="AT316" s="211" t="s">
        <v>336</v>
      </c>
      <c r="AU316" s="211" t="s">
        <v>87</v>
      </c>
      <c r="AV316" s="13" t="s">
        <v>87</v>
      </c>
      <c r="AW316" s="13" t="s">
        <v>37</v>
      </c>
      <c r="AX316" s="13" t="s">
        <v>76</v>
      </c>
      <c r="AY316" s="211" t="s">
        <v>324</v>
      </c>
    </row>
    <row r="317" spans="1:65" s="13" customFormat="1" ht="11.25">
      <c r="B317" s="201"/>
      <c r="C317" s="202"/>
      <c r="D317" s="195" t="s">
        <v>336</v>
      </c>
      <c r="E317" s="203" t="s">
        <v>19</v>
      </c>
      <c r="F317" s="204" t="s">
        <v>7352</v>
      </c>
      <c r="G317" s="202"/>
      <c r="H317" s="205">
        <v>155</v>
      </c>
      <c r="I317" s="206"/>
      <c r="J317" s="202"/>
      <c r="K317" s="202"/>
      <c r="L317" s="207"/>
      <c r="M317" s="208"/>
      <c r="N317" s="209"/>
      <c r="O317" s="209"/>
      <c r="P317" s="209"/>
      <c r="Q317" s="209"/>
      <c r="R317" s="209"/>
      <c r="S317" s="209"/>
      <c r="T317" s="210"/>
      <c r="AT317" s="211" t="s">
        <v>336</v>
      </c>
      <c r="AU317" s="211" t="s">
        <v>87</v>
      </c>
      <c r="AV317" s="13" t="s">
        <v>87</v>
      </c>
      <c r="AW317" s="13" t="s">
        <v>37</v>
      </c>
      <c r="AX317" s="13" t="s">
        <v>76</v>
      </c>
      <c r="AY317" s="211" t="s">
        <v>324</v>
      </c>
    </row>
    <row r="318" spans="1:65" s="13" customFormat="1" ht="11.25">
      <c r="B318" s="201"/>
      <c r="C318" s="202"/>
      <c r="D318" s="195" t="s">
        <v>336</v>
      </c>
      <c r="E318" s="203" t="s">
        <v>19</v>
      </c>
      <c r="F318" s="204" t="s">
        <v>7353</v>
      </c>
      <c r="G318" s="202"/>
      <c r="H318" s="205">
        <v>129</v>
      </c>
      <c r="I318" s="206"/>
      <c r="J318" s="202"/>
      <c r="K318" s="202"/>
      <c r="L318" s="207"/>
      <c r="M318" s="208"/>
      <c r="N318" s="209"/>
      <c r="O318" s="209"/>
      <c r="P318" s="209"/>
      <c r="Q318" s="209"/>
      <c r="R318" s="209"/>
      <c r="S318" s="209"/>
      <c r="T318" s="210"/>
      <c r="AT318" s="211" t="s">
        <v>336</v>
      </c>
      <c r="AU318" s="211" t="s">
        <v>87</v>
      </c>
      <c r="AV318" s="13" t="s">
        <v>87</v>
      </c>
      <c r="AW318" s="13" t="s">
        <v>37</v>
      </c>
      <c r="AX318" s="13" t="s">
        <v>76</v>
      </c>
      <c r="AY318" s="211" t="s">
        <v>324</v>
      </c>
    </row>
    <row r="319" spans="1:65" s="13" customFormat="1" ht="11.25">
      <c r="B319" s="201"/>
      <c r="C319" s="202"/>
      <c r="D319" s="195" t="s">
        <v>336</v>
      </c>
      <c r="E319" s="203" t="s">
        <v>19</v>
      </c>
      <c r="F319" s="204" t="s">
        <v>7354</v>
      </c>
      <c r="G319" s="202"/>
      <c r="H319" s="205">
        <v>121</v>
      </c>
      <c r="I319" s="206"/>
      <c r="J319" s="202"/>
      <c r="K319" s="202"/>
      <c r="L319" s="207"/>
      <c r="M319" s="208"/>
      <c r="N319" s="209"/>
      <c r="O319" s="209"/>
      <c r="P319" s="209"/>
      <c r="Q319" s="209"/>
      <c r="R319" s="209"/>
      <c r="S319" s="209"/>
      <c r="T319" s="210"/>
      <c r="AT319" s="211" t="s">
        <v>336</v>
      </c>
      <c r="AU319" s="211" t="s">
        <v>87</v>
      </c>
      <c r="AV319" s="13" t="s">
        <v>87</v>
      </c>
      <c r="AW319" s="13" t="s">
        <v>37</v>
      </c>
      <c r="AX319" s="13" t="s">
        <v>76</v>
      </c>
      <c r="AY319" s="211" t="s">
        <v>324</v>
      </c>
    </row>
    <row r="320" spans="1:65" s="13" customFormat="1" ht="11.25">
      <c r="B320" s="201"/>
      <c r="C320" s="202"/>
      <c r="D320" s="195" t="s">
        <v>336</v>
      </c>
      <c r="E320" s="203" t="s">
        <v>19</v>
      </c>
      <c r="F320" s="204" t="s">
        <v>7355</v>
      </c>
      <c r="G320" s="202"/>
      <c r="H320" s="205">
        <v>125</v>
      </c>
      <c r="I320" s="206"/>
      <c r="J320" s="202"/>
      <c r="K320" s="202"/>
      <c r="L320" s="207"/>
      <c r="M320" s="208"/>
      <c r="N320" s="209"/>
      <c r="O320" s="209"/>
      <c r="P320" s="209"/>
      <c r="Q320" s="209"/>
      <c r="R320" s="209"/>
      <c r="S320" s="209"/>
      <c r="T320" s="210"/>
      <c r="AT320" s="211" t="s">
        <v>336</v>
      </c>
      <c r="AU320" s="211" t="s">
        <v>87</v>
      </c>
      <c r="AV320" s="13" t="s">
        <v>87</v>
      </c>
      <c r="AW320" s="13" t="s">
        <v>37</v>
      </c>
      <c r="AX320" s="13" t="s">
        <v>76</v>
      </c>
      <c r="AY320" s="211" t="s">
        <v>324</v>
      </c>
    </row>
    <row r="321" spans="1:65" s="13" customFormat="1" ht="11.25">
      <c r="B321" s="201"/>
      <c r="C321" s="202"/>
      <c r="D321" s="195" t="s">
        <v>336</v>
      </c>
      <c r="E321" s="203" t="s">
        <v>19</v>
      </c>
      <c r="F321" s="204" t="s">
        <v>7356</v>
      </c>
      <c r="G321" s="202"/>
      <c r="H321" s="205">
        <v>148</v>
      </c>
      <c r="I321" s="206"/>
      <c r="J321" s="202"/>
      <c r="K321" s="202"/>
      <c r="L321" s="207"/>
      <c r="M321" s="208"/>
      <c r="N321" s="209"/>
      <c r="O321" s="209"/>
      <c r="P321" s="209"/>
      <c r="Q321" s="209"/>
      <c r="R321" s="209"/>
      <c r="S321" s="209"/>
      <c r="T321" s="210"/>
      <c r="AT321" s="211" t="s">
        <v>336</v>
      </c>
      <c r="AU321" s="211" t="s">
        <v>87</v>
      </c>
      <c r="AV321" s="13" t="s">
        <v>87</v>
      </c>
      <c r="AW321" s="13" t="s">
        <v>37</v>
      </c>
      <c r="AX321" s="13" t="s">
        <v>76</v>
      </c>
      <c r="AY321" s="211" t="s">
        <v>324</v>
      </c>
    </row>
    <row r="322" spans="1:65" s="13" customFormat="1" ht="11.25">
      <c r="B322" s="201"/>
      <c r="C322" s="202"/>
      <c r="D322" s="195" t="s">
        <v>336</v>
      </c>
      <c r="E322" s="203" t="s">
        <v>19</v>
      </c>
      <c r="F322" s="204" t="s">
        <v>7357</v>
      </c>
      <c r="G322" s="202"/>
      <c r="H322" s="205">
        <v>149</v>
      </c>
      <c r="I322" s="206"/>
      <c r="J322" s="202"/>
      <c r="K322" s="202"/>
      <c r="L322" s="207"/>
      <c r="M322" s="208"/>
      <c r="N322" s="209"/>
      <c r="O322" s="209"/>
      <c r="P322" s="209"/>
      <c r="Q322" s="209"/>
      <c r="R322" s="209"/>
      <c r="S322" s="209"/>
      <c r="T322" s="210"/>
      <c r="AT322" s="211" t="s">
        <v>336</v>
      </c>
      <c r="AU322" s="211" t="s">
        <v>87</v>
      </c>
      <c r="AV322" s="13" t="s">
        <v>87</v>
      </c>
      <c r="AW322" s="13" t="s">
        <v>37</v>
      </c>
      <c r="AX322" s="13" t="s">
        <v>76</v>
      </c>
      <c r="AY322" s="211" t="s">
        <v>324</v>
      </c>
    </row>
    <row r="323" spans="1:65" s="13" customFormat="1" ht="11.25">
      <c r="B323" s="201"/>
      <c r="C323" s="202"/>
      <c r="D323" s="195" t="s">
        <v>336</v>
      </c>
      <c r="E323" s="203" t="s">
        <v>19</v>
      </c>
      <c r="F323" s="204" t="s">
        <v>7358</v>
      </c>
      <c r="G323" s="202"/>
      <c r="H323" s="205">
        <v>124</v>
      </c>
      <c r="I323" s="206"/>
      <c r="J323" s="202"/>
      <c r="K323" s="202"/>
      <c r="L323" s="207"/>
      <c r="M323" s="208"/>
      <c r="N323" s="209"/>
      <c r="O323" s="209"/>
      <c r="P323" s="209"/>
      <c r="Q323" s="209"/>
      <c r="R323" s="209"/>
      <c r="S323" s="209"/>
      <c r="T323" s="210"/>
      <c r="AT323" s="211" t="s">
        <v>336</v>
      </c>
      <c r="AU323" s="211" t="s">
        <v>87</v>
      </c>
      <c r="AV323" s="13" t="s">
        <v>87</v>
      </c>
      <c r="AW323" s="13" t="s">
        <v>37</v>
      </c>
      <c r="AX323" s="13" t="s">
        <v>76</v>
      </c>
      <c r="AY323" s="211" t="s">
        <v>324</v>
      </c>
    </row>
    <row r="324" spans="1:65" s="13" customFormat="1" ht="11.25">
      <c r="B324" s="201"/>
      <c r="C324" s="202"/>
      <c r="D324" s="195" t="s">
        <v>336</v>
      </c>
      <c r="E324" s="203" t="s">
        <v>19</v>
      </c>
      <c r="F324" s="204" t="s">
        <v>7359</v>
      </c>
      <c r="G324" s="202"/>
      <c r="H324" s="205">
        <v>124</v>
      </c>
      <c r="I324" s="206"/>
      <c r="J324" s="202"/>
      <c r="K324" s="202"/>
      <c r="L324" s="207"/>
      <c r="M324" s="208"/>
      <c r="N324" s="209"/>
      <c r="O324" s="209"/>
      <c r="P324" s="209"/>
      <c r="Q324" s="209"/>
      <c r="R324" s="209"/>
      <c r="S324" s="209"/>
      <c r="T324" s="210"/>
      <c r="AT324" s="211" t="s">
        <v>336</v>
      </c>
      <c r="AU324" s="211" t="s">
        <v>87</v>
      </c>
      <c r="AV324" s="13" t="s">
        <v>87</v>
      </c>
      <c r="AW324" s="13" t="s">
        <v>37</v>
      </c>
      <c r="AX324" s="13" t="s">
        <v>76</v>
      </c>
      <c r="AY324" s="211" t="s">
        <v>324</v>
      </c>
    </row>
    <row r="325" spans="1:65" s="13" customFormat="1" ht="11.25">
      <c r="B325" s="201"/>
      <c r="C325" s="202"/>
      <c r="D325" s="195" t="s">
        <v>336</v>
      </c>
      <c r="E325" s="203" t="s">
        <v>19</v>
      </c>
      <c r="F325" s="204" t="s">
        <v>7360</v>
      </c>
      <c r="G325" s="202"/>
      <c r="H325" s="205">
        <v>57.33</v>
      </c>
      <c r="I325" s="206"/>
      <c r="J325" s="202"/>
      <c r="K325" s="202"/>
      <c r="L325" s="207"/>
      <c r="M325" s="208"/>
      <c r="N325" s="209"/>
      <c r="O325" s="209"/>
      <c r="P325" s="209"/>
      <c r="Q325" s="209"/>
      <c r="R325" s="209"/>
      <c r="S325" s="209"/>
      <c r="T325" s="210"/>
      <c r="AT325" s="211" t="s">
        <v>336</v>
      </c>
      <c r="AU325" s="211" t="s">
        <v>87</v>
      </c>
      <c r="AV325" s="13" t="s">
        <v>87</v>
      </c>
      <c r="AW325" s="13" t="s">
        <v>37</v>
      </c>
      <c r="AX325" s="13" t="s">
        <v>76</v>
      </c>
      <c r="AY325" s="211" t="s">
        <v>324</v>
      </c>
    </row>
    <row r="326" spans="1:65" s="13" customFormat="1" ht="11.25">
      <c r="B326" s="201"/>
      <c r="C326" s="202"/>
      <c r="D326" s="195" t="s">
        <v>336</v>
      </c>
      <c r="E326" s="203" t="s">
        <v>19</v>
      </c>
      <c r="F326" s="204" t="s">
        <v>7361</v>
      </c>
      <c r="G326" s="202"/>
      <c r="H326" s="205">
        <v>98.7</v>
      </c>
      <c r="I326" s="206"/>
      <c r="J326" s="202"/>
      <c r="K326" s="202"/>
      <c r="L326" s="207"/>
      <c r="M326" s="208"/>
      <c r="N326" s="209"/>
      <c r="O326" s="209"/>
      <c r="P326" s="209"/>
      <c r="Q326" s="209"/>
      <c r="R326" s="209"/>
      <c r="S326" s="209"/>
      <c r="T326" s="210"/>
      <c r="AT326" s="211" t="s">
        <v>336</v>
      </c>
      <c r="AU326" s="211" t="s">
        <v>87</v>
      </c>
      <c r="AV326" s="13" t="s">
        <v>87</v>
      </c>
      <c r="AW326" s="13" t="s">
        <v>37</v>
      </c>
      <c r="AX326" s="13" t="s">
        <v>76</v>
      </c>
      <c r="AY326" s="211" t="s">
        <v>324</v>
      </c>
    </row>
    <row r="327" spans="1:65" s="14" customFormat="1" ht="11.25">
      <c r="B327" s="212"/>
      <c r="C327" s="213"/>
      <c r="D327" s="195" t="s">
        <v>336</v>
      </c>
      <c r="E327" s="214" t="s">
        <v>7152</v>
      </c>
      <c r="F327" s="215" t="s">
        <v>349</v>
      </c>
      <c r="G327" s="213"/>
      <c r="H327" s="216">
        <v>1405.33</v>
      </c>
      <c r="I327" s="217"/>
      <c r="J327" s="213"/>
      <c r="K327" s="213"/>
      <c r="L327" s="218"/>
      <c r="M327" s="219"/>
      <c r="N327" s="220"/>
      <c r="O327" s="220"/>
      <c r="P327" s="220"/>
      <c r="Q327" s="220"/>
      <c r="R327" s="220"/>
      <c r="S327" s="220"/>
      <c r="T327" s="221"/>
      <c r="AT327" s="222" t="s">
        <v>336</v>
      </c>
      <c r="AU327" s="222" t="s">
        <v>87</v>
      </c>
      <c r="AV327" s="14" t="s">
        <v>330</v>
      </c>
      <c r="AW327" s="14" t="s">
        <v>37</v>
      </c>
      <c r="AX327" s="14" t="s">
        <v>84</v>
      </c>
      <c r="AY327" s="222" t="s">
        <v>324</v>
      </c>
    </row>
    <row r="328" spans="1:65" s="2" customFormat="1" ht="14.45" customHeight="1">
      <c r="A328" s="36"/>
      <c r="B328" s="37"/>
      <c r="C328" s="182" t="s">
        <v>683</v>
      </c>
      <c r="D328" s="182" t="s">
        <v>326</v>
      </c>
      <c r="E328" s="183" t="s">
        <v>7362</v>
      </c>
      <c r="F328" s="184" t="s">
        <v>7363</v>
      </c>
      <c r="G328" s="185" t="s">
        <v>152</v>
      </c>
      <c r="H328" s="186">
        <v>13.5</v>
      </c>
      <c r="I328" s="187"/>
      <c r="J328" s="188">
        <f>ROUND(I328*H328,2)</f>
        <v>0</v>
      </c>
      <c r="K328" s="184" t="s">
        <v>329</v>
      </c>
      <c r="L328" s="41"/>
      <c r="M328" s="189" t="s">
        <v>19</v>
      </c>
      <c r="N328" s="190" t="s">
        <v>47</v>
      </c>
      <c r="O328" s="66"/>
      <c r="P328" s="191">
        <f>O328*H328</f>
        <v>0</v>
      </c>
      <c r="Q328" s="191">
        <v>0</v>
      </c>
      <c r="R328" s="191">
        <f>Q328*H328</f>
        <v>0</v>
      </c>
      <c r="S328" s="191">
        <v>2</v>
      </c>
      <c r="T328" s="192">
        <f>S328*H328</f>
        <v>27</v>
      </c>
      <c r="U328" s="36"/>
      <c r="V328" s="36"/>
      <c r="W328" s="36"/>
      <c r="X328" s="36"/>
      <c r="Y328" s="36"/>
      <c r="Z328" s="36"/>
      <c r="AA328" s="36"/>
      <c r="AB328" s="36"/>
      <c r="AC328" s="36"/>
      <c r="AD328" s="36"/>
      <c r="AE328" s="36"/>
      <c r="AR328" s="193" t="s">
        <v>330</v>
      </c>
      <c r="AT328" s="193" t="s">
        <v>326</v>
      </c>
      <c r="AU328" s="193" t="s">
        <v>87</v>
      </c>
      <c r="AY328" s="19" t="s">
        <v>324</v>
      </c>
      <c r="BE328" s="194">
        <f>IF(N328="základní",J328,0)</f>
        <v>0</v>
      </c>
      <c r="BF328" s="194">
        <f>IF(N328="snížená",J328,0)</f>
        <v>0</v>
      </c>
      <c r="BG328" s="194">
        <f>IF(N328="zákl. přenesená",J328,0)</f>
        <v>0</v>
      </c>
      <c r="BH328" s="194">
        <f>IF(N328="sníž. přenesená",J328,0)</f>
        <v>0</v>
      </c>
      <c r="BI328" s="194">
        <f>IF(N328="nulová",J328,0)</f>
        <v>0</v>
      </c>
      <c r="BJ328" s="19" t="s">
        <v>84</v>
      </c>
      <c r="BK328" s="194">
        <f>ROUND(I328*H328,2)</f>
        <v>0</v>
      </c>
      <c r="BL328" s="19" t="s">
        <v>330</v>
      </c>
      <c r="BM328" s="193" t="s">
        <v>7364</v>
      </c>
    </row>
    <row r="329" spans="1:65" s="2" customFormat="1" ht="11.25">
      <c r="A329" s="36"/>
      <c r="B329" s="37"/>
      <c r="C329" s="38"/>
      <c r="D329" s="195" t="s">
        <v>332</v>
      </c>
      <c r="E329" s="38"/>
      <c r="F329" s="196" t="s">
        <v>7365</v>
      </c>
      <c r="G329" s="38"/>
      <c r="H329" s="38"/>
      <c r="I329" s="197"/>
      <c r="J329" s="38"/>
      <c r="K329" s="38"/>
      <c r="L329" s="41"/>
      <c r="M329" s="198"/>
      <c r="N329" s="199"/>
      <c r="O329" s="66"/>
      <c r="P329" s="66"/>
      <c r="Q329" s="66"/>
      <c r="R329" s="66"/>
      <c r="S329" s="66"/>
      <c r="T329" s="67"/>
      <c r="U329" s="36"/>
      <c r="V329" s="36"/>
      <c r="W329" s="36"/>
      <c r="X329" s="36"/>
      <c r="Y329" s="36"/>
      <c r="Z329" s="36"/>
      <c r="AA329" s="36"/>
      <c r="AB329" s="36"/>
      <c r="AC329" s="36"/>
      <c r="AD329" s="36"/>
      <c r="AE329" s="36"/>
      <c r="AT329" s="19" t="s">
        <v>332</v>
      </c>
      <c r="AU329" s="19" t="s">
        <v>87</v>
      </c>
    </row>
    <row r="330" spans="1:65" s="13" customFormat="1" ht="11.25">
      <c r="B330" s="201"/>
      <c r="C330" s="202"/>
      <c r="D330" s="195" t="s">
        <v>336</v>
      </c>
      <c r="E330" s="203" t="s">
        <v>19</v>
      </c>
      <c r="F330" s="204" t="s">
        <v>7146</v>
      </c>
      <c r="G330" s="202"/>
      <c r="H330" s="205">
        <v>13.5</v>
      </c>
      <c r="I330" s="206"/>
      <c r="J330" s="202"/>
      <c r="K330" s="202"/>
      <c r="L330" s="207"/>
      <c r="M330" s="208"/>
      <c r="N330" s="209"/>
      <c r="O330" s="209"/>
      <c r="P330" s="209"/>
      <c r="Q330" s="209"/>
      <c r="R330" s="209"/>
      <c r="S330" s="209"/>
      <c r="T330" s="210"/>
      <c r="AT330" s="211" t="s">
        <v>336</v>
      </c>
      <c r="AU330" s="211" t="s">
        <v>87</v>
      </c>
      <c r="AV330" s="13" t="s">
        <v>87</v>
      </c>
      <c r="AW330" s="13" t="s">
        <v>37</v>
      </c>
      <c r="AX330" s="13" t="s">
        <v>84</v>
      </c>
      <c r="AY330" s="211" t="s">
        <v>324</v>
      </c>
    </row>
    <row r="331" spans="1:65" s="2" customFormat="1" ht="14.45" customHeight="1">
      <c r="A331" s="36"/>
      <c r="B331" s="37"/>
      <c r="C331" s="182" t="s">
        <v>211</v>
      </c>
      <c r="D331" s="182" t="s">
        <v>326</v>
      </c>
      <c r="E331" s="183" t="s">
        <v>7366</v>
      </c>
      <c r="F331" s="184" t="s">
        <v>7367</v>
      </c>
      <c r="G331" s="185" t="s">
        <v>152</v>
      </c>
      <c r="H331" s="186">
        <v>2.4500000000000002</v>
      </c>
      <c r="I331" s="187"/>
      <c r="J331" s="188">
        <f>ROUND(I331*H331,2)</f>
        <v>0</v>
      </c>
      <c r="K331" s="184" t="s">
        <v>329</v>
      </c>
      <c r="L331" s="41"/>
      <c r="M331" s="189" t="s">
        <v>19</v>
      </c>
      <c r="N331" s="190" t="s">
        <v>47</v>
      </c>
      <c r="O331" s="66"/>
      <c r="P331" s="191">
        <f>O331*H331</f>
        <v>0</v>
      </c>
      <c r="Q331" s="191">
        <v>0</v>
      </c>
      <c r="R331" s="191">
        <f>Q331*H331</f>
        <v>0</v>
      </c>
      <c r="S331" s="191">
        <v>2.2000000000000002</v>
      </c>
      <c r="T331" s="192">
        <f>S331*H331</f>
        <v>5.3900000000000006</v>
      </c>
      <c r="U331" s="36"/>
      <c r="V331" s="36"/>
      <c r="W331" s="36"/>
      <c r="X331" s="36"/>
      <c r="Y331" s="36"/>
      <c r="Z331" s="36"/>
      <c r="AA331" s="36"/>
      <c r="AB331" s="36"/>
      <c r="AC331" s="36"/>
      <c r="AD331" s="36"/>
      <c r="AE331" s="36"/>
      <c r="AR331" s="193" t="s">
        <v>330</v>
      </c>
      <c r="AT331" s="193" t="s">
        <v>326</v>
      </c>
      <c r="AU331" s="193" t="s">
        <v>87</v>
      </c>
      <c r="AY331" s="19" t="s">
        <v>324</v>
      </c>
      <c r="BE331" s="194">
        <f>IF(N331="základní",J331,0)</f>
        <v>0</v>
      </c>
      <c r="BF331" s="194">
        <f>IF(N331="snížená",J331,0)</f>
        <v>0</v>
      </c>
      <c r="BG331" s="194">
        <f>IF(N331="zákl. přenesená",J331,0)</f>
        <v>0</v>
      </c>
      <c r="BH331" s="194">
        <f>IF(N331="sníž. přenesená",J331,0)</f>
        <v>0</v>
      </c>
      <c r="BI331" s="194">
        <f>IF(N331="nulová",J331,0)</f>
        <v>0</v>
      </c>
      <c r="BJ331" s="19" t="s">
        <v>84</v>
      </c>
      <c r="BK331" s="194">
        <f>ROUND(I331*H331,2)</f>
        <v>0</v>
      </c>
      <c r="BL331" s="19" t="s">
        <v>330</v>
      </c>
      <c r="BM331" s="193" t="s">
        <v>7368</v>
      </c>
    </row>
    <row r="332" spans="1:65" s="2" customFormat="1" ht="11.25">
      <c r="A332" s="36"/>
      <c r="B332" s="37"/>
      <c r="C332" s="38"/>
      <c r="D332" s="195" t="s">
        <v>332</v>
      </c>
      <c r="E332" s="38"/>
      <c r="F332" s="196" t="s">
        <v>7369</v>
      </c>
      <c r="G332" s="38"/>
      <c r="H332" s="38"/>
      <c r="I332" s="197"/>
      <c r="J332" s="38"/>
      <c r="K332" s="38"/>
      <c r="L332" s="41"/>
      <c r="M332" s="198"/>
      <c r="N332" s="199"/>
      <c r="O332" s="66"/>
      <c r="P332" s="66"/>
      <c r="Q332" s="66"/>
      <c r="R332" s="66"/>
      <c r="S332" s="66"/>
      <c r="T332" s="67"/>
      <c r="U332" s="36"/>
      <c r="V332" s="36"/>
      <c r="W332" s="36"/>
      <c r="X332" s="36"/>
      <c r="Y332" s="36"/>
      <c r="Z332" s="36"/>
      <c r="AA332" s="36"/>
      <c r="AB332" s="36"/>
      <c r="AC332" s="36"/>
      <c r="AD332" s="36"/>
      <c r="AE332" s="36"/>
      <c r="AT332" s="19" t="s">
        <v>332</v>
      </c>
      <c r="AU332" s="19" t="s">
        <v>87</v>
      </c>
    </row>
    <row r="333" spans="1:65" s="2" customFormat="1" ht="29.25">
      <c r="A333" s="36"/>
      <c r="B333" s="37"/>
      <c r="C333" s="38"/>
      <c r="D333" s="195" t="s">
        <v>334</v>
      </c>
      <c r="E333" s="38"/>
      <c r="F333" s="200" t="s">
        <v>7370</v>
      </c>
      <c r="G333" s="38"/>
      <c r="H333" s="38"/>
      <c r="I333" s="197"/>
      <c r="J333" s="38"/>
      <c r="K333" s="38"/>
      <c r="L333" s="41"/>
      <c r="M333" s="198"/>
      <c r="N333" s="199"/>
      <c r="O333" s="66"/>
      <c r="P333" s="66"/>
      <c r="Q333" s="66"/>
      <c r="R333" s="66"/>
      <c r="S333" s="66"/>
      <c r="T333" s="67"/>
      <c r="U333" s="36"/>
      <c r="V333" s="36"/>
      <c r="W333" s="36"/>
      <c r="X333" s="36"/>
      <c r="Y333" s="36"/>
      <c r="Z333" s="36"/>
      <c r="AA333" s="36"/>
      <c r="AB333" s="36"/>
      <c r="AC333" s="36"/>
      <c r="AD333" s="36"/>
      <c r="AE333" s="36"/>
      <c r="AT333" s="19" t="s">
        <v>334</v>
      </c>
      <c r="AU333" s="19" t="s">
        <v>87</v>
      </c>
    </row>
    <row r="334" spans="1:65" s="15" customFormat="1" ht="11.25">
      <c r="B334" s="223"/>
      <c r="C334" s="224"/>
      <c r="D334" s="195" t="s">
        <v>336</v>
      </c>
      <c r="E334" s="225" t="s">
        <v>19</v>
      </c>
      <c r="F334" s="226" t="s">
        <v>7150</v>
      </c>
      <c r="G334" s="224"/>
      <c r="H334" s="225" t="s">
        <v>19</v>
      </c>
      <c r="I334" s="227"/>
      <c r="J334" s="224"/>
      <c r="K334" s="224"/>
      <c r="L334" s="228"/>
      <c r="M334" s="229"/>
      <c r="N334" s="230"/>
      <c r="O334" s="230"/>
      <c r="P334" s="230"/>
      <c r="Q334" s="230"/>
      <c r="R334" s="230"/>
      <c r="S334" s="230"/>
      <c r="T334" s="231"/>
      <c r="AT334" s="232" t="s">
        <v>336</v>
      </c>
      <c r="AU334" s="232" t="s">
        <v>87</v>
      </c>
      <c r="AV334" s="15" t="s">
        <v>84</v>
      </c>
      <c r="AW334" s="15" t="s">
        <v>37</v>
      </c>
      <c r="AX334" s="15" t="s">
        <v>76</v>
      </c>
      <c r="AY334" s="232" t="s">
        <v>324</v>
      </c>
    </row>
    <row r="335" spans="1:65" s="13" customFormat="1" ht="11.25">
      <c r="B335" s="201"/>
      <c r="C335" s="202"/>
      <c r="D335" s="195" t="s">
        <v>336</v>
      </c>
      <c r="E335" s="203" t="s">
        <v>7149</v>
      </c>
      <c r="F335" s="204" t="s">
        <v>7371</v>
      </c>
      <c r="G335" s="202"/>
      <c r="H335" s="205">
        <v>2.4500000000000002</v>
      </c>
      <c r="I335" s="206"/>
      <c r="J335" s="202"/>
      <c r="K335" s="202"/>
      <c r="L335" s="207"/>
      <c r="M335" s="208"/>
      <c r="N335" s="209"/>
      <c r="O335" s="209"/>
      <c r="P335" s="209"/>
      <c r="Q335" s="209"/>
      <c r="R335" s="209"/>
      <c r="S335" s="209"/>
      <c r="T335" s="210"/>
      <c r="AT335" s="211" t="s">
        <v>336</v>
      </c>
      <c r="AU335" s="211" t="s">
        <v>87</v>
      </c>
      <c r="AV335" s="13" t="s">
        <v>87</v>
      </c>
      <c r="AW335" s="13" t="s">
        <v>37</v>
      </c>
      <c r="AX335" s="13" t="s">
        <v>84</v>
      </c>
      <c r="AY335" s="211" t="s">
        <v>324</v>
      </c>
    </row>
    <row r="336" spans="1:65" s="2" customFormat="1" ht="14.45" customHeight="1">
      <c r="A336" s="36"/>
      <c r="B336" s="37"/>
      <c r="C336" s="182" t="s">
        <v>165</v>
      </c>
      <c r="D336" s="182" t="s">
        <v>326</v>
      </c>
      <c r="E336" s="183" t="s">
        <v>7372</v>
      </c>
      <c r="F336" s="184" t="s">
        <v>7373</v>
      </c>
      <c r="G336" s="185" t="s">
        <v>190</v>
      </c>
      <c r="H336" s="186">
        <v>3</v>
      </c>
      <c r="I336" s="187"/>
      <c r="J336" s="188">
        <f>ROUND(I336*H336,2)</f>
        <v>0</v>
      </c>
      <c r="K336" s="184" t="s">
        <v>329</v>
      </c>
      <c r="L336" s="41"/>
      <c r="M336" s="189" t="s">
        <v>19</v>
      </c>
      <c r="N336" s="190" t="s">
        <v>47</v>
      </c>
      <c r="O336" s="66"/>
      <c r="P336" s="191">
        <f>O336*H336</f>
        <v>0</v>
      </c>
      <c r="Q336" s="191">
        <v>0</v>
      </c>
      <c r="R336" s="191">
        <f>Q336*H336</f>
        <v>0</v>
      </c>
      <c r="S336" s="191">
        <v>8.2000000000000003E-2</v>
      </c>
      <c r="T336" s="192">
        <f>S336*H336</f>
        <v>0.246</v>
      </c>
      <c r="U336" s="36"/>
      <c r="V336" s="36"/>
      <c r="W336" s="36"/>
      <c r="X336" s="36"/>
      <c r="Y336" s="36"/>
      <c r="Z336" s="36"/>
      <c r="AA336" s="36"/>
      <c r="AB336" s="36"/>
      <c r="AC336" s="36"/>
      <c r="AD336" s="36"/>
      <c r="AE336" s="36"/>
      <c r="AR336" s="193" t="s">
        <v>330</v>
      </c>
      <c r="AT336" s="193" t="s">
        <v>326</v>
      </c>
      <c r="AU336" s="193" t="s">
        <v>87</v>
      </c>
      <c r="AY336" s="19" t="s">
        <v>324</v>
      </c>
      <c r="BE336" s="194">
        <f>IF(N336="základní",J336,0)</f>
        <v>0</v>
      </c>
      <c r="BF336" s="194">
        <f>IF(N336="snížená",J336,0)</f>
        <v>0</v>
      </c>
      <c r="BG336" s="194">
        <f>IF(N336="zákl. přenesená",J336,0)</f>
        <v>0</v>
      </c>
      <c r="BH336" s="194">
        <f>IF(N336="sníž. přenesená",J336,0)</f>
        <v>0</v>
      </c>
      <c r="BI336" s="194">
        <f>IF(N336="nulová",J336,0)</f>
        <v>0</v>
      </c>
      <c r="BJ336" s="19" t="s">
        <v>84</v>
      </c>
      <c r="BK336" s="194">
        <f>ROUND(I336*H336,2)</f>
        <v>0</v>
      </c>
      <c r="BL336" s="19" t="s">
        <v>330</v>
      </c>
      <c r="BM336" s="193" t="s">
        <v>7374</v>
      </c>
    </row>
    <row r="337" spans="1:65" s="2" customFormat="1" ht="19.5">
      <c r="A337" s="36"/>
      <c r="B337" s="37"/>
      <c r="C337" s="38"/>
      <c r="D337" s="195" t="s">
        <v>332</v>
      </c>
      <c r="E337" s="38"/>
      <c r="F337" s="196" t="s">
        <v>7375</v>
      </c>
      <c r="G337" s="38"/>
      <c r="H337" s="38"/>
      <c r="I337" s="197"/>
      <c r="J337" s="38"/>
      <c r="K337" s="38"/>
      <c r="L337" s="41"/>
      <c r="M337" s="198"/>
      <c r="N337" s="199"/>
      <c r="O337" s="66"/>
      <c r="P337" s="66"/>
      <c r="Q337" s="66"/>
      <c r="R337" s="66"/>
      <c r="S337" s="66"/>
      <c r="T337" s="67"/>
      <c r="U337" s="36"/>
      <c r="V337" s="36"/>
      <c r="W337" s="36"/>
      <c r="X337" s="36"/>
      <c r="Y337" s="36"/>
      <c r="Z337" s="36"/>
      <c r="AA337" s="36"/>
      <c r="AB337" s="36"/>
      <c r="AC337" s="36"/>
      <c r="AD337" s="36"/>
      <c r="AE337" s="36"/>
      <c r="AT337" s="19" t="s">
        <v>332</v>
      </c>
      <c r="AU337" s="19" t="s">
        <v>87</v>
      </c>
    </row>
    <row r="338" spans="1:65" s="2" customFormat="1" ht="68.25">
      <c r="A338" s="36"/>
      <c r="B338" s="37"/>
      <c r="C338" s="38"/>
      <c r="D338" s="195" t="s">
        <v>334</v>
      </c>
      <c r="E338" s="38"/>
      <c r="F338" s="200" t="s">
        <v>7376</v>
      </c>
      <c r="G338" s="38"/>
      <c r="H338" s="38"/>
      <c r="I338" s="197"/>
      <c r="J338" s="38"/>
      <c r="K338" s="38"/>
      <c r="L338" s="41"/>
      <c r="M338" s="198"/>
      <c r="N338" s="199"/>
      <c r="O338" s="66"/>
      <c r="P338" s="66"/>
      <c r="Q338" s="66"/>
      <c r="R338" s="66"/>
      <c r="S338" s="66"/>
      <c r="T338" s="67"/>
      <c r="U338" s="36"/>
      <c r="V338" s="36"/>
      <c r="W338" s="36"/>
      <c r="X338" s="36"/>
      <c r="Y338" s="36"/>
      <c r="Z338" s="36"/>
      <c r="AA338" s="36"/>
      <c r="AB338" s="36"/>
      <c r="AC338" s="36"/>
      <c r="AD338" s="36"/>
      <c r="AE338" s="36"/>
      <c r="AT338" s="19" t="s">
        <v>334</v>
      </c>
      <c r="AU338" s="19" t="s">
        <v>87</v>
      </c>
    </row>
    <row r="339" spans="1:65" s="2" customFormat="1" ht="19.5">
      <c r="A339" s="36"/>
      <c r="B339" s="37"/>
      <c r="C339" s="38"/>
      <c r="D339" s="195" t="s">
        <v>727</v>
      </c>
      <c r="E339" s="38"/>
      <c r="F339" s="200" t="s">
        <v>7377</v>
      </c>
      <c r="G339" s="38"/>
      <c r="H339" s="38"/>
      <c r="I339" s="197"/>
      <c r="J339" s="38"/>
      <c r="K339" s="38"/>
      <c r="L339" s="41"/>
      <c r="M339" s="198"/>
      <c r="N339" s="199"/>
      <c r="O339" s="66"/>
      <c r="P339" s="66"/>
      <c r="Q339" s="66"/>
      <c r="R339" s="66"/>
      <c r="S339" s="66"/>
      <c r="T339" s="67"/>
      <c r="U339" s="36"/>
      <c r="V339" s="36"/>
      <c r="W339" s="36"/>
      <c r="X339" s="36"/>
      <c r="Y339" s="36"/>
      <c r="Z339" s="36"/>
      <c r="AA339" s="36"/>
      <c r="AB339" s="36"/>
      <c r="AC339" s="36"/>
      <c r="AD339" s="36"/>
      <c r="AE339" s="36"/>
      <c r="AT339" s="19" t="s">
        <v>727</v>
      </c>
      <c r="AU339" s="19" t="s">
        <v>87</v>
      </c>
    </row>
    <row r="340" spans="1:65" s="12" customFormat="1" ht="22.9" customHeight="1">
      <c r="B340" s="166"/>
      <c r="C340" s="167"/>
      <c r="D340" s="168" t="s">
        <v>75</v>
      </c>
      <c r="E340" s="180" t="s">
        <v>1924</v>
      </c>
      <c r="F340" s="180" t="s">
        <v>1925</v>
      </c>
      <c r="G340" s="167"/>
      <c r="H340" s="167"/>
      <c r="I340" s="170"/>
      <c r="J340" s="181">
        <f>BK340</f>
        <v>0</v>
      </c>
      <c r="K340" s="167"/>
      <c r="L340" s="172"/>
      <c r="M340" s="173"/>
      <c r="N340" s="174"/>
      <c r="O340" s="174"/>
      <c r="P340" s="175">
        <f>SUM(P341:P375)</f>
        <v>0</v>
      </c>
      <c r="Q340" s="174"/>
      <c r="R340" s="175">
        <f>SUM(R341:R375)</f>
        <v>0</v>
      </c>
      <c r="S340" s="174"/>
      <c r="T340" s="176">
        <f>SUM(T341:T375)</f>
        <v>0</v>
      </c>
      <c r="AR340" s="177" t="s">
        <v>84</v>
      </c>
      <c r="AT340" s="178" t="s">
        <v>75</v>
      </c>
      <c r="AU340" s="178" t="s">
        <v>84</v>
      </c>
      <c r="AY340" s="177" t="s">
        <v>324</v>
      </c>
      <c r="BK340" s="179">
        <f>SUM(BK341:BK375)</f>
        <v>0</v>
      </c>
    </row>
    <row r="341" spans="1:65" s="2" customFormat="1" ht="14.45" customHeight="1">
      <c r="A341" s="36"/>
      <c r="B341" s="37"/>
      <c r="C341" s="182" t="s">
        <v>701</v>
      </c>
      <c r="D341" s="182" t="s">
        <v>326</v>
      </c>
      <c r="E341" s="183" t="s">
        <v>7378</v>
      </c>
      <c r="F341" s="184" t="s">
        <v>7379</v>
      </c>
      <c r="G341" s="185" t="s">
        <v>157</v>
      </c>
      <c r="H341" s="186">
        <v>33.795000000000002</v>
      </c>
      <c r="I341" s="187"/>
      <c r="J341" s="188">
        <f>ROUND(I341*H341,2)</f>
        <v>0</v>
      </c>
      <c r="K341" s="184" t="s">
        <v>329</v>
      </c>
      <c r="L341" s="41"/>
      <c r="M341" s="189" t="s">
        <v>19</v>
      </c>
      <c r="N341" s="190" t="s">
        <v>47</v>
      </c>
      <c r="O341" s="66"/>
      <c r="P341" s="191">
        <f>O341*H341</f>
        <v>0</v>
      </c>
      <c r="Q341" s="191">
        <v>0</v>
      </c>
      <c r="R341" s="191">
        <f>Q341*H341</f>
        <v>0</v>
      </c>
      <c r="S341" s="191">
        <v>0</v>
      </c>
      <c r="T341" s="192">
        <f>S341*H341</f>
        <v>0</v>
      </c>
      <c r="U341" s="36"/>
      <c r="V341" s="36"/>
      <c r="W341" s="36"/>
      <c r="X341" s="36"/>
      <c r="Y341" s="36"/>
      <c r="Z341" s="36"/>
      <c r="AA341" s="36"/>
      <c r="AB341" s="36"/>
      <c r="AC341" s="36"/>
      <c r="AD341" s="36"/>
      <c r="AE341" s="36"/>
      <c r="AR341" s="193" t="s">
        <v>330</v>
      </c>
      <c r="AT341" s="193" t="s">
        <v>326</v>
      </c>
      <c r="AU341" s="193" t="s">
        <v>87</v>
      </c>
      <c r="AY341" s="19" t="s">
        <v>324</v>
      </c>
      <c r="BE341" s="194">
        <f>IF(N341="základní",J341,0)</f>
        <v>0</v>
      </c>
      <c r="BF341" s="194">
        <f>IF(N341="snížená",J341,0)</f>
        <v>0</v>
      </c>
      <c r="BG341" s="194">
        <f>IF(N341="zákl. přenesená",J341,0)</f>
        <v>0</v>
      </c>
      <c r="BH341" s="194">
        <f>IF(N341="sníž. přenesená",J341,0)</f>
        <v>0</v>
      </c>
      <c r="BI341" s="194">
        <f>IF(N341="nulová",J341,0)</f>
        <v>0</v>
      </c>
      <c r="BJ341" s="19" t="s">
        <v>84</v>
      </c>
      <c r="BK341" s="194">
        <f>ROUND(I341*H341,2)</f>
        <v>0</v>
      </c>
      <c r="BL341" s="19" t="s">
        <v>330</v>
      </c>
      <c r="BM341" s="193" t="s">
        <v>7380</v>
      </c>
    </row>
    <row r="342" spans="1:65" s="2" customFormat="1" ht="11.25">
      <c r="A342" s="36"/>
      <c r="B342" s="37"/>
      <c r="C342" s="38"/>
      <c r="D342" s="195" t="s">
        <v>332</v>
      </c>
      <c r="E342" s="38"/>
      <c r="F342" s="196" t="s">
        <v>7381</v>
      </c>
      <c r="G342" s="38"/>
      <c r="H342" s="38"/>
      <c r="I342" s="197"/>
      <c r="J342" s="38"/>
      <c r="K342" s="38"/>
      <c r="L342" s="41"/>
      <c r="M342" s="198"/>
      <c r="N342" s="199"/>
      <c r="O342" s="66"/>
      <c r="P342" s="66"/>
      <c r="Q342" s="66"/>
      <c r="R342" s="66"/>
      <c r="S342" s="66"/>
      <c r="T342" s="67"/>
      <c r="U342" s="36"/>
      <c r="V342" s="36"/>
      <c r="W342" s="36"/>
      <c r="X342" s="36"/>
      <c r="Y342" s="36"/>
      <c r="Z342" s="36"/>
      <c r="AA342" s="36"/>
      <c r="AB342" s="36"/>
      <c r="AC342" s="36"/>
      <c r="AD342" s="36"/>
      <c r="AE342" s="36"/>
      <c r="AT342" s="19" t="s">
        <v>332</v>
      </c>
      <c r="AU342" s="19" t="s">
        <v>87</v>
      </c>
    </row>
    <row r="343" spans="1:65" s="2" customFormat="1" ht="58.5">
      <c r="A343" s="36"/>
      <c r="B343" s="37"/>
      <c r="C343" s="38"/>
      <c r="D343" s="195" t="s">
        <v>334</v>
      </c>
      <c r="E343" s="38"/>
      <c r="F343" s="200" t="s">
        <v>7382</v>
      </c>
      <c r="G343" s="38"/>
      <c r="H343" s="38"/>
      <c r="I343" s="197"/>
      <c r="J343" s="38"/>
      <c r="K343" s="38"/>
      <c r="L343" s="41"/>
      <c r="M343" s="198"/>
      <c r="N343" s="199"/>
      <c r="O343" s="66"/>
      <c r="P343" s="66"/>
      <c r="Q343" s="66"/>
      <c r="R343" s="66"/>
      <c r="S343" s="66"/>
      <c r="T343" s="67"/>
      <c r="U343" s="36"/>
      <c r="V343" s="36"/>
      <c r="W343" s="36"/>
      <c r="X343" s="36"/>
      <c r="Y343" s="36"/>
      <c r="Z343" s="36"/>
      <c r="AA343" s="36"/>
      <c r="AB343" s="36"/>
      <c r="AC343" s="36"/>
      <c r="AD343" s="36"/>
      <c r="AE343" s="36"/>
      <c r="AT343" s="19" t="s">
        <v>334</v>
      </c>
      <c r="AU343" s="19" t="s">
        <v>87</v>
      </c>
    </row>
    <row r="344" spans="1:65" s="13" customFormat="1" ht="11.25">
      <c r="B344" s="201"/>
      <c r="C344" s="202"/>
      <c r="D344" s="195" t="s">
        <v>336</v>
      </c>
      <c r="E344" s="203" t="s">
        <v>19</v>
      </c>
      <c r="F344" s="204" t="s">
        <v>7383</v>
      </c>
      <c r="G344" s="202"/>
      <c r="H344" s="205">
        <v>5.39</v>
      </c>
      <c r="I344" s="206"/>
      <c r="J344" s="202"/>
      <c r="K344" s="202"/>
      <c r="L344" s="207"/>
      <c r="M344" s="208"/>
      <c r="N344" s="209"/>
      <c r="O344" s="209"/>
      <c r="P344" s="209"/>
      <c r="Q344" s="209"/>
      <c r="R344" s="209"/>
      <c r="S344" s="209"/>
      <c r="T344" s="210"/>
      <c r="AT344" s="211" t="s">
        <v>336</v>
      </c>
      <c r="AU344" s="211" t="s">
        <v>87</v>
      </c>
      <c r="AV344" s="13" t="s">
        <v>87</v>
      </c>
      <c r="AW344" s="13" t="s">
        <v>37</v>
      </c>
      <c r="AX344" s="13" t="s">
        <v>76</v>
      </c>
      <c r="AY344" s="211" t="s">
        <v>324</v>
      </c>
    </row>
    <row r="345" spans="1:65" s="13" customFormat="1" ht="11.25">
      <c r="B345" s="201"/>
      <c r="C345" s="202"/>
      <c r="D345" s="195" t="s">
        <v>336</v>
      </c>
      <c r="E345" s="203" t="s">
        <v>19</v>
      </c>
      <c r="F345" s="204" t="s">
        <v>7384</v>
      </c>
      <c r="G345" s="202"/>
      <c r="H345" s="205">
        <v>27</v>
      </c>
      <c r="I345" s="206"/>
      <c r="J345" s="202"/>
      <c r="K345" s="202"/>
      <c r="L345" s="207"/>
      <c r="M345" s="208"/>
      <c r="N345" s="209"/>
      <c r="O345" s="209"/>
      <c r="P345" s="209"/>
      <c r="Q345" s="209"/>
      <c r="R345" s="209"/>
      <c r="S345" s="209"/>
      <c r="T345" s="210"/>
      <c r="AT345" s="211" t="s">
        <v>336</v>
      </c>
      <c r="AU345" s="211" t="s">
        <v>87</v>
      </c>
      <c r="AV345" s="13" t="s">
        <v>87</v>
      </c>
      <c r="AW345" s="13" t="s">
        <v>37</v>
      </c>
      <c r="AX345" s="13" t="s">
        <v>76</v>
      </c>
      <c r="AY345" s="211" t="s">
        <v>324</v>
      </c>
    </row>
    <row r="346" spans="1:65" s="13" customFormat="1" ht="11.25">
      <c r="B346" s="201"/>
      <c r="C346" s="202"/>
      <c r="D346" s="195" t="s">
        <v>336</v>
      </c>
      <c r="E346" s="203" t="s">
        <v>19</v>
      </c>
      <c r="F346" s="204" t="s">
        <v>7385</v>
      </c>
      <c r="G346" s="202"/>
      <c r="H346" s="205">
        <v>1.405</v>
      </c>
      <c r="I346" s="206"/>
      <c r="J346" s="202"/>
      <c r="K346" s="202"/>
      <c r="L346" s="207"/>
      <c r="M346" s="208"/>
      <c r="N346" s="209"/>
      <c r="O346" s="209"/>
      <c r="P346" s="209"/>
      <c r="Q346" s="209"/>
      <c r="R346" s="209"/>
      <c r="S346" s="209"/>
      <c r="T346" s="210"/>
      <c r="AT346" s="211" t="s">
        <v>336</v>
      </c>
      <c r="AU346" s="211" t="s">
        <v>87</v>
      </c>
      <c r="AV346" s="13" t="s">
        <v>87</v>
      </c>
      <c r="AW346" s="13" t="s">
        <v>37</v>
      </c>
      <c r="AX346" s="13" t="s">
        <v>76</v>
      </c>
      <c r="AY346" s="211" t="s">
        <v>324</v>
      </c>
    </row>
    <row r="347" spans="1:65" s="14" customFormat="1" ht="11.25">
      <c r="B347" s="212"/>
      <c r="C347" s="213"/>
      <c r="D347" s="195" t="s">
        <v>336</v>
      </c>
      <c r="E347" s="214" t="s">
        <v>19</v>
      </c>
      <c r="F347" s="215" t="s">
        <v>349</v>
      </c>
      <c r="G347" s="213"/>
      <c r="H347" s="216">
        <v>33.795000000000002</v>
      </c>
      <c r="I347" s="217"/>
      <c r="J347" s="213"/>
      <c r="K347" s="213"/>
      <c r="L347" s="218"/>
      <c r="M347" s="219"/>
      <c r="N347" s="220"/>
      <c r="O347" s="220"/>
      <c r="P347" s="220"/>
      <c r="Q347" s="220"/>
      <c r="R347" s="220"/>
      <c r="S347" s="220"/>
      <c r="T347" s="221"/>
      <c r="AT347" s="222" t="s">
        <v>336</v>
      </c>
      <c r="AU347" s="222" t="s">
        <v>87</v>
      </c>
      <c r="AV347" s="14" t="s">
        <v>330</v>
      </c>
      <c r="AW347" s="14" t="s">
        <v>37</v>
      </c>
      <c r="AX347" s="14" t="s">
        <v>84</v>
      </c>
      <c r="AY347" s="222" t="s">
        <v>324</v>
      </c>
    </row>
    <row r="348" spans="1:65" s="2" customFormat="1" ht="14.45" customHeight="1">
      <c r="A348" s="36"/>
      <c r="B348" s="37"/>
      <c r="C348" s="182" t="s">
        <v>708</v>
      </c>
      <c r="D348" s="182" t="s">
        <v>326</v>
      </c>
      <c r="E348" s="183" t="s">
        <v>7386</v>
      </c>
      <c r="F348" s="184" t="s">
        <v>7387</v>
      </c>
      <c r="G348" s="185" t="s">
        <v>157</v>
      </c>
      <c r="H348" s="186">
        <v>811.08799999999997</v>
      </c>
      <c r="I348" s="187"/>
      <c r="J348" s="188">
        <f>ROUND(I348*H348,2)</f>
        <v>0</v>
      </c>
      <c r="K348" s="184" t="s">
        <v>329</v>
      </c>
      <c r="L348" s="41"/>
      <c r="M348" s="189" t="s">
        <v>19</v>
      </c>
      <c r="N348" s="190" t="s">
        <v>47</v>
      </c>
      <c r="O348" s="66"/>
      <c r="P348" s="191">
        <f>O348*H348</f>
        <v>0</v>
      </c>
      <c r="Q348" s="191">
        <v>0</v>
      </c>
      <c r="R348" s="191">
        <f>Q348*H348</f>
        <v>0</v>
      </c>
      <c r="S348" s="191">
        <v>0</v>
      </c>
      <c r="T348" s="192">
        <f>S348*H348</f>
        <v>0</v>
      </c>
      <c r="U348" s="36"/>
      <c r="V348" s="36"/>
      <c r="W348" s="36"/>
      <c r="X348" s="36"/>
      <c r="Y348" s="36"/>
      <c r="Z348" s="36"/>
      <c r="AA348" s="36"/>
      <c r="AB348" s="36"/>
      <c r="AC348" s="36"/>
      <c r="AD348" s="36"/>
      <c r="AE348" s="36"/>
      <c r="AR348" s="193" t="s">
        <v>330</v>
      </c>
      <c r="AT348" s="193" t="s">
        <v>326</v>
      </c>
      <c r="AU348" s="193" t="s">
        <v>87</v>
      </c>
      <c r="AY348" s="19" t="s">
        <v>324</v>
      </c>
      <c r="BE348" s="194">
        <f>IF(N348="základní",J348,0)</f>
        <v>0</v>
      </c>
      <c r="BF348" s="194">
        <f>IF(N348="snížená",J348,0)</f>
        <v>0</v>
      </c>
      <c r="BG348" s="194">
        <f>IF(N348="zákl. přenesená",J348,0)</f>
        <v>0</v>
      </c>
      <c r="BH348" s="194">
        <f>IF(N348="sníž. přenesená",J348,0)</f>
        <v>0</v>
      </c>
      <c r="BI348" s="194">
        <f>IF(N348="nulová",J348,0)</f>
        <v>0</v>
      </c>
      <c r="BJ348" s="19" t="s">
        <v>84</v>
      </c>
      <c r="BK348" s="194">
        <f>ROUND(I348*H348,2)</f>
        <v>0</v>
      </c>
      <c r="BL348" s="19" t="s">
        <v>330</v>
      </c>
      <c r="BM348" s="193" t="s">
        <v>7388</v>
      </c>
    </row>
    <row r="349" spans="1:65" s="2" customFormat="1" ht="19.5">
      <c r="A349" s="36"/>
      <c r="B349" s="37"/>
      <c r="C349" s="38"/>
      <c r="D349" s="195" t="s">
        <v>332</v>
      </c>
      <c r="E349" s="38"/>
      <c r="F349" s="196" t="s">
        <v>7389</v>
      </c>
      <c r="G349" s="38"/>
      <c r="H349" s="38"/>
      <c r="I349" s="197"/>
      <c r="J349" s="38"/>
      <c r="K349" s="38"/>
      <c r="L349" s="41"/>
      <c r="M349" s="198"/>
      <c r="N349" s="199"/>
      <c r="O349" s="66"/>
      <c r="P349" s="66"/>
      <c r="Q349" s="66"/>
      <c r="R349" s="66"/>
      <c r="S349" s="66"/>
      <c r="T349" s="67"/>
      <c r="U349" s="36"/>
      <c r="V349" s="36"/>
      <c r="W349" s="36"/>
      <c r="X349" s="36"/>
      <c r="Y349" s="36"/>
      <c r="Z349" s="36"/>
      <c r="AA349" s="36"/>
      <c r="AB349" s="36"/>
      <c r="AC349" s="36"/>
      <c r="AD349" s="36"/>
      <c r="AE349" s="36"/>
      <c r="AT349" s="19" t="s">
        <v>332</v>
      </c>
      <c r="AU349" s="19" t="s">
        <v>87</v>
      </c>
    </row>
    <row r="350" spans="1:65" s="2" customFormat="1" ht="58.5">
      <c r="A350" s="36"/>
      <c r="B350" s="37"/>
      <c r="C350" s="38"/>
      <c r="D350" s="195" t="s">
        <v>334</v>
      </c>
      <c r="E350" s="38"/>
      <c r="F350" s="200" t="s">
        <v>7382</v>
      </c>
      <c r="G350" s="38"/>
      <c r="H350" s="38"/>
      <c r="I350" s="197"/>
      <c r="J350" s="38"/>
      <c r="K350" s="38"/>
      <c r="L350" s="41"/>
      <c r="M350" s="198"/>
      <c r="N350" s="199"/>
      <c r="O350" s="66"/>
      <c r="P350" s="66"/>
      <c r="Q350" s="66"/>
      <c r="R350" s="66"/>
      <c r="S350" s="66"/>
      <c r="T350" s="67"/>
      <c r="U350" s="36"/>
      <c r="V350" s="36"/>
      <c r="W350" s="36"/>
      <c r="X350" s="36"/>
      <c r="Y350" s="36"/>
      <c r="Z350" s="36"/>
      <c r="AA350" s="36"/>
      <c r="AB350" s="36"/>
      <c r="AC350" s="36"/>
      <c r="AD350" s="36"/>
      <c r="AE350" s="36"/>
      <c r="AT350" s="19" t="s">
        <v>334</v>
      </c>
      <c r="AU350" s="19" t="s">
        <v>87</v>
      </c>
    </row>
    <row r="351" spans="1:65" s="13" customFormat="1" ht="11.25">
      <c r="B351" s="201"/>
      <c r="C351" s="202"/>
      <c r="D351" s="195" t="s">
        <v>336</v>
      </c>
      <c r="E351" s="203" t="s">
        <v>19</v>
      </c>
      <c r="F351" s="204" t="s">
        <v>7390</v>
      </c>
      <c r="G351" s="202"/>
      <c r="H351" s="205">
        <v>129.36000000000001</v>
      </c>
      <c r="I351" s="206"/>
      <c r="J351" s="202"/>
      <c r="K351" s="202"/>
      <c r="L351" s="207"/>
      <c r="M351" s="208"/>
      <c r="N351" s="209"/>
      <c r="O351" s="209"/>
      <c r="P351" s="209"/>
      <c r="Q351" s="209"/>
      <c r="R351" s="209"/>
      <c r="S351" s="209"/>
      <c r="T351" s="210"/>
      <c r="AT351" s="211" t="s">
        <v>336</v>
      </c>
      <c r="AU351" s="211" t="s">
        <v>87</v>
      </c>
      <c r="AV351" s="13" t="s">
        <v>87</v>
      </c>
      <c r="AW351" s="13" t="s">
        <v>37</v>
      </c>
      <c r="AX351" s="13" t="s">
        <v>76</v>
      </c>
      <c r="AY351" s="211" t="s">
        <v>324</v>
      </c>
    </row>
    <row r="352" spans="1:65" s="13" customFormat="1" ht="11.25">
      <c r="B352" s="201"/>
      <c r="C352" s="202"/>
      <c r="D352" s="195" t="s">
        <v>336</v>
      </c>
      <c r="E352" s="203" t="s">
        <v>19</v>
      </c>
      <c r="F352" s="204" t="s">
        <v>7391</v>
      </c>
      <c r="G352" s="202"/>
      <c r="H352" s="205">
        <v>648</v>
      </c>
      <c r="I352" s="206"/>
      <c r="J352" s="202"/>
      <c r="K352" s="202"/>
      <c r="L352" s="207"/>
      <c r="M352" s="208"/>
      <c r="N352" s="209"/>
      <c r="O352" s="209"/>
      <c r="P352" s="209"/>
      <c r="Q352" s="209"/>
      <c r="R352" s="209"/>
      <c r="S352" s="209"/>
      <c r="T352" s="210"/>
      <c r="AT352" s="211" t="s">
        <v>336</v>
      </c>
      <c r="AU352" s="211" t="s">
        <v>87</v>
      </c>
      <c r="AV352" s="13" t="s">
        <v>87</v>
      </c>
      <c r="AW352" s="13" t="s">
        <v>37</v>
      </c>
      <c r="AX352" s="13" t="s">
        <v>76</v>
      </c>
      <c r="AY352" s="211" t="s">
        <v>324</v>
      </c>
    </row>
    <row r="353" spans="1:65" s="13" customFormat="1" ht="11.25">
      <c r="B353" s="201"/>
      <c r="C353" s="202"/>
      <c r="D353" s="195" t="s">
        <v>336</v>
      </c>
      <c r="E353" s="203" t="s">
        <v>19</v>
      </c>
      <c r="F353" s="204" t="s">
        <v>7392</v>
      </c>
      <c r="G353" s="202"/>
      <c r="H353" s="205">
        <v>33.728000000000002</v>
      </c>
      <c r="I353" s="206"/>
      <c r="J353" s="202"/>
      <c r="K353" s="202"/>
      <c r="L353" s="207"/>
      <c r="M353" s="208"/>
      <c r="N353" s="209"/>
      <c r="O353" s="209"/>
      <c r="P353" s="209"/>
      <c r="Q353" s="209"/>
      <c r="R353" s="209"/>
      <c r="S353" s="209"/>
      <c r="T353" s="210"/>
      <c r="AT353" s="211" t="s">
        <v>336</v>
      </c>
      <c r="AU353" s="211" t="s">
        <v>87</v>
      </c>
      <c r="AV353" s="13" t="s">
        <v>87</v>
      </c>
      <c r="AW353" s="13" t="s">
        <v>37</v>
      </c>
      <c r="AX353" s="13" t="s">
        <v>76</v>
      </c>
      <c r="AY353" s="211" t="s">
        <v>324</v>
      </c>
    </row>
    <row r="354" spans="1:65" s="14" customFormat="1" ht="11.25">
      <c r="B354" s="212"/>
      <c r="C354" s="213"/>
      <c r="D354" s="195" t="s">
        <v>336</v>
      </c>
      <c r="E354" s="214" t="s">
        <v>19</v>
      </c>
      <c r="F354" s="215" t="s">
        <v>349</v>
      </c>
      <c r="G354" s="213"/>
      <c r="H354" s="216">
        <v>811.08799999999997</v>
      </c>
      <c r="I354" s="217"/>
      <c r="J354" s="213"/>
      <c r="K354" s="213"/>
      <c r="L354" s="218"/>
      <c r="M354" s="219"/>
      <c r="N354" s="220"/>
      <c r="O354" s="220"/>
      <c r="P354" s="220"/>
      <c r="Q354" s="220"/>
      <c r="R354" s="220"/>
      <c r="S354" s="220"/>
      <c r="T354" s="221"/>
      <c r="AT354" s="222" t="s">
        <v>336</v>
      </c>
      <c r="AU354" s="222" t="s">
        <v>87</v>
      </c>
      <c r="AV354" s="14" t="s">
        <v>330</v>
      </c>
      <c r="AW354" s="14" t="s">
        <v>37</v>
      </c>
      <c r="AX354" s="14" t="s">
        <v>84</v>
      </c>
      <c r="AY354" s="222" t="s">
        <v>324</v>
      </c>
    </row>
    <row r="355" spans="1:65" s="2" customFormat="1" ht="24.2" customHeight="1">
      <c r="A355" s="36"/>
      <c r="B355" s="37"/>
      <c r="C355" s="182" t="s">
        <v>714</v>
      </c>
      <c r="D355" s="254" t="s">
        <v>326</v>
      </c>
      <c r="E355" s="183" t="s">
        <v>7393</v>
      </c>
      <c r="F355" s="184" t="s">
        <v>1971</v>
      </c>
      <c r="G355" s="185" t="s">
        <v>157</v>
      </c>
      <c r="H355" s="186">
        <v>32.39</v>
      </c>
      <c r="I355" s="187"/>
      <c r="J355" s="188">
        <f>ROUND(I355*H355,2)</f>
        <v>0</v>
      </c>
      <c r="K355" s="184" t="s">
        <v>19</v>
      </c>
      <c r="L355" s="41"/>
      <c r="M355" s="189" t="s">
        <v>19</v>
      </c>
      <c r="N355" s="190" t="s">
        <v>47</v>
      </c>
      <c r="O355" s="66"/>
      <c r="P355" s="191">
        <f>O355*H355</f>
        <v>0</v>
      </c>
      <c r="Q355" s="191">
        <v>0</v>
      </c>
      <c r="R355" s="191">
        <f>Q355*H355</f>
        <v>0</v>
      </c>
      <c r="S355" s="191">
        <v>0</v>
      </c>
      <c r="T355" s="192">
        <f>S355*H355</f>
        <v>0</v>
      </c>
      <c r="U355" s="36"/>
      <c r="V355" s="36"/>
      <c r="W355" s="36"/>
      <c r="X355" s="36"/>
      <c r="Y355" s="36"/>
      <c r="Z355" s="36"/>
      <c r="AA355" s="36"/>
      <c r="AB355" s="36"/>
      <c r="AC355" s="36"/>
      <c r="AD355" s="36"/>
      <c r="AE355" s="36"/>
      <c r="AR355" s="193" t="s">
        <v>330</v>
      </c>
      <c r="AT355" s="193" t="s">
        <v>326</v>
      </c>
      <c r="AU355" s="193" t="s">
        <v>87</v>
      </c>
      <c r="AY355" s="19" t="s">
        <v>324</v>
      </c>
      <c r="BE355" s="194">
        <f>IF(N355="základní",J355,0)</f>
        <v>0</v>
      </c>
      <c r="BF355" s="194">
        <f>IF(N355="snížená",J355,0)</f>
        <v>0</v>
      </c>
      <c r="BG355" s="194">
        <f>IF(N355="zákl. přenesená",J355,0)</f>
        <v>0</v>
      </c>
      <c r="BH355" s="194">
        <f>IF(N355="sníž. přenesená",J355,0)</f>
        <v>0</v>
      </c>
      <c r="BI355" s="194">
        <f>IF(N355="nulová",J355,0)</f>
        <v>0</v>
      </c>
      <c r="BJ355" s="19" t="s">
        <v>84</v>
      </c>
      <c r="BK355" s="194">
        <f>ROUND(I355*H355,2)</f>
        <v>0</v>
      </c>
      <c r="BL355" s="19" t="s">
        <v>330</v>
      </c>
      <c r="BM355" s="193" t="s">
        <v>7394</v>
      </c>
    </row>
    <row r="356" spans="1:65" s="2" customFormat="1" ht="11.25">
      <c r="A356" s="36"/>
      <c r="B356" s="37"/>
      <c r="C356" s="38"/>
      <c r="D356" s="195" t="s">
        <v>332</v>
      </c>
      <c r="E356" s="38"/>
      <c r="F356" s="196" t="s">
        <v>1971</v>
      </c>
      <c r="G356" s="38"/>
      <c r="H356" s="38"/>
      <c r="I356" s="197"/>
      <c r="J356" s="38"/>
      <c r="K356" s="38"/>
      <c r="L356" s="41"/>
      <c r="M356" s="198"/>
      <c r="N356" s="199"/>
      <c r="O356" s="66"/>
      <c r="P356" s="66"/>
      <c r="Q356" s="66"/>
      <c r="R356" s="66"/>
      <c r="S356" s="66"/>
      <c r="T356" s="67"/>
      <c r="U356" s="36"/>
      <c r="V356" s="36"/>
      <c r="W356" s="36"/>
      <c r="X356" s="36"/>
      <c r="Y356" s="36"/>
      <c r="Z356" s="36"/>
      <c r="AA356" s="36"/>
      <c r="AB356" s="36"/>
      <c r="AC356" s="36"/>
      <c r="AD356" s="36"/>
      <c r="AE356" s="36"/>
      <c r="AT356" s="19" t="s">
        <v>332</v>
      </c>
      <c r="AU356" s="19" t="s">
        <v>87</v>
      </c>
    </row>
    <row r="357" spans="1:65" s="2" customFormat="1" ht="58.5">
      <c r="A357" s="36"/>
      <c r="B357" s="37"/>
      <c r="C357" s="38"/>
      <c r="D357" s="195" t="s">
        <v>334</v>
      </c>
      <c r="E357" s="38"/>
      <c r="F357" s="200" t="s">
        <v>5176</v>
      </c>
      <c r="G357" s="38"/>
      <c r="H357" s="38"/>
      <c r="I357" s="197"/>
      <c r="J357" s="38"/>
      <c r="K357" s="38"/>
      <c r="L357" s="41"/>
      <c r="M357" s="198"/>
      <c r="N357" s="199"/>
      <c r="O357" s="66"/>
      <c r="P357" s="66"/>
      <c r="Q357" s="66"/>
      <c r="R357" s="66"/>
      <c r="S357" s="66"/>
      <c r="T357" s="67"/>
      <c r="U357" s="36"/>
      <c r="V357" s="36"/>
      <c r="W357" s="36"/>
      <c r="X357" s="36"/>
      <c r="Y357" s="36"/>
      <c r="Z357" s="36"/>
      <c r="AA357" s="36"/>
      <c r="AB357" s="36"/>
      <c r="AC357" s="36"/>
      <c r="AD357" s="36"/>
      <c r="AE357" s="36"/>
      <c r="AT357" s="19" t="s">
        <v>334</v>
      </c>
      <c r="AU357" s="19" t="s">
        <v>87</v>
      </c>
    </row>
    <row r="358" spans="1:65" s="13" customFormat="1" ht="11.25">
      <c r="B358" s="201"/>
      <c r="C358" s="202"/>
      <c r="D358" s="195" t="s">
        <v>336</v>
      </c>
      <c r="E358" s="203" t="s">
        <v>19</v>
      </c>
      <c r="F358" s="204" t="s">
        <v>7383</v>
      </c>
      <c r="G358" s="202"/>
      <c r="H358" s="205">
        <v>5.39</v>
      </c>
      <c r="I358" s="206"/>
      <c r="J358" s="202"/>
      <c r="K358" s="202"/>
      <c r="L358" s="207"/>
      <c r="M358" s="208"/>
      <c r="N358" s="209"/>
      <c r="O358" s="209"/>
      <c r="P358" s="209"/>
      <c r="Q358" s="209"/>
      <c r="R358" s="209"/>
      <c r="S358" s="209"/>
      <c r="T358" s="210"/>
      <c r="AT358" s="211" t="s">
        <v>336</v>
      </c>
      <c r="AU358" s="211" t="s">
        <v>87</v>
      </c>
      <c r="AV358" s="13" t="s">
        <v>87</v>
      </c>
      <c r="AW358" s="13" t="s">
        <v>37</v>
      </c>
      <c r="AX358" s="13" t="s">
        <v>76</v>
      </c>
      <c r="AY358" s="211" t="s">
        <v>324</v>
      </c>
    </row>
    <row r="359" spans="1:65" s="13" customFormat="1" ht="11.25">
      <c r="B359" s="201"/>
      <c r="C359" s="202"/>
      <c r="D359" s="195" t="s">
        <v>336</v>
      </c>
      <c r="E359" s="203" t="s">
        <v>19</v>
      </c>
      <c r="F359" s="204" t="s">
        <v>7384</v>
      </c>
      <c r="G359" s="202"/>
      <c r="H359" s="205">
        <v>27</v>
      </c>
      <c r="I359" s="206"/>
      <c r="J359" s="202"/>
      <c r="K359" s="202"/>
      <c r="L359" s="207"/>
      <c r="M359" s="208"/>
      <c r="N359" s="209"/>
      <c r="O359" s="209"/>
      <c r="P359" s="209"/>
      <c r="Q359" s="209"/>
      <c r="R359" s="209"/>
      <c r="S359" s="209"/>
      <c r="T359" s="210"/>
      <c r="AT359" s="211" t="s">
        <v>336</v>
      </c>
      <c r="AU359" s="211" t="s">
        <v>87</v>
      </c>
      <c r="AV359" s="13" t="s">
        <v>87</v>
      </c>
      <c r="AW359" s="13" t="s">
        <v>37</v>
      </c>
      <c r="AX359" s="13" t="s">
        <v>76</v>
      </c>
      <c r="AY359" s="211" t="s">
        <v>324</v>
      </c>
    </row>
    <row r="360" spans="1:65" s="14" customFormat="1" ht="11.25">
      <c r="B360" s="212"/>
      <c r="C360" s="213"/>
      <c r="D360" s="195" t="s">
        <v>336</v>
      </c>
      <c r="E360" s="214" t="s">
        <v>19</v>
      </c>
      <c r="F360" s="215" t="s">
        <v>349</v>
      </c>
      <c r="G360" s="213"/>
      <c r="H360" s="216">
        <v>32.39</v>
      </c>
      <c r="I360" s="217"/>
      <c r="J360" s="213"/>
      <c r="K360" s="213"/>
      <c r="L360" s="218"/>
      <c r="M360" s="219"/>
      <c r="N360" s="220"/>
      <c r="O360" s="220"/>
      <c r="P360" s="220"/>
      <c r="Q360" s="220"/>
      <c r="R360" s="220"/>
      <c r="S360" s="220"/>
      <c r="T360" s="221"/>
      <c r="AT360" s="222" t="s">
        <v>336</v>
      </c>
      <c r="AU360" s="222" t="s">
        <v>87</v>
      </c>
      <c r="AV360" s="14" t="s">
        <v>330</v>
      </c>
      <c r="AW360" s="14" t="s">
        <v>37</v>
      </c>
      <c r="AX360" s="14" t="s">
        <v>84</v>
      </c>
      <c r="AY360" s="222" t="s">
        <v>324</v>
      </c>
    </row>
    <row r="361" spans="1:65" s="2" customFormat="1" ht="24.2" customHeight="1">
      <c r="A361" s="36"/>
      <c r="B361" s="37"/>
      <c r="C361" s="182" t="s">
        <v>721</v>
      </c>
      <c r="D361" s="254" t="s">
        <v>326</v>
      </c>
      <c r="E361" s="183" t="s">
        <v>7395</v>
      </c>
      <c r="F361" s="184" t="s">
        <v>7396</v>
      </c>
      <c r="G361" s="185" t="s">
        <v>157</v>
      </c>
      <c r="H361" s="186">
        <v>1.405</v>
      </c>
      <c r="I361" s="187"/>
      <c r="J361" s="188">
        <f>ROUND(I361*H361,2)</f>
        <v>0</v>
      </c>
      <c r="K361" s="184" t="s">
        <v>19</v>
      </c>
      <c r="L361" s="41"/>
      <c r="M361" s="189" t="s">
        <v>19</v>
      </c>
      <c r="N361" s="190" t="s">
        <v>47</v>
      </c>
      <c r="O361" s="66"/>
      <c r="P361" s="191">
        <f>O361*H361</f>
        <v>0</v>
      </c>
      <c r="Q361" s="191">
        <v>0</v>
      </c>
      <c r="R361" s="191">
        <f>Q361*H361</f>
        <v>0</v>
      </c>
      <c r="S361" s="191">
        <v>0</v>
      </c>
      <c r="T361" s="192">
        <f>S361*H361</f>
        <v>0</v>
      </c>
      <c r="U361" s="36"/>
      <c r="V361" s="36"/>
      <c r="W361" s="36"/>
      <c r="X361" s="36"/>
      <c r="Y361" s="36"/>
      <c r="Z361" s="36"/>
      <c r="AA361" s="36"/>
      <c r="AB361" s="36"/>
      <c r="AC361" s="36"/>
      <c r="AD361" s="36"/>
      <c r="AE361" s="36"/>
      <c r="AR361" s="193" t="s">
        <v>330</v>
      </c>
      <c r="AT361" s="193" t="s">
        <v>326</v>
      </c>
      <c r="AU361" s="193" t="s">
        <v>87</v>
      </c>
      <c r="AY361" s="19" t="s">
        <v>324</v>
      </c>
      <c r="BE361" s="194">
        <f>IF(N361="základní",J361,0)</f>
        <v>0</v>
      </c>
      <c r="BF361" s="194">
        <f>IF(N361="snížená",J361,0)</f>
        <v>0</v>
      </c>
      <c r="BG361" s="194">
        <f>IF(N361="zákl. přenesená",J361,0)</f>
        <v>0</v>
      </c>
      <c r="BH361" s="194">
        <f>IF(N361="sníž. přenesená",J361,0)</f>
        <v>0</v>
      </c>
      <c r="BI361" s="194">
        <f>IF(N361="nulová",J361,0)</f>
        <v>0</v>
      </c>
      <c r="BJ361" s="19" t="s">
        <v>84</v>
      </c>
      <c r="BK361" s="194">
        <f>ROUND(I361*H361,2)</f>
        <v>0</v>
      </c>
      <c r="BL361" s="19" t="s">
        <v>330</v>
      </c>
      <c r="BM361" s="193" t="s">
        <v>7397</v>
      </c>
    </row>
    <row r="362" spans="1:65" s="2" customFormat="1" ht="11.25">
      <c r="A362" s="36"/>
      <c r="B362" s="37"/>
      <c r="C362" s="38"/>
      <c r="D362" s="195" t="s">
        <v>332</v>
      </c>
      <c r="E362" s="38"/>
      <c r="F362" s="196" t="s">
        <v>7396</v>
      </c>
      <c r="G362" s="38"/>
      <c r="H362" s="38"/>
      <c r="I362" s="197"/>
      <c r="J362" s="38"/>
      <c r="K362" s="38"/>
      <c r="L362" s="41"/>
      <c r="M362" s="198"/>
      <c r="N362" s="199"/>
      <c r="O362" s="66"/>
      <c r="P362" s="66"/>
      <c r="Q362" s="66"/>
      <c r="R362" s="66"/>
      <c r="S362" s="66"/>
      <c r="T362" s="67"/>
      <c r="U362" s="36"/>
      <c r="V362" s="36"/>
      <c r="W362" s="36"/>
      <c r="X362" s="36"/>
      <c r="Y362" s="36"/>
      <c r="Z362" s="36"/>
      <c r="AA362" s="36"/>
      <c r="AB362" s="36"/>
      <c r="AC362" s="36"/>
      <c r="AD362" s="36"/>
      <c r="AE362" s="36"/>
      <c r="AT362" s="19" t="s">
        <v>332</v>
      </c>
      <c r="AU362" s="19" t="s">
        <v>87</v>
      </c>
    </row>
    <row r="363" spans="1:65" s="2" customFormat="1" ht="58.5">
      <c r="A363" s="36"/>
      <c r="B363" s="37"/>
      <c r="C363" s="38"/>
      <c r="D363" s="195" t="s">
        <v>334</v>
      </c>
      <c r="E363" s="38"/>
      <c r="F363" s="200" t="s">
        <v>5176</v>
      </c>
      <c r="G363" s="38"/>
      <c r="H363" s="38"/>
      <c r="I363" s="197"/>
      <c r="J363" s="38"/>
      <c r="K363" s="38"/>
      <c r="L363" s="41"/>
      <c r="M363" s="198"/>
      <c r="N363" s="199"/>
      <c r="O363" s="66"/>
      <c r="P363" s="66"/>
      <c r="Q363" s="66"/>
      <c r="R363" s="66"/>
      <c r="S363" s="66"/>
      <c r="T363" s="67"/>
      <c r="U363" s="36"/>
      <c r="V363" s="36"/>
      <c r="W363" s="36"/>
      <c r="X363" s="36"/>
      <c r="Y363" s="36"/>
      <c r="Z363" s="36"/>
      <c r="AA363" s="36"/>
      <c r="AB363" s="36"/>
      <c r="AC363" s="36"/>
      <c r="AD363" s="36"/>
      <c r="AE363" s="36"/>
      <c r="AT363" s="19" t="s">
        <v>334</v>
      </c>
      <c r="AU363" s="19" t="s">
        <v>87</v>
      </c>
    </row>
    <row r="364" spans="1:65" s="13" customFormat="1" ht="11.25">
      <c r="B364" s="201"/>
      <c r="C364" s="202"/>
      <c r="D364" s="195" t="s">
        <v>336</v>
      </c>
      <c r="E364" s="203" t="s">
        <v>19</v>
      </c>
      <c r="F364" s="204" t="s">
        <v>7385</v>
      </c>
      <c r="G364" s="202"/>
      <c r="H364" s="205">
        <v>1.405</v>
      </c>
      <c r="I364" s="206"/>
      <c r="J364" s="202"/>
      <c r="K364" s="202"/>
      <c r="L364" s="207"/>
      <c r="M364" s="208"/>
      <c r="N364" s="209"/>
      <c r="O364" s="209"/>
      <c r="P364" s="209"/>
      <c r="Q364" s="209"/>
      <c r="R364" s="209"/>
      <c r="S364" s="209"/>
      <c r="T364" s="210"/>
      <c r="AT364" s="211" t="s">
        <v>336</v>
      </c>
      <c r="AU364" s="211" t="s">
        <v>87</v>
      </c>
      <c r="AV364" s="13" t="s">
        <v>87</v>
      </c>
      <c r="AW364" s="13" t="s">
        <v>37</v>
      </c>
      <c r="AX364" s="13" t="s">
        <v>84</v>
      </c>
      <c r="AY364" s="211" t="s">
        <v>324</v>
      </c>
    </row>
    <row r="365" spans="1:65" s="2" customFormat="1" ht="14.45" customHeight="1">
      <c r="A365" s="36"/>
      <c r="B365" s="37"/>
      <c r="C365" s="182" t="s">
        <v>743</v>
      </c>
      <c r="D365" s="182" t="s">
        <v>326</v>
      </c>
      <c r="E365" s="183" t="s">
        <v>1927</v>
      </c>
      <c r="F365" s="184" t="s">
        <v>1928</v>
      </c>
      <c r="G365" s="185" t="s">
        <v>157</v>
      </c>
      <c r="H365" s="186">
        <v>165.881</v>
      </c>
      <c r="I365" s="187"/>
      <c r="J365" s="188">
        <f>ROUND(I365*H365,2)</f>
        <v>0</v>
      </c>
      <c r="K365" s="184" t="s">
        <v>329</v>
      </c>
      <c r="L365" s="41"/>
      <c r="M365" s="189" t="s">
        <v>19</v>
      </c>
      <c r="N365" s="190" t="s">
        <v>47</v>
      </c>
      <c r="O365" s="66"/>
      <c r="P365" s="191">
        <f>O365*H365</f>
        <v>0</v>
      </c>
      <c r="Q365" s="191">
        <v>0</v>
      </c>
      <c r="R365" s="191">
        <f>Q365*H365</f>
        <v>0</v>
      </c>
      <c r="S365" s="191">
        <v>0</v>
      </c>
      <c r="T365" s="192">
        <f>S365*H365</f>
        <v>0</v>
      </c>
      <c r="U365" s="36"/>
      <c r="V365" s="36"/>
      <c r="W365" s="36"/>
      <c r="X365" s="36"/>
      <c r="Y365" s="36"/>
      <c r="Z365" s="36"/>
      <c r="AA365" s="36"/>
      <c r="AB365" s="36"/>
      <c r="AC365" s="36"/>
      <c r="AD365" s="36"/>
      <c r="AE365" s="36"/>
      <c r="AR365" s="193" t="s">
        <v>330</v>
      </c>
      <c r="AT365" s="193" t="s">
        <v>326</v>
      </c>
      <c r="AU365" s="193" t="s">
        <v>87</v>
      </c>
      <c r="AY365" s="19" t="s">
        <v>324</v>
      </c>
      <c r="BE365" s="194">
        <f>IF(N365="základní",J365,0)</f>
        <v>0</v>
      </c>
      <c r="BF365" s="194">
        <f>IF(N365="snížená",J365,0)</f>
        <v>0</v>
      </c>
      <c r="BG365" s="194">
        <f>IF(N365="zákl. přenesená",J365,0)</f>
        <v>0</v>
      </c>
      <c r="BH365" s="194">
        <f>IF(N365="sníž. přenesená",J365,0)</f>
        <v>0</v>
      </c>
      <c r="BI365" s="194">
        <f>IF(N365="nulová",J365,0)</f>
        <v>0</v>
      </c>
      <c r="BJ365" s="19" t="s">
        <v>84</v>
      </c>
      <c r="BK365" s="194">
        <f>ROUND(I365*H365,2)</f>
        <v>0</v>
      </c>
      <c r="BL365" s="19" t="s">
        <v>330</v>
      </c>
      <c r="BM365" s="193" t="s">
        <v>7398</v>
      </c>
    </row>
    <row r="366" spans="1:65" s="2" customFormat="1" ht="11.25">
      <c r="A366" s="36"/>
      <c r="B366" s="37"/>
      <c r="C366" s="38"/>
      <c r="D366" s="195" t="s">
        <v>332</v>
      </c>
      <c r="E366" s="38"/>
      <c r="F366" s="196" t="s">
        <v>1930</v>
      </c>
      <c r="G366" s="38"/>
      <c r="H366" s="38"/>
      <c r="I366" s="197"/>
      <c r="J366" s="38"/>
      <c r="K366" s="38"/>
      <c r="L366" s="41"/>
      <c r="M366" s="198"/>
      <c r="N366" s="199"/>
      <c r="O366" s="66"/>
      <c r="P366" s="66"/>
      <c r="Q366" s="66"/>
      <c r="R366" s="66"/>
      <c r="S366" s="66"/>
      <c r="T366" s="67"/>
      <c r="U366" s="36"/>
      <c r="V366" s="36"/>
      <c r="W366" s="36"/>
      <c r="X366" s="36"/>
      <c r="Y366" s="36"/>
      <c r="Z366" s="36"/>
      <c r="AA366" s="36"/>
      <c r="AB366" s="36"/>
      <c r="AC366" s="36"/>
      <c r="AD366" s="36"/>
      <c r="AE366" s="36"/>
      <c r="AT366" s="19" t="s">
        <v>332</v>
      </c>
      <c r="AU366" s="19" t="s">
        <v>87</v>
      </c>
    </row>
    <row r="367" spans="1:65" s="2" customFormat="1" ht="78">
      <c r="A367" s="36"/>
      <c r="B367" s="37"/>
      <c r="C367" s="38"/>
      <c r="D367" s="195" t="s">
        <v>334</v>
      </c>
      <c r="E367" s="38"/>
      <c r="F367" s="200" t="s">
        <v>1931</v>
      </c>
      <c r="G367" s="38"/>
      <c r="H367" s="38"/>
      <c r="I367" s="197"/>
      <c r="J367" s="38"/>
      <c r="K367" s="38"/>
      <c r="L367" s="41"/>
      <c r="M367" s="198"/>
      <c r="N367" s="199"/>
      <c r="O367" s="66"/>
      <c r="P367" s="66"/>
      <c r="Q367" s="66"/>
      <c r="R367" s="66"/>
      <c r="S367" s="66"/>
      <c r="T367" s="67"/>
      <c r="U367" s="36"/>
      <c r="V367" s="36"/>
      <c r="W367" s="36"/>
      <c r="X367" s="36"/>
      <c r="Y367" s="36"/>
      <c r="Z367" s="36"/>
      <c r="AA367" s="36"/>
      <c r="AB367" s="36"/>
      <c r="AC367" s="36"/>
      <c r="AD367" s="36"/>
      <c r="AE367" s="36"/>
      <c r="AT367" s="19" t="s">
        <v>334</v>
      </c>
      <c r="AU367" s="19" t="s">
        <v>87</v>
      </c>
    </row>
    <row r="368" spans="1:65" s="13" customFormat="1" ht="11.25">
      <c r="B368" s="201"/>
      <c r="C368" s="202"/>
      <c r="D368" s="195" t="s">
        <v>336</v>
      </c>
      <c r="E368" s="203" t="s">
        <v>19</v>
      </c>
      <c r="F368" s="204" t="s">
        <v>7399</v>
      </c>
      <c r="G368" s="202"/>
      <c r="H368" s="205">
        <v>165.881</v>
      </c>
      <c r="I368" s="206"/>
      <c r="J368" s="202"/>
      <c r="K368" s="202"/>
      <c r="L368" s="207"/>
      <c r="M368" s="208"/>
      <c r="N368" s="209"/>
      <c r="O368" s="209"/>
      <c r="P368" s="209"/>
      <c r="Q368" s="209"/>
      <c r="R368" s="209"/>
      <c r="S368" s="209"/>
      <c r="T368" s="210"/>
      <c r="AT368" s="211" t="s">
        <v>336</v>
      </c>
      <c r="AU368" s="211" t="s">
        <v>87</v>
      </c>
      <c r="AV368" s="13" t="s">
        <v>87</v>
      </c>
      <c r="AW368" s="13" t="s">
        <v>37</v>
      </c>
      <c r="AX368" s="13" t="s">
        <v>84</v>
      </c>
      <c r="AY368" s="211" t="s">
        <v>324</v>
      </c>
    </row>
    <row r="369" spans="1:65" s="2" customFormat="1" ht="14.45" customHeight="1">
      <c r="A369" s="36"/>
      <c r="B369" s="37"/>
      <c r="C369" s="182" t="s">
        <v>760</v>
      </c>
      <c r="D369" s="182" t="s">
        <v>326</v>
      </c>
      <c r="E369" s="183" t="s">
        <v>1934</v>
      </c>
      <c r="F369" s="184" t="s">
        <v>1935</v>
      </c>
      <c r="G369" s="185" t="s">
        <v>157</v>
      </c>
      <c r="H369" s="186">
        <v>3981.1390000000001</v>
      </c>
      <c r="I369" s="187"/>
      <c r="J369" s="188">
        <f>ROUND(I369*H369,2)</f>
        <v>0</v>
      </c>
      <c r="K369" s="184" t="s">
        <v>329</v>
      </c>
      <c r="L369" s="41"/>
      <c r="M369" s="189" t="s">
        <v>19</v>
      </c>
      <c r="N369" s="190" t="s">
        <v>47</v>
      </c>
      <c r="O369" s="66"/>
      <c r="P369" s="191">
        <f>O369*H369</f>
        <v>0</v>
      </c>
      <c r="Q369" s="191">
        <v>0</v>
      </c>
      <c r="R369" s="191">
        <f>Q369*H369</f>
        <v>0</v>
      </c>
      <c r="S369" s="191">
        <v>0</v>
      </c>
      <c r="T369" s="192">
        <f>S369*H369</f>
        <v>0</v>
      </c>
      <c r="U369" s="36"/>
      <c r="V369" s="36"/>
      <c r="W369" s="36"/>
      <c r="X369" s="36"/>
      <c r="Y369" s="36"/>
      <c r="Z369" s="36"/>
      <c r="AA369" s="36"/>
      <c r="AB369" s="36"/>
      <c r="AC369" s="36"/>
      <c r="AD369" s="36"/>
      <c r="AE369" s="36"/>
      <c r="AR369" s="193" t="s">
        <v>330</v>
      </c>
      <c r="AT369" s="193" t="s">
        <v>326</v>
      </c>
      <c r="AU369" s="193" t="s">
        <v>87</v>
      </c>
      <c r="AY369" s="19" t="s">
        <v>324</v>
      </c>
      <c r="BE369" s="194">
        <f>IF(N369="základní",J369,0)</f>
        <v>0</v>
      </c>
      <c r="BF369" s="194">
        <f>IF(N369="snížená",J369,0)</f>
        <v>0</v>
      </c>
      <c r="BG369" s="194">
        <f>IF(N369="zákl. přenesená",J369,0)</f>
        <v>0</v>
      </c>
      <c r="BH369" s="194">
        <f>IF(N369="sníž. přenesená",J369,0)</f>
        <v>0</v>
      </c>
      <c r="BI369" s="194">
        <f>IF(N369="nulová",J369,0)</f>
        <v>0</v>
      </c>
      <c r="BJ369" s="19" t="s">
        <v>84</v>
      </c>
      <c r="BK369" s="194">
        <f>ROUND(I369*H369,2)</f>
        <v>0</v>
      </c>
      <c r="BL369" s="19" t="s">
        <v>330</v>
      </c>
      <c r="BM369" s="193" t="s">
        <v>7400</v>
      </c>
    </row>
    <row r="370" spans="1:65" s="2" customFormat="1" ht="11.25">
      <c r="A370" s="36"/>
      <c r="B370" s="37"/>
      <c r="C370" s="38"/>
      <c r="D370" s="195" t="s">
        <v>332</v>
      </c>
      <c r="E370" s="38"/>
      <c r="F370" s="196" t="s">
        <v>1937</v>
      </c>
      <c r="G370" s="38"/>
      <c r="H370" s="38"/>
      <c r="I370" s="197"/>
      <c r="J370" s="38"/>
      <c r="K370" s="38"/>
      <c r="L370" s="41"/>
      <c r="M370" s="198"/>
      <c r="N370" s="199"/>
      <c r="O370" s="66"/>
      <c r="P370" s="66"/>
      <c r="Q370" s="66"/>
      <c r="R370" s="66"/>
      <c r="S370" s="66"/>
      <c r="T370" s="67"/>
      <c r="U370" s="36"/>
      <c r="V370" s="36"/>
      <c r="W370" s="36"/>
      <c r="X370" s="36"/>
      <c r="Y370" s="36"/>
      <c r="Z370" s="36"/>
      <c r="AA370" s="36"/>
      <c r="AB370" s="36"/>
      <c r="AC370" s="36"/>
      <c r="AD370" s="36"/>
      <c r="AE370" s="36"/>
      <c r="AT370" s="19" t="s">
        <v>332</v>
      </c>
      <c r="AU370" s="19" t="s">
        <v>87</v>
      </c>
    </row>
    <row r="371" spans="1:65" s="2" customFormat="1" ht="78">
      <c r="A371" s="36"/>
      <c r="B371" s="37"/>
      <c r="C371" s="38"/>
      <c r="D371" s="195" t="s">
        <v>334</v>
      </c>
      <c r="E371" s="38"/>
      <c r="F371" s="200" t="s">
        <v>1931</v>
      </c>
      <c r="G371" s="38"/>
      <c r="H371" s="38"/>
      <c r="I371" s="197"/>
      <c r="J371" s="38"/>
      <c r="K371" s="38"/>
      <c r="L371" s="41"/>
      <c r="M371" s="198"/>
      <c r="N371" s="199"/>
      <c r="O371" s="66"/>
      <c r="P371" s="66"/>
      <c r="Q371" s="66"/>
      <c r="R371" s="66"/>
      <c r="S371" s="66"/>
      <c r="T371" s="67"/>
      <c r="U371" s="36"/>
      <c r="V371" s="36"/>
      <c r="W371" s="36"/>
      <c r="X371" s="36"/>
      <c r="Y371" s="36"/>
      <c r="Z371" s="36"/>
      <c r="AA371" s="36"/>
      <c r="AB371" s="36"/>
      <c r="AC371" s="36"/>
      <c r="AD371" s="36"/>
      <c r="AE371" s="36"/>
      <c r="AT371" s="19" t="s">
        <v>334</v>
      </c>
      <c r="AU371" s="19" t="s">
        <v>87</v>
      </c>
    </row>
    <row r="372" spans="1:65" s="13" customFormat="1" ht="11.25">
      <c r="B372" s="201"/>
      <c r="C372" s="202"/>
      <c r="D372" s="195" t="s">
        <v>336</v>
      </c>
      <c r="E372" s="203" t="s">
        <v>19</v>
      </c>
      <c r="F372" s="204" t="s">
        <v>7401</v>
      </c>
      <c r="G372" s="202"/>
      <c r="H372" s="205">
        <v>3981.1390000000001</v>
      </c>
      <c r="I372" s="206"/>
      <c r="J372" s="202"/>
      <c r="K372" s="202"/>
      <c r="L372" s="207"/>
      <c r="M372" s="208"/>
      <c r="N372" s="209"/>
      <c r="O372" s="209"/>
      <c r="P372" s="209"/>
      <c r="Q372" s="209"/>
      <c r="R372" s="209"/>
      <c r="S372" s="209"/>
      <c r="T372" s="210"/>
      <c r="AT372" s="211" t="s">
        <v>336</v>
      </c>
      <c r="AU372" s="211" t="s">
        <v>87</v>
      </c>
      <c r="AV372" s="13" t="s">
        <v>87</v>
      </c>
      <c r="AW372" s="13" t="s">
        <v>37</v>
      </c>
      <c r="AX372" s="13" t="s">
        <v>84</v>
      </c>
      <c r="AY372" s="211" t="s">
        <v>324</v>
      </c>
    </row>
    <row r="373" spans="1:65" s="2" customFormat="1" ht="14.45" customHeight="1">
      <c r="A373" s="36"/>
      <c r="B373" s="37"/>
      <c r="C373" s="182" t="s">
        <v>774</v>
      </c>
      <c r="D373" s="254" t="s">
        <v>326</v>
      </c>
      <c r="E373" s="183" t="s">
        <v>1978</v>
      </c>
      <c r="F373" s="184" t="s">
        <v>1979</v>
      </c>
      <c r="G373" s="185" t="s">
        <v>157</v>
      </c>
      <c r="H373" s="186">
        <v>165.881</v>
      </c>
      <c r="I373" s="187"/>
      <c r="J373" s="188">
        <f>ROUND(I373*H373,2)</f>
        <v>0</v>
      </c>
      <c r="K373" s="184" t="s">
        <v>19</v>
      </c>
      <c r="L373" s="41"/>
      <c r="M373" s="189" t="s">
        <v>19</v>
      </c>
      <c r="N373" s="190" t="s">
        <v>47</v>
      </c>
      <c r="O373" s="66"/>
      <c r="P373" s="191">
        <f>O373*H373</f>
        <v>0</v>
      </c>
      <c r="Q373" s="191">
        <v>0</v>
      </c>
      <c r="R373" s="191">
        <f>Q373*H373</f>
        <v>0</v>
      </c>
      <c r="S373" s="191">
        <v>0</v>
      </c>
      <c r="T373" s="192">
        <f>S373*H373</f>
        <v>0</v>
      </c>
      <c r="U373" s="36"/>
      <c r="V373" s="36"/>
      <c r="W373" s="36"/>
      <c r="X373" s="36"/>
      <c r="Y373" s="36"/>
      <c r="Z373" s="36"/>
      <c r="AA373" s="36"/>
      <c r="AB373" s="36"/>
      <c r="AC373" s="36"/>
      <c r="AD373" s="36"/>
      <c r="AE373" s="36"/>
      <c r="AR373" s="193" t="s">
        <v>330</v>
      </c>
      <c r="AT373" s="193" t="s">
        <v>326</v>
      </c>
      <c r="AU373" s="193" t="s">
        <v>87</v>
      </c>
      <c r="AY373" s="19" t="s">
        <v>324</v>
      </c>
      <c r="BE373" s="194">
        <f>IF(N373="základní",J373,0)</f>
        <v>0</v>
      </c>
      <c r="BF373" s="194">
        <f>IF(N373="snížená",J373,0)</f>
        <v>0</v>
      </c>
      <c r="BG373" s="194">
        <f>IF(N373="zákl. přenesená",J373,0)</f>
        <v>0</v>
      </c>
      <c r="BH373" s="194">
        <f>IF(N373="sníž. přenesená",J373,0)</f>
        <v>0</v>
      </c>
      <c r="BI373" s="194">
        <f>IF(N373="nulová",J373,0)</f>
        <v>0</v>
      </c>
      <c r="BJ373" s="19" t="s">
        <v>84</v>
      </c>
      <c r="BK373" s="194">
        <f>ROUND(I373*H373,2)</f>
        <v>0</v>
      </c>
      <c r="BL373" s="19" t="s">
        <v>330</v>
      </c>
      <c r="BM373" s="193" t="s">
        <v>7402</v>
      </c>
    </row>
    <row r="374" spans="1:65" s="2" customFormat="1" ht="11.25">
      <c r="A374" s="36"/>
      <c r="B374" s="37"/>
      <c r="C374" s="38"/>
      <c r="D374" s="195" t="s">
        <v>332</v>
      </c>
      <c r="E374" s="38"/>
      <c r="F374" s="196" t="s">
        <v>1979</v>
      </c>
      <c r="G374" s="38"/>
      <c r="H374" s="38"/>
      <c r="I374" s="197"/>
      <c r="J374" s="38"/>
      <c r="K374" s="38"/>
      <c r="L374" s="41"/>
      <c r="M374" s="198"/>
      <c r="N374" s="199"/>
      <c r="O374" s="66"/>
      <c r="P374" s="66"/>
      <c r="Q374" s="66"/>
      <c r="R374" s="66"/>
      <c r="S374" s="66"/>
      <c r="T374" s="67"/>
      <c r="U374" s="36"/>
      <c r="V374" s="36"/>
      <c r="W374" s="36"/>
      <c r="X374" s="36"/>
      <c r="Y374" s="36"/>
      <c r="Z374" s="36"/>
      <c r="AA374" s="36"/>
      <c r="AB374" s="36"/>
      <c r="AC374" s="36"/>
      <c r="AD374" s="36"/>
      <c r="AE374" s="36"/>
      <c r="AT374" s="19" t="s">
        <v>332</v>
      </c>
      <c r="AU374" s="19" t="s">
        <v>87</v>
      </c>
    </row>
    <row r="375" spans="1:65" s="13" customFormat="1" ht="11.25">
      <c r="B375" s="201"/>
      <c r="C375" s="202"/>
      <c r="D375" s="195" t="s">
        <v>336</v>
      </c>
      <c r="E375" s="203" t="s">
        <v>19</v>
      </c>
      <c r="F375" s="204" t="s">
        <v>7399</v>
      </c>
      <c r="G375" s="202"/>
      <c r="H375" s="205">
        <v>165.881</v>
      </c>
      <c r="I375" s="206"/>
      <c r="J375" s="202"/>
      <c r="K375" s="202"/>
      <c r="L375" s="207"/>
      <c r="M375" s="208"/>
      <c r="N375" s="209"/>
      <c r="O375" s="209"/>
      <c r="P375" s="209"/>
      <c r="Q375" s="209"/>
      <c r="R375" s="209"/>
      <c r="S375" s="209"/>
      <c r="T375" s="210"/>
      <c r="AT375" s="211" t="s">
        <v>336</v>
      </c>
      <c r="AU375" s="211" t="s">
        <v>87</v>
      </c>
      <c r="AV375" s="13" t="s">
        <v>87</v>
      </c>
      <c r="AW375" s="13" t="s">
        <v>37</v>
      </c>
      <c r="AX375" s="13" t="s">
        <v>84</v>
      </c>
      <c r="AY375" s="211" t="s">
        <v>324</v>
      </c>
    </row>
    <row r="376" spans="1:65" s="12" customFormat="1" ht="22.9" customHeight="1">
      <c r="B376" s="166"/>
      <c r="C376" s="167"/>
      <c r="D376" s="168" t="s">
        <v>75</v>
      </c>
      <c r="E376" s="180" t="s">
        <v>2013</v>
      </c>
      <c r="F376" s="180" t="s">
        <v>2014</v>
      </c>
      <c r="G376" s="167"/>
      <c r="H376" s="167"/>
      <c r="I376" s="170"/>
      <c r="J376" s="181">
        <f>BK376</f>
        <v>0</v>
      </c>
      <c r="K376" s="167"/>
      <c r="L376" s="172"/>
      <c r="M376" s="173"/>
      <c r="N376" s="174"/>
      <c r="O376" s="174"/>
      <c r="P376" s="175">
        <f>SUM(P377:P378)</f>
        <v>0</v>
      </c>
      <c r="Q376" s="174"/>
      <c r="R376" s="175">
        <f>SUM(R377:R378)</f>
        <v>0</v>
      </c>
      <c r="S376" s="174"/>
      <c r="T376" s="176">
        <f>SUM(T377:T378)</f>
        <v>0</v>
      </c>
      <c r="AR376" s="177" t="s">
        <v>84</v>
      </c>
      <c r="AT376" s="178" t="s">
        <v>75</v>
      </c>
      <c r="AU376" s="178" t="s">
        <v>84</v>
      </c>
      <c r="AY376" s="177" t="s">
        <v>324</v>
      </c>
      <c r="BK376" s="179">
        <f>SUM(BK377:BK378)</f>
        <v>0</v>
      </c>
    </row>
    <row r="377" spans="1:65" s="2" customFormat="1" ht="14.45" customHeight="1">
      <c r="A377" s="36"/>
      <c r="B377" s="37"/>
      <c r="C377" s="182" t="s">
        <v>780</v>
      </c>
      <c r="D377" s="182" t="s">
        <v>326</v>
      </c>
      <c r="E377" s="183" t="s">
        <v>7403</v>
      </c>
      <c r="F377" s="184" t="s">
        <v>7404</v>
      </c>
      <c r="G377" s="185" t="s">
        <v>157</v>
      </c>
      <c r="H377" s="186">
        <v>559.61699999999996</v>
      </c>
      <c r="I377" s="187"/>
      <c r="J377" s="188">
        <f>ROUND(I377*H377,2)</f>
        <v>0</v>
      </c>
      <c r="K377" s="184" t="s">
        <v>329</v>
      </c>
      <c r="L377" s="41"/>
      <c r="M377" s="189" t="s">
        <v>19</v>
      </c>
      <c r="N377" s="190" t="s">
        <v>47</v>
      </c>
      <c r="O377" s="66"/>
      <c r="P377" s="191">
        <f>O377*H377</f>
        <v>0</v>
      </c>
      <c r="Q377" s="191">
        <v>0</v>
      </c>
      <c r="R377" s="191">
        <f>Q377*H377</f>
        <v>0</v>
      </c>
      <c r="S377" s="191">
        <v>0</v>
      </c>
      <c r="T377" s="192">
        <f>S377*H377</f>
        <v>0</v>
      </c>
      <c r="U377" s="36"/>
      <c r="V377" s="36"/>
      <c r="W377" s="36"/>
      <c r="X377" s="36"/>
      <c r="Y377" s="36"/>
      <c r="Z377" s="36"/>
      <c r="AA377" s="36"/>
      <c r="AB377" s="36"/>
      <c r="AC377" s="36"/>
      <c r="AD377" s="36"/>
      <c r="AE377" s="36"/>
      <c r="AR377" s="193" t="s">
        <v>330</v>
      </c>
      <c r="AT377" s="193" t="s">
        <v>326</v>
      </c>
      <c r="AU377" s="193" t="s">
        <v>87</v>
      </c>
      <c r="AY377" s="19" t="s">
        <v>324</v>
      </c>
      <c r="BE377" s="194">
        <f>IF(N377="základní",J377,0)</f>
        <v>0</v>
      </c>
      <c r="BF377" s="194">
        <f>IF(N377="snížená",J377,0)</f>
        <v>0</v>
      </c>
      <c r="BG377" s="194">
        <f>IF(N377="zákl. přenesená",J377,0)</f>
        <v>0</v>
      </c>
      <c r="BH377" s="194">
        <f>IF(N377="sníž. přenesená",J377,0)</f>
        <v>0</v>
      </c>
      <c r="BI377" s="194">
        <f>IF(N377="nulová",J377,0)</f>
        <v>0</v>
      </c>
      <c r="BJ377" s="19" t="s">
        <v>84</v>
      </c>
      <c r="BK377" s="194">
        <f>ROUND(I377*H377,2)</f>
        <v>0</v>
      </c>
      <c r="BL377" s="19" t="s">
        <v>330</v>
      </c>
      <c r="BM377" s="193" t="s">
        <v>7405</v>
      </c>
    </row>
    <row r="378" spans="1:65" s="2" customFormat="1" ht="19.5">
      <c r="A378" s="36"/>
      <c r="B378" s="37"/>
      <c r="C378" s="38"/>
      <c r="D378" s="195" t="s">
        <v>332</v>
      </c>
      <c r="E378" s="38"/>
      <c r="F378" s="196" t="s">
        <v>7406</v>
      </c>
      <c r="G378" s="38"/>
      <c r="H378" s="38"/>
      <c r="I378" s="197"/>
      <c r="J378" s="38"/>
      <c r="K378" s="38"/>
      <c r="L378" s="41"/>
      <c r="M378" s="256"/>
      <c r="N378" s="257"/>
      <c r="O378" s="258"/>
      <c r="P378" s="258"/>
      <c r="Q378" s="258"/>
      <c r="R378" s="258"/>
      <c r="S378" s="258"/>
      <c r="T378" s="259"/>
      <c r="U378" s="36"/>
      <c r="V378" s="36"/>
      <c r="W378" s="36"/>
      <c r="X378" s="36"/>
      <c r="Y378" s="36"/>
      <c r="Z378" s="36"/>
      <c r="AA378" s="36"/>
      <c r="AB378" s="36"/>
      <c r="AC378" s="36"/>
      <c r="AD378" s="36"/>
      <c r="AE378" s="36"/>
      <c r="AT378" s="19" t="s">
        <v>332</v>
      </c>
      <c r="AU378" s="19" t="s">
        <v>87</v>
      </c>
    </row>
    <row r="379" spans="1:65" s="2" customFormat="1" ht="6.95" customHeight="1">
      <c r="A379" s="36"/>
      <c r="B379" s="49"/>
      <c r="C379" s="50"/>
      <c r="D379" s="50"/>
      <c r="E379" s="50"/>
      <c r="F379" s="50"/>
      <c r="G379" s="50"/>
      <c r="H379" s="50"/>
      <c r="I379" s="50"/>
      <c r="J379" s="50"/>
      <c r="K379" s="50"/>
      <c r="L379" s="41"/>
      <c r="M379" s="36"/>
      <c r="O379" s="36"/>
      <c r="P379" s="36"/>
      <c r="Q379" s="36"/>
      <c r="R379" s="36"/>
      <c r="S379" s="36"/>
      <c r="T379" s="36"/>
      <c r="U379" s="36"/>
      <c r="V379" s="36"/>
      <c r="W379" s="36"/>
      <c r="X379" s="36"/>
      <c r="Y379" s="36"/>
      <c r="Z379" s="36"/>
      <c r="AA379" s="36"/>
      <c r="AB379" s="36"/>
      <c r="AC379" s="36"/>
      <c r="AD379" s="36"/>
      <c r="AE379" s="36"/>
    </row>
  </sheetData>
  <sheetProtection algorithmName="SHA-512" hashValue="80yE07vVxklSCIki2EQIbxKB58PQW/7PuEe4NMohSUKzoXkHUct7YhSEzAoekviH7vkKovnmbNlzrf8GisrVcA==" saltValue="ghrDF/r4ytT0ubmLzL2tyr1rgmXKph//MLi2Hq+s27W5Sjh5CWFKgBuAupwLCstFO9bOwyAhw/47FnsHqZ1Emg==" spinCount="100000" sheet="1" objects="1" scenarios="1" formatColumns="0" formatRows="0" autoFilter="0"/>
  <autoFilter ref="C85:K378"/>
  <mergeCells count="9">
    <mergeCell ref="E50:H50"/>
    <mergeCell ref="E76:H76"/>
    <mergeCell ref="E78:H78"/>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83"/>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56" s="1" customFormat="1" ht="36.950000000000003" customHeight="1">
      <c r="L2" s="390"/>
      <c r="M2" s="390"/>
      <c r="N2" s="390"/>
      <c r="O2" s="390"/>
      <c r="P2" s="390"/>
      <c r="Q2" s="390"/>
      <c r="R2" s="390"/>
      <c r="S2" s="390"/>
      <c r="T2" s="390"/>
      <c r="U2" s="390"/>
      <c r="V2" s="390"/>
      <c r="AT2" s="19" t="s">
        <v>128</v>
      </c>
      <c r="AZ2" s="110" t="s">
        <v>7152</v>
      </c>
      <c r="BA2" s="110" t="s">
        <v>7153</v>
      </c>
      <c r="BB2" s="110" t="s">
        <v>135</v>
      </c>
      <c r="BC2" s="110" t="s">
        <v>7407</v>
      </c>
      <c r="BD2" s="110" t="s">
        <v>87</v>
      </c>
    </row>
    <row r="3" spans="1:56" s="1" customFormat="1" ht="6.95" customHeight="1">
      <c r="B3" s="111"/>
      <c r="C3" s="112"/>
      <c r="D3" s="112"/>
      <c r="E3" s="112"/>
      <c r="F3" s="112"/>
      <c r="G3" s="112"/>
      <c r="H3" s="112"/>
      <c r="I3" s="112"/>
      <c r="J3" s="112"/>
      <c r="K3" s="112"/>
      <c r="L3" s="22"/>
      <c r="AT3" s="19" t="s">
        <v>87</v>
      </c>
      <c r="AZ3" s="110" t="s">
        <v>5769</v>
      </c>
      <c r="BA3" s="110" t="s">
        <v>5770</v>
      </c>
      <c r="BB3" s="110" t="s">
        <v>152</v>
      </c>
      <c r="BC3" s="110" t="s">
        <v>7408</v>
      </c>
      <c r="BD3" s="110" t="s">
        <v>87</v>
      </c>
    </row>
    <row r="4" spans="1:56" s="1" customFormat="1" ht="24.95" customHeight="1">
      <c r="B4" s="22"/>
      <c r="D4" s="113" t="s">
        <v>140</v>
      </c>
      <c r="L4" s="22"/>
      <c r="M4" s="114" t="s">
        <v>10</v>
      </c>
      <c r="AT4" s="19" t="s">
        <v>4</v>
      </c>
      <c r="AZ4" s="110" t="s">
        <v>7409</v>
      </c>
      <c r="BA4" s="110" t="s">
        <v>7159</v>
      </c>
      <c r="BB4" s="110" t="s">
        <v>152</v>
      </c>
      <c r="BC4" s="110" t="s">
        <v>7408</v>
      </c>
      <c r="BD4" s="110" t="s">
        <v>87</v>
      </c>
    </row>
    <row r="5" spans="1:56" s="1" customFormat="1" ht="6.95" customHeight="1">
      <c r="B5" s="22"/>
      <c r="L5" s="22"/>
      <c r="AZ5" s="110" t="s">
        <v>7167</v>
      </c>
      <c r="BA5" s="110" t="s">
        <v>7168</v>
      </c>
      <c r="BB5" s="110" t="s">
        <v>135</v>
      </c>
      <c r="BC5" s="110" t="s">
        <v>923</v>
      </c>
      <c r="BD5" s="110" t="s">
        <v>87</v>
      </c>
    </row>
    <row r="6" spans="1:56" s="1" customFormat="1" ht="12" customHeight="1">
      <c r="B6" s="22"/>
      <c r="D6" s="115" t="s">
        <v>16</v>
      </c>
      <c r="L6" s="22"/>
      <c r="AZ6" s="110" t="s">
        <v>7170</v>
      </c>
      <c r="BA6" s="110" t="s">
        <v>7171</v>
      </c>
      <c r="BB6" s="110" t="s">
        <v>135</v>
      </c>
      <c r="BC6" s="110" t="s">
        <v>7410</v>
      </c>
      <c r="BD6" s="110" t="s">
        <v>87</v>
      </c>
    </row>
    <row r="7" spans="1:56" s="1" customFormat="1" ht="16.5" customHeight="1">
      <c r="B7" s="22"/>
      <c r="E7" s="407" t="str">
        <f>'Rekapitulace stavby'!K6</f>
        <v>VD Morávka – převedení extrémních povodní, stavba č. 4074</v>
      </c>
      <c r="F7" s="408"/>
      <c r="G7" s="408"/>
      <c r="H7" s="408"/>
      <c r="L7" s="22"/>
    </row>
    <row r="8" spans="1:56" s="2" customFormat="1" ht="12" customHeight="1">
      <c r="A8" s="36"/>
      <c r="B8" s="41"/>
      <c r="C8" s="36"/>
      <c r="D8" s="115" t="s">
        <v>154</v>
      </c>
      <c r="E8" s="36"/>
      <c r="F8" s="36"/>
      <c r="G8" s="36"/>
      <c r="H8" s="36"/>
      <c r="I8" s="36"/>
      <c r="J8" s="36"/>
      <c r="K8" s="36"/>
      <c r="L8" s="116"/>
      <c r="S8" s="36"/>
      <c r="T8" s="36"/>
      <c r="U8" s="36"/>
      <c r="V8" s="36"/>
      <c r="W8" s="36"/>
      <c r="X8" s="36"/>
      <c r="Y8" s="36"/>
      <c r="Z8" s="36"/>
      <c r="AA8" s="36"/>
      <c r="AB8" s="36"/>
      <c r="AC8" s="36"/>
      <c r="AD8" s="36"/>
      <c r="AE8" s="36"/>
    </row>
    <row r="9" spans="1:56" s="2" customFormat="1" ht="16.5" customHeight="1">
      <c r="A9" s="36"/>
      <c r="B9" s="41"/>
      <c r="C9" s="36"/>
      <c r="D9" s="36"/>
      <c r="E9" s="409" t="s">
        <v>7411</v>
      </c>
      <c r="F9" s="410"/>
      <c r="G9" s="410"/>
      <c r="H9" s="410"/>
      <c r="I9" s="36"/>
      <c r="J9" s="36"/>
      <c r="K9" s="36"/>
      <c r="L9" s="116"/>
      <c r="S9" s="36"/>
      <c r="T9" s="36"/>
      <c r="U9" s="36"/>
      <c r="V9" s="36"/>
      <c r="W9" s="36"/>
      <c r="X9" s="36"/>
      <c r="Y9" s="36"/>
      <c r="Z9" s="36"/>
      <c r="AA9" s="36"/>
      <c r="AB9" s="36"/>
      <c r="AC9" s="36"/>
      <c r="AD9" s="36"/>
      <c r="AE9" s="36"/>
    </row>
    <row r="10" spans="1:56" s="2" customFormat="1" ht="11.25">
      <c r="A10" s="36"/>
      <c r="B10" s="41"/>
      <c r="C10" s="36"/>
      <c r="D10" s="36"/>
      <c r="E10" s="36"/>
      <c r="F10" s="36"/>
      <c r="G10" s="36"/>
      <c r="H10" s="36"/>
      <c r="I10" s="36"/>
      <c r="J10" s="36"/>
      <c r="K10" s="36"/>
      <c r="L10" s="116"/>
      <c r="S10" s="36"/>
      <c r="T10" s="36"/>
      <c r="U10" s="36"/>
      <c r="V10" s="36"/>
      <c r="W10" s="36"/>
      <c r="X10" s="36"/>
      <c r="Y10" s="36"/>
      <c r="Z10" s="36"/>
      <c r="AA10" s="36"/>
      <c r="AB10" s="36"/>
      <c r="AC10" s="36"/>
      <c r="AD10" s="36"/>
      <c r="AE10" s="36"/>
    </row>
    <row r="11" spans="1:56" s="2" customFormat="1" ht="12" customHeight="1">
      <c r="A11" s="36"/>
      <c r="B11" s="41"/>
      <c r="C11" s="36"/>
      <c r="D11" s="115" t="s">
        <v>18</v>
      </c>
      <c r="E11" s="36"/>
      <c r="F11" s="105" t="s">
        <v>129</v>
      </c>
      <c r="G11" s="36"/>
      <c r="H11" s="36"/>
      <c r="I11" s="115" t="s">
        <v>20</v>
      </c>
      <c r="J11" s="105" t="s">
        <v>19</v>
      </c>
      <c r="K11" s="36"/>
      <c r="L11" s="116"/>
      <c r="S11" s="36"/>
      <c r="T11" s="36"/>
      <c r="U11" s="36"/>
      <c r="V11" s="36"/>
      <c r="W11" s="36"/>
      <c r="X11" s="36"/>
      <c r="Y11" s="36"/>
      <c r="Z11" s="36"/>
      <c r="AA11" s="36"/>
      <c r="AB11" s="36"/>
      <c r="AC11" s="36"/>
      <c r="AD11" s="36"/>
      <c r="AE11" s="36"/>
    </row>
    <row r="12" spans="1:56" s="2" customFormat="1" ht="12" customHeight="1">
      <c r="A12" s="36"/>
      <c r="B12" s="41"/>
      <c r="C12" s="36"/>
      <c r="D12" s="115" t="s">
        <v>21</v>
      </c>
      <c r="E12" s="36"/>
      <c r="F12" s="105" t="s">
        <v>22</v>
      </c>
      <c r="G12" s="36"/>
      <c r="H12" s="36"/>
      <c r="I12" s="115" t="s">
        <v>23</v>
      </c>
      <c r="J12" s="117" t="str">
        <f>'Rekapitulace stavby'!AN8</f>
        <v>11. 11. 2020</v>
      </c>
      <c r="K12" s="36"/>
      <c r="L12" s="116"/>
      <c r="S12" s="36"/>
      <c r="T12" s="36"/>
      <c r="U12" s="36"/>
      <c r="V12" s="36"/>
      <c r="W12" s="36"/>
      <c r="X12" s="36"/>
      <c r="Y12" s="36"/>
      <c r="Z12" s="36"/>
      <c r="AA12" s="36"/>
      <c r="AB12" s="36"/>
      <c r="AC12" s="36"/>
      <c r="AD12" s="36"/>
      <c r="AE12" s="36"/>
    </row>
    <row r="13" spans="1:56" s="2" customFormat="1" ht="10.9" customHeight="1">
      <c r="A13" s="36"/>
      <c r="B13" s="41"/>
      <c r="C13" s="36"/>
      <c r="D13" s="36"/>
      <c r="E13" s="36"/>
      <c r="F13" s="36"/>
      <c r="G13" s="36"/>
      <c r="H13" s="36"/>
      <c r="I13" s="36"/>
      <c r="J13" s="36"/>
      <c r="K13" s="36"/>
      <c r="L13" s="116"/>
      <c r="S13" s="36"/>
      <c r="T13" s="36"/>
      <c r="U13" s="36"/>
      <c r="V13" s="36"/>
      <c r="W13" s="36"/>
      <c r="X13" s="36"/>
      <c r="Y13" s="36"/>
      <c r="Z13" s="36"/>
      <c r="AA13" s="36"/>
      <c r="AB13" s="36"/>
      <c r="AC13" s="36"/>
      <c r="AD13" s="36"/>
      <c r="AE13" s="36"/>
    </row>
    <row r="14" spans="1:56" s="2" customFormat="1" ht="12" customHeight="1">
      <c r="A14" s="36"/>
      <c r="B14" s="41"/>
      <c r="C14" s="36"/>
      <c r="D14" s="115" t="s">
        <v>25</v>
      </c>
      <c r="E14" s="36"/>
      <c r="F14" s="36"/>
      <c r="G14" s="36"/>
      <c r="H14" s="36"/>
      <c r="I14" s="115" t="s">
        <v>26</v>
      </c>
      <c r="J14" s="105" t="s">
        <v>27</v>
      </c>
      <c r="K14" s="36"/>
      <c r="L14" s="116"/>
      <c r="S14" s="36"/>
      <c r="T14" s="36"/>
      <c r="U14" s="36"/>
      <c r="V14" s="36"/>
      <c r="W14" s="36"/>
      <c r="X14" s="36"/>
      <c r="Y14" s="36"/>
      <c r="Z14" s="36"/>
      <c r="AA14" s="36"/>
      <c r="AB14" s="36"/>
      <c r="AC14" s="36"/>
      <c r="AD14" s="36"/>
      <c r="AE14" s="36"/>
    </row>
    <row r="15" spans="1:56" s="2" customFormat="1" ht="18" customHeight="1">
      <c r="A15" s="36"/>
      <c r="B15" s="41"/>
      <c r="C15" s="36"/>
      <c r="D15" s="36"/>
      <c r="E15" s="105" t="s">
        <v>28</v>
      </c>
      <c r="F15" s="36"/>
      <c r="G15" s="36"/>
      <c r="H15" s="36"/>
      <c r="I15" s="115" t="s">
        <v>29</v>
      </c>
      <c r="J15" s="105" t="s">
        <v>30</v>
      </c>
      <c r="K15" s="36"/>
      <c r="L15" s="116"/>
      <c r="S15" s="36"/>
      <c r="T15" s="36"/>
      <c r="U15" s="36"/>
      <c r="V15" s="36"/>
      <c r="W15" s="36"/>
      <c r="X15" s="36"/>
      <c r="Y15" s="36"/>
      <c r="Z15" s="36"/>
      <c r="AA15" s="36"/>
      <c r="AB15" s="36"/>
      <c r="AC15" s="36"/>
      <c r="AD15" s="36"/>
      <c r="AE15" s="36"/>
    </row>
    <row r="16" spans="1:56" s="2" customFormat="1" ht="6.95" customHeight="1">
      <c r="A16" s="36"/>
      <c r="B16" s="41"/>
      <c r="C16" s="36"/>
      <c r="D16" s="36"/>
      <c r="E16" s="36"/>
      <c r="F16" s="36"/>
      <c r="G16" s="36"/>
      <c r="H16" s="36"/>
      <c r="I16" s="36"/>
      <c r="J16" s="36"/>
      <c r="K16" s="36"/>
      <c r="L16" s="116"/>
      <c r="S16" s="36"/>
      <c r="T16" s="36"/>
      <c r="U16" s="36"/>
      <c r="V16" s="36"/>
      <c r="W16" s="36"/>
      <c r="X16" s="36"/>
      <c r="Y16" s="36"/>
      <c r="Z16" s="36"/>
      <c r="AA16" s="36"/>
      <c r="AB16" s="36"/>
      <c r="AC16" s="36"/>
      <c r="AD16" s="36"/>
      <c r="AE16" s="36"/>
    </row>
    <row r="17" spans="1:31" s="2" customFormat="1" ht="12" customHeight="1">
      <c r="A17" s="36"/>
      <c r="B17" s="41"/>
      <c r="C17" s="36"/>
      <c r="D17" s="115" t="s">
        <v>31</v>
      </c>
      <c r="E17" s="36"/>
      <c r="F17" s="36"/>
      <c r="G17" s="36"/>
      <c r="H17" s="36"/>
      <c r="I17" s="115" t="s">
        <v>26</v>
      </c>
      <c r="J17" s="32" t="str">
        <f>'Rekapitulace stavby'!AN13</f>
        <v>Vyplň údaj</v>
      </c>
      <c r="K17" s="36"/>
      <c r="L17" s="116"/>
      <c r="S17" s="36"/>
      <c r="T17" s="36"/>
      <c r="U17" s="36"/>
      <c r="V17" s="36"/>
      <c r="W17" s="36"/>
      <c r="X17" s="36"/>
      <c r="Y17" s="36"/>
      <c r="Z17" s="36"/>
      <c r="AA17" s="36"/>
      <c r="AB17" s="36"/>
      <c r="AC17" s="36"/>
      <c r="AD17" s="36"/>
      <c r="AE17" s="36"/>
    </row>
    <row r="18" spans="1:31" s="2" customFormat="1" ht="18" customHeight="1">
      <c r="A18" s="36"/>
      <c r="B18" s="41"/>
      <c r="C18" s="36"/>
      <c r="D18" s="36"/>
      <c r="E18" s="411" t="str">
        <f>'Rekapitulace stavby'!E14</f>
        <v>Vyplň údaj</v>
      </c>
      <c r="F18" s="412"/>
      <c r="G18" s="412"/>
      <c r="H18" s="412"/>
      <c r="I18" s="115" t="s">
        <v>29</v>
      </c>
      <c r="J18" s="32" t="str">
        <f>'Rekapitulace stavby'!AN14</f>
        <v>Vyplň údaj</v>
      </c>
      <c r="K18" s="36"/>
      <c r="L18" s="116"/>
      <c r="S18" s="36"/>
      <c r="T18" s="36"/>
      <c r="U18" s="36"/>
      <c r="V18" s="36"/>
      <c r="W18" s="36"/>
      <c r="X18" s="36"/>
      <c r="Y18" s="36"/>
      <c r="Z18" s="36"/>
      <c r="AA18" s="36"/>
      <c r="AB18" s="36"/>
      <c r="AC18" s="36"/>
      <c r="AD18" s="36"/>
      <c r="AE18" s="36"/>
    </row>
    <row r="19" spans="1:31" s="2" customFormat="1" ht="6.95" customHeight="1">
      <c r="A19" s="36"/>
      <c r="B19" s="41"/>
      <c r="C19" s="36"/>
      <c r="D19" s="36"/>
      <c r="E19" s="36"/>
      <c r="F19" s="36"/>
      <c r="G19" s="36"/>
      <c r="H19" s="36"/>
      <c r="I19" s="36"/>
      <c r="J19" s="36"/>
      <c r="K19" s="36"/>
      <c r="L19" s="116"/>
      <c r="S19" s="36"/>
      <c r="T19" s="36"/>
      <c r="U19" s="36"/>
      <c r="V19" s="36"/>
      <c r="W19" s="36"/>
      <c r="X19" s="36"/>
      <c r="Y19" s="36"/>
      <c r="Z19" s="36"/>
      <c r="AA19" s="36"/>
      <c r="AB19" s="36"/>
      <c r="AC19" s="36"/>
      <c r="AD19" s="36"/>
      <c r="AE19" s="36"/>
    </row>
    <row r="20" spans="1:31" s="2" customFormat="1" ht="12" customHeight="1">
      <c r="A20" s="36"/>
      <c r="B20" s="41"/>
      <c r="C20" s="36"/>
      <c r="D20" s="115" t="s">
        <v>33</v>
      </c>
      <c r="E20" s="36"/>
      <c r="F20" s="36"/>
      <c r="G20" s="36"/>
      <c r="H20" s="36"/>
      <c r="I20" s="115" t="s">
        <v>26</v>
      </c>
      <c r="J20" s="105" t="s">
        <v>34</v>
      </c>
      <c r="K20" s="36"/>
      <c r="L20" s="116"/>
      <c r="S20" s="36"/>
      <c r="T20" s="36"/>
      <c r="U20" s="36"/>
      <c r="V20" s="36"/>
      <c r="W20" s="36"/>
      <c r="X20" s="36"/>
      <c r="Y20" s="36"/>
      <c r="Z20" s="36"/>
      <c r="AA20" s="36"/>
      <c r="AB20" s="36"/>
      <c r="AC20" s="36"/>
      <c r="AD20" s="36"/>
      <c r="AE20" s="36"/>
    </row>
    <row r="21" spans="1:31" s="2" customFormat="1" ht="18" customHeight="1">
      <c r="A21" s="36"/>
      <c r="B21" s="41"/>
      <c r="C21" s="36"/>
      <c r="D21" s="36"/>
      <c r="E21" s="105" t="s">
        <v>35</v>
      </c>
      <c r="F21" s="36"/>
      <c r="G21" s="36"/>
      <c r="H21" s="36"/>
      <c r="I21" s="115" t="s">
        <v>29</v>
      </c>
      <c r="J21" s="105" t="s">
        <v>36</v>
      </c>
      <c r="K21" s="36"/>
      <c r="L21" s="116"/>
      <c r="S21" s="36"/>
      <c r="T21" s="36"/>
      <c r="U21" s="36"/>
      <c r="V21" s="36"/>
      <c r="W21" s="36"/>
      <c r="X21" s="36"/>
      <c r="Y21" s="36"/>
      <c r="Z21" s="36"/>
      <c r="AA21" s="36"/>
      <c r="AB21" s="36"/>
      <c r="AC21" s="36"/>
      <c r="AD21" s="36"/>
      <c r="AE21" s="36"/>
    </row>
    <row r="22" spans="1:31" s="2" customFormat="1" ht="6.95" customHeight="1">
      <c r="A22" s="36"/>
      <c r="B22" s="41"/>
      <c r="C22" s="36"/>
      <c r="D22" s="36"/>
      <c r="E22" s="36"/>
      <c r="F22" s="36"/>
      <c r="G22" s="36"/>
      <c r="H22" s="36"/>
      <c r="I22" s="36"/>
      <c r="J22" s="36"/>
      <c r="K22" s="36"/>
      <c r="L22" s="116"/>
      <c r="S22" s="36"/>
      <c r="T22" s="36"/>
      <c r="U22" s="36"/>
      <c r="V22" s="36"/>
      <c r="W22" s="36"/>
      <c r="X22" s="36"/>
      <c r="Y22" s="36"/>
      <c r="Z22" s="36"/>
      <c r="AA22" s="36"/>
      <c r="AB22" s="36"/>
      <c r="AC22" s="36"/>
      <c r="AD22" s="36"/>
      <c r="AE22" s="36"/>
    </row>
    <row r="23" spans="1:31" s="2" customFormat="1" ht="12" customHeight="1">
      <c r="A23" s="36"/>
      <c r="B23" s="41"/>
      <c r="C23" s="36"/>
      <c r="D23" s="115" t="s">
        <v>38</v>
      </c>
      <c r="E23" s="36"/>
      <c r="F23" s="36"/>
      <c r="G23" s="36"/>
      <c r="H23" s="36"/>
      <c r="I23" s="115" t="s">
        <v>26</v>
      </c>
      <c r="J23" s="105" t="str">
        <f>IF('Rekapitulace stavby'!AN19="","",'Rekapitulace stavby'!AN19)</f>
        <v/>
      </c>
      <c r="K23" s="36"/>
      <c r="L23" s="116"/>
      <c r="S23" s="36"/>
      <c r="T23" s="36"/>
      <c r="U23" s="36"/>
      <c r="V23" s="36"/>
      <c r="W23" s="36"/>
      <c r="X23" s="36"/>
      <c r="Y23" s="36"/>
      <c r="Z23" s="36"/>
      <c r="AA23" s="36"/>
      <c r="AB23" s="36"/>
      <c r="AC23" s="36"/>
      <c r="AD23" s="36"/>
      <c r="AE23" s="36"/>
    </row>
    <row r="24" spans="1:31" s="2" customFormat="1" ht="18" customHeight="1">
      <c r="A24" s="36"/>
      <c r="B24" s="41"/>
      <c r="C24" s="36"/>
      <c r="D24" s="36"/>
      <c r="E24" s="105" t="str">
        <f>IF('Rekapitulace stavby'!E20="","",'Rekapitulace stavby'!E20)</f>
        <v xml:space="preserve"> </v>
      </c>
      <c r="F24" s="36"/>
      <c r="G24" s="36"/>
      <c r="H24" s="36"/>
      <c r="I24" s="115" t="s">
        <v>29</v>
      </c>
      <c r="J24" s="105" t="str">
        <f>IF('Rekapitulace stavby'!AN20="","",'Rekapitulace stavby'!AN20)</f>
        <v/>
      </c>
      <c r="K24" s="36"/>
      <c r="L24" s="116"/>
      <c r="S24" s="36"/>
      <c r="T24" s="36"/>
      <c r="U24" s="36"/>
      <c r="V24" s="36"/>
      <c r="W24" s="36"/>
      <c r="X24" s="36"/>
      <c r="Y24" s="36"/>
      <c r="Z24" s="36"/>
      <c r="AA24" s="36"/>
      <c r="AB24" s="36"/>
      <c r="AC24" s="36"/>
      <c r="AD24" s="36"/>
      <c r="AE24" s="36"/>
    </row>
    <row r="25" spans="1:31" s="2" customFormat="1" ht="6.95" customHeight="1">
      <c r="A25" s="36"/>
      <c r="B25" s="41"/>
      <c r="C25" s="36"/>
      <c r="D25" s="36"/>
      <c r="E25" s="36"/>
      <c r="F25" s="36"/>
      <c r="G25" s="36"/>
      <c r="H25" s="36"/>
      <c r="I25" s="36"/>
      <c r="J25" s="36"/>
      <c r="K25" s="36"/>
      <c r="L25" s="116"/>
      <c r="S25" s="36"/>
      <c r="T25" s="36"/>
      <c r="U25" s="36"/>
      <c r="V25" s="36"/>
      <c r="W25" s="36"/>
      <c r="X25" s="36"/>
      <c r="Y25" s="36"/>
      <c r="Z25" s="36"/>
      <c r="AA25" s="36"/>
      <c r="AB25" s="36"/>
      <c r="AC25" s="36"/>
      <c r="AD25" s="36"/>
      <c r="AE25" s="36"/>
    </row>
    <row r="26" spans="1:31" s="2" customFormat="1" ht="12" customHeight="1">
      <c r="A26" s="36"/>
      <c r="B26" s="41"/>
      <c r="C26" s="36"/>
      <c r="D26" s="115" t="s">
        <v>40</v>
      </c>
      <c r="E26" s="36"/>
      <c r="F26" s="36"/>
      <c r="G26" s="36"/>
      <c r="H26" s="36"/>
      <c r="I26" s="36"/>
      <c r="J26" s="36"/>
      <c r="K26" s="36"/>
      <c r="L26" s="116"/>
      <c r="S26" s="36"/>
      <c r="T26" s="36"/>
      <c r="U26" s="36"/>
      <c r="V26" s="36"/>
      <c r="W26" s="36"/>
      <c r="X26" s="36"/>
      <c r="Y26" s="36"/>
      <c r="Z26" s="36"/>
      <c r="AA26" s="36"/>
      <c r="AB26" s="36"/>
      <c r="AC26" s="36"/>
      <c r="AD26" s="36"/>
      <c r="AE26" s="36"/>
    </row>
    <row r="27" spans="1:31" s="8" customFormat="1" ht="16.5" customHeight="1">
      <c r="A27" s="118"/>
      <c r="B27" s="119"/>
      <c r="C27" s="118"/>
      <c r="D27" s="118"/>
      <c r="E27" s="413" t="s">
        <v>19</v>
      </c>
      <c r="F27" s="413"/>
      <c r="G27" s="413"/>
      <c r="H27" s="413"/>
      <c r="I27" s="118"/>
      <c r="J27" s="118"/>
      <c r="K27" s="118"/>
      <c r="L27" s="120"/>
      <c r="S27" s="118"/>
      <c r="T27" s="118"/>
      <c r="U27" s="118"/>
      <c r="V27" s="118"/>
      <c r="W27" s="118"/>
      <c r="X27" s="118"/>
      <c r="Y27" s="118"/>
      <c r="Z27" s="118"/>
      <c r="AA27" s="118"/>
      <c r="AB27" s="118"/>
      <c r="AC27" s="118"/>
      <c r="AD27" s="118"/>
      <c r="AE27" s="118"/>
    </row>
    <row r="28" spans="1:31" s="2" customFormat="1" ht="6.95" customHeight="1">
      <c r="A28" s="36"/>
      <c r="B28" s="41"/>
      <c r="C28" s="36"/>
      <c r="D28" s="36"/>
      <c r="E28" s="36"/>
      <c r="F28" s="36"/>
      <c r="G28" s="36"/>
      <c r="H28" s="36"/>
      <c r="I28" s="36"/>
      <c r="J28" s="36"/>
      <c r="K28" s="36"/>
      <c r="L28" s="116"/>
      <c r="S28" s="36"/>
      <c r="T28" s="36"/>
      <c r="U28" s="36"/>
      <c r="V28" s="36"/>
      <c r="W28" s="36"/>
      <c r="X28" s="36"/>
      <c r="Y28" s="36"/>
      <c r="Z28" s="36"/>
      <c r="AA28" s="36"/>
      <c r="AB28" s="36"/>
      <c r="AC28" s="36"/>
      <c r="AD28" s="36"/>
      <c r="AE28" s="36"/>
    </row>
    <row r="29" spans="1:31" s="2" customFormat="1" ht="6.95" customHeight="1">
      <c r="A29" s="36"/>
      <c r="B29" s="41"/>
      <c r="C29" s="36"/>
      <c r="D29" s="122"/>
      <c r="E29" s="122"/>
      <c r="F29" s="122"/>
      <c r="G29" s="122"/>
      <c r="H29" s="122"/>
      <c r="I29" s="122"/>
      <c r="J29" s="122"/>
      <c r="K29" s="122"/>
      <c r="L29" s="116"/>
      <c r="S29" s="36"/>
      <c r="T29" s="36"/>
      <c r="U29" s="36"/>
      <c r="V29" s="36"/>
      <c r="W29" s="36"/>
      <c r="X29" s="36"/>
      <c r="Y29" s="36"/>
      <c r="Z29" s="36"/>
      <c r="AA29" s="36"/>
      <c r="AB29" s="36"/>
      <c r="AC29" s="36"/>
      <c r="AD29" s="36"/>
      <c r="AE29" s="36"/>
    </row>
    <row r="30" spans="1:31" s="2" customFormat="1" ht="25.35" customHeight="1">
      <c r="A30" s="36"/>
      <c r="B30" s="41"/>
      <c r="C30" s="36"/>
      <c r="D30" s="123" t="s">
        <v>42</v>
      </c>
      <c r="E30" s="36"/>
      <c r="F30" s="36"/>
      <c r="G30" s="36"/>
      <c r="H30" s="36"/>
      <c r="I30" s="36"/>
      <c r="J30" s="124">
        <f>ROUND(J85, 2)</f>
        <v>0</v>
      </c>
      <c r="K30" s="36"/>
      <c r="L30" s="116"/>
      <c r="S30" s="36"/>
      <c r="T30" s="36"/>
      <c r="U30" s="36"/>
      <c r="V30" s="36"/>
      <c r="W30" s="36"/>
      <c r="X30" s="36"/>
      <c r="Y30" s="36"/>
      <c r="Z30" s="36"/>
      <c r="AA30" s="36"/>
      <c r="AB30" s="36"/>
      <c r="AC30" s="36"/>
      <c r="AD30" s="36"/>
      <c r="AE30" s="36"/>
    </row>
    <row r="31" spans="1:31" s="2" customFormat="1" ht="6.95" customHeight="1">
      <c r="A31" s="36"/>
      <c r="B31" s="41"/>
      <c r="C31" s="36"/>
      <c r="D31" s="122"/>
      <c r="E31" s="122"/>
      <c r="F31" s="122"/>
      <c r="G31" s="122"/>
      <c r="H31" s="122"/>
      <c r="I31" s="122"/>
      <c r="J31" s="122"/>
      <c r="K31" s="122"/>
      <c r="L31" s="116"/>
      <c r="S31" s="36"/>
      <c r="T31" s="36"/>
      <c r="U31" s="36"/>
      <c r="V31" s="36"/>
      <c r="W31" s="36"/>
      <c r="X31" s="36"/>
      <c r="Y31" s="36"/>
      <c r="Z31" s="36"/>
      <c r="AA31" s="36"/>
      <c r="AB31" s="36"/>
      <c r="AC31" s="36"/>
      <c r="AD31" s="36"/>
      <c r="AE31" s="36"/>
    </row>
    <row r="32" spans="1:31" s="2" customFormat="1" ht="14.45" customHeight="1">
      <c r="A32" s="36"/>
      <c r="B32" s="41"/>
      <c r="C32" s="36"/>
      <c r="D32" s="36"/>
      <c r="E32" s="36"/>
      <c r="F32" s="125" t="s">
        <v>44</v>
      </c>
      <c r="G32" s="36"/>
      <c r="H32" s="36"/>
      <c r="I32" s="125" t="s">
        <v>43</v>
      </c>
      <c r="J32" s="125" t="s">
        <v>45</v>
      </c>
      <c r="K32" s="36"/>
      <c r="L32" s="116"/>
      <c r="S32" s="36"/>
      <c r="T32" s="36"/>
      <c r="U32" s="36"/>
      <c r="V32" s="36"/>
      <c r="W32" s="36"/>
      <c r="X32" s="36"/>
      <c r="Y32" s="36"/>
      <c r="Z32" s="36"/>
      <c r="AA32" s="36"/>
      <c r="AB32" s="36"/>
      <c r="AC32" s="36"/>
      <c r="AD32" s="36"/>
      <c r="AE32" s="36"/>
    </row>
    <row r="33" spans="1:31" s="2" customFormat="1" ht="14.45" customHeight="1">
      <c r="A33" s="36"/>
      <c r="B33" s="41"/>
      <c r="C33" s="36"/>
      <c r="D33" s="126" t="s">
        <v>46</v>
      </c>
      <c r="E33" s="115" t="s">
        <v>47</v>
      </c>
      <c r="F33" s="127">
        <f>ROUND((SUM(BE85:BE182)),  2)</f>
        <v>0</v>
      </c>
      <c r="G33" s="36"/>
      <c r="H33" s="36"/>
      <c r="I33" s="128">
        <v>0.21</v>
      </c>
      <c r="J33" s="127">
        <f>ROUND(((SUM(BE85:BE182))*I33),  2)</f>
        <v>0</v>
      </c>
      <c r="K33" s="36"/>
      <c r="L33" s="116"/>
      <c r="S33" s="36"/>
      <c r="T33" s="36"/>
      <c r="U33" s="36"/>
      <c r="V33" s="36"/>
      <c r="W33" s="36"/>
      <c r="X33" s="36"/>
      <c r="Y33" s="36"/>
      <c r="Z33" s="36"/>
      <c r="AA33" s="36"/>
      <c r="AB33" s="36"/>
      <c r="AC33" s="36"/>
      <c r="AD33" s="36"/>
      <c r="AE33" s="36"/>
    </row>
    <row r="34" spans="1:31" s="2" customFormat="1" ht="14.45" customHeight="1">
      <c r="A34" s="36"/>
      <c r="B34" s="41"/>
      <c r="C34" s="36"/>
      <c r="D34" s="36"/>
      <c r="E34" s="115" t="s">
        <v>48</v>
      </c>
      <c r="F34" s="127">
        <f>ROUND((SUM(BF85:BF182)),  2)</f>
        <v>0</v>
      </c>
      <c r="G34" s="36"/>
      <c r="H34" s="36"/>
      <c r="I34" s="128">
        <v>0.15</v>
      </c>
      <c r="J34" s="127">
        <f>ROUND(((SUM(BF85:BF182))*I34),  2)</f>
        <v>0</v>
      </c>
      <c r="K34" s="36"/>
      <c r="L34" s="116"/>
      <c r="S34" s="36"/>
      <c r="T34" s="36"/>
      <c r="U34" s="36"/>
      <c r="V34" s="36"/>
      <c r="W34" s="36"/>
      <c r="X34" s="36"/>
      <c r="Y34" s="36"/>
      <c r="Z34" s="36"/>
      <c r="AA34" s="36"/>
      <c r="AB34" s="36"/>
      <c r="AC34" s="36"/>
      <c r="AD34" s="36"/>
      <c r="AE34" s="36"/>
    </row>
    <row r="35" spans="1:31" s="2" customFormat="1" ht="14.45" hidden="1" customHeight="1">
      <c r="A35" s="36"/>
      <c r="B35" s="41"/>
      <c r="C35" s="36"/>
      <c r="D35" s="36"/>
      <c r="E35" s="115" t="s">
        <v>49</v>
      </c>
      <c r="F35" s="127">
        <f>ROUND((SUM(BG85:BG182)),  2)</f>
        <v>0</v>
      </c>
      <c r="G35" s="36"/>
      <c r="H35" s="36"/>
      <c r="I35" s="128">
        <v>0.21</v>
      </c>
      <c r="J35" s="127">
        <f>0</f>
        <v>0</v>
      </c>
      <c r="K35" s="36"/>
      <c r="L35" s="116"/>
      <c r="S35" s="36"/>
      <c r="T35" s="36"/>
      <c r="U35" s="36"/>
      <c r="V35" s="36"/>
      <c r="W35" s="36"/>
      <c r="X35" s="36"/>
      <c r="Y35" s="36"/>
      <c r="Z35" s="36"/>
      <c r="AA35" s="36"/>
      <c r="AB35" s="36"/>
      <c r="AC35" s="36"/>
      <c r="AD35" s="36"/>
      <c r="AE35" s="36"/>
    </row>
    <row r="36" spans="1:31" s="2" customFormat="1" ht="14.45" hidden="1" customHeight="1">
      <c r="A36" s="36"/>
      <c r="B36" s="41"/>
      <c r="C36" s="36"/>
      <c r="D36" s="36"/>
      <c r="E36" s="115" t="s">
        <v>50</v>
      </c>
      <c r="F36" s="127">
        <f>ROUND((SUM(BH85:BH182)),  2)</f>
        <v>0</v>
      </c>
      <c r="G36" s="36"/>
      <c r="H36" s="36"/>
      <c r="I36" s="128">
        <v>0.15</v>
      </c>
      <c r="J36" s="127">
        <f>0</f>
        <v>0</v>
      </c>
      <c r="K36" s="36"/>
      <c r="L36" s="116"/>
      <c r="S36" s="36"/>
      <c r="T36" s="36"/>
      <c r="U36" s="36"/>
      <c r="V36" s="36"/>
      <c r="W36" s="36"/>
      <c r="X36" s="36"/>
      <c r="Y36" s="36"/>
      <c r="Z36" s="36"/>
      <c r="AA36" s="36"/>
      <c r="AB36" s="36"/>
      <c r="AC36" s="36"/>
      <c r="AD36" s="36"/>
      <c r="AE36" s="36"/>
    </row>
    <row r="37" spans="1:31" s="2" customFormat="1" ht="14.45" hidden="1" customHeight="1">
      <c r="A37" s="36"/>
      <c r="B37" s="41"/>
      <c r="C37" s="36"/>
      <c r="D37" s="36"/>
      <c r="E37" s="115" t="s">
        <v>51</v>
      </c>
      <c r="F37" s="127">
        <f>ROUND((SUM(BI85:BI182)),  2)</f>
        <v>0</v>
      </c>
      <c r="G37" s="36"/>
      <c r="H37" s="36"/>
      <c r="I37" s="128">
        <v>0</v>
      </c>
      <c r="J37" s="127">
        <f>0</f>
        <v>0</v>
      </c>
      <c r="K37" s="36"/>
      <c r="L37" s="116"/>
      <c r="S37" s="36"/>
      <c r="T37" s="36"/>
      <c r="U37" s="36"/>
      <c r="V37" s="36"/>
      <c r="W37" s="36"/>
      <c r="X37" s="36"/>
      <c r="Y37" s="36"/>
      <c r="Z37" s="36"/>
      <c r="AA37" s="36"/>
      <c r="AB37" s="36"/>
      <c r="AC37" s="36"/>
      <c r="AD37" s="36"/>
      <c r="AE37" s="36"/>
    </row>
    <row r="38" spans="1:31" s="2" customFormat="1" ht="6.95" customHeight="1">
      <c r="A38" s="36"/>
      <c r="B38" s="41"/>
      <c r="C38" s="36"/>
      <c r="D38" s="36"/>
      <c r="E38" s="36"/>
      <c r="F38" s="36"/>
      <c r="G38" s="36"/>
      <c r="H38" s="36"/>
      <c r="I38" s="36"/>
      <c r="J38" s="36"/>
      <c r="K38" s="36"/>
      <c r="L38" s="116"/>
      <c r="S38" s="36"/>
      <c r="T38" s="36"/>
      <c r="U38" s="36"/>
      <c r="V38" s="36"/>
      <c r="W38" s="36"/>
      <c r="X38" s="36"/>
      <c r="Y38" s="36"/>
      <c r="Z38" s="36"/>
      <c r="AA38" s="36"/>
      <c r="AB38" s="36"/>
      <c r="AC38" s="36"/>
      <c r="AD38" s="36"/>
      <c r="AE38" s="36"/>
    </row>
    <row r="39" spans="1:31" s="2" customFormat="1" ht="25.35" customHeight="1">
      <c r="A39" s="36"/>
      <c r="B39" s="41"/>
      <c r="C39" s="129"/>
      <c r="D39" s="130" t="s">
        <v>52</v>
      </c>
      <c r="E39" s="131"/>
      <c r="F39" s="131"/>
      <c r="G39" s="132" t="s">
        <v>53</v>
      </c>
      <c r="H39" s="133" t="s">
        <v>54</v>
      </c>
      <c r="I39" s="131"/>
      <c r="J39" s="134">
        <f>SUM(J30:J37)</f>
        <v>0</v>
      </c>
      <c r="K39" s="135"/>
      <c r="L39" s="116"/>
      <c r="S39" s="36"/>
      <c r="T39" s="36"/>
      <c r="U39" s="36"/>
      <c r="V39" s="36"/>
      <c r="W39" s="36"/>
      <c r="X39" s="36"/>
      <c r="Y39" s="36"/>
      <c r="Z39" s="36"/>
      <c r="AA39" s="36"/>
      <c r="AB39" s="36"/>
      <c r="AC39" s="36"/>
      <c r="AD39" s="36"/>
      <c r="AE39" s="36"/>
    </row>
    <row r="40" spans="1:31" s="2" customFormat="1" ht="14.45" customHeight="1">
      <c r="A40" s="36"/>
      <c r="B40" s="136"/>
      <c r="C40" s="137"/>
      <c r="D40" s="137"/>
      <c r="E40" s="137"/>
      <c r="F40" s="137"/>
      <c r="G40" s="137"/>
      <c r="H40" s="137"/>
      <c r="I40" s="137"/>
      <c r="J40" s="137"/>
      <c r="K40" s="137"/>
      <c r="L40" s="116"/>
      <c r="S40" s="36"/>
      <c r="T40" s="36"/>
      <c r="U40" s="36"/>
      <c r="V40" s="36"/>
      <c r="W40" s="36"/>
      <c r="X40" s="36"/>
      <c r="Y40" s="36"/>
      <c r="Z40" s="36"/>
      <c r="AA40" s="36"/>
      <c r="AB40" s="36"/>
      <c r="AC40" s="36"/>
      <c r="AD40" s="36"/>
      <c r="AE40" s="36"/>
    </row>
    <row r="44" spans="1:31" s="2" customFormat="1" ht="6.95" customHeight="1">
      <c r="A44" s="36"/>
      <c r="B44" s="138"/>
      <c r="C44" s="139"/>
      <c r="D44" s="139"/>
      <c r="E44" s="139"/>
      <c r="F44" s="139"/>
      <c r="G44" s="139"/>
      <c r="H44" s="139"/>
      <c r="I44" s="139"/>
      <c r="J44" s="139"/>
      <c r="K44" s="139"/>
      <c r="L44" s="116"/>
      <c r="S44" s="36"/>
      <c r="T44" s="36"/>
      <c r="U44" s="36"/>
      <c r="V44" s="36"/>
      <c r="W44" s="36"/>
      <c r="X44" s="36"/>
      <c r="Y44" s="36"/>
      <c r="Z44" s="36"/>
      <c r="AA44" s="36"/>
      <c r="AB44" s="36"/>
      <c r="AC44" s="36"/>
      <c r="AD44" s="36"/>
      <c r="AE44" s="36"/>
    </row>
    <row r="45" spans="1:31" s="2" customFormat="1" ht="24.95" customHeight="1">
      <c r="A45" s="36"/>
      <c r="B45" s="37"/>
      <c r="C45" s="25" t="s">
        <v>269</v>
      </c>
      <c r="D45" s="38"/>
      <c r="E45" s="38"/>
      <c r="F45" s="38"/>
      <c r="G45" s="38"/>
      <c r="H45" s="38"/>
      <c r="I45" s="38"/>
      <c r="J45" s="38"/>
      <c r="K45" s="38"/>
      <c r="L45" s="116"/>
      <c r="S45" s="36"/>
      <c r="T45" s="36"/>
      <c r="U45" s="36"/>
      <c r="V45" s="36"/>
      <c r="W45" s="36"/>
      <c r="X45" s="36"/>
      <c r="Y45" s="36"/>
      <c r="Z45" s="36"/>
      <c r="AA45" s="36"/>
      <c r="AB45" s="36"/>
      <c r="AC45" s="36"/>
      <c r="AD45" s="36"/>
      <c r="AE45" s="36"/>
    </row>
    <row r="46" spans="1:31" s="2" customFormat="1" ht="6.95" customHeight="1">
      <c r="A46" s="36"/>
      <c r="B46" s="37"/>
      <c r="C46" s="38"/>
      <c r="D46" s="38"/>
      <c r="E46" s="38"/>
      <c r="F46" s="38"/>
      <c r="G46" s="38"/>
      <c r="H46" s="38"/>
      <c r="I46" s="38"/>
      <c r="J46" s="38"/>
      <c r="K46" s="38"/>
      <c r="L46" s="116"/>
      <c r="S46" s="36"/>
      <c r="T46" s="36"/>
      <c r="U46" s="36"/>
      <c r="V46" s="36"/>
      <c r="W46" s="36"/>
      <c r="X46" s="36"/>
      <c r="Y46" s="36"/>
      <c r="Z46" s="36"/>
      <c r="AA46" s="36"/>
      <c r="AB46" s="36"/>
      <c r="AC46" s="36"/>
      <c r="AD46" s="36"/>
      <c r="AE46" s="36"/>
    </row>
    <row r="47" spans="1:31" s="2" customFormat="1" ht="12" customHeight="1">
      <c r="A47" s="36"/>
      <c r="B47" s="37"/>
      <c r="C47" s="31" t="s">
        <v>16</v>
      </c>
      <c r="D47" s="38"/>
      <c r="E47" s="38"/>
      <c r="F47" s="38"/>
      <c r="G47" s="38"/>
      <c r="H47" s="38"/>
      <c r="I47" s="38"/>
      <c r="J47" s="38"/>
      <c r="K47" s="38"/>
      <c r="L47" s="116"/>
      <c r="S47" s="36"/>
      <c r="T47" s="36"/>
      <c r="U47" s="36"/>
      <c r="V47" s="36"/>
      <c r="W47" s="36"/>
      <c r="X47" s="36"/>
      <c r="Y47" s="36"/>
      <c r="Z47" s="36"/>
      <c r="AA47" s="36"/>
      <c r="AB47" s="36"/>
      <c r="AC47" s="36"/>
      <c r="AD47" s="36"/>
      <c r="AE47" s="36"/>
    </row>
    <row r="48" spans="1:31" s="2" customFormat="1" ht="16.5" customHeight="1">
      <c r="A48" s="36"/>
      <c r="B48" s="37"/>
      <c r="C48" s="38"/>
      <c r="D48" s="38"/>
      <c r="E48" s="414" t="str">
        <f>E7</f>
        <v>VD Morávka – převedení extrémních povodní, stavba č. 4074</v>
      </c>
      <c r="F48" s="415"/>
      <c r="G48" s="415"/>
      <c r="H48" s="415"/>
      <c r="I48" s="38"/>
      <c r="J48" s="38"/>
      <c r="K48" s="38"/>
      <c r="L48" s="116"/>
      <c r="S48" s="36"/>
      <c r="T48" s="36"/>
      <c r="U48" s="36"/>
      <c r="V48" s="36"/>
      <c r="W48" s="36"/>
      <c r="X48" s="36"/>
      <c r="Y48" s="36"/>
      <c r="Z48" s="36"/>
      <c r="AA48" s="36"/>
      <c r="AB48" s="36"/>
      <c r="AC48" s="36"/>
      <c r="AD48" s="36"/>
      <c r="AE48" s="36"/>
    </row>
    <row r="49" spans="1:47" s="2" customFormat="1" ht="12" customHeight="1">
      <c r="A49" s="36"/>
      <c r="B49" s="37"/>
      <c r="C49" s="31" t="s">
        <v>154</v>
      </c>
      <c r="D49" s="38"/>
      <c r="E49" s="38"/>
      <c r="F49" s="38"/>
      <c r="G49" s="38"/>
      <c r="H49" s="38"/>
      <c r="I49" s="38"/>
      <c r="J49" s="38"/>
      <c r="K49" s="38"/>
      <c r="L49" s="116"/>
      <c r="S49" s="36"/>
      <c r="T49" s="36"/>
      <c r="U49" s="36"/>
      <c r="V49" s="36"/>
      <c r="W49" s="36"/>
      <c r="X49" s="36"/>
      <c r="Y49" s="36"/>
      <c r="Z49" s="36"/>
      <c r="AA49" s="36"/>
      <c r="AB49" s="36"/>
      <c r="AC49" s="36"/>
      <c r="AD49" s="36"/>
      <c r="AE49" s="36"/>
    </row>
    <row r="50" spans="1:47" s="2" customFormat="1" ht="16.5" customHeight="1">
      <c r="A50" s="36"/>
      <c r="B50" s="37"/>
      <c r="C50" s="38"/>
      <c r="D50" s="38"/>
      <c r="E50" s="368" t="str">
        <f>E9</f>
        <v>SO 08.2 - Dočasný sjezd z plochy zařízení staveniště</v>
      </c>
      <c r="F50" s="416"/>
      <c r="G50" s="416"/>
      <c r="H50" s="416"/>
      <c r="I50" s="38"/>
      <c r="J50" s="38"/>
      <c r="K50" s="38"/>
      <c r="L50" s="116"/>
      <c r="S50" s="36"/>
      <c r="T50" s="36"/>
      <c r="U50" s="36"/>
      <c r="V50" s="36"/>
      <c r="W50" s="36"/>
      <c r="X50" s="36"/>
      <c r="Y50" s="36"/>
      <c r="Z50" s="36"/>
      <c r="AA50" s="36"/>
      <c r="AB50" s="36"/>
      <c r="AC50" s="36"/>
      <c r="AD50" s="36"/>
      <c r="AE50" s="36"/>
    </row>
    <row r="51" spans="1:47" s="2" customFormat="1" ht="6.95" customHeight="1">
      <c r="A51" s="36"/>
      <c r="B51" s="37"/>
      <c r="C51" s="38"/>
      <c r="D51" s="38"/>
      <c r="E51" s="38"/>
      <c r="F51" s="38"/>
      <c r="G51" s="38"/>
      <c r="H51" s="38"/>
      <c r="I51" s="38"/>
      <c r="J51" s="38"/>
      <c r="K51" s="38"/>
      <c r="L51" s="116"/>
      <c r="S51" s="36"/>
      <c r="T51" s="36"/>
      <c r="U51" s="36"/>
      <c r="V51" s="36"/>
      <c r="W51" s="36"/>
      <c r="X51" s="36"/>
      <c r="Y51" s="36"/>
      <c r="Z51" s="36"/>
      <c r="AA51" s="36"/>
      <c r="AB51" s="36"/>
      <c r="AC51" s="36"/>
      <c r="AD51" s="36"/>
      <c r="AE51" s="36"/>
    </row>
    <row r="52" spans="1:47" s="2" customFormat="1" ht="12" customHeight="1">
      <c r="A52" s="36"/>
      <c r="B52" s="37"/>
      <c r="C52" s="31" t="s">
        <v>21</v>
      </c>
      <c r="D52" s="38"/>
      <c r="E52" s="38"/>
      <c r="F52" s="29" t="str">
        <f>F12</f>
        <v>VD Morávka</v>
      </c>
      <c r="G52" s="38"/>
      <c r="H52" s="38"/>
      <c r="I52" s="31" t="s">
        <v>23</v>
      </c>
      <c r="J52" s="61" t="str">
        <f>IF(J12="","",J12)</f>
        <v>11. 11. 2020</v>
      </c>
      <c r="K52" s="38"/>
      <c r="L52" s="116"/>
      <c r="S52" s="36"/>
      <c r="T52" s="36"/>
      <c r="U52" s="36"/>
      <c r="V52" s="36"/>
      <c r="W52" s="36"/>
      <c r="X52" s="36"/>
      <c r="Y52" s="36"/>
      <c r="Z52" s="36"/>
      <c r="AA52" s="36"/>
      <c r="AB52" s="36"/>
      <c r="AC52" s="36"/>
      <c r="AD52" s="36"/>
      <c r="AE52" s="36"/>
    </row>
    <row r="53" spans="1:47" s="2" customFormat="1" ht="6.95" customHeight="1">
      <c r="A53" s="36"/>
      <c r="B53" s="37"/>
      <c r="C53" s="38"/>
      <c r="D53" s="38"/>
      <c r="E53" s="38"/>
      <c r="F53" s="38"/>
      <c r="G53" s="38"/>
      <c r="H53" s="38"/>
      <c r="I53" s="38"/>
      <c r="J53" s="38"/>
      <c r="K53" s="38"/>
      <c r="L53" s="116"/>
      <c r="S53" s="36"/>
      <c r="T53" s="36"/>
      <c r="U53" s="36"/>
      <c r="V53" s="36"/>
      <c r="W53" s="36"/>
      <c r="X53" s="36"/>
      <c r="Y53" s="36"/>
      <c r="Z53" s="36"/>
      <c r="AA53" s="36"/>
      <c r="AB53" s="36"/>
      <c r="AC53" s="36"/>
      <c r="AD53" s="36"/>
      <c r="AE53" s="36"/>
    </row>
    <row r="54" spans="1:47" s="2" customFormat="1" ht="15.2" customHeight="1">
      <c r="A54" s="36"/>
      <c r="B54" s="37"/>
      <c r="C54" s="31" t="s">
        <v>25</v>
      </c>
      <c r="D54" s="38"/>
      <c r="E54" s="38"/>
      <c r="F54" s="29" t="str">
        <f>E15</f>
        <v>Povodí Odry, státní podnik</v>
      </c>
      <c r="G54" s="38"/>
      <c r="H54" s="38"/>
      <c r="I54" s="31" t="s">
        <v>33</v>
      </c>
      <c r="J54" s="34" t="str">
        <f>E21</f>
        <v xml:space="preserve">Golik VH, s. r. o. </v>
      </c>
      <c r="K54" s="38"/>
      <c r="L54" s="116"/>
      <c r="S54" s="36"/>
      <c r="T54" s="36"/>
      <c r="U54" s="36"/>
      <c r="V54" s="36"/>
      <c r="W54" s="36"/>
      <c r="X54" s="36"/>
      <c r="Y54" s="36"/>
      <c r="Z54" s="36"/>
      <c r="AA54" s="36"/>
      <c r="AB54" s="36"/>
      <c r="AC54" s="36"/>
      <c r="AD54" s="36"/>
      <c r="AE54" s="36"/>
    </row>
    <row r="55" spans="1:47" s="2" customFormat="1" ht="15.2" customHeight="1">
      <c r="A55" s="36"/>
      <c r="B55" s="37"/>
      <c r="C55" s="31" t="s">
        <v>31</v>
      </c>
      <c r="D55" s="38"/>
      <c r="E55" s="38"/>
      <c r="F55" s="29" t="str">
        <f>IF(E18="","",E18)</f>
        <v>Vyplň údaj</v>
      </c>
      <c r="G55" s="38"/>
      <c r="H55" s="38"/>
      <c r="I55" s="31" t="s">
        <v>38</v>
      </c>
      <c r="J55" s="34" t="str">
        <f>E24</f>
        <v xml:space="preserve"> </v>
      </c>
      <c r="K55" s="38"/>
      <c r="L55" s="116"/>
      <c r="S55" s="36"/>
      <c r="T55" s="36"/>
      <c r="U55" s="36"/>
      <c r="V55" s="36"/>
      <c r="W55" s="36"/>
      <c r="X55" s="36"/>
      <c r="Y55" s="36"/>
      <c r="Z55" s="36"/>
      <c r="AA55" s="36"/>
      <c r="AB55" s="36"/>
      <c r="AC55" s="36"/>
      <c r="AD55" s="36"/>
      <c r="AE55" s="36"/>
    </row>
    <row r="56" spans="1:47" s="2" customFormat="1" ht="10.35" customHeight="1">
      <c r="A56" s="36"/>
      <c r="B56" s="37"/>
      <c r="C56" s="38"/>
      <c r="D56" s="38"/>
      <c r="E56" s="38"/>
      <c r="F56" s="38"/>
      <c r="G56" s="38"/>
      <c r="H56" s="38"/>
      <c r="I56" s="38"/>
      <c r="J56" s="38"/>
      <c r="K56" s="38"/>
      <c r="L56" s="116"/>
      <c r="S56" s="36"/>
      <c r="T56" s="36"/>
      <c r="U56" s="36"/>
      <c r="V56" s="36"/>
      <c r="W56" s="36"/>
      <c r="X56" s="36"/>
      <c r="Y56" s="36"/>
      <c r="Z56" s="36"/>
      <c r="AA56" s="36"/>
      <c r="AB56" s="36"/>
      <c r="AC56" s="36"/>
      <c r="AD56" s="36"/>
      <c r="AE56" s="36"/>
    </row>
    <row r="57" spans="1:47" s="2" customFormat="1" ht="29.25" customHeight="1">
      <c r="A57" s="36"/>
      <c r="B57" s="37"/>
      <c r="C57" s="140" t="s">
        <v>290</v>
      </c>
      <c r="D57" s="141"/>
      <c r="E57" s="141"/>
      <c r="F57" s="141"/>
      <c r="G57" s="141"/>
      <c r="H57" s="141"/>
      <c r="I57" s="141"/>
      <c r="J57" s="142" t="s">
        <v>291</v>
      </c>
      <c r="K57" s="141"/>
      <c r="L57" s="116"/>
      <c r="S57" s="36"/>
      <c r="T57" s="36"/>
      <c r="U57" s="36"/>
      <c r="V57" s="36"/>
      <c r="W57" s="36"/>
      <c r="X57" s="36"/>
      <c r="Y57" s="36"/>
      <c r="Z57" s="36"/>
      <c r="AA57" s="36"/>
      <c r="AB57" s="36"/>
      <c r="AC57" s="36"/>
      <c r="AD57" s="36"/>
      <c r="AE57" s="36"/>
    </row>
    <row r="58" spans="1:47" s="2" customFormat="1" ht="10.35" customHeight="1">
      <c r="A58" s="36"/>
      <c r="B58" s="37"/>
      <c r="C58" s="38"/>
      <c r="D58" s="38"/>
      <c r="E58" s="38"/>
      <c r="F58" s="38"/>
      <c r="G58" s="38"/>
      <c r="H58" s="38"/>
      <c r="I58" s="38"/>
      <c r="J58" s="38"/>
      <c r="K58" s="38"/>
      <c r="L58" s="116"/>
      <c r="S58" s="36"/>
      <c r="T58" s="36"/>
      <c r="U58" s="36"/>
      <c r="V58" s="36"/>
      <c r="W58" s="36"/>
      <c r="X58" s="36"/>
      <c r="Y58" s="36"/>
      <c r="Z58" s="36"/>
      <c r="AA58" s="36"/>
      <c r="AB58" s="36"/>
      <c r="AC58" s="36"/>
      <c r="AD58" s="36"/>
      <c r="AE58" s="36"/>
    </row>
    <row r="59" spans="1:47" s="2" customFormat="1" ht="22.9" customHeight="1">
      <c r="A59" s="36"/>
      <c r="B59" s="37"/>
      <c r="C59" s="143" t="s">
        <v>74</v>
      </c>
      <c r="D59" s="38"/>
      <c r="E59" s="38"/>
      <c r="F59" s="38"/>
      <c r="G59" s="38"/>
      <c r="H59" s="38"/>
      <c r="I59" s="38"/>
      <c r="J59" s="79">
        <f>J85</f>
        <v>0</v>
      </c>
      <c r="K59" s="38"/>
      <c r="L59" s="116"/>
      <c r="S59" s="36"/>
      <c r="T59" s="36"/>
      <c r="U59" s="36"/>
      <c r="V59" s="36"/>
      <c r="W59" s="36"/>
      <c r="X59" s="36"/>
      <c r="Y59" s="36"/>
      <c r="Z59" s="36"/>
      <c r="AA59" s="36"/>
      <c r="AB59" s="36"/>
      <c r="AC59" s="36"/>
      <c r="AD59" s="36"/>
      <c r="AE59" s="36"/>
      <c r="AU59" s="19" t="s">
        <v>121</v>
      </c>
    </row>
    <row r="60" spans="1:47" s="9" customFormat="1" ht="24.95" customHeight="1">
      <c r="B60" s="144"/>
      <c r="C60" s="145"/>
      <c r="D60" s="146" t="s">
        <v>292</v>
      </c>
      <c r="E60" s="147"/>
      <c r="F60" s="147"/>
      <c r="G60" s="147"/>
      <c r="H60" s="147"/>
      <c r="I60" s="147"/>
      <c r="J60" s="148">
        <f>J86</f>
        <v>0</v>
      </c>
      <c r="K60" s="145"/>
      <c r="L60" s="149"/>
    </row>
    <row r="61" spans="1:47" s="10" customFormat="1" ht="19.899999999999999" customHeight="1">
      <c r="B61" s="150"/>
      <c r="C61" s="99"/>
      <c r="D61" s="151" t="s">
        <v>293</v>
      </c>
      <c r="E61" s="152"/>
      <c r="F61" s="152"/>
      <c r="G61" s="152"/>
      <c r="H61" s="152"/>
      <c r="I61" s="152"/>
      <c r="J61" s="153">
        <f>J87</f>
        <v>0</v>
      </c>
      <c r="K61" s="99"/>
      <c r="L61" s="154"/>
    </row>
    <row r="62" spans="1:47" s="10" customFormat="1" ht="19.899999999999999" customHeight="1">
      <c r="B62" s="150"/>
      <c r="C62" s="99"/>
      <c r="D62" s="151" t="s">
        <v>297</v>
      </c>
      <c r="E62" s="152"/>
      <c r="F62" s="152"/>
      <c r="G62" s="152"/>
      <c r="H62" s="152"/>
      <c r="I62" s="152"/>
      <c r="J62" s="153">
        <f>J135</f>
        <v>0</v>
      </c>
      <c r="K62" s="99"/>
      <c r="L62" s="154"/>
    </row>
    <row r="63" spans="1:47" s="10" customFormat="1" ht="19.899999999999999" customHeight="1">
      <c r="B63" s="150"/>
      <c r="C63" s="99"/>
      <c r="D63" s="151" t="s">
        <v>300</v>
      </c>
      <c r="E63" s="152"/>
      <c r="F63" s="152"/>
      <c r="G63" s="152"/>
      <c r="H63" s="152"/>
      <c r="I63" s="152"/>
      <c r="J63" s="153">
        <f>J150</f>
        <v>0</v>
      </c>
      <c r="K63" s="99"/>
      <c r="L63" s="154"/>
    </row>
    <row r="64" spans="1:47" s="10" customFormat="1" ht="19.899999999999999" customHeight="1">
      <c r="B64" s="150"/>
      <c r="C64" s="99"/>
      <c r="D64" s="151" t="s">
        <v>301</v>
      </c>
      <c r="E64" s="152"/>
      <c r="F64" s="152"/>
      <c r="G64" s="152"/>
      <c r="H64" s="152"/>
      <c r="I64" s="152"/>
      <c r="J64" s="153">
        <f>J156</f>
        <v>0</v>
      </c>
      <c r="K64" s="99"/>
      <c r="L64" s="154"/>
    </row>
    <row r="65" spans="1:31" s="10" customFormat="1" ht="19.899999999999999" customHeight="1">
      <c r="B65" s="150"/>
      <c r="C65" s="99"/>
      <c r="D65" s="151" t="s">
        <v>302</v>
      </c>
      <c r="E65" s="152"/>
      <c r="F65" s="152"/>
      <c r="G65" s="152"/>
      <c r="H65" s="152"/>
      <c r="I65" s="152"/>
      <c r="J65" s="153">
        <f>J180</f>
        <v>0</v>
      </c>
      <c r="K65" s="99"/>
      <c r="L65" s="154"/>
    </row>
    <row r="66" spans="1:31" s="2" customFormat="1" ht="21.75" customHeight="1">
      <c r="A66" s="36"/>
      <c r="B66" s="37"/>
      <c r="C66" s="38"/>
      <c r="D66" s="38"/>
      <c r="E66" s="38"/>
      <c r="F66" s="38"/>
      <c r="G66" s="38"/>
      <c r="H66" s="38"/>
      <c r="I66" s="38"/>
      <c r="J66" s="38"/>
      <c r="K66" s="38"/>
      <c r="L66" s="116"/>
      <c r="S66" s="36"/>
      <c r="T66" s="36"/>
      <c r="U66" s="36"/>
      <c r="V66" s="36"/>
      <c r="W66" s="36"/>
      <c r="X66" s="36"/>
      <c r="Y66" s="36"/>
      <c r="Z66" s="36"/>
      <c r="AA66" s="36"/>
      <c r="AB66" s="36"/>
      <c r="AC66" s="36"/>
      <c r="AD66" s="36"/>
      <c r="AE66" s="36"/>
    </row>
    <row r="67" spans="1:31" s="2" customFormat="1" ht="6.95" customHeight="1">
      <c r="A67" s="36"/>
      <c r="B67" s="49"/>
      <c r="C67" s="50"/>
      <c r="D67" s="50"/>
      <c r="E67" s="50"/>
      <c r="F67" s="50"/>
      <c r="G67" s="50"/>
      <c r="H67" s="50"/>
      <c r="I67" s="50"/>
      <c r="J67" s="50"/>
      <c r="K67" s="50"/>
      <c r="L67" s="116"/>
      <c r="S67" s="36"/>
      <c r="T67" s="36"/>
      <c r="U67" s="36"/>
      <c r="V67" s="36"/>
      <c r="W67" s="36"/>
      <c r="X67" s="36"/>
      <c r="Y67" s="36"/>
      <c r="Z67" s="36"/>
      <c r="AA67" s="36"/>
      <c r="AB67" s="36"/>
      <c r="AC67" s="36"/>
      <c r="AD67" s="36"/>
      <c r="AE67" s="36"/>
    </row>
    <row r="71" spans="1:31" s="2" customFormat="1" ht="6.95" customHeight="1">
      <c r="A71" s="36"/>
      <c r="B71" s="51"/>
      <c r="C71" s="52"/>
      <c r="D71" s="52"/>
      <c r="E71" s="52"/>
      <c r="F71" s="52"/>
      <c r="G71" s="52"/>
      <c r="H71" s="52"/>
      <c r="I71" s="52"/>
      <c r="J71" s="52"/>
      <c r="K71" s="52"/>
      <c r="L71" s="116"/>
      <c r="S71" s="36"/>
      <c r="T71" s="36"/>
      <c r="U71" s="36"/>
      <c r="V71" s="36"/>
      <c r="W71" s="36"/>
      <c r="X71" s="36"/>
      <c r="Y71" s="36"/>
      <c r="Z71" s="36"/>
      <c r="AA71" s="36"/>
      <c r="AB71" s="36"/>
      <c r="AC71" s="36"/>
      <c r="AD71" s="36"/>
      <c r="AE71" s="36"/>
    </row>
    <row r="72" spans="1:31" s="2" customFormat="1" ht="24.95" customHeight="1">
      <c r="A72" s="36"/>
      <c r="B72" s="37"/>
      <c r="C72" s="25" t="s">
        <v>309</v>
      </c>
      <c r="D72" s="38"/>
      <c r="E72" s="38"/>
      <c r="F72" s="38"/>
      <c r="G72" s="38"/>
      <c r="H72" s="38"/>
      <c r="I72" s="38"/>
      <c r="J72" s="38"/>
      <c r="K72" s="38"/>
      <c r="L72" s="116"/>
      <c r="S72" s="36"/>
      <c r="T72" s="36"/>
      <c r="U72" s="36"/>
      <c r="V72" s="36"/>
      <c r="W72" s="36"/>
      <c r="X72" s="36"/>
      <c r="Y72" s="36"/>
      <c r="Z72" s="36"/>
      <c r="AA72" s="36"/>
      <c r="AB72" s="36"/>
      <c r="AC72" s="36"/>
      <c r="AD72" s="36"/>
      <c r="AE72" s="36"/>
    </row>
    <row r="73" spans="1:31" s="2" customFormat="1" ht="6.95" customHeight="1">
      <c r="A73" s="36"/>
      <c r="B73" s="37"/>
      <c r="C73" s="38"/>
      <c r="D73" s="38"/>
      <c r="E73" s="38"/>
      <c r="F73" s="38"/>
      <c r="G73" s="38"/>
      <c r="H73" s="38"/>
      <c r="I73" s="38"/>
      <c r="J73" s="38"/>
      <c r="K73" s="38"/>
      <c r="L73" s="116"/>
      <c r="S73" s="36"/>
      <c r="T73" s="36"/>
      <c r="U73" s="36"/>
      <c r="V73" s="36"/>
      <c r="W73" s="36"/>
      <c r="X73" s="36"/>
      <c r="Y73" s="36"/>
      <c r="Z73" s="36"/>
      <c r="AA73" s="36"/>
      <c r="AB73" s="36"/>
      <c r="AC73" s="36"/>
      <c r="AD73" s="36"/>
      <c r="AE73" s="36"/>
    </row>
    <row r="74" spans="1:31" s="2" customFormat="1" ht="12" customHeight="1">
      <c r="A74" s="36"/>
      <c r="B74" s="37"/>
      <c r="C74" s="31" t="s">
        <v>16</v>
      </c>
      <c r="D74" s="38"/>
      <c r="E74" s="38"/>
      <c r="F74" s="38"/>
      <c r="G74" s="38"/>
      <c r="H74" s="38"/>
      <c r="I74" s="38"/>
      <c r="J74" s="38"/>
      <c r="K74" s="38"/>
      <c r="L74" s="116"/>
      <c r="S74" s="36"/>
      <c r="T74" s="36"/>
      <c r="U74" s="36"/>
      <c r="V74" s="36"/>
      <c r="W74" s="36"/>
      <c r="X74" s="36"/>
      <c r="Y74" s="36"/>
      <c r="Z74" s="36"/>
      <c r="AA74" s="36"/>
      <c r="AB74" s="36"/>
      <c r="AC74" s="36"/>
      <c r="AD74" s="36"/>
      <c r="AE74" s="36"/>
    </row>
    <row r="75" spans="1:31" s="2" customFormat="1" ht="16.5" customHeight="1">
      <c r="A75" s="36"/>
      <c r="B75" s="37"/>
      <c r="C75" s="38"/>
      <c r="D75" s="38"/>
      <c r="E75" s="414" t="str">
        <f>E7</f>
        <v>VD Morávka – převedení extrémních povodní, stavba č. 4074</v>
      </c>
      <c r="F75" s="415"/>
      <c r="G75" s="415"/>
      <c r="H75" s="415"/>
      <c r="I75" s="38"/>
      <c r="J75" s="38"/>
      <c r="K75" s="38"/>
      <c r="L75" s="116"/>
      <c r="S75" s="36"/>
      <c r="T75" s="36"/>
      <c r="U75" s="36"/>
      <c r="V75" s="36"/>
      <c r="W75" s="36"/>
      <c r="X75" s="36"/>
      <c r="Y75" s="36"/>
      <c r="Z75" s="36"/>
      <c r="AA75" s="36"/>
      <c r="AB75" s="36"/>
      <c r="AC75" s="36"/>
      <c r="AD75" s="36"/>
      <c r="AE75" s="36"/>
    </row>
    <row r="76" spans="1:31" s="2" customFormat="1" ht="12" customHeight="1">
      <c r="A76" s="36"/>
      <c r="B76" s="37"/>
      <c r="C76" s="31" t="s">
        <v>154</v>
      </c>
      <c r="D76" s="38"/>
      <c r="E76" s="38"/>
      <c r="F76" s="38"/>
      <c r="G76" s="38"/>
      <c r="H76" s="38"/>
      <c r="I76" s="38"/>
      <c r="J76" s="38"/>
      <c r="K76" s="38"/>
      <c r="L76" s="116"/>
      <c r="S76" s="36"/>
      <c r="T76" s="36"/>
      <c r="U76" s="36"/>
      <c r="V76" s="36"/>
      <c r="W76" s="36"/>
      <c r="X76" s="36"/>
      <c r="Y76" s="36"/>
      <c r="Z76" s="36"/>
      <c r="AA76" s="36"/>
      <c r="AB76" s="36"/>
      <c r="AC76" s="36"/>
      <c r="AD76" s="36"/>
      <c r="AE76" s="36"/>
    </row>
    <row r="77" spans="1:31" s="2" customFormat="1" ht="16.5" customHeight="1">
      <c r="A77" s="36"/>
      <c r="B77" s="37"/>
      <c r="C77" s="38"/>
      <c r="D77" s="38"/>
      <c r="E77" s="368" t="str">
        <f>E9</f>
        <v>SO 08.2 - Dočasný sjezd z plochy zařízení staveniště</v>
      </c>
      <c r="F77" s="416"/>
      <c r="G77" s="416"/>
      <c r="H77" s="416"/>
      <c r="I77" s="38"/>
      <c r="J77" s="38"/>
      <c r="K77" s="38"/>
      <c r="L77" s="116"/>
      <c r="S77" s="36"/>
      <c r="T77" s="36"/>
      <c r="U77" s="36"/>
      <c r="V77" s="36"/>
      <c r="W77" s="36"/>
      <c r="X77" s="36"/>
      <c r="Y77" s="36"/>
      <c r="Z77" s="36"/>
      <c r="AA77" s="36"/>
      <c r="AB77" s="36"/>
      <c r="AC77" s="36"/>
      <c r="AD77" s="36"/>
      <c r="AE77" s="36"/>
    </row>
    <row r="78" spans="1:31" s="2" customFormat="1" ht="6.95" customHeight="1">
      <c r="A78" s="36"/>
      <c r="B78" s="37"/>
      <c r="C78" s="38"/>
      <c r="D78" s="38"/>
      <c r="E78" s="38"/>
      <c r="F78" s="38"/>
      <c r="G78" s="38"/>
      <c r="H78" s="38"/>
      <c r="I78" s="38"/>
      <c r="J78" s="38"/>
      <c r="K78" s="38"/>
      <c r="L78" s="116"/>
      <c r="S78" s="36"/>
      <c r="T78" s="36"/>
      <c r="U78" s="36"/>
      <c r="V78" s="36"/>
      <c r="W78" s="36"/>
      <c r="X78" s="36"/>
      <c r="Y78" s="36"/>
      <c r="Z78" s="36"/>
      <c r="AA78" s="36"/>
      <c r="AB78" s="36"/>
      <c r="AC78" s="36"/>
      <c r="AD78" s="36"/>
      <c r="AE78" s="36"/>
    </row>
    <row r="79" spans="1:31" s="2" customFormat="1" ht="12" customHeight="1">
      <c r="A79" s="36"/>
      <c r="B79" s="37"/>
      <c r="C79" s="31" t="s">
        <v>21</v>
      </c>
      <c r="D79" s="38"/>
      <c r="E79" s="38"/>
      <c r="F79" s="29" t="str">
        <f>F12</f>
        <v>VD Morávka</v>
      </c>
      <c r="G79" s="38"/>
      <c r="H79" s="38"/>
      <c r="I79" s="31" t="s">
        <v>23</v>
      </c>
      <c r="J79" s="61" t="str">
        <f>IF(J12="","",J12)</f>
        <v>11. 11. 2020</v>
      </c>
      <c r="K79" s="38"/>
      <c r="L79" s="116"/>
      <c r="S79" s="36"/>
      <c r="T79" s="36"/>
      <c r="U79" s="36"/>
      <c r="V79" s="36"/>
      <c r="W79" s="36"/>
      <c r="X79" s="36"/>
      <c r="Y79" s="36"/>
      <c r="Z79" s="36"/>
      <c r="AA79" s="36"/>
      <c r="AB79" s="36"/>
      <c r="AC79" s="36"/>
      <c r="AD79" s="36"/>
      <c r="AE79" s="36"/>
    </row>
    <row r="80" spans="1:31" s="2" customFormat="1" ht="6.95" customHeight="1">
      <c r="A80" s="36"/>
      <c r="B80" s="37"/>
      <c r="C80" s="38"/>
      <c r="D80" s="38"/>
      <c r="E80" s="38"/>
      <c r="F80" s="38"/>
      <c r="G80" s="38"/>
      <c r="H80" s="38"/>
      <c r="I80" s="38"/>
      <c r="J80" s="38"/>
      <c r="K80" s="38"/>
      <c r="L80" s="116"/>
      <c r="S80" s="36"/>
      <c r="T80" s="36"/>
      <c r="U80" s="36"/>
      <c r="V80" s="36"/>
      <c r="W80" s="36"/>
      <c r="X80" s="36"/>
      <c r="Y80" s="36"/>
      <c r="Z80" s="36"/>
      <c r="AA80" s="36"/>
      <c r="AB80" s="36"/>
      <c r="AC80" s="36"/>
      <c r="AD80" s="36"/>
      <c r="AE80" s="36"/>
    </row>
    <row r="81" spans="1:65" s="2" customFormat="1" ht="15.2" customHeight="1">
      <c r="A81" s="36"/>
      <c r="B81" s="37"/>
      <c r="C81" s="31" t="s">
        <v>25</v>
      </c>
      <c r="D81" s="38"/>
      <c r="E81" s="38"/>
      <c r="F81" s="29" t="str">
        <f>E15</f>
        <v>Povodí Odry, státní podnik</v>
      </c>
      <c r="G81" s="38"/>
      <c r="H81" s="38"/>
      <c r="I81" s="31" t="s">
        <v>33</v>
      </c>
      <c r="J81" s="34" t="str">
        <f>E21</f>
        <v xml:space="preserve">Golik VH, s. r. o. </v>
      </c>
      <c r="K81" s="38"/>
      <c r="L81" s="116"/>
      <c r="S81" s="36"/>
      <c r="T81" s="36"/>
      <c r="U81" s="36"/>
      <c r="V81" s="36"/>
      <c r="W81" s="36"/>
      <c r="X81" s="36"/>
      <c r="Y81" s="36"/>
      <c r="Z81" s="36"/>
      <c r="AA81" s="36"/>
      <c r="AB81" s="36"/>
      <c r="AC81" s="36"/>
      <c r="AD81" s="36"/>
      <c r="AE81" s="36"/>
    </row>
    <row r="82" spans="1:65" s="2" customFormat="1" ht="15.2" customHeight="1">
      <c r="A82" s="36"/>
      <c r="B82" s="37"/>
      <c r="C82" s="31" t="s">
        <v>31</v>
      </c>
      <c r="D82" s="38"/>
      <c r="E82" s="38"/>
      <c r="F82" s="29" t="str">
        <f>IF(E18="","",E18)</f>
        <v>Vyplň údaj</v>
      </c>
      <c r="G82" s="38"/>
      <c r="H82" s="38"/>
      <c r="I82" s="31" t="s">
        <v>38</v>
      </c>
      <c r="J82" s="34" t="str">
        <f>E24</f>
        <v xml:space="preserve"> </v>
      </c>
      <c r="K82" s="38"/>
      <c r="L82" s="116"/>
      <c r="S82" s="36"/>
      <c r="T82" s="36"/>
      <c r="U82" s="36"/>
      <c r="V82" s="36"/>
      <c r="W82" s="36"/>
      <c r="X82" s="36"/>
      <c r="Y82" s="36"/>
      <c r="Z82" s="36"/>
      <c r="AA82" s="36"/>
      <c r="AB82" s="36"/>
      <c r="AC82" s="36"/>
      <c r="AD82" s="36"/>
      <c r="AE82" s="36"/>
    </row>
    <row r="83" spans="1:65" s="2" customFormat="1" ht="10.35" customHeight="1">
      <c r="A83" s="36"/>
      <c r="B83" s="37"/>
      <c r="C83" s="38"/>
      <c r="D83" s="38"/>
      <c r="E83" s="38"/>
      <c r="F83" s="38"/>
      <c r="G83" s="38"/>
      <c r="H83" s="38"/>
      <c r="I83" s="38"/>
      <c r="J83" s="38"/>
      <c r="K83" s="38"/>
      <c r="L83" s="116"/>
      <c r="S83" s="36"/>
      <c r="T83" s="36"/>
      <c r="U83" s="36"/>
      <c r="V83" s="36"/>
      <c r="W83" s="36"/>
      <c r="X83" s="36"/>
      <c r="Y83" s="36"/>
      <c r="Z83" s="36"/>
      <c r="AA83" s="36"/>
      <c r="AB83" s="36"/>
      <c r="AC83" s="36"/>
      <c r="AD83" s="36"/>
      <c r="AE83" s="36"/>
    </row>
    <row r="84" spans="1:65" s="11" customFormat="1" ht="29.25" customHeight="1">
      <c r="A84" s="155"/>
      <c r="B84" s="156"/>
      <c r="C84" s="157" t="s">
        <v>310</v>
      </c>
      <c r="D84" s="158" t="s">
        <v>61</v>
      </c>
      <c r="E84" s="158" t="s">
        <v>57</v>
      </c>
      <c r="F84" s="158" t="s">
        <v>58</v>
      </c>
      <c r="G84" s="158" t="s">
        <v>311</v>
      </c>
      <c r="H84" s="158" t="s">
        <v>312</v>
      </c>
      <c r="I84" s="158" t="s">
        <v>313</v>
      </c>
      <c r="J84" s="158" t="s">
        <v>291</v>
      </c>
      <c r="K84" s="159" t="s">
        <v>314</v>
      </c>
      <c r="L84" s="160"/>
      <c r="M84" s="70" t="s">
        <v>19</v>
      </c>
      <c r="N84" s="71" t="s">
        <v>46</v>
      </c>
      <c r="O84" s="71" t="s">
        <v>315</v>
      </c>
      <c r="P84" s="71" t="s">
        <v>316</v>
      </c>
      <c r="Q84" s="71" t="s">
        <v>317</v>
      </c>
      <c r="R84" s="71" t="s">
        <v>318</v>
      </c>
      <c r="S84" s="71" t="s">
        <v>319</v>
      </c>
      <c r="T84" s="72" t="s">
        <v>320</v>
      </c>
      <c r="U84" s="155"/>
      <c r="V84" s="155"/>
      <c r="W84" s="155"/>
      <c r="X84" s="155"/>
      <c r="Y84" s="155"/>
      <c r="Z84" s="155"/>
      <c r="AA84" s="155"/>
      <c r="AB84" s="155"/>
      <c r="AC84" s="155"/>
      <c r="AD84" s="155"/>
      <c r="AE84" s="155"/>
    </row>
    <row r="85" spans="1:65" s="2" customFormat="1" ht="22.9" customHeight="1">
      <c r="A85" s="36"/>
      <c r="B85" s="37"/>
      <c r="C85" s="77" t="s">
        <v>321</v>
      </c>
      <c r="D85" s="38"/>
      <c r="E85" s="38"/>
      <c r="F85" s="38"/>
      <c r="G85" s="38"/>
      <c r="H85" s="38"/>
      <c r="I85" s="38"/>
      <c r="J85" s="161">
        <f>BK85</f>
        <v>0</v>
      </c>
      <c r="K85" s="38"/>
      <c r="L85" s="41"/>
      <c r="M85" s="73"/>
      <c r="N85" s="162"/>
      <c r="O85" s="74"/>
      <c r="P85" s="163">
        <f>P86</f>
        <v>0</v>
      </c>
      <c r="Q85" s="74"/>
      <c r="R85" s="163">
        <f>R86</f>
        <v>36.012617499999998</v>
      </c>
      <c r="S85" s="74"/>
      <c r="T85" s="164">
        <f>T86</f>
        <v>52.827599999999997</v>
      </c>
      <c r="U85" s="36"/>
      <c r="V85" s="36"/>
      <c r="W85" s="36"/>
      <c r="X85" s="36"/>
      <c r="Y85" s="36"/>
      <c r="Z85" s="36"/>
      <c r="AA85" s="36"/>
      <c r="AB85" s="36"/>
      <c r="AC85" s="36"/>
      <c r="AD85" s="36"/>
      <c r="AE85" s="36"/>
      <c r="AT85" s="19" t="s">
        <v>75</v>
      </c>
      <c r="AU85" s="19" t="s">
        <v>121</v>
      </c>
      <c r="BK85" s="165">
        <f>BK86</f>
        <v>0</v>
      </c>
    </row>
    <row r="86" spans="1:65" s="12" customFormat="1" ht="25.9" customHeight="1">
      <c r="B86" s="166"/>
      <c r="C86" s="167"/>
      <c r="D86" s="168" t="s">
        <v>75</v>
      </c>
      <c r="E86" s="169" t="s">
        <v>322</v>
      </c>
      <c r="F86" s="169" t="s">
        <v>323</v>
      </c>
      <c r="G86" s="167"/>
      <c r="H86" s="167"/>
      <c r="I86" s="170"/>
      <c r="J86" s="171">
        <f>BK86</f>
        <v>0</v>
      </c>
      <c r="K86" s="167"/>
      <c r="L86" s="172"/>
      <c r="M86" s="173"/>
      <c r="N86" s="174"/>
      <c r="O86" s="174"/>
      <c r="P86" s="175">
        <f>P87+P135+P150+P156+P180</f>
        <v>0</v>
      </c>
      <c r="Q86" s="174"/>
      <c r="R86" s="175">
        <f>R87+R135+R150+R156+R180</f>
        <v>36.012617499999998</v>
      </c>
      <c r="S86" s="174"/>
      <c r="T86" s="176">
        <f>T87+T135+T150+T156+T180</f>
        <v>52.827599999999997</v>
      </c>
      <c r="AR86" s="177" t="s">
        <v>84</v>
      </c>
      <c r="AT86" s="178" t="s">
        <v>75</v>
      </c>
      <c r="AU86" s="178" t="s">
        <v>76</v>
      </c>
      <c r="AY86" s="177" t="s">
        <v>324</v>
      </c>
      <c r="BK86" s="179">
        <f>BK87+BK135+BK150+BK156+BK180</f>
        <v>0</v>
      </c>
    </row>
    <row r="87" spans="1:65" s="12" customFormat="1" ht="22.9" customHeight="1">
      <c r="B87" s="166"/>
      <c r="C87" s="167"/>
      <c r="D87" s="168" t="s">
        <v>75</v>
      </c>
      <c r="E87" s="180" t="s">
        <v>84</v>
      </c>
      <c r="F87" s="180" t="s">
        <v>325</v>
      </c>
      <c r="G87" s="167"/>
      <c r="H87" s="167"/>
      <c r="I87" s="170"/>
      <c r="J87" s="181">
        <f>BK87</f>
        <v>0</v>
      </c>
      <c r="K87" s="167"/>
      <c r="L87" s="172"/>
      <c r="M87" s="173"/>
      <c r="N87" s="174"/>
      <c r="O87" s="174"/>
      <c r="P87" s="175">
        <f>SUM(P88:P134)</f>
        <v>0</v>
      </c>
      <c r="Q87" s="174"/>
      <c r="R87" s="175">
        <f>SUM(R88:R134)</f>
        <v>0</v>
      </c>
      <c r="S87" s="174"/>
      <c r="T87" s="176">
        <f>SUM(T88:T134)</f>
        <v>52.827599999999997</v>
      </c>
      <c r="AR87" s="177" t="s">
        <v>84</v>
      </c>
      <c r="AT87" s="178" t="s">
        <v>75</v>
      </c>
      <c r="AU87" s="178" t="s">
        <v>84</v>
      </c>
      <c r="AY87" s="177" t="s">
        <v>324</v>
      </c>
      <c r="BK87" s="179">
        <f>SUM(BK88:BK134)</f>
        <v>0</v>
      </c>
    </row>
    <row r="88" spans="1:65" s="2" customFormat="1" ht="14.45" customHeight="1">
      <c r="A88" s="36"/>
      <c r="B88" s="37"/>
      <c r="C88" s="182" t="s">
        <v>84</v>
      </c>
      <c r="D88" s="182" t="s">
        <v>326</v>
      </c>
      <c r="E88" s="183" t="s">
        <v>7175</v>
      </c>
      <c r="F88" s="184" t="s">
        <v>7176</v>
      </c>
      <c r="G88" s="185" t="s">
        <v>135</v>
      </c>
      <c r="H88" s="186">
        <v>60</v>
      </c>
      <c r="I88" s="187"/>
      <c r="J88" s="188">
        <f>ROUND(I88*H88,2)</f>
        <v>0</v>
      </c>
      <c r="K88" s="184" t="s">
        <v>329</v>
      </c>
      <c r="L88" s="41"/>
      <c r="M88" s="189" t="s">
        <v>19</v>
      </c>
      <c r="N88" s="190" t="s">
        <v>47</v>
      </c>
      <c r="O88" s="66"/>
      <c r="P88" s="191">
        <f>O88*H88</f>
        <v>0</v>
      </c>
      <c r="Q88" s="191">
        <v>0</v>
      </c>
      <c r="R88" s="191">
        <f>Q88*H88</f>
        <v>0</v>
      </c>
      <c r="S88" s="191">
        <v>0.42499999999999999</v>
      </c>
      <c r="T88" s="192">
        <f>S88*H88</f>
        <v>25.5</v>
      </c>
      <c r="U88" s="36"/>
      <c r="V88" s="36"/>
      <c r="W88" s="36"/>
      <c r="X88" s="36"/>
      <c r="Y88" s="36"/>
      <c r="Z88" s="36"/>
      <c r="AA88" s="36"/>
      <c r="AB88" s="36"/>
      <c r="AC88" s="36"/>
      <c r="AD88" s="36"/>
      <c r="AE88" s="36"/>
      <c r="AR88" s="193" t="s">
        <v>330</v>
      </c>
      <c r="AT88" s="193" t="s">
        <v>326</v>
      </c>
      <c r="AU88" s="193" t="s">
        <v>87</v>
      </c>
      <c r="AY88" s="19" t="s">
        <v>324</v>
      </c>
      <c r="BE88" s="194">
        <f>IF(N88="základní",J88,0)</f>
        <v>0</v>
      </c>
      <c r="BF88" s="194">
        <f>IF(N88="snížená",J88,0)</f>
        <v>0</v>
      </c>
      <c r="BG88" s="194">
        <f>IF(N88="zákl. přenesená",J88,0)</f>
        <v>0</v>
      </c>
      <c r="BH88" s="194">
        <f>IF(N88="sníž. přenesená",J88,0)</f>
        <v>0</v>
      </c>
      <c r="BI88" s="194">
        <f>IF(N88="nulová",J88,0)</f>
        <v>0</v>
      </c>
      <c r="BJ88" s="19" t="s">
        <v>84</v>
      </c>
      <c r="BK88" s="194">
        <f>ROUND(I88*H88,2)</f>
        <v>0</v>
      </c>
      <c r="BL88" s="19" t="s">
        <v>330</v>
      </c>
      <c r="BM88" s="193" t="s">
        <v>7412</v>
      </c>
    </row>
    <row r="89" spans="1:65" s="2" customFormat="1" ht="29.25">
      <c r="A89" s="36"/>
      <c r="B89" s="37"/>
      <c r="C89" s="38"/>
      <c r="D89" s="195" t="s">
        <v>332</v>
      </c>
      <c r="E89" s="38"/>
      <c r="F89" s="196" t="s">
        <v>7178</v>
      </c>
      <c r="G89" s="38"/>
      <c r="H89" s="38"/>
      <c r="I89" s="197"/>
      <c r="J89" s="38"/>
      <c r="K89" s="38"/>
      <c r="L89" s="41"/>
      <c r="M89" s="198"/>
      <c r="N89" s="199"/>
      <c r="O89" s="66"/>
      <c r="P89" s="66"/>
      <c r="Q89" s="66"/>
      <c r="R89" s="66"/>
      <c r="S89" s="66"/>
      <c r="T89" s="67"/>
      <c r="U89" s="36"/>
      <c r="V89" s="36"/>
      <c r="W89" s="36"/>
      <c r="X89" s="36"/>
      <c r="Y89" s="36"/>
      <c r="Z89" s="36"/>
      <c r="AA89" s="36"/>
      <c r="AB89" s="36"/>
      <c r="AC89" s="36"/>
      <c r="AD89" s="36"/>
      <c r="AE89" s="36"/>
      <c r="AT89" s="19" t="s">
        <v>332</v>
      </c>
      <c r="AU89" s="19" t="s">
        <v>87</v>
      </c>
    </row>
    <row r="90" spans="1:65" s="2" customFormat="1" ht="117">
      <c r="A90" s="36"/>
      <c r="B90" s="37"/>
      <c r="C90" s="38"/>
      <c r="D90" s="195" t="s">
        <v>334</v>
      </c>
      <c r="E90" s="38"/>
      <c r="F90" s="200" t="s">
        <v>7179</v>
      </c>
      <c r="G90" s="38"/>
      <c r="H90" s="38"/>
      <c r="I90" s="197"/>
      <c r="J90" s="38"/>
      <c r="K90" s="38"/>
      <c r="L90" s="41"/>
      <c r="M90" s="198"/>
      <c r="N90" s="199"/>
      <c r="O90" s="66"/>
      <c r="P90" s="66"/>
      <c r="Q90" s="66"/>
      <c r="R90" s="66"/>
      <c r="S90" s="66"/>
      <c r="T90" s="67"/>
      <c r="U90" s="36"/>
      <c r="V90" s="36"/>
      <c r="W90" s="36"/>
      <c r="X90" s="36"/>
      <c r="Y90" s="36"/>
      <c r="Z90" s="36"/>
      <c r="AA90" s="36"/>
      <c r="AB90" s="36"/>
      <c r="AC90" s="36"/>
      <c r="AD90" s="36"/>
      <c r="AE90" s="36"/>
      <c r="AT90" s="19" t="s">
        <v>334</v>
      </c>
      <c r="AU90" s="19" t="s">
        <v>87</v>
      </c>
    </row>
    <row r="91" spans="1:65" s="13" customFormat="1" ht="11.25">
      <c r="B91" s="201"/>
      <c r="C91" s="202"/>
      <c r="D91" s="195" t="s">
        <v>336</v>
      </c>
      <c r="E91" s="203" t="s">
        <v>19</v>
      </c>
      <c r="F91" s="204" t="s">
        <v>7167</v>
      </c>
      <c r="G91" s="202"/>
      <c r="H91" s="205">
        <v>60</v>
      </c>
      <c r="I91" s="206"/>
      <c r="J91" s="202"/>
      <c r="K91" s="202"/>
      <c r="L91" s="207"/>
      <c r="M91" s="208"/>
      <c r="N91" s="209"/>
      <c r="O91" s="209"/>
      <c r="P91" s="209"/>
      <c r="Q91" s="209"/>
      <c r="R91" s="209"/>
      <c r="S91" s="209"/>
      <c r="T91" s="210"/>
      <c r="AT91" s="211" t="s">
        <v>336</v>
      </c>
      <c r="AU91" s="211" t="s">
        <v>87</v>
      </c>
      <c r="AV91" s="13" t="s">
        <v>87</v>
      </c>
      <c r="AW91" s="13" t="s">
        <v>37</v>
      </c>
      <c r="AX91" s="13" t="s">
        <v>84</v>
      </c>
      <c r="AY91" s="211" t="s">
        <v>324</v>
      </c>
    </row>
    <row r="92" spans="1:65" s="2" customFormat="1" ht="14.45" customHeight="1">
      <c r="A92" s="36"/>
      <c r="B92" s="37"/>
      <c r="C92" s="182" t="s">
        <v>87</v>
      </c>
      <c r="D92" s="182" t="s">
        <v>326</v>
      </c>
      <c r="E92" s="183" t="s">
        <v>7413</v>
      </c>
      <c r="F92" s="184" t="s">
        <v>7414</v>
      </c>
      <c r="G92" s="185" t="s">
        <v>135</v>
      </c>
      <c r="H92" s="186">
        <v>90.85</v>
      </c>
      <c r="I92" s="187"/>
      <c r="J92" s="188">
        <f>ROUND(I92*H92,2)</f>
        <v>0</v>
      </c>
      <c r="K92" s="184" t="s">
        <v>329</v>
      </c>
      <c r="L92" s="41"/>
      <c r="M92" s="189" t="s">
        <v>19</v>
      </c>
      <c r="N92" s="190" t="s">
        <v>47</v>
      </c>
      <c r="O92" s="66"/>
      <c r="P92" s="191">
        <f>O92*H92</f>
        <v>0</v>
      </c>
      <c r="Q92" s="191">
        <v>0</v>
      </c>
      <c r="R92" s="191">
        <f>Q92*H92</f>
        <v>0</v>
      </c>
      <c r="S92" s="191">
        <v>0.3</v>
      </c>
      <c r="T92" s="192">
        <f>S92*H92</f>
        <v>27.254999999999999</v>
      </c>
      <c r="U92" s="36"/>
      <c r="V92" s="36"/>
      <c r="W92" s="36"/>
      <c r="X92" s="36"/>
      <c r="Y92" s="36"/>
      <c r="Z92" s="36"/>
      <c r="AA92" s="36"/>
      <c r="AB92" s="36"/>
      <c r="AC92" s="36"/>
      <c r="AD92" s="36"/>
      <c r="AE92" s="36"/>
      <c r="AR92" s="193" t="s">
        <v>330</v>
      </c>
      <c r="AT92" s="193" t="s">
        <v>326</v>
      </c>
      <c r="AU92" s="193" t="s">
        <v>87</v>
      </c>
      <c r="AY92" s="19" t="s">
        <v>324</v>
      </c>
      <c r="BE92" s="194">
        <f>IF(N92="základní",J92,0)</f>
        <v>0</v>
      </c>
      <c r="BF92" s="194">
        <f>IF(N92="snížená",J92,0)</f>
        <v>0</v>
      </c>
      <c r="BG92" s="194">
        <f>IF(N92="zákl. přenesená",J92,0)</f>
        <v>0</v>
      </c>
      <c r="BH92" s="194">
        <f>IF(N92="sníž. přenesená",J92,0)</f>
        <v>0</v>
      </c>
      <c r="BI92" s="194">
        <f>IF(N92="nulová",J92,0)</f>
        <v>0</v>
      </c>
      <c r="BJ92" s="19" t="s">
        <v>84</v>
      </c>
      <c r="BK92" s="194">
        <f>ROUND(I92*H92,2)</f>
        <v>0</v>
      </c>
      <c r="BL92" s="19" t="s">
        <v>330</v>
      </c>
      <c r="BM92" s="193" t="s">
        <v>7415</v>
      </c>
    </row>
    <row r="93" spans="1:65" s="2" customFormat="1" ht="19.5">
      <c r="A93" s="36"/>
      <c r="B93" s="37"/>
      <c r="C93" s="38"/>
      <c r="D93" s="195" t="s">
        <v>332</v>
      </c>
      <c r="E93" s="38"/>
      <c r="F93" s="196" t="s">
        <v>7416</v>
      </c>
      <c r="G93" s="38"/>
      <c r="H93" s="38"/>
      <c r="I93" s="197"/>
      <c r="J93" s="38"/>
      <c r="K93" s="38"/>
      <c r="L93" s="41"/>
      <c r="M93" s="198"/>
      <c r="N93" s="199"/>
      <c r="O93" s="66"/>
      <c r="P93" s="66"/>
      <c r="Q93" s="66"/>
      <c r="R93" s="66"/>
      <c r="S93" s="66"/>
      <c r="T93" s="67"/>
      <c r="U93" s="36"/>
      <c r="V93" s="36"/>
      <c r="W93" s="36"/>
      <c r="X93" s="36"/>
      <c r="Y93" s="36"/>
      <c r="Z93" s="36"/>
      <c r="AA93" s="36"/>
      <c r="AB93" s="36"/>
      <c r="AC93" s="36"/>
      <c r="AD93" s="36"/>
      <c r="AE93" s="36"/>
      <c r="AT93" s="19" t="s">
        <v>332</v>
      </c>
      <c r="AU93" s="19" t="s">
        <v>87</v>
      </c>
    </row>
    <row r="94" spans="1:65" s="2" customFormat="1" ht="175.5">
      <c r="A94" s="36"/>
      <c r="B94" s="37"/>
      <c r="C94" s="38"/>
      <c r="D94" s="195" t="s">
        <v>334</v>
      </c>
      <c r="E94" s="38"/>
      <c r="F94" s="200" t="s">
        <v>342</v>
      </c>
      <c r="G94" s="38"/>
      <c r="H94" s="38"/>
      <c r="I94" s="197"/>
      <c r="J94" s="38"/>
      <c r="K94" s="38"/>
      <c r="L94" s="41"/>
      <c r="M94" s="198"/>
      <c r="N94" s="199"/>
      <c r="O94" s="66"/>
      <c r="P94" s="66"/>
      <c r="Q94" s="66"/>
      <c r="R94" s="66"/>
      <c r="S94" s="66"/>
      <c r="T94" s="67"/>
      <c r="U94" s="36"/>
      <c r="V94" s="36"/>
      <c r="W94" s="36"/>
      <c r="X94" s="36"/>
      <c r="Y94" s="36"/>
      <c r="Z94" s="36"/>
      <c r="AA94" s="36"/>
      <c r="AB94" s="36"/>
      <c r="AC94" s="36"/>
      <c r="AD94" s="36"/>
      <c r="AE94" s="36"/>
      <c r="AT94" s="19" t="s">
        <v>334</v>
      </c>
      <c r="AU94" s="19" t="s">
        <v>87</v>
      </c>
    </row>
    <row r="95" spans="1:65" s="13" customFormat="1" ht="11.25">
      <c r="B95" s="201"/>
      <c r="C95" s="202"/>
      <c r="D95" s="195" t="s">
        <v>336</v>
      </c>
      <c r="E95" s="203" t="s">
        <v>19</v>
      </c>
      <c r="F95" s="204" t="s">
        <v>7170</v>
      </c>
      <c r="G95" s="202"/>
      <c r="H95" s="205">
        <v>90.85</v>
      </c>
      <c r="I95" s="206"/>
      <c r="J95" s="202"/>
      <c r="K95" s="202"/>
      <c r="L95" s="207"/>
      <c r="M95" s="208"/>
      <c r="N95" s="209"/>
      <c r="O95" s="209"/>
      <c r="P95" s="209"/>
      <c r="Q95" s="209"/>
      <c r="R95" s="209"/>
      <c r="S95" s="209"/>
      <c r="T95" s="210"/>
      <c r="AT95" s="211" t="s">
        <v>336</v>
      </c>
      <c r="AU95" s="211" t="s">
        <v>87</v>
      </c>
      <c r="AV95" s="13" t="s">
        <v>87</v>
      </c>
      <c r="AW95" s="13" t="s">
        <v>37</v>
      </c>
      <c r="AX95" s="13" t="s">
        <v>84</v>
      </c>
      <c r="AY95" s="211" t="s">
        <v>324</v>
      </c>
    </row>
    <row r="96" spans="1:65" s="2" customFormat="1" ht="14.45" customHeight="1">
      <c r="A96" s="36"/>
      <c r="B96" s="37"/>
      <c r="C96" s="182" t="s">
        <v>343</v>
      </c>
      <c r="D96" s="182" t="s">
        <v>326</v>
      </c>
      <c r="E96" s="183" t="s">
        <v>7184</v>
      </c>
      <c r="F96" s="184" t="s">
        <v>7185</v>
      </c>
      <c r="G96" s="185" t="s">
        <v>135</v>
      </c>
      <c r="H96" s="186">
        <v>90.75</v>
      </c>
      <c r="I96" s="187"/>
      <c r="J96" s="188">
        <f>ROUND(I96*H96,2)</f>
        <v>0</v>
      </c>
      <c r="K96" s="184" t="s">
        <v>329</v>
      </c>
      <c r="L96" s="41"/>
      <c r="M96" s="189" t="s">
        <v>19</v>
      </c>
      <c r="N96" s="190" t="s">
        <v>47</v>
      </c>
      <c r="O96" s="66"/>
      <c r="P96" s="191">
        <f>O96*H96</f>
        <v>0</v>
      </c>
      <c r="Q96" s="191">
        <v>0</v>
      </c>
      <c r="R96" s="191">
        <f>Q96*H96</f>
        <v>0</v>
      </c>
      <c r="S96" s="191">
        <v>8.0000000000000004E-4</v>
      </c>
      <c r="T96" s="192">
        <f>S96*H96</f>
        <v>7.2599999999999998E-2</v>
      </c>
      <c r="U96" s="36"/>
      <c r="V96" s="36"/>
      <c r="W96" s="36"/>
      <c r="X96" s="36"/>
      <c r="Y96" s="36"/>
      <c r="Z96" s="36"/>
      <c r="AA96" s="36"/>
      <c r="AB96" s="36"/>
      <c r="AC96" s="36"/>
      <c r="AD96" s="36"/>
      <c r="AE96" s="36"/>
      <c r="AR96" s="193" t="s">
        <v>330</v>
      </c>
      <c r="AT96" s="193" t="s">
        <v>326</v>
      </c>
      <c r="AU96" s="193" t="s">
        <v>87</v>
      </c>
      <c r="AY96" s="19" t="s">
        <v>324</v>
      </c>
      <c r="BE96" s="194">
        <f>IF(N96="základní",J96,0)</f>
        <v>0</v>
      </c>
      <c r="BF96" s="194">
        <f>IF(N96="snížená",J96,0)</f>
        <v>0</v>
      </c>
      <c r="BG96" s="194">
        <f>IF(N96="zákl. přenesená",J96,0)</f>
        <v>0</v>
      </c>
      <c r="BH96" s="194">
        <f>IF(N96="sníž. přenesená",J96,0)</f>
        <v>0</v>
      </c>
      <c r="BI96" s="194">
        <f>IF(N96="nulová",J96,0)</f>
        <v>0</v>
      </c>
      <c r="BJ96" s="19" t="s">
        <v>84</v>
      </c>
      <c r="BK96" s="194">
        <f>ROUND(I96*H96,2)</f>
        <v>0</v>
      </c>
      <c r="BL96" s="19" t="s">
        <v>330</v>
      </c>
      <c r="BM96" s="193" t="s">
        <v>7417</v>
      </c>
    </row>
    <row r="97" spans="1:65" s="2" customFormat="1" ht="11.25">
      <c r="A97" s="36"/>
      <c r="B97" s="37"/>
      <c r="C97" s="38"/>
      <c r="D97" s="195" t="s">
        <v>332</v>
      </c>
      <c r="E97" s="38"/>
      <c r="F97" s="196" t="s">
        <v>7187</v>
      </c>
      <c r="G97" s="38"/>
      <c r="H97" s="38"/>
      <c r="I97" s="197"/>
      <c r="J97" s="38"/>
      <c r="K97" s="38"/>
      <c r="L97" s="41"/>
      <c r="M97" s="198"/>
      <c r="N97" s="199"/>
      <c r="O97" s="66"/>
      <c r="P97" s="66"/>
      <c r="Q97" s="66"/>
      <c r="R97" s="66"/>
      <c r="S97" s="66"/>
      <c r="T97" s="67"/>
      <c r="U97" s="36"/>
      <c r="V97" s="36"/>
      <c r="W97" s="36"/>
      <c r="X97" s="36"/>
      <c r="Y97" s="36"/>
      <c r="Z97" s="36"/>
      <c r="AA97" s="36"/>
      <c r="AB97" s="36"/>
      <c r="AC97" s="36"/>
      <c r="AD97" s="36"/>
      <c r="AE97" s="36"/>
      <c r="AT97" s="19" t="s">
        <v>332</v>
      </c>
      <c r="AU97" s="19" t="s">
        <v>87</v>
      </c>
    </row>
    <row r="98" spans="1:65" s="2" customFormat="1" ht="39">
      <c r="A98" s="36"/>
      <c r="B98" s="37"/>
      <c r="C98" s="38"/>
      <c r="D98" s="195" t="s">
        <v>334</v>
      </c>
      <c r="E98" s="38"/>
      <c r="F98" s="200" t="s">
        <v>7188</v>
      </c>
      <c r="G98" s="38"/>
      <c r="H98" s="38"/>
      <c r="I98" s="197"/>
      <c r="J98" s="38"/>
      <c r="K98" s="38"/>
      <c r="L98" s="41"/>
      <c r="M98" s="198"/>
      <c r="N98" s="199"/>
      <c r="O98" s="66"/>
      <c r="P98" s="66"/>
      <c r="Q98" s="66"/>
      <c r="R98" s="66"/>
      <c r="S98" s="66"/>
      <c r="T98" s="67"/>
      <c r="U98" s="36"/>
      <c r="V98" s="36"/>
      <c r="W98" s="36"/>
      <c r="X98" s="36"/>
      <c r="Y98" s="36"/>
      <c r="Z98" s="36"/>
      <c r="AA98" s="36"/>
      <c r="AB98" s="36"/>
      <c r="AC98" s="36"/>
      <c r="AD98" s="36"/>
      <c r="AE98" s="36"/>
      <c r="AT98" s="19" t="s">
        <v>334</v>
      </c>
      <c r="AU98" s="19" t="s">
        <v>87</v>
      </c>
    </row>
    <row r="99" spans="1:65" s="13" customFormat="1" ht="11.25">
      <c r="B99" s="201"/>
      <c r="C99" s="202"/>
      <c r="D99" s="195" t="s">
        <v>336</v>
      </c>
      <c r="E99" s="203" t="s">
        <v>19</v>
      </c>
      <c r="F99" s="204" t="s">
        <v>7152</v>
      </c>
      <c r="G99" s="202"/>
      <c r="H99" s="205">
        <v>90.75</v>
      </c>
      <c r="I99" s="206"/>
      <c r="J99" s="202"/>
      <c r="K99" s="202"/>
      <c r="L99" s="207"/>
      <c r="M99" s="208"/>
      <c r="N99" s="209"/>
      <c r="O99" s="209"/>
      <c r="P99" s="209"/>
      <c r="Q99" s="209"/>
      <c r="R99" s="209"/>
      <c r="S99" s="209"/>
      <c r="T99" s="210"/>
      <c r="AT99" s="211" t="s">
        <v>336</v>
      </c>
      <c r="AU99" s="211" t="s">
        <v>87</v>
      </c>
      <c r="AV99" s="13" t="s">
        <v>87</v>
      </c>
      <c r="AW99" s="13" t="s">
        <v>37</v>
      </c>
      <c r="AX99" s="13" t="s">
        <v>84</v>
      </c>
      <c r="AY99" s="211" t="s">
        <v>324</v>
      </c>
    </row>
    <row r="100" spans="1:65" s="2" customFormat="1" ht="14.45" customHeight="1">
      <c r="A100" s="36"/>
      <c r="B100" s="37"/>
      <c r="C100" s="182" t="s">
        <v>330</v>
      </c>
      <c r="D100" s="182" t="s">
        <v>326</v>
      </c>
      <c r="E100" s="183" t="s">
        <v>7418</v>
      </c>
      <c r="F100" s="184" t="s">
        <v>7419</v>
      </c>
      <c r="G100" s="185" t="s">
        <v>152</v>
      </c>
      <c r="H100" s="186">
        <v>31.6</v>
      </c>
      <c r="I100" s="187"/>
      <c r="J100" s="188">
        <f>ROUND(I100*H100,2)</f>
        <v>0</v>
      </c>
      <c r="K100" s="184" t="s">
        <v>329</v>
      </c>
      <c r="L100" s="41"/>
      <c r="M100" s="189" t="s">
        <v>19</v>
      </c>
      <c r="N100" s="190" t="s">
        <v>47</v>
      </c>
      <c r="O100" s="66"/>
      <c r="P100" s="191">
        <f>O100*H100</f>
        <v>0</v>
      </c>
      <c r="Q100" s="191">
        <v>0</v>
      </c>
      <c r="R100" s="191">
        <f>Q100*H100</f>
        <v>0</v>
      </c>
      <c r="S100" s="191">
        <v>0</v>
      </c>
      <c r="T100" s="192">
        <f>S100*H100</f>
        <v>0</v>
      </c>
      <c r="U100" s="36"/>
      <c r="V100" s="36"/>
      <c r="W100" s="36"/>
      <c r="X100" s="36"/>
      <c r="Y100" s="36"/>
      <c r="Z100" s="36"/>
      <c r="AA100" s="36"/>
      <c r="AB100" s="36"/>
      <c r="AC100" s="36"/>
      <c r="AD100" s="36"/>
      <c r="AE100" s="36"/>
      <c r="AR100" s="193" t="s">
        <v>330</v>
      </c>
      <c r="AT100" s="193" t="s">
        <v>326</v>
      </c>
      <c r="AU100" s="193" t="s">
        <v>87</v>
      </c>
      <c r="AY100" s="19" t="s">
        <v>324</v>
      </c>
      <c r="BE100" s="194">
        <f>IF(N100="základní",J100,0)</f>
        <v>0</v>
      </c>
      <c r="BF100" s="194">
        <f>IF(N100="snížená",J100,0)</f>
        <v>0</v>
      </c>
      <c r="BG100" s="194">
        <f>IF(N100="zákl. přenesená",J100,0)</f>
        <v>0</v>
      </c>
      <c r="BH100" s="194">
        <f>IF(N100="sníž. přenesená",J100,0)</f>
        <v>0</v>
      </c>
      <c r="BI100" s="194">
        <f>IF(N100="nulová",J100,0)</f>
        <v>0</v>
      </c>
      <c r="BJ100" s="19" t="s">
        <v>84</v>
      </c>
      <c r="BK100" s="194">
        <f>ROUND(I100*H100,2)</f>
        <v>0</v>
      </c>
      <c r="BL100" s="19" t="s">
        <v>330</v>
      </c>
      <c r="BM100" s="193" t="s">
        <v>7420</v>
      </c>
    </row>
    <row r="101" spans="1:65" s="2" customFormat="1" ht="19.5">
      <c r="A101" s="36"/>
      <c r="B101" s="37"/>
      <c r="C101" s="38"/>
      <c r="D101" s="195" t="s">
        <v>332</v>
      </c>
      <c r="E101" s="38"/>
      <c r="F101" s="196" t="s">
        <v>7421</v>
      </c>
      <c r="G101" s="38"/>
      <c r="H101" s="38"/>
      <c r="I101" s="197"/>
      <c r="J101" s="38"/>
      <c r="K101" s="38"/>
      <c r="L101" s="41"/>
      <c r="M101" s="198"/>
      <c r="N101" s="199"/>
      <c r="O101" s="66"/>
      <c r="P101" s="66"/>
      <c r="Q101" s="66"/>
      <c r="R101" s="66"/>
      <c r="S101" s="66"/>
      <c r="T101" s="67"/>
      <c r="U101" s="36"/>
      <c r="V101" s="36"/>
      <c r="W101" s="36"/>
      <c r="X101" s="36"/>
      <c r="Y101" s="36"/>
      <c r="Z101" s="36"/>
      <c r="AA101" s="36"/>
      <c r="AB101" s="36"/>
      <c r="AC101" s="36"/>
      <c r="AD101" s="36"/>
      <c r="AE101" s="36"/>
      <c r="AT101" s="19" t="s">
        <v>332</v>
      </c>
      <c r="AU101" s="19" t="s">
        <v>87</v>
      </c>
    </row>
    <row r="102" spans="1:65" s="2" customFormat="1" ht="78">
      <c r="A102" s="36"/>
      <c r="B102" s="37"/>
      <c r="C102" s="38"/>
      <c r="D102" s="195" t="s">
        <v>334</v>
      </c>
      <c r="E102" s="38"/>
      <c r="F102" s="200" t="s">
        <v>5942</v>
      </c>
      <c r="G102" s="38"/>
      <c r="H102" s="38"/>
      <c r="I102" s="197"/>
      <c r="J102" s="38"/>
      <c r="K102" s="38"/>
      <c r="L102" s="41"/>
      <c r="M102" s="198"/>
      <c r="N102" s="199"/>
      <c r="O102" s="66"/>
      <c r="P102" s="66"/>
      <c r="Q102" s="66"/>
      <c r="R102" s="66"/>
      <c r="S102" s="66"/>
      <c r="T102" s="67"/>
      <c r="U102" s="36"/>
      <c r="V102" s="36"/>
      <c r="W102" s="36"/>
      <c r="X102" s="36"/>
      <c r="Y102" s="36"/>
      <c r="Z102" s="36"/>
      <c r="AA102" s="36"/>
      <c r="AB102" s="36"/>
      <c r="AC102" s="36"/>
      <c r="AD102" s="36"/>
      <c r="AE102" s="36"/>
      <c r="AT102" s="19" t="s">
        <v>334</v>
      </c>
      <c r="AU102" s="19" t="s">
        <v>87</v>
      </c>
    </row>
    <row r="103" spans="1:65" s="15" customFormat="1" ht="11.25">
      <c r="B103" s="223"/>
      <c r="C103" s="224"/>
      <c r="D103" s="195" t="s">
        <v>336</v>
      </c>
      <c r="E103" s="225" t="s">
        <v>19</v>
      </c>
      <c r="F103" s="226" t="s">
        <v>7422</v>
      </c>
      <c r="G103" s="224"/>
      <c r="H103" s="225" t="s">
        <v>19</v>
      </c>
      <c r="I103" s="227"/>
      <c r="J103" s="224"/>
      <c r="K103" s="224"/>
      <c r="L103" s="228"/>
      <c r="M103" s="229"/>
      <c r="N103" s="230"/>
      <c r="O103" s="230"/>
      <c r="P103" s="230"/>
      <c r="Q103" s="230"/>
      <c r="R103" s="230"/>
      <c r="S103" s="230"/>
      <c r="T103" s="231"/>
      <c r="AT103" s="232" t="s">
        <v>336</v>
      </c>
      <c r="AU103" s="232" t="s">
        <v>87</v>
      </c>
      <c r="AV103" s="15" t="s">
        <v>84</v>
      </c>
      <c r="AW103" s="15" t="s">
        <v>37</v>
      </c>
      <c r="AX103" s="15" t="s">
        <v>76</v>
      </c>
      <c r="AY103" s="232" t="s">
        <v>324</v>
      </c>
    </row>
    <row r="104" spans="1:65" s="13" customFormat="1" ht="11.25">
      <c r="B104" s="201"/>
      <c r="C104" s="202"/>
      <c r="D104" s="195" t="s">
        <v>336</v>
      </c>
      <c r="E104" s="203" t="s">
        <v>19</v>
      </c>
      <c r="F104" s="204" t="s">
        <v>7423</v>
      </c>
      <c r="G104" s="202"/>
      <c r="H104" s="205">
        <v>31.6</v>
      </c>
      <c r="I104" s="206"/>
      <c r="J104" s="202"/>
      <c r="K104" s="202"/>
      <c r="L104" s="207"/>
      <c r="M104" s="208"/>
      <c r="N104" s="209"/>
      <c r="O104" s="209"/>
      <c r="P104" s="209"/>
      <c r="Q104" s="209"/>
      <c r="R104" s="209"/>
      <c r="S104" s="209"/>
      <c r="T104" s="210"/>
      <c r="AT104" s="211" t="s">
        <v>336</v>
      </c>
      <c r="AU104" s="211" t="s">
        <v>87</v>
      </c>
      <c r="AV104" s="13" t="s">
        <v>87</v>
      </c>
      <c r="AW104" s="13" t="s">
        <v>37</v>
      </c>
      <c r="AX104" s="13" t="s">
        <v>76</v>
      </c>
      <c r="AY104" s="211" t="s">
        <v>324</v>
      </c>
    </row>
    <row r="105" spans="1:65" s="14" customFormat="1" ht="11.25">
      <c r="B105" s="212"/>
      <c r="C105" s="213"/>
      <c r="D105" s="195" t="s">
        <v>336</v>
      </c>
      <c r="E105" s="214" t="s">
        <v>7409</v>
      </c>
      <c r="F105" s="215" t="s">
        <v>349</v>
      </c>
      <c r="G105" s="213"/>
      <c r="H105" s="216">
        <v>31.6</v>
      </c>
      <c r="I105" s="217"/>
      <c r="J105" s="213"/>
      <c r="K105" s="213"/>
      <c r="L105" s="218"/>
      <c r="M105" s="219"/>
      <c r="N105" s="220"/>
      <c r="O105" s="220"/>
      <c r="P105" s="220"/>
      <c r="Q105" s="220"/>
      <c r="R105" s="220"/>
      <c r="S105" s="220"/>
      <c r="T105" s="221"/>
      <c r="AT105" s="222" t="s">
        <v>336</v>
      </c>
      <c r="AU105" s="222" t="s">
        <v>87</v>
      </c>
      <c r="AV105" s="14" t="s">
        <v>330</v>
      </c>
      <c r="AW105" s="14" t="s">
        <v>37</v>
      </c>
      <c r="AX105" s="14" t="s">
        <v>84</v>
      </c>
      <c r="AY105" s="222" t="s">
        <v>324</v>
      </c>
    </row>
    <row r="106" spans="1:65" s="2" customFormat="1" ht="14.45" customHeight="1">
      <c r="A106" s="36"/>
      <c r="B106" s="37"/>
      <c r="C106" s="182" t="s">
        <v>220</v>
      </c>
      <c r="D106" s="182" t="s">
        <v>326</v>
      </c>
      <c r="E106" s="183" t="s">
        <v>5982</v>
      </c>
      <c r="F106" s="184" t="s">
        <v>5983</v>
      </c>
      <c r="G106" s="185" t="s">
        <v>152</v>
      </c>
      <c r="H106" s="186">
        <v>63.2</v>
      </c>
      <c r="I106" s="187"/>
      <c r="J106" s="188">
        <f>ROUND(I106*H106,2)</f>
        <v>0</v>
      </c>
      <c r="K106" s="184" t="s">
        <v>329</v>
      </c>
      <c r="L106" s="41"/>
      <c r="M106" s="189" t="s">
        <v>19</v>
      </c>
      <c r="N106" s="190" t="s">
        <v>47</v>
      </c>
      <c r="O106" s="66"/>
      <c r="P106" s="191">
        <f>O106*H106</f>
        <v>0</v>
      </c>
      <c r="Q106" s="191">
        <v>0</v>
      </c>
      <c r="R106" s="191">
        <f>Q106*H106</f>
        <v>0</v>
      </c>
      <c r="S106" s="191">
        <v>0</v>
      </c>
      <c r="T106" s="192">
        <f>S106*H106</f>
        <v>0</v>
      </c>
      <c r="U106" s="36"/>
      <c r="V106" s="36"/>
      <c r="W106" s="36"/>
      <c r="X106" s="36"/>
      <c r="Y106" s="36"/>
      <c r="Z106" s="36"/>
      <c r="AA106" s="36"/>
      <c r="AB106" s="36"/>
      <c r="AC106" s="36"/>
      <c r="AD106" s="36"/>
      <c r="AE106" s="36"/>
      <c r="AR106" s="193" t="s">
        <v>330</v>
      </c>
      <c r="AT106" s="193" t="s">
        <v>326</v>
      </c>
      <c r="AU106" s="193" t="s">
        <v>87</v>
      </c>
      <c r="AY106" s="19" t="s">
        <v>324</v>
      </c>
      <c r="BE106" s="194">
        <f>IF(N106="základní",J106,0)</f>
        <v>0</v>
      </c>
      <c r="BF106" s="194">
        <f>IF(N106="snížená",J106,0)</f>
        <v>0</v>
      </c>
      <c r="BG106" s="194">
        <f>IF(N106="zákl. přenesená",J106,0)</f>
        <v>0</v>
      </c>
      <c r="BH106" s="194">
        <f>IF(N106="sníž. přenesená",J106,0)</f>
        <v>0</v>
      </c>
      <c r="BI106" s="194">
        <f>IF(N106="nulová",J106,0)</f>
        <v>0</v>
      </c>
      <c r="BJ106" s="19" t="s">
        <v>84</v>
      </c>
      <c r="BK106" s="194">
        <f>ROUND(I106*H106,2)</f>
        <v>0</v>
      </c>
      <c r="BL106" s="19" t="s">
        <v>330</v>
      </c>
      <c r="BM106" s="193" t="s">
        <v>7424</v>
      </c>
    </row>
    <row r="107" spans="1:65" s="2" customFormat="1" ht="19.5">
      <c r="A107" s="36"/>
      <c r="B107" s="37"/>
      <c r="C107" s="38"/>
      <c r="D107" s="195" t="s">
        <v>332</v>
      </c>
      <c r="E107" s="38"/>
      <c r="F107" s="196" t="s">
        <v>5985</v>
      </c>
      <c r="G107" s="38"/>
      <c r="H107" s="38"/>
      <c r="I107" s="197"/>
      <c r="J107" s="38"/>
      <c r="K107" s="38"/>
      <c r="L107" s="41"/>
      <c r="M107" s="198"/>
      <c r="N107" s="199"/>
      <c r="O107" s="66"/>
      <c r="P107" s="66"/>
      <c r="Q107" s="66"/>
      <c r="R107" s="66"/>
      <c r="S107" s="66"/>
      <c r="T107" s="67"/>
      <c r="U107" s="36"/>
      <c r="V107" s="36"/>
      <c r="W107" s="36"/>
      <c r="X107" s="36"/>
      <c r="Y107" s="36"/>
      <c r="Z107" s="36"/>
      <c r="AA107" s="36"/>
      <c r="AB107" s="36"/>
      <c r="AC107" s="36"/>
      <c r="AD107" s="36"/>
      <c r="AE107" s="36"/>
      <c r="AT107" s="19" t="s">
        <v>332</v>
      </c>
      <c r="AU107" s="19" t="s">
        <v>87</v>
      </c>
    </row>
    <row r="108" spans="1:65" s="2" customFormat="1" ht="136.5">
      <c r="A108" s="36"/>
      <c r="B108" s="37"/>
      <c r="C108" s="38"/>
      <c r="D108" s="195" t="s">
        <v>334</v>
      </c>
      <c r="E108" s="38"/>
      <c r="F108" s="200" t="s">
        <v>666</v>
      </c>
      <c r="G108" s="38"/>
      <c r="H108" s="38"/>
      <c r="I108" s="197"/>
      <c r="J108" s="38"/>
      <c r="K108" s="38"/>
      <c r="L108" s="41"/>
      <c r="M108" s="198"/>
      <c r="N108" s="199"/>
      <c r="O108" s="66"/>
      <c r="P108" s="66"/>
      <c r="Q108" s="66"/>
      <c r="R108" s="66"/>
      <c r="S108" s="66"/>
      <c r="T108" s="67"/>
      <c r="U108" s="36"/>
      <c r="V108" s="36"/>
      <c r="W108" s="36"/>
      <c r="X108" s="36"/>
      <c r="Y108" s="36"/>
      <c r="Z108" s="36"/>
      <c r="AA108" s="36"/>
      <c r="AB108" s="36"/>
      <c r="AC108" s="36"/>
      <c r="AD108" s="36"/>
      <c r="AE108" s="36"/>
      <c r="AT108" s="19" t="s">
        <v>334</v>
      </c>
      <c r="AU108" s="19" t="s">
        <v>87</v>
      </c>
    </row>
    <row r="109" spans="1:65" s="13" customFormat="1" ht="11.25">
      <c r="B109" s="201"/>
      <c r="C109" s="202"/>
      <c r="D109" s="195" t="s">
        <v>336</v>
      </c>
      <c r="E109" s="203" t="s">
        <v>19</v>
      </c>
      <c r="F109" s="204" t="s">
        <v>7425</v>
      </c>
      <c r="G109" s="202"/>
      <c r="H109" s="205">
        <v>31.6</v>
      </c>
      <c r="I109" s="206"/>
      <c r="J109" s="202"/>
      <c r="K109" s="202"/>
      <c r="L109" s="207"/>
      <c r="M109" s="208"/>
      <c r="N109" s="209"/>
      <c r="O109" s="209"/>
      <c r="P109" s="209"/>
      <c r="Q109" s="209"/>
      <c r="R109" s="209"/>
      <c r="S109" s="209"/>
      <c r="T109" s="210"/>
      <c r="AT109" s="211" t="s">
        <v>336</v>
      </c>
      <c r="AU109" s="211" t="s">
        <v>87</v>
      </c>
      <c r="AV109" s="13" t="s">
        <v>87</v>
      </c>
      <c r="AW109" s="13" t="s">
        <v>37</v>
      </c>
      <c r="AX109" s="13" t="s">
        <v>76</v>
      </c>
      <c r="AY109" s="211" t="s">
        <v>324</v>
      </c>
    </row>
    <row r="110" spans="1:65" s="13" customFormat="1" ht="11.25">
      <c r="B110" s="201"/>
      <c r="C110" s="202"/>
      <c r="D110" s="195" t="s">
        <v>336</v>
      </c>
      <c r="E110" s="203" t="s">
        <v>19</v>
      </c>
      <c r="F110" s="204" t="s">
        <v>7223</v>
      </c>
      <c r="G110" s="202"/>
      <c r="H110" s="205">
        <v>31.6</v>
      </c>
      <c r="I110" s="206"/>
      <c r="J110" s="202"/>
      <c r="K110" s="202"/>
      <c r="L110" s="207"/>
      <c r="M110" s="208"/>
      <c r="N110" s="209"/>
      <c r="O110" s="209"/>
      <c r="P110" s="209"/>
      <c r="Q110" s="209"/>
      <c r="R110" s="209"/>
      <c r="S110" s="209"/>
      <c r="T110" s="210"/>
      <c r="AT110" s="211" t="s">
        <v>336</v>
      </c>
      <c r="AU110" s="211" t="s">
        <v>87</v>
      </c>
      <c r="AV110" s="13" t="s">
        <v>87</v>
      </c>
      <c r="AW110" s="13" t="s">
        <v>37</v>
      </c>
      <c r="AX110" s="13" t="s">
        <v>76</v>
      </c>
      <c r="AY110" s="211" t="s">
        <v>324</v>
      </c>
    </row>
    <row r="111" spans="1:65" s="14" customFormat="1" ht="11.25">
      <c r="B111" s="212"/>
      <c r="C111" s="213"/>
      <c r="D111" s="195" t="s">
        <v>336</v>
      </c>
      <c r="E111" s="214" t="s">
        <v>19</v>
      </c>
      <c r="F111" s="215" t="s">
        <v>349</v>
      </c>
      <c r="G111" s="213"/>
      <c r="H111" s="216">
        <v>63.2</v>
      </c>
      <c r="I111" s="217"/>
      <c r="J111" s="213"/>
      <c r="K111" s="213"/>
      <c r="L111" s="218"/>
      <c r="M111" s="219"/>
      <c r="N111" s="220"/>
      <c r="O111" s="220"/>
      <c r="P111" s="220"/>
      <c r="Q111" s="220"/>
      <c r="R111" s="220"/>
      <c r="S111" s="220"/>
      <c r="T111" s="221"/>
      <c r="AT111" s="222" t="s">
        <v>336</v>
      </c>
      <c r="AU111" s="222" t="s">
        <v>87</v>
      </c>
      <c r="AV111" s="14" t="s">
        <v>330</v>
      </c>
      <c r="AW111" s="14" t="s">
        <v>37</v>
      </c>
      <c r="AX111" s="14" t="s">
        <v>84</v>
      </c>
      <c r="AY111" s="222" t="s">
        <v>324</v>
      </c>
    </row>
    <row r="112" spans="1:65" s="2" customFormat="1" ht="14.45" customHeight="1">
      <c r="A112" s="36"/>
      <c r="B112" s="37"/>
      <c r="C112" s="182" t="s">
        <v>362</v>
      </c>
      <c r="D112" s="182" t="s">
        <v>326</v>
      </c>
      <c r="E112" s="183" t="s">
        <v>694</v>
      </c>
      <c r="F112" s="184" t="s">
        <v>695</v>
      </c>
      <c r="G112" s="185" t="s">
        <v>152</v>
      </c>
      <c r="H112" s="186">
        <v>31.6</v>
      </c>
      <c r="I112" s="187"/>
      <c r="J112" s="188">
        <f>ROUND(I112*H112,2)</f>
        <v>0</v>
      </c>
      <c r="K112" s="184" t="s">
        <v>329</v>
      </c>
      <c r="L112" s="41"/>
      <c r="M112" s="189" t="s">
        <v>19</v>
      </c>
      <c r="N112" s="190" t="s">
        <v>47</v>
      </c>
      <c r="O112" s="66"/>
      <c r="P112" s="191">
        <f>O112*H112</f>
        <v>0</v>
      </c>
      <c r="Q112" s="191">
        <v>0</v>
      </c>
      <c r="R112" s="191">
        <f>Q112*H112</f>
        <v>0</v>
      </c>
      <c r="S112" s="191">
        <v>0</v>
      </c>
      <c r="T112" s="192">
        <f>S112*H112</f>
        <v>0</v>
      </c>
      <c r="U112" s="36"/>
      <c r="V112" s="36"/>
      <c r="W112" s="36"/>
      <c r="X112" s="36"/>
      <c r="Y112" s="36"/>
      <c r="Z112" s="36"/>
      <c r="AA112" s="36"/>
      <c r="AB112" s="36"/>
      <c r="AC112" s="36"/>
      <c r="AD112" s="36"/>
      <c r="AE112" s="36"/>
      <c r="AR112" s="193" t="s">
        <v>330</v>
      </c>
      <c r="AT112" s="193" t="s">
        <v>326</v>
      </c>
      <c r="AU112" s="193" t="s">
        <v>87</v>
      </c>
      <c r="AY112" s="19" t="s">
        <v>324</v>
      </c>
      <c r="BE112" s="194">
        <f>IF(N112="základní",J112,0)</f>
        <v>0</v>
      </c>
      <c r="BF112" s="194">
        <f>IF(N112="snížená",J112,0)</f>
        <v>0</v>
      </c>
      <c r="BG112" s="194">
        <f>IF(N112="zákl. přenesená",J112,0)</f>
        <v>0</v>
      </c>
      <c r="BH112" s="194">
        <f>IF(N112="sníž. přenesená",J112,0)</f>
        <v>0</v>
      </c>
      <c r="BI112" s="194">
        <f>IF(N112="nulová",J112,0)</f>
        <v>0</v>
      </c>
      <c r="BJ112" s="19" t="s">
        <v>84</v>
      </c>
      <c r="BK112" s="194">
        <f>ROUND(I112*H112,2)</f>
        <v>0</v>
      </c>
      <c r="BL112" s="19" t="s">
        <v>330</v>
      </c>
      <c r="BM112" s="193" t="s">
        <v>7426</v>
      </c>
    </row>
    <row r="113" spans="1:65" s="2" customFormat="1" ht="11.25">
      <c r="A113" s="36"/>
      <c r="B113" s="37"/>
      <c r="C113" s="38"/>
      <c r="D113" s="195" t="s">
        <v>332</v>
      </c>
      <c r="E113" s="38"/>
      <c r="F113" s="196" t="s">
        <v>697</v>
      </c>
      <c r="G113" s="38"/>
      <c r="H113" s="38"/>
      <c r="I113" s="197"/>
      <c r="J113" s="38"/>
      <c r="K113" s="38"/>
      <c r="L113" s="41"/>
      <c r="M113" s="198"/>
      <c r="N113" s="199"/>
      <c r="O113" s="66"/>
      <c r="P113" s="66"/>
      <c r="Q113" s="66"/>
      <c r="R113" s="66"/>
      <c r="S113" s="66"/>
      <c r="T113" s="67"/>
      <c r="U113" s="36"/>
      <c r="V113" s="36"/>
      <c r="W113" s="36"/>
      <c r="X113" s="36"/>
      <c r="Y113" s="36"/>
      <c r="Z113" s="36"/>
      <c r="AA113" s="36"/>
      <c r="AB113" s="36"/>
      <c r="AC113" s="36"/>
      <c r="AD113" s="36"/>
      <c r="AE113" s="36"/>
      <c r="AT113" s="19" t="s">
        <v>332</v>
      </c>
      <c r="AU113" s="19" t="s">
        <v>87</v>
      </c>
    </row>
    <row r="114" spans="1:65" s="2" customFormat="1" ht="107.25">
      <c r="A114" s="36"/>
      <c r="B114" s="37"/>
      <c r="C114" s="38"/>
      <c r="D114" s="195" t="s">
        <v>334</v>
      </c>
      <c r="E114" s="38"/>
      <c r="F114" s="200" t="s">
        <v>698</v>
      </c>
      <c r="G114" s="38"/>
      <c r="H114" s="38"/>
      <c r="I114" s="197"/>
      <c r="J114" s="38"/>
      <c r="K114" s="38"/>
      <c r="L114" s="41"/>
      <c r="M114" s="198"/>
      <c r="N114" s="199"/>
      <c r="O114" s="66"/>
      <c r="P114" s="66"/>
      <c r="Q114" s="66"/>
      <c r="R114" s="66"/>
      <c r="S114" s="66"/>
      <c r="T114" s="67"/>
      <c r="U114" s="36"/>
      <c r="V114" s="36"/>
      <c r="W114" s="36"/>
      <c r="X114" s="36"/>
      <c r="Y114" s="36"/>
      <c r="Z114" s="36"/>
      <c r="AA114" s="36"/>
      <c r="AB114" s="36"/>
      <c r="AC114" s="36"/>
      <c r="AD114" s="36"/>
      <c r="AE114" s="36"/>
      <c r="AT114" s="19" t="s">
        <v>334</v>
      </c>
      <c r="AU114" s="19" t="s">
        <v>87</v>
      </c>
    </row>
    <row r="115" spans="1:65" s="13" customFormat="1" ht="11.25">
      <c r="B115" s="201"/>
      <c r="C115" s="202"/>
      <c r="D115" s="195" t="s">
        <v>336</v>
      </c>
      <c r="E115" s="203" t="s">
        <v>19</v>
      </c>
      <c r="F115" s="204" t="s">
        <v>6071</v>
      </c>
      <c r="G115" s="202"/>
      <c r="H115" s="205">
        <v>31.6</v>
      </c>
      <c r="I115" s="206"/>
      <c r="J115" s="202"/>
      <c r="K115" s="202"/>
      <c r="L115" s="207"/>
      <c r="M115" s="208"/>
      <c r="N115" s="209"/>
      <c r="O115" s="209"/>
      <c r="P115" s="209"/>
      <c r="Q115" s="209"/>
      <c r="R115" s="209"/>
      <c r="S115" s="209"/>
      <c r="T115" s="210"/>
      <c r="AT115" s="211" t="s">
        <v>336</v>
      </c>
      <c r="AU115" s="211" t="s">
        <v>87</v>
      </c>
      <c r="AV115" s="13" t="s">
        <v>87</v>
      </c>
      <c r="AW115" s="13" t="s">
        <v>37</v>
      </c>
      <c r="AX115" s="13" t="s">
        <v>84</v>
      </c>
      <c r="AY115" s="211" t="s">
        <v>324</v>
      </c>
    </row>
    <row r="116" spans="1:65" s="2" customFormat="1" ht="14.45" customHeight="1">
      <c r="A116" s="36"/>
      <c r="B116" s="37"/>
      <c r="C116" s="182" t="s">
        <v>370</v>
      </c>
      <c r="D116" s="182" t="s">
        <v>326</v>
      </c>
      <c r="E116" s="183" t="s">
        <v>4081</v>
      </c>
      <c r="F116" s="184" t="s">
        <v>4082</v>
      </c>
      <c r="G116" s="185" t="s">
        <v>152</v>
      </c>
      <c r="H116" s="186">
        <v>31.6</v>
      </c>
      <c r="I116" s="187"/>
      <c r="J116" s="188">
        <f>ROUND(I116*H116,2)</f>
        <v>0</v>
      </c>
      <c r="K116" s="184" t="s">
        <v>329</v>
      </c>
      <c r="L116" s="41"/>
      <c r="M116" s="189" t="s">
        <v>19</v>
      </c>
      <c r="N116" s="190" t="s">
        <v>47</v>
      </c>
      <c r="O116" s="66"/>
      <c r="P116" s="191">
        <f>O116*H116</f>
        <v>0</v>
      </c>
      <c r="Q116" s="191">
        <v>0</v>
      </c>
      <c r="R116" s="191">
        <f>Q116*H116</f>
        <v>0</v>
      </c>
      <c r="S116" s="191">
        <v>0</v>
      </c>
      <c r="T116" s="192">
        <f>S116*H116</f>
        <v>0</v>
      </c>
      <c r="U116" s="36"/>
      <c r="V116" s="36"/>
      <c r="W116" s="36"/>
      <c r="X116" s="36"/>
      <c r="Y116" s="36"/>
      <c r="Z116" s="36"/>
      <c r="AA116" s="36"/>
      <c r="AB116" s="36"/>
      <c r="AC116" s="36"/>
      <c r="AD116" s="36"/>
      <c r="AE116" s="36"/>
      <c r="AR116" s="193" t="s">
        <v>330</v>
      </c>
      <c r="AT116" s="193" t="s">
        <v>326</v>
      </c>
      <c r="AU116" s="193" t="s">
        <v>87</v>
      </c>
      <c r="AY116" s="19" t="s">
        <v>324</v>
      </c>
      <c r="BE116" s="194">
        <f>IF(N116="základní",J116,0)</f>
        <v>0</v>
      </c>
      <c r="BF116" s="194">
        <f>IF(N116="snížená",J116,0)</f>
        <v>0</v>
      </c>
      <c r="BG116" s="194">
        <f>IF(N116="zákl. přenesená",J116,0)</f>
        <v>0</v>
      </c>
      <c r="BH116" s="194">
        <f>IF(N116="sníž. přenesená",J116,0)</f>
        <v>0</v>
      </c>
      <c r="BI116" s="194">
        <f>IF(N116="nulová",J116,0)</f>
        <v>0</v>
      </c>
      <c r="BJ116" s="19" t="s">
        <v>84</v>
      </c>
      <c r="BK116" s="194">
        <f>ROUND(I116*H116,2)</f>
        <v>0</v>
      </c>
      <c r="BL116" s="19" t="s">
        <v>330</v>
      </c>
      <c r="BM116" s="193" t="s">
        <v>7427</v>
      </c>
    </row>
    <row r="117" spans="1:65" s="2" customFormat="1" ht="19.5">
      <c r="A117" s="36"/>
      <c r="B117" s="37"/>
      <c r="C117" s="38"/>
      <c r="D117" s="195" t="s">
        <v>332</v>
      </c>
      <c r="E117" s="38"/>
      <c r="F117" s="196" t="s">
        <v>4084</v>
      </c>
      <c r="G117" s="38"/>
      <c r="H117" s="38"/>
      <c r="I117" s="197"/>
      <c r="J117" s="38"/>
      <c r="K117" s="38"/>
      <c r="L117" s="41"/>
      <c r="M117" s="198"/>
      <c r="N117" s="199"/>
      <c r="O117" s="66"/>
      <c r="P117" s="66"/>
      <c r="Q117" s="66"/>
      <c r="R117" s="66"/>
      <c r="S117" s="66"/>
      <c r="T117" s="67"/>
      <c r="U117" s="36"/>
      <c r="V117" s="36"/>
      <c r="W117" s="36"/>
      <c r="X117" s="36"/>
      <c r="Y117" s="36"/>
      <c r="Z117" s="36"/>
      <c r="AA117" s="36"/>
      <c r="AB117" s="36"/>
      <c r="AC117" s="36"/>
      <c r="AD117" s="36"/>
      <c r="AE117" s="36"/>
      <c r="AT117" s="19" t="s">
        <v>332</v>
      </c>
      <c r="AU117" s="19" t="s">
        <v>87</v>
      </c>
    </row>
    <row r="118" spans="1:65" s="2" customFormat="1" ht="351">
      <c r="A118" s="36"/>
      <c r="B118" s="37"/>
      <c r="C118" s="38"/>
      <c r="D118" s="195" t="s">
        <v>334</v>
      </c>
      <c r="E118" s="38"/>
      <c r="F118" s="200" t="s">
        <v>4085</v>
      </c>
      <c r="G118" s="38"/>
      <c r="H118" s="38"/>
      <c r="I118" s="197"/>
      <c r="J118" s="38"/>
      <c r="K118" s="38"/>
      <c r="L118" s="41"/>
      <c r="M118" s="198"/>
      <c r="N118" s="199"/>
      <c r="O118" s="66"/>
      <c r="P118" s="66"/>
      <c r="Q118" s="66"/>
      <c r="R118" s="66"/>
      <c r="S118" s="66"/>
      <c r="T118" s="67"/>
      <c r="U118" s="36"/>
      <c r="V118" s="36"/>
      <c r="W118" s="36"/>
      <c r="X118" s="36"/>
      <c r="Y118" s="36"/>
      <c r="Z118" s="36"/>
      <c r="AA118" s="36"/>
      <c r="AB118" s="36"/>
      <c r="AC118" s="36"/>
      <c r="AD118" s="36"/>
      <c r="AE118" s="36"/>
      <c r="AT118" s="19" t="s">
        <v>334</v>
      </c>
      <c r="AU118" s="19" t="s">
        <v>87</v>
      </c>
    </row>
    <row r="119" spans="1:65" s="15" customFormat="1" ht="11.25">
      <c r="B119" s="223"/>
      <c r="C119" s="224"/>
      <c r="D119" s="195" t="s">
        <v>336</v>
      </c>
      <c r="E119" s="225" t="s">
        <v>19</v>
      </c>
      <c r="F119" s="226" t="s">
        <v>7428</v>
      </c>
      <c r="G119" s="224"/>
      <c r="H119" s="225" t="s">
        <v>19</v>
      </c>
      <c r="I119" s="227"/>
      <c r="J119" s="224"/>
      <c r="K119" s="224"/>
      <c r="L119" s="228"/>
      <c r="M119" s="229"/>
      <c r="N119" s="230"/>
      <c r="O119" s="230"/>
      <c r="P119" s="230"/>
      <c r="Q119" s="230"/>
      <c r="R119" s="230"/>
      <c r="S119" s="230"/>
      <c r="T119" s="231"/>
      <c r="AT119" s="232" t="s">
        <v>336</v>
      </c>
      <c r="AU119" s="232" t="s">
        <v>87</v>
      </c>
      <c r="AV119" s="15" t="s">
        <v>84</v>
      </c>
      <c r="AW119" s="15" t="s">
        <v>37</v>
      </c>
      <c r="AX119" s="15" t="s">
        <v>76</v>
      </c>
      <c r="AY119" s="232" t="s">
        <v>324</v>
      </c>
    </row>
    <row r="120" spans="1:65" s="13" customFormat="1" ht="11.25">
      <c r="B120" s="201"/>
      <c r="C120" s="202"/>
      <c r="D120" s="195" t="s">
        <v>336</v>
      </c>
      <c r="E120" s="203" t="s">
        <v>19</v>
      </c>
      <c r="F120" s="204" t="s">
        <v>7429</v>
      </c>
      <c r="G120" s="202"/>
      <c r="H120" s="205">
        <v>31.6</v>
      </c>
      <c r="I120" s="206"/>
      <c r="J120" s="202"/>
      <c r="K120" s="202"/>
      <c r="L120" s="207"/>
      <c r="M120" s="208"/>
      <c r="N120" s="209"/>
      <c r="O120" s="209"/>
      <c r="P120" s="209"/>
      <c r="Q120" s="209"/>
      <c r="R120" s="209"/>
      <c r="S120" s="209"/>
      <c r="T120" s="210"/>
      <c r="AT120" s="211" t="s">
        <v>336</v>
      </c>
      <c r="AU120" s="211" t="s">
        <v>87</v>
      </c>
      <c r="AV120" s="13" t="s">
        <v>87</v>
      </c>
      <c r="AW120" s="13" t="s">
        <v>37</v>
      </c>
      <c r="AX120" s="13" t="s">
        <v>76</v>
      </c>
      <c r="AY120" s="211" t="s">
        <v>324</v>
      </c>
    </row>
    <row r="121" spans="1:65" s="14" customFormat="1" ht="11.25">
      <c r="B121" s="212"/>
      <c r="C121" s="213"/>
      <c r="D121" s="195" t="s">
        <v>336</v>
      </c>
      <c r="E121" s="214" t="s">
        <v>5769</v>
      </c>
      <c r="F121" s="215" t="s">
        <v>349</v>
      </c>
      <c r="G121" s="213"/>
      <c r="H121" s="216">
        <v>31.6</v>
      </c>
      <c r="I121" s="217"/>
      <c r="J121" s="213"/>
      <c r="K121" s="213"/>
      <c r="L121" s="218"/>
      <c r="M121" s="219"/>
      <c r="N121" s="220"/>
      <c r="O121" s="220"/>
      <c r="P121" s="220"/>
      <c r="Q121" s="220"/>
      <c r="R121" s="220"/>
      <c r="S121" s="220"/>
      <c r="T121" s="221"/>
      <c r="AT121" s="222" t="s">
        <v>336</v>
      </c>
      <c r="AU121" s="222" t="s">
        <v>87</v>
      </c>
      <c r="AV121" s="14" t="s">
        <v>330</v>
      </c>
      <c r="AW121" s="14" t="s">
        <v>37</v>
      </c>
      <c r="AX121" s="14" t="s">
        <v>84</v>
      </c>
      <c r="AY121" s="222" t="s">
        <v>324</v>
      </c>
    </row>
    <row r="122" spans="1:65" s="2" customFormat="1" ht="14.45" customHeight="1">
      <c r="A122" s="36"/>
      <c r="B122" s="37"/>
      <c r="C122" s="182" t="s">
        <v>378</v>
      </c>
      <c r="D122" s="182" t="s">
        <v>326</v>
      </c>
      <c r="E122" s="183" t="s">
        <v>709</v>
      </c>
      <c r="F122" s="184" t="s">
        <v>710</v>
      </c>
      <c r="G122" s="185" t="s">
        <v>152</v>
      </c>
      <c r="H122" s="186">
        <v>31.6</v>
      </c>
      <c r="I122" s="187"/>
      <c r="J122" s="188">
        <f>ROUND(I122*H122,2)</f>
        <v>0</v>
      </c>
      <c r="K122" s="184" t="s">
        <v>329</v>
      </c>
      <c r="L122" s="41"/>
      <c r="M122" s="189" t="s">
        <v>19</v>
      </c>
      <c r="N122" s="190" t="s">
        <v>47</v>
      </c>
      <c r="O122" s="66"/>
      <c r="P122" s="191">
        <f>O122*H122</f>
        <v>0</v>
      </c>
      <c r="Q122" s="191">
        <v>0</v>
      </c>
      <c r="R122" s="191">
        <f>Q122*H122</f>
        <v>0</v>
      </c>
      <c r="S122" s="191">
        <v>0</v>
      </c>
      <c r="T122" s="192">
        <f>S122*H122</f>
        <v>0</v>
      </c>
      <c r="U122" s="36"/>
      <c r="V122" s="36"/>
      <c r="W122" s="36"/>
      <c r="X122" s="36"/>
      <c r="Y122" s="36"/>
      <c r="Z122" s="36"/>
      <c r="AA122" s="36"/>
      <c r="AB122" s="36"/>
      <c r="AC122" s="36"/>
      <c r="AD122" s="36"/>
      <c r="AE122" s="36"/>
      <c r="AR122" s="193" t="s">
        <v>330</v>
      </c>
      <c r="AT122" s="193" t="s">
        <v>326</v>
      </c>
      <c r="AU122" s="193" t="s">
        <v>87</v>
      </c>
      <c r="AY122" s="19" t="s">
        <v>324</v>
      </c>
      <c r="BE122" s="194">
        <f>IF(N122="základní",J122,0)</f>
        <v>0</v>
      </c>
      <c r="BF122" s="194">
        <f>IF(N122="snížená",J122,0)</f>
        <v>0</v>
      </c>
      <c r="BG122" s="194">
        <f>IF(N122="zákl. přenesená",J122,0)</f>
        <v>0</v>
      </c>
      <c r="BH122" s="194">
        <f>IF(N122="sníž. přenesená",J122,0)</f>
        <v>0</v>
      </c>
      <c r="BI122" s="194">
        <f>IF(N122="nulová",J122,0)</f>
        <v>0</v>
      </c>
      <c r="BJ122" s="19" t="s">
        <v>84</v>
      </c>
      <c r="BK122" s="194">
        <f>ROUND(I122*H122,2)</f>
        <v>0</v>
      </c>
      <c r="BL122" s="19" t="s">
        <v>330</v>
      </c>
      <c r="BM122" s="193" t="s">
        <v>7430</v>
      </c>
    </row>
    <row r="123" spans="1:65" s="2" customFormat="1" ht="11.25">
      <c r="A123" s="36"/>
      <c r="B123" s="37"/>
      <c r="C123" s="38"/>
      <c r="D123" s="195" t="s">
        <v>332</v>
      </c>
      <c r="E123" s="38"/>
      <c r="F123" s="196" t="s">
        <v>710</v>
      </c>
      <c r="G123" s="38"/>
      <c r="H123" s="38"/>
      <c r="I123" s="197"/>
      <c r="J123" s="38"/>
      <c r="K123" s="38"/>
      <c r="L123" s="41"/>
      <c r="M123" s="198"/>
      <c r="N123" s="199"/>
      <c r="O123" s="66"/>
      <c r="P123" s="66"/>
      <c r="Q123" s="66"/>
      <c r="R123" s="66"/>
      <c r="S123" s="66"/>
      <c r="T123" s="67"/>
      <c r="U123" s="36"/>
      <c r="V123" s="36"/>
      <c r="W123" s="36"/>
      <c r="X123" s="36"/>
      <c r="Y123" s="36"/>
      <c r="Z123" s="36"/>
      <c r="AA123" s="36"/>
      <c r="AB123" s="36"/>
      <c r="AC123" s="36"/>
      <c r="AD123" s="36"/>
      <c r="AE123" s="36"/>
      <c r="AT123" s="19" t="s">
        <v>332</v>
      </c>
      <c r="AU123" s="19" t="s">
        <v>87</v>
      </c>
    </row>
    <row r="124" spans="1:65" s="2" customFormat="1" ht="214.5">
      <c r="A124" s="36"/>
      <c r="B124" s="37"/>
      <c r="C124" s="38"/>
      <c r="D124" s="195" t="s">
        <v>334</v>
      </c>
      <c r="E124" s="38"/>
      <c r="F124" s="200" t="s">
        <v>712</v>
      </c>
      <c r="G124" s="38"/>
      <c r="H124" s="38"/>
      <c r="I124" s="197"/>
      <c r="J124" s="38"/>
      <c r="K124" s="38"/>
      <c r="L124" s="41"/>
      <c r="M124" s="198"/>
      <c r="N124" s="199"/>
      <c r="O124" s="66"/>
      <c r="P124" s="66"/>
      <c r="Q124" s="66"/>
      <c r="R124" s="66"/>
      <c r="S124" s="66"/>
      <c r="T124" s="67"/>
      <c r="U124" s="36"/>
      <c r="V124" s="36"/>
      <c r="W124" s="36"/>
      <c r="X124" s="36"/>
      <c r="Y124" s="36"/>
      <c r="Z124" s="36"/>
      <c r="AA124" s="36"/>
      <c r="AB124" s="36"/>
      <c r="AC124" s="36"/>
      <c r="AD124" s="36"/>
      <c r="AE124" s="36"/>
      <c r="AT124" s="19" t="s">
        <v>334</v>
      </c>
      <c r="AU124" s="19" t="s">
        <v>87</v>
      </c>
    </row>
    <row r="125" spans="1:65" s="13" customFormat="1" ht="11.25">
      <c r="B125" s="201"/>
      <c r="C125" s="202"/>
      <c r="D125" s="195" t="s">
        <v>336</v>
      </c>
      <c r="E125" s="203" t="s">
        <v>19</v>
      </c>
      <c r="F125" s="204" t="s">
        <v>7431</v>
      </c>
      <c r="G125" s="202"/>
      <c r="H125" s="205">
        <v>31.6</v>
      </c>
      <c r="I125" s="206"/>
      <c r="J125" s="202"/>
      <c r="K125" s="202"/>
      <c r="L125" s="207"/>
      <c r="M125" s="208"/>
      <c r="N125" s="209"/>
      <c r="O125" s="209"/>
      <c r="P125" s="209"/>
      <c r="Q125" s="209"/>
      <c r="R125" s="209"/>
      <c r="S125" s="209"/>
      <c r="T125" s="210"/>
      <c r="AT125" s="211" t="s">
        <v>336</v>
      </c>
      <c r="AU125" s="211" t="s">
        <v>87</v>
      </c>
      <c r="AV125" s="13" t="s">
        <v>87</v>
      </c>
      <c r="AW125" s="13" t="s">
        <v>37</v>
      </c>
      <c r="AX125" s="13" t="s">
        <v>84</v>
      </c>
      <c r="AY125" s="211" t="s">
        <v>324</v>
      </c>
    </row>
    <row r="126" spans="1:65" s="2" customFormat="1" ht="14.45" customHeight="1">
      <c r="A126" s="36"/>
      <c r="B126" s="37"/>
      <c r="C126" s="182" t="s">
        <v>408</v>
      </c>
      <c r="D126" s="182" t="s">
        <v>326</v>
      </c>
      <c r="E126" s="183" t="s">
        <v>789</v>
      </c>
      <c r="F126" s="184" t="s">
        <v>790</v>
      </c>
      <c r="G126" s="185" t="s">
        <v>135</v>
      </c>
      <c r="H126" s="186">
        <v>90.85</v>
      </c>
      <c r="I126" s="187"/>
      <c r="J126" s="188">
        <f>ROUND(I126*H126,2)</f>
        <v>0</v>
      </c>
      <c r="K126" s="184" t="s">
        <v>329</v>
      </c>
      <c r="L126" s="41"/>
      <c r="M126" s="189" t="s">
        <v>19</v>
      </c>
      <c r="N126" s="190" t="s">
        <v>47</v>
      </c>
      <c r="O126" s="66"/>
      <c r="P126" s="191">
        <f>O126*H126</f>
        <v>0</v>
      </c>
      <c r="Q126" s="191">
        <v>0</v>
      </c>
      <c r="R126" s="191">
        <f>Q126*H126</f>
        <v>0</v>
      </c>
      <c r="S126" s="191">
        <v>0</v>
      </c>
      <c r="T126" s="192">
        <f>S126*H126</f>
        <v>0</v>
      </c>
      <c r="U126" s="36"/>
      <c r="V126" s="36"/>
      <c r="W126" s="36"/>
      <c r="X126" s="36"/>
      <c r="Y126" s="36"/>
      <c r="Z126" s="36"/>
      <c r="AA126" s="36"/>
      <c r="AB126" s="36"/>
      <c r="AC126" s="36"/>
      <c r="AD126" s="36"/>
      <c r="AE126" s="36"/>
      <c r="AR126" s="193" t="s">
        <v>330</v>
      </c>
      <c r="AT126" s="193" t="s">
        <v>326</v>
      </c>
      <c r="AU126" s="193" t="s">
        <v>87</v>
      </c>
      <c r="AY126" s="19" t="s">
        <v>324</v>
      </c>
      <c r="BE126" s="194">
        <f>IF(N126="základní",J126,0)</f>
        <v>0</v>
      </c>
      <c r="BF126" s="194">
        <f>IF(N126="snížená",J126,0)</f>
        <v>0</v>
      </c>
      <c r="BG126" s="194">
        <f>IF(N126="zákl. přenesená",J126,0)</f>
        <v>0</v>
      </c>
      <c r="BH126" s="194">
        <f>IF(N126="sníž. přenesená",J126,0)</f>
        <v>0</v>
      </c>
      <c r="BI126" s="194">
        <f>IF(N126="nulová",J126,0)</f>
        <v>0</v>
      </c>
      <c r="BJ126" s="19" t="s">
        <v>84</v>
      </c>
      <c r="BK126" s="194">
        <f>ROUND(I126*H126,2)</f>
        <v>0</v>
      </c>
      <c r="BL126" s="19" t="s">
        <v>330</v>
      </c>
      <c r="BM126" s="193" t="s">
        <v>7432</v>
      </c>
    </row>
    <row r="127" spans="1:65" s="2" customFormat="1" ht="11.25">
      <c r="A127" s="36"/>
      <c r="B127" s="37"/>
      <c r="C127" s="38"/>
      <c r="D127" s="195" t="s">
        <v>332</v>
      </c>
      <c r="E127" s="38"/>
      <c r="F127" s="196" t="s">
        <v>792</v>
      </c>
      <c r="G127" s="38"/>
      <c r="H127" s="38"/>
      <c r="I127" s="197"/>
      <c r="J127" s="38"/>
      <c r="K127" s="38"/>
      <c r="L127" s="41"/>
      <c r="M127" s="198"/>
      <c r="N127" s="199"/>
      <c r="O127" s="66"/>
      <c r="P127" s="66"/>
      <c r="Q127" s="66"/>
      <c r="R127" s="66"/>
      <c r="S127" s="66"/>
      <c r="T127" s="67"/>
      <c r="U127" s="36"/>
      <c r="V127" s="36"/>
      <c r="W127" s="36"/>
      <c r="X127" s="36"/>
      <c r="Y127" s="36"/>
      <c r="Z127" s="36"/>
      <c r="AA127" s="36"/>
      <c r="AB127" s="36"/>
      <c r="AC127" s="36"/>
      <c r="AD127" s="36"/>
      <c r="AE127" s="36"/>
      <c r="AT127" s="19" t="s">
        <v>332</v>
      </c>
      <c r="AU127" s="19" t="s">
        <v>87</v>
      </c>
    </row>
    <row r="128" spans="1:65" s="2" customFormat="1" ht="107.25">
      <c r="A128" s="36"/>
      <c r="B128" s="37"/>
      <c r="C128" s="38"/>
      <c r="D128" s="195" t="s">
        <v>334</v>
      </c>
      <c r="E128" s="38"/>
      <c r="F128" s="200" t="s">
        <v>793</v>
      </c>
      <c r="G128" s="38"/>
      <c r="H128" s="38"/>
      <c r="I128" s="197"/>
      <c r="J128" s="38"/>
      <c r="K128" s="38"/>
      <c r="L128" s="41"/>
      <c r="M128" s="198"/>
      <c r="N128" s="199"/>
      <c r="O128" s="66"/>
      <c r="P128" s="66"/>
      <c r="Q128" s="66"/>
      <c r="R128" s="66"/>
      <c r="S128" s="66"/>
      <c r="T128" s="67"/>
      <c r="U128" s="36"/>
      <c r="V128" s="36"/>
      <c r="W128" s="36"/>
      <c r="X128" s="36"/>
      <c r="Y128" s="36"/>
      <c r="Z128" s="36"/>
      <c r="AA128" s="36"/>
      <c r="AB128" s="36"/>
      <c r="AC128" s="36"/>
      <c r="AD128" s="36"/>
      <c r="AE128" s="36"/>
      <c r="AT128" s="19" t="s">
        <v>334</v>
      </c>
      <c r="AU128" s="19" t="s">
        <v>87</v>
      </c>
    </row>
    <row r="129" spans="1:65" s="13" customFormat="1" ht="11.25">
      <c r="B129" s="201"/>
      <c r="C129" s="202"/>
      <c r="D129" s="195" t="s">
        <v>336</v>
      </c>
      <c r="E129" s="203" t="s">
        <v>19</v>
      </c>
      <c r="F129" s="204" t="s">
        <v>7433</v>
      </c>
      <c r="G129" s="202"/>
      <c r="H129" s="205">
        <v>90.85</v>
      </c>
      <c r="I129" s="206"/>
      <c r="J129" s="202"/>
      <c r="K129" s="202"/>
      <c r="L129" s="207"/>
      <c r="M129" s="208"/>
      <c r="N129" s="209"/>
      <c r="O129" s="209"/>
      <c r="P129" s="209"/>
      <c r="Q129" s="209"/>
      <c r="R129" s="209"/>
      <c r="S129" s="209"/>
      <c r="T129" s="210"/>
      <c r="AT129" s="211" t="s">
        <v>336</v>
      </c>
      <c r="AU129" s="211" t="s">
        <v>87</v>
      </c>
      <c r="AV129" s="13" t="s">
        <v>87</v>
      </c>
      <c r="AW129" s="13" t="s">
        <v>37</v>
      </c>
      <c r="AX129" s="13" t="s">
        <v>84</v>
      </c>
      <c r="AY129" s="211" t="s">
        <v>324</v>
      </c>
    </row>
    <row r="130" spans="1:65" s="2" customFormat="1" ht="14.45" customHeight="1">
      <c r="A130" s="36"/>
      <c r="B130" s="37"/>
      <c r="C130" s="182" t="s">
        <v>415</v>
      </c>
      <c r="D130" s="182" t="s">
        <v>326</v>
      </c>
      <c r="E130" s="183" t="s">
        <v>2460</v>
      </c>
      <c r="F130" s="184" t="s">
        <v>2461</v>
      </c>
      <c r="G130" s="185" t="s">
        <v>135</v>
      </c>
      <c r="H130" s="186">
        <v>80.58</v>
      </c>
      <c r="I130" s="187"/>
      <c r="J130" s="188">
        <f>ROUND(I130*H130,2)</f>
        <v>0</v>
      </c>
      <c r="K130" s="184" t="s">
        <v>329</v>
      </c>
      <c r="L130" s="41"/>
      <c r="M130" s="189" t="s">
        <v>19</v>
      </c>
      <c r="N130" s="190" t="s">
        <v>47</v>
      </c>
      <c r="O130" s="66"/>
      <c r="P130" s="191">
        <f>O130*H130</f>
        <v>0</v>
      </c>
      <c r="Q130" s="191">
        <v>0</v>
      </c>
      <c r="R130" s="191">
        <f>Q130*H130</f>
        <v>0</v>
      </c>
      <c r="S130" s="191">
        <v>0</v>
      </c>
      <c r="T130" s="192">
        <f>S130*H130</f>
        <v>0</v>
      </c>
      <c r="U130" s="36"/>
      <c r="V130" s="36"/>
      <c r="W130" s="36"/>
      <c r="X130" s="36"/>
      <c r="Y130" s="36"/>
      <c r="Z130" s="36"/>
      <c r="AA130" s="36"/>
      <c r="AB130" s="36"/>
      <c r="AC130" s="36"/>
      <c r="AD130" s="36"/>
      <c r="AE130" s="36"/>
      <c r="AR130" s="193" t="s">
        <v>330</v>
      </c>
      <c r="AT130" s="193" t="s">
        <v>326</v>
      </c>
      <c r="AU130" s="193" t="s">
        <v>87</v>
      </c>
      <c r="AY130" s="19" t="s">
        <v>324</v>
      </c>
      <c r="BE130" s="194">
        <f>IF(N130="základní",J130,0)</f>
        <v>0</v>
      </c>
      <c r="BF130" s="194">
        <f>IF(N130="snížená",J130,0)</f>
        <v>0</v>
      </c>
      <c r="BG130" s="194">
        <f>IF(N130="zákl. přenesená",J130,0)</f>
        <v>0</v>
      </c>
      <c r="BH130" s="194">
        <f>IF(N130="sníž. přenesená",J130,0)</f>
        <v>0</v>
      </c>
      <c r="BI130" s="194">
        <f>IF(N130="nulová",J130,0)</f>
        <v>0</v>
      </c>
      <c r="BJ130" s="19" t="s">
        <v>84</v>
      </c>
      <c r="BK130" s="194">
        <f>ROUND(I130*H130,2)</f>
        <v>0</v>
      </c>
      <c r="BL130" s="19" t="s">
        <v>330</v>
      </c>
      <c r="BM130" s="193" t="s">
        <v>7434</v>
      </c>
    </row>
    <row r="131" spans="1:65" s="2" customFormat="1" ht="11.25">
      <c r="A131" s="36"/>
      <c r="B131" s="37"/>
      <c r="C131" s="38"/>
      <c r="D131" s="195" t="s">
        <v>332</v>
      </c>
      <c r="E131" s="38"/>
      <c r="F131" s="196" t="s">
        <v>2463</v>
      </c>
      <c r="G131" s="38"/>
      <c r="H131" s="38"/>
      <c r="I131" s="197"/>
      <c r="J131" s="38"/>
      <c r="K131" s="38"/>
      <c r="L131" s="41"/>
      <c r="M131" s="198"/>
      <c r="N131" s="199"/>
      <c r="O131" s="66"/>
      <c r="P131" s="66"/>
      <c r="Q131" s="66"/>
      <c r="R131" s="66"/>
      <c r="S131" s="66"/>
      <c r="T131" s="67"/>
      <c r="U131" s="36"/>
      <c r="V131" s="36"/>
      <c r="W131" s="36"/>
      <c r="X131" s="36"/>
      <c r="Y131" s="36"/>
      <c r="Z131" s="36"/>
      <c r="AA131" s="36"/>
      <c r="AB131" s="36"/>
      <c r="AC131" s="36"/>
      <c r="AD131" s="36"/>
      <c r="AE131" s="36"/>
      <c r="AT131" s="19" t="s">
        <v>332</v>
      </c>
      <c r="AU131" s="19" t="s">
        <v>87</v>
      </c>
    </row>
    <row r="132" spans="1:65" s="2" customFormat="1" ht="107.25">
      <c r="A132" s="36"/>
      <c r="B132" s="37"/>
      <c r="C132" s="38"/>
      <c r="D132" s="195" t="s">
        <v>334</v>
      </c>
      <c r="E132" s="38"/>
      <c r="F132" s="200" t="s">
        <v>793</v>
      </c>
      <c r="G132" s="38"/>
      <c r="H132" s="38"/>
      <c r="I132" s="197"/>
      <c r="J132" s="38"/>
      <c r="K132" s="38"/>
      <c r="L132" s="41"/>
      <c r="M132" s="198"/>
      <c r="N132" s="199"/>
      <c r="O132" s="66"/>
      <c r="P132" s="66"/>
      <c r="Q132" s="66"/>
      <c r="R132" s="66"/>
      <c r="S132" s="66"/>
      <c r="T132" s="67"/>
      <c r="U132" s="36"/>
      <c r="V132" s="36"/>
      <c r="W132" s="36"/>
      <c r="X132" s="36"/>
      <c r="Y132" s="36"/>
      <c r="Z132" s="36"/>
      <c r="AA132" s="36"/>
      <c r="AB132" s="36"/>
      <c r="AC132" s="36"/>
      <c r="AD132" s="36"/>
      <c r="AE132" s="36"/>
      <c r="AT132" s="19" t="s">
        <v>334</v>
      </c>
      <c r="AU132" s="19" t="s">
        <v>87</v>
      </c>
    </row>
    <row r="133" spans="1:65" s="15" customFormat="1" ht="11.25">
      <c r="B133" s="223"/>
      <c r="C133" s="224"/>
      <c r="D133" s="195" t="s">
        <v>336</v>
      </c>
      <c r="E133" s="225" t="s">
        <v>19</v>
      </c>
      <c r="F133" s="226" t="s">
        <v>7435</v>
      </c>
      <c r="G133" s="224"/>
      <c r="H133" s="225" t="s">
        <v>19</v>
      </c>
      <c r="I133" s="227"/>
      <c r="J133" s="224"/>
      <c r="K133" s="224"/>
      <c r="L133" s="228"/>
      <c r="M133" s="229"/>
      <c r="N133" s="230"/>
      <c r="O133" s="230"/>
      <c r="P133" s="230"/>
      <c r="Q133" s="230"/>
      <c r="R133" s="230"/>
      <c r="S133" s="230"/>
      <c r="T133" s="231"/>
      <c r="AT133" s="232" t="s">
        <v>336</v>
      </c>
      <c r="AU133" s="232" t="s">
        <v>87</v>
      </c>
      <c r="AV133" s="15" t="s">
        <v>84</v>
      </c>
      <c r="AW133" s="15" t="s">
        <v>37</v>
      </c>
      <c r="AX133" s="15" t="s">
        <v>76</v>
      </c>
      <c r="AY133" s="232" t="s">
        <v>324</v>
      </c>
    </row>
    <row r="134" spans="1:65" s="13" customFormat="1" ht="11.25">
      <c r="B134" s="201"/>
      <c r="C134" s="202"/>
      <c r="D134" s="195" t="s">
        <v>336</v>
      </c>
      <c r="E134" s="203" t="s">
        <v>19</v>
      </c>
      <c r="F134" s="204" t="s">
        <v>7436</v>
      </c>
      <c r="G134" s="202"/>
      <c r="H134" s="205">
        <v>80.58</v>
      </c>
      <c r="I134" s="206"/>
      <c r="J134" s="202"/>
      <c r="K134" s="202"/>
      <c r="L134" s="207"/>
      <c r="M134" s="208"/>
      <c r="N134" s="209"/>
      <c r="O134" s="209"/>
      <c r="P134" s="209"/>
      <c r="Q134" s="209"/>
      <c r="R134" s="209"/>
      <c r="S134" s="209"/>
      <c r="T134" s="210"/>
      <c r="AT134" s="211" t="s">
        <v>336</v>
      </c>
      <c r="AU134" s="211" t="s">
        <v>87</v>
      </c>
      <c r="AV134" s="13" t="s">
        <v>87</v>
      </c>
      <c r="AW134" s="13" t="s">
        <v>37</v>
      </c>
      <c r="AX134" s="13" t="s">
        <v>84</v>
      </c>
      <c r="AY134" s="211" t="s">
        <v>324</v>
      </c>
    </row>
    <row r="135" spans="1:65" s="12" customFormat="1" ht="22.9" customHeight="1">
      <c r="B135" s="166"/>
      <c r="C135" s="167"/>
      <c r="D135" s="168" t="s">
        <v>75</v>
      </c>
      <c r="E135" s="180" t="s">
        <v>220</v>
      </c>
      <c r="F135" s="180" t="s">
        <v>1349</v>
      </c>
      <c r="G135" s="167"/>
      <c r="H135" s="167"/>
      <c r="I135" s="170"/>
      <c r="J135" s="181">
        <f>BK135</f>
        <v>0</v>
      </c>
      <c r="K135" s="167"/>
      <c r="L135" s="172"/>
      <c r="M135" s="173"/>
      <c r="N135" s="174"/>
      <c r="O135" s="174"/>
      <c r="P135" s="175">
        <f>SUM(P136:P149)</f>
        <v>0</v>
      </c>
      <c r="Q135" s="174"/>
      <c r="R135" s="175">
        <f>SUM(R136:R149)</f>
        <v>35.949999999999996</v>
      </c>
      <c r="S135" s="174"/>
      <c r="T135" s="176">
        <f>SUM(T136:T149)</f>
        <v>0</v>
      </c>
      <c r="AR135" s="177" t="s">
        <v>84</v>
      </c>
      <c r="AT135" s="178" t="s">
        <v>75</v>
      </c>
      <c r="AU135" s="178" t="s">
        <v>84</v>
      </c>
      <c r="AY135" s="177" t="s">
        <v>324</v>
      </c>
      <c r="BK135" s="179">
        <f>SUM(BK136:BK149)</f>
        <v>0</v>
      </c>
    </row>
    <row r="136" spans="1:65" s="2" customFormat="1" ht="14.45" customHeight="1">
      <c r="A136" s="36"/>
      <c r="B136" s="37"/>
      <c r="C136" s="182" t="s">
        <v>506</v>
      </c>
      <c r="D136" s="182" t="s">
        <v>326</v>
      </c>
      <c r="E136" s="183" t="s">
        <v>7437</v>
      </c>
      <c r="F136" s="184" t="s">
        <v>7438</v>
      </c>
      <c r="G136" s="185" t="s">
        <v>135</v>
      </c>
      <c r="H136" s="186">
        <v>90.85</v>
      </c>
      <c r="I136" s="187"/>
      <c r="J136" s="188">
        <f>ROUND(I136*H136,2)</f>
        <v>0</v>
      </c>
      <c r="K136" s="184" t="s">
        <v>329</v>
      </c>
      <c r="L136" s="41"/>
      <c r="M136" s="189" t="s">
        <v>19</v>
      </c>
      <c r="N136" s="190" t="s">
        <v>47</v>
      </c>
      <c r="O136" s="66"/>
      <c r="P136" s="191">
        <f>O136*H136</f>
        <v>0</v>
      </c>
      <c r="Q136" s="191">
        <v>0</v>
      </c>
      <c r="R136" s="191">
        <f>Q136*H136</f>
        <v>0</v>
      </c>
      <c r="S136" s="191">
        <v>0</v>
      </c>
      <c r="T136" s="192">
        <f>S136*H136</f>
        <v>0</v>
      </c>
      <c r="U136" s="36"/>
      <c r="V136" s="36"/>
      <c r="W136" s="36"/>
      <c r="X136" s="36"/>
      <c r="Y136" s="36"/>
      <c r="Z136" s="36"/>
      <c r="AA136" s="36"/>
      <c r="AB136" s="36"/>
      <c r="AC136" s="36"/>
      <c r="AD136" s="36"/>
      <c r="AE136" s="36"/>
      <c r="AR136" s="193" t="s">
        <v>330</v>
      </c>
      <c r="AT136" s="193" t="s">
        <v>326</v>
      </c>
      <c r="AU136" s="193" t="s">
        <v>87</v>
      </c>
      <c r="AY136" s="19" t="s">
        <v>324</v>
      </c>
      <c r="BE136" s="194">
        <f>IF(N136="základní",J136,0)</f>
        <v>0</v>
      </c>
      <c r="BF136" s="194">
        <f>IF(N136="snížená",J136,0)</f>
        <v>0</v>
      </c>
      <c r="BG136" s="194">
        <f>IF(N136="zákl. přenesená",J136,0)</f>
        <v>0</v>
      </c>
      <c r="BH136" s="194">
        <f>IF(N136="sníž. přenesená",J136,0)</f>
        <v>0</v>
      </c>
      <c r="BI136" s="194">
        <f>IF(N136="nulová",J136,0)</f>
        <v>0</v>
      </c>
      <c r="BJ136" s="19" t="s">
        <v>84</v>
      </c>
      <c r="BK136" s="194">
        <f>ROUND(I136*H136,2)</f>
        <v>0</v>
      </c>
      <c r="BL136" s="19" t="s">
        <v>330</v>
      </c>
      <c r="BM136" s="193" t="s">
        <v>7439</v>
      </c>
    </row>
    <row r="137" spans="1:65" s="2" customFormat="1" ht="11.25">
      <c r="A137" s="36"/>
      <c r="B137" s="37"/>
      <c r="C137" s="38"/>
      <c r="D137" s="195" t="s">
        <v>332</v>
      </c>
      <c r="E137" s="38"/>
      <c r="F137" s="196" t="s">
        <v>7440</v>
      </c>
      <c r="G137" s="38"/>
      <c r="H137" s="38"/>
      <c r="I137" s="197"/>
      <c r="J137" s="38"/>
      <c r="K137" s="38"/>
      <c r="L137" s="41"/>
      <c r="M137" s="198"/>
      <c r="N137" s="199"/>
      <c r="O137" s="66"/>
      <c r="P137" s="66"/>
      <c r="Q137" s="66"/>
      <c r="R137" s="66"/>
      <c r="S137" s="66"/>
      <c r="T137" s="67"/>
      <c r="U137" s="36"/>
      <c r="V137" s="36"/>
      <c r="W137" s="36"/>
      <c r="X137" s="36"/>
      <c r="Y137" s="36"/>
      <c r="Z137" s="36"/>
      <c r="AA137" s="36"/>
      <c r="AB137" s="36"/>
      <c r="AC137" s="36"/>
      <c r="AD137" s="36"/>
      <c r="AE137" s="36"/>
      <c r="AT137" s="19" t="s">
        <v>332</v>
      </c>
      <c r="AU137" s="19" t="s">
        <v>87</v>
      </c>
    </row>
    <row r="138" spans="1:65" s="15" customFormat="1" ht="11.25">
      <c r="B138" s="223"/>
      <c r="C138" s="224"/>
      <c r="D138" s="195" t="s">
        <v>336</v>
      </c>
      <c r="E138" s="225" t="s">
        <v>19</v>
      </c>
      <c r="F138" s="226" t="s">
        <v>7435</v>
      </c>
      <c r="G138" s="224"/>
      <c r="H138" s="225" t="s">
        <v>19</v>
      </c>
      <c r="I138" s="227"/>
      <c r="J138" s="224"/>
      <c r="K138" s="224"/>
      <c r="L138" s="228"/>
      <c r="M138" s="229"/>
      <c r="N138" s="230"/>
      <c r="O138" s="230"/>
      <c r="P138" s="230"/>
      <c r="Q138" s="230"/>
      <c r="R138" s="230"/>
      <c r="S138" s="230"/>
      <c r="T138" s="231"/>
      <c r="AT138" s="232" t="s">
        <v>336</v>
      </c>
      <c r="AU138" s="232" t="s">
        <v>87</v>
      </c>
      <c r="AV138" s="15" t="s">
        <v>84</v>
      </c>
      <c r="AW138" s="15" t="s">
        <v>37</v>
      </c>
      <c r="AX138" s="15" t="s">
        <v>76</v>
      </c>
      <c r="AY138" s="232" t="s">
        <v>324</v>
      </c>
    </row>
    <row r="139" spans="1:65" s="13" customFormat="1" ht="11.25">
      <c r="B139" s="201"/>
      <c r="C139" s="202"/>
      <c r="D139" s="195" t="s">
        <v>336</v>
      </c>
      <c r="E139" s="203" t="s">
        <v>19</v>
      </c>
      <c r="F139" s="204" t="s">
        <v>7441</v>
      </c>
      <c r="G139" s="202"/>
      <c r="H139" s="205">
        <v>90.85</v>
      </c>
      <c r="I139" s="206"/>
      <c r="J139" s="202"/>
      <c r="K139" s="202"/>
      <c r="L139" s="207"/>
      <c r="M139" s="208"/>
      <c r="N139" s="209"/>
      <c r="O139" s="209"/>
      <c r="P139" s="209"/>
      <c r="Q139" s="209"/>
      <c r="R139" s="209"/>
      <c r="S139" s="209"/>
      <c r="T139" s="210"/>
      <c r="AT139" s="211" t="s">
        <v>336</v>
      </c>
      <c r="AU139" s="211" t="s">
        <v>87</v>
      </c>
      <c r="AV139" s="13" t="s">
        <v>87</v>
      </c>
      <c r="AW139" s="13" t="s">
        <v>37</v>
      </c>
      <c r="AX139" s="13" t="s">
        <v>76</v>
      </c>
      <c r="AY139" s="211" t="s">
        <v>324</v>
      </c>
    </row>
    <row r="140" spans="1:65" s="14" customFormat="1" ht="11.25">
      <c r="B140" s="212"/>
      <c r="C140" s="213"/>
      <c r="D140" s="195" t="s">
        <v>336</v>
      </c>
      <c r="E140" s="214" t="s">
        <v>7170</v>
      </c>
      <c r="F140" s="215" t="s">
        <v>349</v>
      </c>
      <c r="G140" s="213"/>
      <c r="H140" s="216">
        <v>90.85</v>
      </c>
      <c r="I140" s="217"/>
      <c r="J140" s="213"/>
      <c r="K140" s="213"/>
      <c r="L140" s="218"/>
      <c r="M140" s="219"/>
      <c r="N140" s="220"/>
      <c r="O140" s="220"/>
      <c r="P140" s="220"/>
      <c r="Q140" s="220"/>
      <c r="R140" s="220"/>
      <c r="S140" s="220"/>
      <c r="T140" s="221"/>
      <c r="AT140" s="222" t="s">
        <v>336</v>
      </c>
      <c r="AU140" s="222" t="s">
        <v>87</v>
      </c>
      <c r="AV140" s="14" t="s">
        <v>330</v>
      </c>
      <c r="AW140" s="14" t="s">
        <v>37</v>
      </c>
      <c r="AX140" s="14" t="s">
        <v>84</v>
      </c>
      <c r="AY140" s="222" t="s">
        <v>324</v>
      </c>
    </row>
    <row r="141" spans="1:65" s="2" customFormat="1" ht="14.45" customHeight="1">
      <c r="A141" s="36"/>
      <c r="B141" s="37"/>
      <c r="C141" s="182" t="s">
        <v>517</v>
      </c>
      <c r="D141" s="182" t="s">
        <v>326</v>
      </c>
      <c r="E141" s="183" t="s">
        <v>7319</v>
      </c>
      <c r="F141" s="184" t="s">
        <v>7320</v>
      </c>
      <c r="G141" s="185" t="s">
        <v>135</v>
      </c>
      <c r="H141" s="186">
        <v>60</v>
      </c>
      <c r="I141" s="187"/>
      <c r="J141" s="188">
        <f>ROUND(I141*H141,2)</f>
        <v>0</v>
      </c>
      <c r="K141" s="184" t="s">
        <v>329</v>
      </c>
      <c r="L141" s="41"/>
      <c r="M141" s="189" t="s">
        <v>19</v>
      </c>
      <c r="N141" s="190" t="s">
        <v>47</v>
      </c>
      <c r="O141" s="66"/>
      <c r="P141" s="191">
        <f>O141*H141</f>
        <v>0</v>
      </c>
      <c r="Q141" s="191">
        <v>8.3500000000000005E-2</v>
      </c>
      <c r="R141" s="191">
        <f>Q141*H141</f>
        <v>5.0100000000000007</v>
      </c>
      <c r="S141" s="191">
        <v>0</v>
      </c>
      <c r="T141" s="192">
        <f>S141*H141</f>
        <v>0</v>
      </c>
      <c r="U141" s="36"/>
      <c r="V141" s="36"/>
      <c r="W141" s="36"/>
      <c r="X141" s="36"/>
      <c r="Y141" s="36"/>
      <c r="Z141" s="36"/>
      <c r="AA141" s="36"/>
      <c r="AB141" s="36"/>
      <c r="AC141" s="36"/>
      <c r="AD141" s="36"/>
      <c r="AE141" s="36"/>
      <c r="AR141" s="193" t="s">
        <v>330</v>
      </c>
      <c r="AT141" s="193" t="s">
        <v>326</v>
      </c>
      <c r="AU141" s="193" t="s">
        <v>87</v>
      </c>
      <c r="AY141" s="19" t="s">
        <v>324</v>
      </c>
      <c r="BE141" s="194">
        <f>IF(N141="základní",J141,0)</f>
        <v>0</v>
      </c>
      <c r="BF141" s="194">
        <f>IF(N141="snížená",J141,0)</f>
        <v>0</v>
      </c>
      <c r="BG141" s="194">
        <f>IF(N141="zákl. přenesená",J141,0)</f>
        <v>0</v>
      </c>
      <c r="BH141" s="194">
        <f>IF(N141="sníž. přenesená",J141,0)</f>
        <v>0</v>
      </c>
      <c r="BI141" s="194">
        <f>IF(N141="nulová",J141,0)</f>
        <v>0</v>
      </c>
      <c r="BJ141" s="19" t="s">
        <v>84</v>
      </c>
      <c r="BK141" s="194">
        <f>ROUND(I141*H141,2)</f>
        <v>0</v>
      </c>
      <c r="BL141" s="19" t="s">
        <v>330</v>
      </c>
      <c r="BM141" s="193" t="s">
        <v>7442</v>
      </c>
    </row>
    <row r="142" spans="1:65" s="2" customFormat="1" ht="19.5">
      <c r="A142" s="36"/>
      <c r="B142" s="37"/>
      <c r="C142" s="38"/>
      <c r="D142" s="195" t="s">
        <v>332</v>
      </c>
      <c r="E142" s="38"/>
      <c r="F142" s="196" t="s">
        <v>7322</v>
      </c>
      <c r="G142" s="38"/>
      <c r="H142" s="38"/>
      <c r="I142" s="197"/>
      <c r="J142" s="38"/>
      <c r="K142" s="38"/>
      <c r="L142" s="41"/>
      <c r="M142" s="198"/>
      <c r="N142" s="199"/>
      <c r="O142" s="66"/>
      <c r="P142" s="66"/>
      <c r="Q142" s="66"/>
      <c r="R142" s="66"/>
      <c r="S142" s="66"/>
      <c r="T142" s="67"/>
      <c r="U142" s="36"/>
      <c r="V142" s="36"/>
      <c r="W142" s="36"/>
      <c r="X142" s="36"/>
      <c r="Y142" s="36"/>
      <c r="Z142" s="36"/>
      <c r="AA142" s="36"/>
      <c r="AB142" s="36"/>
      <c r="AC142" s="36"/>
      <c r="AD142" s="36"/>
      <c r="AE142" s="36"/>
      <c r="AT142" s="19" t="s">
        <v>332</v>
      </c>
      <c r="AU142" s="19" t="s">
        <v>87</v>
      </c>
    </row>
    <row r="143" spans="1:65" s="2" customFormat="1" ht="58.5">
      <c r="A143" s="36"/>
      <c r="B143" s="37"/>
      <c r="C143" s="38"/>
      <c r="D143" s="195" t="s">
        <v>334</v>
      </c>
      <c r="E143" s="38"/>
      <c r="F143" s="200" t="s">
        <v>7323</v>
      </c>
      <c r="G143" s="38"/>
      <c r="H143" s="38"/>
      <c r="I143" s="197"/>
      <c r="J143" s="38"/>
      <c r="K143" s="38"/>
      <c r="L143" s="41"/>
      <c r="M143" s="198"/>
      <c r="N143" s="199"/>
      <c r="O143" s="66"/>
      <c r="P143" s="66"/>
      <c r="Q143" s="66"/>
      <c r="R143" s="66"/>
      <c r="S143" s="66"/>
      <c r="T143" s="67"/>
      <c r="U143" s="36"/>
      <c r="V143" s="36"/>
      <c r="W143" s="36"/>
      <c r="X143" s="36"/>
      <c r="Y143" s="36"/>
      <c r="Z143" s="36"/>
      <c r="AA143" s="36"/>
      <c r="AB143" s="36"/>
      <c r="AC143" s="36"/>
      <c r="AD143" s="36"/>
      <c r="AE143" s="36"/>
      <c r="AT143" s="19" t="s">
        <v>334</v>
      </c>
      <c r="AU143" s="19" t="s">
        <v>87</v>
      </c>
    </row>
    <row r="144" spans="1:65" s="15" customFormat="1" ht="11.25">
      <c r="B144" s="223"/>
      <c r="C144" s="224"/>
      <c r="D144" s="195" t="s">
        <v>336</v>
      </c>
      <c r="E144" s="225" t="s">
        <v>19</v>
      </c>
      <c r="F144" s="226" t="s">
        <v>7435</v>
      </c>
      <c r="G144" s="224"/>
      <c r="H144" s="225" t="s">
        <v>19</v>
      </c>
      <c r="I144" s="227"/>
      <c r="J144" s="224"/>
      <c r="K144" s="224"/>
      <c r="L144" s="228"/>
      <c r="M144" s="229"/>
      <c r="N144" s="230"/>
      <c r="O144" s="230"/>
      <c r="P144" s="230"/>
      <c r="Q144" s="230"/>
      <c r="R144" s="230"/>
      <c r="S144" s="230"/>
      <c r="T144" s="231"/>
      <c r="AT144" s="232" t="s">
        <v>336</v>
      </c>
      <c r="AU144" s="232" t="s">
        <v>87</v>
      </c>
      <c r="AV144" s="15" t="s">
        <v>84</v>
      </c>
      <c r="AW144" s="15" t="s">
        <v>37</v>
      </c>
      <c r="AX144" s="15" t="s">
        <v>76</v>
      </c>
      <c r="AY144" s="232" t="s">
        <v>324</v>
      </c>
    </row>
    <row r="145" spans="1:65" s="13" customFormat="1" ht="11.25">
      <c r="B145" s="201"/>
      <c r="C145" s="202"/>
      <c r="D145" s="195" t="s">
        <v>336</v>
      </c>
      <c r="E145" s="203" t="s">
        <v>19</v>
      </c>
      <c r="F145" s="204" t="s">
        <v>7443</v>
      </c>
      <c r="G145" s="202"/>
      <c r="H145" s="205">
        <v>60</v>
      </c>
      <c r="I145" s="206"/>
      <c r="J145" s="202"/>
      <c r="K145" s="202"/>
      <c r="L145" s="207"/>
      <c r="M145" s="208"/>
      <c r="N145" s="209"/>
      <c r="O145" s="209"/>
      <c r="P145" s="209"/>
      <c r="Q145" s="209"/>
      <c r="R145" s="209"/>
      <c r="S145" s="209"/>
      <c r="T145" s="210"/>
      <c r="AT145" s="211" t="s">
        <v>336</v>
      </c>
      <c r="AU145" s="211" t="s">
        <v>87</v>
      </c>
      <c r="AV145" s="13" t="s">
        <v>87</v>
      </c>
      <c r="AW145" s="13" t="s">
        <v>37</v>
      </c>
      <c r="AX145" s="13" t="s">
        <v>76</v>
      </c>
      <c r="AY145" s="211" t="s">
        <v>324</v>
      </c>
    </row>
    <row r="146" spans="1:65" s="14" customFormat="1" ht="11.25">
      <c r="B146" s="212"/>
      <c r="C146" s="213"/>
      <c r="D146" s="195" t="s">
        <v>336</v>
      </c>
      <c r="E146" s="214" t="s">
        <v>7167</v>
      </c>
      <c r="F146" s="215" t="s">
        <v>349</v>
      </c>
      <c r="G146" s="213"/>
      <c r="H146" s="216">
        <v>60</v>
      </c>
      <c r="I146" s="217"/>
      <c r="J146" s="213"/>
      <c r="K146" s="213"/>
      <c r="L146" s="218"/>
      <c r="M146" s="219"/>
      <c r="N146" s="220"/>
      <c r="O146" s="220"/>
      <c r="P146" s="220"/>
      <c r="Q146" s="220"/>
      <c r="R146" s="220"/>
      <c r="S146" s="220"/>
      <c r="T146" s="221"/>
      <c r="AT146" s="222" t="s">
        <v>336</v>
      </c>
      <c r="AU146" s="222" t="s">
        <v>87</v>
      </c>
      <c r="AV146" s="14" t="s">
        <v>330</v>
      </c>
      <c r="AW146" s="14" t="s">
        <v>37</v>
      </c>
      <c r="AX146" s="14" t="s">
        <v>84</v>
      </c>
      <c r="AY146" s="222" t="s">
        <v>324</v>
      </c>
    </row>
    <row r="147" spans="1:65" s="2" customFormat="1" ht="14.45" customHeight="1">
      <c r="A147" s="36"/>
      <c r="B147" s="37"/>
      <c r="C147" s="244" t="s">
        <v>556</v>
      </c>
      <c r="D147" s="244" t="s">
        <v>588</v>
      </c>
      <c r="E147" s="245" t="s">
        <v>6251</v>
      </c>
      <c r="F147" s="246" t="s">
        <v>6252</v>
      </c>
      <c r="G147" s="247" t="s">
        <v>190</v>
      </c>
      <c r="H147" s="248">
        <v>10</v>
      </c>
      <c r="I147" s="249"/>
      <c r="J147" s="250">
        <f>ROUND(I147*H147,2)</f>
        <v>0</v>
      </c>
      <c r="K147" s="246" t="s">
        <v>19</v>
      </c>
      <c r="L147" s="251"/>
      <c r="M147" s="252" t="s">
        <v>19</v>
      </c>
      <c r="N147" s="253" t="s">
        <v>47</v>
      </c>
      <c r="O147" s="66"/>
      <c r="P147" s="191">
        <f>O147*H147</f>
        <v>0</v>
      </c>
      <c r="Q147" s="191">
        <v>3.0939999999999999</v>
      </c>
      <c r="R147" s="191">
        <f>Q147*H147</f>
        <v>30.939999999999998</v>
      </c>
      <c r="S147" s="191">
        <v>0</v>
      </c>
      <c r="T147" s="192">
        <f>S147*H147</f>
        <v>0</v>
      </c>
      <c r="U147" s="36"/>
      <c r="V147" s="36"/>
      <c r="W147" s="36"/>
      <c r="X147" s="36"/>
      <c r="Y147" s="36"/>
      <c r="Z147" s="36"/>
      <c r="AA147" s="36"/>
      <c r="AB147" s="36"/>
      <c r="AC147" s="36"/>
      <c r="AD147" s="36"/>
      <c r="AE147" s="36"/>
      <c r="AR147" s="193" t="s">
        <v>378</v>
      </c>
      <c r="AT147" s="193" t="s">
        <v>588</v>
      </c>
      <c r="AU147" s="193" t="s">
        <v>87</v>
      </c>
      <c r="AY147" s="19" t="s">
        <v>324</v>
      </c>
      <c r="BE147" s="194">
        <f>IF(N147="základní",J147,0)</f>
        <v>0</v>
      </c>
      <c r="BF147" s="194">
        <f>IF(N147="snížená",J147,0)</f>
        <v>0</v>
      </c>
      <c r="BG147" s="194">
        <f>IF(N147="zákl. přenesená",J147,0)</f>
        <v>0</v>
      </c>
      <c r="BH147" s="194">
        <f>IF(N147="sníž. přenesená",J147,0)</f>
        <v>0</v>
      </c>
      <c r="BI147" s="194">
        <f>IF(N147="nulová",J147,0)</f>
        <v>0</v>
      </c>
      <c r="BJ147" s="19" t="s">
        <v>84</v>
      </c>
      <c r="BK147" s="194">
        <f>ROUND(I147*H147,2)</f>
        <v>0</v>
      </c>
      <c r="BL147" s="19" t="s">
        <v>330</v>
      </c>
      <c r="BM147" s="193" t="s">
        <v>7444</v>
      </c>
    </row>
    <row r="148" spans="1:65" s="2" customFormat="1" ht="39">
      <c r="A148" s="36"/>
      <c r="B148" s="37"/>
      <c r="C148" s="38"/>
      <c r="D148" s="195" t="s">
        <v>332</v>
      </c>
      <c r="E148" s="38"/>
      <c r="F148" s="196" t="s">
        <v>6254</v>
      </c>
      <c r="G148" s="38"/>
      <c r="H148" s="38"/>
      <c r="I148" s="197"/>
      <c r="J148" s="38"/>
      <c r="K148" s="38"/>
      <c r="L148" s="41"/>
      <c r="M148" s="198"/>
      <c r="N148" s="199"/>
      <c r="O148" s="66"/>
      <c r="P148" s="66"/>
      <c r="Q148" s="66"/>
      <c r="R148" s="66"/>
      <c r="S148" s="66"/>
      <c r="T148" s="67"/>
      <c r="U148" s="36"/>
      <c r="V148" s="36"/>
      <c r="W148" s="36"/>
      <c r="X148" s="36"/>
      <c r="Y148" s="36"/>
      <c r="Z148" s="36"/>
      <c r="AA148" s="36"/>
      <c r="AB148" s="36"/>
      <c r="AC148" s="36"/>
      <c r="AD148" s="36"/>
      <c r="AE148" s="36"/>
      <c r="AT148" s="19" t="s">
        <v>332</v>
      </c>
      <c r="AU148" s="19" t="s">
        <v>87</v>
      </c>
    </row>
    <row r="149" spans="1:65" s="13" customFormat="1" ht="11.25">
      <c r="B149" s="201"/>
      <c r="C149" s="202"/>
      <c r="D149" s="195" t="s">
        <v>336</v>
      </c>
      <c r="E149" s="203" t="s">
        <v>19</v>
      </c>
      <c r="F149" s="204" t="s">
        <v>7445</v>
      </c>
      <c r="G149" s="202"/>
      <c r="H149" s="205">
        <v>10</v>
      </c>
      <c r="I149" s="206"/>
      <c r="J149" s="202"/>
      <c r="K149" s="202"/>
      <c r="L149" s="207"/>
      <c r="M149" s="208"/>
      <c r="N149" s="209"/>
      <c r="O149" s="209"/>
      <c r="P149" s="209"/>
      <c r="Q149" s="209"/>
      <c r="R149" s="209"/>
      <c r="S149" s="209"/>
      <c r="T149" s="210"/>
      <c r="AT149" s="211" t="s">
        <v>336</v>
      </c>
      <c r="AU149" s="211" t="s">
        <v>87</v>
      </c>
      <c r="AV149" s="13" t="s">
        <v>87</v>
      </c>
      <c r="AW149" s="13" t="s">
        <v>37</v>
      </c>
      <c r="AX149" s="13" t="s">
        <v>84</v>
      </c>
      <c r="AY149" s="211" t="s">
        <v>324</v>
      </c>
    </row>
    <row r="150" spans="1:65" s="12" customFormat="1" ht="22.9" customHeight="1">
      <c r="B150" s="166"/>
      <c r="C150" s="167"/>
      <c r="D150" s="168" t="s">
        <v>75</v>
      </c>
      <c r="E150" s="180" t="s">
        <v>408</v>
      </c>
      <c r="F150" s="180" t="s">
        <v>1551</v>
      </c>
      <c r="G150" s="167"/>
      <c r="H150" s="167"/>
      <c r="I150" s="170"/>
      <c r="J150" s="181">
        <f>BK150</f>
        <v>0</v>
      </c>
      <c r="K150" s="167"/>
      <c r="L150" s="172"/>
      <c r="M150" s="173"/>
      <c r="N150" s="174"/>
      <c r="O150" s="174"/>
      <c r="P150" s="175">
        <f>SUM(P151:P155)</f>
        <v>0</v>
      </c>
      <c r="Q150" s="174"/>
      <c r="R150" s="175">
        <f>SUM(R151:R155)</f>
        <v>6.2617499999999993E-2</v>
      </c>
      <c r="S150" s="174"/>
      <c r="T150" s="176">
        <f>SUM(T151:T155)</f>
        <v>0</v>
      </c>
      <c r="AR150" s="177" t="s">
        <v>84</v>
      </c>
      <c r="AT150" s="178" t="s">
        <v>75</v>
      </c>
      <c r="AU150" s="178" t="s">
        <v>84</v>
      </c>
      <c r="AY150" s="177" t="s">
        <v>324</v>
      </c>
      <c r="BK150" s="179">
        <f>SUM(BK151:BK155)</f>
        <v>0</v>
      </c>
    </row>
    <row r="151" spans="1:65" s="2" customFormat="1" ht="14.45" customHeight="1">
      <c r="A151" s="36"/>
      <c r="B151" s="37"/>
      <c r="C151" s="182" t="s">
        <v>564</v>
      </c>
      <c r="D151" s="182" t="s">
        <v>326</v>
      </c>
      <c r="E151" s="183" t="s">
        <v>7345</v>
      </c>
      <c r="F151" s="184" t="s">
        <v>7346</v>
      </c>
      <c r="G151" s="185" t="s">
        <v>135</v>
      </c>
      <c r="H151" s="186">
        <v>90.75</v>
      </c>
      <c r="I151" s="187"/>
      <c r="J151" s="188">
        <f>ROUND(I151*H151,2)</f>
        <v>0</v>
      </c>
      <c r="K151" s="184" t="s">
        <v>329</v>
      </c>
      <c r="L151" s="41"/>
      <c r="M151" s="189" t="s">
        <v>19</v>
      </c>
      <c r="N151" s="190" t="s">
        <v>47</v>
      </c>
      <c r="O151" s="66"/>
      <c r="P151" s="191">
        <f>O151*H151</f>
        <v>0</v>
      </c>
      <c r="Q151" s="191">
        <v>6.8999999999999997E-4</v>
      </c>
      <c r="R151" s="191">
        <f>Q151*H151</f>
        <v>6.2617499999999993E-2</v>
      </c>
      <c r="S151" s="191">
        <v>0</v>
      </c>
      <c r="T151" s="192">
        <f>S151*H151</f>
        <v>0</v>
      </c>
      <c r="U151" s="36"/>
      <c r="V151" s="36"/>
      <c r="W151" s="36"/>
      <c r="X151" s="36"/>
      <c r="Y151" s="36"/>
      <c r="Z151" s="36"/>
      <c r="AA151" s="36"/>
      <c r="AB151" s="36"/>
      <c r="AC151" s="36"/>
      <c r="AD151" s="36"/>
      <c r="AE151" s="36"/>
      <c r="AR151" s="193" t="s">
        <v>330</v>
      </c>
      <c r="AT151" s="193" t="s">
        <v>326</v>
      </c>
      <c r="AU151" s="193" t="s">
        <v>87</v>
      </c>
      <c r="AY151" s="19" t="s">
        <v>324</v>
      </c>
      <c r="BE151" s="194">
        <f>IF(N151="základní",J151,0)</f>
        <v>0</v>
      </c>
      <c r="BF151" s="194">
        <f>IF(N151="snížená",J151,0)</f>
        <v>0</v>
      </c>
      <c r="BG151" s="194">
        <f>IF(N151="zákl. přenesená",J151,0)</f>
        <v>0</v>
      </c>
      <c r="BH151" s="194">
        <f>IF(N151="sníž. přenesená",J151,0)</f>
        <v>0</v>
      </c>
      <c r="BI151" s="194">
        <f>IF(N151="nulová",J151,0)</f>
        <v>0</v>
      </c>
      <c r="BJ151" s="19" t="s">
        <v>84</v>
      </c>
      <c r="BK151" s="194">
        <f>ROUND(I151*H151,2)</f>
        <v>0</v>
      </c>
      <c r="BL151" s="19" t="s">
        <v>330</v>
      </c>
      <c r="BM151" s="193" t="s">
        <v>7446</v>
      </c>
    </row>
    <row r="152" spans="1:65" s="2" customFormat="1" ht="11.25">
      <c r="A152" s="36"/>
      <c r="B152" s="37"/>
      <c r="C152" s="38"/>
      <c r="D152" s="195" t="s">
        <v>332</v>
      </c>
      <c r="E152" s="38"/>
      <c r="F152" s="196" t="s">
        <v>7348</v>
      </c>
      <c r="G152" s="38"/>
      <c r="H152" s="38"/>
      <c r="I152" s="197"/>
      <c r="J152" s="38"/>
      <c r="K152" s="38"/>
      <c r="L152" s="41"/>
      <c r="M152" s="198"/>
      <c r="N152" s="199"/>
      <c r="O152" s="66"/>
      <c r="P152" s="66"/>
      <c r="Q152" s="66"/>
      <c r="R152" s="66"/>
      <c r="S152" s="66"/>
      <c r="T152" s="67"/>
      <c r="U152" s="36"/>
      <c r="V152" s="36"/>
      <c r="W152" s="36"/>
      <c r="X152" s="36"/>
      <c r="Y152" s="36"/>
      <c r="Z152" s="36"/>
      <c r="AA152" s="36"/>
      <c r="AB152" s="36"/>
      <c r="AC152" s="36"/>
      <c r="AD152" s="36"/>
      <c r="AE152" s="36"/>
      <c r="AT152" s="19" t="s">
        <v>332</v>
      </c>
      <c r="AU152" s="19" t="s">
        <v>87</v>
      </c>
    </row>
    <row r="153" spans="1:65" s="2" customFormat="1" ht="29.25">
      <c r="A153" s="36"/>
      <c r="B153" s="37"/>
      <c r="C153" s="38"/>
      <c r="D153" s="195" t="s">
        <v>334</v>
      </c>
      <c r="E153" s="38"/>
      <c r="F153" s="200" t="s">
        <v>1673</v>
      </c>
      <c r="G153" s="38"/>
      <c r="H153" s="38"/>
      <c r="I153" s="197"/>
      <c r="J153" s="38"/>
      <c r="K153" s="38"/>
      <c r="L153" s="41"/>
      <c r="M153" s="198"/>
      <c r="N153" s="199"/>
      <c r="O153" s="66"/>
      <c r="P153" s="66"/>
      <c r="Q153" s="66"/>
      <c r="R153" s="66"/>
      <c r="S153" s="66"/>
      <c r="T153" s="67"/>
      <c r="U153" s="36"/>
      <c r="V153" s="36"/>
      <c r="W153" s="36"/>
      <c r="X153" s="36"/>
      <c r="Y153" s="36"/>
      <c r="Z153" s="36"/>
      <c r="AA153" s="36"/>
      <c r="AB153" s="36"/>
      <c r="AC153" s="36"/>
      <c r="AD153" s="36"/>
      <c r="AE153" s="36"/>
      <c r="AT153" s="19" t="s">
        <v>334</v>
      </c>
      <c r="AU153" s="19" t="s">
        <v>87</v>
      </c>
    </row>
    <row r="154" spans="1:65" s="15" customFormat="1" ht="11.25">
      <c r="B154" s="223"/>
      <c r="C154" s="224"/>
      <c r="D154" s="195" t="s">
        <v>336</v>
      </c>
      <c r="E154" s="225" t="s">
        <v>19</v>
      </c>
      <c r="F154" s="226" t="s">
        <v>7447</v>
      </c>
      <c r="G154" s="224"/>
      <c r="H154" s="225" t="s">
        <v>19</v>
      </c>
      <c r="I154" s="227"/>
      <c r="J154" s="224"/>
      <c r="K154" s="224"/>
      <c r="L154" s="228"/>
      <c r="M154" s="229"/>
      <c r="N154" s="230"/>
      <c r="O154" s="230"/>
      <c r="P154" s="230"/>
      <c r="Q154" s="230"/>
      <c r="R154" s="230"/>
      <c r="S154" s="230"/>
      <c r="T154" s="231"/>
      <c r="AT154" s="232" t="s">
        <v>336</v>
      </c>
      <c r="AU154" s="232" t="s">
        <v>87</v>
      </c>
      <c r="AV154" s="15" t="s">
        <v>84</v>
      </c>
      <c r="AW154" s="15" t="s">
        <v>37</v>
      </c>
      <c r="AX154" s="15" t="s">
        <v>76</v>
      </c>
      <c r="AY154" s="232" t="s">
        <v>324</v>
      </c>
    </row>
    <row r="155" spans="1:65" s="13" customFormat="1" ht="11.25">
      <c r="B155" s="201"/>
      <c r="C155" s="202"/>
      <c r="D155" s="195" t="s">
        <v>336</v>
      </c>
      <c r="E155" s="203" t="s">
        <v>7152</v>
      </c>
      <c r="F155" s="204" t="s">
        <v>7448</v>
      </c>
      <c r="G155" s="202"/>
      <c r="H155" s="205">
        <v>90.75</v>
      </c>
      <c r="I155" s="206"/>
      <c r="J155" s="202"/>
      <c r="K155" s="202"/>
      <c r="L155" s="207"/>
      <c r="M155" s="208"/>
      <c r="N155" s="209"/>
      <c r="O155" s="209"/>
      <c r="P155" s="209"/>
      <c r="Q155" s="209"/>
      <c r="R155" s="209"/>
      <c r="S155" s="209"/>
      <c r="T155" s="210"/>
      <c r="AT155" s="211" t="s">
        <v>336</v>
      </c>
      <c r="AU155" s="211" t="s">
        <v>87</v>
      </c>
      <c r="AV155" s="13" t="s">
        <v>87</v>
      </c>
      <c r="AW155" s="13" t="s">
        <v>37</v>
      </c>
      <c r="AX155" s="13" t="s">
        <v>84</v>
      </c>
      <c r="AY155" s="211" t="s">
        <v>324</v>
      </c>
    </row>
    <row r="156" spans="1:65" s="12" customFormat="1" ht="22.9" customHeight="1">
      <c r="B156" s="166"/>
      <c r="C156" s="167"/>
      <c r="D156" s="168" t="s">
        <v>75</v>
      </c>
      <c r="E156" s="180" t="s">
        <v>1924</v>
      </c>
      <c r="F156" s="180" t="s">
        <v>1925</v>
      </c>
      <c r="G156" s="167"/>
      <c r="H156" s="167"/>
      <c r="I156" s="170"/>
      <c r="J156" s="181">
        <f>BK156</f>
        <v>0</v>
      </c>
      <c r="K156" s="167"/>
      <c r="L156" s="172"/>
      <c r="M156" s="173"/>
      <c r="N156" s="174"/>
      <c r="O156" s="174"/>
      <c r="P156" s="175">
        <f>SUM(P157:P179)</f>
        <v>0</v>
      </c>
      <c r="Q156" s="174"/>
      <c r="R156" s="175">
        <f>SUM(R157:R179)</f>
        <v>0</v>
      </c>
      <c r="S156" s="174"/>
      <c r="T156" s="176">
        <f>SUM(T157:T179)</f>
        <v>0</v>
      </c>
      <c r="AR156" s="177" t="s">
        <v>84</v>
      </c>
      <c r="AT156" s="178" t="s">
        <v>75</v>
      </c>
      <c r="AU156" s="178" t="s">
        <v>84</v>
      </c>
      <c r="AY156" s="177" t="s">
        <v>324</v>
      </c>
      <c r="BK156" s="179">
        <f>SUM(BK157:BK179)</f>
        <v>0</v>
      </c>
    </row>
    <row r="157" spans="1:65" s="2" customFormat="1" ht="14.45" customHeight="1">
      <c r="A157" s="36"/>
      <c r="B157" s="37"/>
      <c r="C157" s="182" t="s">
        <v>8</v>
      </c>
      <c r="D157" s="182" t="s">
        <v>326</v>
      </c>
      <c r="E157" s="183" t="s">
        <v>7378</v>
      </c>
      <c r="F157" s="184" t="s">
        <v>7379</v>
      </c>
      <c r="G157" s="185" t="s">
        <v>157</v>
      </c>
      <c r="H157" s="186">
        <v>9.0999999999999998E-2</v>
      </c>
      <c r="I157" s="187"/>
      <c r="J157" s="188">
        <f>ROUND(I157*H157,2)</f>
        <v>0</v>
      </c>
      <c r="K157" s="184" t="s">
        <v>329</v>
      </c>
      <c r="L157" s="41"/>
      <c r="M157" s="189" t="s">
        <v>19</v>
      </c>
      <c r="N157" s="190" t="s">
        <v>47</v>
      </c>
      <c r="O157" s="66"/>
      <c r="P157" s="191">
        <f>O157*H157</f>
        <v>0</v>
      </c>
      <c r="Q157" s="191">
        <v>0</v>
      </c>
      <c r="R157" s="191">
        <f>Q157*H157</f>
        <v>0</v>
      </c>
      <c r="S157" s="191">
        <v>0</v>
      </c>
      <c r="T157" s="192">
        <f>S157*H157</f>
        <v>0</v>
      </c>
      <c r="U157" s="36"/>
      <c r="V157" s="36"/>
      <c r="W157" s="36"/>
      <c r="X157" s="36"/>
      <c r="Y157" s="36"/>
      <c r="Z157" s="36"/>
      <c r="AA157" s="36"/>
      <c r="AB157" s="36"/>
      <c r="AC157" s="36"/>
      <c r="AD157" s="36"/>
      <c r="AE157" s="36"/>
      <c r="AR157" s="193" t="s">
        <v>330</v>
      </c>
      <c r="AT157" s="193" t="s">
        <v>326</v>
      </c>
      <c r="AU157" s="193" t="s">
        <v>87</v>
      </c>
      <c r="AY157" s="19" t="s">
        <v>324</v>
      </c>
      <c r="BE157" s="194">
        <f>IF(N157="základní",J157,0)</f>
        <v>0</v>
      </c>
      <c r="BF157" s="194">
        <f>IF(N157="snížená",J157,0)</f>
        <v>0</v>
      </c>
      <c r="BG157" s="194">
        <f>IF(N157="zákl. přenesená",J157,0)</f>
        <v>0</v>
      </c>
      <c r="BH157" s="194">
        <f>IF(N157="sníž. přenesená",J157,0)</f>
        <v>0</v>
      </c>
      <c r="BI157" s="194">
        <f>IF(N157="nulová",J157,0)</f>
        <v>0</v>
      </c>
      <c r="BJ157" s="19" t="s">
        <v>84</v>
      </c>
      <c r="BK157" s="194">
        <f>ROUND(I157*H157,2)</f>
        <v>0</v>
      </c>
      <c r="BL157" s="19" t="s">
        <v>330</v>
      </c>
      <c r="BM157" s="193" t="s">
        <v>7449</v>
      </c>
    </row>
    <row r="158" spans="1:65" s="2" customFormat="1" ht="11.25">
      <c r="A158" s="36"/>
      <c r="B158" s="37"/>
      <c r="C158" s="38"/>
      <c r="D158" s="195" t="s">
        <v>332</v>
      </c>
      <c r="E158" s="38"/>
      <c r="F158" s="196" t="s">
        <v>7381</v>
      </c>
      <c r="G158" s="38"/>
      <c r="H158" s="38"/>
      <c r="I158" s="197"/>
      <c r="J158" s="38"/>
      <c r="K158" s="38"/>
      <c r="L158" s="41"/>
      <c r="M158" s="198"/>
      <c r="N158" s="199"/>
      <c r="O158" s="66"/>
      <c r="P158" s="66"/>
      <c r="Q158" s="66"/>
      <c r="R158" s="66"/>
      <c r="S158" s="66"/>
      <c r="T158" s="67"/>
      <c r="U158" s="36"/>
      <c r="V158" s="36"/>
      <c r="W158" s="36"/>
      <c r="X158" s="36"/>
      <c r="Y158" s="36"/>
      <c r="Z158" s="36"/>
      <c r="AA158" s="36"/>
      <c r="AB158" s="36"/>
      <c r="AC158" s="36"/>
      <c r="AD158" s="36"/>
      <c r="AE158" s="36"/>
      <c r="AT158" s="19" t="s">
        <v>332</v>
      </c>
      <c r="AU158" s="19" t="s">
        <v>87</v>
      </c>
    </row>
    <row r="159" spans="1:65" s="2" customFormat="1" ht="58.5">
      <c r="A159" s="36"/>
      <c r="B159" s="37"/>
      <c r="C159" s="38"/>
      <c r="D159" s="195" t="s">
        <v>334</v>
      </c>
      <c r="E159" s="38"/>
      <c r="F159" s="200" t="s">
        <v>7382</v>
      </c>
      <c r="G159" s="38"/>
      <c r="H159" s="38"/>
      <c r="I159" s="197"/>
      <c r="J159" s="38"/>
      <c r="K159" s="38"/>
      <c r="L159" s="41"/>
      <c r="M159" s="198"/>
      <c r="N159" s="199"/>
      <c r="O159" s="66"/>
      <c r="P159" s="66"/>
      <c r="Q159" s="66"/>
      <c r="R159" s="66"/>
      <c r="S159" s="66"/>
      <c r="T159" s="67"/>
      <c r="U159" s="36"/>
      <c r="V159" s="36"/>
      <c r="W159" s="36"/>
      <c r="X159" s="36"/>
      <c r="Y159" s="36"/>
      <c r="Z159" s="36"/>
      <c r="AA159" s="36"/>
      <c r="AB159" s="36"/>
      <c r="AC159" s="36"/>
      <c r="AD159" s="36"/>
      <c r="AE159" s="36"/>
      <c r="AT159" s="19" t="s">
        <v>334</v>
      </c>
      <c r="AU159" s="19" t="s">
        <v>87</v>
      </c>
    </row>
    <row r="160" spans="1:65" s="13" customFormat="1" ht="11.25">
      <c r="B160" s="201"/>
      <c r="C160" s="202"/>
      <c r="D160" s="195" t="s">
        <v>336</v>
      </c>
      <c r="E160" s="203" t="s">
        <v>19</v>
      </c>
      <c r="F160" s="204" t="s">
        <v>7385</v>
      </c>
      <c r="G160" s="202"/>
      <c r="H160" s="205">
        <v>9.0999999999999998E-2</v>
      </c>
      <c r="I160" s="206"/>
      <c r="J160" s="202"/>
      <c r="K160" s="202"/>
      <c r="L160" s="207"/>
      <c r="M160" s="208"/>
      <c r="N160" s="209"/>
      <c r="O160" s="209"/>
      <c r="P160" s="209"/>
      <c r="Q160" s="209"/>
      <c r="R160" s="209"/>
      <c r="S160" s="209"/>
      <c r="T160" s="210"/>
      <c r="AT160" s="211" t="s">
        <v>336</v>
      </c>
      <c r="AU160" s="211" t="s">
        <v>87</v>
      </c>
      <c r="AV160" s="13" t="s">
        <v>87</v>
      </c>
      <c r="AW160" s="13" t="s">
        <v>37</v>
      </c>
      <c r="AX160" s="13" t="s">
        <v>84</v>
      </c>
      <c r="AY160" s="211" t="s">
        <v>324</v>
      </c>
    </row>
    <row r="161" spans="1:65" s="2" customFormat="1" ht="14.45" customHeight="1">
      <c r="A161" s="36"/>
      <c r="B161" s="37"/>
      <c r="C161" s="182" t="s">
        <v>187</v>
      </c>
      <c r="D161" s="182" t="s">
        <v>326</v>
      </c>
      <c r="E161" s="183" t="s">
        <v>7386</v>
      </c>
      <c r="F161" s="184" t="s">
        <v>7387</v>
      </c>
      <c r="G161" s="185" t="s">
        <v>157</v>
      </c>
      <c r="H161" s="186">
        <v>2.1779999999999999</v>
      </c>
      <c r="I161" s="187"/>
      <c r="J161" s="188">
        <f>ROUND(I161*H161,2)</f>
        <v>0</v>
      </c>
      <c r="K161" s="184" t="s">
        <v>329</v>
      </c>
      <c r="L161" s="41"/>
      <c r="M161" s="189" t="s">
        <v>19</v>
      </c>
      <c r="N161" s="190" t="s">
        <v>47</v>
      </c>
      <c r="O161" s="66"/>
      <c r="P161" s="191">
        <f>O161*H161</f>
        <v>0</v>
      </c>
      <c r="Q161" s="191">
        <v>0</v>
      </c>
      <c r="R161" s="191">
        <f>Q161*H161</f>
        <v>0</v>
      </c>
      <c r="S161" s="191">
        <v>0</v>
      </c>
      <c r="T161" s="192">
        <f>S161*H161</f>
        <v>0</v>
      </c>
      <c r="U161" s="36"/>
      <c r="V161" s="36"/>
      <c r="W161" s="36"/>
      <c r="X161" s="36"/>
      <c r="Y161" s="36"/>
      <c r="Z161" s="36"/>
      <c r="AA161" s="36"/>
      <c r="AB161" s="36"/>
      <c r="AC161" s="36"/>
      <c r="AD161" s="36"/>
      <c r="AE161" s="36"/>
      <c r="AR161" s="193" t="s">
        <v>330</v>
      </c>
      <c r="AT161" s="193" t="s">
        <v>326</v>
      </c>
      <c r="AU161" s="193" t="s">
        <v>87</v>
      </c>
      <c r="AY161" s="19" t="s">
        <v>324</v>
      </c>
      <c r="BE161" s="194">
        <f>IF(N161="základní",J161,0)</f>
        <v>0</v>
      </c>
      <c r="BF161" s="194">
        <f>IF(N161="snížená",J161,0)</f>
        <v>0</v>
      </c>
      <c r="BG161" s="194">
        <f>IF(N161="zákl. přenesená",J161,0)</f>
        <v>0</v>
      </c>
      <c r="BH161" s="194">
        <f>IF(N161="sníž. přenesená",J161,0)</f>
        <v>0</v>
      </c>
      <c r="BI161" s="194">
        <f>IF(N161="nulová",J161,0)</f>
        <v>0</v>
      </c>
      <c r="BJ161" s="19" t="s">
        <v>84</v>
      </c>
      <c r="BK161" s="194">
        <f>ROUND(I161*H161,2)</f>
        <v>0</v>
      </c>
      <c r="BL161" s="19" t="s">
        <v>330</v>
      </c>
      <c r="BM161" s="193" t="s">
        <v>7450</v>
      </c>
    </row>
    <row r="162" spans="1:65" s="2" customFormat="1" ht="19.5">
      <c r="A162" s="36"/>
      <c r="B162" s="37"/>
      <c r="C162" s="38"/>
      <c r="D162" s="195" t="s">
        <v>332</v>
      </c>
      <c r="E162" s="38"/>
      <c r="F162" s="196" t="s">
        <v>7389</v>
      </c>
      <c r="G162" s="38"/>
      <c r="H162" s="38"/>
      <c r="I162" s="197"/>
      <c r="J162" s="38"/>
      <c r="K162" s="38"/>
      <c r="L162" s="41"/>
      <c r="M162" s="198"/>
      <c r="N162" s="199"/>
      <c r="O162" s="66"/>
      <c r="P162" s="66"/>
      <c r="Q162" s="66"/>
      <c r="R162" s="66"/>
      <c r="S162" s="66"/>
      <c r="T162" s="67"/>
      <c r="U162" s="36"/>
      <c r="V162" s="36"/>
      <c r="W162" s="36"/>
      <c r="X162" s="36"/>
      <c r="Y162" s="36"/>
      <c r="Z162" s="36"/>
      <c r="AA162" s="36"/>
      <c r="AB162" s="36"/>
      <c r="AC162" s="36"/>
      <c r="AD162" s="36"/>
      <c r="AE162" s="36"/>
      <c r="AT162" s="19" t="s">
        <v>332</v>
      </c>
      <c r="AU162" s="19" t="s">
        <v>87</v>
      </c>
    </row>
    <row r="163" spans="1:65" s="2" customFormat="1" ht="58.5">
      <c r="A163" s="36"/>
      <c r="B163" s="37"/>
      <c r="C163" s="38"/>
      <c r="D163" s="195" t="s">
        <v>334</v>
      </c>
      <c r="E163" s="38"/>
      <c r="F163" s="200" t="s">
        <v>7382</v>
      </c>
      <c r="G163" s="38"/>
      <c r="H163" s="38"/>
      <c r="I163" s="197"/>
      <c r="J163" s="38"/>
      <c r="K163" s="38"/>
      <c r="L163" s="41"/>
      <c r="M163" s="198"/>
      <c r="N163" s="199"/>
      <c r="O163" s="66"/>
      <c r="P163" s="66"/>
      <c r="Q163" s="66"/>
      <c r="R163" s="66"/>
      <c r="S163" s="66"/>
      <c r="T163" s="67"/>
      <c r="U163" s="36"/>
      <c r="V163" s="36"/>
      <c r="W163" s="36"/>
      <c r="X163" s="36"/>
      <c r="Y163" s="36"/>
      <c r="Z163" s="36"/>
      <c r="AA163" s="36"/>
      <c r="AB163" s="36"/>
      <c r="AC163" s="36"/>
      <c r="AD163" s="36"/>
      <c r="AE163" s="36"/>
      <c r="AT163" s="19" t="s">
        <v>334</v>
      </c>
      <c r="AU163" s="19" t="s">
        <v>87</v>
      </c>
    </row>
    <row r="164" spans="1:65" s="13" customFormat="1" ht="11.25">
      <c r="B164" s="201"/>
      <c r="C164" s="202"/>
      <c r="D164" s="195" t="s">
        <v>336</v>
      </c>
      <c r="E164" s="203" t="s">
        <v>19</v>
      </c>
      <c r="F164" s="204" t="s">
        <v>7392</v>
      </c>
      <c r="G164" s="202"/>
      <c r="H164" s="205">
        <v>2.1779999999999999</v>
      </c>
      <c r="I164" s="206"/>
      <c r="J164" s="202"/>
      <c r="K164" s="202"/>
      <c r="L164" s="207"/>
      <c r="M164" s="208"/>
      <c r="N164" s="209"/>
      <c r="O164" s="209"/>
      <c r="P164" s="209"/>
      <c r="Q164" s="209"/>
      <c r="R164" s="209"/>
      <c r="S164" s="209"/>
      <c r="T164" s="210"/>
      <c r="AT164" s="211" t="s">
        <v>336</v>
      </c>
      <c r="AU164" s="211" t="s">
        <v>87</v>
      </c>
      <c r="AV164" s="13" t="s">
        <v>87</v>
      </c>
      <c r="AW164" s="13" t="s">
        <v>37</v>
      </c>
      <c r="AX164" s="13" t="s">
        <v>84</v>
      </c>
      <c r="AY164" s="211" t="s">
        <v>324</v>
      </c>
    </row>
    <row r="165" spans="1:65" s="2" customFormat="1" ht="24.2" customHeight="1">
      <c r="A165" s="36"/>
      <c r="B165" s="37"/>
      <c r="C165" s="182" t="s">
        <v>587</v>
      </c>
      <c r="D165" s="254" t="s">
        <v>326</v>
      </c>
      <c r="E165" s="183" t="s">
        <v>7395</v>
      </c>
      <c r="F165" s="184" t="s">
        <v>7396</v>
      </c>
      <c r="G165" s="185" t="s">
        <v>157</v>
      </c>
      <c r="H165" s="186">
        <v>9.0999999999999998E-2</v>
      </c>
      <c r="I165" s="187"/>
      <c r="J165" s="188">
        <f>ROUND(I165*H165,2)</f>
        <v>0</v>
      </c>
      <c r="K165" s="184" t="s">
        <v>19</v>
      </c>
      <c r="L165" s="41"/>
      <c r="M165" s="189" t="s">
        <v>19</v>
      </c>
      <c r="N165" s="190" t="s">
        <v>47</v>
      </c>
      <c r="O165" s="66"/>
      <c r="P165" s="191">
        <f>O165*H165</f>
        <v>0</v>
      </c>
      <c r="Q165" s="191">
        <v>0</v>
      </c>
      <c r="R165" s="191">
        <f>Q165*H165</f>
        <v>0</v>
      </c>
      <c r="S165" s="191">
        <v>0</v>
      </c>
      <c r="T165" s="192">
        <f>S165*H165</f>
        <v>0</v>
      </c>
      <c r="U165" s="36"/>
      <c r="V165" s="36"/>
      <c r="W165" s="36"/>
      <c r="X165" s="36"/>
      <c r="Y165" s="36"/>
      <c r="Z165" s="36"/>
      <c r="AA165" s="36"/>
      <c r="AB165" s="36"/>
      <c r="AC165" s="36"/>
      <c r="AD165" s="36"/>
      <c r="AE165" s="36"/>
      <c r="AR165" s="193" t="s">
        <v>330</v>
      </c>
      <c r="AT165" s="193" t="s">
        <v>326</v>
      </c>
      <c r="AU165" s="193" t="s">
        <v>87</v>
      </c>
      <c r="AY165" s="19" t="s">
        <v>324</v>
      </c>
      <c r="BE165" s="194">
        <f>IF(N165="základní",J165,0)</f>
        <v>0</v>
      </c>
      <c r="BF165" s="194">
        <f>IF(N165="snížená",J165,0)</f>
        <v>0</v>
      </c>
      <c r="BG165" s="194">
        <f>IF(N165="zákl. přenesená",J165,0)</f>
        <v>0</v>
      </c>
      <c r="BH165" s="194">
        <f>IF(N165="sníž. přenesená",J165,0)</f>
        <v>0</v>
      </c>
      <c r="BI165" s="194">
        <f>IF(N165="nulová",J165,0)</f>
        <v>0</v>
      </c>
      <c r="BJ165" s="19" t="s">
        <v>84</v>
      </c>
      <c r="BK165" s="194">
        <f>ROUND(I165*H165,2)</f>
        <v>0</v>
      </c>
      <c r="BL165" s="19" t="s">
        <v>330</v>
      </c>
      <c r="BM165" s="193" t="s">
        <v>7451</v>
      </c>
    </row>
    <row r="166" spans="1:65" s="2" customFormat="1" ht="11.25">
      <c r="A166" s="36"/>
      <c r="B166" s="37"/>
      <c r="C166" s="38"/>
      <c r="D166" s="195" t="s">
        <v>332</v>
      </c>
      <c r="E166" s="38"/>
      <c r="F166" s="196" t="s">
        <v>7396</v>
      </c>
      <c r="G166" s="38"/>
      <c r="H166" s="38"/>
      <c r="I166" s="197"/>
      <c r="J166" s="38"/>
      <c r="K166" s="38"/>
      <c r="L166" s="41"/>
      <c r="M166" s="198"/>
      <c r="N166" s="199"/>
      <c r="O166" s="66"/>
      <c r="P166" s="66"/>
      <c r="Q166" s="66"/>
      <c r="R166" s="66"/>
      <c r="S166" s="66"/>
      <c r="T166" s="67"/>
      <c r="U166" s="36"/>
      <c r="V166" s="36"/>
      <c r="W166" s="36"/>
      <c r="X166" s="36"/>
      <c r="Y166" s="36"/>
      <c r="Z166" s="36"/>
      <c r="AA166" s="36"/>
      <c r="AB166" s="36"/>
      <c r="AC166" s="36"/>
      <c r="AD166" s="36"/>
      <c r="AE166" s="36"/>
      <c r="AT166" s="19" t="s">
        <v>332</v>
      </c>
      <c r="AU166" s="19" t="s">
        <v>87</v>
      </c>
    </row>
    <row r="167" spans="1:65" s="2" customFormat="1" ht="58.5">
      <c r="A167" s="36"/>
      <c r="B167" s="37"/>
      <c r="C167" s="38"/>
      <c r="D167" s="195" t="s">
        <v>334</v>
      </c>
      <c r="E167" s="38"/>
      <c r="F167" s="200" t="s">
        <v>5176</v>
      </c>
      <c r="G167" s="38"/>
      <c r="H167" s="38"/>
      <c r="I167" s="197"/>
      <c r="J167" s="38"/>
      <c r="K167" s="38"/>
      <c r="L167" s="41"/>
      <c r="M167" s="198"/>
      <c r="N167" s="199"/>
      <c r="O167" s="66"/>
      <c r="P167" s="66"/>
      <c r="Q167" s="66"/>
      <c r="R167" s="66"/>
      <c r="S167" s="66"/>
      <c r="T167" s="67"/>
      <c r="U167" s="36"/>
      <c r="V167" s="36"/>
      <c r="W167" s="36"/>
      <c r="X167" s="36"/>
      <c r="Y167" s="36"/>
      <c r="Z167" s="36"/>
      <c r="AA167" s="36"/>
      <c r="AB167" s="36"/>
      <c r="AC167" s="36"/>
      <c r="AD167" s="36"/>
      <c r="AE167" s="36"/>
      <c r="AT167" s="19" t="s">
        <v>334</v>
      </c>
      <c r="AU167" s="19" t="s">
        <v>87</v>
      </c>
    </row>
    <row r="168" spans="1:65" s="13" customFormat="1" ht="11.25">
      <c r="B168" s="201"/>
      <c r="C168" s="202"/>
      <c r="D168" s="195" t="s">
        <v>336</v>
      </c>
      <c r="E168" s="203" t="s">
        <v>19</v>
      </c>
      <c r="F168" s="204" t="s">
        <v>7385</v>
      </c>
      <c r="G168" s="202"/>
      <c r="H168" s="205">
        <v>9.0999999999999998E-2</v>
      </c>
      <c r="I168" s="206"/>
      <c r="J168" s="202"/>
      <c r="K168" s="202"/>
      <c r="L168" s="207"/>
      <c r="M168" s="208"/>
      <c r="N168" s="209"/>
      <c r="O168" s="209"/>
      <c r="P168" s="209"/>
      <c r="Q168" s="209"/>
      <c r="R168" s="209"/>
      <c r="S168" s="209"/>
      <c r="T168" s="210"/>
      <c r="AT168" s="211" t="s">
        <v>336</v>
      </c>
      <c r="AU168" s="211" t="s">
        <v>87</v>
      </c>
      <c r="AV168" s="13" t="s">
        <v>87</v>
      </c>
      <c r="AW168" s="13" t="s">
        <v>37</v>
      </c>
      <c r="AX168" s="13" t="s">
        <v>84</v>
      </c>
      <c r="AY168" s="211" t="s">
        <v>324</v>
      </c>
    </row>
    <row r="169" spans="1:65" s="2" customFormat="1" ht="14.45" customHeight="1">
      <c r="A169" s="36"/>
      <c r="B169" s="37"/>
      <c r="C169" s="182" t="s">
        <v>593</v>
      </c>
      <c r="D169" s="182" t="s">
        <v>326</v>
      </c>
      <c r="E169" s="183" t="s">
        <v>1927</v>
      </c>
      <c r="F169" s="184" t="s">
        <v>1928</v>
      </c>
      <c r="G169" s="185" t="s">
        <v>157</v>
      </c>
      <c r="H169" s="186">
        <v>27.254999999999999</v>
      </c>
      <c r="I169" s="187"/>
      <c r="J169" s="188">
        <f>ROUND(I169*H169,2)</f>
        <v>0</v>
      </c>
      <c r="K169" s="184" t="s">
        <v>329</v>
      </c>
      <c r="L169" s="41"/>
      <c r="M169" s="189" t="s">
        <v>19</v>
      </c>
      <c r="N169" s="190" t="s">
        <v>47</v>
      </c>
      <c r="O169" s="66"/>
      <c r="P169" s="191">
        <f>O169*H169</f>
        <v>0</v>
      </c>
      <c r="Q169" s="191">
        <v>0</v>
      </c>
      <c r="R169" s="191">
        <f>Q169*H169</f>
        <v>0</v>
      </c>
      <c r="S169" s="191">
        <v>0</v>
      </c>
      <c r="T169" s="192">
        <f>S169*H169</f>
        <v>0</v>
      </c>
      <c r="U169" s="36"/>
      <c r="V169" s="36"/>
      <c r="W169" s="36"/>
      <c r="X169" s="36"/>
      <c r="Y169" s="36"/>
      <c r="Z169" s="36"/>
      <c r="AA169" s="36"/>
      <c r="AB169" s="36"/>
      <c r="AC169" s="36"/>
      <c r="AD169" s="36"/>
      <c r="AE169" s="36"/>
      <c r="AR169" s="193" t="s">
        <v>330</v>
      </c>
      <c r="AT169" s="193" t="s">
        <v>326</v>
      </c>
      <c r="AU169" s="193" t="s">
        <v>87</v>
      </c>
      <c r="AY169" s="19" t="s">
        <v>324</v>
      </c>
      <c r="BE169" s="194">
        <f>IF(N169="základní",J169,0)</f>
        <v>0</v>
      </c>
      <c r="BF169" s="194">
        <f>IF(N169="snížená",J169,0)</f>
        <v>0</v>
      </c>
      <c r="BG169" s="194">
        <f>IF(N169="zákl. přenesená",J169,0)</f>
        <v>0</v>
      </c>
      <c r="BH169" s="194">
        <f>IF(N169="sníž. přenesená",J169,0)</f>
        <v>0</v>
      </c>
      <c r="BI169" s="194">
        <f>IF(N169="nulová",J169,0)</f>
        <v>0</v>
      </c>
      <c r="BJ169" s="19" t="s">
        <v>84</v>
      </c>
      <c r="BK169" s="194">
        <f>ROUND(I169*H169,2)</f>
        <v>0</v>
      </c>
      <c r="BL169" s="19" t="s">
        <v>330</v>
      </c>
      <c r="BM169" s="193" t="s">
        <v>7452</v>
      </c>
    </row>
    <row r="170" spans="1:65" s="2" customFormat="1" ht="11.25">
      <c r="A170" s="36"/>
      <c r="B170" s="37"/>
      <c r="C170" s="38"/>
      <c r="D170" s="195" t="s">
        <v>332</v>
      </c>
      <c r="E170" s="38"/>
      <c r="F170" s="196" t="s">
        <v>1930</v>
      </c>
      <c r="G170" s="38"/>
      <c r="H170" s="38"/>
      <c r="I170" s="197"/>
      <c r="J170" s="38"/>
      <c r="K170" s="38"/>
      <c r="L170" s="41"/>
      <c r="M170" s="198"/>
      <c r="N170" s="199"/>
      <c r="O170" s="66"/>
      <c r="P170" s="66"/>
      <c r="Q170" s="66"/>
      <c r="R170" s="66"/>
      <c r="S170" s="66"/>
      <c r="T170" s="67"/>
      <c r="U170" s="36"/>
      <c r="V170" s="36"/>
      <c r="W170" s="36"/>
      <c r="X170" s="36"/>
      <c r="Y170" s="36"/>
      <c r="Z170" s="36"/>
      <c r="AA170" s="36"/>
      <c r="AB170" s="36"/>
      <c r="AC170" s="36"/>
      <c r="AD170" s="36"/>
      <c r="AE170" s="36"/>
      <c r="AT170" s="19" t="s">
        <v>332</v>
      </c>
      <c r="AU170" s="19" t="s">
        <v>87</v>
      </c>
    </row>
    <row r="171" spans="1:65" s="2" customFormat="1" ht="78">
      <c r="A171" s="36"/>
      <c r="B171" s="37"/>
      <c r="C171" s="38"/>
      <c r="D171" s="195" t="s">
        <v>334</v>
      </c>
      <c r="E171" s="38"/>
      <c r="F171" s="200" t="s">
        <v>1931</v>
      </c>
      <c r="G171" s="38"/>
      <c r="H171" s="38"/>
      <c r="I171" s="197"/>
      <c r="J171" s="38"/>
      <c r="K171" s="38"/>
      <c r="L171" s="41"/>
      <c r="M171" s="198"/>
      <c r="N171" s="199"/>
      <c r="O171" s="66"/>
      <c r="P171" s="66"/>
      <c r="Q171" s="66"/>
      <c r="R171" s="66"/>
      <c r="S171" s="66"/>
      <c r="T171" s="67"/>
      <c r="U171" s="36"/>
      <c r="V171" s="36"/>
      <c r="W171" s="36"/>
      <c r="X171" s="36"/>
      <c r="Y171" s="36"/>
      <c r="Z171" s="36"/>
      <c r="AA171" s="36"/>
      <c r="AB171" s="36"/>
      <c r="AC171" s="36"/>
      <c r="AD171" s="36"/>
      <c r="AE171" s="36"/>
      <c r="AT171" s="19" t="s">
        <v>334</v>
      </c>
      <c r="AU171" s="19" t="s">
        <v>87</v>
      </c>
    </row>
    <row r="172" spans="1:65" s="13" customFormat="1" ht="11.25">
      <c r="B172" s="201"/>
      <c r="C172" s="202"/>
      <c r="D172" s="195" t="s">
        <v>336</v>
      </c>
      <c r="E172" s="203" t="s">
        <v>19</v>
      </c>
      <c r="F172" s="204" t="s">
        <v>7453</v>
      </c>
      <c r="G172" s="202"/>
      <c r="H172" s="205">
        <v>27.254999999999999</v>
      </c>
      <c r="I172" s="206"/>
      <c r="J172" s="202"/>
      <c r="K172" s="202"/>
      <c r="L172" s="207"/>
      <c r="M172" s="208"/>
      <c r="N172" s="209"/>
      <c r="O172" s="209"/>
      <c r="P172" s="209"/>
      <c r="Q172" s="209"/>
      <c r="R172" s="209"/>
      <c r="S172" s="209"/>
      <c r="T172" s="210"/>
      <c r="AT172" s="211" t="s">
        <v>336</v>
      </c>
      <c r="AU172" s="211" t="s">
        <v>87</v>
      </c>
      <c r="AV172" s="13" t="s">
        <v>87</v>
      </c>
      <c r="AW172" s="13" t="s">
        <v>37</v>
      </c>
      <c r="AX172" s="13" t="s">
        <v>84</v>
      </c>
      <c r="AY172" s="211" t="s">
        <v>324</v>
      </c>
    </row>
    <row r="173" spans="1:65" s="2" customFormat="1" ht="14.45" customHeight="1">
      <c r="A173" s="36"/>
      <c r="B173" s="37"/>
      <c r="C173" s="182" t="s">
        <v>598</v>
      </c>
      <c r="D173" s="182" t="s">
        <v>326</v>
      </c>
      <c r="E173" s="183" t="s">
        <v>1934</v>
      </c>
      <c r="F173" s="184" t="s">
        <v>1935</v>
      </c>
      <c r="G173" s="185" t="s">
        <v>157</v>
      </c>
      <c r="H173" s="186">
        <v>654.12</v>
      </c>
      <c r="I173" s="187"/>
      <c r="J173" s="188">
        <f>ROUND(I173*H173,2)</f>
        <v>0</v>
      </c>
      <c r="K173" s="184" t="s">
        <v>329</v>
      </c>
      <c r="L173" s="41"/>
      <c r="M173" s="189" t="s">
        <v>19</v>
      </c>
      <c r="N173" s="190" t="s">
        <v>47</v>
      </c>
      <c r="O173" s="66"/>
      <c r="P173" s="191">
        <f>O173*H173</f>
        <v>0</v>
      </c>
      <c r="Q173" s="191">
        <v>0</v>
      </c>
      <c r="R173" s="191">
        <f>Q173*H173</f>
        <v>0</v>
      </c>
      <c r="S173" s="191">
        <v>0</v>
      </c>
      <c r="T173" s="192">
        <f>S173*H173</f>
        <v>0</v>
      </c>
      <c r="U173" s="36"/>
      <c r="V173" s="36"/>
      <c r="W173" s="36"/>
      <c r="X173" s="36"/>
      <c r="Y173" s="36"/>
      <c r="Z173" s="36"/>
      <c r="AA173" s="36"/>
      <c r="AB173" s="36"/>
      <c r="AC173" s="36"/>
      <c r="AD173" s="36"/>
      <c r="AE173" s="36"/>
      <c r="AR173" s="193" t="s">
        <v>330</v>
      </c>
      <c r="AT173" s="193" t="s">
        <v>326</v>
      </c>
      <c r="AU173" s="193" t="s">
        <v>87</v>
      </c>
      <c r="AY173" s="19" t="s">
        <v>324</v>
      </c>
      <c r="BE173" s="194">
        <f>IF(N173="základní",J173,0)</f>
        <v>0</v>
      </c>
      <c r="BF173" s="194">
        <f>IF(N173="snížená",J173,0)</f>
        <v>0</v>
      </c>
      <c r="BG173" s="194">
        <f>IF(N173="zákl. přenesená",J173,0)</f>
        <v>0</v>
      </c>
      <c r="BH173" s="194">
        <f>IF(N173="sníž. přenesená",J173,0)</f>
        <v>0</v>
      </c>
      <c r="BI173" s="194">
        <f>IF(N173="nulová",J173,0)</f>
        <v>0</v>
      </c>
      <c r="BJ173" s="19" t="s">
        <v>84</v>
      </c>
      <c r="BK173" s="194">
        <f>ROUND(I173*H173,2)</f>
        <v>0</v>
      </c>
      <c r="BL173" s="19" t="s">
        <v>330</v>
      </c>
      <c r="BM173" s="193" t="s">
        <v>7454</v>
      </c>
    </row>
    <row r="174" spans="1:65" s="2" customFormat="1" ht="11.25">
      <c r="A174" s="36"/>
      <c r="B174" s="37"/>
      <c r="C174" s="38"/>
      <c r="D174" s="195" t="s">
        <v>332</v>
      </c>
      <c r="E174" s="38"/>
      <c r="F174" s="196" t="s">
        <v>1937</v>
      </c>
      <c r="G174" s="38"/>
      <c r="H174" s="38"/>
      <c r="I174" s="197"/>
      <c r="J174" s="38"/>
      <c r="K174" s="38"/>
      <c r="L174" s="41"/>
      <c r="M174" s="198"/>
      <c r="N174" s="199"/>
      <c r="O174" s="66"/>
      <c r="P174" s="66"/>
      <c r="Q174" s="66"/>
      <c r="R174" s="66"/>
      <c r="S174" s="66"/>
      <c r="T174" s="67"/>
      <c r="U174" s="36"/>
      <c r="V174" s="36"/>
      <c r="W174" s="36"/>
      <c r="X174" s="36"/>
      <c r="Y174" s="36"/>
      <c r="Z174" s="36"/>
      <c r="AA174" s="36"/>
      <c r="AB174" s="36"/>
      <c r="AC174" s="36"/>
      <c r="AD174" s="36"/>
      <c r="AE174" s="36"/>
      <c r="AT174" s="19" t="s">
        <v>332</v>
      </c>
      <c r="AU174" s="19" t="s">
        <v>87</v>
      </c>
    </row>
    <row r="175" spans="1:65" s="2" customFormat="1" ht="78">
      <c r="A175" s="36"/>
      <c r="B175" s="37"/>
      <c r="C175" s="38"/>
      <c r="D175" s="195" t="s">
        <v>334</v>
      </c>
      <c r="E175" s="38"/>
      <c r="F175" s="200" t="s">
        <v>1931</v>
      </c>
      <c r="G175" s="38"/>
      <c r="H175" s="38"/>
      <c r="I175" s="197"/>
      <c r="J175" s="38"/>
      <c r="K175" s="38"/>
      <c r="L175" s="41"/>
      <c r="M175" s="198"/>
      <c r="N175" s="199"/>
      <c r="O175" s="66"/>
      <c r="P175" s="66"/>
      <c r="Q175" s="66"/>
      <c r="R175" s="66"/>
      <c r="S175" s="66"/>
      <c r="T175" s="67"/>
      <c r="U175" s="36"/>
      <c r="V175" s="36"/>
      <c r="W175" s="36"/>
      <c r="X175" s="36"/>
      <c r="Y175" s="36"/>
      <c r="Z175" s="36"/>
      <c r="AA175" s="36"/>
      <c r="AB175" s="36"/>
      <c r="AC175" s="36"/>
      <c r="AD175" s="36"/>
      <c r="AE175" s="36"/>
      <c r="AT175" s="19" t="s">
        <v>334</v>
      </c>
      <c r="AU175" s="19" t="s">
        <v>87</v>
      </c>
    </row>
    <row r="176" spans="1:65" s="13" customFormat="1" ht="11.25">
      <c r="B176" s="201"/>
      <c r="C176" s="202"/>
      <c r="D176" s="195" t="s">
        <v>336</v>
      </c>
      <c r="E176" s="203" t="s">
        <v>19</v>
      </c>
      <c r="F176" s="204" t="s">
        <v>7455</v>
      </c>
      <c r="G176" s="202"/>
      <c r="H176" s="205">
        <v>654.12</v>
      </c>
      <c r="I176" s="206"/>
      <c r="J176" s="202"/>
      <c r="K176" s="202"/>
      <c r="L176" s="207"/>
      <c r="M176" s="208"/>
      <c r="N176" s="209"/>
      <c r="O176" s="209"/>
      <c r="P176" s="209"/>
      <c r="Q176" s="209"/>
      <c r="R176" s="209"/>
      <c r="S176" s="209"/>
      <c r="T176" s="210"/>
      <c r="AT176" s="211" t="s">
        <v>336</v>
      </c>
      <c r="AU176" s="211" t="s">
        <v>87</v>
      </c>
      <c r="AV176" s="13" t="s">
        <v>87</v>
      </c>
      <c r="AW176" s="13" t="s">
        <v>37</v>
      </c>
      <c r="AX176" s="13" t="s">
        <v>84</v>
      </c>
      <c r="AY176" s="211" t="s">
        <v>324</v>
      </c>
    </row>
    <row r="177" spans="1:65" s="2" customFormat="1" ht="14.45" customHeight="1">
      <c r="A177" s="36"/>
      <c r="B177" s="37"/>
      <c r="C177" s="182" t="s">
        <v>605</v>
      </c>
      <c r="D177" s="254" t="s">
        <v>326</v>
      </c>
      <c r="E177" s="183" t="s">
        <v>1978</v>
      </c>
      <c r="F177" s="184" t="s">
        <v>1979</v>
      </c>
      <c r="G177" s="185" t="s">
        <v>157</v>
      </c>
      <c r="H177" s="186">
        <v>27.254999999999999</v>
      </c>
      <c r="I177" s="187"/>
      <c r="J177" s="188">
        <f>ROUND(I177*H177,2)</f>
        <v>0</v>
      </c>
      <c r="K177" s="184" t="s">
        <v>19</v>
      </c>
      <c r="L177" s="41"/>
      <c r="M177" s="189" t="s">
        <v>19</v>
      </c>
      <c r="N177" s="190" t="s">
        <v>47</v>
      </c>
      <c r="O177" s="66"/>
      <c r="P177" s="191">
        <f>O177*H177</f>
        <v>0</v>
      </c>
      <c r="Q177" s="191">
        <v>0</v>
      </c>
      <c r="R177" s="191">
        <f>Q177*H177</f>
        <v>0</v>
      </c>
      <c r="S177" s="191">
        <v>0</v>
      </c>
      <c r="T177" s="192">
        <f>S177*H177</f>
        <v>0</v>
      </c>
      <c r="U177" s="36"/>
      <c r="V177" s="36"/>
      <c r="W177" s="36"/>
      <c r="X177" s="36"/>
      <c r="Y177" s="36"/>
      <c r="Z177" s="36"/>
      <c r="AA177" s="36"/>
      <c r="AB177" s="36"/>
      <c r="AC177" s="36"/>
      <c r="AD177" s="36"/>
      <c r="AE177" s="36"/>
      <c r="AR177" s="193" t="s">
        <v>330</v>
      </c>
      <c r="AT177" s="193" t="s">
        <v>326</v>
      </c>
      <c r="AU177" s="193" t="s">
        <v>87</v>
      </c>
      <c r="AY177" s="19" t="s">
        <v>324</v>
      </c>
      <c r="BE177" s="194">
        <f>IF(N177="základní",J177,0)</f>
        <v>0</v>
      </c>
      <c r="BF177" s="194">
        <f>IF(N177="snížená",J177,0)</f>
        <v>0</v>
      </c>
      <c r="BG177" s="194">
        <f>IF(N177="zákl. přenesená",J177,0)</f>
        <v>0</v>
      </c>
      <c r="BH177" s="194">
        <f>IF(N177="sníž. přenesená",J177,0)</f>
        <v>0</v>
      </c>
      <c r="BI177" s="194">
        <f>IF(N177="nulová",J177,0)</f>
        <v>0</v>
      </c>
      <c r="BJ177" s="19" t="s">
        <v>84</v>
      </c>
      <c r="BK177" s="194">
        <f>ROUND(I177*H177,2)</f>
        <v>0</v>
      </c>
      <c r="BL177" s="19" t="s">
        <v>330</v>
      </c>
      <c r="BM177" s="193" t="s">
        <v>7456</v>
      </c>
    </row>
    <row r="178" spans="1:65" s="2" customFormat="1" ht="11.25">
      <c r="A178" s="36"/>
      <c r="B178" s="37"/>
      <c r="C178" s="38"/>
      <c r="D178" s="195" t="s">
        <v>332</v>
      </c>
      <c r="E178" s="38"/>
      <c r="F178" s="196" t="s">
        <v>1979</v>
      </c>
      <c r="G178" s="38"/>
      <c r="H178" s="38"/>
      <c r="I178" s="197"/>
      <c r="J178" s="38"/>
      <c r="K178" s="38"/>
      <c r="L178" s="41"/>
      <c r="M178" s="198"/>
      <c r="N178" s="199"/>
      <c r="O178" s="66"/>
      <c r="P178" s="66"/>
      <c r="Q178" s="66"/>
      <c r="R178" s="66"/>
      <c r="S178" s="66"/>
      <c r="T178" s="67"/>
      <c r="U178" s="36"/>
      <c r="V178" s="36"/>
      <c r="W178" s="36"/>
      <c r="X178" s="36"/>
      <c r="Y178" s="36"/>
      <c r="Z178" s="36"/>
      <c r="AA178" s="36"/>
      <c r="AB178" s="36"/>
      <c r="AC178" s="36"/>
      <c r="AD178" s="36"/>
      <c r="AE178" s="36"/>
      <c r="AT178" s="19" t="s">
        <v>332</v>
      </c>
      <c r="AU178" s="19" t="s">
        <v>87</v>
      </c>
    </row>
    <row r="179" spans="1:65" s="13" customFormat="1" ht="11.25">
      <c r="B179" s="201"/>
      <c r="C179" s="202"/>
      <c r="D179" s="195" t="s">
        <v>336</v>
      </c>
      <c r="E179" s="203" t="s">
        <v>19</v>
      </c>
      <c r="F179" s="204" t="s">
        <v>7453</v>
      </c>
      <c r="G179" s="202"/>
      <c r="H179" s="205">
        <v>27.254999999999999</v>
      </c>
      <c r="I179" s="206"/>
      <c r="J179" s="202"/>
      <c r="K179" s="202"/>
      <c r="L179" s="207"/>
      <c r="M179" s="208"/>
      <c r="N179" s="209"/>
      <c r="O179" s="209"/>
      <c r="P179" s="209"/>
      <c r="Q179" s="209"/>
      <c r="R179" s="209"/>
      <c r="S179" s="209"/>
      <c r="T179" s="210"/>
      <c r="AT179" s="211" t="s">
        <v>336</v>
      </c>
      <c r="AU179" s="211" t="s">
        <v>87</v>
      </c>
      <c r="AV179" s="13" t="s">
        <v>87</v>
      </c>
      <c r="AW179" s="13" t="s">
        <v>37</v>
      </c>
      <c r="AX179" s="13" t="s">
        <v>84</v>
      </c>
      <c r="AY179" s="211" t="s">
        <v>324</v>
      </c>
    </row>
    <row r="180" spans="1:65" s="12" customFormat="1" ht="22.9" customHeight="1">
      <c r="B180" s="166"/>
      <c r="C180" s="167"/>
      <c r="D180" s="168" t="s">
        <v>75</v>
      </c>
      <c r="E180" s="180" t="s">
        <v>2013</v>
      </c>
      <c r="F180" s="180" t="s">
        <v>2014</v>
      </c>
      <c r="G180" s="167"/>
      <c r="H180" s="167"/>
      <c r="I180" s="170"/>
      <c r="J180" s="181">
        <f>BK180</f>
        <v>0</v>
      </c>
      <c r="K180" s="167"/>
      <c r="L180" s="172"/>
      <c r="M180" s="173"/>
      <c r="N180" s="174"/>
      <c r="O180" s="174"/>
      <c r="P180" s="175">
        <f>SUM(P181:P182)</f>
        <v>0</v>
      </c>
      <c r="Q180" s="174"/>
      <c r="R180" s="175">
        <f>SUM(R181:R182)</f>
        <v>0</v>
      </c>
      <c r="S180" s="174"/>
      <c r="T180" s="176">
        <f>SUM(T181:T182)</f>
        <v>0</v>
      </c>
      <c r="AR180" s="177" t="s">
        <v>84</v>
      </c>
      <c r="AT180" s="178" t="s">
        <v>75</v>
      </c>
      <c r="AU180" s="178" t="s">
        <v>84</v>
      </c>
      <c r="AY180" s="177" t="s">
        <v>324</v>
      </c>
      <c r="BK180" s="179">
        <f>SUM(BK181:BK182)</f>
        <v>0</v>
      </c>
    </row>
    <row r="181" spans="1:65" s="2" customFormat="1" ht="14.45" customHeight="1">
      <c r="A181" s="36"/>
      <c r="B181" s="37"/>
      <c r="C181" s="182" t="s">
        <v>7</v>
      </c>
      <c r="D181" s="182" t="s">
        <v>326</v>
      </c>
      <c r="E181" s="183" t="s">
        <v>7403</v>
      </c>
      <c r="F181" s="184" t="s">
        <v>7404</v>
      </c>
      <c r="G181" s="185" t="s">
        <v>157</v>
      </c>
      <c r="H181" s="186">
        <v>36.012999999999998</v>
      </c>
      <c r="I181" s="187"/>
      <c r="J181" s="188">
        <f>ROUND(I181*H181,2)</f>
        <v>0</v>
      </c>
      <c r="K181" s="184" t="s">
        <v>329</v>
      </c>
      <c r="L181" s="41"/>
      <c r="M181" s="189" t="s">
        <v>19</v>
      </c>
      <c r="N181" s="190" t="s">
        <v>47</v>
      </c>
      <c r="O181" s="66"/>
      <c r="P181" s="191">
        <f>O181*H181</f>
        <v>0</v>
      </c>
      <c r="Q181" s="191">
        <v>0</v>
      </c>
      <c r="R181" s="191">
        <f>Q181*H181</f>
        <v>0</v>
      </c>
      <c r="S181" s="191">
        <v>0</v>
      </c>
      <c r="T181" s="192">
        <f>S181*H181</f>
        <v>0</v>
      </c>
      <c r="U181" s="36"/>
      <c r="V181" s="36"/>
      <c r="W181" s="36"/>
      <c r="X181" s="36"/>
      <c r="Y181" s="36"/>
      <c r="Z181" s="36"/>
      <c r="AA181" s="36"/>
      <c r="AB181" s="36"/>
      <c r="AC181" s="36"/>
      <c r="AD181" s="36"/>
      <c r="AE181" s="36"/>
      <c r="AR181" s="193" t="s">
        <v>330</v>
      </c>
      <c r="AT181" s="193" t="s">
        <v>326</v>
      </c>
      <c r="AU181" s="193" t="s">
        <v>87</v>
      </c>
      <c r="AY181" s="19" t="s">
        <v>324</v>
      </c>
      <c r="BE181" s="194">
        <f>IF(N181="základní",J181,0)</f>
        <v>0</v>
      </c>
      <c r="BF181" s="194">
        <f>IF(N181="snížená",J181,0)</f>
        <v>0</v>
      </c>
      <c r="BG181" s="194">
        <f>IF(N181="zákl. přenesená",J181,0)</f>
        <v>0</v>
      </c>
      <c r="BH181" s="194">
        <f>IF(N181="sníž. přenesená",J181,0)</f>
        <v>0</v>
      </c>
      <c r="BI181" s="194">
        <f>IF(N181="nulová",J181,0)</f>
        <v>0</v>
      </c>
      <c r="BJ181" s="19" t="s">
        <v>84</v>
      </c>
      <c r="BK181" s="194">
        <f>ROUND(I181*H181,2)</f>
        <v>0</v>
      </c>
      <c r="BL181" s="19" t="s">
        <v>330</v>
      </c>
      <c r="BM181" s="193" t="s">
        <v>7457</v>
      </c>
    </row>
    <row r="182" spans="1:65" s="2" customFormat="1" ht="19.5">
      <c r="A182" s="36"/>
      <c r="B182" s="37"/>
      <c r="C182" s="38"/>
      <c r="D182" s="195" t="s">
        <v>332</v>
      </c>
      <c r="E182" s="38"/>
      <c r="F182" s="196" t="s">
        <v>7406</v>
      </c>
      <c r="G182" s="38"/>
      <c r="H182" s="38"/>
      <c r="I182" s="197"/>
      <c r="J182" s="38"/>
      <c r="K182" s="38"/>
      <c r="L182" s="41"/>
      <c r="M182" s="256"/>
      <c r="N182" s="257"/>
      <c r="O182" s="258"/>
      <c r="P182" s="258"/>
      <c r="Q182" s="258"/>
      <c r="R182" s="258"/>
      <c r="S182" s="258"/>
      <c r="T182" s="259"/>
      <c r="U182" s="36"/>
      <c r="V182" s="36"/>
      <c r="W182" s="36"/>
      <c r="X182" s="36"/>
      <c r="Y182" s="36"/>
      <c r="Z182" s="36"/>
      <c r="AA182" s="36"/>
      <c r="AB182" s="36"/>
      <c r="AC182" s="36"/>
      <c r="AD182" s="36"/>
      <c r="AE182" s="36"/>
      <c r="AT182" s="19" t="s">
        <v>332</v>
      </c>
      <c r="AU182" s="19" t="s">
        <v>87</v>
      </c>
    </row>
    <row r="183" spans="1:65" s="2" customFormat="1" ht="6.95" customHeight="1">
      <c r="A183" s="36"/>
      <c r="B183" s="49"/>
      <c r="C183" s="50"/>
      <c r="D183" s="50"/>
      <c r="E183" s="50"/>
      <c r="F183" s="50"/>
      <c r="G183" s="50"/>
      <c r="H183" s="50"/>
      <c r="I183" s="50"/>
      <c r="J183" s="50"/>
      <c r="K183" s="50"/>
      <c r="L183" s="41"/>
      <c r="M183" s="36"/>
      <c r="O183" s="36"/>
      <c r="P183" s="36"/>
      <c r="Q183" s="36"/>
      <c r="R183" s="36"/>
      <c r="S183" s="36"/>
      <c r="T183" s="36"/>
      <c r="U183" s="36"/>
      <c r="V183" s="36"/>
      <c r="W183" s="36"/>
      <c r="X183" s="36"/>
      <c r="Y183" s="36"/>
      <c r="Z183" s="36"/>
      <c r="AA183" s="36"/>
      <c r="AB183" s="36"/>
      <c r="AC183" s="36"/>
      <c r="AD183" s="36"/>
      <c r="AE183" s="36"/>
    </row>
  </sheetData>
  <sheetProtection algorithmName="SHA-512" hashValue="U3wam70+4uSD10Rbb9p4gmtHzLSYUPz0AWyErsS6s/3q4zeWtoFUaDhhEZa9RepUQw9W0ycMb8PjlbqxiSOVTg==" saltValue="8UAyIay8fkn1Xxki15ZwqX6BMmauyXt1dk4pTqwnHOZMJwa4sJ3Ts51fIOLXJmzi8hUdA/u3zHmQO+wnPrJmrg==" spinCount="100000" sheet="1" objects="1" scenarios="1" formatColumns="0" formatRows="0" autoFilter="0"/>
  <autoFilter ref="C84:K182"/>
  <mergeCells count="9">
    <mergeCell ref="E50:H50"/>
    <mergeCell ref="E75:H75"/>
    <mergeCell ref="E77:H77"/>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4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0"/>
      <c r="M2" s="390"/>
      <c r="N2" s="390"/>
      <c r="O2" s="390"/>
      <c r="P2" s="390"/>
      <c r="Q2" s="390"/>
      <c r="R2" s="390"/>
      <c r="S2" s="390"/>
      <c r="T2" s="390"/>
      <c r="U2" s="390"/>
      <c r="V2" s="390"/>
      <c r="AT2" s="19" t="s">
        <v>132</v>
      </c>
    </row>
    <row r="3" spans="1:46" s="1" customFormat="1" ht="6.95" customHeight="1">
      <c r="B3" s="111"/>
      <c r="C3" s="112"/>
      <c r="D3" s="112"/>
      <c r="E3" s="112"/>
      <c r="F3" s="112"/>
      <c r="G3" s="112"/>
      <c r="H3" s="112"/>
      <c r="I3" s="112"/>
      <c r="J3" s="112"/>
      <c r="K3" s="112"/>
      <c r="L3" s="22"/>
      <c r="AT3" s="19" t="s">
        <v>87</v>
      </c>
    </row>
    <row r="4" spans="1:46" s="1" customFormat="1" ht="24.95" customHeight="1">
      <c r="B4" s="22"/>
      <c r="D4" s="113" t="s">
        <v>140</v>
      </c>
      <c r="L4" s="22"/>
      <c r="M4" s="114" t="s">
        <v>10</v>
      </c>
      <c r="AT4" s="19" t="s">
        <v>4</v>
      </c>
    </row>
    <row r="5" spans="1:46" s="1" customFormat="1" ht="6.95" customHeight="1">
      <c r="B5" s="22"/>
      <c r="L5" s="22"/>
    </row>
    <row r="6" spans="1:46" s="1" customFormat="1" ht="12" customHeight="1">
      <c r="B6" s="22"/>
      <c r="D6" s="115" t="s">
        <v>16</v>
      </c>
      <c r="L6" s="22"/>
    </row>
    <row r="7" spans="1:46" s="1" customFormat="1" ht="16.5" customHeight="1">
      <c r="B7" s="22"/>
      <c r="E7" s="407" t="str">
        <f>'Rekapitulace stavby'!K6</f>
        <v>VD Morávka – převedení extrémních povodní, stavba č. 4074</v>
      </c>
      <c r="F7" s="408"/>
      <c r="G7" s="408"/>
      <c r="H7" s="408"/>
      <c r="L7" s="22"/>
    </row>
    <row r="8" spans="1:46" s="2" customFormat="1" ht="12" customHeight="1">
      <c r="A8" s="36"/>
      <c r="B8" s="41"/>
      <c r="C8" s="36"/>
      <c r="D8" s="115" t="s">
        <v>154</v>
      </c>
      <c r="E8" s="36"/>
      <c r="F8" s="36"/>
      <c r="G8" s="36"/>
      <c r="H8" s="36"/>
      <c r="I8" s="36"/>
      <c r="J8" s="36"/>
      <c r="K8" s="36"/>
      <c r="L8" s="116"/>
      <c r="S8" s="36"/>
      <c r="T8" s="36"/>
      <c r="U8" s="36"/>
      <c r="V8" s="36"/>
      <c r="W8" s="36"/>
      <c r="X8" s="36"/>
      <c r="Y8" s="36"/>
      <c r="Z8" s="36"/>
      <c r="AA8" s="36"/>
      <c r="AB8" s="36"/>
      <c r="AC8" s="36"/>
      <c r="AD8" s="36"/>
      <c r="AE8" s="36"/>
    </row>
    <row r="9" spans="1:46" s="2" customFormat="1" ht="16.5" customHeight="1">
      <c r="A9" s="36"/>
      <c r="B9" s="41"/>
      <c r="C9" s="36"/>
      <c r="D9" s="36"/>
      <c r="E9" s="409" t="s">
        <v>7458</v>
      </c>
      <c r="F9" s="410"/>
      <c r="G9" s="410"/>
      <c r="H9" s="410"/>
      <c r="I9" s="36"/>
      <c r="J9" s="36"/>
      <c r="K9" s="36"/>
      <c r="L9" s="116"/>
      <c r="S9" s="36"/>
      <c r="T9" s="36"/>
      <c r="U9" s="36"/>
      <c r="V9" s="36"/>
      <c r="W9" s="36"/>
      <c r="X9" s="36"/>
      <c r="Y9" s="36"/>
      <c r="Z9" s="36"/>
      <c r="AA9" s="36"/>
      <c r="AB9" s="36"/>
      <c r="AC9" s="36"/>
      <c r="AD9" s="36"/>
      <c r="AE9" s="36"/>
    </row>
    <row r="10" spans="1:46" s="2" customFormat="1" ht="11.25">
      <c r="A10" s="36"/>
      <c r="B10" s="41"/>
      <c r="C10" s="36"/>
      <c r="D10" s="36"/>
      <c r="E10" s="36"/>
      <c r="F10" s="36"/>
      <c r="G10" s="36"/>
      <c r="H10" s="36"/>
      <c r="I10" s="36"/>
      <c r="J10" s="36"/>
      <c r="K10" s="36"/>
      <c r="L10" s="116"/>
      <c r="S10" s="36"/>
      <c r="T10" s="36"/>
      <c r="U10" s="36"/>
      <c r="V10" s="36"/>
      <c r="W10" s="36"/>
      <c r="X10" s="36"/>
      <c r="Y10" s="36"/>
      <c r="Z10" s="36"/>
      <c r="AA10" s="36"/>
      <c r="AB10" s="36"/>
      <c r="AC10" s="36"/>
      <c r="AD10" s="36"/>
      <c r="AE10" s="36"/>
    </row>
    <row r="11" spans="1:46" s="2" customFormat="1" ht="12" customHeight="1">
      <c r="A11" s="36"/>
      <c r="B11" s="41"/>
      <c r="C11" s="36"/>
      <c r="D11" s="115" t="s">
        <v>18</v>
      </c>
      <c r="E11" s="36"/>
      <c r="F11" s="105" t="s">
        <v>19</v>
      </c>
      <c r="G11" s="36"/>
      <c r="H11" s="36"/>
      <c r="I11" s="115" t="s">
        <v>20</v>
      </c>
      <c r="J11" s="105" t="s">
        <v>19</v>
      </c>
      <c r="K11" s="36"/>
      <c r="L11" s="116"/>
      <c r="S11" s="36"/>
      <c r="T11" s="36"/>
      <c r="U11" s="36"/>
      <c r="V11" s="36"/>
      <c r="W11" s="36"/>
      <c r="X11" s="36"/>
      <c r="Y11" s="36"/>
      <c r="Z11" s="36"/>
      <c r="AA11" s="36"/>
      <c r="AB11" s="36"/>
      <c r="AC11" s="36"/>
      <c r="AD11" s="36"/>
      <c r="AE11" s="36"/>
    </row>
    <row r="12" spans="1:46" s="2" customFormat="1" ht="12" customHeight="1">
      <c r="A12" s="36"/>
      <c r="B12" s="41"/>
      <c r="C12" s="36"/>
      <c r="D12" s="115" t="s">
        <v>21</v>
      </c>
      <c r="E12" s="36"/>
      <c r="F12" s="105" t="s">
        <v>22</v>
      </c>
      <c r="G12" s="36"/>
      <c r="H12" s="36"/>
      <c r="I12" s="115" t="s">
        <v>23</v>
      </c>
      <c r="J12" s="117" t="str">
        <f>'Rekapitulace stavby'!AN8</f>
        <v>11. 11. 2020</v>
      </c>
      <c r="K12" s="36"/>
      <c r="L12" s="116"/>
      <c r="S12" s="36"/>
      <c r="T12" s="36"/>
      <c r="U12" s="36"/>
      <c r="V12" s="36"/>
      <c r="W12" s="36"/>
      <c r="X12" s="36"/>
      <c r="Y12" s="36"/>
      <c r="Z12" s="36"/>
      <c r="AA12" s="36"/>
      <c r="AB12" s="36"/>
      <c r="AC12" s="36"/>
      <c r="AD12" s="36"/>
      <c r="AE12" s="36"/>
    </row>
    <row r="13" spans="1:46" s="2" customFormat="1" ht="10.9" customHeight="1">
      <c r="A13" s="36"/>
      <c r="B13" s="41"/>
      <c r="C13" s="36"/>
      <c r="D13" s="36"/>
      <c r="E13" s="36"/>
      <c r="F13" s="36"/>
      <c r="G13" s="36"/>
      <c r="H13" s="36"/>
      <c r="I13" s="36"/>
      <c r="J13" s="36"/>
      <c r="K13" s="36"/>
      <c r="L13" s="116"/>
      <c r="S13" s="36"/>
      <c r="T13" s="36"/>
      <c r="U13" s="36"/>
      <c r="V13" s="36"/>
      <c r="W13" s="36"/>
      <c r="X13" s="36"/>
      <c r="Y13" s="36"/>
      <c r="Z13" s="36"/>
      <c r="AA13" s="36"/>
      <c r="AB13" s="36"/>
      <c r="AC13" s="36"/>
      <c r="AD13" s="36"/>
      <c r="AE13" s="36"/>
    </row>
    <row r="14" spans="1:46" s="2" customFormat="1" ht="12" customHeight="1">
      <c r="A14" s="36"/>
      <c r="B14" s="41"/>
      <c r="C14" s="36"/>
      <c r="D14" s="115" t="s">
        <v>25</v>
      </c>
      <c r="E14" s="36"/>
      <c r="F14" s="36"/>
      <c r="G14" s="36"/>
      <c r="H14" s="36"/>
      <c r="I14" s="115" t="s">
        <v>26</v>
      </c>
      <c r="J14" s="105" t="s">
        <v>27</v>
      </c>
      <c r="K14" s="36"/>
      <c r="L14" s="116"/>
      <c r="S14" s="36"/>
      <c r="T14" s="36"/>
      <c r="U14" s="36"/>
      <c r="V14" s="36"/>
      <c r="W14" s="36"/>
      <c r="X14" s="36"/>
      <c r="Y14" s="36"/>
      <c r="Z14" s="36"/>
      <c r="AA14" s="36"/>
      <c r="AB14" s="36"/>
      <c r="AC14" s="36"/>
      <c r="AD14" s="36"/>
      <c r="AE14" s="36"/>
    </row>
    <row r="15" spans="1:46" s="2" customFormat="1" ht="18" customHeight="1">
      <c r="A15" s="36"/>
      <c r="B15" s="41"/>
      <c r="C15" s="36"/>
      <c r="D15" s="36"/>
      <c r="E15" s="105" t="s">
        <v>28</v>
      </c>
      <c r="F15" s="36"/>
      <c r="G15" s="36"/>
      <c r="H15" s="36"/>
      <c r="I15" s="115" t="s">
        <v>29</v>
      </c>
      <c r="J15" s="105" t="s">
        <v>30</v>
      </c>
      <c r="K15" s="36"/>
      <c r="L15" s="116"/>
      <c r="S15" s="36"/>
      <c r="T15" s="36"/>
      <c r="U15" s="36"/>
      <c r="V15" s="36"/>
      <c r="W15" s="36"/>
      <c r="X15" s="36"/>
      <c r="Y15" s="36"/>
      <c r="Z15" s="36"/>
      <c r="AA15" s="36"/>
      <c r="AB15" s="36"/>
      <c r="AC15" s="36"/>
      <c r="AD15" s="36"/>
      <c r="AE15" s="36"/>
    </row>
    <row r="16" spans="1:46" s="2" customFormat="1" ht="6.95" customHeight="1">
      <c r="A16" s="36"/>
      <c r="B16" s="41"/>
      <c r="C16" s="36"/>
      <c r="D16" s="36"/>
      <c r="E16" s="36"/>
      <c r="F16" s="36"/>
      <c r="G16" s="36"/>
      <c r="H16" s="36"/>
      <c r="I16" s="36"/>
      <c r="J16" s="36"/>
      <c r="K16" s="36"/>
      <c r="L16" s="116"/>
      <c r="S16" s="36"/>
      <c r="T16" s="36"/>
      <c r="U16" s="36"/>
      <c r="V16" s="36"/>
      <c r="W16" s="36"/>
      <c r="X16" s="36"/>
      <c r="Y16" s="36"/>
      <c r="Z16" s="36"/>
      <c r="AA16" s="36"/>
      <c r="AB16" s="36"/>
      <c r="AC16" s="36"/>
      <c r="AD16" s="36"/>
      <c r="AE16" s="36"/>
    </row>
    <row r="17" spans="1:31" s="2" customFormat="1" ht="12" customHeight="1">
      <c r="A17" s="36"/>
      <c r="B17" s="41"/>
      <c r="C17" s="36"/>
      <c r="D17" s="115" t="s">
        <v>31</v>
      </c>
      <c r="E17" s="36"/>
      <c r="F17" s="36"/>
      <c r="G17" s="36"/>
      <c r="H17" s="36"/>
      <c r="I17" s="115" t="s">
        <v>26</v>
      </c>
      <c r="J17" s="32" t="str">
        <f>'Rekapitulace stavby'!AN13</f>
        <v>Vyplň údaj</v>
      </c>
      <c r="K17" s="36"/>
      <c r="L17" s="116"/>
      <c r="S17" s="36"/>
      <c r="T17" s="36"/>
      <c r="U17" s="36"/>
      <c r="V17" s="36"/>
      <c r="W17" s="36"/>
      <c r="X17" s="36"/>
      <c r="Y17" s="36"/>
      <c r="Z17" s="36"/>
      <c r="AA17" s="36"/>
      <c r="AB17" s="36"/>
      <c r="AC17" s="36"/>
      <c r="AD17" s="36"/>
      <c r="AE17" s="36"/>
    </row>
    <row r="18" spans="1:31" s="2" customFormat="1" ht="18" customHeight="1">
      <c r="A18" s="36"/>
      <c r="B18" s="41"/>
      <c r="C18" s="36"/>
      <c r="D18" s="36"/>
      <c r="E18" s="411" t="str">
        <f>'Rekapitulace stavby'!E14</f>
        <v>Vyplň údaj</v>
      </c>
      <c r="F18" s="412"/>
      <c r="G18" s="412"/>
      <c r="H18" s="412"/>
      <c r="I18" s="115" t="s">
        <v>29</v>
      </c>
      <c r="J18" s="32" t="str">
        <f>'Rekapitulace stavby'!AN14</f>
        <v>Vyplň údaj</v>
      </c>
      <c r="K18" s="36"/>
      <c r="L18" s="116"/>
      <c r="S18" s="36"/>
      <c r="T18" s="36"/>
      <c r="U18" s="36"/>
      <c r="V18" s="36"/>
      <c r="W18" s="36"/>
      <c r="X18" s="36"/>
      <c r="Y18" s="36"/>
      <c r="Z18" s="36"/>
      <c r="AA18" s="36"/>
      <c r="AB18" s="36"/>
      <c r="AC18" s="36"/>
      <c r="AD18" s="36"/>
      <c r="AE18" s="36"/>
    </row>
    <row r="19" spans="1:31" s="2" customFormat="1" ht="6.95" customHeight="1">
      <c r="A19" s="36"/>
      <c r="B19" s="41"/>
      <c r="C19" s="36"/>
      <c r="D19" s="36"/>
      <c r="E19" s="36"/>
      <c r="F19" s="36"/>
      <c r="G19" s="36"/>
      <c r="H19" s="36"/>
      <c r="I19" s="36"/>
      <c r="J19" s="36"/>
      <c r="K19" s="36"/>
      <c r="L19" s="116"/>
      <c r="S19" s="36"/>
      <c r="T19" s="36"/>
      <c r="U19" s="36"/>
      <c r="V19" s="36"/>
      <c r="W19" s="36"/>
      <c r="X19" s="36"/>
      <c r="Y19" s="36"/>
      <c r="Z19" s="36"/>
      <c r="AA19" s="36"/>
      <c r="AB19" s="36"/>
      <c r="AC19" s="36"/>
      <c r="AD19" s="36"/>
      <c r="AE19" s="36"/>
    </row>
    <row r="20" spans="1:31" s="2" customFormat="1" ht="12" customHeight="1">
      <c r="A20" s="36"/>
      <c r="B20" s="41"/>
      <c r="C20" s="36"/>
      <c r="D20" s="115" t="s">
        <v>33</v>
      </c>
      <c r="E20" s="36"/>
      <c r="F20" s="36"/>
      <c r="G20" s="36"/>
      <c r="H20" s="36"/>
      <c r="I20" s="115" t="s">
        <v>26</v>
      </c>
      <c r="J20" s="105" t="s">
        <v>34</v>
      </c>
      <c r="K20" s="36"/>
      <c r="L20" s="116"/>
      <c r="S20" s="36"/>
      <c r="T20" s="36"/>
      <c r="U20" s="36"/>
      <c r="V20" s="36"/>
      <c r="W20" s="36"/>
      <c r="X20" s="36"/>
      <c r="Y20" s="36"/>
      <c r="Z20" s="36"/>
      <c r="AA20" s="36"/>
      <c r="AB20" s="36"/>
      <c r="AC20" s="36"/>
      <c r="AD20" s="36"/>
      <c r="AE20" s="36"/>
    </row>
    <row r="21" spans="1:31" s="2" customFormat="1" ht="18" customHeight="1">
      <c r="A21" s="36"/>
      <c r="B21" s="41"/>
      <c r="C21" s="36"/>
      <c r="D21" s="36"/>
      <c r="E21" s="105" t="s">
        <v>35</v>
      </c>
      <c r="F21" s="36"/>
      <c r="G21" s="36"/>
      <c r="H21" s="36"/>
      <c r="I21" s="115" t="s">
        <v>29</v>
      </c>
      <c r="J21" s="105" t="s">
        <v>36</v>
      </c>
      <c r="K21" s="36"/>
      <c r="L21" s="116"/>
      <c r="S21" s="36"/>
      <c r="T21" s="36"/>
      <c r="U21" s="36"/>
      <c r="V21" s="36"/>
      <c r="W21" s="36"/>
      <c r="X21" s="36"/>
      <c r="Y21" s="36"/>
      <c r="Z21" s="36"/>
      <c r="AA21" s="36"/>
      <c r="AB21" s="36"/>
      <c r="AC21" s="36"/>
      <c r="AD21" s="36"/>
      <c r="AE21" s="36"/>
    </row>
    <row r="22" spans="1:31" s="2" customFormat="1" ht="6.95" customHeight="1">
      <c r="A22" s="36"/>
      <c r="B22" s="41"/>
      <c r="C22" s="36"/>
      <c r="D22" s="36"/>
      <c r="E22" s="36"/>
      <c r="F22" s="36"/>
      <c r="G22" s="36"/>
      <c r="H22" s="36"/>
      <c r="I22" s="36"/>
      <c r="J22" s="36"/>
      <c r="K22" s="36"/>
      <c r="L22" s="116"/>
      <c r="S22" s="36"/>
      <c r="T22" s="36"/>
      <c r="U22" s="36"/>
      <c r="V22" s="36"/>
      <c r="W22" s="36"/>
      <c r="X22" s="36"/>
      <c r="Y22" s="36"/>
      <c r="Z22" s="36"/>
      <c r="AA22" s="36"/>
      <c r="AB22" s="36"/>
      <c r="AC22" s="36"/>
      <c r="AD22" s="36"/>
      <c r="AE22" s="36"/>
    </row>
    <row r="23" spans="1:31" s="2" customFormat="1" ht="12" customHeight="1">
      <c r="A23" s="36"/>
      <c r="B23" s="41"/>
      <c r="C23" s="36"/>
      <c r="D23" s="115" t="s">
        <v>38</v>
      </c>
      <c r="E23" s="36"/>
      <c r="F23" s="36"/>
      <c r="G23" s="36"/>
      <c r="H23" s="36"/>
      <c r="I23" s="115" t="s">
        <v>26</v>
      </c>
      <c r="J23" s="105" t="str">
        <f>IF('Rekapitulace stavby'!AN19="","",'Rekapitulace stavby'!AN19)</f>
        <v/>
      </c>
      <c r="K23" s="36"/>
      <c r="L23" s="116"/>
      <c r="S23" s="36"/>
      <c r="T23" s="36"/>
      <c r="U23" s="36"/>
      <c r="V23" s="36"/>
      <c r="W23" s="36"/>
      <c r="X23" s="36"/>
      <c r="Y23" s="36"/>
      <c r="Z23" s="36"/>
      <c r="AA23" s="36"/>
      <c r="AB23" s="36"/>
      <c r="AC23" s="36"/>
      <c r="AD23" s="36"/>
      <c r="AE23" s="36"/>
    </row>
    <row r="24" spans="1:31" s="2" customFormat="1" ht="18" customHeight="1">
      <c r="A24" s="36"/>
      <c r="B24" s="41"/>
      <c r="C24" s="36"/>
      <c r="D24" s="36"/>
      <c r="E24" s="105" t="str">
        <f>IF('Rekapitulace stavby'!E20="","",'Rekapitulace stavby'!E20)</f>
        <v xml:space="preserve"> </v>
      </c>
      <c r="F24" s="36"/>
      <c r="G24" s="36"/>
      <c r="H24" s="36"/>
      <c r="I24" s="115" t="s">
        <v>29</v>
      </c>
      <c r="J24" s="105" t="str">
        <f>IF('Rekapitulace stavby'!AN20="","",'Rekapitulace stavby'!AN20)</f>
        <v/>
      </c>
      <c r="K24" s="36"/>
      <c r="L24" s="116"/>
      <c r="S24" s="36"/>
      <c r="T24" s="36"/>
      <c r="U24" s="36"/>
      <c r="V24" s="36"/>
      <c r="W24" s="36"/>
      <c r="X24" s="36"/>
      <c r="Y24" s="36"/>
      <c r="Z24" s="36"/>
      <c r="AA24" s="36"/>
      <c r="AB24" s="36"/>
      <c r="AC24" s="36"/>
      <c r="AD24" s="36"/>
      <c r="AE24" s="36"/>
    </row>
    <row r="25" spans="1:31" s="2" customFormat="1" ht="6.95" customHeight="1">
      <c r="A25" s="36"/>
      <c r="B25" s="41"/>
      <c r="C25" s="36"/>
      <c r="D25" s="36"/>
      <c r="E25" s="36"/>
      <c r="F25" s="36"/>
      <c r="G25" s="36"/>
      <c r="H25" s="36"/>
      <c r="I25" s="36"/>
      <c r="J25" s="36"/>
      <c r="K25" s="36"/>
      <c r="L25" s="116"/>
      <c r="S25" s="36"/>
      <c r="T25" s="36"/>
      <c r="U25" s="36"/>
      <c r="V25" s="36"/>
      <c r="W25" s="36"/>
      <c r="X25" s="36"/>
      <c r="Y25" s="36"/>
      <c r="Z25" s="36"/>
      <c r="AA25" s="36"/>
      <c r="AB25" s="36"/>
      <c r="AC25" s="36"/>
      <c r="AD25" s="36"/>
      <c r="AE25" s="36"/>
    </row>
    <row r="26" spans="1:31" s="2" customFormat="1" ht="12" customHeight="1">
      <c r="A26" s="36"/>
      <c r="B26" s="41"/>
      <c r="C26" s="36"/>
      <c r="D26" s="115" t="s">
        <v>40</v>
      </c>
      <c r="E26" s="36"/>
      <c r="F26" s="36"/>
      <c r="G26" s="36"/>
      <c r="H26" s="36"/>
      <c r="I26" s="36"/>
      <c r="J26" s="36"/>
      <c r="K26" s="36"/>
      <c r="L26" s="116"/>
      <c r="S26" s="36"/>
      <c r="T26" s="36"/>
      <c r="U26" s="36"/>
      <c r="V26" s="36"/>
      <c r="W26" s="36"/>
      <c r="X26" s="36"/>
      <c r="Y26" s="36"/>
      <c r="Z26" s="36"/>
      <c r="AA26" s="36"/>
      <c r="AB26" s="36"/>
      <c r="AC26" s="36"/>
      <c r="AD26" s="36"/>
      <c r="AE26" s="36"/>
    </row>
    <row r="27" spans="1:31" s="8" customFormat="1" ht="16.5" customHeight="1">
      <c r="A27" s="118"/>
      <c r="B27" s="119"/>
      <c r="C27" s="118"/>
      <c r="D27" s="118"/>
      <c r="E27" s="413" t="s">
        <v>19</v>
      </c>
      <c r="F27" s="413"/>
      <c r="G27" s="413"/>
      <c r="H27" s="413"/>
      <c r="I27" s="118"/>
      <c r="J27" s="118"/>
      <c r="K27" s="118"/>
      <c r="L27" s="120"/>
      <c r="S27" s="118"/>
      <c r="T27" s="118"/>
      <c r="U27" s="118"/>
      <c r="V27" s="118"/>
      <c r="W27" s="118"/>
      <c r="X27" s="118"/>
      <c r="Y27" s="118"/>
      <c r="Z27" s="118"/>
      <c r="AA27" s="118"/>
      <c r="AB27" s="118"/>
      <c r="AC27" s="118"/>
      <c r="AD27" s="118"/>
      <c r="AE27" s="118"/>
    </row>
    <row r="28" spans="1:31" s="2" customFormat="1" ht="6.95" customHeight="1">
      <c r="A28" s="36"/>
      <c r="B28" s="41"/>
      <c r="C28" s="36"/>
      <c r="D28" s="36"/>
      <c r="E28" s="36"/>
      <c r="F28" s="36"/>
      <c r="G28" s="36"/>
      <c r="H28" s="36"/>
      <c r="I28" s="36"/>
      <c r="J28" s="36"/>
      <c r="K28" s="36"/>
      <c r="L28" s="116"/>
      <c r="S28" s="36"/>
      <c r="T28" s="36"/>
      <c r="U28" s="36"/>
      <c r="V28" s="36"/>
      <c r="W28" s="36"/>
      <c r="X28" s="36"/>
      <c r="Y28" s="36"/>
      <c r="Z28" s="36"/>
      <c r="AA28" s="36"/>
      <c r="AB28" s="36"/>
      <c r="AC28" s="36"/>
      <c r="AD28" s="36"/>
      <c r="AE28" s="36"/>
    </row>
    <row r="29" spans="1:31" s="2" customFormat="1" ht="6.95" customHeight="1">
      <c r="A29" s="36"/>
      <c r="B29" s="41"/>
      <c r="C29" s="36"/>
      <c r="D29" s="122"/>
      <c r="E29" s="122"/>
      <c r="F29" s="122"/>
      <c r="G29" s="122"/>
      <c r="H29" s="122"/>
      <c r="I29" s="122"/>
      <c r="J29" s="122"/>
      <c r="K29" s="122"/>
      <c r="L29" s="116"/>
      <c r="S29" s="36"/>
      <c r="T29" s="36"/>
      <c r="U29" s="36"/>
      <c r="V29" s="36"/>
      <c r="W29" s="36"/>
      <c r="X29" s="36"/>
      <c r="Y29" s="36"/>
      <c r="Z29" s="36"/>
      <c r="AA29" s="36"/>
      <c r="AB29" s="36"/>
      <c r="AC29" s="36"/>
      <c r="AD29" s="36"/>
      <c r="AE29" s="36"/>
    </row>
    <row r="30" spans="1:31" s="2" customFormat="1" ht="25.35" customHeight="1">
      <c r="A30" s="36"/>
      <c r="B30" s="41"/>
      <c r="C30" s="36"/>
      <c r="D30" s="123" t="s">
        <v>42</v>
      </c>
      <c r="E30" s="36"/>
      <c r="F30" s="36"/>
      <c r="G30" s="36"/>
      <c r="H30" s="36"/>
      <c r="I30" s="36"/>
      <c r="J30" s="124">
        <f>ROUND(J80, 2)</f>
        <v>0</v>
      </c>
      <c r="K30" s="36"/>
      <c r="L30" s="116"/>
      <c r="S30" s="36"/>
      <c r="T30" s="36"/>
      <c r="U30" s="36"/>
      <c r="V30" s="36"/>
      <c r="W30" s="36"/>
      <c r="X30" s="36"/>
      <c r="Y30" s="36"/>
      <c r="Z30" s="36"/>
      <c r="AA30" s="36"/>
      <c r="AB30" s="36"/>
      <c r="AC30" s="36"/>
      <c r="AD30" s="36"/>
      <c r="AE30" s="36"/>
    </row>
    <row r="31" spans="1:31" s="2" customFormat="1" ht="6.95" customHeight="1">
      <c r="A31" s="36"/>
      <c r="B31" s="41"/>
      <c r="C31" s="36"/>
      <c r="D31" s="122"/>
      <c r="E31" s="122"/>
      <c r="F31" s="122"/>
      <c r="G31" s="122"/>
      <c r="H31" s="122"/>
      <c r="I31" s="122"/>
      <c r="J31" s="122"/>
      <c r="K31" s="122"/>
      <c r="L31" s="116"/>
      <c r="S31" s="36"/>
      <c r="T31" s="36"/>
      <c r="U31" s="36"/>
      <c r="V31" s="36"/>
      <c r="W31" s="36"/>
      <c r="X31" s="36"/>
      <c r="Y31" s="36"/>
      <c r="Z31" s="36"/>
      <c r="AA31" s="36"/>
      <c r="AB31" s="36"/>
      <c r="AC31" s="36"/>
      <c r="AD31" s="36"/>
      <c r="AE31" s="36"/>
    </row>
    <row r="32" spans="1:31" s="2" customFormat="1" ht="14.45" customHeight="1">
      <c r="A32" s="36"/>
      <c r="B32" s="41"/>
      <c r="C32" s="36"/>
      <c r="D32" s="36"/>
      <c r="E32" s="36"/>
      <c r="F32" s="125" t="s">
        <v>44</v>
      </c>
      <c r="G32" s="36"/>
      <c r="H32" s="36"/>
      <c r="I32" s="125" t="s">
        <v>43</v>
      </c>
      <c r="J32" s="125" t="s">
        <v>45</v>
      </c>
      <c r="K32" s="36"/>
      <c r="L32" s="116"/>
      <c r="S32" s="36"/>
      <c r="T32" s="36"/>
      <c r="U32" s="36"/>
      <c r="V32" s="36"/>
      <c r="W32" s="36"/>
      <c r="X32" s="36"/>
      <c r="Y32" s="36"/>
      <c r="Z32" s="36"/>
      <c r="AA32" s="36"/>
      <c r="AB32" s="36"/>
      <c r="AC32" s="36"/>
      <c r="AD32" s="36"/>
      <c r="AE32" s="36"/>
    </row>
    <row r="33" spans="1:31" s="2" customFormat="1" ht="14.45" customHeight="1">
      <c r="A33" s="36"/>
      <c r="B33" s="41"/>
      <c r="C33" s="36"/>
      <c r="D33" s="126" t="s">
        <v>46</v>
      </c>
      <c r="E33" s="115" t="s">
        <v>47</v>
      </c>
      <c r="F33" s="127">
        <f>ROUND((SUM(BE80:BE141)),  2)</f>
        <v>0</v>
      </c>
      <c r="G33" s="36"/>
      <c r="H33" s="36"/>
      <c r="I33" s="128">
        <v>0.21</v>
      </c>
      <c r="J33" s="127">
        <f>ROUND(((SUM(BE80:BE141))*I33),  2)</f>
        <v>0</v>
      </c>
      <c r="K33" s="36"/>
      <c r="L33" s="116"/>
      <c r="S33" s="36"/>
      <c r="T33" s="36"/>
      <c r="U33" s="36"/>
      <c r="V33" s="36"/>
      <c r="W33" s="36"/>
      <c r="X33" s="36"/>
      <c r="Y33" s="36"/>
      <c r="Z33" s="36"/>
      <c r="AA33" s="36"/>
      <c r="AB33" s="36"/>
      <c r="AC33" s="36"/>
      <c r="AD33" s="36"/>
      <c r="AE33" s="36"/>
    </row>
    <row r="34" spans="1:31" s="2" customFormat="1" ht="14.45" customHeight="1">
      <c r="A34" s="36"/>
      <c r="B34" s="41"/>
      <c r="C34" s="36"/>
      <c r="D34" s="36"/>
      <c r="E34" s="115" t="s">
        <v>48</v>
      </c>
      <c r="F34" s="127">
        <f>ROUND((SUM(BF80:BF141)),  2)</f>
        <v>0</v>
      </c>
      <c r="G34" s="36"/>
      <c r="H34" s="36"/>
      <c r="I34" s="128">
        <v>0.15</v>
      </c>
      <c r="J34" s="127">
        <f>ROUND(((SUM(BF80:BF141))*I34),  2)</f>
        <v>0</v>
      </c>
      <c r="K34" s="36"/>
      <c r="L34" s="116"/>
      <c r="S34" s="36"/>
      <c r="T34" s="36"/>
      <c r="U34" s="36"/>
      <c r="V34" s="36"/>
      <c r="W34" s="36"/>
      <c r="X34" s="36"/>
      <c r="Y34" s="36"/>
      <c r="Z34" s="36"/>
      <c r="AA34" s="36"/>
      <c r="AB34" s="36"/>
      <c r="AC34" s="36"/>
      <c r="AD34" s="36"/>
      <c r="AE34" s="36"/>
    </row>
    <row r="35" spans="1:31" s="2" customFormat="1" ht="14.45" hidden="1" customHeight="1">
      <c r="A35" s="36"/>
      <c r="B35" s="41"/>
      <c r="C35" s="36"/>
      <c r="D35" s="36"/>
      <c r="E35" s="115" t="s">
        <v>49</v>
      </c>
      <c r="F35" s="127">
        <f>ROUND((SUM(BG80:BG141)),  2)</f>
        <v>0</v>
      </c>
      <c r="G35" s="36"/>
      <c r="H35" s="36"/>
      <c r="I35" s="128">
        <v>0.21</v>
      </c>
      <c r="J35" s="127">
        <f>0</f>
        <v>0</v>
      </c>
      <c r="K35" s="36"/>
      <c r="L35" s="116"/>
      <c r="S35" s="36"/>
      <c r="T35" s="36"/>
      <c r="U35" s="36"/>
      <c r="V35" s="36"/>
      <c r="W35" s="36"/>
      <c r="X35" s="36"/>
      <c r="Y35" s="36"/>
      <c r="Z35" s="36"/>
      <c r="AA35" s="36"/>
      <c r="AB35" s="36"/>
      <c r="AC35" s="36"/>
      <c r="AD35" s="36"/>
      <c r="AE35" s="36"/>
    </row>
    <row r="36" spans="1:31" s="2" customFormat="1" ht="14.45" hidden="1" customHeight="1">
      <c r="A36" s="36"/>
      <c r="B36" s="41"/>
      <c r="C36" s="36"/>
      <c r="D36" s="36"/>
      <c r="E36" s="115" t="s">
        <v>50</v>
      </c>
      <c r="F36" s="127">
        <f>ROUND((SUM(BH80:BH141)),  2)</f>
        <v>0</v>
      </c>
      <c r="G36" s="36"/>
      <c r="H36" s="36"/>
      <c r="I36" s="128">
        <v>0.15</v>
      </c>
      <c r="J36" s="127">
        <f>0</f>
        <v>0</v>
      </c>
      <c r="K36" s="36"/>
      <c r="L36" s="116"/>
      <c r="S36" s="36"/>
      <c r="T36" s="36"/>
      <c r="U36" s="36"/>
      <c r="V36" s="36"/>
      <c r="W36" s="36"/>
      <c r="X36" s="36"/>
      <c r="Y36" s="36"/>
      <c r="Z36" s="36"/>
      <c r="AA36" s="36"/>
      <c r="AB36" s="36"/>
      <c r="AC36" s="36"/>
      <c r="AD36" s="36"/>
      <c r="AE36" s="36"/>
    </row>
    <row r="37" spans="1:31" s="2" customFormat="1" ht="14.45" hidden="1" customHeight="1">
      <c r="A37" s="36"/>
      <c r="B37" s="41"/>
      <c r="C37" s="36"/>
      <c r="D37" s="36"/>
      <c r="E37" s="115" t="s">
        <v>51</v>
      </c>
      <c r="F37" s="127">
        <f>ROUND((SUM(BI80:BI141)),  2)</f>
        <v>0</v>
      </c>
      <c r="G37" s="36"/>
      <c r="H37" s="36"/>
      <c r="I37" s="128">
        <v>0</v>
      </c>
      <c r="J37" s="127">
        <f>0</f>
        <v>0</v>
      </c>
      <c r="K37" s="36"/>
      <c r="L37" s="116"/>
      <c r="S37" s="36"/>
      <c r="T37" s="36"/>
      <c r="U37" s="36"/>
      <c r="V37" s="36"/>
      <c r="W37" s="36"/>
      <c r="X37" s="36"/>
      <c r="Y37" s="36"/>
      <c r="Z37" s="36"/>
      <c r="AA37" s="36"/>
      <c r="AB37" s="36"/>
      <c r="AC37" s="36"/>
      <c r="AD37" s="36"/>
      <c r="AE37" s="36"/>
    </row>
    <row r="38" spans="1:31" s="2" customFormat="1" ht="6.95" customHeight="1">
      <c r="A38" s="36"/>
      <c r="B38" s="41"/>
      <c r="C38" s="36"/>
      <c r="D38" s="36"/>
      <c r="E38" s="36"/>
      <c r="F38" s="36"/>
      <c r="G38" s="36"/>
      <c r="H38" s="36"/>
      <c r="I38" s="36"/>
      <c r="J38" s="36"/>
      <c r="K38" s="36"/>
      <c r="L38" s="116"/>
      <c r="S38" s="36"/>
      <c r="T38" s="36"/>
      <c r="U38" s="36"/>
      <c r="V38" s="36"/>
      <c r="W38" s="36"/>
      <c r="X38" s="36"/>
      <c r="Y38" s="36"/>
      <c r="Z38" s="36"/>
      <c r="AA38" s="36"/>
      <c r="AB38" s="36"/>
      <c r="AC38" s="36"/>
      <c r="AD38" s="36"/>
      <c r="AE38" s="36"/>
    </row>
    <row r="39" spans="1:31" s="2" customFormat="1" ht="25.35" customHeight="1">
      <c r="A39" s="36"/>
      <c r="B39" s="41"/>
      <c r="C39" s="129"/>
      <c r="D39" s="130" t="s">
        <v>52</v>
      </c>
      <c r="E39" s="131"/>
      <c r="F39" s="131"/>
      <c r="G39" s="132" t="s">
        <v>53</v>
      </c>
      <c r="H39" s="133" t="s">
        <v>54</v>
      </c>
      <c r="I39" s="131"/>
      <c r="J39" s="134">
        <f>SUM(J30:J37)</f>
        <v>0</v>
      </c>
      <c r="K39" s="135"/>
      <c r="L39" s="116"/>
      <c r="S39" s="36"/>
      <c r="T39" s="36"/>
      <c r="U39" s="36"/>
      <c r="V39" s="36"/>
      <c r="W39" s="36"/>
      <c r="X39" s="36"/>
      <c r="Y39" s="36"/>
      <c r="Z39" s="36"/>
      <c r="AA39" s="36"/>
      <c r="AB39" s="36"/>
      <c r="AC39" s="36"/>
      <c r="AD39" s="36"/>
      <c r="AE39" s="36"/>
    </row>
    <row r="40" spans="1:31" s="2" customFormat="1" ht="14.45" customHeight="1">
      <c r="A40" s="36"/>
      <c r="B40" s="136"/>
      <c r="C40" s="137"/>
      <c r="D40" s="137"/>
      <c r="E40" s="137"/>
      <c r="F40" s="137"/>
      <c r="G40" s="137"/>
      <c r="H40" s="137"/>
      <c r="I40" s="137"/>
      <c r="J40" s="137"/>
      <c r="K40" s="137"/>
      <c r="L40" s="116"/>
      <c r="S40" s="36"/>
      <c r="T40" s="36"/>
      <c r="U40" s="36"/>
      <c r="V40" s="36"/>
      <c r="W40" s="36"/>
      <c r="X40" s="36"/>
      <c r="Y40" s="36"/>
      <c r="Z40" s="36"/>
      <c r="AA40" s="36"/>
      <c r="AB40" s="36"/>
      <c r="AC40" s="36"/>
      <c r="AD40" s="36"/>
      <c r="AE40" s="36"/>
    </row>
    <row r="44" spans="1:31" s="2" customFormat="1" ht="6.95" customHeight="1">
      <c r="A44" s="36"/>
      <c r="B44" s="138"/>
      <c r="C44" s="139"/>
      <c r="D44" s="139"/>
      <c r="E44" s="139"/>
      <c r="F44" s="139"/>
      <c r="G44" s="139"/>
      <c r="H44" s="139"/>
      <c r="I44" s="139"/>
      <c r="J44" s="139"/>
      <c r="K44" s="139"/>
      <c r="L44" s="116"/>
      <c r="S44" s="36"/>
      <c r="T44" s="36"/>
      <c r="U44" s="36"/>
      <c r="V44" s="36"/>
      <c r="W44" s="36"/>
      <c r="X44" s="36"/>
      <c r="Y44" s="36"/>
      <c r="Z44" s="36"/>
      <c r="AA44" s="36"/>
      <c r="AB44" s="36"/>
      <c r="AC44" s="36"/>
      <c r="AD44" s="36"/>
      <c r="AE44" s="36"/>
    </row>
    <row r="45" spans="1:31" s="2" customFormat="1" ht="24.95" customHeight="1">
      <c r="A45" s="36"/>
      <c r="B45" s="37"/>
      <c r="C45" s="25" t="s">
        <v>269</v>
      </c>
      <c r="D45" s="38"/>
      <c r="E45" s="38"/>
      <c r="F45" s="38"/>
      <c r="G45" s="38"/>
      <c r="H45" s="38"/>
      <c r="I45" s="38"/>
      <c r="J45" s="38"/>
      <c r="K45" s="38"/>
      <c r="L45" s="116"/>
      <c r="S45" s="36"/>
      <c r="T45" s="36"/>
      <c r="U45" s="36"/>
      <c r="V45" s="36"/>
      <c r="W45" s="36"/>
      <c r="X45" s="36"/>
      <c r="Y45" s="36"/>
      <c r="Z45" s="36"/>
      <c r="AA45" s="36"/>
      <c r="AB45" s="36"/>
      <c r="AC45" s="36"/>
      <c r="AD45" s="36"/>
      <c r="AE45" s="36"/>
    </row>
    <row r="46" spans="1:31" s="2" customFormat="1" ht="6.95" customHeight="1">
      <c r="A46" s="36"/>
      <c r="B46" s="37"/>
      <c r="C46" s="38"/>
      <c r="D46" s="38"/>
      <c r="E46" s="38"/>
      <c r="F46" s="38"/>
      <c r="G46" s="38"/>
      <c r="H46" s="38"/>
      <c r="I46" s="38"/>
      <c r="J46" s="38"/>
      <c r="K46" s="38"/>
      <c r="L46" s="116"/>
      <c r="S46" s="36"/>
      <c r="T46" s="36"/>
      <c r="U46" s="36"/>
      <c r="V46" s="36"/>
      <c r="W46" s="36"/>
      <c r="X46" s="36"/>
      <c r="Y46" s="36"/>
      <c r="Z46" s="36"/>
      <c r="AA46" s="36"/>
      <c r="AB46" s="36"/>
      <c r="AC46" s="36"/>
      <c r="AD46" s="36"/>
      <c r="AE46" s="36"/>
    </row>
    <row r="47" spans="1:31" s="2" customFormat="1" ht="12" customHeight="1">
      <c r="A47" s="36"/>
      <c r="B47" s="37"/>
      <c r="C47" s="31" t="s">
        <v>16</v>
      </c>
      <c r="D47" s="38"/>
      <c r="E47" s="38"/>
      <c r="F47" s="38"/>
      <c r="G47" s="38"/>
      <c r="H47" s="38"/>
      <c r="I47" s="38"/>
      <c r="J47" s="38"/>
      <c r="K47" s="38"/>
      <c r="L47" s="116"/>
      <c r="S47" s="36"/>
      <c r="T47" s="36"/>
      <c r="U47" s="36"/>
      <c r="V47" s="36"/>
      <c r="W47" s="36"/>
      <c r="X47" s="36"/>
      <c r="Y47" s="36"/>
      <c r="Z47" s="36"/>
      <c r="AA47" s="36"/>
      <c r="AB47" s="36"/>
      <c r="AC47" s="36"/>
      <c r="AD47" s="36"/>
      <c r="AE47" s="36"/>
    </row>
    <row r="48" spans="1:31" s="2" customFormat="1" ht="16.5" customHeight="1">
      <c r="A48" s="36"/>
      <c r="B48" s="37"/>
      <c r="C48" s="38"/>
      <c r="D48" s="38"/>
      <c r="E48" s="414" t="str">
        <f>E7</f>
        <v>VD Morávka – převedení extrémních povodní, stavba č. 4074</v>
      </c>
      <c r="F48" s="415"/>
      <c r="G48" s="415"/>
      <c r="H48" s="415"/>
      <c r="I48" s="38"/>
      <c r="J48" s="38"/>
      <c r="K48" s="38"/>
      <c r="L48" s="116"/>
      <c r="S48" s="36"/>
      <c r="T48" s="36"/>
      <c r="U48" s="36"/>
      <c r="V48" s="36"/>
      <c r="W48" s="36"/>
      <c r="X48" s="36"/>
      <c r="Y48" s="36"/>
      <c r="Z48" s="36"/>
      <c r="AA48" s="36"/>
      <c r="AB48" s="36"/>
      <c r="AC48" s="36"/>
      <c r="AD48" s="36"/>
      <c r="AE48" s="36"/>
    </row>
    <row r="49" spans="1:47" s="2" customFormat="1" ht="12" customHeight="1">
      <c r="A49" s="36"/>
      <c r="B49" s="37"/>
      <c r="C49" s="31" t="s">
        <v>154</v>
      </c>
      <c r="D49" s="38"/>
      <c r="E49" s="38"/>
      <c r="F49" s="38"/>
      <c r="G49" s="38"/>
      <c r="H49" s="38"/>
      <c r="I49" s="38"/>
      <c r="J49" s="38"/>
      <c r="K49" s="38"/>
      <c r="L49" s="116"/>
      <c r="S49" s="36"/>
      <c r="T49" s="36"/>
      <c r="U49" s="36"/>
      <c r="V49" s="36"/>
      <c r="W49" s="36"/>
      <c r="X49" s="36"/>
      <c r="Y49" s="36"/>
      <c r="Z49" s="36"/>
      <c r="AA49" s="36"/>
      <c r="AB49" s="36"/>
      <c r="AC49" s="36"/>
      <c r="AD49" s="36"/>
      <c r="AE49" s="36"/>
    </row>
    <row r="50" spans="1:47" s="2" customFormat="1" ht="16.5" customHeight="1">
      <c r="A50" s="36"/>
      <c r="B50" s="37"/>
      <c r="C50" s="38"/>
      <c r="D50" s="38"/>
      <c r="E50" s="368" t="str">
        <f>E9</f>
        <v>VON - Vedlejší a ostatní náklady</v>
      </c>
      <c r="F50" s="416"/>
      <c r="G50" s="416"/>
      <c r="H50" s="416"/>
      <c r="I50" s="38"/>
      <c r="J50" s="38"/>
      <c r="K50" s="38"/>
      <c r="L50" s="116"/>
      <c r="S50" s="36"/>
      <c r="T50" s="36"/>
      <c r="U50" s="36"/>
      <c r="V50" s="36"/>
      <c r="W50" s="36"/>
      <c r="X50" s="36"/>
      <c r="Y50" s="36"/>
      <c r="Z50" s="36"/>
      <c r="AA50" s="36"/>
      <c r="AB50" s="36"/>
      <c r="AC50" s="36"/>
      <c r="AD50" s="36"/>
      <c r="AE50" s="36"/>
    </row>
    <row r="51" spans="1:47" s="2" customFormat="1" ht="6.95" customHeight="1">
      <c r="A51" s="36"/>
      <c r="B51" s="37"/>
      <c r="C51" s="38"/>
      <c r="D51" s="38"/>
      <c r="E51" s="38"/>
      <c r="F51" s="38"/>
      <c r="G51" s="38"/>
      <c r="H51" s="38"/>
      <c r="I51" s="38"/>
      <c r="J51" s="38"/>
      <c r="K51" s="38"/>
      <c r="L51" s="116"/>
      <c r="S51" s="36"/>
      <c r="T51" s="36"/>
      <c r="U51" s="36"/>
      <c r="V51" s="36"/>
      <c r="W51" s="36"/>
      <c r="X51" s="36"/>
      <c r="Y51" s="36"/>
      <c r="Z51" s="36"/>
      <c r="AA51" s="36"/>
      <c r="AB51" s="36"/>
      <c r="AC51" s="36"/>
      <c r="AD51" s="36"/>
      <c r="AE51" s="36"/>
    </row>
    <row r="52" spans="1:47" s="2" customFormat="1" ht="12" customHeight="1">
      <c r="A52" s="36"/>
      <c r="B52" s="37"/>
      <c r="C52" s="31" t="s">
        <v>21</v>
      </c>
      <c r="D52" s="38"/>
      <c r="E52" s="38"/>
      <c r="F52" s="29" t="str">
        <f>F12</f>
        <v>VD Morávka</v>
      </c>
      <c r="G52" s="38"/>
      <c r="H52" s="38"/>
      <c r="I52" s="31" t="s">
        <v>23</v>
      </c>
      <c r="J52" s="61" t="str">
        <f>IF(J12="","",J12)</f>
        <v>11. 11. 2020</v>
      </c>
      <c r="K52" s="38"/>
      <c r="L52" s="116"/>
      <c r="S52" s="36"/>
      <c r="T52" s="36"/>
      <c r="U52" s="36"/>
      <c r="V52" s="36"/>
      <c r="W52" s="36"/>
      <c r="X52" s="36"/>
      <c r="Y52" s="36"/>
      <c r="Z52" s="36"/>
      <c r="AA52" s="36"/>
      <c r="AB52" s="36"/>
      <c r="AC52" s="36"/>
      <c r="AD52" s="36"/>
      <c r="AE52" s="36"/>
    </row>
    <row r="53" spans="1:47" s="2" customFormat="1" ht="6.95" customHeight="1">
      <c r="A53" s="36"/>
      <c r="B53" s="37"/>
      <c r="C53" s="38"/>
      <c r="D53" s="38"/>
      <c r="E53" s="38"/>
      <c r="F53" s="38"/>
      <c r="G53" s="38"/>
      <c r="H53" s="38"/>
      <c r="I53" s="38"/>
      <c r="J53" s="38"/>
      <c r="K53" s="38"/>
      <c r="L53" s="116"/>
      <c r="S53" s="36"/>
      <c r="T53" s="36"/>
      <c r="U53" s="36"/>
      <c r="V53" s="36"/>
      <c r="W53" s="36"/>
      <c r="X53" s="36"/>
      <c r="Y53" s="36"/>
      <c r="Z53" s="36"/>
      <c r="AA53" s="36"/>
      <c r="AB53" s="36"/>
      <c r="AC53" s="36"/>
      <c r="AD53" s="36"/>
      <c r="AE53" s="36"/>
    </row>
    <row r="54" spans="1:47" s="2" customFormat="1" ht="15.2" customHeight="1">
      <c r="A54" s="36"/>
      <c r="B54" s="37"/>
      <c r="C54" s="31" t="s">
        <v>25</v>
      </c>
      <c r="D54" s="38"/>
      <c r="E54" s="38"/>
      <c r="F54" s="29" t="str">
        <f>E15</f>
        <v>Povodí Odry, státní podnik</v>
      </c>
      <c r="G54" s="38"/>
      <c r="H54" s="38"/>
      <c r="I54" s="31" t="s">
        <v>33</v>
      </c>
      <c r="J54" s="34" t="str">
        <f>E21</f>
        <v xml:space="preserve">Golik VH, s. r. o. </v>
      </c>
      <c r="K54" s="38"/>
      <c r="L54" s="116"/>
      <c r="S54" s="36"/>
      <c r="T54" s="36"/>
      <c r="U54" s="36"/>
      <c r="V54" s="36"/>
      <c r="W54" s="36"/>
      <c r="X54" s="36"/>
      <c r="Y54" s="36"/>
      <c r="Z54" s="36"/>
      <c r="AA54" s="36"/>
      <c r="AB54" s="36"/>
      <c r="AC54" s="36"/>
      <c r="AD54" s="36"/>
      <c r="AE54" s="36"/>
    </row>
    <row r="55" spans="1:47" s="2" customFormat="1" ht="15.2" customHeight="1">
      <c r="A55" s="36"/>
      <c r="B55" s="37"/>
      <c r="C55" s="31" t="s">
        <v>31</v>
      </c>
      <c r="D55" s="38"/>
      <c r="E55" s="38"/>
      <c r="F55" s="29" t="str">
        <f>IF(E18="","",E18)</f>
        <v>Vyplň údaj</v>
      </c>
      <c r="G55" s="38"/>
      <c r="H55" s="38"/>
      <c r="I55" s="31" t="s">
        <v>38</v>
      </c>
      <c r="J55" s="34" t="str">
        <f>E24</f>
        <v xml:space="preserve"> </v>
      </c>
      <c r="K55" s="38"/>
      <c r="L55" s="116"/>
      <c r="S55" s="36"/>
      <c r="T55" s="36"/>
      <c r="U55" s="36"/>
      <c r="V55" s="36"/>
      <c r="W55" s="36"/>
      <c r="X55" s="36"/>
      <c r="Y55" s="36"/>
      <c r="Z55" s="36"/>
      <c r="AA55" s="36"/>
      <c r="AB55" s="36"/>
      <c r="AC55" s="36"/>
      <c r="AD55" s="36"/>
      <c r="AE55" s="36"/>
    </row>
    <row r="56" spans="1:47" s="2" customFormat="1" ht="10.35" customHeight="1">
      <c r="A56" s="36"/>
      <c r="B56" s="37"/>
      <c r="C56" s="38"/>
      <c r="D56" s="38"/>
      <c r="E56" s="38"/>
      <c r="F56" s="38"/>
      <c r="G56" s="38"/>
      <c r="H56" s="38"/>
      <c r="I56" s="38"/>
      <c r="J56" s="38"/>
      <c r="K56" s="38"/>
      <c r="L56" s="116"/>
      <c r="S56" s="36"/>
      <c r="T56" s="36"/>
      <c r="U56" s="36"/>
      <c r="V56" s="36"/>
      <c r="W56" s="36"/>
      <c r="X56" s="36"/>
      <c r="Y56" s="36"/>
      <c r="Z56" s="36"/>
      <c r="AA56" s="36"/>
      <c r="AB56" s="36"/>
      <c r="AC56" s="36"/>
      <c r="AD56" s="36"/>
      <c r="AE56" s="36"/>
    </row>
    <row r="57" spans="1:47" s="2" customFormat="1" ht="29.25" customHeight="1">
      <c r="A57" s="36"/>
      <c r="B57" s="37"/>
      <c r="C57" s="140" t="s">
        <v>290</v>
      </c>
      <c r="D57" s="141"/>
      <c r="E57" s="141"/>
      <c r="F57" s="141"/>
      <c r="G57" s="141"/>
      <c r="H57" s="141"/>
      <c r="I57" s="141"/>
      <c r="J57" s="142" t="s">
        <v>291</v>
      </c>
      <c r="K57" s="141"/>
      <c r="L57" s="116"/>
      <c r="S57" s="36"/>
      <c r="T57" s="36"/>
      <c r="U57" s="36"/>
      <c r="V57" s="36"/>
      <c r="W57" s="36"/>
      <c r="X57" s="36"/>
      <c r="Y57" s="36"/>
      <c r="Z57" s="36"/>
      <c r="AA57" s="36"/>
      <c r="AB57" s="36"/>
      <c r="AC57" s="36"/>
      <c r="AD57" s="36"/>
      <c r="AE57" s="36"/>
    </row>
    <row r="58" spans="1:47" s="2" customFormat="1" ht="10.35" customHeight="1">
      <c r="A58" s="36"/>
      <c r="B58" s="37"/>
      <c r="C58" s="38"/>
      <c r="D58" s="38"/>
      <c r="E58" s="38"/>
      <c r="F58" s="38"/>
      <c r="G58" s="38"/>
      <c r="H58" s="38"/>
      <c r="I58" s="38"/>
      <c r="J58" s="38"/>
      <c r="K58" s="38"/>
      <c r="L58" s="116"/>
      <c r="S58" s="36"/>
      <c r="T58" s="36"/>
      <c r="U58" s="36"/>
      <c r="V58" s="36"/>
      <c r="W58" s="36"/>
      <c r="X58" s="36"/>
      <c r="Y58" s="36"/>
      <c r="Z58" s="36"/>
      <c r="AA58" s="36"/>
      <c r="AB58" s="36"/>
      <c r="AC58" s="36"/>
      <c r="AD58" s="36"/>
      <c r="AE58" s="36"/>
    </row>
    <row r="59" spans="1:47" s="2" customFormat="1" ht="22.9" customHeight="1">
      <c r="A59" s="36"/>
      <c r="B59" s="37"/>
      <c r="C59" s="143" t="s">
        <v>74</v>
      </c>
      <c r="D59" s="38"/>
      <c r="E59" s="38"/>
      <c r="F59" s="38"/>
      <c r="G59" s="38"/>
      <c r="H59" s="38"/>
      <c r="I59" s="38"/>
      <c r="J59" s="79">
        <f>J80</f>
        <v>0</v>
      </c>
      <c r="K59" s="38"/>
      <c r="L59" s="116"/>
      <c r="S59" s="36"/>
      <c r="T59" s="36"/>
      <c r="U59" s="36"/>
      <c r="V59" s="36"/>
      <c r="W59" s="36"/>
      <c r="X59" s="36"/>
      <c r="Y59" s="36"/>
      <c r="Z59" s="36"/>
      <c r="AA59" s="36"/>
      <c r="AB59" s="36"/>
      <c r="AC59" s="36"/>
      <c r="AD59" s="36"/>
      <c r="AE59" s="36"/>
      <c r="AU59" s="19" t="s">
        <v>121</v>
      </c>
    </row>
    <row r="60" spans="1:47" s="9" customFormat="1" ht="24.95" customHeight="1">
      <c r="B60" s="144"/>
      <c r="C60" s="145"/>
      <c r="D60" s="146" t="s">
        <v>7458</v>
      </c>
      <c r="E60" s="147"/>
      <c r="F60" s="147"/>
      <c r="G60" s="147"/>
      <c r="H60" s="147"/>
      <c r="I60" s="147"/>
      <c r="J60" s="148">
        <f>J81</f>
        <v>0</v>
      </c>
      <c r="K60" s="145"/>
      <c r="L60" s="149"/>
    </row>
    <row r="61" spans="1:47" s="2" customFormat="1" ht="21.75" customHeight="1">
      <c r="A61" s="36"/>
      <c r="B61" s="37"/>
      <c r="C61" s="38"/>
      <c r="D61" s="38"/>
      <c r="E61" s="38"/>
      <c r="F61" s="38"/>
      <c r="G61" s="38"/>
      <c r="H61" s="38"/>
      <c r="I61" s="38"/>
      <c r="J61" s="38"/>
      <c r="K61" s="38"/>
      <c r="L61" s="116"/>
      <c r="S61" s="36"/>
      <c r="T61" s="36"/>
      <c r="U61" s="36"/>
      <c r="V61" s="36"/>
      <c r="W61" s="36"/>
      <c r="X61" s="36"/>
      <c r="Y61" s="36"/>
      <c r="Z61" s="36"/>
      <c r="AA61" s="36"/>
      <c r="AB61" s="36"/>
      <c r="AC61" s="36"/>
      <c r="AD61" s="36"/>
      <c r="AE61" s="36"/>
    </row>
    <row r="62" spans="1:47" s="2" customFormat="1" ht="6.95" customHeight="1">
      <c r="A62" s="36"/>
      <c r="B62" s="49"/>
      <c r="C62" s="50"/>
      <c r="D62" s="50"/>
      <c r="E62" s="50"/>
      <c r="F62" s="50"/>
      <c r="G62" s="50"/>
      <c r="H62" s="50"/>
      <c r="I62" s="50"/>
      <c r="J62" s="50"/>
      <c r="K62" s="50"/>
      <c r="L62" s="116"/>
      <c r="S62" s="36"/>
      <c r="T62" s="36"/>
      <c r="U62" s="36"/>
      <c r="V62" s="36"/>
      <c r="W62" s="36"/>
      <c r="X62" s="36"/>
      <c r="Y62" s="36"/>
      <c r="Z62" s="36"/>
      <c r="AA62" s="36"/>
      <c r="AB62" s="36"/>
      <c r="AC62" s="36"/>
      <c r="AD62" s="36"/>
      <c r="AE62" s="36"/>
    </row>
    <row r="66" spans="1:63" s="2" customFormat="1" ht="6.95" customHeight="1">
      <c r="A66" s="36"/>
      <c r="B66" s="51"/>
      <c r="C66" s="52"/>
      <c r="D66" s="52"/>
      <c r="E66" s="52"/>
      <c r="F66" s="52"/>
      <c r="G66" s="52"/>
      <c r="H66" s="52"/>
      <c r="I66" s="52"/>
      <c r="J66" s="52"/>
      <c r="K66" s="52"/>
      <c r="L66" s="116"/>
      <c r="S66" s="36"/>
      <c r="T66" s="36"/>
      <c r="U66" s="36"/>
      <c r="V66" s="36"/>
      <c r="W66" s="36"/>
      <c r="X66" s="36"/>
      <c r="Y66" s="36"/>
      <c r="Z66" s="36"/>
      <c r="AA66" s="36"/>
      <c r="AB66" s="36"/>
      <c r="AC66" s="36"/>
      <c r="AD66" s="36"/>
      <c r="AE66" s="36"/>
    </row>
    <row r="67" spans="1:63" s="2" customFormat="1" ht="24.95" customHeight="1">
      <c r="A67" s="36"/>
      <c r="B67" s="37"/>
      <c r="C67" s="25" t="s">
        <v>309</v>
      </c>
      <c r="D67" s="38"/>
      <c r="E67" s="38"/>
      <c r="F67" s="38"/>
      <c r="G67" s="38"/>
      <c r="H67" s="38"/>
      <c r="I67" s="38"/>
      <c r="J67" s="38"/>
      <c r="K67" s="38"/>
      <c r="L67" s="116"/>
      <c r="S67" s="36"/>
      <c r="T67" s="36"/>
      <c r="U67" s="36"/>
      <c r="V67" s="36"/>
      <c r="W67" s="36"/>
      <c r="X67" s="36"/>
      <c r="Y67" s="36"/>
      <c r="Z67" s="36"/>
      <c r="AA67" s="36"/>
      <c r="AB67" s="36"/>
      <c r="AC67" s="36"/>
      <c r="AD67" s="36"/>
      <c r="AE67" s="36"/>
    </row>
    <row r="68" spans="1:63" s="2" customFormat="1" ht="6.95" customHeight="1">
      <c r="A68" s="36"/>
      <c r="B68" s="37"/>
      <c r="C68" s="38"/>
      <c r="D68" s="38"/>
      <c r="E68" s="38"/>
      <c r="F68" s="38"/>
      <c r="G68" s="38"/>
      <c r="H68" s="38"/>
      <c r="I68" s="38"/>
      <c r="J68" s="38"/>
      <c r="K68" s="38"/>
      <c r="L68" s="116"/>
      <c r="S68" s="36"/>
      <c r="T68" s="36"/>
      <c r="U68" s="36"/>
      <c r="V68" s="36"/>
      <c r="W68" s="36"/>
      <c r="X68" s="36"/>
      <c r="Y68" s="36"/>
      <c r="Z68" s="36"/>
      <c r="AA68" s="36"/>
      <c r="AB68" s="36"/>
      <c r="AC68" s="36"/>
      <c r="AD68" s="36"/>
      <c r="AE68" s="36"/>
    </row>
    <row r="69" spans="1:63" s="2" customFormat="1" ht="12" customHeight="1">
      <c r="A69" s="36"/>
      <c r="B69" s="37"/>
      <c r="C69" s="31" t="s">
        <v>16</v>
      </c>
      <c r="D69" s="38"/>
      <c r="E69" s="38"/>
      <c r="F69" s="38"/>
      <c r="G69" s="38"/>
      <c r="H69" s="38"/>
      <c r="I69" s="38"/>
      <c r="J69" s="38"/>
      <c r="K69" s="38"/>
      <c r="L69" s="116"/>
      <c r="S69" s="36"/>
      <c r="T69" s="36"/>
      <c r="U69" s="36"/>
      <c r="V69" s="36"/>
      <c r="W69" s="36"/>
      <c r="X69" s="36"/>
      <c r="Y69" s="36"/>
      <c r="Z69" s="36"/>
      <c r="AA69" s="36"/>
      <c r="AB69" s="36"/>
      <c r="AC69" s="36"/>
      <c r="AD69" s="36"/>
      <c r="AE69" s="36"/>
    </row>
    <row r="70" spans="1:63" s="2" customFormat="1" ht="16.5" customHeight="1">
      <c r="A70" s="36"/>
      <c r="B70" s="37"/>
      <c r="C70" s="38"/>
      <c r="D70" s="38"/>
      <c r="E70" s="414" t="str">
        <f>E7</f>
        <v>VD Morávka – převedení extrémních povodní, stavba č. 4074</v>
      </c>
      <c r="F70" s="415"/>
      <c r="G70" s="415"/>
      <c r="H70" s="415"/>
      <c r="I70" s="38"/>
      <c r="J70" s="38"/>
      <c r="K70" s="38"/>
      <c r="L70" s="116"/>
      <c r="S70" s="36"/>
      <c r="T70" s="36"/>
      <c r="U70" s="36"/>
      <c r="V70" s="36"/>
      <c r="W70" s="36"/>
      <c r="X70" s="36"/>
      <c r="Y70" s="36"/>
      <c r="Z70" s="36"/>
      <c r="AA70" s="36"/>
      <c r="AB70" s="36"/>
      <c r="AC70" s="36"/>
      <c r="AD70" s="36"/>
      <c r="AE70" s="36"/>
    </row>
    <row r="71" spans="1:63" s="2" customFormat="1" ht="12" customHeight="1">
      <c r="A71" s="36"/>
      <c r="B71" s="37"/>
      <c r="C71" s="31" t="s">
        <v>154</v>
      </c>
      <c r="D71" s="38"/>
      <c r="E71" s="38"/>
      <c r="F71" s="38"/>
      <c r="G71" s="38"/>
      <c r="H71" s="38"/>
      <c r="I71" s="38"/>
      <c r="J71" s="38"/>
      <c r="K71" s="38"/>
      <c r="L71" s="116"/>
      <c r="S71" s="36"/>
      <c r="T71" s="36"/>
      <c r="U71" s="36"/>
      <c r="V71" s="36"/>
      <c r="W71" s="36"/>
      <c r="X71" s="36"/>
      <c r="Y71" s="36"/>
      <c r="Z71" s="36"/>
      <c r="AA71" s="36"/>
      <c r="AB71" s="36"/>
      <c r="AC71" s="36"/>
      <c r="AD71" s="36"/>
      <c r="AE71" s="36"/>
    </row>
    <row r="72" spans="1:63" s="2" customFormat="1" ht="16.5" customHeight="1">
      <c r="A72" s="36"/>
      <c r="B72" s="37"/>
      <c r="C72" s="38"/>
      <c r="D72" s="38"/>
      <c r="E72" s="368" t="str">
        <f>E9</f>
        <v>VON - Vedlejší a ostatní náklady</v>
      </c>
      <c r="F72" s="416"/>
      <c r="G72" s="416"/>
      <c r="H72" s="416"/>
      <c r="I72" s="38"/>
      <c r="J72" s="38"/>
      <c r="K72" s="38"/>
      <c r="L72" s="116"/>
      <c r="S72" s="36"/>
      <c r="T72" s="36"/>
      <c r="U72" s="36"/>
      <c r="V72" s="36"/>
      <c r="W72" s="36"/>
      <c r="X72" s="36"/>
      <c r="Y72" s="36"/>
      <c r="Z72" s="36"/>
      <c r="AA72" s="36"/>
      <c r="AB72" s="36"/>
      <c r="AC72" s="36"/>
      <c r="AD72" s="36"/>
      <c r="AE72" s="36"/>
    </row>
    <row r="73" spans="1:63" s="2" customFormat="1" ht="6.95" customHeight="1">
      <c r="A73" s="36"/>
      <c r="B73" s="37"/>
      <c r="C73" s="38"/>
      <c r="D73" s="38"/>
      <c r="E73" s="38"/>
      <c r="F73" s="38"/>
      <c r="G73" s="38"/>
      <c r="H73" s="38"/>
      <c r="I73" s="38"/>
      <c r="J73" s="38"/>
      <c r="K73" s="38"/>
      <c r="L73" s="116"/>
      <c r="S73" s="36"/>
      <c r="T73" s="36"/>
      <c r="U73" s="36"/>
      <c r="V73" s="36"/>
      <c r="W73" s="36"/>
      <c r="X73" s="36"/>
      <c r="Y73" s="36"/>
      <c r="Z73" s="36"/>
      <c r="AA73" s="36"/>
      <c r="AB73" s="36"/>
      <c r="AC73" s="36"/>
      <c r="AD73" s="36"/>
      <c r="AE73" s="36"/>
    </row>
    <row r="74" spans="1:63" s="2" customFormat="1" ht="12" customHeight="1">
      <c r="A74" s="36"/>
      <c r="B74" s="37"/>
      <c r="C74" s="31" t="s">
        <v>21</v>
      </c>
      <c r="D74" s="38"/>
      <c r="E74" s="38"/>
      <c r="F74" s="29" t="str">
        <f>F12</f>
        <v>VD Morávka</v>
      </c>
      <c r="G74" s="38"/>
      <c r="H74" s="38"/>
      <c r="I74" s="31" t="s">
        <v>23</v>
      </c>
      <c r="J74" s="61" t="str">
        <f>IF(J12="","",J12)</f>
        <v>11. 11. 2020</v>
      </c>
      <c r="K74" s="38"/>
      <c r="L74" s="116"/>
      <c r="S74" s="36"/>
      <c r="T74" s="36"/>
      <c r="U74" s="36"/>
      <c r="V74" s="36"/>
      <c r="W74" s="36"/>
      <c r="X74" s="36"/>
      <c r="Y74" s="36"/>
      <c r="Z74" s="36"/>
      <c r="AA74" s="36"/>
      <c r="AB74" s="36"/>
      <c r="AC74" s="36"/>
      <c r="AD74" s="36"/>
      <c r="AE74" s="36"/>
    </row>
    <row r="75" spans="1:63" s="2" customFormat="1" ht="6.95" customHeight="1">
      <c r="A75" s="36"/>
      <c r="B75" s="37"/>
      <c r="C75" s="38"/>
      <c r="D75" s="38"/>
      <c r="E75" s="38"/>
      <c r="F75" s="38"/>
      <c r="G75" s="38"/>
      <c r="H75" s="38"/>
      <c r="I75" s="38"/>
      <c r="J75" s="38"/>
      <c r="K75" s="38"/>
      <c r="L75" s="116"/>
      <c r="S75" s="36"/>
      <c r="T75" s="36"/>
      <c r="U75" s="36"/>
      <c r="V75" s="36"/>
      <c r="W75" s="36"/>
      <c r="X75" s="36"/>
      <c r="Y75" s="36"/>
      <c r="Z75" s="36"/>
      <c r="AA75" s="36"/>
      <c r="AB75" s="36"/>
      <c r="AC75" s="36"/>
      <c r="AD75" s="36"/>
      <c r="AE75" s="36"/>
    </row>
    <row r="76" spans="1:63" s="2" customFormat="1" ht="15.2" customHeight="1">
      <c r="A76" s="36"/>
      <c r="B76" s="37"/>
      <c r="C76" s="31" t="s">
        <v>25</v>
      </c>
      <c r="D76" s="38"/>
      <c r="E76" s="38"/>
      <c r="F76" s="29" t="str">
        <f>E15</f>
        <v>Povodí Odry, státní podnik</v>
      </c>
      <c r="G76" s="38"/>
      <c r="H76" s="38"/>
      <c r="I76" s="31" t="s">
        <v>33</v>
      </c>
      <c r="J76" s="34" t="str">
        <f>E21</f>
        <v xml:space="preserve">Golik VH, s. r. o. </v>
      </c>
      <c r="K76" s="38"/>
      <c r="L76" s="116"/>
      <c r="S76" s="36"/>
      <c r="T76" s="36"/>
      <c r="U76" s="36"/>
      <c r="V76" s="36"/>
      <c r="W76" s="36"/>
      <c r="X76" s="36"/>
      <c r="Y76" s="36"/>
      <c r="Z76" s="36"/>
      <c r="AA76" s="36"/>
      <c r="AB76" s="36"/>
      <c r="AC76" s="36"/>
      <c r="AD76" s="36"/>
      <c r="AE76" s="36"/>
    </row>
    <row r="77" spans="1:63" s="2" customFormat="1" ht="15.2" customHeight="1">
      <c r="A77" s="36"/>
      <c r="B77" s="37"/>
      <c r="C77" s="31" t="s">
        <v>31</v>
      </c>
      <c r="D77" s="38"/>
      <c r="E77" s="38"/>
      <c r="F77" s="29" t="str">
        <f>IF(E18="","",E18)</f>
        <v>Vyplň údaj</v>
      </c>
      <c r="G77" s="38"/>
      <c r="H77" s="38"/>
      <c r="I77" s="31" t="s">
        <v>38</v>
      </c>
      <c r="J77" s="34" t="str">
        <f>E24</f>
        <v xml:space="preserve"> </v>
      </c>
      <c r="K77" s="38"/>
      <c r="L77" s="116"/>
      <c r="S77" s="36"/>
      <c r="T77" s="36"/>
      <c r="U77" s="36"/>
      <c r="V77" s="36"/>
      <c r="W77" s="36"/>
      <c r="X77" s="36"/>
      <c r="Y77" s="36"/>
      <c r="Z77" s="36"/>
      <c r="AA77" s="36"/>
      <c r="AB77" s="36"/>
      <c r="AC77" s="36"/>
      <c r="AD77" s="36"/>
      <c r="AE77" s="36"/>
    </row>
    <row r="78" spans="1:63" s="2" customFormat="1" ht="10.35" customHeight="1">
      <c r="A78" s="36"/>
      <c r="B78" s="37"/>
      <c r="C78" s="38"/>
      <c r="D78" s="38"/>
      <c r="E78" s="38"/>
      <c r="F78" s="38"/>
      <c r="G78" s="38"/>
      <c r="H78" s="38"/>
      <c r="I78" s="38"/>
      <c r="J78" s="38"/>
      <c r="K78" s="38"/>
      <c r="L78" s="116"/>
      <c r="S78" s="36"/>
      <c r="T78" s="36"/>
      <c r="U78" s="36"/>
      <c r="V78" s="36"/>
      <c r="W78" s="36"/>
      <c r="X78" s="36"/>
      <c r="Y78" s="36"/>
      <c r="Z78" s="36"/>
      <c r="AA78" s="36"/>
      <c r="AB78" s="36"/>
      <c r="AC78" s="36"/>
      <c r="AD78" s="36"/>
      <c r="AE78" s="36"/>
    </row>
    <row r="79" spans="1:63" s="11" customFormat="1" ht="29.25" customHeight="1">
      <c r="A79" s="155"/>
      <c r="B79" s="156"/>
      <c r="C79" s="157" t="s">
        <v>310</v>
      </c>
      <c r="D79" s="158" t="s">
        <v>61</v>
      </c>
      <c r="E79" s="158" t="s">
        <v>57</v>
      </c>
      <c r="F79" s="158" t="s">
        <v>58</v>
      </c>
      <c r="G79" s="158" t="s">
        <v>311</v>
      </c>
      <c r="H79" s="158" t="s">
        <v>312</v>
      </c>
      <c r="I79" s="158" t="s">
        <v>313</v>
      </c>
      <c r="J79" s="158" t="s">
        <v>291</v>
      </c>
      <c r="K79" s="159" t="s">
        <v>314</v>
      </c>
      <c r="L79" s="160"/>
      <c r="M79" s="70" t="s">
        <v>19</v>
      </c>
      <c r="N79" s="71" t="s">
        <v>46</v>
      </c>
      <c r="O79" s="71" t="s">
        <v>315</v>
      </c>
      <c r="P79" s="71" t="s">
        <v>316</v>
      </c>
      <c r="Q79" s="71" t="s">
        <v>317</v>
      </c>
      <c r="R79" s="71" t="s">
        <v>318</v>
      </c>
      <c r="S79" s="71" t="s">
        <v>319</v>
      </c>
      <c r="T79" s="72" t="s">
        <v>320</v>
      </c>
      <c r="U79" s="155"/>
      <c r="V79" s="155"/>
      <c r="W79" s="155"/>
      <c r="X79" s="155"/>
      <c r="Y79" s="155"/>
      <c r="Z79" s="155"/>
      <c r="AA79" s="155"/>
      <c r="AB79" s="155"/>
      <c r="AC79" s="155"/>
      <c r="AD79" s="155"/>
      <c r="AE79" s="155"/>
    </row>
    <row r="80" spans="1:63" s="2" customFormat="1" ht="22.9" customHeight="1">
      <c r="A80" s="36"/>
      <c r="B80" s="37"/>
      <c r="C80" s="77" t="s">
        <v>321</v>
      </c>
      <c r="D80" s="38"/>
      <c r="E80" s="38"/>
      <c r="F80" s="38"/>
      <c r="G80" s="38"/>
      <c r="H80" s="38"/>
      <c r="I80" s="38"/>
      <c r="J80" s="161">
        <f>BK80</f>
        <v>0</v>
      </c>
      <c r="K80" s="38"/>
      <c r="L80" s="41"/>
      <c r="M80" s="73"/>
      <c r="N80" s="162"/>
      <c r="O80" s="74"/>
      <c r="P80" s="163">
        <f>P81</f>
        <v>0</v>
      </c>
      <c r="Q80" s="74"/>
      <c r="R80" s="163">
        <f>R81</f>
        <v>0</v>
      </c>
      <c r="S80" s="74"/>
      <c r="T80" s="164">
        <f>T81</f>
        <v>0</v>
      </c>
      <c r="U80" s="36"/>
      <c r="V80" s="36"/>
      <c r="W80" s="36"/>
      <c r="X80" s="36"/>
      <c r="Y80" s="36"/>
      <c r="Z80" s="36"/>
      <c r="AA80" s="36"/>
      <c r="AB80" s="36"/>
      <c r="AC80" s="36"/>
      <c r="AD80" s="36"/>
      <c r="AE80" s="36"/>
      <c r="AT80" s="19" t="s">
        <v>75</v>
      </c>
      <c r="AU80" s="19" t="s">
        <v>121</v>
      </c>
      <c r="BK80" s="165">
        <f>BK81</f>
        <v>0</v>
      </c>
    </row>
    <row r="81" spans="1:65" s="12" customFormat="1" ht="25.9" customHeight="1">
      <c r="B81" s="166"/>
      <c r="C81" s="167"/>
      <c r="D81" s="168" t="s">
        <v>75</v>
      </c>
      <c r="E81" s="169" t="s">
        <v>130</v>
      </c>
      <c r="F81" s="169" t="s">
        <v>131</v>
      </c>
      <c r="G81" s="167"/>
      <c r="H81" s="167"/>
      <c r="I81" s="170"/>
      <c r="J81" s="171">
        <f>BK81</f>
        <v>0</v>
      </c>
      <c r="K81" s="167"/>
      <c r="L81" s="172"/>
      <c r="M81" s="173"/>
      <c r="N81" s="174"/>
      <c r="O81" s="174"/>
      <c r="P81" s="175">
        <f>SUM(P82:P141)</f>
        <v>0</v>
      </c>
      <c r="Q81" s="174"/>
      <c r="R81" s="175">
        <f>SUM(R82:R141)</f>
        <v>0</v>
      </c>
      <c r="S81" s="174"/>
      <c r="T81" s="176">
        <f>SUM(T82:T141)</f>
        <v>0</v>
      </c>
      <c r="AR81" s="177" t="s">
        <v>220</v>
      </c>
      <c r="AT81" s="178" t="s">
        <v>75</v>
      </c>
      <c r="AU81" s="178" t="s">
        <v>76</v>
      </c>
      <c r="AY81" s="177" t="s">
        <v>324</v>
      </c>
      <c r="BK81" s="179">
        <f>SUM(BK82:BK141)</f>
        <v>0</v>
      </c>
    </row>
    <row r="82" spans="1:65" s="2" customFormat="1" ht="14.45" customHeight="1">
      <c r="A82" s="36"/>
      <c r="B82" s="37"/>
      <c r="C82" s="182" t="s">
        <v>84</v>
      </c>
      <c r="D82" s="182" t="s">
        <v>326</v>
      </c>
      <c r="E82" s="183" t="s">
        <v>7459</v>
      </c>
      <c r="F82" s="184" t="s">
        <v>7460</v>
      </c>
      <c r="G82" s="185" t="s">
        <v>1530</v>
      </c>
      <c r="H82" s="186">
        <v>1</v>
      </c>
      <c r="I82" s="187"/>
      <c r="J82" s="188">
        <f>ROUND(I82*H82,2)</f>
        <v>0</v>
      </c>
      <c r="K82" s="184" t="s">
        <v>19</v>
      </c>
      <c r="L82" s="41"/>
      <c r="M82" s="189" t="s">
        <v>19</v>
      </c>
      <c r="N82" s="190" t="s">
        <v>47</v>
      </c>
      <c r="O82" s="66"/>
      <c r="P82" s="191">
        <f>O82*H82</f>
        <v>0</v>
      </c>
      <c r="Q82" s="191">
        <v>0</v>
      </c>
      <c r="R82" s="191">
        <f>Q82*H82</f>
        <v>0</v>
      </c>
      <c r="S82" s="191">
        <v>0</v>
      </c>
      <c r="T82" s="192">
        <f>S82*H82</f>
        <v>0</v>
      </c>
      <c r="U82" s="36"/>
      <c r="V82" s="36"/>
      <c r="W82" s="36"/>
      <c r="X82" s="36"/>
      <c r="Y82" s="36"/>
      <c r="Z82" s="36"/>
      <c r="AA82" s="36"/>
      <c r="AB82" s="36"/>
      <c r="AC82" s="36"/>
      <c r="AD82" s="36"/>
      <c r="AE82" s="36"/>
      <c r="AR82" s="193" t="s">
        <v>7461</v>
      </c>
      <c r="AT82" s="193" t="s">
        <v>326</v>
      </c>
      <c r="AU82" s="193" t="s">
        <v>84</v>
      </c>
      <c r="AY82" s="19" t="s">
        <v>324</v>
      </c>
      <c r="BE82" s="194">
        <f>IF(N82="základní",J82,0)</f>
        <v>0</v>
      </c>
      <c r="BF82" s="194">
        <f>IF(N82="snížená",J82,0)</f>
        <v>0</v>
      </c>
      <c r="BG82" s="194">
        <f>IF(N82="zákl. přenesená",J82,0)</f>
        <v>0</v>
      </c>
      <c r="BH82" s="194">
        <f>IF(N82="sníž. přenesená",J82,0)</f>
        <v>0</v>
      </c>
      <c r="BI82" s="194">
        <f>IF(N82="nulová",J82,0)</f>
        <v>0</v>
      </c>
      <c r="BJ82" s="19" t="s">
        <v>84</v>
      </c>
      <c r="BK82" s="194">
        <f>ROUND(I82*H82,2)</f>
        <v>0</v>
      </c>
      <c r="BL82" s="19" t="s">
        <v>7461</v>
      </c>
      <c r="BM82" s="193" t="s">
        <v>7462</v>
      </c>
    </row>
    <row r="83" spans="1:65" s="2" customFormat="1" ht="19.5">
      <c r="A83" s="36"/>
      <c r="B83" s="37"/>
      <c r="C83" s="38"/>
      <c r="D83" s="195" t="s">
        <v>332</v>
      </c>
      <c r="E83" s="38"/>
      <c r="F83" s="196" t="s">
        <v>7463</v>
      </c>
      <c r="G83" s="38"/>
      <c r="H83" s="38"/>
      <c r="I83" s="197"/>
      <c r="J83" s="38"/>
      <c r="K83" s="38"/>
      <c r="L83" s="41"/>
      <c r="M83" s="198"/>
      <c r="N83" s="199"/>
      <c r="O83" s="66"/>
      <c r="P83" s="66"/>
      <c r="Q83" s="66"/>
      <c r="R83" s="66"/>
      <c r="S83" s="66"/>
      <c r="T83" s="67"/>
      <c r="U83" s="36"/>
      <c r="V83" s="36"/>
      <c r="W83" s="36"/>
      <c r="X83" s="36"/>
      <c r="Y83" s="36"/>
      <c r="Z83" s="36"/>
      <c r="AA83" s="36"/>
      <c r="AB83" s="36"/>
      <c r="AC83" s="36"/>
      <c r="AD83" s="36"/>
      <c r="AE83" s="36"/>
      <c r="AT83" s="19" t="s">
        <v>332</v>
      </c>
      <c r="AU83" s="19" t="s">
        <v>84</v>
      </c>
    </row>
    <row r="84" spans="1:65" s="2" customFormat="1" ht="14.45" customHeight="1">
      <c r="A84" s="36"/>
      <c r="B84" s="37"/>
      <c r="C84" s="182" t="s">
        <v>87</v>
      </c>
      <c r="D84" s="182" t="s">
        <v>326</v>
      </c>
      <c r="E84" s="183" t="s">
        <v>7464</v>
      </c>
      <c r="F84" s="184" t="s">
        <v>7465</v>
      </c>
      <c r="G84" s="185" t="s">
        <v>1530</v>
      </c>
      <c r="H84" s="186">
        <v>1</v>
      </c>
      <c r="I84" s="187"/>
      <c r="J84" s="188">
        <f>ROUND(I84*H84,2)</f>
        <v>0</v>
      </c>
      <c r="K84" s="184" t="s">
        <v>19</v>
      </c>
      <c r="L84" s="41"/>
      <c r="M84" s="189" t="s">
        <v>19</v>
      </c>
      <c r="N84" s="190" t="s">
        <v>47</v>
      </c>
      <c r="O84" s="66"/>
      <c r="P84" s="191">
        <f>O84*H84</f>
        <v>0</v>
      </c>
      <c r="Q84" s="191">
        <v>0</v>
      </c>
      <c r="R84" s="191">
        <f>Q84*H84</f>
        <v>0</v>
      </c>
      <c r="S84" s="191">
        <v>0</v>
      </c>
      <c r="T84" s="192">
        <f>S84*H84</f>
        <v>0</v>
      </c>
      <c r="U84" s="36"/>
      <c r="V84" s="36"/>
      <c r="W84" s="36"/>
      <c r="X84" s="36"/>
      <c r="Y84" s="36"/>
      <c r="Z84" s="36"/>
      <c r="AA84" s="36"/>
      <c r="AB84" s="36"/>
      <c r="AC84" s="36"/>
      <c r="AD84" s="36"/>
      <c r="AE84" s="36"/>
      <c r="AR84" s="193" t="s">
        <v>7461</v>
      </c>
      <c r="AT84" s="193" t="s">
        <v>326</v>
      </c>
      <c r="AU84" s="193" t="s">
        <v>84</v>
      </c>
      <c r="AY84" s="19" t="s">
        <v>324</v>
      </c>
      <c r="BE84" s="194">
        <f>IF(N84="základní",J84,0)</f>
        <v>0</v>
      </c>
      <c r="BF84" s="194">
        <f>IF(N84="snížená",J84,0)</f>
        <v>0</v>
      </c>
      <c r="BG84" s="194">
        <f>IF(N84="zákl. přenesená",J84,0)</f>
        <v>0</v>
      </c>
      <c r="BH84" s="194">
        <f>IF(N84="sníž. přenesená",J84,0)</f>
        <v>0</v>
      </c>
      <c r="BI84" s="194">
        <f>IF(N84="nulová",J84,0)</f>
        <v>0</v>
      </c>
      <c r="BJ84" s="19" t="s">
        <v>84</v>
      </c>
      <c r="BK84" s="194">
        <f>ROUND(I84*H84,2)</f>
        <v>0</v>
      </c>
      <c r="BL84" s="19" t="s">
        <v>7461</v>
      </c>
      <c r="BM84" s="193" t="s">
        <v>7466</v>
      </c>
    </row>
    <row r="85" spans="1:65" s="2" customFormat="1" ht="19.5">
      <c r="A85" s="36"/>
      <c r="B85" s="37"/>
      <c r="C85" s="38"/>
      <c r="D85" s="195" t="s">
        <v>332</v>
      </c>
      <c r="E85" s="38"/>
      <c r="F85" s="196" t="s">
        <v>7467</v>
      </c>
      <c r="G85" s="38"/>
      <c r="H85" s="38"/>
      <c r="I85" s="197"/>
      <c r="J85" s="38"/>
      <c r="K85" s="38"/>
      <c r="L85" s="41"/>
      <c r="M85" s="198"/>
      <c r="N85" s="199"/>
      <c r="O85" s="66"/>
      <c r="P85" s="66"/>
      <c r="Q85" s="66"/>
      <c r="R85" s="66"/>
      <c r="S85" s="66"/>
      <c r="T85" s="67"/>
      <c r="U85" s="36"/>
      <c r="V85" s="36"/>
      <c r="W85" s="36"/>
      <c r="X85" s="36"/>
      <c r="Y85" s="36"/>
      <c r="Z85" s="36"/>
      <c r="AA85" s="36"/>
      <c r="AB85" s="36"/>
      <c r="AC85" s="36"/>
      <c r="AD85" s="36"/>
      <c r="AE85" s="36"/>
      <c r="AT85" s="19" t="s">
        <v>332</v>
      </c>
      <c r="AU85" s="19" t="s">
        <v>84</v>
      </c>
    </row>
    <row r="86" spans="1:65" s="2" customFormat="1" ht="14.45" customHeight="1">
      <c r="A86" s="36"/>
      <c r="B86" s="37"/>
      <c r="C86" s="182" t="s">
        <v>343</v>
      </c>
      <c r="D86" s="182" t="s">
        <v>326</v>
      </c>
      <c r="E86" s="183" t="s">
        <v>7468</v>
      </c>
      <c r="F86" s="184" t="s">
        <v>7469</v>
      </c>
      <c r="G86" s="185" t="s">
        <v>1530</v>
      </c>
      <c r="H86" s="186">
        <v>1</v>
      </c>
      <c r="I86" s="187"/>
      <c r="J86" s="188">
        <f>ROUND(I86*H86,2)</f>
        <v>0</v>
      </c>
      <c r="K86" s="184" t="s">
        <v>19</v>
      </c>
      <c r="L86" s="41"/>
      <c r="M86" s="189" t="s">
        <v>19</v>
      </c>
      <c r="N86" s="190" t="s">
        <v>47</v>
      </c>
      <c r="O86" s="66"/>
      <c r="P86" s="191">
        <f>O86*H86</f>
        <v>0</v>
      </c>
      <c r="Q86" s="191">
        <v>0</v>
      </c>
      <c r="R86" s="191">
        <f>Q86*H86</f>
        <v>0</v>
      </c>
      <c r="S86" s="191">
        <v>0</v>
      </c>
      <c r="T86" s="192">
        <f>S86*H86</f>
        <v>0</v>
      </c>
      <c r="U86" s="36"/>
      <c r="V86" s="36"/>
      <c r="W86" s="36"/>
      <c r="X86" s="36"/>
      <c r="Y86" s="36"/>
      <c r="Z86" s="36"/>
      <c r="AA86" s="36"/>
      <c r="AB86" s="36"/>
      <c r="AC86" s="36"/>
      <c r="AD86" s="36"/>
      <c r="AE86" s="36"/>
      <c r="AR86" s="193" t="s">
        <v>7461</v>
      </c>
      <c r="AT86" s="193" t="s">
        <v>326</v>
      </c>
      <c r="AU86" s="193" t="s">
        <v>84</v>
      </c>
      <c r="AY86" s="19" t="s">
        <v>324</v>
      </c>
      <c r="BE86" s="194">
        <f>IF(N86="základní",J86,0)</f>
        <v>0</v>
      </c>
      <c r="BF86" s="194">
        <f>IF(N86="snížená",J86,0)</f>
        <v>0</v>
      </c>
      <c r="BG86" s="194">
        <f>IF(N86="zákl. přenesená",J86,0)</f>
        <v>0</v>
      </c>
      <c r="BH86" s="194">
        <f>IF(N86="sníž. přenesená",J86,0)</f>
        <v>0</v>
      </c>
      <c r="BI86" s="194">
        <f>IF(N86="nulová",J86,0)</f>
        <v>0</v>
      </c>
      <c r="BJ86" s="19" t="s">
        <v>84</v>
      </c>
      <c r="BK86" s="194">
        <f>ROUND(I86*H86,2)</f>
        <v>0</v>
      </c>
      <c r="BL86" s="19" t="s">
        <v>7461</v>
      </c>
      <c r="BM86" s="193" t="s">
        <v>7470</v>
      </c>
    </row>
    <row r="87" spans="1:65" s="2" customFormat="1" ht="11.25">
      <c r="A87" s="36"/>
      <c r="B87" s="37"/>
      <c r="C87" s="38"/>
      <c r="D87" s="195" t="s">
        <v>332</v>
      </c>
      <c r="E87" s="38"/>
      <c r="F87" s="196" t="s">
        <v>7471</v>
      </c>
      <c r="G87" s="38"/>
      <c r="H87" s="38"/>
      <c r="I87" s="197"/>
      <c r="J87" s="38"/>
      <c r="K87" s="38"/>
      <c r="L87" s="41"/>
      <c r="M87" s="198"/>
      <c r="N87" s="199"/>
      <c r="O87" s="66"/>
      <c r="P87" s="66"/>
      <c r="Q87" s="66"/>
      <c r="R87" s="66"/>
      <c r="S87" s="66"/>
      <c r="T87" s="67"/>
      <c r="U87" s="36"/>
      <c r="V87" s="36"/>
      <c r="W87" s="36"/>
      <c r="X87" s="36"/>
      <c r="Y87" s="36"/>
      <c r="Z87" s="36"/>
      <c r="AA87" s="36"/>
      <c r="AB87" s="36"/>
      <c r="AC87" s="36"/>
      <c r="AD87" s="36"/>
      <c r="AE87" s="36"/>
      <c r="AT87" s="19" t="s">
        <v>332</v>
      </c>
      <c r="AU87" s="19" t="s">
        <v>84</v>
      </c>
    </row>
    <row r="88" spans="1:65" s="2" customFormat="1" ht="14.45" customHeight="1">
      <c r="A88" s="36"/>
      <c r="B88" s="37"/>
      <c r="C88" s="182" t="s">
        <v>330</v>
      </c>
      <c r="D88" s="182" t="s">
        <v>326</v>
      </c>
      <c r="E88" s="183" t="s">
        <v>7472</v>
      </c>
      <c r="F88" s="184" t="s">
        <v>7473</v>
      </c>
      <c r="G88" s="185" t="s">
        <v>1530</v>
      </c>
      <c r="H88" s="186">
        <v>1</v>
      </c>
      <c r="I88" s="187"/>
      <c r="J88" s="188">
        <f t="shared" ref="J88:J95" si="0">ROUND(I88*H88,2)</f>
        <v>0</v>
      </c>
      <c r="K88" s="184" t="s">
        <v>19</v>
      </c>
      <c r="L88" s="41"/>
      <c r="M88" s="189" t="s">
        <v>19</v>
      </c>
      <c r="N88" s="190" t="s">
        <v>47</v>
      </c>
      <c r="O88" s="66"/>
      <c r="P88" s="191">
        <f t="shared" ref="P88:P95" si="1">O88*H88</f>
        <v>0</v>
      </c>
      <c r="Q88" s="191">
        <v>0</v>
      </c>
      <c r="R88" s="191">
        <f t="shared" ref="R88:R95" si="2">Q88*H88</f>
        <v>0</v>
      </c>
      <c r="S88" s="191">
        <v>0</v>
      </c>
      <c r="T88" s="192">
        <f t="shared" ref="T88:T95" si="3">S88*H88</f>
        <v>0</v>
      </c>
      <c r="U88" s="36"/>
      <c r="V88" s="36"/>
      <c r="W88" s="36"/>
      <c r="X88" s="36"/>
      <c r="Y88" s="36"/>
      <c r="Z88" s="36"/>
      <c r="AA88" s="36"/>
      <c r="AB88" s="36"/>
      <c r="AC88" s="36"/>
      <c r="AD88" s="36"/>
      <c r="AE88" s="36"/>
      <c r="AR88" s="193" t="s">
        <v>7461</v>
      </c>
      <c r="AT88" s="193" t="s">
        <v>326</v>
      </c>
      <c r="AU88" s="193" t="s">
        <v>84</v>
      </c>
      <c r="AY88" s="19" t="s">
        <v>324</v>
      </c>
      <c r="BE88" s="194">
        <f t="shared" ref="BE88:BE95" si="4">IF(N88="základní",J88,0)</f>
        <v>0</v>
      </c>
      <c r="BF88" s="194">
        <f t="shared" ref="BF88:BF95" si="5">IF(N88="snížená",J88,0)</f>
        <v>0</v>
      </c>
      <c r="BG88" s="194">
        <f t="shared" ref="BG88:BG95" si="6">IF(N88="zákl. přenesená",J88,0)</f>
        <v>0</v>
      </c>
      <c r="BH88" s="194">
        <f t="shared" ref="BH88:BH95" si="7">IF(N88="sníž. přenesená",J88,0)</f>
        <v>0</v>
      </c>
      <c r="BI88" s="194">
        <f t="shared" ref="BI88:BI95" si="8">IF(N88="nulová",J88,0)</f>
        <v>0</v>
      </c>
      <c r="BJ88" s="19" t="s">
        <v>84</v>
      </c>
      <c r="BK88" s="194">
        <f t="shared" ref="BK88:BK95" si="9">ROUND(I88*H88,2)</f>
        <v>0</v>
      </c>
      <c r="BL88" s="19" t="s">
        <v>7461</v>
      </c>
      <c r="BM88" s="193" t="s">
        <v>7474</v>
      </c>
    </row>
    <row r="89" spans="1:65" s="2" customFormat="1" ht="14.45" customHeight="1">
      <c r="A89" s="36"/>
      <c r="B89" s="37"/>
      <c r="C89" s="182" t="s">
        <v>220</v>
      </c>
      <c r="D89" s="182" t="s">
        <v>326</v>
      </c>
      <c r="E89" s="183" t="s">
        <v>7475</v>
      </c>
      <c r="F89" s="184" t="s">
        <v>7476</v>
      </c>
      <c r="G89" s="185" t="s">
        <v>1530</v>
      </c>
      <c r="H89" s="186">
        <v>1</v>
      </c>
      <c r="I89" s="187"/>
      <c r="J89" s="188">
        <f t="shared" si="0"/>
        <v>0</v>
      </c>
      <c r="K89" s="184" t="s">
        <v>19</v>
      </c>
      <c r="L89" s="41"/>
      <c r="M89" s="189" t="s">
        <v>19</v>
      </c>
      <c r="N89" s="190" t="s">
        <v>47</v>
      </c>
      <c r="O89" s="66"/>
      <c r="P89" s="191">
        <f t="shared" si="1"/>
        <v>0</v>
      </c>
      <c r="Q89" s="191">
        <v>0</v>
      </c>
      <c r="R89" s="191">
        <f t="shared" si="2"/>
        <v>0</v>
      </c>
      <c r="S89" s="191">
        <v>0</v>
      </c>
      <c r="T89" s="192">
        <f t="shared" si="3"/>
        <v>0</v>
      </c>
      <c r="U89" s="36"/>
      <c r="V89" s="36"/>
      <c r="W89" s="36"/>
      <c r="X89" s="36"/>
      <c r="Y89" s="36"/>
      <c r="Z89" s="36"/>
      <c r="AA89" s="36"/>
      <c r="AB89" s="36"/>
      <c r="AC89" s="36"/>
      <c r="AD89" s="36"/>
      <c r="AE89" s="36"/>
      <c r="AR89" s="193" t="s">
        <v>7461</v>
      </c>
      <c r="AT89" s="193" t="s">
        <v>326</v>
      </c>
      <c r="AU89" s="193" t="s">
        <v>84</v>
      </c>
      <c r="AY89" s="19" t="s">
        <v>324</v>
      </c>
      <c r="BE89" s="194">
        <f t="shared" si="4"/>
        <v>0</v>
      </c>
      <c r="BF89" s="194">
        <f t="shared" si="5"/>
        <v>0</v>
      </c>
      <c r="BG89" s="194">
        <f t="shared" si="6"/>
        <v>0</v>
      </c>
      <c r="BH89" s="194">
        <f t="shared" si="7"/>
        <v>0</v>
      </c>
      <c r="BI89" s="194">
        <f t="shared" si="8"/>
        <v>0</v>
      </c>
      <c r="BJ89" s="19" t="s">
        <v>84</v>
      </c>
      <c r="BK89" s="194">
        <f t="shared" si="9"/>
        <v>0</v>
      </c>
      <c r="BL89" s="19" t="s">
        <v>7461</v>
      </c>
      <c r="BM89" s="193" t="s">
        <v>7477</v>
      </c>
    </row>
    <row r="90" spans="1:65" s="2" customFormat="1" ht="24.2" customHeight="1">
      <c r="A90" s="36"/>
      <c r="B90" s="37"/>
      <c r="C90" s="182" t="s">
        <v>362</v>
      </c>
      <c r="D90" s="182" t="s">
        <v>326</v>
      </c>
      <c r="E90" s="183" t="s">
        <v>7478</v>
      </c>
      <c r="F90" s="184" t="s">
        <v>7479</v>
      </c>
      <c r="G90" s="185" t="s">
        <v>1530</v>
      </c>
      <c r="H90" s="186">
        <v>1</v>
      </c>
      <c r="I90" s="187"/>
      <c r="J90" s="188">
        <f t="shared" si="0"/>
        <v>0</v>
      </c>
      <c r="K90" s="184" t="s">
        <v>19</v>
      </c>
      <c r="L90" s="41"/>
      <c r="M90" s="189" t="s">
        <v>19</v>
      </c>
      <c r="N90" s="190" t="s">
        <v>47</v>
      </c>
      <c r="O90" s="66"/>
      <c r="P90" s="191">
        <f t="shared" si="1"/>
        <v>0</v>
      </c>
      <c r="Q90" s="191">
        <v>0</v>
      </c>
      <c r="R90" s="191">
        <f t="shared" si="2"/>
        <v>0</v>
      </c>
      <c r="S90" s="191">
        <v>0</v>
      </c>
      <c r="T90" s="192">
        <f t="shared" si="3"/>
        <v>0</v>
      </c>
      <c r="U90" s="36"/>
      <c r="V90" s="36"/>
      <c r="W90" s="36"/>
      <c r="X90" s="36"/>
      <c r="Y90" s="36"/>
      <c r="Z90" s="36"/>
      <c r="AA90" s="36"/>
      <c r="AB90" s="36"/>
      <c r="AC90" s="36"/>
      <c r="AD90" s="36"/>
      <c r="AE90" s="36"/>
      <c r="AR90" s="193" t="s">
        <v>7461</v>
      </c>
      <c r="AT90" s="193" t="s">
        <v>326</v>
      </c>
      <c r="AU90" s="193" t="s">
        <v>84</v>
      </c>
      <c r="AY90" s="19" t="s">
        <v>324</v>
      </c>
      <c r="BE90" s="194">
        <f t="shared" si="4"/>
        <v>0</v>
      </c>
      <c r="BF90" s="194">
        <f t="shared" si="5"/>
        <v>0</v>
      </c>
      <c r="BG90" s="194">
        <f t="shared" si="6"/>
        <v>0</v>
      </c>
      <c r="BH90" s="194">
        <f t="shared" si="7"/>
        <v>0</v>
      </c>
      <c r="BI90" s="194">
        <f t="shared" si="8"/>
        <v>0</v>
      </c>
      <c r="BJ90" s="19" t="s">
        <v>84</v>
      </c>
      <c r="BK90" s="194">
        <f t="shared" si="9"/>
        <v>0</v>
      </c>
      <c r="BL90" s="19" t="s">
        <v>7461</v>
      </c>
      <c r="BM90" s="193" t="s">
        <v>7480</v>
      </c>
    </row>
    <row r="91" spans="1:65" s="2" customFormat="1" ht="14.45" customHeight="1">
      <c r="A91" s="36"/>
      <c r="B91" s="37"/>
      <c r="C91" s="182" t="s">
        <v>370</v>
      </c>
      <c r="D91" s="182" t="s">
        <v>326</v>
      </c>
      <c r="E91" s="183" t="s">
        <v>7481</v>
      </c>
      <c r="F91" s="184" t="s">
        <v>7482</v>
      </c>
      <c r="G91" s="185" t="s">
        <v>1530</v>
      </c>
      <c r="H91" s="186">
        <v>1</v>
      </c>
      <c r="I91" s="187"/>
      <c r="J91" s="188">
        <f t="shared" si="0"/>
        <v>0</v>
      </c>
      <c r="K91" s="184" t="s">
        <v>19</v>
      </c>
      <c r="L91" s="41"/>
      <c r="M91" s="189" t="s">
        <v>19</v>
      </c>
      <c r="N91" s="190" t="s">
        <v>47</v>
      </c>
      <c r="O91" s="66"/>
      <c r="P91" s="191">
        <f t="shared" si="1"/>
        <v>0</v>
      </c>
      <c r="Q91" s="191">
        <v>0</v>
      </c>
      <c r="R91" s="191">
        <f t="shared" si="2"/>
        <v>0</v>
      </c>
      <c r="S91" s="191">
        <v>0</v>
      </c>
      <c r="T91" s="192">
        <f t="shared" si="3"/>
        <v>0</v>
      </c>
      <c r="U91" s="36"/>
      <c r="V91" s="36"/>
      <c r="W91" s="36"/>
      <c r="X91" s="36"/>
      <c r="Y91" s="36"/>
      <c r="Z91" s="36"/>
      <c r="AA91" s="36"/>
      <c r="AB91" s="36"/>
      <c r="AC91" s="36"/>
      <c r="AD91" s="36"/>
      <c r="AE91" s="36"/>
      <c r="AR91" s="193" t="s">
        <v>7461</v>
      </c>
      <c r="AT91" s="193" t="s">
        <v>326</v>
      </c>
      <c r="AU91" s="193" t="s">
        <v>84</v>
      </c>
      <c r="AY91" s="19" t="s">
        <v>324</v>
      </c>
      <c r="BE91" s="194">
        <f t="shared" si="4"/>
        <v>0</v>
      </c>
      <c r="BF91" s="194">
        <f t="shared" si="5"/>
        <v>0</v>
      </c>
      <c r="BG91" s="194">
        <f t="shared" si="6"/>
        <v>0</v>
      </c>
      <c r="BH91" s="194">
        <f t="shared" si="7"/>
        <v>0</v>
      </c>
      <c r="BI91" s="194">
        <f t="shared" si="8"/>
        <v>0</v>
      </c>
      <c r="BJ91" s="19" t="s">
        <v>84</v>
      </c>
      <c r="BK91" s="194">
        <f t="shared" si="9"/>
        <v>0</v>
      </c>
      <c r="BL91" s="19" t="s">
        <v>7461</v>
      </c>
      <c r="BM91" s="193" t="s">
        <v>7483</v>
      </c>
    </row>
    <row r="92" spans="1:65" s="2" customFormat="1" ht="14.45" customHeight="1">
      <c r="A92" s="36"/>
      <c r="B92" s="37"/>
      <c r="C92" s="182" t="s">
        <v>378</v>
      </c>
      <c r="D92" s="182" t="s">
        <v>326</v>
      </c>
      <c r="E92" s="183" t="s">
        <v>7484</v>
      </c>
      <c r="F92" s="184" t="s">
        <v>7485</v>
      </c>
      <c r="G92" s="185" t="s">
        <v>1530</v>
      </c>
      <c r="H92" s="186">
        <v>1</v>
      </c>
      <c r="I92" s="187"/>
      <c r="J92" s="188">
        <f t="shared" si="0"/>
        <v>0</v>
      </c>
      <c r="K92" s="184" t="s">
        <v>19</v>
      </c>
      <c r="L92" s="41"/>
      <c r="M92" s="189" t="s">
        <v>19</v>
      </c>
      <c r="N92" s="190" t="s">
        <v>47</v>
      </c>
      <c r="O92" s="66"/>
      <c r="P92" s="191">
        <f t="shared" si="1"/>
        <v>0</v>
      </c>
      <c r="Q92" s="191">
        <v>0</v>
      </c>
      <c r="R92" s="191">
        <f t="shared" si="2"/>
        <v>0</v>
      </c>
      <c r="S92" s="191">
        <v>0</v>
      </c>
      <c r="T92" s="192">
        <f t="shared" si="3"/>
        <v>0</v>
      </c>
      <c r="U92" s="36"/>
      <c r="V92" s="36"/>
      <c r="W92" s="36"/>
      <c r="X92" s="36"/>
      <c r="Y92" s="36"/>
      <c r="Z92" s="36"/>
      <c r="AA92" s="36"/>
      <c r="AB92" s="36"/>
      <c r="AC92" s="36"/>
      <c r="AD92" s="36"/>
      <c r="AE92" s="36"/>
      <c r="AR92" s="193" t="s">
        <v>7461</v>
      </c>
      <c r="AT92" s="193" t="s">
        <v>326</v>
      </c>
      <c r="AU92" s="193" t="s">
        <v>84</v>
      </c>
      <c r="AY92" s="19" t="s">
        <v>324</v>
      </c>
      <c r="BE92" s="194">
        <f t="shared" si="4"/>
        <v>0</v>
      </c>
      <c r="BF92" s="194">
        <f t="shared" si="5"/>
        <v>0</v>
      </c>
      <c r="BG92" s="194">
        <f t="shared" si="6"/>
        <v>0</v>
      </c>
      <c r="BH92" s="194">
        <f t="shared" si="7"/>
        <v>0</v>
      </c>
      <c r="BI92" s="194">
        <f t="shared" si="8"/>
        <v>0</v>
      </c>
      <c r="BJ92" s="19" t="s">
        <v>84</v>
      </c>
      <c r="BK92" s="194">
        <f t="shared" si="9"/>
        <v>0</v>
      </c>
      <c r="BL92" s="19" t="s">
        <v>7461</v>
      </c>
      <c r="BM92" s="193" t="s">
        <v>7486</v>
      </c>
    </row>
    <row r="93" spans="1:65" s="2" customFormat="1" ht="14.45" customHeight="1">
      <c r="A93" s="36"/>
      <c r="B93" s="37"/>
      <c r="C93" s="182" t="s">
        <v>408</v>
      </c>
      <c r="D93" s="182" t="s">
        <v>326</v>
      </c>
      <c r="E93" s="183" t="s">
        <v>7487</v>
      </c>
      <c r="F93" s="184" t="s">
        <v>7488</v>
      </c>
      <c r="G93" s="185" t="s">
        <v>1530</v>
      </c>
      <c r="H93" s="186">
        <v>1</v>
      </c>
      <c r="I93" s="187"/>
      <c r="J93" s="188">
        <f t="shared" si="0"/>
        <v>0</v>
      </c>
      <c r="K93" s="184" t="s">
        <v>19</v>
      </c>
      <c r="L93" s="41"/>
      <c r="M93" s="189" t="s">
        <v>19</v>
      </c>
      <c r="N93" s="190" t="s">
        <v>47</v>
      </c>
      <c r="O93" s="66"/>
      <c r="P93" s="191">
        <f t="shared" si="1"/>
        <v>0</v>
      </c>
      <c r="Q93" s="191">
        <v>0</v>
      </c>
      <c r="R93" s="191">
        <f t="shared" si="2"/>
        <v>0</v>
      </c>
      <c r="S93" s="191">
        <v>0</v>
      </c>
      <c r="T93" s="192">
        <f t="shared" si="3"/>
        <v>0</v>
      </c>
      <c r="U93" s="36"/>
      <c r="V93" s="36"/>
      <c r="W93" s="36"/>
      <c r="X93" s="36"/>
      <c r="Y93" s="36"/>
      <c r="Z93" s="36"/>
      <c r="AA93" s="36"/>
      <c r="AB93" s="36"/>
      <c r="AC93" s="36"/>
      <c r="AD93" s="36"/>
      <c r="AE93" s="36"/>
      <c r="AR93" s="193" t="s">
        <v>7461</v>
      </c>
      <c r="AT93" s="193" t="s">
        <v>326</v>
      </c>
      <c r="AU93" s="193" t="s">
        <v>84</v>
      </c>
      <c r="AY93" s="19" t="s">
        <v>324</v>
      </c>
      <c r="BE93" s="194">
        <f t="shared" si="4"/>
        <v>0</v>
      </c>
      <c r="BF93" s="194">
        <f t="shared" si="5"/>
        <v>0</v>
      </c>
      <c r="BG93" s="194">
        <f t="shared" si="6"/>
        <v>0</v>
      </c>
      <c r="BH93" s="194">
        <f t="shared" si="7"/>
        <v>0</v>
      </c>
      <c r="BI93" s="194">
        <f t="shared" si="8"/>
        <v>0</v>
      </c>
      <c r="BJ93" s="19" t="s">
        <v>84</v>
      </c>
      <c r="BK93" s="194">
        <f t="shared" si="9"/>
        <v>0</v>
      </c>
      <c r="BL93" s="19" t="s">
        <v>7461</v>
      </c>
      <c r="BM93" s="193" t="s">
        <v>7489</v>
      </c>
    </row>
    <row r="94" spans="1:65" s="2" customFormat="1" ht="14.45" customHeight="1">
      <c r="A94" s="36"/>
      <c r="B94" s="37"/>
      <c r="C94" s="182" t="s">
        <v>415</v>
      </c>
      <c r="D94" s="182" t="s">
        <v>326</v>
      </c>
      <c r="E94" s="183" t="s">
        <v>7490</v>
      </c>
      <c r="F94" s="184" t="s">
        <v>7491</v>
      </c>
      <c r="G94" s="185" t="s">
        <v>1530</v>
      </c>
      <c r="H94" s="186">
        <v>1</v>
      </c>
      <c r="I94" s="187"/>
      <c r="J94" s="188">
        <f t="shared" si="0"/>
        <v>0</v>
      </c>
      <c r="K94" s="184" t="s">
        <v>19</v>
      </c>
      <c r="L94" s="41"/>
      <c r="M94" s="189" t="s">
        <v>19</v>
      </c>
      <c r="N94" s="190" t="s">
        <v>47</v>
      </c>
      <c r="O94" s="66"/>
      <c r="P94" s="191">
        <f t="shared" si="1"/>
        <v>0</v>
      </c>
      <c r="Q94" s="191">
        <v>0</v>
      </c>
      <c r="R94" s="191">
        <f t="shared" si="2"/>
        <v>0</v>
      </c>
      <c r="S94" s="191">
        <v>0</v>
      </c>
      <c r="T94" s="192">
        <f t="shared" si="3"/>
        <v>0</v>
      </c>
      <c r="U94" s="36"/>
      <c r="V94" s="36"/>
      <c r="W94" s="36"/>
      <c r="X94" s="36"/>
      <c r="Y94" s="36"/>
      <c r="Z94" s="36"/>
      <c r="AA94" s="36"/>
      <c r="AB94" s="36"/>
      <c r="AC94" s="36"/>
      <c r="AD94" s="36"/>
      <c r="AE94" s="36"/>
      <c r="AR94" s="193" t="s">
        <v>7461</v>
      </c>
      <c r="AT94" s="193" t="s">
        <v>326</v>
      </c>
      <c r="AU94" s="193" t="s">
        <v>84</v>
      </c>
      <c r="AY94" s="19" t="s">
        <v>324</v>
      </c>
      <c r="BE94" s="194">
        <f t="shared" si="4"/>
        <v>0</v>
      </c>
      <c r="BF94" s="194">
        <f t="shared" si="5"/>
        <v>0</v>
      </c>
      <c r="BG94" s="194">
        <f t="shared" si="6"/>
        <v>0</v>
      </c>
      <c r="BH94" s="194">
        <f t="shared" si="7"/>
        <v>0</v>
      </c>
      <c r="BI94" s="194">
        <f t="shared" si="8"/>
        <v>0</v>
      </c>
      <c r="BJ94" s="19" t="s">
        <v>84</v>
      </c>
      <c r="BK94" s="194">
        <f t="shared" si="9"/>
        <v>0</v>
      </c>
      <c r="BL94" s="19" t="s">
        <v>7461</v>
      </c>
      <c r="BM94" s="193" t="s">
        <v>7492</v>
      </c>
    </row>
    <row r="95" spans="1:65" s="2" customFormat="1" ht="14.45" customHeight="1">
      <c r="A95" s="36"/>
      <c r="B95" s="37"/>
      <c r="C95" s="182" t="s">
        <v>506</v>
      </c>
      <c r="D95" s="182" t="s">
        <v>326</v>
      </c>
      <c r="E95" s="183" t="s">
        <v>7493</v>
      </c>
      <c r="F95" s="184" t="s">
        <v>7494</v>
      </c>
      <c r="G95" s="185" t="s">
        <v>1530</v>
      </c>
      <c r="H95" s="186">
        <v>1</v>
      </c>
      <c r="I95" s="187"/>
      <c r="J95" s="188">
        <f t="shared" si="0"/>
        <v>0</v>
      </c>
      <c r="K95" s="184" t="s">
        <v>19</v>
      </c>
      <c r="L95" s="41"/>
      <c r="M95" s="189" t="s">
        <v>19</v>
      </c>
      <c r="N95" s="190" t="s">
        <v>47</v>
      </c>
      <c r="O95" s="66"/>
      <c r="P95" s="191">
        <f t="shared" si="1"/>
        <v>0</v>
      </c>
      <c r="Q95" s="191">
        <v>0</v>
      </c>
      <c r="R95" s="191">
        <f t="shared" si="2"/>
        <v>0</v>
      </c>
      <c r="S95" s="191">
        <v>0</v>
      </c>
      <c r="T95" s="192">
        <f t="shared" si="3"/>
        <v>0</v>
      </c>
      <c r="U95" s="36"/>
      <c r="V95" s="36"/>
      <c r="W95" s="36"/>
      <c r="X95" s="36"/>
      <c r="Y95" s="36"/>
      <c r="Z95" s="36"/>
      <c r="AA95" s="36"/>
      <c r="AB95" s="36"/>
      <c r="AC95" s="36"/>
      <c r="AD95" s="36"/>
      <c r="AE95" s="36"/>
      <c r="AR95" s="193" t="s">
        <v>7461</v>
      </c>
      <c r="AT95" s="193" t="s">
        <v>326</v>
      </c>
      <c r="AU95" s="193" t="s">
        <v>84</v>
      </c>
      <c r="AY95" s="19" t="s">
        <v>324</v>
      </c>
      <c r="BE95" s="194">
        <f t="shared" si="4"/>
        <v>0</v>
      </c>
      <c r="BF95" s="194">
        <f t="shared" si="5"/>
        <v>0</v>
      </c>
      <c r="BG95" s="194">
        <f t="shared" si="6"/>
        <v>0</v>
      </c>
      <c r="BH95" s="194">
        <f t="shared" si="7"/>
        <v>0</v>
      </c>
      <c r="BI95" s="194">
        <f t="shared" si="8"/>
        <v>0</v>
      </c>
      <c r="BJ95" s="19" t="s">
        <v>84</v>
      </c>
      <c r="BK95" s="194">
        <f t="shared" si="9"/>
        <v>0</v>
      </c>
      <c r="BL95" s="19" t="s">
        <v>7461</v>
      </c>
      <c r="BM95" s="193" t="s">
        <v>7495</v>
      </c>
    </row>
    <row r="96" spans="1:65" s="2" customFormat="1" ht="29.25">
      <c r="A96" s="36"/>
      <c r="B96" s="37"/>
      <c r="C96" s="38"/>
      <c r="D96" s="195" t="s">
        <v>727</v>
      </c>
      <c r="E96" s="38"/>
      <c r="F96" s="200" t="s">
        <v>7496</v>
      </c>
      <c r="G96" s="38"/>
      <c r="H96" s="38"/>
      <c r="I96" s="197"/>
      <c r="J96" s="38"/>
      <c r="K96" s="38"/>
      <c r="L96" s="41"/>
      <c r="M96" s="198"/>
      <c r="N96" s="199"/>
      <c r="O96" s="66"/>
      <c r="P96" s="66"/>
      <c r="Q96" s="66"/>
      <c r="R96" s="66"/>
      <c r="S96" s="66"/>
      <c r="T96" s="67"/>
      <c r="U96" s="36"/>
      <c r="V96" s="36"/>
      <c r="W96" s="36"/>
      <c r="X96" s="36"/>
      <c r="Y96" s="36"/>
      <c r="Z96" s="36"/>
      <c r="AA96" s="36"/>
      <c r="AB96" s="36"/>
      <c r="AC96" s="36"/>
      <c r="AD96" s="36"/>
      <c r="AE96" s="36"/>
      <c r="AT96" s="19" t="s">
        <v>727</v>
      </c>
      <c r="AU96" s="19" t="s">
        <v>84</v>
      </c>
    </row>
    <row r="97" spans="1:65" s="2" customFormat="1" ht="14.45" customHeight="1">
      <c r="A97" s="36"/>
      <c r="B97" s="37"/>
      <c r="C97" s="182" t="s">
        <v>517</v>
      </c>
      <c r="D97" s="182" t="s">
        <v>326</v>
      </c>
      <c r="E97" s="183" t="s">
        <v>7497</v>
      </c>
      <c r="F97" s="184" t="s">
        <v>7498</v>
      </c>
      <c r="G97" s="185" t="s">
        <v>1530</v>
      </c>
      <c r="H97" s="186">
        <v>1</v>
      </c>
      <c r="I97" s="187"/>
      <c r="J97" s="188">
        <f t="shared" ref="J97:J117" si="10">ROUND(I97*H97,2)</f>
        <v>0</v>
      </c>
      <c r="K97" s="184" t="s">
        <v>19</v>
      </c>
      <c r="L97" s="41"/>
      <c r="M97" s="189" t="s">
        <v>19</v>
      </c>
      <c r="N97" s="190" t="s">
        <v>47</v>
      </c>
      <c r="O97" s="66"/>
      <c r="P97" s="191">
        <f t="shared" ref="P97:P117" si="11">O97*H97</f>
        <v>0</v>
      </c>
      <c r="Q97" s="191">
        <v>0</v>
      </c>
      <c r="R97" s="191">
        <f t="shared" ref="R97:R117" si="12">Q97*H97</f>
        <v>0</v>
      </c>
      <c r="S97" s="191">
        <v>0</v>
      </c>
      <c r="T97" s="192">
        <f t="shared" ref="T97:T117" si="13">S97*H97</f>
        <v>0</v>
      </c>
      <c r="U97" s="36"/>
      <c r="V97" s="36"/>
      <c r="W97" s="36"/>
      <c r="X97" s="36"/>
      <c r="Y97" s="36"/>
      <c r="Z97" s="36"/>
      <c r="AA97" s="36"/>
      <c r="AB97" s="36"/>
      <c r="AC97" s="36"/>
      <c r="AD97" s="36"/>
      <c r="AE97" s="36"/>
      <c r="AR97" s="193" t="s">
        <v>7461</v>
      </c>
      <c r="AT97" s="193" t="s">
        <v>326</v>
      </c>
      <c r="AU97" s="193" t="s">
        <v>84</v>
      </c>
      <c r="AY97" s="19" t="s">
        <v>324</v>
      </c>
      <c r="BE97" s="194">
        <f t="shared" ref="BE97:BE117" si="14">IF(N97="základní",J97,0)</f>
        <v>0</v>
      </c>
      <c r="BF97" s="194">
        <f t="shared" ref="BF97:BF117" si="15">IF(N97="snížená",J97,0)</f>
        <v>0</v>
      </c>
      <c r="BG97" s="194">
        <f t="shared" ref="BG97:BG117" si="16">IF(N97="zákl. přenesená",J97,0)</f>
        <v>0</v>
      </c>
      <c r="BH97" s="194">
        <f t="shared" ref="BH97:BH117" si="17">IF(N97="sníž. přenesená",J97,0)</f>
        <v>0</v>
      </c>
      <c r="BI97" s="194">
        <f t="shared" ref="BI97:BI117" si="18">IF(N97="nulová",J97,0)</f>
        <v>0</v>
      </c>
      <c r="BJ97" s="19" t="s">
        <v>84</v>
      </c>
      <c r="BK97" s="194">
        <f t="shared" ref="BK97:BK117" si="19">ROUND(I97*H97,2)</f>
        <v>0</v>
      </c>
      <c r="BL97" s="19" t="s">
        <v>7461</v>
      </c>
      <c r="BM97" s="193" t="s">
        <v>7499</v>
      </c>
    </row>
    <row r="98" spans="1:65" s="2" customFormat="1" ht="14.45" customHeight="1">
      <c r="A98" s="36"/>
      <c r="B98" s="37"/>
      <c r="C98" s="182" t="s">
        <v>556</v>
      </c>
      <c r="D98" s="182" t="s">
        <v>326</v>
      </c>
      <c r="E98" s="183" t="s">
        <v>7500</v>
      </c>
      <c r="F98" s="184" t="s">
        <v>7501</v>
      </c>
      <c r="G98" s="185" t="s">
        <v>1530</v>
      </c>
      <c r="H98" s="186">
        <v>1</v>
      </c>
      <c r="I98" s="187"/>
      <c r="J98" s="188">
        <f t="shared" si="10"/>
        <v>0</v>
      </c>
      <c r="K98" s="184" t="s">
        <v>19</v>
      </c>
      <c r="L98" s="41"/>
      <c r="M98" s="189" t="s">
        <v>19</v>
      </c>
      <c r="N98" s="190" t="s">
        <v>47</v>
      </c>
      <c r="O98" s="66"/>
      <c r="P98" s="191">
        <f t="shared" si="11"/>
        <v>0</v>
      </c>
      <c r="Q98" s="191">
        <v>0</v>
      </c>
      <c r="R98" s="191">
        <f t="shared" si="12"/>
        <v>0</v>
      </c>
      <c r="S98" s="191">
        <v>0</v>
      </c>
      <c r="T98" s="192">
        <f t="shared" si="13"/>
        <v>0</v>
      </c>
      <c r="U98" s="36"/>
      <c r="V98" s="36"/>
      <c r="W98" s="36"/>
      <c r="X98" s="36"/>
      <c r="Y98" s="36"/>
      <c r="Z98" s="36"/>
      <c r="AA98" s="36"/>
      <c r="AB98" s="36"/>
      <c r="AC98" s="36"/>
      <c r="AD98" s="36"/>
      <c r="AE98" s="36"/>
      <c r="AR98" s="193" t="s">
        <v>7461</v>
      </c>
      <c r="AT98" s="193" t="s">
        <v>326</v>
      </c>
      <c r="AU98" s="193" t="s">
        <v>84</v>
      </c>
      <c r="AY98" s="19" t="s">
        <v>324</v>
      </c>
      <c r="BE98" s="194">
        <f t="shared" si="14"/>
        <v>0</v>
      </c>
      <c r="BF98" s="194">
        <f t="shared" si="15"/>
        <v>0</v>
      </c>
      <c r="BG98" s="194">
        <f t="shared" si="16"/>
        <v>0</v>
      </c>
      <c r="BH98" s="194">
        <f t="shared" si="17"/>
        <v>0</v>
      </c>
      <c r="BI98" s="194">
        <f t="shared" si="18"/>
        <v>0</v>
      </c>
      <c r="BJ98" s="19" t="s">
        <v>84</v>
      </c>
      <c r="BK98" s="194">
        <f t="shared" si="19"/>
        <v>0</v>
      </c>
      <c r="BL98" s="19" t="s">
        <v>7461</v>
      </c>
      <c r="BM98" s="193" t="s">
        <v>7502</v>
      </c>
    </row>
    <row r="99" spans="1:65" s="2" customFormat="1" ht="14.45" customHeight="1">
      <c r="A99" s="36"/>
      <c r="B99" s="37"/>
      <c r="C99" s="182" t="s">
        <v>564</v>
      </c>
      <c r="D99" s="182" t="s">
        <v>326</v>
      </c>
      <c r="E99" s="183" t="s">
        <v>7503</v>
      </c>
      <c r="F99" s="184" t="s">
        <v>7504</v>
      </c>
      <c r="G99" s="185" t="s">
        <v>1530</v>
      </c>
      <c r="H99" s="186">
        <v>1</v>
      </c>
      <c r="I99" s="187"/>
      <c r="J99" s="188">
        <f t="shared" si="10"/>
        <v>0</v>
      </c>
      <c r="K99" s="184" t="s">
        <v>19</v>
      </c>
      <c r="L99" s="41"/>
      <c r="M99" s="189" t="s">
        <v>19</v>
      </c>
      <c r="N99" s="190" t="s">
        <v>47</v>
      </c>
      <c r="O99" s="66"/>
      <c r="P99" s="191">
        <f t="shared" si="11"/>
        <v>0</v>
      </c>
      <c r="Q99" s="191">
        <v>0</v>
      </c>
      <c r="R99" s="191">
        <f t="shared" si="12"/>
        <v>0</v>
      </c>
      <c r="S99" s="191">
        <v>0</v>
      </c>
      <c r="T99" s="192">
        <f t="shared" si="13"/>
        <v>0</v>
      </c>
      <c r="U99" s="36"/>
      <c r="V99" s="36"/>
      <c r="W99" s="36"/>
      <c r="X99" s="36"/>
      <c r="Y99" s="36"/>
      <c r="Z99" s="36"/>
      <c r="AA99" s="36"/>
      <c r="AB99" s="36"/>
      <c r="AC99" s="36"/>
      <c r="AD99" s="36"/>
      <c r="AE99" s="36"/>
      <c r="AR99" s="193" t="s">
        <v>7461</v>
      </c>
      <c r="AT99" s="193" t="s">
        <v>326</v>
      </c>
      <c r="AU99" s="193" t="s">
        <v>84</v>
      </c>
      <c r="AY99" s="19" t="s">
        <v>324</v>
      </c>
      <c r="BE99" s="194">
        <f t="shared" si="14"/>
        <v>0</v>
      </c>
      <c r="BF99" s="194">
        <f t="shared" si="15"/>
        <v>0</v>
      </c>
      <c r="BG99" s="194">
        <f t="shared" si="16"/>
        <v>0</v>
      </c>
      <c r="BH99" s="194">
        <f t="shared" si="17"/>
        <v>0</v>
      </c>
      <c r="BI99" s="194">
        <f t="shared" si="18"/>
        <v>0</v>
      </c>
      <c r="BJ99" s="19" t="s">
        <v>84</v>
      </c>
      <c r="BK99" s="194">
        <f t="shared" si="19"/>
        <v>0</v>
      </c>
      <c r="BL99" s="19" t="s">
        <v>7461</v>
      </c>
      <c r="BM99" s="193" t="s">
        <v>7505</v>
      </c>
    </row>
    <row r="100" spans="1:65" s="2" customFormat="1" ht="14.45" customHeight="1">
      <c r="A100" s="36"/>
      <c r="B100" s="37"/>
      <c r="C100" s="182" t="s">
        <v>8</v>
      </c>
      <c r="D100" s="182" t="s">
        <v>326</v>
      </c>
      <c r="E100" s="183" t="s">
        <v>7506</v>
      </c>
      <c r="F100" s="184" t="s">
        <v>7507</v>
      </c>
      <c r="G100" s="185" t="s">
        <v>1530</v>
      </c>
      <c r="H100" s="186">
        <v>1</v>
      </c>
      <c r="I100" s="187"/>
      <c r="J100" s="188">
        <f t="shared" si="10"/>
        <v>0</v>
      </c>
      <c r="K100" s="184" t="s">
        <v>19</v>
      </c>
      <c r="L100" s="41"/>
      <c r="M100" s="189" t="s">
        <v>19</v>
      </c>
      <c r="N100" s="190" t="s">
        <v>47</v>
      </c>
      <c r="O100" s="66"/>
      <c r="P100" s="191">
        <f t="shared" si="11"/>
        <v>0</v>
      </c>
      <c r="Q100" s="191">
        <v>0</v>
      </c>
      <c r="R100" s="191">
        <f t="shared" si="12"/>
        <v>0</v>
      </c>
      <c r="S100" s="191">
        <v>0</v>
      </c>
      <c r="T100" s="192">
        <f t="shared" si="13"/>
        <v>0</v>
      </c>
      <c r="U100" s="36"/>
      <c r="V100" s="36"/>
      <c r="W100" s="36"/>
      <c r="X100" s="36"/>
      <c r="Y100" s="36"/>
      <c r="Z100" s="36"/>
      <c r="AA100" s="36"/>
      <c r="AB100" s="36"/>
      <c r="AC100" s="36"/>
      <c r="AD100" s="36"/>
      <c r="AE100" s="36"/>
      <c r="AR100" s="193" t="s">
        <v>7461</v>
      </c>
      <c r="AT100" s="193" t="s">
        <v>326</v>
      </c>
      <c r="AU100" s="193" t="s">
        <v>84</v>
      </c>
      <c r="AY100" s="19" t="s">
        <v>324</v>
      </c>
      <c r="BE100" s="194">
        <f t="shared" si="14"/>
        <v>0</v>
      </c>
      <c r="BF100" s="194">
        <f t="shared" si="15"/>
        <v>0</v>
      </c>
      <c r="BG100" s="194">
        <f t="shared" si="16"/>
        <v>0</v>
      </c>
      <c r="BH100" s="194">
        <f t="shared" si="17"/>
        <v>0</v>
      </c>
      <c r="BI100" s="194">
        <f t="shared" si="18"/>
        <v>0</v>
      </c>
      <c r="BJ100" s="19" t="s">
        <v>84</v>
      </c>
      <c r="BK100" s="194">
        <f t="shared" si="19"/>
        <v>0</v>
      </c>
      <c r="BL100" s="19" t="s">
        <v>7461</v>
      </c>
      <c r="BM100" s="193" t="s">
        <v>7508</v>
      </c>
    </row>
    <row r="101" spans="1:65" s="2" customFormat="1" ht="14.45" customHeight="1">
      <c r="A101" s="36"/>
      <c r="B101" s="37"/>
      <c r="C101" s="182" t="s">
        <v>187</v>
      </c>
      <c r="D101" s="182" t="s">
        <v>326</v>
      </c>
      <c r="E101" s="183" t="s">
        <v>7509</v>
      </c>
      <c r="F101" s="184" t="s">
        <v>7510</v>
      </c>
      <c r="G101" s="185" t="s">
        <v>1530</v>
      </c>
      <c r="H101" s="186">
        <v>1</v>
      </c>
      <c r="I101" s="187"/>
      <c r="J101" s="188">
        <f t="shared" si="10"/>
        <v>0</v>
      </c>
      <c r="K101" s="184" t="s">
        <v>19</v>
      </c>
      <c r="L101" s="41"/>
      <c r="M101" s="189" t="s">
        <v>19</v>
      </c>
      <c r="N101" s="190" t="s">
        <v>47</v>
      </c>
      <c r="O101" s="66"/>
      <c r="P101" s="191">
        <f t="shared" si="11"/>
        <v>0</v>
      </c>
      <c r="Q101" s="191">
        <v>0</v>
      </c>
      <c r="R101" s="191">
        <f t="shared" si="12"/>
        <v>0</v>
      </c>
      <c r="S101" s="191">
        <v>0</v>
      </c>
      <c r="T101" s="192">
        <f t="shared" si="13"/>
        <v>0</v>
      </c>
      <c r="U101" s="36"/>
      <c r="V101" s="36"/>
      <c r="W101" s="36"/>
      <c r="X101" s="36"/>
      <c r="Y101" s="36"/>
      <c r="Z101" s="36"/>
      <c r="AA101" s="36"/>
      <c r="AB101" s="36"/>
      <c r="AC101" s="36"/>
      <c r="AD101" s="36"/>
      <c r="AE101" s="36"/>
      <c r="AR101" s="193" t="s">
        <v>7461</v>
      </c>
      <c r="AT101" s="193" t="s">
        <v>326</v>
      </c>
      <c r="AU101" s="193" t="s">
        <v>84</v>
      </c>
      <c r="AY101" s="19" t="s">
        <v>324</v>
      </c>
      <c r="BE101" s="194">
        <f t="shared" si="14"/>
        <v>0</v>
      </c>
      <c r="BF101" s="194">
        <f t="shared" si="15"/>
        <v>0</v>
      </c>
      <c r="BG101" s="194">
        <f t="shared" si="16"/>
        <v>0</v>
      </c>
      <c r="BH101" s="194">
        <f t="shared" si="17"/>
        <v>0</v>
      </c>
      <c r="BI101" s="194">
        <f t="shared" si="18"/>
        <v>0</v>
      </c>
      <c r="BJ101" s="19" t="s">
        <v>84</v>
      </c>
      <c r="BK101" s="194">
        <f t="shared" si="19"/>
        <v>0</v>
      </c>
      <c r="BL101" s="19" t="s">
        <v>7461</v>
      </c>
      <c r="BM101" s="193" t="s">
        <v>7511</v>
      </c>
    </row>
    <row r="102" spans="1:65" s="2" customFormat="1" ht="14.45" customHeight="1">
      <c r="A102" s="36"/>
      <c r="B102" s="37"/>
      <c r="C102" s="182" t="s">
        <v>587</v>
      </c>
      <c r="D102" s="182" t="s">
        <v>326</v>
      </c>
      <c r="E102" s="183" t="s">
        <v>7512</v>
      </c>
      <c r="F102" s="184" t="s">
        <v>7513</v>
      </c>
      <c r="G102" s="185" t="s">
        <v>1530</v>
      </c>
      <c r="H102" s="186">
        <v>1</v>
      </c>
      <c r="I102" s="187"/>
      <c r="J102" s="188">
        <f t="shared" si="10"/>
        <v>0</v>
      </c>
      <c r="K102" s="184" t="s">
        <v>19</v>
      </c>
      <c r="L102" s="41"/>
      <c r="M102" s="189" t="s">
        <v>19</v>
      </c>
      <c r="N102" s="190" t="s">
        <v>47</v>
      </c>
      <c r="O102" s="66"/>
      <c r="P102" s="191">
        <f t="shared" si="11"/>
        <v>0</v>
      </c>
      <c r="Q102" s="191">
        <v>0</v>
      </c>
      <c r="R102" s="191">
        <f t="shared" si="12"/>
        <v>0</v>
      </c>
      <c r="S102" s="191">
        <v>0</v>
      </c>
      <c r="T102" s="192">
        <f t="shared" si="13"/>
        <v>0</v>
      </c>
      <c r="U102" s="36"/>
      <c r="V102" s="36"/>
      <c r="W102" s="36"/>
      <c r="X102" s="36"/>
      <c r="Y102" s="36"/>
      <c r="Z102" s="36"/>
      <c r="AA102" s="36"/>
      <c r="AB102" s="36"/>
      <c r="AC102" s="36"/>
      <c r="AD102" s="36"/>
      <c r="AE102" s="36"/>
      <c r="AR102" s="193" t="s">
        <v>7461</v>
      </c>
      <c r="AT102" s="193" t="s">
        <v>326</v>
      </c>
      <c r="AU102" s="193" t="s">
        <v>84</v>
      </c>
      <c r="AY102" s="19" t="s">
        <v>324</v>
      </c>
      <c r="BE102" s="194">
        <f t="shared" si="14"/>
        <v>0</v>
      </c>
      <c r="BF102" s="194">
        <f t="shared" si="15"/>
        <v>0</v>
      </c>
      <c r="BG102" s="194">
        <f t="shared" si="16"/>
        <v>0</v>
      </c>
      <c r="BH102" s="194">
        <f t="shared" si="17"/>
        <v>0</v>
      </c>
      <c r="BI102" s="194">
        <f t="shared" si="18"/>
        <v>0</v>
      </c>
      <c r="BJ102" s="19" t="s">
        <v>84</v>
      </c>
      <c r="BK102" s="194">
        <f t="shared" si="19"/>
        <v>0</v>
      </c>
      <c r="BL102" s="19" t="s">
        <v>7461</v>
      </c>
      <c r="BM102" s="193" t="s">
        <v>7514</v>
      </c>
    </row>
    <row r="103" spans="1:65" s="2" customFormat="1" ht="14.45" customHeight="1">
      <c r="A103" s="36"/>
      <c r="B103" s="37"/>
      <c r="C103" s="182" t="s">
        <v>593</v>
      </c>
      <c r="D103" s="182" t="s">
        <v>326</v>
      </c>
      <c r="E103" s="183" t="s">
        <v>7515</v>
      </c>
      <c r="F103" s="184" t="s">
        <v>7516</v>
      </c>
      <c r="G103" s="185" t="s">
        <v>1530</v>
      </c>
      <c r="H103" s="186">
        <v>1</v>
      </c>
      <c r="I103" s="187"/>
      <c r="J103" s="188">
        <f t="shared" si="10"/>
        <v>0</v>
      </c>
      <c r="K103" s="184" t="s">
        <v>19</v>
      </c>
      <c r="L103" s="41"/>
      <c r="M103" s="189" t="s">
        <v>19</v>
      </c>
      <c r="N103" s="190" t="s">
        <v>47</v>
      </c>
      <c r="O103" s="66"/>
      <c r="P103" s="191">
        <f t="shared" si="11"/>
        <v>0</v>
      </c>
      <c r="Q103" s="191">
        <v>0</v>
      </c>
      <c r="R103" s="191">
        <f t="shared" si="12"/>
        <v>0</v>
      </c>
      <c r="S103" s="191">
        <v>0</v>
      </c>
      <c r="T103" s="192">
        <f t="shared" si="13"/>
        <v>0</v>
      </c>
      <c r="U103" s="36"/>
      <c r="V103" s="36"/>
      <c r="W103" s="36"/>
      <c r="X103" s="36"/>
      <c r="Y103" s="36"/>
      <c r="Z103" s="36"/>
      <c r="AA103" s="36"/>
      <c r="AB103" s="36"/>
      <c r="AC103" s="36"/>
      <c r="AD103" s="36"/>
      <c r="AE103" s="36"/>
      <c r="AR103" s="193" t="s">
        <v>7461</v>
      </c>
      <c r="AT103" s="193" t="s">
        <v>326</v>
      </c>
      <c r="AU103" s="193" t="s">
        <v>84</v>
      </c>
      <c r="AY103" s="19" t="s">
        <v>324</v>
      </c>
      <c r="BE103" s="194">
        <f t="shared" si="14"/>
        <v>0</v>
      </c>
      <c r="BF103" s="194">
        <f t="shared" si="15"/>
        <v>0</v>
      </c>
      <c r="BG103" s="194">
        <f t="shared" si="16"/>
        <v>0</v>
      </c>
      <c r="BH103" s="194">
        <f t="shared" si="17"/>
        <v>0</v>
      </c>
      <c r="BI103" s="194">
        <f t="shared" si="18"/>
        <v>0</v>
      </c>
      <c r="BJ103" s="19" t="s">
        <v>84</v>
      </c>
      <c r="BK103" s="194">
        <f t="shared" si="19"/>
        <v>0</v>
      </c>
      <c r="BL103" s="19" t="s">
        <v>7461</v>
      </c>
      <c r="BM103" s="193" t="s">
        <v>7517</v>
      </c>
    </row>
    <row r="104" spans="1:65" s="2" customFormat="1" ht="14.45" customHeight="1">
      <c r="A104" s="36"/>
      <c r="B104" s="37"/>
      <c r="C104" s="182" t="s">
        <v>598</v>
      </c>
      <c r="D104" s="182" t="s">
        <v>326</v>
      </c>
      <c r="E104" s="183" t="s">
        <v>7518</v>
      </c>
      <c r="F104" s="184" t="s">
        <v>7519</v>
      </c>
      <c r="G104" s="185" t="s">
        <v>1530</v>
      </c>
      <c r="H104" s="186">
        <v>1</v>
      </c>
      <c r="I104" s="187"/>
      <c r="J104" s="188">
        <f t="shared" si="10"/>
        <v>0</v>
      </c>
      <c r="K104" s="184" t="s">
        <v>19</v>
      </c>
      <c r="L104" s="41"/>
      <c r="M104" s="189" t="s">
        <v>19</v>
      </c>
      <c r="N104" s="190" t="s">
        <v>47</v>
      </c>
      <c r="O104" s="66"/>
      <c r="P104" s="191">
        <f t="shared" si="11"/>
        <v>0</v>
      </c>
      <c r="Q104" s="191">
        <v>0</v>
      </c>
      <c r="R104" s="191">
        <f t="shared" si="12"/>
        <v>0</v>
      </c>
      <c r="S104" s="191">
        <v>0</v>
      </c>
      <c r="T104" s="192">
        <f t="shared" si="13"/>
        <v>0</v>
      </c>
      <c r="U104" s="36"/>
      <c r="V104" s="36"/>
      <c r="W104" s="36"/>
      <c r="X104" s="36"/>
      <c r="Y104" s="36"/>
      <c r="Z104" s="36"/>
      <c r="AA104" s="36"/>
      <c r="AB104" s="36"/>
      <c r="AC104" s="36"/>
      <c r="AD104" s="36"/>
      <c r="AE104" s="36"/>
      <c r="AR104" s="193" t="s">
        <v>7461</v>
      </c>
      <c r="AT104" s="193" t="s">
        <v>326</v>
      </c>
      <c r="AU104" s="193" t="s">
        <v>84</v>
      </c>
      <c r="AY104" s="19" t="s">
        <v>324</v>
      </c>
      <c r="BE104" s="194">
        <f t="shared" si="14"/>
        <v>0</v>
      </c>
      <c r="BF104" s="194">
        <f t="shared" si="15"/>
        <v>0</v>
      </c>
      <c r="BG104" s="194">
        <f t="shared" si="16"/>
        <v>0</v>
      </c>
      <c r="BH104" s="194">
        <f t="shared" si="17"/>
        <v>0</v>
      </c>
      <c r="BI104" s="194">
        <f t="shared" si="18"/>
        <v>0</v>
      </c>
      <c r="BJ104" s="19" t="s">
        <v>84</v>
      </c>
      <c r="BK104" s="194">
        <f t="shared" si="19"/>
        <v>0</v>
      </c>
      <c r="BL104" s="19" t="s">
        <v>7461</v>
      </c>
      <c r="BM104" s="193" t="s">
        <v>7520</v>
      </c>
    </row>
    <row r="105" spans="1:65" s="2" customFormat="1" ht="14.45" customHeight="1">
      <c r="A105" s="36"/>
      <c r="B105" s="37"/>
      <c r="C105" s="182" t="s">
        <v>605</v>
      </c>
      <c r="D105" s="182" t="s">
        <v>326</v>
      </c>
      <c r="E105" s="183" t="s">
        <v>7521</v>
      </c>
      <c r="F105" s="184" t="s">
        <v>7522</v>
      </c>
      <c r="G105" s="185" t="s">
        <v>1530</v>
      </c>
      <c r="H105" s="186">
        <v>1</v>
      </c>
      <c r="I105" s="187"/>
      <c r="J105" s="188">
        <f t="shared" si="10"/>
        <v>0</v>
      </c>
      <c r="K105" s="184" t="s">
        <v>19</v>
      </c>
      <c r="L105" s="41"/>
      <c r="M105" s="189" t="s">
        <v>19</v>
      </c>
      <c r="N105" s="190" t="s">
        <v>47</v>
      </c>
      <c r="O105" s="66"/>
      <c r="P105" s="191">
        <f t="shared" si="11"/>
        <v>0</v>
      </c>
      <c r="Q105" s="191">
        <v>0</v>
      </c>
      <c r="R105" s="191">
        <f t="shared" si="12"/>
        <v>0</v>
      </c>
      <c r="S105" s="191">
        <v>0</v>
      </c>
      <c r="T105" s="192">
        <f t="shared" si="13"/>
        <v>0</v>
      </c>
      <c r="U105" s="36"/>
      <c r="V105" s="36"/>
      <c r="W105" s="36"/>
      <c r="X105" s="36"/>
      <c r="Y105" s="36"/>
      <c r="Z105" s="36"/>
      <c r="AA105" s="36"/>
      <c r="AB105" s="36"/>
      <c r="AC105" s="36"/>
      <c r="AD105" s="36"/>
      <c r="AE105" s="36"/>
      <c r="AR105" s="193" t="s">
        <v>7461</v>
      </c>
      <c r="AT105" s="193" t="s">
        <v>326</v>
      </c>
      <c r="AU105" s="193" t="s">
        <v>84</v>
      </c>
      <c r="AY105" s="19" t="s">
        <v>324</v>
      </c>
      <c r="BE105" s="194">
        <f t="shared" si="14"/>
        <v>0</v>
      </c>
      <c r="BF105" s="194">
        <f t="shared" si="15"/>
        <v>0</v>
      </c>
      <c r="BG105" s="194">
        <f t="shared" si="16"/>
        <v>0</v>
      </c>
      <c r="BH105" s="194">
        <f t="shared" si="17"/>
        <v>0</v>
      </c>
      <c r="BI105" s="194">
        <f t="shared" si="18"/>
        <v>0</v>
      </c>
      <c r="BJ105" s="19" t="s">
        <v>84</v>
      </c>
      <c r="BK105" s="194">
        <f t="shared" si="19"/>
        <v>0</v>
      </c>
      <c r="BL105" s="19" t="s">
        <v>7461</v>
      </c>
      <c r="BM105" s="193" t="s">
        <v>7523</v>
      </c>
    </row>
    <row r="106" spans="1:65" s="2" customFormat="1" ht="24.2" customHeight="1">
      <c r="A106" s="36"/>
      <c r="B106" s="37"/>
      <c r="C106" s="182" t="s">
        <v>7</v>
      </c>
      <c r="D106" s="182" t="s">
        <v>326</v>
      </c>
      <c r="E106" s="183" t="s">
        <v>7524</v>
      </c>
      <c r="F106" s="184" t="s">
        <v>7525</v>
      </c>
      <c r="G106" s="185" t="s">
        <v>1530</v>
      </c>
      <c r="H106" s="186">
        <v>1</v>
      </c>
      <c r="I106" s="187"/>
      <c r="J106" s="188">
        <f t="shared" si="10"/>
        <v>0</v>
      </c>
      <c r="K106" s="184" t="s">
        <v>19</v>
      </c>
      <c r="L106" s="41"/>
      <c r="M106" s="189" t="s">
        <v>19</v>
      </c>
      <c r="N106" s="190" t="s">
        <v>47</v>
      </c>
      <c r="O106" s="66"/>
      <c r="P106" s="191">
        <f t="shared" si="11"/>
        <v>0</v>
      </c>
      <c r="Q106" s="191">
        <v>0</v>
      </c>
      <c r="R106" s="191">
        <f t="shared" si="12"/>
        <v>0</v>
      </c>
      <c r="S106" s="191">
        <v>0</v>
      </c>
      <c r="T106" s="192">
        <f t="shared" si="13"/>
        <v>0</v>
      </c>
      <c r="U106" s="36"/>
      <c r="V106" s="36"/>
      <c r="W106" s="36"/>
      <c r="X106" s="36"/>
      <c r="Y106" s="36"/>
      <c r="Z106" s="36"/>
      <c r="AA106" s="36"/>
      <c r="AB106" s="36"/>
      <c r="AC106" s="36"/>
      <c r="AD106" s="36"/>
      <c r="AE106" s="36"/>
      <c r="AR106" s="193" t="s">
        <v>7461</v>
      </c>
      <c r="AT106" s="193" t="s">
        <v>326</v>
      </c>
      <c r="AU106" s="193" t="s">
        <v>84</v>
      </c>
      <c r="AY106" s="19" t="s">
        <v>324</v>
      </c>
      <c r="BE106" s="194">
        <f t="shared" si="14"/>
        <v>0</v>
      </c>
      <c r="BF106" s="194">
        <f t="shared" si="15"/>
        <v>0</v>
      </c>
      <c r="BG106" s="194">
        <f t="shared" si="16"/>
        <v>0</v>
      </c>
      <c r="BH106" s="194">
        <f t="shared" si="17"/>
        <v>0</v>
      </c>
      <c r="BI106" s="194">
        <f t="shared" si="18"/>
        <v>0</v>
      </c>
      <c r="BJ106" s="19" t="s">
        <v>84</v>
      </c>
      <c r="BK106" s="194">
        <f t="shared" si="19"/>
        <v>0</v>
      </c>
      <c r="BL106" s="19" t="s">
        <v>7461</v>
      </c>
      <c r="BM106" s="193" t="s">
        <v>7526</v>
      </c>
    </row>
    <row r="107" spans="1:65" s="2" customFormat="1" ht="14.45" customHeight="1">
      <c r="A107" s="36"/>
      <c r="B107" s="37"/>
      <c r="C107" s="182" t="s">
        <v>613</v>
      </c>
      <c r="D107" s="182" t="s">
        <v>326</v>
      </c>
      <c r="E107" s="183" t="s">
        <v>7527</v>
      </c>
      <c r="F107" s="184" t="s">
        <v>7528</v>
      </c>
      <c r="G107" s="185" t="s">
        <v>1530</v>
      </c>
      <c r="H107" s="186">
        <v>1</v>
      </c>
      <c r="I107" s="187"/>
      <c r="J107" s="188">
        <f t="shared" si="10"/>
        <v>0</v>
      </c>
      <c r="K107" s="184" t="s">
        <v>19</v>
      </c>
      <c r="L107" s="41"/>
      <c r="M107" s="189" t="s">
        <v>19</v>
      </c>
      <c r="N107" s="190" t="s">
        <v>47</v>
      </c>
      <c r="O107" s="66"/>
      <c r="P107" s="191">
        <f t="shared" si="11"/>
        <v>0</v>
      </c>
      <c r="Q107" s="191">
        <v>0</v>
      </c>
      <c r="R107" s="191">
        <f t="shared" si="12"/>
        <v>0</v>
      </c>
      <c r="S107" s="191">
        <v>0</v>
      </c>
      <c r="T107" s="192">
        <f t="shared" si="13"/>
        <v>0</v>
      </c>
      <c r="U107" s="36"/>
      <c r="V107" s="36"/>
      <c r="W107" s="36"/>
      <c r="X107" s="36"/>
      <c r="Y107" s="36"/>
      <c r="Z107" s="36"/>
      <c r="AA107" s="36"/>
      <c r="AB107" s="36"/>
      <c r="AC107" s="36"/>
      <c r="AD107" s="36"/>
      <c r="AE107" s="36"/>
      <c r="AR107" s="193" t="s">
        <v>7461</v>
      </c>
      <c r="AT107" s="193" t="s">
        <v>326</v>
      </c>
      <c r="AU107" s="193" t="s">
        <v>84</v>
      </c>
      <c r="AY107" s="19" t="s">
        <v>324</v>
      </c>
      <c r="BE107" s="194">
        <f t="shared" si="14"/>
        <v>0</v>
      </c>
      <c r="BF107" s="194">
        <f t="shared" si="15"/>
        <v>0</v>
      </c>
      <c r="BG107" s="194">
        <f t="shared" si="16"/>
        <v>0</v>
      </c>
      <c r="BH107" s="194">
        <f t="shared" si="17"/>
        <v>0</v>
      </c>
      <c r="BI107" s="194">
        <f t="shared" si="18"/>
        <v>0</v>
      </c>
      <c r="BJ107" s="19" t="s">
        <v>84</v>
      </c>
      <c r="BK107" s="194">
        <f t="shared" si="19"/>
        <v>0</v>
      </c>
      <c r="BL107" s="19" t="s">
        <v>7461</v>
      </c>
      <c r="BM107" s="193" t="s">
        <v>7529</v>
      </c>
    </row>
    <row r="108" spans="1:65" s="2" customFormat="1" ht="14.45" customHeight="1">
      <c r="A108" s="36"/>
      <c r="B108" s="37"/>
      <c r="C108" s="182" t="s">
        <v>619</v>
      </c>
      <c r="D108" s="182" t="s">
        <v>326</v>
      </c>
      <c r="E108" s="183" t="s">
        <v>7530</v>
      </c>
      <c r="F108" s="184" t="s">
        <v>7531</v>
      </c>
      <c r="G108" s="185" t="s">
        <v>1530</v>
      </c>
      <c r="H108" s="186">
        <v>1</v>
      </c>
      <c r="I108" s="187"/>
      <c r="J108" s="188">
        <f t="shared" si="10"/>
        <v>0</v>
      </c>
      <c r="K108" s="184" t="s">
        <v>19</v>
      </c>
      <c r="L108" s="41"/>
      <c r="M108" s="189" t="s">
        <v>19</v>
      </c>
      <c r="N108" s="190" t="s">
        <v>47</v>
      </c>
      <c r="O108" s="66"/>
      <c r="P108" s="191">
        <f t="shared" si="11"/>
        <v>0</v>
      </c>
      <c r="Q108" s="191">
        <v>0</v>
      </c>
      <c r="R108" s="191">
        <f t="shared" si="12"/>
        <v>0</v>
      </c>
      <c r="S108" s="191">
        <v>0</v>
      </c>
      <c r="T108" s="192">
        <f t="shared" si="13"/>
        <v>0</v>
      </c>
      <c r="U108" s="36"/>
      <c r="V108" s="36"/>
      <c r="W108" s="36"/>
      <c r="X108" s="36"/>
      <c r="Y108" s="36"/>
      <c r="Z108" s="36"/>
      <c r="AA108" s="36"/>
      <c r="AB108" s="36"/>
      <c r="AC108" s="36"/>
      <c r="AD108" s="36"/>
      <c r="AE108" s="36"/>
      <c r="AR108" s="193" t="s">
        <v>7461</v>
      </c>
      <c r="AT108" s="193" t="s">
        <v>326</v>
      </c>
      <c r="AU108" s="193" t="s">
        <v>84</v>
      </c>
      <c r="AY108" s="19" t="s">
        <v>324</v>
      </c>
      <c r="BE108" s="194">
        <f t="shared" si="14"/>
        <v>0</v>
      </c>
      <c r="BF108" s="194">
        <f t="shared" si="15"/>
        <v>0</v>
      </c>
      <c r="BG108" s="194">
        <f t="shared" si="16"/>
        <v>0</v>
      </c>
      <c r="BH108" s="194">
        <f t="shared" si="17"/>
        <v>0</v>
      </c>
      <c r="BI108" s="194">
        <f t="shared" si="18"/>
        <v>0</v>
      </c>
      <c r="BJ108" s="19" t="s">
        <v>84</v>
      </c>
      <c r="BK108" s="194">
        <f t="shared" si="19"/>
        <v>0</v>
      </c>
      <c r="BL108" s="19" t="s">
        <v>7461</v>
      </c>
      <c r="BM108" s="193" t="s">
        <v>7532</v>
      </c>
    </row>
    <row r="109" spans="1:65" s="2" customFormat="1" ht="24.2" customHeight="1">
      <c r="A109" s="36"/>
      <c r="B109" s="37"/>
      <c r="C109" s="182" t="s">
        <v>624</v>
      </c>
      <c r="D109" s="182" t="s">
        <v>326</v>
      </c>
      <c r="E109" s="183" t="s">
        <v>7533</v>
      </c>
      <c r="F109" s="184" t="s">
        <v>7534</v>
      </c>
      <c r="G109" s="185" t="s">
        <v>1530</v>
      </c>
      <c r="H109" s="186">
        <v>1</v>
      </c>
      <c r="I109" s="187"/>
      <c r="J109" s="188">
        <f t="shared" si="10"/>
        <v>0</v>
      </c>
      <c r="K109" s="184" t="s">
        <v>19</v>
      </c>
      <c r="L109" s="41"/>
      <c r="M109" s="189" t="s">
        <v>19</v>
      </c>
      <c r="N109" s="190" t="s">
        <v>47</v>
      </c>
      <c r="O109" s="66"/>
      <c r="P109" s="191">
        <f t="shared" si="11"/>
        <v>0</v>
      </c>
      <c r="Q109" s="191">
        <v>0</v>
      </c>
      <c r="R109" s="191">
        <f t="shared" si="12"/>
        <v>0</v>
      </c>
      <c r="S109" s="191">
        <v>0</v>
      </c>
      <c r="T109" s="192">
        <f t="shared" si="13"/>
        <v>0</v>
      </c>
      <c r="U109" s="36"/>
      <c r="V109" s="36"/>
      <c r="W109" s="36"/>
      <c r="X109" s="36"/>
      <c r="Y109" s="36"/>
      <c r="Z109" s="36"/>
      <c r="AA109" s="36"/>
      <c r="AB109" s="36"/>
      <c r="AC109" s="36"/>
      <c r="AD109" s="36"/>
      <c r="AE109" s="36"/>
      <c r="AR109" s="193" t="s">
        <v>7461</v>
      </c>
      <c r="AT109" s="193" t="s">
        <v>326</v>
      </c>
      <c r="AU109" s="193" t="s">
        <v>84</v>
      </c>
      <c r="AY109" s="19" t="s">
        <v>324</v>
      </c>
      <c r="BE109" s="194">
        <f t="shared" si="14"/>
        <v>0</v>
      </c>
      <c r="BF109" s="194">
        <f t="shared" si="15"/>
        <v>0</v>
      </c>
      <c r="BG109" s="194">
        <f t="shared" si="16"/>
        <v>0</v>
      </c>
      <c r="BH109" s="194">
        <f t="shared" si="17"/>
        <v>0</v>
      </c>
      <c r="BI109" s="194">
        <f t="shared" si="18"/>
        <v>0</v>
      </c>
      <c r="BJ109" s="19" t="s">
        <v>84</v>
      </c>
      <c r="BK109" s="194">
        <f t="shared" si="19"/>
        <v>0</v>
      </c>
      <c r="BL109" s="19" t="s">
        <v>7461</v>
      </c>
      <c r="BM109" s="193" t="s">
        <v>7535</v>
      </c>
    </row>
    <row r="110" spans="1:65" s="2" customFormat="1" ht="14.45" customHeight="1">
      <c r="A110" s="36"/>
      <c r="B110" s="37"/>
      <c r="C110" s="182" t="s">
        <v>631</v>
      </c>
      <c r="D110" s="182" t="s">
        <v>326</v>
      </c>
      <c r="E110" s="183" t="s">
        <v>7536</v>
      </c>
      <c r="F110" s="184" t="s">
        <v>7537</v>
      </c>
      <c r="G110" s="185" t="s">
        <v>1530</v>
      </c>
      <c r="H110" s="186">
        <v>1</v>
      </c>
      <c r="I110" s="187"/>
      <c r="J110" s="188">
        <f t="shared" si="10"/>
        <v>0</v>
      </c>
      <c r="K110" s="184" t="s">
        <v>19</v>
      </c>
      <c r="L110" s="41"/>
      <c r="M110" s="189" t="s">
        <v>19</v>
      </c>
      <c r="N110" s="190" t="s">
        <v>47</v>
      </c>
      <c r="O110" s="66"/>
      <c r="P110" s="191">
        <f t="shared" si="11"/>
        <v>0</v>
      </c>
      <c r="Q110" s="191">
        <v>0</v>
      </c>
      <c r="R110" s="191">
        <f t="shared" si="12"/>
        <v>0</v>
      </c>
      <c r="S110" s="191">
        <v>0</v>
      </c>
      <c r="T110" s="192">
        <f t="shared" si="13"/>
        <v>0</v>
      </c>
      <c r="U110" s="36"/>
      <c r="V110" s="36"/>
      <c r="W110" s="36"/>
      <c r="X110" s="36"/>
      <c r="Y110" s="36"/>
      <c r="Z110" s="36"/>
      <c r="AA110" s="36"/>
      <c r="AB110" s="36"/>
      <c r="AC110" s="36"/>
      <c r="AD110" s="36"/>
      <c r="AE110" s="36"/>
      <c r="AR110" s="193" t="s">
        <v>7461</v>
      </c>
      <c r="AT110" s="193" t="s">
        <v>326</v>
      </c>
      <c r="AU110" s="193" t="s">
        <v>84</v>
      </c>
      <c r="AY110" s="19" t="s">
        <v>324</v>
      </c>
      <c r="BE110" s="194">
        <f t="shared" si="14"/>
        <v>0</v>
      </c>
      <c r="BF110" s="194">
        <f t="shared" si="15"/>
        <v>0</v>
      </c>
      <c r="BG110" s="194">
        <f t="shared" si="16"/>
        <v>0</v>
      </c>
      <c r="BH110" s="194">
        <f t="shared" si="17"/>
        <v>0</v>
      </c>
      <c r="BI110" s="194">
        <f t="shared" si="18"/>
        <v>0</v>
      </c>
      <c r="BJ110" s="19" t="s">
        <v>84</v>
      </c>
      <c r="BK110" s="194">
        <f t="shared" si="19"/>
        <v>0</v>
      </c>
      <c r="BL110" s="19" t="s">
        <v>7461</v>
      </c>
      <c r="BM110" s="193" t="s">
        <v>7538</v>
      </c>
    </row>
    <row r="111" spans="1:65" s="2" customFormat="1" ht="14.45" customHeight="1">
      <c r="A111" s="36"/>
      <c r="B111" s="37"/>
      <c r="C111" s="182" t="s">
        <v>635</v>
      </c>
      <c r="D111" s="182" t="s">
        <v>326</v>
      </c>
      <c r="E111" s="183" t="s">
        <v>7539</v>
      </c>
      <c r="F111" s="184" t="s">
        <v>7540</v>
      </c>
      <c r="G111" s="185" t="s">
        <v>1530</v>
      </c>
      <c r="H111" s="186">
        <v>1</v>
      </c>
      <c r="I111" s="187"/>
      <c r="J111" s="188">
        <f t="shared" si="10"/>
        <v>0</v>
      </c>
      <c r="K111" s="184" t="s">
        <v>19</v>
      </c>
      <c r="L111" s="41"/>
      <c r="M111" s="189" t="s">
        <v>19</v>
      </c>
      <c r="N111" s="190" t="s">
        <v>47</v>
      </c>
      <c r="O111" s="66"/>
      <c r="P111" s="191">
        <f t="shared" si="11"/>
        <v>0</v>
      </c>
      <c r="Q111" s="191">
        <v>0</v>
      </c>
      <c r="R111" s="191">
        <f t="shared" si="12"/>
        <v>0</v>
      </c>
      <c r="S111" s="191">
        <v>0</v>
      </c>
      <c r="T111" s="192">
        <f t="shared" si="13"/>
        <v>0</v>
      </c>
      <c r="U111" s="36"/>
      <c r="V111" s="36"/>
      <c r="W111" s="36"/>
      <c r="X111" s="36"/>
      <c r="Y111" s="36"/>
      <c r="Z111" s="36"/>
      <c r="AA111" s="36"/>
      <c r="AB111" s="36"/>
      <c r="AC111" s="36"/>
      <c r="AD111" s="36"/>
      <c r="AE111" s="36"/>
      <c r="AR111" s="193" t="s">
        <v>7461</v>
      </c>
      <c r="AT111" s="193" t="s">
        <v>326</v>
      </c>
      <c r="AU111" s="193" t="s">
        <v>84</v>
      </c>
      <c r="AY111" s="19" t="s">
        <v>324</v>
      </c>
      <c r="BE111" s="194">
        <f t="shared" si="14"/>
        <v>0</v>
      </c>
      <c r="BF111" s="194">
        <f t="shared" si="15"/>
        <v>0</v>
      </c>
      <c r="BG111" s="194">
        <f t="shared" si="16"/>
        <v>0</v>
      </c>
      <c r="BH111" s="194">
        <f t="shared" si="17"/>
        <v>0</v>
      </c>
      <c r="BI111" s="194">
        <f t="shared" si="18"/>
        <v>0</v>
      </c>
      <c r="BJ111" s="19" t="s">
        <v>84</v>
      </c>
      <c r="BK111" s="194">
        <f t="shared" si="19"/>
        <v>0</v>
      </c>
      <c r="BL111" s="19" t="s">
        <v>7461</v>
      </c>
      <c r="BM111" s="193" t="s">
        <v>7541</v>
      </c>
    </row>
    <row r="112" spans="1:65" s="2" customFormat="1" ht="24.2" customHeight="1">
      <c r="A112" s="36"/>
      <c r="B112" s="37"/>
      <c r="C112" s="182" t="s">
        <v>642</v>
      </c>
      <c r="D112" s="182" t="s">
        <v>326</v>
      </c>
      <c r="E112" s="183" t="s">
        <v>7542</v>
      </c>
      <c r="F112" s="184" t="s">
        <v>7543</v>
      </c>
      <c r="G112" s="185" t="s">
        <v>1530</v>
      </c>
      <c r="H112" s="186">
        <v>1</v>
      </c>
      <c r="I112" s="187"/>
      <c r="J112" s="188">
        <f t="shared" si="10"/>
        <v>0</v>
      </c>
      <c r="K112" s="184" t="s">
        <v>19</v>
      </c>
      <c r="L112" s="41"/>
      <c r="M112" s="189" t="s">
        <v>19</v>
      </c>
      <c r="N112" s="190" t="s">
        <v>47</v>
      </c>
      <c r="O112" s="66"/>
      <c r="P112" s="191">
        <f t="shared" si="11"/>
        <v>0</v>
      </c>
      <c r="Q112" s="191">
        <v>0</v>
      </c>
      <c r="R112" s="191">
        <f t="shared" si="12"/>
        <v>0</v>
      </c>
      <c r="S112" s="191">
        <v>0</v>
      </c>
      <c r="T112" s="192">
        <f t="shared" si="13"/>
        <v>0</v>
      </c>
      <c r="U112" s="36"/>
      <c r="V112" s="36"/>
      <c r="W112" s="36"/>
      <c r="X112" s="36"/>
      <c r="Y112" s="36"/>
      <c r="Z112" s="36"/>
      <c r="AA112" s="36"/>
      <c r="AB112" s="36"/>
      <c r="AC112" s="36"/>
      <c r="AD112" s="36"/>
      <c r="AE112" s="36"/>
      <c r="AR112" s="193" t="s">
        <v>7461</v>
      </c>
      <c r="AT112" s="193" t="s">
        <v>326</v>
      </c>
      <c r="AU112" s="193" t="s">
        <v>84</v>
      </c>
      <c r="AY112" s="19" t="s">
        <v>324</v>
      </c>
      <c r="BE112" s="194">
        <f t="shared" si="14"/>
        <v>0</v>
      </c>
      <c r="BF112" s="194">
        <f t="shared" si="15"/>
        <v>0</v>
      </c>
      <c r="BG112" s="194">
        <f t="shared" si="16"/>
        <v>0</v>
      </c>
      <c r="BH112" s="194">
        <f t="shared" si="17"/>
        <v>0</v>
      </c>
      <c r="BI112" s="194">
        <f t="shared" si="18"/>
        <v>0</v>
      </c>
      <c r="BJ112" s="19" t="s">
        <v>84</v>
      </c>
      <c r="BK112" s="194">
        <f t="shared" si="19"/>
        <v>0</v>
      </c>
      <c r="BL112" s="19" t="s">
        <v>7461</v>
      </c>
      <c r="BM112" s="193" t="s">
        <v>7544</v>
      </c>
    </row>
    <row r="113" spans="1:65" s="2" customFormat="1" ht="14.45" customHeight="1">
      <c r="A113" s="36"/>
      <c r="B113" s="37"/>
      <c r="C113" s="182" t="s">
        <v>646</v>
      </c>
      <c r="D113" s="182" t="s">
        <v>326</v>
      </c>
      <c r="E113" s="183" t="s">
        <v>7545</v>
      </c>
      <c r="F113" s="184" t="s">
        <v>7546</v>
      </c>
      <c r="G113" s="185" t="s">
        <v>1530</v>
      </c>
      <c r="H113" s="186">
        <v>1</v>
      </c>
      <c r="I113" s="187"/>
      <c r="J113" s="188">
        <f t="shared" si="10"/>
        <v>0</v>
      </c>
      <c r="K113" s="184" t="s">
        <v>19</v>
      </c>
      <c r="L113" s="41"/>
      <c r="M113" s="189" t="s">
        <v>19</v>
      </c>
      <c r="N113" s="190" t="s">
        <v>47</v>
      </c>
      <c r="O113" s="66"/>
      <c r="P113" s="191">
        <f t="shared" si="11"/>
        <v>0</v>
      </c>
      <c r="Q113" s="191">
        <v>0</v>
      </c>
      <c r="R113" s="191">
        <f t="shared" si="12"/>
        <v>0</v>
      </c>
      <c r="S113" s="191">
        <v>0</v>
      </c>
      <c r="T113" s="192">
        <f t="shared" si="13"/>
        <v>0</v>
      </c>
      <c r="U113" s="36"/>
      <c r="V113" s="36"/>
      <c r="W113" s="36"/>
      <c r="X113" s="36"/>
      <c r="Y113" s="36"/>
      <c r="Z113" s="36"/>
      <c r="AA113" s="36"/>
      <c r="AB113" s="36"/>
      <c r="AC113" s="36"/>
      <c r="AD113" s="36"/>
      <c r="AE113" s="36"/>
      <c r="AR113" s="193" t="s">
        <v>7461</v>
      </c>
      <c r="AT113" s="193" t="s">
        <v>326</v>
      </c>
      <c r="AU113" s="193" t="s">
        <v>84</v>
      </c>
      <c r="AY113" s="19" t="s">
        <v>324</v>
      </c>
      <c r="BE113" s="194">
        <f t="shared" si="14"/>
        <v>0</v>
      </c>
      <c r="BF113" s="194">
        <f t="shared" si="15"/>
        <v>0</v>
      </c>
      <c r="BG113" s="194">
        <f t="shared" si="16"/>
        <v>0</v>
      </c>
      <c r="BH113" s="194">
        <f t="shared" si="17"/>
        <v>0</v>
      </c>
      <c r="BI113" s="194">
        <f t="shared" si="18"/>
        <v>0</v>
      </c>
      <c r="BJ113" s="19" t="s">
        <v>84</v>
      </c>
      <c r="BK113" s="194">
        <f t="shared" si="19"/>
        <v>0</v>
      </c>
      <c r="BL113" s="19" t="s">
        <v>7461</v>
      </c>
      <c r="BM113" s="193" t="s">
        <v>7547</v>
      </c>
    </row>
    <row r="114" spans="1:65" s="2" customFormat="1" ht="14.45" customHeight="1">
      <c r="A114" s="36"/>
      <c r="B114" s="37"/>
      <c r="C114" s="182" t="s">
        <v>653</v>
      </c>
      <c r="D114" s="182" t="s">
        <v>326</v>
      </c>
      <c r="E114" s="183" t="s">
        <v>7548</v>
      </c>
      <c r="F114" s="184" t="s">
        <v>7549</v>
      </c>
      <c r="G114" s="185" t="s">
        <v>1530</v>
      </c>
      <c r="H114" s="186">
        <v>1</v>
      </c>
      <c r="I114" s="187"/>
      <c r="J114" s="188">
        <f t="shared" si="10"/>
        <v>0</v>
      </c>
      <c r="K114" s="184" t="s">
        <v>19</v>
      </c>
      <c r="L114" s="41"/>
      <c r="M114" s="189" t="s">
        <v>19</v>
      </c>
      <c r="N114" s="190" t="s">
        <v>47</v>
      </c>
      <c r="O114" s="66"/>
      <c r="P114" s="191">
        <f t="shared" si="11"/>
        <v>0</v>
      </c>
      <c r="Q114" s="191">
        <v>0</v>
      </c>
      <c r="R114" s="191">
        <f t="shared" si="12"/>
        <v>0</v>
      </c>
      <c r="S114" s="191">
        <v>0</v>
      </c>
      <c r="T114" s="192">
        <f t="shared" si="13"/>
        <v>0</v>
      </c>
      <c r="U114" s="36"/>
      <c r="V114" s="36"/>
      <c r="W114" s="36"/>
      <c r="X114" s="36"/>
      <c r="Y114" s="36"/>
      <c r="Z114" s="36"/>
      <c r="AA114" s="36"/>
      <c r="AB114" s="36"/>
      <c r="AC114" s="36"/>
      <c r="AD114" s="36"/>
      <c r="AE114" s="36"/>
      <c r="AR114" s="193" t="s">
        <v>7461</v>
      </c>
      <c r="AT114" s="193" t="s">
        <v>326</v>
      </c>
      <c r="AU114" s="193" t="s">
        <v>84</v>
      </c>
      <c r="AY114" s="19" t="s">
        <v>324</v>
      </c>
      <c r="BE114" s="194">
        <f t="shared" si="14"/>
        <v>0</v>
      </c>
      <c r="BF114" s="194">
        <f t="shared" si="15"/>
        <v>0</v>
      </c>
      <c r="BG114" s="194">
        <f t="shared" si="16"/>
        <v>0</v>
      </c>
      <c r="BH114" s="194">
        <f t="shared" si="17"/>
        <v>0</v>
      </c>
      <c r="BI114" s="194">
        <f t="shared" si="18"/>
        <v>0</v>
      </c>
      <c r="BJ114" s="19" t="s">
        <v>84</v>
      </c>
      <c r="BK114" s="194">
        <f t="shared" si="19"/>
        <v>0</v>
      </c>
      <c r="BL114" s="19" t="s">
        <v>7461</v>
      </c>
      <c r="BM114" s="193" t="s">
        <v>7550</v>
      </c>
    </row>
    <row r="115" spans="1:65" s="2" customFormat="1" ht="14.45" customHeight="1">
      <c r="A115" s="36"/>
      <c r="B115" s="37"/>
      <c r="C115" s="182" t="s">
        <v>661</v>
      </c>
      <c r="D115" s="182" t="s">
        <v>326</v>
      </c>
      <c r="E115" s="183" t="s">
        <v>7551</v>
      </c>
      <c r="F115" s="184" t="s">
        <v>7552</v>
      </c>
      <c r="G115" s="185" t="s">
        <v>1530</v>
      </c>
      <c r="H115" s="186">
        <v>1</v>
      </c>
      <c r="I115" s="187"/>
      <c r="J115" s="188">
        <f t="shared" si="10"/>
        <v>0</v>
      </c>
      <c r="K115" s="184" t="s">
        <v>19</v>
      </c>
      <c r="L115" s="41"/>
      <c r="M115" s="189" t="s">
        <v>19</v>
      </c>
      <c r="N115" s="190" t="s">
        <v>47</v>
      </c>
      <c r="O115" s="66"/>
      <c r="P115" s="191">
        <f t="shared" si="11"/>
        <v>0</v>
      </c>
      <c r="Q115" s="191">
        <v>0</v>
      </c>
      <c r="R115" s="191">
        <f t="shared" si="12"/>
        <v>0</v>
      </c>
      <c r="S115" s="191">
        <v>0</v>
      </c>
      <c r="T115" s="192">
        <f t="shared" si="13"/>
        <v>0</v>
      </c>
      <c r="U115" s="36"/>
      <c r="V115" s="36"/>
      <c r="W115" s="36"/>
      <c r="X115" s="36"/>
      <c r="Y115" s="36"/>
      <c r="Z115" s="36"/>
      <c r="AA115" s="36"/>
      <c r="AB115" s="36"/>
      <c r="AC115" s="36"/>
      <c r="AD115" s="36"/>
      <c r="AE115" s="36"/>
      <c r="AR115" s="193" t="s">
        <v>7461</v>
      </c>
      <c r="AT115" s="193" t="s">
        <v>326</v>
      </c>
      <c r="AU115" s="193" t="s">
        <v>84</v>
      </c>
      <c r="AY115" s="19" t="s">
        <v>324</v>
      </c>
      <c r="BE115" s="194">
        <f t="shared" si="14"/>
        <v>0</v>
      </c>
      <c r="BF115" s="194">
        <f t="shared" si="15"/>
        <v>0</v>
      </c>
      <c r="BG115" s="194">
        <f t="shared" si="16"/>
        <v>0</v>
      </c>
      <c r="BH115" s="194">
        <f t="shared" si="17"/>
        <v>0</v>
      </c>
      <c r="BI115" s="194">
        <f t="shared" si="18"/>
        <v>0</v>
      </c>
      <c r="BJ115" s="19" t="s">
        <v>84</v>
      </c>
      <c r="BK115" s="194">
        <f t="shared" si="19"/>
        <v>0</v>
      </c>
      <c r="BL115" s="19" t="s">
        <v>7461</v>
      </c>
      <c r="BM115" s="193" t="s">
        <v>7553</v>
      </c>
    </row>
    <row r="116" spans="1:65" s="2" customFormat="1" ht="14.45" customHeight="1">
      <c r="A116" s="36"/>
      <c r="B116" s="37"/>
      <c r="C116" s="182" t="s">
        <v>670</v>
      </c>
      <c r="D116" s="182" t="s">
        <v>326</v>
      </c>
      <c r="E116" s="183" t="s">
        <v>7554</v>
      </c>
      <c r="F116" s="184" t="s">
        <v>7555</v>
      </c>
      <c r="G116" s="185" t="s">
        <v>1530</v>
      </c>
      <c r="H116" s="186">
        <v>1</v>
      </c>
      <c r="I116" s="187"/>
      <c r="J116" s="188">
        <f t="shared" si="10"/>
        <v>0</v>
      </c>
      <c r="K116" s="184" t="s">
        <v>19</v>
      </c>
      <c r="L116" s="41"/>
      <c r="M116" s="189" t="s">
        <v>19</v>
      </c>
      <c r="N116" s="190" t="s">
        <v>47</v>
      </c>
      <c r="O116" s="66"/>
      <c r="P116" s="191">
        <f t="shared" si="11"/>
        <v>0</v>
      </c>
      <c r="Q116" s="191">
        <v>0</v>
      </c>
      <c r="R116" s="191">
        <f t="shared" si="12"/>
        <v>0</v>
      </c>
      <c r="S116" s="191">
        <v>0</v>
      </c>
      <c r="T116" s="192">
        <f t="shared" si="13"/>
        <v>0</v>
      </c>
      <c r="U116" s="36"/>
      <c r="V116" s="36"/>
      <c r="W116" s="36"/>
      <c r="X116" s="36"/>
      <c r="Y116" s="36"/>
      <c r="Z116" s="36"/>
      <c r="AA116" s="36"/>
      <c r="AB116" s="36"/>
      <c r="AC116" s="36"/>
      <c r="AD116" s="36"/>
      <c r="AE116" s="36"/>
      <c r="AR116" s="193" t="s">
        <v>7461</v>
      </c>
      <c r="AT116" s="193" t="s">
        <v>326</v>
      </c>
      <c r="AU116" s="193" t="s">
        <v>84</v>
      </c>
      <c r="AY116" s="19" t="s">
        <v>324</v>
      </c>
      <c r="BE116" s="194">
        <f t="shared" si="14"/>
        <v>0</v>
      </c>
      <c r="BF116" s="194">
        <f t="shared" si="15"/>
        <v>0</v>
      </c>
      <c r="BG116" s="194">
        <f t="shared" si="16"/>
        <v>0</v>
      </c>
      <c r="BH116" s="194">
        <f t="shared" si="17"/>
        <v>0</v>
      </c>
      <c r="BI116" s="194">
        <f t="shared" si="18"/>
        <v>0</v>
      </c>
      <c r="BJ116" s="19" t="s">
        <v>84</v>
      </c>
      <c r="BK116" s="194">
        <f t="shared" si="19"/>
        <v>0</v>
      </c>
      <c r="BL116" s="19" t="s">
        <v>7461</v>
      </c>
      <c r="BM116" s="193" t="s">
        <v>7556</v>
      </c>
    </row>
    <row r="117" spans="1:65" s="2" customFormat="1" ht="24.2" customHeight="1">
      <c r="A117" s="36"/>
      <c r="B117" s="37"/>
      <c r="C117" s="182" t="s">
        <v>677</v>
      </c>
      <c r="D117" s="182" t="s">
        <v>326</v>
      </c>
      <c r="E117" s="183" t="s">
        <v>7557</v>
      </c>
      <c r="F117" s="184" t="s">
        <v>7558</v>
      </c>
      <c r="G117" s="185" t="s">
        <v>1530</v>
      </c>
      <c r="H117" s="186">
        <v>1</v>
      </c>
      <c r="I117" s="187"/>
      <c r="J117" s="188">
        <f t="shared" si="10"/>
        <v>0</v>
      </c>
      <c r="K117" s="184" t="s">
        <v>19</v>
      </c>
      <c r="L117" s="41"/>
      <c r="M117" s="189" t="s">
        <v>19</v>
      </c>
      <c r="N117" s="190" t="s">
        <v>47</v>
      </c>
      <c r="O117" s="66"/>
      <c r="P117" s="191">
        <f t="shared" si="11"/>
        <v>0</v>
      </c>
      <c r="Q117" s="191">
        <v>0</v>
      </c>
      <c r="R117" s="191">
        <f t="shared" si="12"/>
        <v>0</v>
      </c>
      <c r="S117" s="191">
        <v>0</v>
      </c>
      <c r="T117" s="192">
        <f t="shared" si="13"/>
        <v>0</v>
      </c>
      <c r="U117" s="36"/>
      <c r="V117" s="36"/>
      <c r="W117" s="36"/>
      <c r="X117" s="36"/>
      <c r="Y117" s="36"/>
      <c r="Z117" s="36"/>
      <c r="AA117" s="36"/>
      <c r="AB117" s="36"/>
      <c r="AC117" s="36"/>
      <c r="AD117" s="36"/>
      <c r="AE117" s="36"/>
      <c r="AR117" s="193" t="s">
        <v>7461</v>
      </c>
      <c r="AT117" s="193" t="s">
        <v>326</v>
      </c>
      <c r="AU117" s="193" t="s">
        <v>84</v>
      </c>
      <c r="AY117" s="19" t="s">
        <v>324</v>
      </c>
      <c r="BE117" s="194">
        <f t="shared" si="14"/>
        <v>0</v>
      </c>
      <c r="BF117" s="194">
        <f t="shared" si="15"/>
        <v>0</v>
      </c>
      <c r="BG117" s="194">
        <f t="shared" si="16"/>
        <v>0</v>
      </c>
      <c r="BH117" s="194">
        <f t="shared" si="17"/>
        <v>0</v>
      </c>
      <c r="BI117" s="194">
        <f t="shared" si="18"/>
        <v>0</v>
      </c>
      <c r="BJ117" s="19" t="s">
        <v>84</v>
      </c>
      <c r="BK117" s="194">
        <f t="shared" si="19"/>
        <v>0</v>
      </c>
      <c r="BL117" s="19" t="s">
        <v>7461</v>
      </c>
      <c r="BM117" s="193" t="s">
        <v>7559</v>
      </c>
    </row>
    <row r="118" spans="1:65" s="2" customFormat="1" ht="48.75">
      <c r="A118" s="36"/>
      <c r="B118" s="37"/>
      <c r="C118" s="38"/>
      <c r="D118" s="195" t="s">
        <v>332</v>
      </c>
      <c r="E118" s="38"/>
      <c r="F118" s="196" t="s">
        <v>7560</v>
      </c>
      <c r="G118" s="38"/>
      <c r="H118" s="38"/>
      <c r="I118" s="197"/>
      <c r="J118" s="38"/>
      <c r="K118" s="38"/>
      <c r="L118" s="41"/>
      <c r="M118" s="198"/>
      <c r="N118" s="199"/>
      <c r="O118" s="66"/>
      <c r="P118" s="66"/>
      <c r="Q118" s="66"/>
      <c r="R118" s="66"/>
      <c r="S118" s="66"/>
      <c r="T118" s="67"/>
      <c r="U118" s="36"/>
      <c r="V118" s="36"/>
      <c r="W118" s="36"/>
      <c r="X118" s="36"/>
      <c r="Y118" s="36"/>
      <c r="Z118" s="36"/>
      <c r="AA118" s="36"/>
      <c r="AB118" s="36"/>
      <c r="AC118" s="36"/>
      <c r="AD118" s="36"/>
      <c r="AE118" s="36"/>
      <c r="AT118" s="19" t="s">
        <v>332</v>
      </c>
      <c r="AU118" s="19" t="s">
        <v>84</v>
      </c>
    </row>
    <row r="119" spans="1:65" s="2" customFormat="1" ht="24.2" customHeight="1">
      <c r="A119" s="36"/>
      <c r="B119" s="37"/>
      <c r="C119" s="182" t="s">
        <v>683</v>
      </c>
      <c r="D119" s="182" t="s">
        <v>326</v>
      </c>
      <c r="E119" s="183" t="s">
        <v>7561</v>
      </c>
      <c r="F119" s="184" t="s">
        <v>7562</v>
      </c>
      <c r="G119" s="185" t="s">
        <v>1530</v>
      </c>
      <c r="H119" s="186">
        <v>1</v>
      </c>
      <c r="I119" s="187"/>
      <c r="J119" s="188">
        <f>ROUND(I119*H119,2)</f>
        <v>0</v>
      </c>
      <c r="K119" s="184" t="s">
        <v>19</v>
      </c>
      <c r="L119" s="41"/>
      <c r="M119" s="189" t="s">
        <v>19</v>
      </c>
      <c r="N119" s="190" t="s">
        <v>47</v>
      </c>
      <c r="O119" s="66"/>
      <c r="P119" s="191">
        <f>O119*H119</f>
        <v>0</v>
      </c>
      <c r="Q119" s="191">
        <v>0</v>
      </c>
      <c r="R119" s="191">
        <f>Q119*H119</f>
        <v>0</v>
      </c>
      <c r="S119" s="191">
        <v>0</v>
      </c>
      <c r="T119" s="192">
        <f>S119*H119</f>
        <v>0</v>
      </c>
      <c r="U119" s="36"/>
      <c r="V119" s="36"/>
      <c r="W119" s="36"/>
      <c r="X119" s="36"/>
      <c r="Y119" s="36"/>
      <c r="Z119" s="36"/>
      <c r="AA119" s="36"/>
      <c r="AB119" s="36"/>
      <c r="AC119" s="36"/>
      <c r="AD119" s="36"/>
      <c r="AE119" s="36"/>
      <c r="AR119" s="193" t="s">
        <v>7461</v>
      </c>
      <c r="AT119" s="193" t="s">
        <v>326</v>
      </c>
      <c r="AU119" s="193" t="s">
        <v>84</v>
      </c>
      <c r="AY119" s="19" t="s">
        <v>324</v>
      </c>
      <c r="BE119" s="194">
        <f>IF(N119="základní",J119,0)</f>
        <v>0</v>
      </c>
      <c r="BF119" s="194">
        <f>IF(N119="snížená",J119,0)</f>
        <v>0</v>
      </c>
      <c r="BG119" s="194">
        <f>IF(N119="zákl. přenesená",J119,0)</f>
        <v>0</v>
      </c>
      <c r="BH119" s="194">
        <f>IF(N119="sníž. přenesená",J119,0)</f>
        <v>0</v>
      </c>
      <c r="BI119" s="194">
        <f>IF(N119="nulová",J119,0)</f>
        <v>0</v>
      </c>
      <c r="BJ119" s="19" t="s">
        <v>84</v>
      </c>
      <c r="BK119" s="194">
        <f>ROUND(I119*H119,2)</f>
        <v>0</v>
      </c>
      <c r="BL119" s="19" t="s">
        <v>7461</v>
      </c>
      <c r="BM119" s="193" t="s">
        <v>7563</v>
      </c>
    </row>
    <row r="120" spans="1:65" s="2" customFormat="1" ht="14.45" customHeight="1">
      <c r="A120" s="36"/>
      <c r="B120" s="37"/>
      <c r="C120" s="182" t="s">
        <v>211</v>
      </c>
      <c r="D120" s="182" t="s">
        <v>326</v>
      </c>
      <c r="E120" s="183" t="s">
        <v>7564</v>
      </c>
      <c r="F120" s="184" t="s">
        <v>7565</v>
      </c>
      <c r="G120" s="185" t="s">
        <v>1530</v>
      </c>
      <c r="H120" s="186">
        <v>1</v>
      </c>
      <c r="I120" s="187"/>
      <c r="J120" s="188">
        <f>ROUND(I120*H120,2)</f>
        <v>0</v>
      </c>
      <c r="K120" s="184" t="s">
        <v>19</v>
      </c>
      <c r="L120" s="41"/>
      <c r="M120" s="189" t="s">
        <v>19</v>
      </c>
      <c r="N120" s="190" t="s">
        <v>47</v>
      </c>
      <c r="O120" s="66"/>
      <c r="P120" s="191">
        <f>O120*H120</f>
        <v>0</v>
      </c>
      <c r="Q120" s="191">
        <v>0</v>
      </c>
      <c r="R120" s="191">
        <f>Q120*H120</f>
        <v>0</v>
      </c>
      <c r="S120" s="191">
        <v>0</v>
      </c>
      <c r="T120" s="192">
        <f>S120*H120</f>
        <v>0</v>
      </c>
      <c r="U120" s="36"/>
      <c r="V120" s="36"/>
      <c r="W120" s="36"/>
      <c r="X120" s="36"/>
      <c r="Y120" s="36"/>
      <c r="Z120" s="36"/>
      <c r="AA120" s="36"/>
      <c r="AB120" s="36"/>
      <c r="AC120" s="36"/>
      <c r="AD120" s="36"/>
      <c r="AE120" s="36"/>
      <c r="AR120" s="193" t="s">
        <v>7461</v>
      </c>
      <c r="AT120" s="193" t="s">
        <v>326</v>
      </c>
      <c r="AU120" s="193" t="s">
        <v>84</v>
      </c>
      <c r="AY120" s="19" t="s">
        <v>324</v>
      </c>
      <c r="BE120" s="194">
        <f>IF(N120="základní",J120,0)</f>
        <v>0</v>
      </c>
      <c r="BF120" s="194">
        <f>IF(N120="snížená",J120,0)</f>
        <v>0</v>
      </c>
      <c r="BG120" s="194">
        <f>IF(N120="zákl. přenesená",J120,0)</f>
        <v>0</v>
      </c>
      <c r="BH120" s="194">
        <f>IF(N120="sníž. přenesená",J120,0)</f>
        <v>0</v>
      </c>
      <c r="BI120" s="194">
        <f>IF(N120="nulová",J120,0)</f>
        <v>0</v>
      </c>
      <c r="BJ120" s="19" t="s">
        <v>84</v>
      </c>
      <c r="BK120" s="194">
        <f>ROUND(I120*H120,2)</f>
        <v>0</v>
      </c>
      <c r="BL120" s="19" t="s">
        <v>7461</v>
      </c>
      <c r="BM120" s="193" t="s">
        <v>7566</v>
      </c>
    </row>
    <row r="121" spans="1:65" s="2" customFormat="1" ht="14.45" customHeight="1">
      <c r="A121" s="36"/>
      <c r="B121" s="37"/>
      <c r="C121" s="182" t="s">
        <v>165</v>
      </c>
      <c r="D121" s="182" t="s">
        <v>326</v>
      </c>
      <c r="E121" s="183" t="s">
        <v>7567</v>
      </c>
      <c r="F121" s="184" t="s">
        <v>7568</v>
      </c>
      <c r="G121" s="185" t="s">
        <v>1530</v>
      </c>
      <c r="H121" s="186">
        <v>1</v>
      </c>
      <c r="I121" s="187"/>
      <c r="J121" s="188">
        <f>ROUND(I121*H121,2)</f>
        <v>0</v>
      </c>
      <c r="K121" s="184" t="s">
        <v>19</v>
      </c>
      <c r="L121" s="41"/>
      <c r="M121" s="189" t="s">
        <v>19</v>
      </c>
      <c r="N121" s="190" t="s">
        <v>47</v>
      </c>
      <c r="O121" s="66"/>
      <c r="P121" s="191">
        <f>O121*H121</f>
        <v>0</v>
      </c>
      <c r="Q121" s="191">
        <v>0</v>
      </c>
      <c r="R121" s="191">
        <f>Q121*H121</f>
        <v>0</v>
      </c>
      <c r="S121" s="191">
        <v>0</v>
      </c>
      <c r="T121" s="192">
        <f>S121*H121</f>
        <v>0</v>
      </c>
      <c r="U121" s="36"/>
      <c r="V121" s="36"/>
      <c r="W121" s="36"/>
      <c r="X121" s="36"/>
      <c r="Y121" s="36"/>
      <c r="Z121" s="36"/>
      <c r="AA121" s="36"/>
      <c r="AB121" s="36"/>
      <c r="AC121" s="36"/>
      <c r="AD121" s="36"/>
      <c r="AE121" s="36"/>
      <c r="AR121" s="193" t="s">
        <v>7461</v>
      </c>
      <c r="AT121" s="193" t="s">
        <v>326</v>
      </c>
      <c r="AU121" s="193" t="s">
        <v>84</v>
      </c>
      <c r="AY121" s="19" t="s">
        <v>324</v>
      </c>
      <c r="BE121" s="194">
        <f>IF(N121="základní",J121,0)</f>
        <v>0</v>
      </c>
      <c r="BF121" s="194">
        <f>IF(N121="snížená",J121,0)</f>
        <v>0</v>
      </c>
      <c r="BG121" s="194">
        <f>IF(N121="zákl. přenesená",J121,0)</f>
        <v>0</v>
      </c>
      <c r="BH121" s="194">
        <f>IF(N121="sníž. přenesená",J121,0)</f>
        <v>0</v>
      </c>
      <c r="BI121" s="194">
        <f>IF(N121="nulová",J121,0)</f>
        <v>0</v>
      </c>
      <c r="BJ121" s="19" t="s">
        <v>84</v>
      </c>
      <c r="BK121" s="194">
        <f>ROUND(I121*H121,2)</f>
        <v>0</v>
      </c>
      <c r="BL121" s="19" t="s">
        <v>7461</v>
      </c>
      <c r="BM121" s="193" t="s">
        <v>7569</v>
      </c>
    </row>
    <row r="122" spans="1:65" s="2" customFormat="1" ht="19.5">
      <c r="A122" s="36"/>
      <c r="B122" s="37"/>
      <c r="C122" s="38"/>
      <c r="D122" s="195" t="s">
        <v>332</v>
      </c>
      <c r="E122" s="38"/>
      <c r="F122" s="196" t="s">
        <v>7570</v>
      </c>
      <c r="G122" s="38"/>
      <c r="H122" s="38"/>
      <c r="I122" s="197"/>
      <c r="J122" s="38"/>
      <c r="K122" s="38"/>
      <c r="L122" s="41"/>
      <c r="M122" s="198"/>
      <c r="N122" s="199"/>
      <c r="O122" s="66"/>
      <c r="P122" s="66"/>
      <c r="Q122" s="66"/>
      <c r="R122" s="66"/>
      <c r="S122" s="66"/>
      <c r="T122" s="67"/>
      <c r="U122" s="36"/>
      <c r="V122" s="36"/>
      <c r="W122" s="36"/>
      <c r="X122" s="36"/>
      <c r="Y122" s="36"/>
      <c r="Z122" s="36"/>
      <c r="AA122" s="36"/>
      <c r="AB122" s="36"/>
      <c r="AC122" s="36"/>
      <c r="AD122" s="36"/>
      <c r="AE122" s="36"/>
      <c r="AT122" s="19" t="s">
        <v>332</v>
      </c>
      <c r="AU122" s="19" t="s">
        <v>84</v>
      </c>
    </row>
    <row r="123" spans="1:65" s="2" customFormat="1" ht="24.2" customHeight="1">
      <c r="A123" s="36"/>
      <c r="B123" s="37"/>
      <c r="C123" s="182" t="s">
        <v>701</v>
      </c>
      <c r="D123" s="182" t="s">
        <v>326</v>
      </c>
      <c r="E123" s="183" t="s">
        <v>7571</v>
      </c>
      <c r="F123" s="184" t="s">
        <v>7572</v>
      </c>
      <c r="G123" s="185" t="s">
        <v>1530</v>
      </c>
      <c r="H123" s="186">
        <v>1</v>
      </c>
      <c r="I123" s="187"/>
      <c r="J123" s="188">
        <f>ROUND(I123*H123,2)</f>
        <v>0</v>
      </c>
      <c r="K123" s="184" t="s">
        <v>19</v>
      </c>
      <c r="L123" s="41"/>
      <c r="M123" s="189" t="s">
        <v>19</v>
      </c>
      <c r="N123" s="190" t="s">
        <v>47</v>
      </c>
      <c r="O123" s="66"/>
      <c r="P123" s="191">
        <f>O123*H123</f>
        <v>0</v>
      </c>
      <c r="Q123" s="191">
        <v>0</v>
      </c>
      <c r="R123" s="191">
        <f>Q123*H123</f>
        <v>0</v>
      </c>
      <c r="S123" s="191">
        <v>0</v>
      </c>
      <c r="T123" s="192">
        <f>S123*H123</f>
        <v>0</v>
      </c>
      <c r="U123" s="36"/>
      <c r="V123" s="36"/>
      <c r="W123" s="36"/>
      <c r="X123" s="36"/>
      <c r="Y123" s="36"/>
      <c r="Z123" s="36"/>
      <c r="AA123" s="36"/>
      <c r="AB123" s="36"/>
      <c r="AC123" s="36"/>
      <c r="AD123" s="36"/>
      <c r="AE123" s="36"/>
      <c r="AR123" s="193" t="s">
        <v>7461</v>
      </c>
      <c r="AT123" s="193" t="s">
        <v>326</v>
      </c>
      <c r="AU123" s="193" t="s">
        <v>84</v>
      </c>
      <c r="AY123" s="19" t="s">
        <v>324</v>
      </c>
      <c r="BE123" s="194">
        <f>IF(N123="základní",J123,0)</f>
        <v>0</v>
      </c>
      <c r="BF123" s="194">
        <f>IF(N123="snížená",J123,0)</f>
        <v>0</v>
      </c>
      <c r="BG123" s="194">
        <f>IF(N123="zákl. přenesená",J123,0)</f>
        <v>0</v>
      </c>
      <c r="BH123" s="194">
        <f>IF(N123="sníž. přenesená",J123,0)</f>
        <v>0</v>
      </c>
      <c r="BI123" s="194">
        <f>IF(N123="nulová",J123,0)</f>
        <v>0</v>
      </c>
      <c r="BJ123" s="19" t="s">
        <v>84</v>
      </c>
      <c r="BK123" s="194">
        <f>ROUND(I123*H123,2)</f>
        <v>0</v>
      </c>
      <c r="BL123" s="19" t="s">
        <v>7461</v>
      </c>
      <c r="BM123" s="193" t="s">
        <v>7573</v>
      </c>
    </row>
    <row r="124" spans="1:65" s="2" customFormat="1" ht="24.2" customHeight="1">
      <c r="A124" s="36"/>
      <c r="B124" s="37"/>
      <c r="C124" s="182" t="s">
        <v>708</v>
      </c>
      <c r="D124" s="182" t="s">
        <v>326</v>
      </c>
      <c r="E124" s="183" t="s">
        <v>7574</v>
      </c>
      <c r="F124" s="184" t="s">
        <v>7575</v>
      </c>
      <c r="G124" s="185" t="s">
        <v>1530</v>
      </c>
      <c r="H124" s="186">
        <v>1</v>
      </c>
      <c r="I124" s="187"/>
      <c r="J124" s="188">
        <f>ROUND(I124*H124,2)</f>
        <v>0</v>
      </c>
      <c r="K124" s="184" t="s">
        <v>19</v>
      </c>
      <c r="L124" s="41"/>
      <c r="M124" s="189" t="s">
        <v>19</v>
      </c>
      <c r="N124" s="190" t="s">
        <v>47</v>
      </c>
      <c r="O124" s="66"/>
      <c r="P124" s="191">
        <f>O124*H124</f>
        <v>0</v>
      </c>
      <c r="Q124" s="191">
        <v>0</v>
      </c>
      <c r="R124" s="191">
        <f>Q124*H124</f>
        <v>0</v>
      </c>
      <c r="S124" s="191">
        <v>0</v>
      </c>
      <c r="T124" s="192">
        <f>S124*H124</f>
        <v>0</v>
      </c>
      <c r="U124" s="36"/>
      <c r="V124" s="36"/>
      <c r="W124" s="36"/>
      <c r="X124" s="36"/>
      <c r="Y124" s="36"/>
      <c r="Z124" s="36"/>
      <c r="AA124" s="36"/>
      <c r="AB124" s="36"/>
      <c r="AC124" s="36"/>
      <c r="AD124" s="36"/>
      <c r="AE124" s="36"/>
      <c r="AR124" s="193" t="s">
        <v>7461</v>
      </c>
      <c r="AT124" s="193" t="s">
        <v>326</v>
      </c>
      <c r="AU124" s="193" t="s">
        <v>84</v>
      </c>
      <c r="AY124" s="19" t="s">
        <v>324</v>
      </c>
      <c r="BE124" s="194">
        <f>IF(N124="základní",J124,0)</f>
        <v>0</v>
      </c>
      <c r="BF124" s="194">
        <f>IF(N124="snížená",J124,0)</f>
        <v>0</v>
      </c>
      <c r="BG124" s="194">
        <f>IF(N124="zákl. přenesená",J124,0)</f>
        <v>0</v>
      </c>
      <c r="BH124" s="194">
        <f>IF(N124="sníž. přenesená",J124,0)</f>
        <v>0</v>
      </c>
      <c r="BI124" s="194">
        <f>IF(N124="nulová",J124,0)</f>
        <v>0</v>
      </c>
      <c r="BJ124" s="19" t="s">
        <v>84</v>
      </c>
      <c r="BK124" s="194">
        <f>ROUND(I124*H124,2)</f>
        <v>0</v>
      </c>
      <c r="BL124" s="19" t="s">
        <v>7461</v>
      </c>
      <c r="BM124" s="193" t="s">
        <v>7576</v>
      </c>
    </row>
    <row r="125" spans="1:65" s="2" customFormat="1" ht="14.45" customHeight="1">
      <c r="A125" s="36"/>
      <c r="B125" s="37"/>
      <c r="C125" s="182" t="s">
        <v>714</v>
      </c>
      <c r="D125" s="182" t="s">
        <v>326</v>
      </c>
      <c r="E125" s="183" t="s">
        <v>7577</v>
      </c>
      <c r="F125" s="184" t="s">
        <v>7578</v>
      </c>
      <c r="G125" s="185" t="s">
        <v>1530</v>
      </c>
      <c r="H125" s="186">
        <v>1</v>
      </c>
      <c r="I125" s="187"/>
      <c r="J125" s="188">
        <f>ROUND(I125*H125,2)</f>
        <v>0</v>
      </c>
      <c r="K125" s="184" t="s">
        <v>19</v>
      </c>
      <c r="L125" s="41"/>
      <c r="M125" s="189" t="s">
        <v>19</v>
      </c>
      <c r="N125" s="190" t="s">
        <v>47</v>
      </c>
      <c r="O125" s="66"/>
      <c r="P125" s="191">
        <f>O125*H125</f>
        <v>0</v>
      </c>
      <c r="Q125" s="191">
        <v>0</v>
      </c>
      <c r="R125" s="191">
        <f>Q125*H125</f>
        <v>0</v>
      </c>
      <c r="S125" s="191">
        <v>0</v>
      </c>
      <c r="T125" s="192">
        <f>S125*H125</f>
        <v>0</v>
      </c>
      <c r="U125" s="36"/>
      <c r="V125" s="36"/>
      <c r="W125" s="36"/>
      <c r="X125" s="36"/>
      <c r="Y125" s="36"/>
      <c r="Z125" s="36"/>
      <c r="AA125" s="36"/>
      <c r="AB125" s="36"/>
      <c r="AC125" s="36"/>
      <c r="AD125" s="36"/>
      <c r="AE125" s="36"/>
      <c r="AR125" s="193" t="s">
        <v>7461</v>
      </c>
      <c r="AT125" s="193" t="s">
        <v>326</v>
      </c>
      <c r="AU125" s="193" t="s">
        <v>84</v>
      </c>
      <c r="AY125" s="19" t="s">
        <v>324</v>
      </c>
      <c r="BE125" s="194">
        <f>IF(N125="základní",J125,0)</f>
        <v>0</v>
      </c>
      <c r="BF125" s="194">
        <f>IF(N125="snížená",J125,0)</f>
        <v>0</v>
      </c>
      <c r="BG125" s="194">
        <f>IF(N125="zákl. přenesená",J125,0)</f>
        <v>0</v>
      </c>
      <c r="BH125" s="194">
        <f>IF(N125="sníž. přenesená",J125,0)</f>
        <v>0</v>
      </c>
      <c r="BI125" s="194">
        <f>IF(N125="nulová",J125,0)</f>
        <v>0</v>
      </c>
      <c r="BJ125" s="19" t="s">
        <v>84</v>
      </c>
      <c r="BK125" s="194">
        <f>ROUND(I125*H125,2)</f>
        <v>0</v>
      </c>
      <c r="BL125" s="19" t="s">
        <v>7461</v>
      </c>
      <c r="BM125" s="193" t="s">
        <v>7579</v>
      </c>
    </row>
    <row r="126" spans="1:65" s="2" customFormat="1" ht="19.5">
      <c r="A126" s="36"/>
      <c r="B126" s="37"/>
      <c r="C126" s="38"/>
      <c r="D126" s="195" t="s">
        <v>332</v>
      </c>
      <c r="E126" s="38"/>
      <c r="F126" s="196" t="s">
        <v>7580</v>
      </c>
      <c r="G126" s="38"/>
      <c r="H126" s="38"/>
      <c r="I126" s="197"/>
      <c r="J126" s="38"/>
      <c r="K126" s="38"/>
      <c r="L126" s="41"/>
      <c r="M126" s="198"/>
      <c r="N126" s="199"/>
      <c r="O126" s="66"/>
      <c r="P126" s="66"/>
      <c r="Q126" s="66"/>
      <c r="R126" s="66"/>
      <c r="S126" s="66"/>
      <c r="T126" s="67"/>
      <c r="U126" s="36"/>
      <c r="V126" s="36"/>
      <c r="W126" s="36"/>
      <c r="X126" s="36"/>
      <c r="Y126" s="36"/>
      <c r="Z126" s="36"/>
      <c r="AA126" s="36"/>
      <c r="AB126" s="36"/>
      <c r="AC126" s="36"/>
      <c r="AD126" s="36"/>
      <c r="AE126" s="36"/>
      <c r="AT126" s="19" t="s">
        <v>332</v>
      </c>
      <c r="AU126" s="19" t="s">
        <v>84</v>
      </c>
    </row>
    <row r="127" spans="1:65" s="2" customFormat="1" ht="14.45" customHeight="1">
      <c r="A127" s="36"/>
      <c r="B127" s="37"/>
      <c r="C127" s="182" t="s">
        <v>721</v>
      </c>
      <c r="D127" s="182" t="s">
        <v>326</v>
      </c>
      <c r="E127" s="183" t="s">
        <v>7581</v>
      </c>
      <c r="F127" s="184" t="s">
        <v>7582</v>
      </c>
      <c r="G127" s="185" t="s">
        <v>1530</v>
      </c>
      <c r="H127" s="186">
        <v>1</v>
      </c>
      <c r="I127" s="187"/>
      <c r="J127" s="188">
        <f>ROUND(I127*H127,2)</f>
        <v>0</v>
      </c>
      <c r="K127" s="184" t="s">
        <v>19</v>
      </c>
      <c r="L127" s="41"/>
      <c r="M127" s="189" t="s">
        <v>19</v>
      </c>
      <c r="N127" s="190" t="s">
        <v>47</v>
      </c>
      <c r="O127" s="66"/>
      <c r="P127" s="191">
        <f>O127*H127</f>
        <v>0</v>
      </c>
      <c r="Q127" s="191">
        <v>0</v>
      </c>
      <c r="R127" s="191">
        <f>Q127*H127</f>
        <v>0</v>
      </c>
      <c r="S127" s="191">
        <v>0</v>
      </c>
      <c r="T127" s="192">
        <f>S127*H127</f>
        <v>0</v>
      </c>
      <c r="U127" s="36"/>
      <c r="V127" s="36"/>
      <c r="W127" s="36"/>
      <c r="X127" s="36"/>
      <c r="Y127" s="36"/>
      <c r="Z127" s="36"/>
      <c r="AA127" s="36"/>
      <c r="AB127" s="36"/>
      <c r="AC127" s="36"/>
      <c r="AD127" s="36"/>
      <c r="AE127" s="36"/>
      <c r="AR127" s="193" t="s">
        <v>7461</v>
      </c>
      <c r="AT127" s="193" t="s">
        <v>326</v>
      </c>
      <c r="AU127" s="193" t="s">
        <v>84</v>
      </c>
      <c r="AY127" s="19" t="s">
        <v>324</v>
      </c>
      <c r="BE127" s="194">
        <f>IF(N127="základní",J127,0)</f>
        <v>0</v>
      </c>
      <c r="BF127" s="194">
        <f>IF(N127="snížená",J127,0)</f>
        <v>0</v>
      </c>
      <c r="BG127" s="194">
        <f>IF(N127="zákl. přenesená",J127,0)</f>
        <v>0</v>
      </c>
      <c r="BH127" s="194">
        <f>IF(N127="sníž. přenesená",J127,0)</f>
        <v>0</v>
      </c>
      <c r="BI127" s="194">
        <f>IF(N127="nulová",J127,0)</f>
        <v>0</v>
      </c>
      <c r="BJ127" s="19" t="s">
        <v>84</v>
      </c>
      <c r="BK127" s="194">
        <f>ROUND(I127*H127,2)</f>
        <v>0</v>
      </c>
      <c r="BL127" s="19" t="s">
        <v>7461</v>
      </c>
      <c r="BM127" s="193" t="s">
        <v>7583</v>
      </c>
    </row>
    <row r="128" spans="1:65" s="2" customFormat="1" ht="14.45" customHeight="1">
      <c r="A128" s="36"/>
      <c r="B128" s="37"/>
      <c r="C128" s="182" t="s">
        <v>743</v>
      </c>
      <c r="D128" s="182" t="s">
        <v>326</v>
      </c>
      <c r="E128" s="183" t="s">
        <v>7584</v>
      </c>
      <c r="F128" s="184" t="s">
        <v>7585</v>
      </c>
      <c r="G128" s="185" t="s">
        <v>1530</v>
      </c>
      <c r="H128" s="186">
        <v>1</v>
      </c>
      <c r="I128" s="187"/>
      <c r="J128" s="188">
        <f>ROUND(I128*H128,2)</f>
        <v>0</v>
      </c>
      <c r="K128" s="184" t="s">
        <v>19</v>
      </c>
      <c r="L128" s="41"/>
      <c r="M128" s="189" t="s">
        <v>19</v>
      </c>
      <c r="N128" s="190" t="s">
        <v>47</v>
      </c>
      <c r="O128" s="66"/>
      <c r="P128" s="191">
        <f>O128*H128</f>
        <v>0</v>
      </c>
      <c r="Q128" s="191">
        <v>0</v>
      </c>
      <c r="R128" s="191">
        <f>Q128*H128</f>
        <v>0</v>
      </c>
      <c r="S128" s="191">
        <v>0</v>
      </c>
      <c r="T128" s="192">
        <f>S128*H128</f>
        <v>0</v>
      </c>
      <c r="U128" s="36"/>
      <c r="V128" s="36"/>
      <c r="W128" s="36"/>
      <c r="X128" s="36"/>
      <c r="Y128" s="36"/>
      <c r="Z128" s="36"/>
      <c r="AA128" s="36"/>
      <c r="AB128" s="36"/>
      <c r="AC128" s="36"/>
      <c r="AD128" s="36"/>
      <c r="AE128" s="36"/>
      <c r="AR128" s="193" t="s">
        <v>7461</v>
      </c>
      <c r="AT128" s="193" t="s">
        <v>326</v>
      </c>
      <c r="AU128" s="193" t="s">
        <v>84</v>
      </c>
      <c r="AY128" s="19" t="s">
        <v>324</v>
      </c>
      <c r="BE128" s="194">
        <f>IF(N128="základní",J128,0)</f>
        <v>0</v>
      </c>
      <c r="BF128" s="194">
        <f>IF(N128="snížená",J128,0)</f>
        <v>0</v>
      </c>
      <c r="BG128" s="194">
        <f>IF(N128="zákl. přenesená",J128,0)</f>
        <v>0</v>
      </c>
      <c r="BH128" s="194">
        <f>IF(N128="sníž. přenesená",J128,0)</f>
        <v>0</v>
      </c>
      <c r="BI128" s="194">
        <f>IF(N128="nulová",J128,0)</f>
        <v>0</v>
      </c>
      <c r="BJ128" s="19" t="s">
        <v>84</v>
      </c>
      <c r="BK128" s="194">
        <f>ROUND(I128*H128,2)</f>
        <v>0</v>
      </c>
      <c r="BL128" s="19" t="s">
        <v>7461</v>
      </c>
      <c r="BM128" s="193" t="s">
        <v>7586</v>
      </c>
    </row>
    <row r="129" spans="1:65" s="2" customFormat="1" ht="14.45" customHeight="1">
      <c r="A129" s="36"/>
      <c r="B129" s="37"/>
      <c r="C129" s="182" t="s">
        <v>760</v>
      </c>
      <c r="D129" s="182" t="s">
        <v>326</v>
      </c>
      <c r="E129" s="183" t="s">
        <v>7587</v>
      </c>
      <c r="F129" s="184" t="s">
        <v>7588</v>
      </c>
      <c r="G129" s="185" t="s">
        <v>1530</v>
      </c>
      <c r="H129" s="186">
        <v>1</v>
      </c>
      <c r="I129" s="187"/>
      <c r="J129" s="188">
        <f>ROUND(I129*H129,2)</f>
        <v>0</v>
      </c>
      <c r="K129" s="184" t="s">
        <v>19</v>
      </c>
      <c r="L129" s="41"/>
      <c r="M129" s="189" t="s">
        <v>19</v>
      </c>
      <c r="N129" s="190" t="s">
        <v>47</v>
      </c>
      <c r="O129" s="66"/>
      <c r="P129" s="191">
        <f>O129*H129</f>
        <v>0</v>
      </c>
      <c r="Q129" s="191">
        <v>0</v>
      </c>
      <c r="R129" s="191">
        <f>Q129*H129</f>
        <v>0</v>
      </c>
      <c r="S129" s="191">
        <v>0</v>
      </c>
      <c r="T129" s="192">
        <f>S129*H129</f>
        <v>0</v>
      </c>
      <c r="U129" s="36"/>
      <c r="V129" s="36"/>
      <c r="W129" s="36"/>
      <c r="X129" s="36"/>
      <c r="Y129" s="36"/>
      <c r="Z129" s="36"/>
      <c r="AA129" s="36"/>
      <c r="AB129" s="36"/>
      <c r="AC129" s="36"/>
      <c r="AD129" s="36"/>
      <c r="AE129" s="36"/>
      <c r="AR129" s="193" t="s">
        <v>7461</v>
      </c>
      <c r="AT129" s="193" t="s">
        <v>326</v>
      </c>
      <c r="AU129" s="193" t="s">
        <v>84</v>
      </c>
      <c r="AY129" s="19" t="s">
        <v>324</v>
      </c>
      <c r="BE129" s="194">
        <f>IF(N129="základní",J129,0)</f>
        <v>0</v>
      </c>
      <c r="BF129" s="194">
        <f>IF(N129="snížená",J129,0)</f>
        <v>0</v>
      </c>
      <c r="BG129" s="194">
        <f>IF(N129="zákl. přenesená",J129,0)</f>
        <v>0</v>
      </c>
      <c r="BH129" s="194">
        <f>IF(N129="sníž. přenesená",J129,0)</f>
        <v>0</v>
      </c>
      <c r="BI129" s="194">
        <f>IF(N129="nulová",J129,0)</f>
        <v>0</v>
      </c>
      <c r="BJ129" s="19" t="s">
        <v>84</v>
      </c>
      <c r="BK129" s="194">
        <f>ROUND(I129*H129,2)</f>
        <v>0</v>
      </c>
      <c r="BL129" s="19" t="s">
        <v>7461</v>
      </c>
      <c r="BM129" s="193" t="s">
        <v>7589</v>
      </c>
    </row>
    <row r="130" spans="1:65" s="2" customFormat="1" ht="14.45" customHeight="1">
      <c r="A130" s="36"/>
      <c r="B130" s="37"/>
      <c r="C130" s="182" t="s">
        <v>774</v>
      </c>
      <c r="D130" s="182" t="s">
        <v>326</v>
      </c>
      <c r="E130" s="183" t="s">
        <v>7590</v>
      </c>
      <c r="F130" s="184" t="s">
        <v>7591</v>
      </c>
      <c r="G130" s="185" t="s">
        <v>1530</v>
      </c>
      <c r="H130" s="186">
        <v>1</v>
      </c>
      <c r="I130" s="187"/>
      <c r="J130" s="188">
        <f>ROUND(I130*H130,2)</f>
        <v>0</v>
      </c>
      <c r="K130" s="184" t="s">
        <v>19</v>
      </c>
      <c r="L130" s="41"/>
      <c r="M130" s="189" t="s">
        <v>19</v>
      </c>
      <c r="N130" s="190" t="s">
        <v>47</v>
      </c>
      <c r="O130" s="66"/>
      <c r="P130" s="191">
        <f>O130*H130</f>
        <v>0</v>
      </c>
      <c r="Q130" s="191">
        <v>0</v>
      </c>
      <c r="R130" s="191">
        <f>Q130*H130</f>
        <v>0</v>
      </c>
      <c r="S130" s="191">
        <v>0</v>
      </c>
      <c r="T130" s="192">
        <f>S130*H130</f>
        <v>0</v>
      </c>
      <c r="U130" s="36"/>
      <c r="V130" s="36"/>
      <c r="W130" s="36"/>
      <c r="X130" s="36"/>
      <c r="Y130" s="36"/>
      <c r="Z130" s="36"/>
      <c r="AA130" s="36"/>
      <c r="AB130" s="36"/>
      <c r="AC130" s="36"/>
      <c r="AD130" s="36"/>
      <c r="AE130" s="36"/>
      <c r="AR130" s="193" t="s">
        <v>7461</v>
      </c>
      <c r="AT130" s="193" t="s">
        <v>326</v>
      </c>
      <c r="AU130" s="193" t="s">
        <v>84</v>
      </c>
      <c r="AY130" s="19" t="s">
        <v>324</v>
      </c>
      <c r="BE130" s="194">
        <f>IF(N130="základní",J130,0)</f>
        <v>0</v>
      </c>
      <c r="BF130" s="194">
        <f>IF(N130="snížená",J130,0)</f>
        <v>0</v>
      </c>
      <c r="BG130" s="194">
        <f>IF(N130="zákl. přenesená",J130,0)</f>
        <v>0</v>
      </c>
      <c r="BH130" s="194">
        <f>IF(N130="sníž. přenesená",J130,0)</f>
        <v>0</v>
      </c>
      <c r="BI130" s="194">
        <f>IF(N130="nulová",J130,0)</f>
        <v>0</v>
      </c>
      <c r="BJ130" s="19" t="s">
        <v>84</v>
      </c>
      <c r="BK130" s="194">
        <f>ROUND(I130*H130,2)</f>
        <v>0</v>
      </c>
      <c r="BL130" s="19" t="s">
        <v>7461</v>
      </c>
      <c r="BM130" s="193" t="s">
        <v>7592</v>
      </c>
    </row>
    <row r="131" spans="1:65" s="2" customFormat="1" ht="195">
      <c r="A131" s="36"/>
      <c r="B131" s="37"/>
      <c r="C131" s="38"/>
      <c r="D131" s="195" t="s">
        <v>332</v>
      </c>
      <c r="E131" s="38"/>
      <c r="F131" s="196" t="s">
        <v>7593</v>
      </c>
      <c r="G131" s="38"/>
      <c r="H131" s="38"/>
      <c r="I131" s="197"/>
      <c r="J131" s="38"/>
      <c r="K131" s="38"/>
      <c r="L131" s="41"/>
      <c r="M131" s="198"/>
      <c r="N131" s="199"/>
      <c r="O131" s="66"/>
      <c r="P131" s="66"/>
      <c r="Q131" s="66"/>
      <c r="R131" s="66"/>
      <c r="S131" s="66"/>
      <c r="T131" s="67"/>
      <c r="U131" s="36"/>
      <c r="V131" s="36"/>
      <c r="W131" s="36"/>
      <c r="X131" s="36"/>
      <c r="Y131" s="36"/>
      <c r="Z131" s="36"/>
      <c r="AA131" s="36"/>
      <c r="AB131" s="36"/>
      <c r="AC131" s="36"/>
      <c r="AD131" s="36"/>
      <c r="AE131" s="36"/>
      <c r="AT131" s="19" t="s">
        <v>332</v>
      </c>
      <c r="AU131" s="19" t="s">
        <v>84</v>
      </c>
    </row>
    <row r="132" spans="1:65" s="2" customFormat="1" ht="19.5">
      <c r="A132" s="36"/>
      <c r="B132" s="37"/>
      <c r="C132" s="38"/>
      <c r="D132" s="195" t="s">
        <v>727</v>
      </c>
      <c r="E132" s="38"/>
      <c r="F132" s="200" t="s">
        <v>7594</v>
      </c>
      <c r="G132" s="38"/>
      <c r="H132" s="38"/>
      <c r="I132" s="197"/>
      <c r="J132" s="38"/>
      <c r="K132" s="38"/>
      <c r="L132" s="41"/>
      <c r="M132" s="198"/>
      <c r="N132" s="199"/>
      <c r="O132" s="66"/>
      <c r="P132" s="66"/>
      <c r="Q132" s="66"/>
      <c r="R132" s="66"/>
      <c r="S132" s="66"/>
      <c r="T132" s="67"/>
      <c r="U132" s="36"/>
      <c r="V132" s="36"/>
      <c r="W132" s="36"/>
      <c r="X132" s="36"/>
      <c r="Y132" s="36"/>
      <c r="Z132" s="36"/>
      <c r="AA132" s="36"/>
      <c r="AB132" s="36"/>
      <c r="AC132" s="36"/>
      <c r="AD132" s="36"/>
      <c r="AE132" s="36"/>
      <c r="AT132" s="19" t="s">
        <v>727</v>
      </c>
      <c r="AU132" s="19" t="s">
        <v>84</v>
      </c>
    </row>
    <row r="133" spans="1:65" s="2" customFormat="1" ht="24.2" customHeight="1">
      <c r="A133" s="36"/>
      <c r="B133" s="37"/>
      <c r="C133" s="182" t="s">
        <v>780</v>
      </c>
      <c r="D133" s="182" t="s">
        <v>326</v>
      </c>
      <c r="E133" s="183" t="s">
        <v>7595</v>
      </c>
      <c r="F133" s="184" t="s">
        <v>7596</v>
      </c>
      <c r="G133" s="185" t="s">
        <v>1530</v>
      </c>
      <c r="H133" s="186">
        <v>1</v>
      </c>
      <c r="I133" s="187"/>
      <c r="J133" s="188">
        <f>ROUND(I133*H133,2)</f>
        <v>0</v>
      </c>
      <c r="K133" s="184" t="s">
        <v>19</v>
      </c>
      <c r="L133" s="41"/>
      <c r="M133" s="189" t="s">
        <v>19</v>
      </c>
      <c r="N133" s="190" t="s">
        <v>47</v>
      </c>
      <c r="O133" s="66"/>
      <c r="P133" s="191">
        <f>O133*H133</f>
        <v>0</v>
      </c>
      <c r="Q133" s="191">
        <v>0</v>
      </c>
      <c r="R133" s="191">
        <f>Q133*H133</f>
        <v>0</v>
      </c>
      <c r="S133" s="191">
        <v>0</v>
      </c>
      <c r="T133" s="192">
        <f>S133*H133</f>
        <v>0</v>
      </c>
      <c r="U133" s="36"/>
      <c r="V133" s="36"/>
      <c r="W133" s="36"/>
      <c r="X133" s="36"/>
      <c r="Y133" s="36"/>
      <c r="Z133" s="36"/>
      <c r="AA133" s="36"/>
      <c r="AB133" s="36"/>
      <c r="AC133" s="36"/>
      <c r="AD133" s="36"/>
      <c r="AE133" s="36"/>
      <c r="AR133" s="193" t="s">
        <v>330</v>
      </c>
      <c r="AT133" s="193" t="s">
        <v>326</v>
      </c>
      <c r="AU133" s="193" t="s">
        <v>84</v>
      </c>
      <c r="AY133" s="19" t="s">
        <v>324</v>
      </c>
      <c r="BE133" s="194">
        <f>IF(N133="základní",J133,0)</f>
        <v>0</v>
      </c>
      <c r="BF133" s="194">
        <f>IF(N133="snížená",J133,0)</f>
        <v>0</v>
      </c>
      <c r="BG133" s="194">
        <f>IF(N133="zákl. přenesená",J133,0)</f>
        <v>0</v>
      </c>
      <c r="BH133" s="194">
        <f>IF(N133="sníž. přenesená",J133,0)</f>
        <v>0</v>
      </c>
      <c r="BI133" s="194">
        <f>IF(N133="nulová",J133,0)</f>
        <v>0</v>
      </c>
      <c r="BJ133" s="19" t="s">
        <v>84</v>
      </c>
      <c r="BK133" s="194">
        <f>ROUND(I133*H133,2)</f>
        <v>0</v>
      </c>
      <c r="BL133" s="19" t="s">
        <v>330</v>
      </c>
      <c r="BM133" s="193" t="s">
        <v>7597</v>
      </c>
    </row>
    <row r="134" spans="1:65" s="2" customFormat="1" ht="29.25">
      <c r="A134" s="36"/>
      <c r="B134" s="37"/>
      <c r="C134" s="38"/>
      <c r="D134" s="195" t="s">
        <v>332</v>
      </c>
      <c r="E134" s="38"/>
      <c r="F134" s="196" t="s">
        <v>7598</v>
      </c>
      <c r="G134" s="38"/>
      <c r="H134" s="38"/>
      <c r="I134" s="197"/>
      <c r="J134" s="38"/>
      <c r="K134" s="38"/>
      <c r="L134" s="41"/>
      <c r="M134" s="198"/>
      <c r="N134" s="199"/>
      <c r="O134" s="66"/>
      <c r="P134" s="66"/>
      <c r="Q134" s="66"/>
      <c r="R134" s="66"/>
      <c r="S134" s="66"/>
      <c r="T134" s="67"/>
      <c r="U134" s="36"/>
      <c r="V134" s="36"/>
      <c r="W134" s="36"/>
      <c r="X134" s="36"/>
      <c r="Y134" s="36"/>
      <c r="Z134" s="36"/>
      <c r="AA134" s="36"/>
      <c r="AB134" s="36"/>
      <c r="AC134" s="36"/>
      <c r="AD134" s="36"/>
      <c r="AE134" s="36"/>
      <c r="AT134" s="19" t="s">
        <v>332</v>
      </c>
      <c r="AU134" s="19" t="s">
        <v>84</v>
      </c>
    </row>
    <row r="135" spans="1:65" s="2" customFormat="1" ht="14.45" customHeight="1">
      <c r="A135" s="36"/>
      <c r="B135" s="37"/>
      <c r="C135" s="182" t="s">
        <v>788</v>
      </c>
      <c r="D135" s="182" t="s">
        <v>326</v>
      </c>
      <c r="E135" s="183" t="s">
        <v>7599</v>
      </c>
      <c r="F135" s="184" t="s">
        <v>7600</v>
      </c>
      <c r="G135" s="185" t="s">
        <v>1530</v>
      </c>
      <c r="H135" s="186">
        <v>1</v>
      </c>
      <c r="I135" s="187"/>
      <c r="J135" s="188">
        <f>ROUND(I135*H135,2)</f>
        <v>0</v>
      </c>
      <c r="K135" s="184" t="s">
        <v>19</v>
      </c>
      <c r="L135" s="41"/>
      <c r="M135" s="189" t="s">
        <v>19</v>
      </c>
      <c r="N135" s="190" t="s">
        <v>47</v>
      </c>
      <c r="O135" s="66"/>
      <c r="P135" s="191">
        <f>O135*H135</f>
        <v>0</v>
      </c>
      <c r="Q135" s="191">
        <v>0</v>
      </c>
      <c r="R135" s="191">
        <f>Q135*H135</f>
        <v>0</v>
      </c>
      <c r="S135" s="191">
        <v>0</v>
      </c>
      <c r="T135" s="192">
        <f>S135*H135</f>
        <v>0</v>
      </c>
      <c r="U135" s="36"/>
      <c r="V135" s="36"/>
      <c r="W135" s="36"/>
      <c r="X135" s="36"/>
      <c r="Y135" s="36"/>
      <c r="Z135" s="36"/>
      <c r="AA135" s="36"/>
      <c r="AB135" s="36"/>
      <c r="AC135" s="36"/>
      <c r="AD135" s="36"/>
      <c r="AE135" s="36"/>
      <c r="AR135" s="193" t="s">
        <v>330</v>
      </c>
      <c r="AT135" s="193" t="s">
        <v>326</v>
      </c>
      <c r="AU135" s="193" t="s">
        <v>84</v>
      </c>
      <c r="AY135" s="19" t="s">
        <v>324</v>
      </c>
      <c r="BE135" s="194">
        <f>IF(N135="základní",J135,0)</f>
        <v>0</v>
      </c>
      <c r="BF135" s="194">
        <f>IF(N135="snížená",J135,0)</f>
        <v>0</v>
      </c>
      <c r="BG135" s="194">
        <f>IF(N135="zákl. přenesená",J135,0)</f>
        <v>0</v>
      </c>
      <c r="BH135" s="194">
        <f>IF(N135="sníž. přenesená",J135,0)</f>
        <v>0</v>
      </c>
      <c r="BI135" s="194">
        <f>IF(N135="nulová",J135,0)</f>
        <v>0</v>
      </c>
      <c r="BJ135" s="19" t="s">
        <v>84</v>
      </c>
      <c r="BK135" s="194">
        <f>ROUND(I135*H135,2)</f>
        <v>0</v>
      </c>
      <c r="BL135" s="19" t="s">
        <v>330</v>
      </c>
      <c r="BM135" s="193" t="s">
        <v>7601</v>
      </c>
    </row>
    <row r="136" spans="1:65" s="2" customFormat="1" ht="14.45" customHeight="1">
      <c r="A136" s="36"/>
      <c r="B136" s="37"/>
      <c r="C136" s="182" t="s">
        <v>796</v>
      </c>
      <c r="D136" s="182" t="s">
        <v>326</v>
      </c>
      <c r="E136" s="183" t="s">
        <v>7602</v>
      </c>
      <c r="F136" s="184" t="s">
        <v>7603</v>
      </c>
      <c r="G136" s="185" t="s">
        <v>1530</v>
      </c>
      <c r="H136" s="186">
        <v>1</v>
      </c>
      <c r="I136" s="187"/>
      <c r="J136" s="188">
        <f>ROUND(I136*H136,2)</f>
        <v>0</v>
      </c>
      <c r="K136" s="184" t="s">
        <v>19</v>
      </c>
      <c r="L136" s="41"/>
      <c r="M136" s="189" t="s">
        <v>19</v>
      </c>
      <c r="N136" s="190" t="s">
        <v>47</v>
      </c>
      <c r="O136" s="66"/>
      <c r="P136" s="191">
        <f>O136*H136</f>
        <v>0</v>
      </c>
      <c r="Q136" s="191">
        <v>0</v>
      </c>
      <c r="R136" s="191">
        <f>Q136*H136</f>
        <v>0</v>
      </c>
      <c r="S136" s="191">
        <v>0</v>
      </c>
      <c r="T136" s="192">
        <f>S136*H136</f>
        <v>0</v>
      </c>
      <c r="U136" s="36"/>
      <c r="V136" s="36"/>
      <c r="W136" s="36"/>
      <c r="X136" s="36"/>
      <c r="Y136" s="36"/>
      <c r="Z136" s="36"/>
      <c r="AA136" s="36"/>
      <c r="AB136" s="36"/>
      <c r="AC136" s="36"/>
      <c r="AD136" s="36"/>
      <c r="AE136" s="36"/>
      <c r="AR136" s="193" t="s">
        <v>330</v>
      </c>
      <c r="AT136" s="193" t="s">
        <v>326</v>
      </c>
      <c r="AU136" s="193" t="s">
        <v>84</v>
      </c>
      <c r="AY136" s="19" t="s">
        <v>324</v>
      </c>
      <c r="BE136" s="194">
        <f>IF(N136="základní",J136,0)</f>
        <v>0</v>
      </c>
      <c r="BF136" s="194">
        <f>IF(N136="snížená",J136,0)</f>
        <v>0</v>
      </c>
      <c r="BG136" s="194">
        <f>IF(N136="zákl. přenesená",J136,0)</f>
        <v>0</v>
      </c>
      <c r="BH136" s="194">
        <f>IF(N136="sníž. přenesená",J136,0)</f>
        <v>0</v>
      </c>
      <c r="BI136" s="194">
        <f>IF(N136="nulová",J136,0)</f>
        <v>0</v>
      </c>
      <c r="BJ136" s="19" t="s">
        <v>84</v>
      </c>
      <c r="BK136" s="194">
        <f>ROUND(I136*H136,2)</f>
        <v>0</v>
      </c>
      <c r="BL136" s="19" t="s">
        <v>330</v>
      </c>
      <c r="BM136" s="193" t="s">
        <v>7604</v>
      </c>
    </row>
    <row r="137" spans="1:65" s="2" customFormat="1" ht="11.25">
      <c r="A137" s="36"/>
      <c r="B137" s="37"/>
      <c r="C137" s="38"/>
      <c r="D137" s="195" t="s">
        <v>332</v>
      </c>
      <c r="E137" s="38"/>
      <c r="F137" s="196" t="s">
        <v>7603</v>
      </c>
      <c r="G137" s="38"/>
      <c r="H137" s="38"/>
      <c r="I137" s="197"/>
      <c r="J137" s="38"/>
      <c r="K137" s="38"/>
      <c r="L137" s="41"/>
      <c r="M137" s="198"/>
      <c r="N137" s="199"/>
      <c r="O137" s="66"/>
      <c r="P137" s="66"/>
      <c r="Q137" s="66"/>
      <c r="R137" s="66"/>
      <c r="S137" s="66"/>
      <c r="T137" s="67"/>
      <c r="U137" s="36"/>
      <c r="V137" s="36"/>
      <c r="W137" s="36"/>
      <c r="X137" s="36"/>
      <c r="Y137" s="36"/>
      <c r="Z137" s="36"/>
      <c r="AA137" s="36"/>
      <c r="AB137" s="36"/>
      <c r="AC137" s="36"/>
      <c r="AD137" s="36"/>
      <c r="AE137" s="36"/>
      <c r="AT137" s="19" t="s">
        <v>332</v>
      </c>
      <c r="AU137" s="19" t="s">
        <v>84</v>
      </c>
    </row>
    <row r="138" spans="1:65" s="2" customFormat="1" ht="14.45" customHeight="1">
      <c r="A138" s="36"/>
      <c r="B138" s="37"/>
      <c r="C138" s="182" t="s">
        <v>803</v>
      </c>
      <c r="D138" s="182" t="s">
        <v>326</v>
      </c>
      <c r="E138" s="183" t="s">
        <v>7605</v>
      </c>
      <c r="F138" s="184" t="s">
        <v>7606</v>
      </c>
      <c r="G138" s="185" t="s">
        <v>1530</v>
      </c>
      <c r="H138" s="186">
        <v>1</v>
      </c>
      <c r="I138" s="187"/>
      <c r="J138" s="188">
        <f>ROUND(I138*H138,2)</f>
        <v>0</v>
      </c>
      <c r="K138" s="184" t="s">
        <v>19</v>
      </c>
      <c r="L138" s="41"/>
      <c r="M138" s="189" t="s">
        <v>19</v>
      </c>
      <c r="N138" s="190" t="s">
        <v>47</v>
      </c>
      <c r="O138" s="66"/>
      <c r="P138" s="191">
        <f>O138*H138</f>
        <v>0</v>
      </c>
      <c r="Q138" s="191">
        <v>0</v>
      </c>
      <c r="R138" s="191">
        <f>Q138*H138</f>
        <v>0</v>
      </c>
      <c r="S138" s="191">
        <v>0</v>
      </c>
      <c r="T138" s="192">
        <f>S138*H138</f>
        <v>0</v>
      </c>
      <c r="U138" s="36"/>
      <c r="V138" s="36"/>
      <c r="W138" s="36"/>
      <c r="X138" s="36"/>
      <c r="Y138" s="36"/>
      <c r="Z138" s="36"/>
      <c r="AA138" s="36"/>
      <c r="AB138" s="36"/>
      <c r="AC138" s="36"/>
      <c r="AD138" s="36"/>
      <c r="AE138" s="36"/>
      <c r="AR138" s="193" t="s">
        <v>330</v>
      </c>
      <c r="AT138" s="193" t="s">
        <v>326</v>
      </c>
      <c r="AU138" s="193" t="s">
        <v>84</v>
      </c>
      <c r="AY138" s="19" t="s">
        <v>324</v>
      </c>
      <c r="BE138" s="194">
        <f>IF(N138="základní",J138,0)</f>
        <v>0</v>
      </c>
      <c r="BF138" s="194">
        <f>IF(N138="snížená",J138,0)</f>
        <v>0</v>
      </c>
      <c r="BG138" s="194">
        <f>IF(N138="zákl. přenesená",J138,0)</f>
        <v>0</v>
      </c>
      <c r="BH138" s="194">
        <f>IF(N138="sníž. přenesená",J138,0)</f>
        <v>0</v>
      </c>
      <c r="BI138" s="194">
        <f>IF(N138="nulová",J138,0)</f>
        <v>0</v>
      </c>
      <c r="BJ138" s="19" t="s">
        <v>84</v>
      </c>
      <c r="BK138" s="194">
        <f>ROUND(I138*H138,2)</f>
        <v>0</v>
      </c>
      <c r="BL138" s="19" t="s">
        <v>330</v>
      </c>
      <c r="BM138" s="193" t="s">
        <v>7607</v>
      </c>
    </row>
    <row r="139" spans="1:65" s="2" customFormat="1" ht="11.25">
      <c r="A139" s="36"/>
      <c r="B139" s="37"/>
      <c r="C139" s="38"/>
      <c r="D139" s="195" t="s">
        <v>332</v>
      </c>
      <c r="E139" s="38"/>
      <c r="F139" s="196" t="s">
        <v>7606</v>
      </c>
      <c r="G139" s="38"/>
      <c r="H139" s="38"/>
      <c r="I139" s="197"/>
      <c r="J139" s="38"/>
      <c r="K139" s="38"/>
      <c r="L139" s="41"/>
      <c r="M139" s="198"/>
      <c r="N139" s="199"/>
      <c r="O139" s="66"/>
      <c r="P139" s="66"/>
      <c r="Q139" s="66"/>
      <c r="R139" s="66"/>
      <c r="S139" s="66"/>
      <c r="T139" s="67"/>
      <c r="U139" s="36"/>
      <c r="V139" s="36"/>
      <c r="W139" s="36"/>
      <c r="X139" s="36"/>
      <c r="Y139" s="36"/>
      <c r="Z139" s="36"/>
      <c r="AA139" s="36"/>
      <c r="AB139" s="36"/>
      <c r="AC139" s="36"/>
      <c r="AD139" s="36"/>
      <c r="AE139" s="36"/>
      <c r="AT139" s="19" t="s">
        <v>332</v>
      </c>
      <c r="AU139" s="19" t="s">
        <v>84</v>
      </c>
    </row>
    <row r="140" spans="1:65" s="2" customFormat="1" ht="24.2" customHeight="1">
      <c r="A140" s="36"/>
      <c r="B140" s="37"/>
      <c r="C140" s="182" t="s">
        <v>813</v>
      </c>
      <c r="D140" s="254" t="s">
        <v>326</v>
      </c>
      <c r="E140" s="183" t="s">
        <v>7608</v>
      </c>
      <c r="F140" s="184" t="s">
        <v>7609</v>
      </c>
      <c r="G140" s="185" t="s">
        <v>1530</v>
      </c>
      <c r="H140" s="186">
        <v>1</v>
      </c>
      <c r="I140" s="187"/>
      <c r="J140" s="188">
        <f>ROUND(I140*H140,2)</f>
        <v>0</v>
      </c>
      <c r="K140" s="184" t="s">
        <v>19</v>
      </c>
      <c r="L140" s="41"/>
      <c r="M140" s="189" t="s">
        <v>19</v>
      </c>
      <c r="N140" s="190" t="s">
        <v>47</v>
      </c>
      <c r="O140" s="66"/>
      <c r="P140" s="191">
        <f>O140*H140</f>
        <v>0</v>
      </c>
      <c r="Q140" s="191">
        <v>0</v>
      </c>
      <c r="R140" s="191">
        <f>Q140*H140</f>
        <v>0</v>
      </c>
      <c r="S140" s="191">
        <v>0</v>
      </c>
      <c r="T140" s="192">
        <f>S140*H140</f>
        <v>0</v>
      </c>
      <c r="U140" s="36"/>
      <c r="V140" s="36"/>
      <c r="W140" s="36"/>
      <c r="X140" s="36"/>
      <c r="Y140" s="36"/>
      <c r="Z140" s="36"/>
      <c r="AA140" s="36"/>
      <c r="AB140" s="36"/>
      <c r="AC140" s="36"/>
      <c r="AD140" s="36"/>
      <c r="AE140" s="36"/>
      <c r="AR140" s="193" t="s">
        <v>330</v>
      </c>
      <c r="AT140" s="193" t="s">
        <v>326</v>
      </c>
      <c r="AU140" s="193" t="s">
        <v>84</v>
      </c>
      <c r="AY140" s="19" t="s">
        <v>324</v>
      </c>
      <c r="BE140" s="194">
        <f>IF(N140="základní",J140,0)</f>
        <v>0</v>
      </c>
      <c r="BF140" s="194">
        <f>IF(N140="snížená",J140,0)</f>
        <v>0</v>
      </c>
      <c r="BG140" s="194">
        <f>IF(N140="zákl. přenesená",J140,0)</f>
        <v>0</v>
      </c>
      <c r="BH140" s="194">
        <f>IF(N140="sníž. přenesená",J140,0)</f>
        <v>0</v>
      </c>
      <c r="BI140" s="194">
        <f>IF(N140="nulová",J140,0)</f>
        <v>0</v>
      </c>
      <c r="BJ140" s="19" t="s">
        <v>84</v>
      </c>
      <c r="BK140" s="194">
        <f>ROUND(I140*H140,2)</f>
        <v>0</v>
      </c>
      <c r="BL140" s="19" t="s">
        <v>330</v>
      </c>
      <c r="BM140" s="193" t="s">
        <v>7610</v>
      </c>
    </row>
    <row r="141" spans="1:65" s="2" customFormat="1" ht="11.25">
      <c r="A141" s="36"/>
      <c r="B141" s="37"/>
      <c r="C141" s="38"/>
      <c r="D141" s="195" t="s">
        <v>332</v>
      </c>
      <c r="E141" s="38"/>
      <c r="F141" s="196" t="s">
        <v>7609</v>
      </c>
      <c r="G141" s="38"/>
      <c r="H141" s="38"/>
      <c r="I141" s="197"/>
      <c r="J141" s="38"/>
      <c r="K141" s="38"/>
      <c r="L141" s="41"/>
      <c r="M141" s="256"/>
      <c r="N141" s="257"/>
      <c r="O141" s="258"/>
      <c r="P141" s="258"/>
      <c r="Q141" s="258"/>
      <c r="R141" s="258"/>
      <c r="S141" s="258"/>
      <c r="T141" s="259"/>
      <c r="U141" s="36"/>
      <c r="V141" s="36"/>
      <c r="W141" s="36"/>
      <c r="X141" s="36"/>
      <c r="Y141" s="36"/>
      <c r="Z141" s="36"/>
      <c r="AA141" s="36"/>
      <c r="AB141" s="36"/>
      <c r="AC141" s="36"/>
      <c r="AD141" s="36"/>
      <c r="AE141" s="36"/>
      <c r="AT141" s="19" t="s">
        <v>332</v>
      </c>
      <c r="AU141" s="19" t="s">
        <v>84</v>
      </c>
    </row>
    <row r="142" spans="1:65" s="2" customFormat="1" ht="6.95" customHeight="1">
      <c r="A142" s="36"/>
      <c r="B142" s="49"/>
      <c r="C142" s="50"/>
      <c r="D142" s="50"/>
      <c r="E142" s="50"/>
      <c r="F142" s="50"/>
      <c r="G142" s="50"/>
      <c r="H142" s="50"/>
      <c r="I142" s="50"/>
      <c r="J142" s="50"/>
      <c r="K142" s="50"/>
      <c r="L142" s="41"/>
      <c r="M142" s="36"/>
      <c r="O142" s="36"/>
      <c r="P142" s="36"/>
      <c r="Q142" s="36"/>
      <c r="R142" s="36"/>
      <c r="S142" s="36"/>
      <c r="T142" s="36"/>
      <c r="U142" s="36"/>
      <c r="V142" s="36"/>
      <c r="W142" s="36"/>
      <c r="X142" s="36"/>
      <c r="Y142" s="36"/>
      <c r="Z142" s="36"/>
      <c r="AA142" s="36"/>
      <c r="AB142" s="36"/>
      <c r="AC142" s="36"/>
      <c r="AD142" s="36"/>
      <c r="AE142" s="36"/>
    </row>
  </sheetData>
  <sheetProtection algorithmName="SHA-512" hashValue="wO/BIK6Czr1CarM7jN16Vz9G/lqBWO+2mV/gjAaEIswfsxVYNdfdN9SU0Clt3V0/rRL/93ntWHSxmG2sg6n2uQ==" saltValue="Yc62Aq+Z/HpoYpitV23sGcFVTH4GB9RoX/PCyI6vpwed1WQFV32Atw9xsqzicfnWSsk9lbnclFTmYRNMK9RFLQ==" spinCount="100000" sheet="1" objects="1" scenarios="1" formatColumns="0" formatRows="0" autoFilter="0"/>
  <autoFilter ref="C79:K141"/>
  <mergeCells count="9">
    <mergeCell ref="E50:H50"/>
    <mergeCell ref="E70:H70"/>
    <mergeCell ref="E72:H72"/>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32"/>
  <sheetViews>
    <sheetView showGridLines="0" workbookViewId="0"/>
  </sheetViews>
  <sheetFormatPr defaultRowHeight="15"/>
  <cols>
    <col min="1" max="1" width="8.33203125" style="1" customWidth="1"/>
    <col min="2" max="2" width="1.6640625" style="1" customWidth="1"/>
    <col min="3" max="3" width="25" style="1" customWidth="1"/>
    <col min="4" max="4" width="130.83203125" style="1" customWidth="1"/>
    <col min="5" max="5" width="13.33203125" style="1" customWidth="1"/>
    <col min="6" max="6" width="20" style="1" customWidth="1"/>
    <col min="7" max="7" width="1.6640625" style="1" customWidth="1"/>
    <col min="8" max="8" width="8.33203125" style="1" customWidth="1"/>
  </cols>
  <sheetData>
    <row r="1" spans="1:8" s="1" customFormat="1" ht="11.25" customHeight="1"/>
    <row r="2" spans="1:8" s="1" customFormat="1" ht="36.950000000000003" customHeight="1"/>
    <row r="3" spans="1:8" s="1" customFormat="1" ht="6.95" customHeight="1">
      <c r="B3" s="111"/>
      <c r="C3" s="112"/>
      <c r="D3" s="112"/>
      <c r="E3" s="112"/>
      <c r="F3" s="112"/>
      <c r="G3" s="112"/>
      <c r="H3" s="22"/>
    </row>
    <row r="4" spans="1:8" s="1" customFormat="1" ht="24.95" customHeight="1">
      <c r="B4" s="22"/>
      <c r="C4" s="113" t="s">
        <v>7611</v>
      </c>
      <c r="H4" s="22"/>
    </row>
    <row r="5" spans="1:8" s="1" customFormat="1" ht="12" customHeight="1">
      <c r="B5" s="22"/>
      <c r="C5" s="268" t="s">
        <v>13</v>
      </c>
      <c r="D5" s="413" t="s">
        <v>14</v>
      </c>
      <c r="E5" s="390"/>
      <c r="F5" s="390"/>
      <c r="H5" s="22"/>
    </row>
    <row r="6" spans="1:8" s="1" customFormat="1" ht="36.950000000000003" customHeight="1">
      <c r="B6" s="22"/>
      <c r="C6" s="269" t="s">
        <v>16</v>
      </c>
      <c r="D6" s="417" t="s">
        <v>17</v>
      </c>
      <c r="E6" s="390"/>
      <c r="F6" s="390"/>
      <c r="H6" s="22"/>
    </row>
    <row r="7" spans="1:8" s="1" customFormat="1" ht="16.5" customHeight="1">
      <c r="B7" s="22"/>
      <c r="C7" s="115" t="s">
        <v>23</v>
      </c>
      <c r="D7" s="117" t="str">
        <f>'Rekapitulace stavby'!AN8</f>
        <v>11. 11. 2020</v>
      </c>
      <c r="H7" s="22"/>
    </row>
    <row r="8" spans="1:8" s="2" customFormat="1" ht="10.9" customHeight="1">
      <c r="A8" s="36"/>
      <c r="B8" s="41"/>
      <c r="C8" s="36"/>
      <c r="D8" s="36"/>
      <c r="E8" s="36"/>
      <c r="F8" s="36"/>
      <c r="G8" s="36"/>
      <c r="H8" s="41"/>
    </row>
    <row r="9" spans="1:8" s="11" customFormat="1" ht="29.25" customHeight="1">
      <c r="A9" s="155"/>
      <c r="B9" s="270"/>
      <c r="C9" s="271" t="s">
        <v>57</v>
      </c>
      <c r="D9" s="272" t="s">
        <v>58</v>
      </c>
      <c r="E9" s="272" t="s">
        <v>311</v>
      </c>
      <c r="F9" s="273" t="s">
        <v>7612</v>
      </c>
      <c r="G9" s="155"/>
      <c r="H9" s="270"/>
    </row>
    <row r="10" spans="1:8" s="2" customFormat="1" ht="26.45" customHeight="1">
      <c r="A10" s="36"/>
      <c r="B10" s="41"/>
      <c r="C10" s="274" t="s">
        <v>7613</v>
      </c>
      <c r="D10" s="274" t="s">
        <v>82</v>
      </c>
      <c r="E10" s="36"/>
      <c r="F10" s="36"/>
      <c r="G10" s="36"/>
      <c r="H10" s="41"/>
    </row>
    <row r="11" spans="1:8" s="2" customFormat="1" ht="16.899999999999999" customHeight="1">
      <c r="A11" s="36"/>
      <c r="B11" s="41"/>
      <c r="C11" s="275" t="s">
        <v>133</v>
      </c>
      <c r="D11" s="276" t="s">
        <v>134</v>
      </c>
      <c r="E11" s="277" t="s">
        <v>135</v>
      </c>
      <c r="F11" s="278">
        <v>413.2</v>
      </c>
      <c r="G11" s="36"/>
      <c r="H11" s="41"/>
    </row>
    <row r="12" spans="1:8" s="2" customFormat="1" ht="16.899999999999999" customHeight="1">
      <c r="A12" s="36"/>
      <c r="B12" s="41"/>
      <c r="C12" s="279" t="s">
        <v>19</v>
      </c>
      <c r="D12" s="279" t="s">
        <v>1379</v>
      </c>
      <c r="E12" s="19" t="s">
        <v>19</v>
      </c>
      <c r="F12" s="280">
        <v>0</v>
      </c>
      <c r="G12" s="36"/>
      <c r="H12" s="41"/>
    </row>
    <row r="13" spans="1:8" s="2" customFormat="1" ht="16.899999999999999" customHeight="1">
      <c r="A13" s="36"/>
      <c r="B13" s="41"/>
      <c r="C13" s="279" t="s">
        <v>19</v>
      </c>
      <c r="D13" s="279" t="s">
        <v>1380</v>
      </c>
      <c r="E13" s="19" t="s">
        <v>19</v>
      </c>
      <c r="F13" s="280">
        <v>413.2</v>
      </c>
      <c r="G13" s="36"/>
      <c r="H13" s="41"/>
    </row>
    <row r="14" spans="1:8" s="2" customFormat="1" ht="16.899999999999999" customHeight="1">
      <c r="A14" s="36"/>
      <c r="B14" s="41"/>
      <c r="C14" s="279" t="s">
        <v>133</v>
      </c>
      <c r="D14" s="279" t="s">
        <v>349</v>
      </c>
      <c r="E14" s="19" t="s">
        <v>19</v>
      </c>
      <c r="F14" s="280">
        <v>413.2</v>
      </c>
      <c r="G14" s="36"/>
      <c r="H14" s="41"/>
    </row>
    <row r="15" spans="1:8" s="2" customFormat="1" ht="16.899999999999999" customHeight="1">
      <c r="A15" s="36"/>
      <c r="B15" s="41"/>
      <c r="C15" s="281" t="s">
        <v>7614</v>
      </c>
      <c r="D15" s="36"/>
      <c r="E15" s="36"/>
      <c r="F15" s="36"/>
      <c r="G15" s="36"/>
      <c r="H15" s="41"/>
    </row>
    <row r="16" spans="1:8" s="2" customFormat="1" ht="16.899999999999999" customHeight="1">
      <c r="A16" s="36"/>
      <c r="B16" s="41"/>
      <c r="C16" s="279" t="s">
        <v>1374</v>
      </c>
      <c r="D16" s="279" t="s">
        <v>1375</v>
      </c>
      <c r="E16" s="19" t="s">
        <v>135</v>
      </c>
      <c r="F16" s="280">
        <v>413.2</v>
      </c>
      <c r="G16" s="36"/>
      <c r="H16" s="41"/>
    </row>
    <row r="17" spans="1:8" s="2" customFormat="1" ht="16.899999999999999" customHeight="1">
      <c r="A17" s="36"/>
      <c r="B17" s="41"/>
      <c r="C17" s="279" t="s">
        <v>789</v>
      </c>
      <c r="D17" s="279" t="s">
        <v>790</v>
      </c>
      <c r="E17" s="19" t="s">
        <v>135</v>
      </c>
      <c r="F17" s="280">
        <v>508.2</v>
      </c>
      <c r="G17" s="36"/>
      <c r="H17" s="41"/>
    </row>
    <row r="18" spans="1:8" s="2" customFormat="1" ht="16.899999999999999" customHeight="1">
      <c r="A18" s="36"/>
      <c r="B18" s="41"/>
      <c r="C18" s="279" t="s">
        <v>1351</v>
      </c>
      <c r="D18" s="279" t="s">
        <v>1352</v>
      </c>
      <c r="E18" s="19" t="s">
        <v>135</v>
      </c>
      <c r="F18" s="280">
        <v>826.4</v>
      </c>
      <c r="G18" s="36"/>
      <c r="H18" s="41"/>
    </row>
    <row r="19" spans="1:8" s="2" customFormat="1" ht="16.899999999999999" customHeight="1">
      <c r="A19" s="36"/>
      <c r="B19" s="41"/>
      <c r="C19" s="279" t="s">
        <v>1358</v>
      </c>
      <c r="D19" s="279" t="s">
        <v>1359</v>
      </c>
      <c r="E19" s="19" t="s">
        <v>135</v>
      </c>
      <c r="F19" s="280">
        <v>413.2</v>
      </c>
      <c r="G19" s="36"/>
      <c r="H19" s="41"/>
    </row>
    <row r="20" spans="1:8" s="2" customFormat="1" ht="16.899999999999999" customHeight="1">
      <c r="A20" s="36"/>
      <c r="B20" s="41"/>
      <c r="C20" s="279" t="s">
        <v>1364</v>
      </c>
      <c r="D20" s="279" t="s">
        <v>1365</v>
      </c>
      <c r="E20" s="19" t="s">
        <v>135</v>
      </c>
      <c r="F20" s="280">
        <v>413.2</v>
      </c>
      <c r="G20" s="36"/>
      <c r="H20" s="41"/>
    </row>
    <row r="21" spans="1:8" s="2" customFormat="1" ht="16.899999999999999" customHeight="1">
      <c r="A21" s="36"/>
      <c r="B21" s="41"/>
      <c r="C21" s="279" t="s">
        <v>1369</v>
      </c>
      <c r="D21" s="279" t="s">
        <v>1370</v>
      </c>
      <c r="E21" s="19" t="s">
        <v>135</v>
      </c>
      <c r="F21" s="280">
        <v>413.2</v>
      </c>
      <c r="G21" s="36"/>
      <c r="H21" s="41"/>
    </row>
    <row r="22" spans="1:8" s="2" customFormat="1" ht="16.899999999999999" customHeight="1">
      <c r="A22" s="36"/>
      <c r="B22" s="41"/>
      <c r="C22" s="275" t="s">
        <v>137</v>
      </c>
      <c r="D22" s="276" t="s">
        <v>138</v>
      </c>
      <c r="E22" s="277" t="s">
        <v>135</v>
      </c>
      <c r="F22" s="278">
        <v>32.506</v>
      </c>
      <c r="G22" s="36"/>
      <c r="H22" s="41"/>
    </row>
    <row r="23" spans="1:8" s="2" customFormat="1" ht="16.899999999999999" customHeight="1">
      <c r="A23" s="36"/>
      <c r="B23" s="41"/>
      <c r="C23" s="281" t="s">
        <v>7614</v>
      </c>
      <c r="D23" s="36"/>
      <c r="E23" s="36"/>
      <c r="F23" s="36"/>
      <c r="G23" s="36"/>
      <c r="H23" s="41"/>
    </row>
    <row r="24" spans="1:8" s="2" customFormat="1" ht="16.899999999999999" customHeight="1">
      <c r="A24" s="36"/>
      <c r="B24" s="41"/>
      <c r="C24" s="279" t="s">
        <v>1133</v>
      </c>
      <c r="D24" s="279" t="s">
        <v>1134</v>
      </c>
      <c r="E24" s="19" t="s">
        <v>135</v>
      </c>
      <c r="F24" s="280">
        <v>59.326999999999998</v>
      </c>
      <c r="G24" s="36"/>
      <c r="H24" s="41"/>
    </row>
    <row r="25" spans="1:8" s="2" customFormat="1" ht="16.899999999999999" customHeight="1">
      <c r="A25" s="36"/>
      <c r="B25" s="41"/>
      <c r="C25" s="279" t="s">
        <v>1180</v>
      </c>
      <c r="D25" s="279" t="s">
        <v>1181</v>
      </c>
      <c r="E25" s="19" t="s">
        <v>135</v>
      </c>
      <c r="F25" s="280">
        <v>32.506</v>
      </c>
      <c r="G25" s="36"/>
      <c r="H25" s="41"/>
    </row>
    <row r="26" spans="1:8" s="2" customFormat="1" ht="16.899999999999999" customHeight="1">
      <c r="A26" s="36"/>
      <c r="B26" s="41"/>
      <c r="C26" s="275" t="s">
        <v>141</v>
      </c>
      <c r="D26" s="276" t="s">
        <v>142</v>
      </c>
      <c r="E26" s="277" t="s">
        <v>135</v>
      </c>
      <c r="F26" s="278">
        <v>13.28</v>
      </c>
      <c r="G26" s="36"/>
      <c r="H26" s="41"/>
    </row>
    <row r="27" spans="1:8" s="2" customFormat="1" ht="16.899999999999999" customHeight="1">
      <c r="A27" s="36"/>
      <c r="B27" s="41"/>
      <c r="C27" s="279" t="s">
        <v>19</v>
      </c>
      <c r="D27" s="279" t="s">
        <v>886</v>
      </c>
      <c r="E27" s="19" t="s">
        <v>19</v>
      </c>
      <c r="F27" s="280">
        <v>0</v>
      </c>
      <c r="G27" s="36"/>
      <c r="H27" s="41"/>
    </row>
    <row r="28" spans="1:8" s="2" customFormat="1" ht="16.899999999999999" customHeight="1">
      <c r="A28" s="36"/>
      <c r="B28" s="41"/>
      <c r="C28" s="279" t="s">
        <v>19</v>
      </c>
      <c r="D28" s="279" t="s">
        <v>512</v>
      </c>
      <c r="E28" s="19" t="s">
        <v>19</v>
      </c>
      <c r="F28" s="280">
        <v>0</v>
      </c>
      <c r="G28" s="36"/>
      <c r="H28" s="41"/>
    </row>
    <row r="29" spans="1:8" s="2" customFormat="1" ht="16.899999999999999" customHeight="1">
      <c r="A29" s="36"/>
      <c r="B29" s="41"/>
      <c r="C29" s="279" t="s">
        <v>19</v>
      </c>
      <c r="D29" s="279" t="s">
        <v>896</v>
      </c>
      <c r="E29" s="19" t="s">
        <v>19</v>
      </c>
      <c r="F29" s="280">
        <v>8</v>
      </c>
      <c r="G29" s="36"/>
      <c r="H29" s="41"/>
    </row>
    <row r="30" spans="1:8" s="2" customFormat="1" ht="16.899999999999999" customHeight="1">
      <c r="A30" s="36"/>
      <c r="B30" s="41"/>
      <c r="C30" s="279" t="s">
        <v>19</v>
      </c>
      <c r="D30" s="279" t="s">
        <v>897</v>
      </c>
      <c r="E30" s="19" t="s">
        <v>19</v>
      </c>
      <c r="F30" s="280">
        <v>2.08</v>
      </c>
      <c r="G30" s="36"/>
      <c r="H30" s="41"/>
    </row>
    <row r="31" spans="1:8" s="2" customFormat="1" ht="16.899999999999999" customHeight="1">
      <c r="A31" s="36"/>
      <c r="B31" s="41"/>
      <c r="C31" s="279" t="s">
        <v>19</v>
      </c>
      <c r="D31" s="279" t="s">
        <v>515</v>
      </c>
      <c r="E31" s="19" t="s">
        <v>19</v>
      </c>
      <c r="F31" s="280">
        <v>0</v>
      </c>
      <c r="G31" s="36"/>
      <c r="H31" s="41"/>
    </row>
    <row r="32" spans="1:8" s="2" customFormat="1" ht="16.899999999999999" customHeight="1">
      <c r="A32" s="36"/>
      <c r="B32" s="41"/>
      <c r="C32" s="279" t="s">
        <v>19</v>
      </c>
      <c r="D32" s="279" t="s">
        <v>898</v>
      </c>
      <c r="E32" s="19" t="s">
        <v>19</v>
      </c>
      <c r="F32" s="280">
        <v>3.2</v>
      </c>
      <c r="G32" s="36"/>
      <c r="H32" s="41"/>
    </row>
    <row r="33" spans="1:8" s="2" customFormat="1" ht="16.899999999999999" customHeight="1">
      <c r="A33" s="36"/>
      <c r="B33" s="41"/>
      <c r="C33" s="279" t="s">
        <v>141</v>
      </c>
      <c r="D33" s="279" t="s">
        <v>349</v>
      </c>
      <c r="E33" s="19" t="s">
        <v>19</v>
      </c>
      <c r="F33" s="280">
        <v>13.28</v>
      </c>
      <c r="G33" s="36"/>
      <c r="H33" s="41"/>
    </row>
    <row r="34" spans="1:8" s="2" customFormat="1" ht="16.899999999999999" customHeight="1">
      <c r="A34" s="36"/>
      <c r="B34" s="41"/>
      <c r="C34" s="281" t="s">
        <v>7614</v>
      </c>
      <c r="D34" s="36"/>
      <c r="E34" s="36"/>
      <c r="F34" s="36"/>
      <c r="G34" s="36"/>
      <c r="H34" s="41"/>
    </row>
    <row r="35" spans="1:8" s="2" customFormat="1" ht="16.899999999999999" customHeight="1">
      <c r="A35" s="36"/>
      <c r="B35" s="41"/>
      <c r="C35" s="279" t="s">
        <v>891</v>
      </c>
      <c r="D35" s="279" t="s">
        <v>892</v>
      </c>
      <c r="E35" s="19" t="s">
        <v>135</v>
      </c>
      <c r="F35" s="280">
        <v>13.28</v>
      </c>
      <c r="G35" s="36"/>
      <c r="H35" s="41"/>
    </row>
    <row r="36" spans="1:8" s="2" customFormat="1" ht="16.899999999999999" customHeight="1">
      <c r="A36" s="36"/>
      <c r="B36" s="41"/>
      <c r="C36" s="279" t="s">
        <v>900</v>
      </c>
      <c r="D36" s="279" t="s">
        <v>901</v>
      </c>
      <c r="E36" s="19" t="s">
        <v>135</v>
      </c>
      <c r="F36" s="280">
        <v>13.28</v>
      </c>
      <c r="G36" s="36"/>
      <c r="H36" s="41"/>
    </row>
    <row r="37" spans="1:8" s="2" customFormat="1" ht="16.899999999999999" customHeight="1">
      <c r="A37" s="36"/>
      <c r="B37" s="41"/>
      <c r="C37" s="275" t="s">
        <v>144</v>
      </c>
      <c r="D37" s="276" t="s">
        <v>145</v>
      </c>
      <c r="E37" s="277" t="s">
        <v>135</v>
      </c>
      <c r="F37" s="278">
        <v>59.326999999999998</v>
      </c>
      <c r="G37" s="36"/>
      <c r="H37" s="41"/>
    </row>
    <row r="38" spans="1:8" s="2" customFormat="1" ht="16.899999999999999" customHeight="1">
      <c r="A38" s="36"/>
      <c r="B38" s="41"/>
      <c r="C38" s="279" t="s">
        <v>19</v>
      </c>
      <c r="D38" s="279" t="s">
        <v>1115</v>
      </c>
      <c r="E38" s="19" t="s">
        <v>19</v>
      </c>
      <c r="F38" s="280">
        <v>0</v>
      </c>
      <c r="G38" s="36"/>
      <c r="H38" s="41"/>
    </row>
    <row r="39" spans="1:8" s="2" customFormat="1" ht="16.899999999999999" customHeight="1">
      <c r="A39" s="36"/>
      <c r="B39" s="41"/>
      <c r="C39" s="279" t="s">
        <v>19</v>
      </c>
      <c r="D39" s="279" t="s">
        <v>1138</v>
      </c>
      <c r="E39" s="19" t="s">
        <v>19</v>
      </c>
      <c r="F39" s="280">
        <v>5.3</v>
      </c>
      <c r="G39" s="36"/>
      <c r="H39" s="41"/>
    </row>
    <row r="40" spans="1:8" s="2" customFormat="1" ht="16.899999999999999" customHeight="1">
      <c r="A40" s="36"/>
      <c r="B40" s="41"/>
      <c r="C40" s="279" t="s">
        <v>19</v>
      </c>
      <c r="D40" s="279" t="s">
        <v>1139</v>
      </c>
      <c r="E40" s="19" t="s">
        <v>19</v>
      </c>
      <c r="F40" s="280">
        <v>2.2999999999999998</v>
      </c>
      <c r="G40" s="36"/>
      <c r="H40" s="41"/>
    </row>
    <row r="41" spans="1:8" s="2" customFormat="1" ht="16.899999999999999" customHeight="1">
      <c r="A41" s="36"/>
      <c r="B41" s="41"/>
      <c r="C41" s="279" t="s">
        <v>19</v>
      </c>
      <c r="D41" s="279" t="s">
        <v>966</v>
      </c>
      <c r="E41" s="19" t="s">
        <v>19</v>
      </c>
      <c r="F41" s="280">
        <v>0</v>
      </c>
      <c r="G41" s="36"/>
      <c r="H41" s="41"/>
    </row>
    <row r="42" spans="1:8" s="2" customFormat="1" ht="16.899999999999999" customHeight="1">
      <c r="A42" s="36"/>
      <c r="B42" s="41"/>
      <c r="C42" s="279" t="s">
        <v>19</v>
      </c>
      <c r="D42" s="279" t="s">
        <v>1140</v>
      </c>
      <c r="E42" s="19" t="s">
        <v>19</v>
      </c>
      <c r="F42" s="280">
        <v>11</v>
      </c>
      <c r="G42" s="36"/>
      <c r="H42" s="41"/>
    </row>
    <row r="43" spans="1:8" s="2" customFormat="1" ht="16.899999999999999" customHeight="1">
      <c r="A43" s="36"/>
      <c r="B43" s="41"/>
      <c r="C43" s="279" t="s">
        <v>19</v>
      </c>
      <c r="D43" s="279" t="s">
        <v>1141</v>
      </c>
      <c r="E43" s="19" t="s">
        <v>19</v>
      </c>
      <c r="F43" s="280">
        <v>14.95</v>
      </c>
      <c r="G43" s="36"/>
      <c r="H43" s="41"/>
    </row>
    <row r="44" spans="1:8" s="2" customFormat="1" ht="16.899999999999999" customHeight="1">
      <c r="A44" s="36"/>
      <c r="B44" s="41"/>
      <c r="C44" s="279" t="s">
        <v>19</v>
      </c>
      <c r="D44" s="279" t="s">
        <v>1142</v>
      </c>
      <c r="E44" s="19" t="s">
        <v>19</v>
      </c>
      <c r="F44" s="280">
        <v>4.4000000000000004</v>
      </c>
      <c r="G44" s="36"/>
      <c r="H44" s="41"/>
    </row>
    <row r="45" spans="1:8" s="2" customFormat="1" ht="16.899999999999999" customHeight="1">
      <c r="A45" s="36"/>
      <c r="B45" s="41"/>
      <c r="C45" s="279" t="s">
        <v>19</v>
      </c>
      <c r="D45" s="279" t="s">
        <v>1125</v>
      </c>
      <c r="E45" s="19" t="s">
        <v>19</v>
      </c>
      <c r="F45" s="280">
        <v>0</v>
      </c>
      <c r="G45" s="36"/>
      <c r="H45" s="41"/>
    </row>
    <row r="46" spans="1:8" s="2" customFormat="1" ht="16.899999999999999" customHeight="1">
      <c r="A46" s="36"/>
      <c r="B46" s="41"/>
      <c r="C46" s="279" t="s">
        <v>19</v>
      </c>
      <c r="D46" s="279" t="s">
        <v>1143</v>
      </c>
      <c r="E46" s="19" t="s">
        <v>19</v>
      </c>
      <c r="F46" s="280">
        <v>10.8</v>
      </c>
      <c r="G46" s="36"/>
      <c r="H46" s="41"/>
    </row>
    <row r="47" spans="1:8" s="2" customFormat="1" ht="16.899999999999999" customHeight="1">
      <c r="A47" s="36"/>
      <c r="B47" s="41"/>
      <c r="C47" s="279" t="s">
        <v>19</v>
      </c>
      <c r="D47" s="279" t="s">
        <v>1094</v>
      </c>
      <c r="E47" s="19" t="s">
        <v>19</v>
      </c>
      <c r="F47" s="280">
        <v>0</v>
      </c>
      <c r="G47" s="36"/>
      <c r="H47" s="41"/>
    </row>
    <row r="48" spans="1:8" s="2" customFormat="1" ht="16.899999999999999" customHeight="1">
      <c r="A48" s="36"/>
      <c r="B48" s="41"/>
      <c r="C48" s="279" t="s">
        <v>19</v>
      </c>
      <c r="D48" s="279" t="s">
        <v>1144</v>
      </c>
      <c r="E48" s="19" t="s">
        <v>19</v>
      </c>
      <c r="F48" s="280">
        <v>7.7450000000000001</v>
      </c>
      <c r="G48" s="36"/>
      <c r="H48" s="41"/>
    </row>
    <row r="49" spans="1:8" s="2" customFormat="1" ht="16.899999999999999" customHeight="1">
      <c r="A49" s="36"/>
      <c r="B49" s="41"/>
      <c r="C49" s="279" t="s">
        <v>19</v>
      </c>
      <c r="D49" s="279" t="s">
        <v>1108</v>
      </c>
      <c r="E49" s="19" t="s">
        <v>19</v>
      </c>
      <c r="F49" s="280">
        <v>0</v>
      </c>
      <c r="G49" s="36"/>
      <c r="H49" s="41"/>
    </row>
    <row r="50" spans="1:8" s="2" customFormat="1" ht="16.899999999999999" customHeight="1">
      <c r="A50" s="36"/>
      <c r="B50" s="41"/>
      <c r="C50" s="279" t="s">
        <v>19</v>
      </c>
      <c r="D50" s="279" t="s">
        <v>1145</v>
      </c>
      <c r="E50" s="19" t="s">
        <v>19</v>
      </c>
      <c r="F50" s="280">
        <v>2.8319999999999999</v>
      </c>
      <c r="G50" s="36"/>
      <c r="H50" s="41"/>
    </row>
    <row r="51" spans="1:8" s="2" customFormat="1" ht="16.899999999999999" customHeight="1">
      <c r="A51" s="36"/>
      <c r="B51" s="41"/>
      <c r="C51" s="279" t="s">
        <v>144</v>
      </c>
      <c r="D51" s="279" t="s">
        <v>349</v>
      </c>
      <c r="E51" s="19" t="s">
        <v>19</v>
      </c>
      <c r="F51" s="280">
        <v>59.326999999999998</v>
      </c>
      <c r="G51" s="36"/>
      <c r="H51" s="41"/>
    </row>
    <row r="52" spans="1:8" s="2" customFormat="1" ht="16.899999999999999" customHeight="1">
      <c r="A52" s="36"/>
      <c r="B52" s="41"/>
      <c r="C52" s="281" t="s">
        <v>7614</v>
      </c>
      <c r="D52" s="36"/>
      <c r="E52" s="36"/>
      <c r="F52" s="36"/>
      <c r="G52" s="36"/>
      <c r="H52" s="41"/>
    </row>
    <row r="53" spans="1:8" s="2" customFormat="1" ht="16.899999999999999" customHeight="1">
      <c r="A53" s="36"/>
      <c r="B53" s="41"/>
      <c r="C53" s="279" t="s">
        <v>1133</v>
      </c>
      <c r="D53" s="279" t="s">
        <v>1134</v>
      </c>
      <c r="E53" s="19" t="s">
        <v>135</v>
      </c>
      <c r="F53" s="280">
        <v>59.326999999999998</v>
      </c>
      <c r="G53" s="36"/>
      <c r="H53" s="41"/>
    </row>
    <row r="54" spans="1:8" s="2" customFormat="1" ht="16.899999999999999" customHeight="1">
      <c r="A54" s="36"/>
      <c r="B54" s="41"/>
      <c r="C54" s="279" t="s">
        <v>1175</v>
      </c>
      <c r="D54" s="279" t="s">
        <v>1176</v>
      </c>
      <c r="E54" s="19" t="s">
        <v>135</v>
      </c>
      <c r="F54" s="280">
        <v>59.326999999999998</v>
      </c>
      <c r="G54" s="36"/>
      <c r="H54" s="41"/>
    </row>
    <row r="55" spans="1:8" s="2" customFormat="1" ht="16.899999999999999" customHeight="1">
      <c r="A55" s="36"/>
      <c r="B55" s="41"/>
      <c r="C55" s="275" t="s">
        <v>147</v>
      </c>
      <c r="D55" s="276" t="s">
        <v>148</v>
      </c>
      <c r="E55" s="277" t="s">
        <v>135</v>
      </c>
      <c r="F55" s="278">
        <v>86.7</v>
      </c>
      <c r="G55" s="36"/>
      <c r="H55" s="41"/>
    </row>
    <row r="56" spans="1:8" s="2" customFormat="1" ht="16.899999999999999" customHeight="1">
      <c r="A56" s="36"/>
      <c r="B56" s="41"/>
      <c r="C56" s="279" t="s">
        <v>19</v>
      </c>
      <c r="D56" s="279" t="s">
        <v>1157</v>
      </c>
      <c r="E56" s="19" t="s">
        <v>19</v>
      </c>
      <c r="F56" s="280">
        <v>33.799999999999997</v>
      </c>
      <c r="G56" s="36"/>
      <c r="H56" s="41"/>
    </row>
    <row r="57" spans="1:8" s="2" customFormat="1" ht="16.899999999999999" customHeight="1">
      <c r="A57" s="36"/>
      <c r="B57" s="41"/>
      <c r="C57" s="279" t="s">
        <v>19</v>
      </c>
      <c r="D57" s="279" t="s">
        <v>1158</v>
      </c>
      <c r="E57" s="19" t="s">
        <v>19</v>
      </c>
      <c r="F57" s="280">
        <v>25.35</v>
      </c>
      <c r="G57" s="36"/>
      <c r="H57" s="41"/>
    </row>
    <row r="58" spans="1:8" s="2" customFormat="1" ht="16.899999999999999" customHeight="1">
      <c r="A58" s="36"/>
      <c r="B58" s="41"/>
      <c r="C58" s="279" t="s">
        <v>19</v>
      </c>
      <c r="D58" s="279" t="s">
        <v>1159</v>
      </c>
      <c r="E58" s="19" t="s">
        <v>19</v>
      </c>
      <c r="F58" s="280">
        <v>6.8</v>
      </c>
      <c r="G58" s="36"/>
      <c r="H58" s="41"/>
    </row>
    <row r="59" spans="1:8" s="2" customFormat="1" ht="16.899999999999999" customHeight="1">
      <c r="A59" s="36"/>
      <c r="B59" s="41"/>
      <c r="C59" s="279" t="s">
        <v>19</v>
      </c>
      <c r="D59" s="279" t="s">
        <v>1160</v>
      </c>
      <c r="E59" s="19" t="s">
        <v>19</v>
      </c>
      <c r="F59" s="280">
        <v>20.75</v>
      </c>
      <c r="G59" s="36"/>
      <c r="H59" s="41"/>
    </row>
    <row r="60" spans="1:8" s="2" customFormat="1" ht="16.899999999999999" customHeight="1">
      <c r="A60" s="36"/>
      <c r="B60" s="41"/>
      <c r="C60" s="279" t="s">
        <v>147</v>
      </c>
      <c r="D60" s="279" t="s">
        <v>349</v>
      </c>
      <c r="E60" s="19" t="s">
        <v>19</v>
      </c>
      <c r="F60" s="280">
        <v>86.7</v>
      </c>
      <c r="G60" s="36"/>
      <c r="H60" s="41"/>
    </row>
    <row r="61" spans="1:8" s="2" customFormat="1" ht="16.899999999999999" customHeight="1">
      <c r="A61" s="36"/>
      <c r="B61" s="41"/>
      <c r="C61" s="281" t="s">
        <v>7614</v>
      </c>
      <c r="D61" s="36"/>
      <c r="E61" s="36"/>
      <c r="F61" s="36"/>
      <c r="G61" s="36"/>
      <c r="H61" s="41"/>
    </row>
    <row r="62" spans="1:8" s="2" customFormat="1" ht="16.899999999999999" customHeight="1">
      <c r="A62" s="36"/>
      <c r="B62" s="41"/>
      <c r="C62" s="279" t="s">
        <v>1153</v>
      </c>
      <c r="D62" s="279" t="s">
        <v>1154</v>
      </c>
      <c r="E62" s="19" t="s">
        <v>135</v>
      </c>
      <c r="F62" s="280">
        <v>86.7</v>
      </c>
      <c r="G62" s="36"/>
      <c r="H62" s="41"/>
    </row>
    <row r="63" spans="1:8" s="2" customFormat="1" ht="16.899999999999999" customHeight="1">
      <c r="A63" s="36"/>
      <c r="B63" s="41"/>
      <c r="C63" s="279" t="s">
        <v>1184</v>
      </c>
      <c r="D63" s="279" t="s">
        <v>1185</v>
      </c>
      <c r="E63" s="19" t="s">
        <v>135</v>
      </c>
      <c r="F63" s="280">
        <v>86.7</v>
      </c>
      <c r="G63" s="36"/>
      <c r="H63" s="41"/>
    </row>
    <row r="64" spans="1:8" s="2" customFormat="1" ht="16.899999999999999" customHeight="1">
      <c r="A64" s="36"/>
      <c r="B64" s="41"/>
      <c r="C64" s="275" t="s">
        <v>150</v>
      </c>
      <c r="D64" s="276" t="s">
        <v>151</v>
      </c>
      <c r="E64" s="277" t="s">
        <v>152</v>
      </c>
      <c r="F64" s="278">
        <v>28.71</v>
      </c>
      <c r="G64" s="36"/>
      <c r="H64" s="41"/>
    </row>
    <row r="65" spans="1:8" s="2" customFormat="1" ht="16.899999999999999" customHeight="1">
      <c r="A65" s="36"/>
      <c r="B65" s="41"/>
      <c r="C65" s="279" t="s">
        <v>19</v>
      </c>
      <c r="D65" s="279" t="s">
        <v>1752</v>
      </c>
      <c r="E65" s="19" t="s">
        <v>19</v>
      </c>
      <c r="F65" s="280">
        <v>0</v>
      </c>
      <c r="G65" s="36"/>
      <c r="H65" s="41"/>
    </row>
    <row r="66" spans="1:8" s="2" customFormat="1" ht="16.899999999999999" customHeight="1">
      <c r="A66" s="36"/>
      <c r="B66" s="41"/>
      <c r="C66" s="279" t="s">
        <v>19</v>
      </c>
      <c r="D66" s="279" t="s">
        <v>1753</v>
      </c>
      <c r="E66" s="19" t="s">
        <v>19</v>
      </c>
      <c r="F66" s="280">
        <v>28.71</v>
      </c>
      <c r="G66" s="36"/>
      <c r="H66" s="41"/>
    </row>
    <row r="67" spans="1:8" s="2" customFormat="1" ht="16.899999999999999" customHeight="1">
      <c r="A67" s="36"/>
      <c r="B67" s="41"/>
      <c r="C67" s="279" t="s">
        <v>150</v>
      </c>
      <c r="D67" s="279" t="s">
        <v>349</v>
      </c>
      <c r="E67" s="19" t="s">
        <v>19</v>
      </c>
      <c r="F67" s="280">
        <v>28.71</v>
      </c>
      <c r="G67" s="36"/>
      <c r="H67" s="41"/>
    </row>
    <row r="68" spans="1:8" s="2" customFormat="1" ht="16.899999999999999" customHeight="1">
      <c r="A68" s="36"/>
      <c r="B68" s="41"/>
      <c r="C68" s="281" t="s">
        <v>7614</v>
      </c>
      <c r="D68" s="36"/>
      <c r="E68" s="36"/>
      <c r="F68" s="36"/>
      <c r="G68" s="36"/>
      <c r="H68" s="41"/>
    </row>
    <row r="69" spans="1:8" s="2" customFormat="1" ht="16.899999999999999" customHeight="1">
      <c r="A69" s="36"/>
      <c r="B69" s="41"/>
      <c r="C69" s="279" t="s">
        <v>1746</v>
      </c>
      <c r="D69" s="279" t="s">
        <v>1747</v>
      </c>
      <c r="E69" s="19" t="s">
        <v>152</v>
      </c>
      <c r="F69" s="280">
        <v>28.71</v>
      </c>
      <c r="G69" s="36"/>
      <c r="H69" s="41"/>
    </row>
    <row r="70" spans="1:8" s="2" customFormat="1" ht="16.899999999999999" customHeight="1">
      <c r="A70" s="36"/>
      <c r="B70" s="41"/>
      <c r="C70" s="279" t="s">
        <v>1986</v>
      </c>
      <c r="D70" s="279" t="s">
        <v>1987</v>
      </c>
      <c r="E70" s="19" t="s">
        <v>157</v>
      </c>
      <c r="F70" s="280">
        <v>70.253</v>
      </c>
      <c r="G70" s="36"/>
      <c r="H70" s="41"/>
    </row>
    <row r="71" spans="1:8" s="2" customFormat="1" ht="16.899999999999999" customHeight="1">
      <c r="A71" s="36"/>
      <c r="B71" s="41"/>
      <c r="C71" s="279" t="s">
        <v>1993</v>
      </c>
      <c r="D71" s="279" t="s">
        <v>1994</v>
      </c>
      <c r="E71" s="19" t="s">
        <v>157</v>
      </c>
      <c r="F71" s="280">
        <v>78.582999999999998</v>
      </c>
      <c r="G71" s="36"/>
      <c r="H71" s="41"/>
    </row>
    <row r="72" spans="1:8" s="2" customFormat="1" ht="16.899999999999999" customHeight="1">
      <c r="A72" s="36"/>
      <c r="B72" s="41"/>
      <c r="C72" s="279" t="s">
        <v>2001</v>
      </c>
      <c r="D72" s="279" t="s">
        <v>2002</v>
      </c>
      <c r="E72" s="19" t="s">
        <v>157</v>
      </c>
      <c r="F72" s="280">
        <v>157.167</v>
      </c>
      <c r="G72" s="36"/>
      <c r="H72" s="41"/>
    </row>
    <row r="73" spans="1:8" s="2" customFormat="1" ht="16.899999999999999" customHeight="1">
      <c r="A73" s="36"/>
      <c r="B73" s="41"/>
      <c r="C73" s="275" t="s">
        <v>155</v>
      </c>
      <c r="D73" s="276" t="s">
        <v>156</v>
      </c>
      <c r="E73" s="277" t="s">
        <v>157</v>
      </c>
      <c r="F73" s="278">
        <v>5.665</v>
      </c>
      <c r="G73" s="36"/>
      <c r="H73" s="41"/>
    </row>
    <row r="74" spans="1:8" s="2" customFormat="1" ht="16.899999999999999" customHeight="1">
      <c r="A74" s="36"/>
      <c r="B74" s="41"/>
      <c r="C74" s="279" t="s">
        <v>19</v>
      </c>
      <c r="D74" s="279" t="s">
        <v>910</v>
      </c>
      <c r="E74" s="19" t="s">
        <v>19</v>
      </c>
      <c r="F74" s="280">
        <v>0</v>
      </c>
      <c r="G74" s="36"/>
      <c r="H74" s="41"/>
    </row>
    <row r="75" spans="1:8" s="2" customFormat="1" ht="16.899999999999999" customHeight="1">
      <c r="A75" s="36"/>
      <c r="B75" s="41"/>
      <c r="C75" s="279" t="s">
        <v>19</v>
      </c>
      <c r="D75" s="279" t="s">
        <v>927</v>
      </c>
      <c r="E75" s="19" t="s">
        <v>19</v>
      </c>
      <c r="F75" s="280">
        <v>0.2</v>
      </c>
      <c r="G75" s="36"/>
      <c r="H75" s="41"/>
    </row>
    <row r="76" spans="1:8" s="2" customFormat="1" ht="16.899999999999999" customHeight="1">
      <c r="A76" s="36"/>
      <c r="B76" s="41"/>
      <c r="C76" s="279" t="s">
        <v>19</v>
      </c>
      <c r="D76" s="279" t="s">
        <v>928</v>
      </c>
      <c r="E76" s="19" t="s">
        <v>19</v>
      </c>
      <c r="F76" s="280">
        <v>1</v>
      </c>
      <c r="G76" s="36"/>
      <c r="H76" s="41"/>
    </row>
    <row r="77" spans="1:8" s="2" customFormat="1" ht="16.899999999999999" customHeight="1">
      <c r="A77" s="36"/>
      <c r="B77" s="41"/>
      <c r="C77" s="279" t="s">
        <v>19</v>
      </c>
      <c r="D77" s="279" t="s">
        <v>929</v>
      </c>
      <c r="E77" s="19" t="s">
        <v>19</v>
      </c>
      <c r="F77" s="280">
        <v>0.625</v>
      </c>
      <c r="G77" s="36"/>
      <c r="H77" s="41"/>
    </row>
    <row r="78" spans="1:8" s="2" customFormat="1" ht="16.899999999999999" customHeight="1">
      <c r="A78" s="36"/>
      <c r="B78" s="41"/>
      <c r="C78" s="279" t="s">
        <v>19</v>
      </c>
      <c r="D78" s="279" t="s">
        <v>919</v>
      </c>
      <c r="E78" s="19" t="s">
        <v>19</v>
      </c>
      <c r="F78" s="280">
        <v>0</v>
      </c>
      <c r="G78" s="36"/>
      <c r="H78" s="41"/>
    </row>
    <row r="79" spans="1:8" s="2" customFormat="1" ht="16.899999999999999" customHeight="1">
      <c r="A79" s="36"/>
      <c r="B79" s="41"/>
      <c r="C79" s="279" t="s">
        <v>19</v>
      </c>
      <c r="D79" s="279" t="s">
        <v>930</v>
      </c>
      <c r="E79" s="19" t="s">
        <v>19</v>
      </c>
      <c r="F79" s="280">
        <v>0.64</v>
      </c>
      <c r="G79" s="36"/>
      <c r="H79" s="41"/>
    </row>
    <row r="80" spans="1:8" s="2" customFormat="1" ht="16.899999999999999" customHeight="1">
      <c r="A80" s="36"/>
      <c r="B80" s="41"/>
      <c r="C80" s="279" t="s">
        <v>19</v>
      </c>
      <c r="D80" s="279" t="s">
        <v>931</v>
      </c>
      <c r="E80" s="19" t="s">
        <v>19</v>
      </c>
      <c r="F80" s="280">
        <v>1.6</v>
      </c>
      <c r="G80" s="36"/>
      <c r="H80" s="41"/>
    </row>
    <row r="81" spans="1:8" s="2" customFormat="1" ht="16.899999999999999" customHeight="1">
      <c r="A81" s="36"/>
      <c r="B81" s="41"/>
      <c r="C81" s="279" t="s">
        <v>19</v>
      </c>
      <c r="D81" s="279" t="s">
        <v>932</v>
      </c>
      <c r="E81" s="19" t="s">
        <v>19</v>
      </c>
      <c r="F81" s="280">
        <v>1.6</v>
      </c>
      <c r="G81" s="36"/>
      <c r="H81" s="41"/>
    </row>
    <row r="82" spans="1:8" s="2" customFormat="1" ht="16.899999999999999" customHeight="1">
      <c r="A82" s="36"/>
      <c r="B82" s="41"/>
      <c r="C82" s="279" t="s">
        <v>155</v>
      </c>
      <c r="D82" s="279" t="s">
        <v>349</v>
      </c>
      <c r="E82" s="19" t="s">
        <v>19</v>
      </c>
      <c r="F82" s="280">
        <v>5.665</v>
      </c>
      <c r="G82" s="36"/>
      <c r="H82" s="41"/>
    </row>
    <row r="83" spans="1:8" s="2" customFormat="1" ht="16.899999999999999" customHeight="1">
      <c r="A83" s="36"/>
      <c r="B83" s="41"/>
      <c r="C83" s="281" t="s">
        <v>7614</v>
      </c>
      <c r="D83" s="36"/>
      <c r="E83" s="36"/>
      <c r="F83" s="36"/>
      <c r="G83" s="36"/>
      <c r="H83" s="41"/>
    </row>
    <row r="84" spans="1:8" s="2" customFormat="1" ht="16.899999999999999" customHeight="1">
      <c r="A84" s="36"/>
      <c r="B84" s="41"/>
      <c r="C84" s="279" t="s">
        <v>924</v>
      </c>
      <c r="D84" s="279" t="s">
        <v>925</v>
      </c>
      <c r="E84" s="19" t="s">
        <v>157</v>
      </c>
      <c r="F84" s="280">
        <v>5.665</v>
      </c>
      <c r="G84" s="36"/>
      <c r="H84" s="41"/>
    </row>
    <row r="85" spans="1:8" s="2" customFormat="1" ht="16.899999999999999" customHeight="1">
      <c r="A85" s="36"/>
      <c r="B85" s="41"/>
      <c r="C85" s="279" t="s">
        <v>934</v>
      </c>
      <c r="D85" s="279" t="s">
        <v>935</v>
      </c>
      <c r="E85" s="19" t="s">
        <v>157</v>
      </c>
      <c r="F85" s="280">
        <v>0.28299999999999997</v>
      </c>
      <c r="G85" s="36"/>
      <c r="H85" s="41"/>
    </row>
    <row r="86" spans="1:8" s="2" customFormat="1" ht="16.899999999999999" customHeight="1">
      <c r="A86" s="36"/>
      <c r="B86" s="41"/>
      <c r="C86" s="275" t="s">
        <v>160</v>
      </c>
      <c r="D86" s="276" t="s">
        <v>161</v>
      </c>
      <c r="E86" s="277" t="s">
        <v>135</v>
      </c>
      <c r="F86" s="278">
        <v>92.745999999999995</v>
      </c>
      <c r="G86" s="36"/>
      <c r="H86" s="41"/>
    </row>
    <row r="87" spans="1:8" s="2" customFormat="1" ht="16.899999999999999" customHeight="1">
      <c r="A87" s="36"/>
      <c r="B87" s="41"/>
      <c r="C87" s="279" t="s">
        <v>19</v>
      </c>
      <c r="D87" s="279" t="s">
        <v>1337</v>
      </c>
      <c r="E87" s="19" t="s">
        <v>19</v>
      </c>
      <c r="F87" s="280">
        <v>0</v>
      </c>
      <c r="G87" s="36"/>
      <c r="H87" s="41"/>
    </row>
    <row r="88" spans="1:8" s="2" customFormat="1" ht="16.899999999999999" customHeight="1">
      <c r="A88" s="36"/>
      <c r="B88" s="41"/>
      <c r="C88" s="279" t="s">
        <v>19</v>
      </c>
      <c r="D88" s="279" t="s">
        <v>1338</v>
      </c>
      <c r="E88" s="19" t="s">
        <v>19</v>
      </c>
      <c r="F88" s="280">
        <v>14.8</v>
      </c>
      <c r="G88" s="36"/>
      <c r="H88" s="41"/>
    </row>
    <row r="89" spans="1:8" s="2" customFormat="1" ht="16.899999999999999" customHeight="1">
      <c r="A89" s="36"/>
      <c r="B89" s="41"/>
      <c r="C89" s="279" t="s">
        <v>19</v>
      </c>
      <c r="D89" s="279" t="s">
        <v>1339</v>
      </c>
      <c r="E89" s="19" t="s">
        <v>19</v>
      </c>
      <c r="F89" s="280">
        <v>35.771999999999998</v>
      </c>
      <c r="G89" s="36"/>
      <c r="H89" s="41"/>
    </row>
    <row r="90" spans="1:8" s="2" customFormat="1" ht="16.899999999999999" customHeight="1">
      <c r="A90" s="36"/>
      <c r="B90" s="41"/>
      <c r="C90" s="279" t="s">
        <v>19</v>
      </c>
      <c r="D90" s="279" t="s">
        <v>1340</v>
      </c>
      <c r="E90" s="19" t="s">
        <v>19</v>
      </c>
      <c r="F90" s="280">
        <v>37.223999999999997</v>
      </c>
      <c r="G90" s="36"/>
      <c r="H90" s="41"/>
    </row>
    <row r="91" spans="1:8" s="2" customFormat="1" ht="16.899999999999999" customHeight="1">
      <c r="A91" s="36"/>
      <c r="B91" s="41"/>
      <c r="C91" s="279" t="s">
        <v>19</v>
      </c>
      <c r="D91" s="279" t="s">
        <v>1341</v>
      </c>
      <c r="E91" s="19" t="s">
        <v>19</v>
      </c>
      <c r="F91" s="280">
        <v>4.95</v>
      </c>
      <c r="G91" s="36"/>
      <c r="H91" s="41"/>
    </row>
    <row r="92" spans="1:8" s="2" customFormat="1" ht="16.899999999999999" customHeight="1">
      <c r="A92" s="36"/>
      <c r="B92" s="41"/>
      <c r="C92" s="279" t="s">
        <v>160</v>
      </c>
      <c r="D92" s="279" t="s">
        <v>349</v>
      </c>
      <c r="E92" s="19" t="s">
        <v>19</v>
      </c>
      <c r="F92" s="280">
        <v>92.745999999999995</v>
      </c>
      <c r="G92" s="36"/>
      <c r="H92" s="41"/>
    </row>
    <row r="93" spans="1:8" s="2" customFormat="1" ht="16.899999999999999" customHeight="1">
      <c r="A93" s="36"/>
      <c r="B93" s="41"/>
      <c r="C93" s="281" t="s">
        <v>7614</v>
      </c>
      <c r="D93" s="36"/>
      <c r="E93" s="36"/>
      <c r="F93" s="36"/>
      <c r="G93" s="36"/>
      <c r="H93" s="41"/>
    </row>
    <row r="94" spans="1:8" s="2" customFormat="1" ht="16.899999999999999" customHeight="1">
      <c r="A94" s="36"/>
      <c r="B94" s="41"/>
      <c r="C94" s="279" t="s">
        <v>1332</v>
      </c>
      <c r="D94" s="279" t="s">
        <v>1333</v>
      </c>
      <c r="E94" s="19" t="s">
        <v>135</v>
      </c>
      <c r="F94" s="280">
        <v>92.745999999999995</v>
      </c>
      <c r="G94" s="36"/>
      <c r="H94" s="41"/>
    </row>
    <row r="95" spans="1:8" s="2" customFormat="1" ht="16.899999999999999" customHeight="1">
      <c r="A95" s="36"/>
      <c r="B95" s="41"/>
      <c r="C95" s="279" t="s">
        <v>1215</v>
      </c>
      <c r="D95" s="279" t="s">
        <v>1216</v>
      </c>
      <c r="E95" s="19" t="s">
        <v>157</v>
      </c>
      <c r="F95" s="280">
        <v>1.2170000000000001</v>
      </c>
      <c r="G95" s="36"/>
      <c r="H95" s="41"/>
    </row>
    <row r="96" spans="1:8" s="2" customFormat="1" ht="16.899999999999999" customHeight="1">
      <c r="A96" s="36"/>
      <c r="B96" s="41"/>
      <c r="C96" s="279" t="s">
        <v>1229</v>
      </c>
      <c r="D96" s="279" t="s">
        <v>1230</v>
      </c>
      <c r="E96" s="19" t="s">
        <v>135</v>
      </c>
      <c r="F96" s="280">
        <v>92.745999999999995</v>
      </c>
      <c r="G96" s="36"/>
      <c r="H96" s="41"/>
    </row>
    <row r="97" spans="1:8" s="2" customFormat="1" ht="16.899999999999999" customHeight="1">
      <c r="A97" s="36"/>
      <c r="B97" s="41"/>
      <c r="C97" s="275" t="s">
        <v>163</v>
      </c>
      <c r="D97" s="276" t="s">
        <v>164</v>
      </c>
      <c r="E97" s="277" t="s">
        <v>135</v>
      </c>
      <c r="F97" s="278">
        <v>35</v>
      </c>
      <c r="G97" s="36"/>
      <c r="H97" s="41"/>
    </row>
    <row r="98" spans="1:8" s="2" customFormat="1" ht="16.899999999999999" customHeight="1">
      <c r="A98" s="36"/>
      <c r="B98" s="41"/>
      <c r="C98" s="279" t="s">
        <v>19</v>
      </c>
      <c r="D98" s="279" t="s">
        <v>1402</v>
      </c>
      <c r="E98" s="19" t="s">
        <v>19</v>
      </c>
      <c r="F98" s="280">
        <v>0</v>
      </c>
      <c r="G98" s="36"/>
      <c r="H98" s="41"/>
    </row>
    <row r="99" spans="1:8" s="2" customFormat="1" ht="16.899999999999999" customHeight="1">
      <c r="A99" s="36"/>
      <c r="B99" s="41"/>
      <c r="C99" s="279" t="s">
        <v>163</v>
      </c>
      <c r="D99" s="279" t="s">
        <v>1403</v>
      </c>
      <c r="E99" s="19" t="s">
        <v>19</v>
      </c>
      <c r="F99" s="280">
        <v>35</v>
      </c>
      <c r="G99" s="36"/>
      <c r="H99" s="41"/>
    </row>
    <row r="100" spans="1:8" s="2" customFormat="1" ht="16.899999999999999" customHeight="1">
      <c r="A100" s="36"/>
      <c r="B100" s="41"/>
      <c r="C100" s="281" t="s">
        <v>7614</v>
      </c>
      <c r="D100" s="36"/>
      <c r="E100" s="36"/>
      <c r="F100" s="36"/>
      <c r="G100" s="36"/>
      <c r="H100" s="41"/>
    </row>
    <row r="101" spans="1:8" s="2" customFormat="1" ht="16.899999999999999" customHeight="1">
      <c r="A101" s="36"/>
      <c r="B101" s="41"/>
      <c r="C101" s="279" t="s">
        <v>1396</v>
      </c>
      <c r="D101" s="279" t="s">
        <v>1397</v>
      </c>
      <c r="E101" s="19" t="s">
        <v>135</v>
      </c>
      <c r="F101" s="280">
        <v>35</v>
      </c>
      <c r="G101" s="36"/>
      <c r="H101" s="41"/>
    </row>
    <row r="102" spans="1:8" s="2" customFormat="1" ht="16.899999999999999" customHeight="1">
      <c r="A102" s="36"/>
      <c r="B102" s="41"/>
      <c r="C102" s="279" t="s">
        <v>1405</v>
      </c>
      <c r="D102" s="279" t="s">
        <v>1406</v>
      </c>
      <c r="E102" s="19" t="s">
        <v>135</v>
      </c>
      <c r="F102" s="280">
        <v>36.049999999999997</v>
      </c>
      <c r="G102" s="36"/>
      <c r="H102" s="41"/>
    </row>
    <row r="103" spans="1:8" s="2" customFormat="1" ht="16.899999999999999" customHeight="1">
      <c r="A103" s="36"/>
      <c r="B103" s="41"/>
      <c r="C103" s="275" t="s">
        <v>166</v>
      </c>
      <c r="D103" s="276" t="s">
        <v>167</v>
      </c>
      <c r="E103" s="277" t="s">
        <v>152</v>
      </c>
      <c r="F103" s="278">
        <v>53.814</v>
      </c>
      <c r="G103" s="36"/>
      <c r="H103" s="41"/>
    </row>
    <row r="104" spans="1:8" s="2" customFormat="1" ht="16.899999999999999" customHeight="1">
      <c r="A104" s="36"/>
      <c r="B104" s="41"/>
      <c r="C104" s="279" t="s">
        <v>19</v>
      </c>
      <c r="D104" s="279" t="s">
        <v>575</v>
      </c>
      <c r="E104" s="19" t="s">
        <v>19</v>
      </c>
      <c r="F104" s="280">
        <v>0</v>
      </c>
      <c r="G104" s="36"/>
      <c r="H104" s="41"/>
    </row>
    <row r="105" spans="1:8" s="2" customFormat="1" ht="16.899999999999999" customHeight="1">
      <c r="A105" s="36"/>
      <c r="B105" s="41"/>
      <c r="C105" s="279" t="s">
        <v>19</v>
      </c>
      <c r="D105" s="279" t="s">
        <v>576</v>
      </c>
      <c r="E105" s="19" t="s">
        <v>19</v>
      </c>
      <c r="F105" s="280">
        <v>1.524</v>
      </c>
      <c r="G105" s="36"/>
      <c r="H105" s="41"/>
    </row>
    <row r="106" spans="1:8" s="2" customFormat="1" ht="16.899999999999999" customHeight="1">
      <c r="A106" s="36"/>
      <c r="B106" s="41"/>
      <c r="C106" s="279" t="s">
        <v>19</v>
      </c>
      <c r="D106" s="279" t="s">
        <v>577</v>
      </c>
      <c r="E106" s="19" t="s">
        <v>19</v>
      </c>
      <c r="F106" s="280">
        <v>0</v>
      </c>
      <c r="G106" s="36"/>
      <c r="H106" s="41"/>
    </row>
    <row r="107" spans="1:8" s="2" customFormat="1" ht="16.899999999999999" customHeight="1">
      <c r="A107" s="36"/>
      <c r="B107" s="41"/>
      <c r="C107" s="279" t="s">
        <v>19</v>
      </c>
      <c r="D107" s="279" t="s">
        <v>578</v>
      </c>
      <c r="E107" s="19" t="s">
        <v>19</v>
      </c>
      <c r="F107" s="280">
        <v>21.24</v>
      </c>
      <c r="G107" s="36"/>
      <c r="H107" s="41"/>
    </row>
    <row r="108" spans="1:8" s="2" customFormat="1" ht="16.899999999999999" customHeight="1">
      <c r="A108" s="36"/>
      <c r="B108" s="41"/>
      <c r="C108" s="279" t="s">
        <v>19</v>
      </c>
      <c r="D108" s="279" t="s">
        <v>579</v>
      </c>
      <c r="E108" s="19" t="s">
        <v>19</v>
      </c>
      <c r="F108" s="280">
        <v>31.05</v>
      </c>
      <c r="G108" s="36"/>
      <c r="H108" s="41"/>
    </row>
    <row r="109" spans="1:8" s="2" customFormat="1" ht="16.899999999999999" customHeight="1">
      <c r="A109" s="36"/>
      <c r="B109" s="41"/>
      <c r="C109" s="279" t="s">
        <v>166</v>
      </c>
      <c r="D109" s="279" t="s">
        <v>349</v>
      </c>
      <c r="E109" s="19" t="s">
        <v>19</v>
      </c>
      <c r="F109" s="280">
        <v>53.814</v>
      </c>
      <c r="G109" s="36"/>
      <c r="H109" s="41"/>
    </row>
    <row r="110" spans="1:8" s="2" customFormat="1" ht="16.899999999999999" customHeight="1">
      <c r="A110" s="36"/>
      <c r="B110" s="41"/>
      <c r="C110" s="281" t="s">
        <v>7614</v>
      </c>
      <c r="D110" s="36"/>
      <c r="E110" s="36"/>
      <c r="F110" s="36"/>
      <c r="G110" s="36"/>
      <c r="H110" s="41"/>
    </row>
    <row r="111" spans="1:8" s="2" customFormat="1" ht="16.899999999999999" customHeight="1">
      <c r="A111" s="36"/>
      <c r="B111" s="41"/>
      <c r="C111" s="279" t="s">
        <v>571</v>
      </c>
      <c r="D111" s="279" t="s">
        <v>572</v>
      </c>
      <c r="E111" s="19" t="s">
        <v>152</v>
      </c>
      <c r="F111" s="280">
        <v>53.814</v>
      </c>
      <c r="G111" s="36"/>
      <c r="H111" s="41"/>
    </row>
    <row r="112" spans="1:8" s="2" customFormat="1" ht="16.899999999999999" customHeight="1">
      <c r="A112" s="36"/>
      <c r="B112" s="41"/>
      <c r="C112" s="279" t="s">
        <v>684</v>
      </c>
      <c r="D112" s="279" t="s">
        <v>685</v>
      </c>
      <c r="E112" s="19" t="s">
        <v>152</v>
      </c>
      <c r="F112" s="280">
        <v>683.298</v>
      </c>
      <c r="G112" s="36"/>
      <c r="H112" s="41"/>
    </row>
    <row r="113" spans="1:8" s="2" customFormat="1" ht="16.899999999999999" customHeight="1">
      <c r="A113" s="36"/>
      <c r="B113" s="41"/>
      <c r="C113" s="275" t="s">
        <v>169</v>
      </c>
      <c r="D113" s="276" t="s">
        <v>170</v>
      </c>
      <c r="E113" s="277" t="s">
        <v>135</v>
      </c>
      <c r="F113" s="278">
        <v>22.86</v>
      </c>
      <c r="G113" s="36"/>
      <c r="H113" s="41"/>
    </row>
    <row r="114" spans="1:8" s="2" customFormat="1" ht="16.899999999999999" customHeight="1">
      <c r="A114" s="36"/>
      <c r="B114" s="41"/>
      <c r="C114" s="279" t="s">
        <v>19</v>
      </c>
      <c r="D114" s="279" t="s">
        <v>839</v>
      </c>
      <c r="E114" s="19" t="s">
        <v>19</v>
      </c>
      <c r="F114" s="280">
        <v>0</v>
      </c>
      <c r="G114" s="36"/>
      <c r="H114" s="41"/>
    </row>
    <row r="115" spans="1:8" s="2" customFormat="1" ht="16.899999999999999" customHeight="1">
      <c r="A115" s="36"/>
      <c r="B115" s="41"/>
      <c r="C115" s="279" t="s">
        <v>169</v>
      </c>
      <c r="D115" s="279" t="s">
        <v>840</v>
      </c>
      <c r="E115" s="19" t="s">
        <v>19</v>
      </c>
      <c r="F115" s="280">
        <v>22.86</v>
      </c>
      <c r="G115" s="36"/>
      <c r="H115" s="41"/>
    </row>
    <row r="116" spans="1:8" s="2" customFormat="1" ht="16.899999999999999" customHeight="1">
      <c r="A116" s="36"/>
      <c r="B116" s="41"/>
      <c r="C116" s="281" t="s">
        <v>7614</v>
      </c>
      <c r="D116" s="36"/>
      <c r="E116" s="36"/>
      <c r="F116" s="36"/>
      <c r="G116" s="36"/>
      <c r="H116" s="41"/>
    </row>
    <row r="117" spans="1:8" s="2" customFormat="1" ht="16.899999999999999" customHeight="1">
      <c r="A117" s="36"/>
      <c r="B117" s="41"/>
      <c r="C117" s="279" t="s">
        <v>834</v>
      </c>
      <c r="D117" s="279" t="s">
        <v>835</v>
      </c>
      <c r="E117" s="19" t="s">
        <v>135</v>
      </c>
      <c r="F117" s="280">
        <v>22.86</v>
      </c>
      <c r="G117" s="36"/>
      <c r="H117" s="41"/>
    </row>
    <row r="118" spans="1:8" s="2" customFormat="1" ht="16.899999999999999" customHeight="1">
      <c r="A118" s="36"/>
      <c r="B118" s="41"/>
      <c r="C118" s="279" t="s">
        <v>842</v>
      </c>
      <c r="D118" s="279" t="s">
        <v>843</v>
      </c>
      <c r="E118" s="19" t="s">
        <v>135</v>
      </c>
      <c r="F118" s="280">
        <v>26.289000000000001</v>
      </c>
      <c r="G118" s="36"/>
      <c r="H118" s="41"/>
    </row>
    <row r="119" spans="1:8" s="2" customFormat="1" ht="16.899999999999999" customHeight="1">
      <c r="A119" s="36"/>
      <c r="B119" s="41"/>
      <c r="C119" s="275" t="s">
        <v>172</v>
      </c>
      <c r="D119" s="276" t="s">
        <v>173</v>
      </c>
      <c r="E119" s="277" t="s">
        <v>135</v>
      </c>
      <c r="F119" s="278">
        <v>7.0839999999999996</v>
      </c>
      <c r="G119" s="36"/>
      <c r="H119" s="41"/>
    </row>
    <row r="120" spans="1:8" s="2" customFormat="1" ht="16.899999999999999" customHeight="1">
      <c r="A120" s="36"/>
      <c r="B120" s="41"/>
      <c r="C120" s="279" t="s">
        <v>19</v>
      </c>
      <c r="D120" s="279" t="s">
        <v>2044</v>
      </c>
      <c r="E120" s="19" t="s">
        <v>19</v>
      </c>
      <c r="F120" s="280">
        <v>3.36</v>
      </c>
      <c r="G120" s="36"/>
      <c r="H120" s="41"/>
    </row>
    <row r="121" spans="1:8" s="2" customFormat="1" ht="16.899999999999999" customHeight="1">
      <c r="A121" s="36"/>
      <c r="B121" s="41"/>
      <c r="C121" s="279" t="s">
        <v>19</v>
      </c>
      <c r="D121" s="279" t="s">
        <v>2045</v>
      </c>
      <c r="E121" s="19" t="s">
        <v>19</v>
      </c>
      <c r="F121" s="280">
        <v>1.3440000000000001</v>
      </c>
      <c r="G121" s="36"/>
      <c r="H121" s="41"/>
    </row>
    <row r="122" spans="1:8" s="2" customFormat="1" ht="16.899999999999999" customHeight="1">
      <c r="A122" s="36"/>
      <c r="B122" s="41"/>
      <c r="C122" s="279" t="s">
        <v>19</v>
      </c>
      <c r="D122" s="279" t="s">
        <v>2046</v>
      </c>
      <c r="E122" s="19" t="s">
        <v>19</v>
      </c>
      <c r="F122" s="280">
        <v>2.38</v>
      </c>
      <c r="G122" s="36"/>
      <c r="H122" s="41"/>
    </row>
    <row r="123" spans="1:8" s="2" customFormat="1" ht="16.899999999999999" customHeight="1">
      <c r="A123" s="36"/>
      <c r="B123" s="41"/>
      <c r="C123" s="279" t="s">
        <v>172</v>
      </c>
      <c r="D123" s="279" t="s">
        <v>349</v>
      </c>
      <c r="E123" s="19" t="s">
        <v>19</v>
      </c>
      <c r="F123" s="280">
        <v>7.0839999999999996</v>
      </c>
      <c r="G123" s="36"/>
      <c r="H123" s="41"/>
    </row>
    <row r="124" spans="1:8" s="2" customFormat="1" ht="16.899999999999999" customHeight="1">
      <c r="A124" s="36"/>
      <c r="B124" s="41"/>
      <c r="C124" s="281" t="s">
        <v>7614</v>
      </c>
      <c r="D124" s="36"/>
      <c r="E124" s="36"/>
      <c r="F124" s="36"/>
      <c r="G124" s="36"/>
      <c r="H124" s="41"/>
    </row>
    <row r="125" spans="1:8" s="2" customFormat="1" ht="16.899999999999999" customHeight="1">
      <c r="A125" s="36"/>
      <c r="B125" s="41"/>
      <c r="C125" s="279" t="s">
        <v>2040</v>
      </c>
      <c r="D125" s="279" t="s">
        <v>2041</v>
      </c>
      <c r="E125" s="19" t="s">
        <v>135</v>
      </c>
      <c r="F125" s="280">
        <v>7.0839999999999996</v>
      </c>
      <c r="G125" s="36"/>
      <c r="H125" s="41"/>
    </row>
    <row r="126" spans="1:8" s="2" customFormat="1" ht="16.899999999999999" customHeight="1">
      <c r="A126" s="36"/>
      <c r="B126" s="41"/>
      <c r="C126" s="279" t="s">
        <v>2034</v>
      </c>
      <c r="D126" s="279" t="s">
        <v>2035</v>
      </c>
      <c r="E126" s="19" t="s">
        <v>135</v>
      </c>
      <c r="F126" s="280">
        <v>7.7919999999999998</v>
      </c>
      <c r="G126" s="36"/>
      <c r="H126" s="41"/>
    </row>
    <row r="127" spans="1:8" s="2" customFormat="1" ht="16.899999999999999" customHeight="1">
      <c r="A127" s="36"/>
      <c r="B127" s="41"/>
      <c r="C127" s="275" t="s">
        <v>175</v>
      </c>
      <c r="D127" s="276" t="s">
        <v>176</v>
      </c>
      <c r="E127" s="277" t="s">
        <v>135</v>
      </c>
      <c r="F127" s="278">
        <v>36.56</v>
      </c>
      <c r="G127" s="36"/>
      <c r="H127" s="41"/>
    </row>
    <row r="128" spans="1:8" s="2" customFormat="1" ht="16.899999999999999" customHeight="1">
      <c r="A128" s="36"/>
      <c r="B128" s="41"/>
      <c r="C128" s="279" t="s">
        <v>19</v>
      </c>
      <c r="D128" s="279" t="s">
        <v>2031</v>
      </c>
      <c r="E128" s="19" t="s">
        <v>19</v>
      </c>
      <c r="F128" s="280">
        <v>34</v>
      </c>
      <c r="G128" s="36"/>
      <c r="H128" s="41"/>
    </row>
    <row r="129" spans="1:8" s="2" customFormat="1" ht="16.899999999999999" customHeight="1">
      <c r="A129" s="36"/>
      <c r="B129" s="41"/>
      <c r="C129" s="279" t="s">
        <v>19</v>
      </c>
      <c r="D129" s="279" t="s">
        <v>2032</v>
      </c>
      <c r="E129" s="19" t="s">
        <v>19</v>
      </c>
      <c r="F129" s="280">
        <v>2.56</v>
      </c>
      <c r="G129" s="36"/>
      <c r="H129" s="41"/>
    </row>
    <row r="130" spans="1:8" s="2" customFormat="1" ht="16.899999999999999" customHeight="1">
      <c r="A130" s="36"/>
      <c r="B130" s="41"/>
      <c r="C130" s="279" t="s">
        <v>175</v>
      </c>
      <c r="D130" s="279" t="s">
        <v>349</v>
      </c>
      <c r="E130" s="19" t="s">
        <v>19</v>
      </c>
      <c r="F130" s="280">
        <v>36.56</v>
      </c>
      <c r="G130" s="36"/>
      <c r="H130" s="41"/>
    </row>
    <row r="131" spans="1:8" s="2" customFormat="1" ht="16.899999999999999" customHeight="1">
      <c r="A131" s="36"/>
      <c r="B131" s="41"/>
      <c r="C131" s="281" t="s">
        <v>7614</v>
      </c>
      <c r="D131" s="36"/>
      <c r="E131" s="36"/>
      <c r="F131" s="36"/>
      <c r="G131" s="36"/>
      <c r="H131" s="41"/>
    </row>
    <row r="132" spans="1:8" s="2" customFormat="1" ht="16.899999999999999" customHeight="1">
      <c r="A132" s="36"/>
      <c r="B132" s="41"/>
      <c r="C132" s="279" t="s">
        <v>2026</v>
      </c>
      <c r="D132" s="279" t="s">
        <v>2027</v>
      </c>
      <c r="E132" s="19" t="s">
        <v>135</v>
      </c>
      <c r="F132" s="280">
        <v>36.56</v>
      </c>
      <c r="G132" s="36"/>
      <c r="H132" s="41"/>
    </row>
    <row r="133" spans="1:8" s="2" customFormat="1" ht="16.899999999999999" customHeight="1">
      <c r="A133" s="36"/>
      <c r="B133" s="41"/>
      <c r="C133" s="279" t="s">
        <v>2034</v>
      </c>
      <c r="D133" s="279" t="s">
        <v>2035</v>
      </c>
      <c r="E133" s="19" t="s">
        <v>135</v>
      </c>
      <c r="F133" s="280">
        <v>40.216000000000001</v>
      </c>
      <c r="G133" s="36"/>
      <c r="H133" s="41"/>
    </row>
    <row r="134" spans="1:8" s="2" customFormat="1" ht="16.899999999999999" customHeight="1">
      <c r="A134" s="36"/>
      <c r="B134" s="41"/>
      <c r="C134" s="275" t="s">
        <v>178</v>
      </c>
      <c r="D134" s="276" t="s">
        <v>179</v>
      </c>
      <c r="E134" s="277" t="s">
        <v>135</v>
      </c>
      <c r="F134" s="278">
        <v>1.9159999999999999</v>
      </c>
      <c r="G134" s="36"/>
      <c r="H134" s="41"/>
    </row>
    <row r="135" spans="1:8" s="2" customFormat="1" ht="16.899999999999999" customHeight="1">
      <c r="A135" s="36"/>
      <c r="B135" s="41"/>
      <c r="C135" s="279" t="s">
        <v>19</v>
      </c>
      <c r="D135" s="279" t="s">
        <v>1324</v>
      </c>
      <c r="E135" s="19" t="s">
        <v>19</v>
      </c>
      <c r="F135" s="280">
        <v>0</v>
      </c>
      <c r="G135" s="36"/>
      <c r="H135" s="41"/>
    </row>
    <row r="136" spans="1:8" s="2" customFormat="1" ht="16.899999999999999" customHeight="1">
      <c r="A136" s="36"/>
      <c r="B136" s="41"/>
      <c r="C136" s="279" t="s">
        <v>19</v>
      </c>
      <c r="D136" s="279" t="s">
        <v>1325</v>
      </c>
      <c r="E136" s="19" t="s">
        <v>19</v>
      </c>
      <c r="F136" s="280">
        <v>1.22</v>
      </c>
      <c r="G136" s="36"/>
      <c r="H136" s="41"/>
    </row>
    <row r="137" spans="1:8" s="2" customFormat="1" ht="16.899999999999999" customHeight="1">
      <c r="A137" s="36"/>
      <c r="B137" s="41"/>
      <c r="C137" s="279" t="s">
        <v>19</v>
      </c>
      <c r="D137" s="279" t="s">
        <v>1326</v>
      </c>
      <c r="E137" s="19" t="s">
        <v>19</v>
      </c>
      <c r="F137" s="280">
        <v>0.69599999999999995</v>
      </c>
      <c r="G137" s="36"/>
      <c r="H137" s="41"/>
    </row>
    <row r="138" spans="1:8" s="2" customFormat="1" ht="16.899999999999999" customHeight="1">
      <c r="A138" s="36"/>
      <c r="B138" s="41"/>
      <c r="C138" s="279" t="s">
        <v>178</v>
      </c>
      <c r="D138" s="279" t="s">
        <v>349</v>
      </c>
      <c r="E138" s="19" t="s">
        <v>19</v>
      </c>
      <c r="F138" s="280">
        <v>1.9159999999999999</v>
      </c>
      <c r="G138" s="36"/>
      <c r="H138" s="41"/>
    </row>
    <row r="139" spans="1:8" s="2" customFormat="1" ht="16.899999999999999" customHeight="1">
      <c r="A139" s="36"/>
      <c r="B139" s="41"/>
      <c r="C139" s="281" t="s">
        <v>7614</v>
      </c>
      <c r="D139" s="36"/>
      <c r="E139" s="36"/>
      <c r="F139" s="36"/>
      <c r="G139" s="36"/>
      <c r="H139" s="41"/>
    </row>
    <row r="140" spans="1:8" s="2" customFormat="1" ht="16.899999999999999" customHeight="1">
      <c r="A140" s="36"/>
      <c r="B140" s="41"/>
      <c r="C140" s="279" t="s">
        <v>1318</v>
      </c>
      <c r="D140" s="279" t="s">
        <v>1319</v>
      </c>
      <c r="E140" s="19" t="s">
        <v>152</v>
      </c>
      <c r="F140" s="280">
        <v>1.9159999999999999</v>
      </c>
      <c r="G140" s="36"/>
      <c r="H140" s="41"/>
    </row>
    <row r="141" spans="1:8" s="2" customFormat="1" ht="16.899999999999999" customHeight="1">
      <c r="A141" s="36"/>
      <c r="B141" s="41"/>
      <c r="C141" s="279" t="s">
        <v>1328</v>
      </c>
      <c r="D141" s="279" t="s">
        <v>1329</v>
      </c>
      <c r="E141" s="19" t="s">
        <v>157</v>
      </c>
      <c r="F141" s="280">
        <v>4.9820000000000002</v>
      </c>
      <c r="G141" s="36"/>
      <c r="H141" s="41"/>
    </row>
    <row r="142" spans="1:8" s="2" customFormat="1" ht="16.899999999999999" customHeight="1">
      <c r="A142" s="36"/>
      <c r="B142" s="41"/>
      <c r="C142" s="275" t="s">
        <v>181</v>
      </c>
      <c r="D142" s="276" t="s">
        <v>182</v>
      </c>
      <c r="E142" s="277" t="s">
        <v>135</v>
      </c>
      <c r="F142" s="278">
        <v>14.651</v>
      </c>
      <c r="G142" s="36"/>
      <c r="H142" s="41"/>
    </row>
    <row r="143" spans="1:8" s="2" customFormat="1" ht="16.899999999999999" customHeight="1">
      <c r="A143" s="36"/>
      <c r="B143" s="41"/>
      <c r="C143" s="279" t="s">
        <v>19</v>
      </c>
      <c r="D143" s="279" t="s">
        <v>1387</v>
      </c>
      <c r="E143" s="19" t="s">
        <v>19</v>
      </c>
      <c r="F143" s="280">
        <v>0</v>
      </c>
      <c r="G143" s="36"/>
      <c r="H143" s="41"/>
    </row>
    <row r="144" spans="1:8" s="2" customFormat="1" ht="16.899999999999999" customHeight="1">
      <c r="A144" s="36"/>
      <c r="B144" s="41"/>
      <c r="C144" s="279" t="s">
        <v>181</v>
      </c>
      <c r="D144" s="279" t="s">
        <v>1388</v>
      </c>
      <c r="E144" s="19" t="s">
        <v>19</v>
      </c>
      <c r="F144" s="280">
        <v>14.651</v>
      </c>
      <c r="G144" s="36"/>
      <c r="H144" s="41"/>
    </row>
    <row r="145" spans="1:8" s="2" customFormat="1" ht="16.899999999999999" customHeight="1">
      <c r="A145" s="36"/>
      <c r="B145" s="41"/>
      <c r="C145" s="281" t="s">
        <v>7614</v>
      </c>
      <c r="D145" s="36"/>
      <c r="E145" s="36"/>
      <c r="F145" s="36"/>
      <c r="G145" s="36"/>
      <c r="H145" s="41"/>
    </row>
    <row r="146" spans="1:8" s="2" customFormat="1" ht="16.899999999999999" customHeight="1">
      <c r="A146" s="36"/>
      <c r="B146" s="41"/>
      <c r="C146" s="279" t="s">
        <v>1382</v>
      </c>
      <c r="D146" s="279" t="s">
        <v>1383</v>
      </c>
      <c r="E146" s="19" t="s">
        <v>135</v>
      </c>
      <c r="F146" s="280">
        <v>14.651</v>
      </c>
      <c r="G146" s="36"/>
      <c r="H146" s="41"/>
    </row>
    <row r="147" spans="1:8" s="2" customFormat="1" ht="16.899999999999999" customHeight="1">
      <c r="A147" s="36"/>
      <c r="B147" s="41"/>
      <c r="C147" s="279" t="s">
        <v>1390</v>
      </c>
      <c r="D147" s="279" t="s">
        <v>1391</v>
      </c>
      <c r="E147" s="19" t="s">
        <v>135</v>
      </c>
      <c r="F147" s="280">
        <v>14.944000000000001</v>
      </c>
      <c r="G147" s="36"/>
      <c r="H147" s="41"/>
    </row>
    <row r="148" spans="1:8" s="2" customFormat="1" ht="16.899999999999999" customHeight="1">
      <c r="A148" s="36"/>
      <c r="B148" s="41"/>
      <c r="C148" s="275" t="s">
        <v>184</v>
      </c>
      <c r="D148" s="276" t="s">
        <v>185</v>
      </c>
      <c r="E148" s="277" t="s">
        <v>186</v>
      </c>
      <c r="F148" s="278">
        <v>16</v>
      </c>
      <c r="G148" s="36"/>
      <c r="H148" s="41"/>
    </row>
    <row r="149" spans="1:8" s="2" customFormat="1" ht="16.899999999999999" customHeight="1">
      <c r="A149" s="36"/>
      <c r="B149" s="41"/>
      <c r="C149" s="279" t="s">
        <v>184</v>
      </c>
      <c r="D149" s="279" t="s">
        <v>630</v>
      </c>
      <c r="E149" s="19" t="s">
        <v>19</v>
      </c>
      <c r="F149" s="280">
        <v>16</v>
      </c>
      <c r="G149" s="36"/>
      <c r="H149" s="41"/>
    </row>
    <row r="150" spans="1:8" s="2" customFormat="1" ht="16.899999999999999" customHeight="1">
      <c r="A150" s="36"/>
      <c r="B150" s="41"/>
      <c r="C150" s="281" t="s">
        <v>7614</v>
      </c>
      <c r="D150" s="36"/>
      <c r="E150" s="36"/>
      <c r="F150" s="36"/>
      <c r="G150" s="36"/>
      <c r="H150" s="41"/>
    </row>
    <row r="151" spans="1:8" s="2" customFormat="1" ht="16.899999999999999" customHeight="1">
      <c r="A151" s="36"/>
      <c r="B151" s="41"/>
      <c r="C151" s="279" t="s">
        <v>625</v>
      </c>
      <c r="D151" s="279" t="s">
        <v>626</v>
      </c>
      <c r="E151" s="19" t="s">
        <v>186</v>
      </c>
      <c r="F151" s="280">
        <v>16</v>
      </c>
      <c r="G151" s="36"/>
      <c r="H151" s="41"/>
    </row>
    <row r="152" spans="1:8" s="2" customFormat="1" ht="16.899999999999999" customHeight="1">
      <c r="A152" s="36"/>
      <c r="B152" s="41"/>
      <c r="C152" s="279" t="s">
        <v>853</v>
      </c>
      <c r="D152" s="279" t="s">
        <v>854</v>
      </c>
      <c r="E152" s="19" t="s">
        <v>186</v>
      </c>
      <c r="F152" s="280">
        <v>6.05</v>
      </c>
      <c r="G152" s="36"/>
      <c r="H152" s="41"/>
    </row>
    <row r="153" spans="1:8" s="2" customFormat="1" ht="16.899999999999999" customHeight="1">
      <c r="A153" s="36"/>
      <c r="B153" s="41"/>
      <c r="C153" s="279" t="s">
        <v>847</v>
      </c>
      <c r="D153" s="279" t="s">
        <v>848</v>
      </c>
      <c r="E153" s="19" t="s">
        <v>186</v>
      </c>
      <c r="F153" s="280">
        <v>121</v>
      </c>
      <c r="G153" s="36"/>
      <c r="H153" s="41"/>
    </row>
    <row r="154" spans="1:8" s="2" customFormat="1" ht="16.899999999999999" customHeight="1">
      <c r="A154" s="36"/>
      <c r="B154" s="41"/>
      <c r="C154" s="279" t="s">
        <v>632</v>
      </c>
      <c r="D154" s="279" t="s">
        <v>633</v>
      </c>
      <c r="E154" s="19" t="s">
        <v>186</v>
      </c>
      <c r="F154" s="280">
        <v>16</v>
      </c>
      <c r="G154" s="36"/>
      <c r="H154" s="41"/>
    </row>
    <row r="155" spans="1:8" s="2" customFormat="1" ht="16.899999999999999" customHeight="1">
      <c r="A155" s="36"/>
      <c r="B155" s="41"/>
      <c r="C155" s="275" t="s">
        <v>188</v>
      </c>
      <c r="D155" s="276" t="s">
        <v>189</v>
      </c>
      <c r="E155" s="277" t="s">
        <v>190</v>
      </c>
      <c r="F155" s="278">
        <v>2</v>
      </c>
      <c r="G155" s="36"/>
      <c r="H155" s="41"/>
    </row>
    <row r="156" spans="1:8" s="2" customFormat="1" ht="16.899999999999999" customHeight="1">
      <c r="A156" s="36"/>
      <c r="B156" s="41"/>
      <c r="C156" s="279" t="s">
        <v>19</v>
      </c>
      <c r="D156" s="279" t="s">
        <v>585</v>
      </c>
      <c r="E156" s="19" t="s">
        <v>19</v>
      </c>
      <c r="F156" s="280">
        <v>0</v>
      </c>
      <c r="G156" s="36"/>
      <c r="H156" s="41"/>
    </row>
    <row r="157" spans="1:8" s="2" customFormat="1" ht="16.899999999999999" customHeight="1">
      <c r="A157" s="36"/>
      <c r="B157" s="41"/>
      <c r="C157" s="279" t="s">
        <v>19</v>
      </c>
      <c r="D157" s="279" t="s">
        <v>652</v>
      </c>
      <c r="E157" s="19" t="s">
        <v>19</v>
      </c>
      <c r="F157" s="280">
        <v>2</v>
      </c>
      <c r="G157" s="36"/>
      <c r="H157" s="41"/>
    </row>
    <row r="158" spans="1:8" s="2" customFormat="1" ht="16.899999999999999" customHeight="1">
      <c r="A158" s="36"/>
      <c r="B158" s="41"/>
      <c r="C158" s="279" t="s">
        <v>188</v>
      </c>
      <c r="D158" s="279" t="s">
        <v>349</v>
      </c>
      <c r="E158" s="19" t="s">
        <v>19</v>
      </c>
      <c r="F158" s="280">
        <v>2</v>
      </c>
      <c r="G158" s="36"/>
      <c r="H158" s="41"/>
    </row>
    <row r="159" spans="1:8" s="2" customFormat="1" ht="16.899999999999999" customHeight="1">
      <c r="A159" s="36"/>
      <c r="B159" s="41"/>
      <c r="C159" s="281" t="s">
        <v>7614</v>
      </c>
      <c r="D159" s="36"/>
      <c r="E159" s="36"/>
      <c r="F159" s="36"/>
      <c r="G159" s="36"/>
      <c r="H159" s="41"/>
    </row>
    <row r="160" spans="1:8" s="2" customFormat="1" ht="16.899999999999999" customHeight="1">
      <c r="A160" s="36"/>
      <c r="B160" s="41"/>
      <c r="C160" s="279" t="s">
        <v>647</v>
      </c>
      <c r="D160" s="279" t="s">
        <v>648</v>
      </c>
      <c r="E160" s="19" t="s">
        <v>190</v>
      </c>
      <c r="F160" s="280">
        <v>2</v>
      </c>
      <c r="G160" s="36"/>
      <c r="H160" s="41"/>
    </row>
    <row r="161" spans="1:8" s="2" customFormat="1" ht="16.899999999999999" customHeight="1">
      <c r="A161" s="36"/>
      <c r="B161" s="41"/>
      <c r="C161" s="279" t="s">
        <v>625</v>
      </c>
      <c r="D161" s="279" t="s">
        <v>626</v>
      </c>
      <c r="E161" s="19" t="s">
        <v>186</v>
      </c>
      <c r="F161" s="280">
        <v>16</v>
      </c>
      <c r="G161" s="36"/>
      <c r="H161" s="41"/>
    </row>
    <row r="162" spans="1:8" s="2" customFormat="1" ht="16.899999999999999" customHeight="1">
      <c r="A162" s="36"/>
      <c r="B162" s="41"/>
      <c r="C162" s="279" t="s">
        <v>905</v>
      </c>
      <c r="D162" s="279" t="s">
        <v>906</v>
      </c>
      <c r="E162" s="19" t="s">
        <v>365</v>
      </c>
      <c r="F162" s="280">
        <v>10.95</v>
      </c>
      <c r="G162" s="36"/>
      <c r="H162" s="41"/>
    </row>
    <row r="163" spans="1:8" s="2" customFormat="1" ht="16.899999999999999" customHeight="1">
      <c r="A163" s="36"/>
      <c r="B163" s="41"/>
      <c r="C163" s="279" t="s">
        <v>915</v>
      </c>
      <c r="D163" s="279" t="s">
        <v>916</v>
      </c>
      <c r="E163" s="19" t="s">
        <v>365</v>
      </c>
      <c r="F163" s="280">
        <v>52.8</v>
      </c>
      <c r="G163" s="36"/>
      <c r="H163" s="41"/>
    </row>
    <row r="164" spans="1:8" s="2" customFormat="1" ht="16.899999999999999" customHeight="1">
      <c r="A164" s="36"/>
      <c r="B164" s="41"/>
      <c r="C164" s="279" t="s">
        <v>924</v>
      </c>
      <c r="D164" s="279" t="s">
        <v>925</v>
      </c>
      <c r="E164" s="19" t="s">
        <v>157</v>
      </c>
      <c r="F164" s="280">
        <v>5.665</v>
      </c>
      <c r="G164" s="36"/>
      <c r="H164" s="41"/>
    </row>
    <row r="165" spans="1:8" s="2" customFormat="1" ht="16.899999999999999" customHeight="1">
      <c r="A165" s="36"/>
      <c r="B165" s="41"/>
      <c r="C165" s="275" t="s">
        <v>191</v>
      </c>
      <c r="D165" s="276" t="s">
        <v>192</v>
      </c>
      <c r="E165" s="277" t="s">
        <v>186</v>
      </c>
      <c r="F165" s="278">
        <v>105</v>
      </c>
      <c r="G165" s="36"/>
      <c r="H165" s="41"/>
    </row>
    <row r="166" spans="1:8" s="2" customFormat="1" ht="16.899999999999999" customHeight="1">
      <c r="A166" s="36"/>
      <c r="B166" s="41"/>
      <c r="C166" s="279" t="s">
        <v>19</v>
      </c>
      <c r="D166" s="279" t="s">
        <v>585</v>
      </c>
      <c r="E166" s="19" t="s">
        <v>19</v>
      </c>
      <c r="F166" s="280">
        <v>0</v>
      </c>
      <c r="G166" s="36"/>
      <c r="H166" s="41"/>
    </row>
    <row r="167" spans="1:8" s="2" customFormat="1" ht="16.899999999999999" customHeight="1">
      <c r="A167" s="36"/>
      <c r="B167" s="41"/>
      <c r="C167" s="279" t="s">
        <v>19</v>
      </c>
      <c r="D167" s="279" t="s">
        <v>640</v>
      </c>
      <c r="E167" s="19" t="s">
        <v>19</v>
      </c>
      <c r="F167" s="280">
        <v>60</v>
      </c>
      <c r="G167" s="36"/>
      <c r="H167" s="41"/>
    </row>
    <row r="168" spans="1:8" s="2" customFormat="1" ht="16.899999999999999" customHeight="1">
      <c r="A168" s="36"/>
      <c r="B168" s="41"/>
      <c r="C168" s="279" t="s">
        <v>19</v>
      </c>
      <c r="D168" s="279" t="s">
        <v>641</v>
      </c>
      <c r="E168" s="19" t="s">
        <v>19</v>
      </c>
      <c r="F168" s="280">
        <v>45</v>
      </c>
      <c r="G168" s="36"/>
      <c r="H168" s="41"/>
    </row>
    <row r="169" spans="1:8" s="2" customFormat="1" ht="16.899999999999999" customHeight="1">
      <c r="A169" s="36"/>
      <c r="B169" s="41"/>
      <c r="C169" s="279" t="s">
        <v>191</v>
      </c>
      <c r="D169" s="279" t="s">
        <v>349</v>
      </c>
      <c r="E169" s="19" t="s">
        <v>19</v>
      </c>
      <c r="F169" s="280">
        <v>105</v>
      </c>
      <c r="G169" s="36"/>
      <c r="H169" s="41"/>
    </row>
    <row r="170" spans="1:8" s="2" customFormat="1" ht="16.899999999999999" customHeight="1">
      <c r="A170" s="36"/>
      <c r="B170" s="41"/>
      <c r="C170" s="281" t="s">
        <v>7614</v>
      </c>
      <c r="D170" s="36"/>
      <c r="E170" s="36"/>
      <c r="F170" s="36"/>
      <c r="G170" s="36"/>
      <c r="H170" s="41"/>
    </row>
    <row r="171" spans="1:8" s="2" customFormat="1" ht="16.899999999999999" customHeight="1">
      <c r="A171" s="36"/>
      <c r="B171" s="41"/>
      <c r="C171" s="279" t="s">
        <v>636</v>
      </c>
      <c r="D171" s="279" t="s">
        <v>637</v>
      </c>
      <c r="E171" s="19" t="s">
        <v>186</v>
      </c>
      <c r="F171" s="280">
        <v>105</v>
      </c>
      <c r="G171" s="36"/>
      <c r="H171" s="41"/>
    </row>
    <row r="172" spans="1:8" s="2" customFormat="1" ht="16.899999999999999" customHeight="1">
      <c r="A172" s="36"/>
      <c r="B172" s="41"/>
      <c r="C172" s="279" t="s">
        <v>853</v>
      </c>
      <c r="D172" s="279" t="s">
        <v>854</v>
      </c>
      <c r="E172" s="19" t="s">
        <v>186</v>
      </c>
      <c r="F172" s="280">
        <v>6.05</v>
      </c>
      <c r="G172" s="36"/>
      <c r="H172" s="41"/>
    </row>
    <row r="173" spans="1:8" s="2" customFormat="1" ht="16.899999999999999" customHeight="1">
      <c r="A173" s="36"/>
      <c r="B173" s="41"/>
      <c r="C173" s="279" t="s">
        <v>847</v>
      </c>
      <c r="D173" s="279" t="s">
        <v>848</v>
      </c>
      <c r="E173" s="19" t="s">
        <v>186</v>
      </c>
      <c r="F173" s="280">
        <v>121</v>
      </c>
      <c r="G173" s="36"/>
      <c r="H173" s="41"/>
    </row>
    <row r="174" spans="1:8" s="2" customFormat="1" ht="16.899999999999999" customHeight="1">
      <c r="A174" s="36"/>
      <c r="B174" s="41"/>
      <c r="C174" s="279" t="s">
        <v>643</v>
      </c>
      <c r="D174" s="279" t="s">
        <v>644</v>
      </c>
      <c r="E174" s="19" t="s">
        <v>186</v>
      </c>
      <c r="F174" s="280">
        <v>105</v>
      </c>
      <c r="G174" s="36"/>
      <c r="H174" s="41"/>
    </row>
    <row r="175" spans="1:8" s="2" customFormat="1" ht="16.899999999999999" customHeight="1">
      <c r="A175" s="36"/>
      <c r="B175" s="41"/>
      <c r="C175" s="275" t="s">
        <v>660</v>
      </c>
      <c r="D175" s="276" t="s">
        <v>7615</v>
      </c>
      <c r="E175" s="277" t="s">
        <v>190</v>
      </c>
      <c r="F175" s="278">
        <v>10</v>
      </c>
      <c r="G175" s="36"/>
      <c r="H175" s="41"/>
    </row>
    <row r="176" spans="1:8" s="2" customFormat="1" ht="16.899999999999999" customHeight="1">
      <c r="A176" s="36"/>
      <c r="B176" s="41"/>
      <c r="C176" s="279" t="s">
        <v>19</v>
      </c>
      <c r="D176" s="279" t="s">
        <v>585</v>
      </c>
      <c r="E176" s="19" t="s">
        <v>19</v>
      </c>
      <c r="F176" s="280">
        <v>0</v>
      </c>
      <c r="G176" s="36"/>
      <c r="H176" s="41"/>
    </row>
    <row r="177" spans="1:8" s="2" customFormat="1" ht="16.899999999999999" customHeight="1">
      <c r="A177" s="36"/>
      <c r="B177" s="41"/>
      <c r="C177" s="279" t="s">
        <v>19</v>
      </c>
      <c r="D177" s="279" t="s">
        <v>658</v>
      </c>
      <c r="E177" s="19" t="s">
        <v>19</v>
      </c>
      <c r="F177" s="280">
        <v>5</v>
      </c>
      <c r="G177" s="36"/>
      <c r="H177" s="41"/>
    </row>
    <row r="178" spans="1:8" s="2" customFormat="1" ht="16.899999999999999" customHeight="1">
      <c r="A178" s="36"/>
      <c r="B178" s="41"/>
      <c r="C178" s="279" t="s">
        <v>19</v>
      </c>
      <c r="D178" s="279" t="s">
        <v>659</v>
      </c>
      <c r="E178" s="19" t="s">
        <v>19</v>
      </c>
      <c r="F178" s="280">
        <v>5</v>
      </c>
      <c r="G178" s="36"/>
      <c r="H178" s="41"/>
    </row>
    <row r="179" spans="1:8" s="2" customFormat="1" ht="16.899999999999999" customHeight="1">
      <c r="A179" s="36"/>
      <c r="B179" s="41"/>
      <c r="C179" s="279" t="s">
        <v>660</v>
      </c>
      <c r="D179" s="279" t="s">
        <v>349</v>
      </c>
      <c r="E179" s="19" t="s">
        <v>19</v>
      </c>
      <c r="F179" s="280">
        <v>10</v>
      </c>
      <c r="G179" s="36"/>
      <c r="H179" s="41"/>
    </row>
    <row r="180" spans="1:8" s="2" customFormat="1" ht="16.899999999999999" customHeight="1">
      <c r="A180" s="36"/>
      <c r="B180" s="41"/>
      <c r="C180" s="275" t="s">
        <v>194</v>
      </c>
      <c r="D180" s="276" t="s">
        <v>195</v>
      </c>
      <c r="E180" s="277" t="s">
        <v>135</v>
      </c>
      <c r="F180" s="278">
        <v>83.2</v>
      </c>
      <c r="G180" s="36"/>
      <c r="H180" s="41"/>
    </row>
    <row r="181" spans="1:8" s="2" customFormat="1" ht="16.899999999999999" customHeight="1">
      <c r="A181" s="36"/>
      <c r="B181" s="41"/>
      <c r="C181" s="279" t="s">
        <v>19</v>
      </c>
      <c r="D181" s="279" t="s">
        <v>1732</v>
      </c>
      <c r="E181" s="19" t="s">
        <v>19</v>
      </c>
      <c r="F181" s="280">
        <v>83.2</v>
      </c>
      <c r="G181" s="36"/>
      <c r="H181" s="41"/>
    </row>
    <row r="182" spans="1:8" s="2" customFormat="1" ht="16.899999999999999" customHeight="1">
      <c r="A182" s="36"/>
      <c r="B182" s="41"/>
      <c r="C182" s="279" t="s">
        <v>194</v>
      </c>
      <c r="D182" s="279" t="s">
        <v>349</v>
      </c>
      <c r="E182" s="19" t="s">
        <v>19</v>
      </c>
      <c r="F182" s="280">
        <v>83.2</v>
      </c>
      <c r="G182" s="36"/>
      <c r="H182" s="41"/>
    </row>
    <row r="183" spans="1:8" s="2" customFormat="1" ht="16.899999999999999" customHeight="1">
      <c r="A183" s="36"/>
      <c r="B183" s="41"/>
      <c r="C183" s="281" t="s">
        <v>7614</v>
      </c>
      <c r="D183" s="36"/>
      <c r="E183" s="36"/>
      <c r="F183" s="36"/>
      <c r="G183" s="36"/>
      <c r="H183" s="41"/>
    </row>
    <row r="184" spans="1:8" s="2" customFormat="1" ht="16.899999999999999" customHeight="1">
      <c r="A184" s="36"/>
      <c r="B184" s="41"/>
      <c r="C184" s="279" t="s">
        <v>1727</v>
      </c>
      <c r="D184" s="279" t="s">
        <v>1728</v>
      </c>
      <c r="E184" s="19" t="s">
        <v>135</v>
      </c>
      <c r="F184" s="280">
        <v>83.2</v>
      </c>
      <c r="G184" s="36"/>
      <c r="H184" s="41"/>
    </row>
    <row r="185" spans="1:8" s="2" customFormat="1" ht="16.899999999999999" customHeight="1">
      <c r="A185" s="36"/>
      <c r="B185" s="41"/>
      <c r="C185" s="279" t="s">
        <v>1734</v>
      </c>
      <c r="D185" s="279" t="s">
        <v>1735</v>
      </c>
      <c r="E185" s="19" t="s">
        <v>135</v>
      </c>
      <c r="F185" s="280">
        <v>7488</v>
      </c>
      <c r="G185" s="36"/>
      <c r="H185" s="41"/>
    </row>
    <row r="186" spans="1:8" s="2" customFormat="1" ht="16.899999999999999" customHeight="1">
      <c r="A186" s="36"/>
      <c r="B186" s="41"/>
      <c r="C186" s="279" t="s">
        <v>1740</v>
      </c>
      <c r="D186" s="279" t="s">
        <v>1741</v>
      </c>
      <c r="E186" s="19" t="s">
        <v>135</v>
      </c>
      <c r="F186" s="280">
        <v>83.2</v>
      </c>
      <c r="G186" s="36"/>
      <c r="H186" s="41"/>
    </row>
    <row r="187" spans="1:8" s="2" customFormat="1" ht="16.899999999999999" customHeight="1">
      <c r="A187" s="36"/>
      <c r="B187" s="41"/>
      <c r="C187" s="275" t="s">
        <v>197</v>
      </c>
      <c r="D187" s="276" t="s">
        <v>198</v>
      </c>
      <c r="E187" s="277" t="s">
        <v>186</v>
      </c>
      <c r="F187" s="278">
        <v>53.5</v>
      </c>
      <c r="G187" s="36"/>
      <c r="H187" s="41"/>
    </row>
    <row r="188" spans="1:8" s="2" customFormat="1" ht="16.899999999999999" customHeight="1">
      <c r="A188" s="36"/>
      <c r="B188" s="41"/>
      <c r="C188" s="279" t="s">
        <v>19</v>
      </c>
      <c r="D188" s="279" t="s">
        <v>1712</v>
      </c>
      <c r="E188" s="19" t="s">
        <v>19</v>
      </c>
      <c r="F188" s="280">
        <v>53.5</v>
      </c>
      <c r="G188" s="36"/>
      <c r="H188" s="41"/>
    </row>
    <row r="189" spans="1:8" s="2" customFormat="1" ht="16.899999999999999" customHeight="1">
      <c r="A189" s="36"/>
      <c r="B189" s="41"/>
      <c r="C189" s="279" t="s">
        <v>197</v>
      </c>
      <c r="D189" s="279" t="s">
        <v>349</v>
      </c>
      <c r="E189" s="19" t="s">
        <v>19</v>
      </c>
      <c r="F189" s="280">
        <v>53.5</v>
      </c>
      <c r="G189" s="36"/>
      <c r="H189" s="41"/>
    </row>
    <row r="190" spans="1:8" s="2" customFormat="1" ht="16.899999999999999" customHeight="1">
      <c r="A190" s="36"/>
      <c r="B190" s="41"/>
      <c r="C190" s="281" t="s">
        <v>7614</v>
      </c>
      <c r="D190" s="36"/>
      <c r="E190" s="36"/>
      <c r="F190" s="36"/>
      <c r="G190" s="36"/>
      <c r="H190" s="41"/>
    </row>
    <row r="191" spans="1:8" s="2" customFormat="1" ht="16.899999999999999" customHeight="1">
      <c r="A191" s="36"/>
      <c r="B191" s="41"/>
      <c r="C191" s="279" t="s">
        <v>1707</v>
      </c>
      <c r="D191" s="279" t="s">
        <v>1708</v>
      </c>
      <c r="E191" s="19" t="s">
        <v>186</v>
      </c>
      <c r="F191" s="280">
        <v>53.5</v>
      </c>
      <c r="G191" s="36"/>
      <c r="H191" s="41"/>
    </row>
    <row r="192" spans="1:8" s="2" customFormat="1" ht="16.899999999999999" customHeight="1">
      <c r="A192" s="36"/>
      <c r="B192" s="41"/>
      <c r="C192" s="279" t="s">
        <v>1714</v>
      </c>
      <c r="D192" s="279" t="s">
        <v>1715</v>
      </c>
      <c r="E192" s="19" t="s">
        <v>186</v>
      </c>
      <c r="F192" s="280">
        <v>53.5</v>
      </c>
      <c r="G192" s="36"/>
      <c r="H192" s="41"/>
    </row>
    <row r="193" spans="1:8" s="2" customFormat="1" ht="16.899999999999999" customHeight="1">
      <c r="A193" s="36"/>
      <c r="B193" s="41"/>
      <c r="C193" s="275" t="s">
        <v>200</v>
      </c>
      <c r="D193" s="276" t="s">
        <v>201</v>
      </c>
      <c r="E193" s="277" t="s">
        <v>135</v>
      </c>
      <c r="F193" s="278">
        <v>76.316999999999993</v>
      </c>
      <c r="G193" s="36"/>
      <c r="H193" s="41"/>
    </row>
    <row r="194" spans="1:8" s="2" customFormat="1" ht="16.899999999999999" customHeight="1">
      <c r="A194" s="36"/>
      <c r="B194" s="41"/>
      <c r="C194" s="279" t="s">
        <v>19</v>
      </c>
      <c r="D194" s="279" t="s">
        <v>959</v>
      </c>
      <c r="E194" s="19" t="s">
        <v>19</v>
      </c>
      <c r="F194" s="280">
        <v>0</v>
      </c>
      <c r="G194" s="36"/>
      <c r="H194" s="41"/>
    </row>
    <row r="195" spans="1:8" s="2" customFormat="1" ht="16.899999999999999" customHeight="1">
      <c r="A195" s="36"/>
      <c r="B195" s="41"/>
      <c r="C195" s="279" t="s">
        <v>19</v>
      </c>
      <c r="D195" s="279" t="s">
        <v>1166</v>
      </c>
      <c r="E195" s="19" t="s">
        <v>19</v>
      </c>
      <c r="F195" s="280">
        <v>2.7509999999999999</v>
      </c>
      <c r="G195" s="36"/>
      <c r="H195" s="41"/>
    </row>
    <row r="196" spans="1:8" s="2" customFormat="1" ht="16.899999999999999" customHeight="1">
      <c r="A196" s="36"/>
      <c r="B196" s="41"/>
      <c r="C196" s="279" t="s">
        <v>19</v>
      </c>
      <c r="D196" s="279" t="s">
        <v>1167</v>
      </c>
      <c r="E196" s="19" t="s">
        <v>19</v>
      </c>
      <c r="F196" s="280">
        <v>7.0410000000000004</v>
      </c>
      <c r="G196" s="36"/>
      <c r="H196" s="41"/>
    </row>
    <row r="197" spans="1:8" s="2" customFormat="1" ht="16.899999999999999" customHeight="1">
      <c r="A197" s="36"/>
      <c r="B197" s="41"/>
      <c r="C197" s="279" t="s">
        <v>19</v>
      </c>
      <c r="D197" s="279" t="s">
        <v>1168</v>
      </c>
      <c r="E197" s="19" t="s">
        <v>19</v>
      </c>
      <c r="F197" s="280">
        <v>7.6669999999999998</v>
      </c>
      <c r="G197" s="36"/>
      <c r="H197" s="41"/>
    </row>
    <row r="198" spans="1:8" s="2" customFormat="1" ht="16.899999999999999" customHeight="1">
      <c r="A198" s="36"/>
      <c r="B198" s="41"/>
      <c r="C198" s="279" t="s">
        <v>19</v>
      </c>
      <c r="D198" s="279" t="s">
        <v>1169</v>
      </c>
      <c r="E198" s="19" t="s">
        <v>19</v>
      </c>
      <c r="F198" s="280">
        <v>8.8490000000000002</v>
      </c>
      <c r="G198" s="36"/>
      <c r="H198" s="41"/>
    </row>
    <row r="199" spans="1:8" s="2" customFormat="1" ht="16.899999999999999" customHeight="1">
      <c r="A199" s="36"/>
      <c r="B199" s="41"/>
      <c r="C199" s="279" t="s">
        <v>19</v>
      </c>
      <c r="D199" s="279" t="s">
        <v>1170</v>
      </c>
      <c r="E199" s="19" t="s">
        <v>19</v>
      </c>
      <c r="F199" s="280">
        <v>9.4770000000000003</v>
      </c>
      <c r="G199" s="36"/>
      <c r="H199" s="41"/>
    </row>
    <row r="200" spans="1:8" s="2" customFormat="1" ht="16.899999999999999" customHeight="1">
      <c r="A200" s="36"/>
      <c r="B200" s="41"/>
      <c r="C200" s="279" t="s">
        <v>19</v>
      </c>
      <c r="D200" s="279" t="s">
        <v>1171</v>
      </c>
      <c r="E200" s="19" t="s">
        <v>19</v>
      </c>
      <c r="F200" s="280">
        <v>1.887</v>
      </c>
      <c r="G200" s="36"/>
      <c r="H200" s="41"/>
    </row>
    <row r="201" spans="1:8" s="2" customFormat="1" ht="16.899999999999999" customHeight="1">
      <c r="A201" s="36"/>
      <c r="B201" s="41"/>
      <c r="C201" s="279" t="s">
        <v>19</v>
      </c>
      <c r="D201" s="279" t="s">
        <v>968</v>
      </c>
      <c r="E201" s="19" t="s">
        <v>19</v>
      </c>
      <c r="F201" s="280">
        <v>0</v>
      </c>
      <c r="G201" s="36"/>
      <c r="H201" s="41"/>
    </row>
    <row r="202" spans="1:8" s="2" customFormat="1" ht="16.899999999999999" customHeight="1">
      <c r="A202" s="36"/>
      <c r="B202" s="41"/>
      <c r="C202" s="279" t="s">
        <v>19</v>
      </c>
      <c r="D202" s="279" t="s">
        <v>1172</v>
      </c>
      <c r="E202" s="19" t="s">
        <v>19</v>
      </c>
      <c r="F202" s="280">
        <v>25.486999999999998</v>
      </c>
      <c r="G202" s="36"/>
      <c r="H202" s="41"/>
    </row>
    <row r="203" spans="1:8" s="2" customFormat="1" ht="16.899999999999999" customHeight="1">
      <c r="A203" s="36"/>
      <c r="B203" s="41"/>
      <c r="C203" s="279" t="s">
        <v>19</v>
      </c>
      <c r="D203" s="279" t="s">
        <v>1094</v>
      </c>
      <c r="E203" s="19" t="s">
        <v>19</v>
      </c>
      <c r="F203" s="280">
        <v>0</v>
      </c>
      <c r="G203" s="36"/>
      <c r="H203" s="41"/>
    </row>
    <row r="204" spans="1:8" s="2" customFormat="1" ht="16.899999999999999" customHeight="1">
      <c r="A204" s="36"/>
      <c r="B204" s="41"/>
      <c r="C204" s="279" t="s">
        <v>19</v>
      </c>
      <c r="D204" s="279" t="s">
        <v>1173</v>
      </c>
      <c r="E204" s="19" t="s">
        <v>19</v>
      </c>
      <c r="F204" s="280">
        <v>13.157999999999999</v>
      </c>
      <c r="G204" s="36"/>
      <c r="H204" s="41"/>
    </row>
    <row r="205" spans="1:8" s="2" customFormat="1" ht="16.899999999999999" customHeight="1">
      <c r="A205" s="36"/>
      <c r="B205" s="41"/>
      <c r="C205" s="279" t="s">
        <v>200</v>
      </c>
      <c r="D205" s="279" t="s">
        <v>349</v>
      </c>
      <c r="E205" s="19" t="s">
        <v>19</v>
      </c>
      <c r="F205" s="280">
        <v>76.316999999999993</v>
      </c>
      <c r="G205" s="36"/>
      <c r="H205" s="41"/>
    </row>
    <row r="206" spans="1:8" s="2" customFormat="1" ht="16.899999999999999" customHeight="1">
      <c r="A206" s="36"/>
      <c r="B206" s="41"/>
      <c r="C206" s="281" t="s">
        <v>7614</v>
      </c>
      <c r="D206" s="36"/>
      <c r="E206" s="36"/>
      <c r="F206" s="36"/>
      <c r="G206" s="36"/>
      <c r="H206" s="41"/>
    </row>
    <row r="207" spans="1:8" s="2" customFormat="1" ht="16.899999999999999" customHeight="1">
      <c r="A207" s="36"/>
      <c r="B207" s="41"/>
      <c r="C207" s="279" t="s">
        <v>1162</v>
      </c>
      <c r="D207" s="279" t="s">
        <v>1163</v>
      </c>
      <c r="E207" s="19" t="s">
        <v>135</v>
      </c>
      <c r="F207" s="280">
        <v>76.316999999999993</v>
      </c>
      <c r="G207" s="36"/>
      <c r="H207" s="41"/>
    </row>
    <row r="208" spans="1:8" s="2" customFormat="1" ht="16.899999999999999" customHeight="1">
      <c r="A208" s="36"/>
      <c r="B208" s="41"/>
      <c r="C208" s="279" t="s">
        <v>1189</v>
      </c>
      <c r="D208" s="279" t="s">
        <v>1190</v>
      </c>
      <c r="E208" s="19" t="s">
        <v>135</v>
      </c>
      <c r="F208" s="280">
        <v>76.316999999999993</v>
      </c>
      <c r="G208" s="36"/>
      <c r="H208" s="41"/>
    </row>
    <row r="209" spans="1:8" s="2" customFormat="1" ht="16.899999999999999" customHeight="1">
      <c r="A209" s="36"/>
      <c r="B209" s="41"/>
      <c r="C209" s="275" t="s">
        <v>203</v>
      </c>
      <c r="D209" s="276" t="s">
        <v>204</v>
      </c>
      <c r="E209" s="277" t="s">
        <v>186</v>
      </c>
      <c r="F209" s="278">
        <v>125</v>
      </c>
      <c r="G209" s="36"/>
      <c r="H209" s="41"/>
    </row>
    <row r="210" spans="1:8" s="2" customFormat="1" ht="16.899999999999999" customHeight="1">
      <c r="A210" s="36"/>
      <c r="B210" s="41"/>
      <c r="C210" s="279" t="s">
        <v>19</v>
      </c>
      <c r="D210" s="279" t="s">
        <v>1643</v>
      </c>
      <c r="E210" s="19" t="s">
        <v>19</v>
      </c>
      <c r="F210" s="280">
        <v>0</v>
      </c>
      <c r="G210" s="36"/>
      <c r="H210" s="41"/>
    </row>
    <row r="211" spans="1:8" s="2" customFormat="1" ht="16.899999999999999" customHeight="1">
      <c r="A211" s="36"/>
      <c r="B211" s="41"/>
      <c r="C211" s="279" t="s">
        <v>203</v>
      </c>
      <c r="D211" s="279" t="s">
        <v>1644</v>
      </c>
      <c r="E211" s="19" t="s">
        <v>19</v>
      </c>
      <c r="F211" s="280">
        <v>125</v>
      </c>
      <c r="G211" s="36"/>
      <c r="H211" s="41"/>
    </row>
    <row r="212" spans="1:8" s="2" customFormat="1" ht="16.899999999999999" customHeight="1">
      <c r="A212" s="36"/>
      <c r="B212" s="41"/>
      <c r="C212" s="281" t="s">
        <v>7614</v>
      </c>
      <c r="D212" s="36"/>
      <c r="E212" s="36"/>
      <c r="F212" s="36"/>
      <c r="G212" s="36"/>
      <c r="H212" s="41"/>
    </row>
    <row r="213" spans="1:8" s="2" customFormat="1" ht="16.899999999999999" customHeight="1">
      <c r="A213" s="36"/>
      <c r="B213" s="41"/>
      <c r="C213" s="279" t="s">
        <v>1637</v>
      </c>
      <c r="D213" s="279" t="s">
        <v>1638</v>
      </c>
      <c r="E213" s="19" t="s">
        <v>186</v>
      </c>
      <c r="F213" s="280">
        <v>125</v>
      </c>
      <c r="G213" s="36"/>
      <c r="H213" s="41"/>
    </row>
    <row r="214" spans="1:8" s="2" customFormat="1" ht="16.899999999999999" customHeight="1">
      <c r="A214" s="36"/>
      <c r="B214" s="41"/>
      <c r="C214" s="279" t="s">
        <v>1663</v>
      </c>
      <c r="D214" s="279" t="s">
        <v>1664</v>
      </c>
      <c r="E214" s="19" t="s">
        <v>152</v>
      </c>
      <c r="F214" s="280">
        <v>21.25</v>
      </c>
      <c r="G214" s="36"/>
      <c r="H214" s="41"/>
    </row>
    <row r="215" spans="1:8" s="2" customFormat="1" ht="16.899999999999999" customHeight="1">
      <c r="A215" s="36"/>
      <c r="B215" s="41"/>
      <c r="C215" s="279" t="s">
        <v>1646</v>
      </c>
      <c r="D215" s="279" t="s">
        <v>1647</v>
      </c>
      <c r="E215" s="19" t="s">
        <v>186</v>
      </c>
      <c r="F215" s="280">
        <v>56.5</v>
      </c>
      <c r="G215" s="36"/>
      <c r="H215" s="41"/>
    </row>
    <row r="216" spans="1:8" s="2" customFormat="1" ht="16.899999999999999" customHeight="1">
      <c r="A216" s="36"/>
      <c r="B216" s="41"/>
      <c r="C216" s="275" t="s">
        <v>206</v>
      </c>
      <c r="D216" s="276" t="s">
        <v>207</v>
      </c>
      <c r="E216" s="277" t="s">
        <v>135</v>
      </c>
      <c r="F216" s="278">
        <v>43.4</v>
      </c>
      <c r="G216" s="36"/>
      <c r="H216" s="41"/>
    </row>
    <row r="217" spans="1:8" s="2" customFormat="1" ht="16.899999999999999" customHeight="1">
      <c r="A217" s="36"/>
      <c r="B217" s="41"/>
      <c r="C217" s="279" t="s">
        <v>19</v>
      </c>
      <c r="D217" s="279" t="s">
        <v>1794</v>
      </c>
      <c r="E217" s="19" t="s">
        <v>19</v>
      </c>
      <c r="F217" s="280">
        <v>0</v>
      </c>
      <c r="G217" s="36"/>
      <c r="H217" s="41"/>
    </row>
    <row r="218" spans="1:8" s="2" customFormat="1" ht="16.899999999999999" customHeight="1">
      <c r="A218" s="36"/>
      <c r="B218" s="41"/>
      <c r="C218" s="279" t="s">
        <v>19</v>
      </c>
      <c r="D218" s="279" t="s">
        <v>1795</v>
      </c>
      <c r="E218" s="19" t="s">
        <v>19</v>
      </c>
      <c r="F218" s="280">
        <v>34</v>
      </c>
      <c r="G218" s="36"/>
      <c r="H218" s="41"/>
    </row>
    <row r="219" spans="1:8" s="2" customFormat="1" ht="16.899999999999999" customHeight="1">
      <c r="A219" s="36"/>
      <c r="B219" s="41"/>
      <c r="C219" s="279" t="s">
        <v>19</v>
      </c>
      <c r="D219" s="279" t="s">
        <v>1796</v>
      </c>
      <c r="E219" s="19" t="s">
        <v>19</v>
      </c>
      <c r="F219" s="280">
        <v>9.4</v>
      </c>
      <c r="G219" s="36"/>
      <c r="H219" s="41"/>
    </row>
    <row r="220" spans="1:8" s="2" customFormat="1" ht="16.899999999999999" customHeight="1">
      <c r="A220" s="36"/>
      <c r="B220" s="41"/>
      <c r="C220" s="279" t="s">
        <v>206</v>
      </c>
      <c r="D220" s="279" t="s">
        <v>349</v>
      </c>
      <c r="E220" s="19" t="s">
        <v>19</v>
      </c>
      <c r="F220" s="280">
        <v>43.4</v>
      </c>
      <c r="G220" s="36"/>
      <c r="H220" s="41"/>
    </row>
    <row r="221" spans="1:8" s="2" customFormat="1" ht="16.899999999999999" customHeight="1">
      <c r="A221" s="36"/>
      <c r="B221" s="41"/>
      <c r="C221" s="281" t="s">
        <v>7614</v>
      </c>
      <c r="D221" s="36"/>
      <c r="E221" s="36"/>
      <c r="F221" s="36"/>
      <c r="G221" s="36"/>
      <c r="H221" s="41"/>
    </row>
    <row r="222" spans="1:8" s="2" customFormat="1" ht="16.899999999999999" customHeight="1">
      <c r="A222" s="36"/>
      <c r="B222" s="41"/>
      <c r="C222" s="279" t="s">
        <v>1790</v>
      </c>
      <c r="D222" s="279" t="s">
        <v>1791</v>
      </c>
      <c r="E222" s="19" t="s">
        <v>135</v>
      </c>
      <c r="F222" s="280">
        <v>43.4</v>
      </c>
      <c r="G222" s="36"/>
      <c r="H222" s="41"/>
    </row>
    <row r="223" spans="1:8" s="2" customFormat="1" ht="16.899999999999999" customHeight="1">
      <c r="A223" s="36"/>
      <c r="B223" s="41"/>
      <c r="C223" s="279" t="s">
        <v>1798</v>
      </c>
      <c r="D223" s="279" t="s">
        <v>1799</v>
      </c>
      <c r="E223" s="19" t="s">
        <v>135</v>
      </c>
      <c r="F223" s="280">
        <v>43.4</v>
      </c>
      <c r="G223" s="36"/>
      <c r="H223" s="41"/>
    </row>
    <row r="224" spans="1:8" s="2" customFormat="1" ht="16.899999999999999" customHeight="1">
      <c r="A224" s="36"/>
      <c r="B224" s="41"/>
      <c r="C224" s="275" t="s">
        <v>209</v>
      </c>
      <c r="D224" s="276" t="s">
        <v>210</v>
      </c>
      <c r="E224" s="277" t="s">
        <v>135</v>
      </c>
      <c r="F224" s="278">
        <v>34</v>
      </c>
      <c r="G224" s="36"/>
      <c r="H224" s="41"/>
    </row>
    <row r="225" spans="1:8" s="2" customFormat="1" ht="16.899999999999999" customHeight="1">
      <c r="A225" s="36"/>
      <c r="B225" s="41"/>
      <c r="C225" s="279" t="s">
        <v>19</v>
      </c>
      <c r="D225" s="279" t="s">
        <v>1782</v>
      </c>
      <c r="E225" s="19" t="s">
        <v>19</v>
      </c>
      <c r="F225" s="280">
        <v>0</v>
      </c>
      <c r="G225" s="36"/>
      <c r="H225" s="41"/>
    </row>
    <row r="226" spans="1:8" s="2" customFormat="1" ht="16.899999999999999" customHeight="1">
      <c r="A226" s="36"/>
      <c r="B226" s="41"/>
      <c r="C226" s="279" t="s">
        <v>19</v>
      </c>
      <c r="D226" s="279" t="s">
        <v>211</v>
      </c>
      <c r="E226" s="19" t="s">
        <v>19</v>
      </c>
      <c r="F226" s="280">
        <v>34</v>
      </c>
      <c r="G226" s="36"/>
      <c r="H226" s="41"/>
    </row>
    <row r="227" spans="1:8" s="2" customFormat="1" ht="16.899999999999999" customHeight="1">
      <c r="A227" s="36"/>
      <c r="B227" s="41"/>
      <c r="C227" s="279" t="s">
        <v>209</v>
      </c>
      <c r="D227" s="279" t="s">
        <v>349</v>
      </c>
      <c r="E227" s="19" t="s">
        <v>19</v>
      </c>
      <c r="F227" s="280">
        <v>34</v>
      </c>
      <c r="G227" s="36"/>
      <c r="H227" s="41"/>
    </row>
    <row r="228" spans="1:8" s="2" customFormat="1" ht="16.899999999999999" customHeight="1">
      <c r="A228" s="36"/>
      <c r="B228" s="41"/>
      <c r="C228" s="281" t="s">
        <v>7614</v>
      </c>
      <c r="D228" s="36"/>
      <c r="E228" s="36"/>
      <c r="F228" s="36"/>
      <c r="G228" s="36"/>
      <c r="H228" s="41"/>
    </row>
    <row r="229" spans="1:8" s="2" customFormat="1" ht="16.899999999999999" customHeight="1">
      <c r="A229" s="36"/>
      <c r="B229" s="41"/>
      <c r="C229" s="279" t="s">
        <v>1777</v>
      </c>
      <c r="D229" s="279" t="s">
        <v>1778</v>
      </c>
      <c r="E229" s="19" t="s">
        <v>135</v>
      </c>
      <c r="F229" s="280">
        <v>34</v>
      </c>
      <c r="G229" s="36"/>
      <c r="H229" s="41"/>
    </row>
    <row r="230" spans="1:8" s="2" customFormat="1" ht="16.899999999999999" customHeight="1">
      <c r="A230" s="36"/>
      <c r="B230" s="41"/>
      <c r="C230" s="279" t="s">
        <v>1993</v>
      </c>
      <c r="D230" s="279" t="s">
        <v>1994</v>
      </c>
      <c r="E230" s="19" t="s">
        <v>157</v>
      </c>
      <c r="F230" s="280">
        <v>78.582999999999998</v>
      </c>
      <c r="G230" s="36"/>
      <c r="H230" s="41"/>
    </row>
    <row r="231" spans="1:8" s="2" customFormat="1" ht="16.899999999999999" customHeight="1">
      <c r="A231" s="36"/>
      <c r="B231" s="41"/>
      <c r="C231" s="279" t="s">
        <v>2001</v>
      </c>
      <c r="D231" s="279" t="s">
        <v>2002</v>
      </c>
      <c r="E231" s="19" t="s">
        <v>157</v>
      </c>
      <c r="F231" s="280">
        <v>157.167</v>
      </c>
      <c r="G231" s="36"/>
      <c r="H231" s="41"/>
    </row>
    <row r="232" spans="1:8" s="2" customFormat="1" ht="16.899999999999999" customHeight="1">
      <c r="A232" s="36"/>
      <c r="B232" s="41"/>
      <c r="C232" s="275" t="s">
        <v>212</v>
      </c>
      <c r="D232" s="276" t="s">
        <v>213</v>
      </c>
      <c r="E232" s="277" t="s">
        <v>135</v>
      </c>
      <c r="F232" s="278">
        <v>71.915000000000006</v>
      </c>
      <c r="G232" s="36"/>
      <c r="H232" s="41"/>
    </row>
    <row r="233" spans="1:8" s="2" customFormat="1" ht="16.899999999999999" customHeight="1">
      <c r="A233" s="36"/>
      <c r="B233" s="41"/>
      <c r="C233" s="279" t="s">
        <v>19</v>
      </c>
      <c r="D233" s="279" t="s">
        <v>384</v>
      </c>
      <c r="E233" s="19" t="s">
        <v>19</v>
      </c>
      <c r="F233" s="280">
        <v>0</v>
      </c>
      <c r="G233" s="36"/>
      <c r="H233" s="41"/>
    </row>
    <row r="234" spans="1:8" s="2" customFormat="1" ht="16.899999999999999" customHeight="1">
      <c r="A234" s="36"/>
      <c r="B234" s="41"/>
      <c r="C234" s="279" t="s">
        <v>19</v>
      </c>
      <c r="D234" s="279" t="s">
        <v>385</v>
      </c>
      <c r="E234" s="19" t="s">
        <v>19</v>
      </c>
      <c r="F234" s="280">
        <v>0</v>
      </c>
      <c r="G234" s="36"/>
      <c r="H234" s="41"/>
    </row>
    <row r="235" spans="1:8" s="2" customFormat="1" ht="16.899999999999999" customHeight="1">
      <c r="A235" s="36"/>
      <c r="B235" s="41"/>
      <c r="C235" s="279" t="s">
        <v>19</v>
      </c>
      <c r="D235" s="279" t="s">
        <v>386</v>
      </c>
      <c r="E235" s="19" t="s">
        <v>19</v>
      </c>
      <c r="F235" s="280">
        <v>1.4750000000000001</v>
      </c>
      <c r="G235" s="36"/>
      <c r="H235" s="41"/>
    </row>
    <row r="236" spans="1:8" s="2" customFormat="1" ht="16.899999999999999" customHeight="1">
      <c r="A236" s="36"/>
      <c r="B236" s="41"/>
      <c r="C236" s="279" t="s">
        <v>19</v>
      </c>
      <c r="D236" s="279" t="s">
        <v>387</v>
      </c>
      <c r="E236" s="19" t="s">
        <v>19</v>
      </c>
      <c r="F236" s="280">
        <v>0</v>
      </c>
      <c r="G236" s="36"/>
      <c r="H236" s="41"/>
    </row>
    <row r="237" spans="1:8" s="2" customFormat="1" ht="16.899999999999999" customHeight="1">
      <c r="A237" s="36"/>
      <c r="B237" s="41"/>
      <c r="C237" s="279" t="s">
        <v>19</v>
      </c>
      <c r="D237" s="279" t="s">
        <v>388</v>
      </c>
      <c r="E237" s="19" t="s">
        <v>19</v>
      </c>
      <c r="F237" s="280">
        <v>8.82</v>
      </c>
      <c r="G237" s="36"/>
      <c r="H237" s="41"/>
    </row>
    <row r="238" spans="1:8" s="2" customFormat="1" ht="16.899999999999999" customHeight="1">
      <c r="A238" s="36"/>
      <c r="B238" s="41"/>
      <c r="C238" s="279" t="s">
        <v>19</v>
      </c>
      <c r="D238" s="279" t="s">
        <v>389</v>
      </c>
      <c r="E238" s="19" t="s">
        <v>19</v>
      </c>
      <c r="F238" s="280">
        <v>0</v>
      </c>
      <c r="G238" s="36"/>
      <c r="H238" s="41"/>
    </row>
    <row r="239" spans="1:8" s="2" customFormat="1" ht="16.899999999999999" customHeight="1">
      <c r="A239" s="36"/>
      <c r="B239" s="41"/>
      <c r="C239" s="279" t="s">
        <v>19</v>
      </c>
      <c r="D239" s="279" t="s">
        <v>390</v>
      </c>
      <c r="E239" s="19" t="s">
        <v>19</v>
      </c>
      <c r="F239" s="280">
        <v>7.05</v>
      </c>
      <c r="G239" s="36"/>
      <c r="H239" s="41"/>
    </row>
    <row r="240" spans="1:8" s="2" customFormat="1" ht="16.899999999999999" customHeight="1">
      <c r="A240" s="36"/>
      <c r="B240" s="41"/>
      <c r="C240" s="279" t="s">
        <v>19</v>
      </c>
      <c r="D240" s="279" t="s">
        <v>391</v>
      </c>
      <c r="E240" s="19" t="s">
        <v>19</v>
      </c>
      <c r="F240" s="280">
        <v>0</v>
      </c>
      <c r="G240" s="36"/>
      <c r="H240" s="41"/>
    </row>
    <row r="241" spans="1:8" s="2" customFormat="1" ht="16.899999999999999" customHeight="1">
      <c r="A241" s="36"/>
      <c r="B241" s="41"/>
      <c r="C241" s="279" t="s">
        <v>19</v>
      </c>
      <c r="D241" s="279" t="s">
        <v>392</v>
      </c>
      <c r="E241" s="19" t="s">
        <v>19</v>
      </c>
      <c r="F241" s="280">
        <v>6.6</v>
      </c>
      <c r="G241" s="36"/>
      <c r="H241" s="41"/>
    </row>
    <row r="242" spans="1:8" s="2" customFormat="1" ht="16.899999999999999" customHeight="1">
      <c r="A242" s="36"/>
      <c r="B242" s="41"/>
      <c r="C242" s="279" t="s">
        <v>19</v>
      </c>
      <c r="D242" s="279" t="s">
        <v>393</v>
      </c>
      <c r="E242" s="19" t="s">
        <v>19</v>
      </c>
      <c r="F242" s="280">
        <v>0</v>
      </c>
      <c r="G242" s="36"/>
      <c r="H242" s="41"/>
    </row>
    <row r="243" spans="1:8" s="2" customFormat="1" ht="16.899999999999999" customHeight="1">
      <c r="A243" s="36"/>
      <c r="B243" s="41"/>
      <c r="C243" s="279" t="s">
        <v>19</v>
      </c>
      <c r="D243" s="279" t="s">
        <v>394</v>
      </c>
      <c r="E243" s="19" t="s">
        <v>19</v>
      </c>
      <c r="F243" s="280">
        <v>13.92</v>
      </c>
      <c r="G243" s="36"/>
      <c r="H243" s="41"/>
    </row>
    <row r="244" spans="1:8" s="2" customFormat="1" ht="16.899999999999999" customHeight="1">
      <c r="A244" s="36"/>
      <c r="B244" s="41"/>
      <c r="C244" s="279" t="s">
        <v>19</v>
      </c>
      <c r="D244" s="279" t="s">
        <v>395</v>
      </c>
      <c r="E244" s="19" t="s">
        <v>19</v>
      </c>
      <c r="F244" s="280">
        <v>0</v>
      </c>
      <c r="G244" s="36"/>
      <c r="H244" s="41"/>
    </row>
    <row r="245" spans="1:8" s="2" customFormat="1" ht="16.899999999999999" customHeight="1">
      <c r="A245" s="36"/>
      <c r="B245" s="41"/>
      <c r="C245" s="279" t="s">
        <v>19</v>
      </c>
      <c r="D245" s="279" t="s">
        <v>396</v>
      </c>
      <c r="E245" s="19" t="s">
        <v>19</v>
      </c>
      <c r="F245" s="280">
        <v>2.87</v>
      </c>
      <c r="G245" s="36"/>
      <c r="H245" s="41"/>
    </row>
    <row r="246" spans="1:8" s="2" customFormat="1" ht="16.899999999999999" customHeight="1">
      <c r="A246" s="36"/>
      <c r="B246" s="41"/>
      <c r="C246" s="279" t="s">
        <v>19</v>
      </c>
      <c r="D246" s="279" t="s">
        <v>397</v>
      </c>
      <c r="E246" s="19" t="s">
        <v>19</v>
      </c>
      <c r="F246" s="280">
        <v>0</v>
      </c>
      <c r="G246" s="36"/>
      <c r="H246" s="41"/>
    </row>
    <row r="247" spans="1:8" s="2" customFormat="1" ht="16.899999999999999" customHeight="1">
      <c r="A247" s="36"/>
      <c r="B247" s="41"/>
      <c r="C247" s="279" t="s">
        <v>19</v>
      </c>
      <c r="D247" s="279" t="s">
        <v>398</v>
      </c>
      <c r="E247" s="19" t="s">
        <v>19</v>
      </c>
      <c r="F247" s="280">
        <v>1.54</v>
      </c>
      <c r="G247" s="36"/>
      <c r="H247" s="41"/>
    </row>
    <row r="248" spans="1:8" s="2" customFormat="1" ht="16.899999999999999" customHeight="1">
      <c r="A248" s="36"/>
      <c r="B248" s="41"/>
      <c r="C248" s="279" t="s">
        <v>19</v>
      </c>
      <c r="D248" s="279" t="s">
        <v>399</v>
      </c>
      <c r="E248" s="19" t="s">
        <v>19</v>
      </c>
      <c r="F248" s="280">
        <v>0</v>
      </c>
      <c r="G248" s="36"/>
      <c r="H248" s="41"/>
    </row>
    <row r="249" spans="1:8" s="2" customFormat="1" ht="16.899999999999999" customHeight="1">
      <c r="A249" s="36"/>
      <c r="B249" s="41"/>
      <c r="C249" s="279" t="s">
        <v>19</v>
      </c>
      <c r="D249" s="279" t="s">
        <v>400</v>
      </c>
      <c r="E249" s="19" t="s">
        <v>19</v>
      </c>
      <c r="F249" s="280">
        <v>6.06</v>
      </c>
      <c r="G249" s="36"/>
      <c r="H249" s="41"/>
    </row>
    <row r="250" spans="1:8" s="2" customFormat="1" ht="16.899999999999999" customHeight="1">
      <c r="A250" s="36"/>
      <c r="B250" s="41"/>
      <c r="C250" s="279" t="s">
        <v>19</v>
      </c>
      <c r="D250" s="279" t="s">
        <v>401</v>
      </c>
      <c r="E250" s="19" t="s">
        <v>19</v>
      </c>
      <c r="F250" s="280">
        <v>0</v>
      </c>
      <c r="G250" s="36"/>
      <c r="H250" s="41"/>
    </row>
    <row r="251" spans="1:8" s="2" customFormat="1" ht="16.899999999999999" customHeight="1">
      <c r="A251" s="36"/>
      <c r="B251" s="41"/>
      <c r="C251" s="279" t="s">
        <v>19</v>
      </c>
      <c r="D251" s="279" t="s">
        <v>402</v>
      </c>
      <c r="E251" s="19" t="s">
        <v>19</v>
      </c>
      <c r="F251" s="280">
        <v>3.78</v>
      </c>
      <c r="G251" s="36"/>
      <c r="H251" s="41"/>
    </row>
    <row r="252" spans="1:8" s="2" customFormat="1" ht="16.899999999999999" customHeight="1">
      <c r="A252" s="36"/>
      <c r="B252" s="41"/>
      <c r="C252" s="279" t="s">
        <v>19</v>
      </c>
      <c r="D252" s="279" t="s">
        <v>403</v>
      </c>
      <c r="E252" s="19" t="s">
        <v>19</v>
      </c>
      <c r="F252" s="280">
        <v>0</v>
      </c>
      <c r="G252" s="36"/>
      <c r="H252" s="41"/>
    </row>
    <row r="253" spans="1:8" s="2" customFormat="1" ht="16.899999999999999" customHeight="1">
      <c r="A253" s="36"/>
      <c r="B253" s="41"/>
      <c r="C253" s="279" t="s">
        <v>19</v>
      </c>
      <c r="D253" s="279" t="s">
        <v>404</v>
      </c>
      <c r="E253" s="19" t="s">
        <v>19</v>
      </c>
      <c r="F253" s="280">
        <v>8.32</v>
      </c>
      <c r="G253" s="36"/>
      <c r="H253" s="41"/>
    </row>
    <row r="254" spans="1:8" s="2" customFormat="1" ht="16.899999999999999" customHeight="1">
      <c r="A254" s="36"/>
      <c r="B254" s="41"/>
      <c r="C254" s="279" t="s">
        <v>19</v>
      </c>
      <c r="D254" s="279" t="s">
        <v>405</v>
      </c>
      <c r="E254" s="19" t="s">
        <v>19</v>
      </c>
      <c r="F254" s="280">
        <v>0</v>
      </c>
      <c r="G254" s="36"/>
      <c r="H254" s="41"/>
    </row>
    <row r="255" spans="1:8" s="2" customFormat="1" ht="16.899999999999999" customHeight="1">
      <c r="A255" s="36"/>
      <c r="B255" s="41"/>
      <c r="C255" s="279" t="s">
        <v>19</v>
      </c>
      <c r="D255" s="279" t="s">
        <v>406</v>
      </c>
      <c r="E255" s="19" t="s">
        <v>19</v>
      </c>
      <c r="F255" s="280">
        <v>2.1</v>
      </c>
      <c r="G255" s="36"/>
      <c r="H255" s="41"/>
    </row>
    <row r="256" spans="1:8" s="2" customFormat="1" ht="16.899999999999999" customHeight="1">
      <c r="A256" s="36"/>
      <c r="B256" s="41"/>
      <c r="C256" s="279" t="s">
        <v>19</v>
      </c>
      <c r="D256" s="279" t="s">
        <v>407</v>
      </c>
      <c r="E256" s="19" t="s">
        <v>19</v>
      </c>
      <c r="F256" s="280">
        <v>9.3800000000000008</v>
      </c>
      <c r="G256" s="36"/>
      <c r="H256" s="41"/>
    </row>
    <row r="257" spans="1:8" s="2" customFormat="1" ht="16.899999999999999" customHeight="1">
      <c r="A257" s="36"/>
      <c r="B257" s="41"/>
      <c r="C257" s="279" t="s">
        <v>212</v>
      </c>
      <c r="D257" s="279" t="s">
        <v>349</v>
      </c>
      <c r="E257" s="19" t="s">
        <v>19</v>
      </c>
      <c r="F257" s="280">
        <v>71.915000000000006</v>
      </c>
      <c r="G257" s="36"/>
      <c r="H257" s="41"/>
    </row>
    <row r="258" spans="1:8" s="2" customFormat="1" ht="16.899999999999999" customHeight="1">
      <c r="A258" s="36"/>
      <c r="B258" s="41"/>
      <c r="C258" s="281" t="s">
        <v>7614</v>
      </c>
      <c r="D258" s="36"/>
      <c r="E258" s="36"/>
      <c r="F258" s="36"/>
      <c r="G258" s="36"/>
      <c r="H258" s="41"/>
    </row>
    <row r="259" spans="1:8" s="2" customFormat="1" ht="16.899999999999999" customHeight="1">
      <c r="A259" s="36"/>
      <c r="B259" s="41"/>
      <c r="C259" s="279" t="s">
        <v>379</v>
      </c>
      <c r="D259" s="279" t="s">
        <v>380</v>
      </c>
      <c r="E259" s="19" t="s">
        <v>152</v>
      </c>
      <c r="F259" s="280">
        <v>71.915000000000006</v>
      </c>
      <c r="G259" s="36"/>
      <c r="H259" s="41"/>
    </row>
    <row r="260" spans="1:8" s="2" customFormat="1" ht="16.899999999999999" customHeight="1">
      <c r="A260" s="36"/>
      <c r="B260" s="41"/>
      <c r="C260" s="279" t="s">
        <v>671</v>
      </c>
      <c r="D260" s="279" t="s">
        <v>672</v>
      </c>
      <c r="E260" s="19" t="s">
        <v>152</v>
      </c>
      <c r="F260" s="280">
        <v>1855.223</v>
      </c>
      <c r="G260" s="36"/>
      <c r="H260" s="41"/>
    </row>
    <row r="261" spans="1:8" s="2" customFormat="1" ht="16.899999999999999" customHeight="1">
      <c r="A261" s="36"/>
      <c r="B261" s="41"/>
      <c r="C261" s="275" t="s">
        <v>215</v>
      </c>
      <c r="D261" s="276" t="s">
        <v>216</v>
      </c>
      <c r="E261" s="277" t="s">
        <v>152</v>
      </c>
      <c r="F261" s="278">
        <v>585.23</v>
      </c>
      <c r="G261" s="36"/>
      <c r="H261" s="41"/>
    </row>
    <row r="262" spans="1:8" s="2" customFormat="1" ht="16.899999999999999" customHeight="1">
      <c r="A262" s="36"/>
      <c r="B262" s="41"/>
      <c r="C262" s="279" t="s">
        <v>19</v>
      </c>
      <c r="D262" s="279" t="s">
        <v>420</v>
      </c>
      <c r="E262" s="19" t="s">
        <v>19</v>
      </c>
      <c r="F262" s="280">
        <v>0</v>
      </c>
      <c r="G262" s="36"/>
      <c r="H262" s="41"/>
    </row>
    <row r="263" spans="1:8" s="2" customFormat="1" ht="16.899999999999999" customHeight="1">
      <c r="A263" s="36"/>
      <c r="B263" s="41"/>
      <c r="C263" s="279" t="s">
        <v>19</v>
      </c>
      <c r="D263" s="279" t="s">
        <v>522</v>
      </c>
      <c r="E263" s="19" t="s">
        <v>19</v>
      </c>
      <c r="F263" s="280">
        <v>0</v>
      </c>
      <c r="G263" s="36"/>
      <c r="H263" s="41"/>
    </row>
    <row r="264" spans="1:8" s="2" customFormat="1" ht="16.899999999999999" customHeight="1">
      <c r="A264" s="36"/>
      <c r="B264" s="41"/>
      <c r="C264" s="279" t="s">
        <v>19</v>
      </c>
      <c r="D264" s="279" t="s">
        <v>523</v>
      </c>
      <c r="E264" s="19" t="s">
        <v>19</v>
      </c>
      <c r="F264" s="280">
        <v>0.45</v>
      </c>
      <c r="G264" s="36"/>
      <c r="H264" s="41"/>
    </row>
    <row r="265" spans="1:8" s="2" customFormat="1" ht="16.899999999999999" customHeight="1">
      <c r="A265" s="36"/>
      <c r="B265" s="41"/>
      <c r="C265" s="279" t="s">
        <v>19</v>
      </c>
      <c r="D265" s="279" t="s">
        <v>524</v>
      </c>
      <c r="E265" s="19" t="s">
        <v>19</v>
      </c>
      <c r="F265" s="280">
        <v>0</v>
      </c>
      <c r="G265" s="36"/>
      <c r="H265" s="41"/>
    </row>
    <row r="266" spans="1:8" s="2" customFormat="1" ht="16.899999999999999" customHeight="1">
      <c r="A266" s="36"/>
      <c r="B266" s="41"/>
      <c r="C266" s="279" t="s">
        <v>19</v>
      </c>
      <c r="D266" s="279" t="s">
        <v>525</v>
      </c>
      <c r="E266" s="19" t="s">
        <v>19</v>
      </c>
      <c r="F266" s="280">
        <v>27</v>
      </c>
      <c r="G266" s="36"/>
      <c r="H266" s="41"/>
    </row>
    <row r="267" spans="1:8" s="2" customFormat="1" ht="16.899999999999999" customHeight="1">
      <c r="A267" s="36"/>
      <c r="B267" s="41"/>
      <c r="C267" s="279" t="s">
        <v>19</v>
      </c>
      <c r="D267" s="279" t="s">
        <v>526</v>
      </c>
      <c r="E267" s="19" t="s">
        <v>19</v>
      </c>
      <c r="F267" s="280">
        <v>0</v>
      </c>
      <c r="G267" s="36"/>
      <c r="H267" s="41"/>
    </row>
    <row r="268" spans="1:8" s="2" customFormat="1" ht="16.899999999999999" customHeight="1">
      <c r="A268" s="36"/>
      <c r="B268" s="41"/>
      <c r="C268" s="279" t="s">
        <v>19</v>
      </c>
      <c r="D268" s="279" t="s">
        <v>527</v>
      </c>
      <c r="E268" s="19" t="s">
        <v>19</v>
      </c>
      <c r="F268" s="280">
        <v>51.84</v>
      </c>
      <c r="G268" s="36"/>
      <c r="H268" s="41"/>
    </row>
    <row r="269" spans="1:8" s="2" customFormat="1" ht="16.899999999999999" customHeight="1">
      <c r="A269" s="36"/>
      <c r="B269" s="41"/>
      <c r="C269" s="279" t="s">
        <v>19</v>
      </c>
      <c r="D269" s="279" t="s">
        <v>528</v>
      </c>
      <c r="E269" s="19" t="s">
        <v>19</v>
      </c>
      <c r="F269" s="280">
        <v>0</v>
      </c>
      <c r="G269" s="36"/>
      <c r="H269" s="41"/>
    </row>
    <row r="270" spans="1:8" s="2" customFormat="1" ht="16.899999999999999" customHeight="1">
      <c r="A270" s="36"/>
      <c r="B270" s="41"/>
      <c r="C270" s="279" t="s">
        <v>19</v>
      </c>
      <c r="D270" s="279" t="s">
        <v>529</v>
      </c>
      <c r="E270" s="19" t="s">
        <v>19</v>
      </c>
      <c r="F270" s="280">
        <v>102.425</v>
      </c>
      <c r="G270" s="36"/>
      <c r="H270" s="41"/>
    </row>
    <row r="271" spans="1:8" s="2" customFormat="1" ht="16.899999999999999" customHeight="1">
      <c r="A271" s="36"/>
      <c r="B271" s="41"/>
      <c r="C271" s="279" t="s">
        <v>19</v>
      </c>
      <c r="D271" s="279" t="s">
        <v>530</v>
      </c>
      <c r="E271" s="19" t="s">
        <v>19</v>
      </c>
      <c r="F271" s="280">
        <v>0</v>
      </c>
      <c r="G271" s="36"/>
      <c r="H271" s="41"/>
    </row>
    <row r="272" spans="1:8" s="2" customFormat="1" ht="16.899999999999999" customHeight="1">
      <c r="A272" s="36"/>
      <c r="B272" s="41"/>
      <c r="C272" s="279" t="s">
        <v>19</v>
      </c>
      <c r="D272" s="279" t="s">
        <v>531</v>
      </c>
      <c r="E272" s="19" t="s">
        <v>19</v>
      </c>
      <c r="F272" s="280">
        <v>51.84</v>
      </c>
      <c r="G272" s="36"/>
      <c r="H272" s="41"/>
    </row>
    <row r="273" spans="1:8" s="2" customFormat="1" ht="16.899999999999999" customHeight="1">
      <c r="A273" s="36"/>
      <c r="B273" s="41"/>
      <c r="C273" s="279" t="s">
        <v>19</v>
      </c>
      <c r="D273" s="279" t="s">
        <v>532</v>
      </c>
      <c r="E273" s="19" t="s">
        <v>19</v>
      </c>
      <c r="F273" s="280">
        <v>0</v>
      </c>
      <c r="G273" s="36"/>
      <c r="H273" s="41"/>
    </row>
    <row r="274" spans="1:8" s="2" customFormat="1" ht="16.899999999999999" customHeight="1">
      <c r="A274" s="36"/>
      <c r="B274" s="41"/>
      <c r="C274" s="279" t="s">
        <v>19</v>
      </c>
      <c r="D274" s="279" t="s">
        <v>533</v>
      </c>
      <c r="E274" s="19" t="s">
        <v>19</v>
      </c>
      <c r="F274" s="280">
        <v>26.51</v>
      </c>
      <c r="G274" s="36"/>
      <c r="H274" s="41"/>
    </row>
    <row r="275" spans="1:8" s="2" customFormat="1" ht="16.899999999999999" customHeight="1">
      <c r="A275" s="36"/>
      <c r="B275" s="41"/>
      <c r="C275" s="279" t="s">
        <v>19</v>
      </c>
      <c r="D275" s="279" t="s">
        <v>534</v>
      </c>
      <c r="E275" s="19" t="s">
        <v>19</v>
      </c>
      <c r="F275" s="280">
        <v>0</v>
      </c>
      <c r="G275" s="36"/>
      <c r="H275" s="41"/>
    </row>
    <row r="276" spans="1:8" s="2" customFormat="1" ht="16.899999999999999" customHeight="1">
      <c r="A276" s="36"/>
      <c r="B276" s="41"/>
      <c r="C276" s="279" t="s">
        <v>19</v>
      </c>
      <c r="D276" s="279" t="s">
        <v>535</v>
      </c>
      <c r="E276" s="19" t="s">
        <v>19</v>
      </c>
      <c r="F276" s="280">
        <v>53.3</v>
      </c>
      <c r="G276" s="36"/>
      <c r="H276" s="41"/>
    </row>
    <row r="277" spans="1:8" s="2" customFormat="1" ht="16.899999999999999" customHeight="1">
      <c r="A277" s="36"/>
      <c r="B277" s="41"/>
      <c r="C277" s="279" t="s">
        <v>19</v>
      </c>
      <c r="D277" s="279" t="s">
        <v>536</v>
      </c>
      <c r="E277" s="19" t="s">
        <v>19</v>
      </c>
      <c r="F277" s="280">
        <v>0</v>
      </c>
      <c r="G277" s="36"/>
      <c r="H277" s="41"/>
    </row>
    <row r="278" spans="1:8" s="2" customFormat="1" ht="16.899999999999999" customHeight="1">
      <c r="A278" s="36"/>
      <c r="B278" s="41"/>
      <c r="C278" s="279" t="s">
        <v>19</v>
      </c>
      <c r="D278" s="279" t="s">
        <v>537</v>
      </c>
      <c r="E278" s="19" t="s">
        <v>19</v>
      </c>
      <c r="F278" s="280">
        <v>25.75</v>
      </c>
      <c r="G278" s="36"/>
      <c r="H278" s="41"/>
    </row>
    <row r="279" spans="1:8" s="2" customFormat="1" ht="16.899999999999999" customHeight="1">
      <c r="A279" s="36"/>
      <c r="B279" s="41"/>
      <c r="C279" s="279" t="s">
        <v>19</v>
      </c>
      <c r="D279" s="279" t="s">
        <v>538</v>
      </c>
      <c r="E279" s="19" t="s">
        <v>19</v>
      </c>
      <c r="F279" s="280">
        <v>0</v>
      </c>
      <c r="G279" s="36"/>
      <c r="H279" s="41"/>
    </row>
    <row r="280" spans="1:8" s="2" customFormat="1" ht="16.899999999999999" customHeight="1">
      <c r="A280" s="36"/>
      <c r="B280" s="41"/>
      <c r="C280" s="279" t="s">
        <v>19</v>
      </c>
      <c r="D280" s="279" t="s">
        <v>539</v>
      </c>
      <c r="E280" s="19" t="s">
        <v>19</v>
      </c>
      <c r="F280" s="280">
        <v>111.3</v>
      </c>
      <c r="G280" s="36"/>
      <c r="H280" s="41"/>
    </row>
    <row r="281" spans="1:8" s="2" customFormat="1" ht="16.899999999999999" customHeight="1">
      <c r="A281" s="36"/>
      <c r="B281" s="41"/>
      <c r="C281" s="279" t="s">
        <v>19</v>
      </c>
      <c r="D281" s="279" t="s">
        <v>540</v>
      </c>
      <c r="E281" s="19" t="s">
        <v>19</v>
      </c>
      <c r="F281" s="280">
        <v>0</v>
      </c>
      <c r="G281" s="36"/>
      <c r="H281" s="41"/>
    </row>
    <row r="282" spans="1:8" s="2" customFormat="1" ht="16.899999999999999" customHeight="1">
      <c r="A282" s="36"/>
      <c r="B282" s="41"/>
      <c r="C282" s="279" t="s">
        <v>19</v>
      </c>
      <c r="D282" s="279" t="s">
        <v>541</v>
      </c>
      <c r="E282" s="19" t="s">
        <v>19</v>
      </c>
      <c r="F282" s="280">
        <v>11.75</v>
      </c>
      <c r="G282" s="36"/>
      <c r="H282" s="41"/>
    </row>
    <row r="283" spans="1:8" s="2" customFormat="1" ht="16.899999999999999" customHeight="1">
      <c r="A283" s="36"/>
      <c r="B283" s="41"/>
      <c r="C283" s="279" t="s">
        <v>19</v>
      </c>
      <c r="D283" s="279" t="s">
        <v>542</v>
      </c>
      <c r="E283" s="19" t="s">
        <v>19</v>
      </c>
      <c r="F283" s="280">
        <v>0</v>
      </c>
      <c r="G283" s="36"/>
      <c r="H283" s="41"/>
    </row>
    <row r="284" spans="1:8" s="2" customFormat="1" ht="16.899999999999999" customHeight="1">
      <c r="A284" s="36"/>
      <c r="B284" s="41"/>
      <c r="C284" s="279" t="s">
        <v>19</v>
      </c>
      <c r="D284" s="279" t="s">
        <v>543</v>
      </c>
      <c r="E284" s="19" t="s">
        <v>19</v>
      </c>
      <c r="F284" s="280">
        <v>5.25</v>
      </c>
      <c r="G284" s="36"/>
      <c r="H284" s="41"/>
    </row>
    <row r="285" spans="1:8" s="2" customFormat="1" ht="16.899999999999999" customHeight="1">
      <c r="A285" s="36"/>
      <c r="B285" s="41"/>
      <c r="C285" s="279" t="s">
        <v>19</v>
      </c>
      <c r="D285" s="279" t="s">
        <v>544</v>
      </c>
      <c r="E285" s="19" t="s">
        <v>19</v>
      </c>
      <c r="F285" s="280">
        <v>0</v>
      </c>
      <c r="G285" s="36"/>
      <c r="H285" s="41"/>
    </row>
    <row r="286" spans="1:8" s="2" customFormat="1" ht="16.899999999999999" customHeight="1">
      <c r="A286" s="36"/>
      <c r="B286" s="41"/>
      <c r="C286" s="279" t="s">
        <v>19</v>
      </c>
      <c r="D286" s="279" t="s">
        <v>545</v>
      </c>
      <c r="E286" s="19" t="s">
        <v>19</v>
      </c>
      <c r="F286" s="280">
        <v>12.3</v>
      </c>
      <c r="G286" s="36"/>
      <c r="H286" s="41"/>
    </row>
    <row r="287" spans="1:8" s="2" customFormat="1" ht="16.899999999999999" customHeight="1">
      <c r="A287" s="36"/>
      <c r="B287" s="41"/>
      <c r="C287" s="279" t="s">
        <v>19</v>
      </c>
      <c r="D287" s="279" t="s">
        <v>546</v>
      </c>
      <c r="E287" s="19" t="s">
        <v>19</v>
      </c>
      <c r="F287" s="280">
        <v>0</v>
      </c>
      <c r="G287" s="36"/>
      <c r="H287" s="41"/>
    </row>
    <row r="288" spans="1:8" s="2" customFormat="1" ht="16.899999999999999" customHeight="1">
      <c r="A288" s="36"/>
      <c r="B288" s="41"/>
      <c r="C288" s="279" t="s">
        <v>19</v>
      </c>
      <c r="D288" s="279" t="s">
        <v>547</v>
      </c>
      <c r="E288" s="19" t="s">
        <v>19</v>
      </c>
      <c r="F288" s="280">
        <v>6.9</v>
      </c>
      <c r="G288" s="36"/>
      <c r="H288" s="41"/>
    </row>
    <row r="289" spans="1:8" s="2" customFormat="1" ht="16.899999999999999" customHeight="1">
      <c r="A289" s="36"/>
      <c r="B289" s="41"/>
      <c r="C289" s="279" t="s">
        <v>19</v>
      </c>
      <c r="D289" s="279" t="s">
        <v>548</v>
      </c>
      <c r="E289" s="19" t="s">
        <v>19</v>
      </c>
      <c r="F289" s="280">
        <v>0</v>
      </c>
      <c r="G289" s="36"/>
      <c r="H289" s="41"/>
    </row>
    <row r="290" spans="1:8" s="2" customFormat="1" ht="16.899999999999999" customHeight="1">
      <c r="A290" s="36"/>
      <c r="B290" s="41"/>
      <c r="C290" s="279" t="s">
        <v>19</v>
      </c>
      <c r="D290" s="279" t="s">
        <v>549</v>
      </c>
      <c r="E290" s="19" t="s">
        <v>19</v>
      </c>
      <c r="F290" s="280">
        <v>12.025</v>
      </c>
      <c r="G290" s="36"/>
      <c r="H290" s="41"/>
    </row>
    <row r="291" spans="1:8" s="2" customFormat="1" ht="16.899999999999999" customHeight="1">
      <c r="A291" s="36"/>
      <c r="B291" s="41"/>
      <c r="C291" s="279" t="s">
        <v>19</v>
      </c>
      <c r="D291" s="279" t="s">
        <v>497</v>
      </c>
      <c r="E291" s="19" t="s">
        <v>19</v>
      </c>
      <c r="F291" s="280">
        <v>0</v>
      </c>
      <c r="G291" s="36"/>
      <c r="H291" s="41"/>
    </row>
    <row r="292" spans="1:8" s="2" customFormat="1" ht="16.899999999999999" customHeight="1">
      <c r="A292" s="36"/>
      <c r="B292" s="41"/>
      <c r="C292" s="279" t="s">
        <v>19</v>
      </c>
      <c r="D292" s="279" t="s">
        <v>498</v>
      </c>
      <c r="E292" s="19" t="s">
        <v>19</v>
      </c>
      <c r="F292" s="280">
        <v>80.81</v>
      </c>
      <c r="G292" s="36"/>
      <c r="H292" s="41"/>
    </row>
    <row r="293" spans="1:8" s="2" customFormat="1" ht="16.899999999999999" customHeight="1">
      <c r="A293" s="36"/>
      <c r="B293" s="41"/>
      <c r="C293" s="279" t="s">
        <v>19</v>
      </c>
      <c r="D293" s="279" t="s">
        <v>499</v>
      </c>
      <c r="E293" s="19" t="s">
        <v>19</v>
      </c>
      <c r="F293" s="280">
        <v>0</v>
      </c>
      <c r="G293" s="36"/>
      <c r="H293" s="41"/>
    </row>
    <row r="294" spans="1:8" s="2" customFormat="1" ht="16.899999999999999" customHeight="1">
      <c r="A294" s="36"/>
      <c r="B294" s="41"/>
      <c r="C294" s="279" t="s">
        <v>19</v>
      </c>
      <c r="D294" s="279" t="s">
        <v>500</v>
      </c>
      <c r="E294" s="19" t="s">
        <v>19</v>
      </c>
      <c r="F294" s="280">
        <v>5.2</v>
      </c>
      <c r="G294" s="36"/>
      <c r="H294" s="41"/>
    </row>
    <row r="295" spans="1:8" s="2" customFormat="1" ht="16.899999999999999" customHeight="1">
      <c r="A295" s="36"/>
      <c r="B295" s="41"/>
      <c r="C295" s="279" t="s">
        <v>19</v>
      </c>
      <c r="D295" s="279" t="s">
        <v>501</v>
      </c>
      <c r="E295" s="19" t="s">
        <v>19</v>
      </c>
      <c r="F295" s="280">
        <v>0</v>
      </c>
      <c r="G295" s="36"/>
      <c r="H295" s="41"/>
    </row>
    <row r="296" spans="1:8" s="2" customFormat="1" ht="16.899999999999999" customHeight="1">
      <c r="A296" s="36"/>
      <c r="B296" s="41"/>
      <c r="C296" s="279" t="s">
        <v>19</v>
      </c>
      <c r="D296" s="279" t="s">
        <v>502</v>
      </c>
      <c r="E296" s="19" t="s">
        <v>19</v>
      </c>
      <c r="F296" s="280">
        <v>0.57999999999999996</v>
      </c>
      <c r="G296" s="36"/>
      <c r="H296" s="41"/>
    </row>
    <row r="297" spans="1:8" s="2" customFormat="1" ht="16.899999999999999" customHeight="1">
      <c r="A297" s="36"/>
      <c r="B297" s="41"/>
      <c r="C297" s="279" t="s">
        <v>215</v>
      </c>
      <c r="D297" s="279" t="s">
        <v>550</v>
      </c>
      <c r="E297" s="19" t="s">
        <v>19</v>
      </c>
      <c r="F297" s="280">
        <v>585.23</v>
      </c>
      <c r="G297" s="36"/>
      <c r="H297" s="41"/>
    </row>
    <row r="298" spans="1:8" s="2" customFormat="1" ht="16.899999999999999" customHeight="1">
      <c r="A298" s="36"/>
      <c r="B298" s="41"/>
      <c r="C298" s="281" t="s">
        <v>7614</v>
      </c>
      <c r="D298" s="36"/>
      <c r="E298" s="36"/>
      <c r="F298" s="36"/>
      <c r="G298" s="36"/>
      <c r="H298" s="41"/>
    </row>
    <row r="299" spans="1:8" s="2" customFormat="1" ht="16.899999999999999" customHeight="1">
      <c r="A299" s="36"/>
      <c r="B299" s="41"/>
      <c r="C299" s="279" t="s">
        <v>518</v>
      </c>
      <c r="D299" s="279" t="s">
        <v>519</v>
      </c>
      <c r="E299" s="19" t="s">
        <v>152</v>
      </c>
      <c r="F299" s="280">
        <v>440.63900000000001</v>
      </c>
      <c r="G299" s="36"/>
      <c r="H299" s="41"/>
    </row>
    <row r="300" spans="1:8" s="2" customFormat="1" ht="16.899999999999999" customHeight="1">
      <c r="A300" s="36"/>
      <c r="B300" s="41"/>
      <c r="C300" s="279" t="s">
        <v>416</v>
      </c>
      <c r="D300" s="279" t="s">
        <v>417</v>
      </c>
      <c r="E300" s="19" t="s">
        <v>152</v>
      </c>
      <c r="F300" s="280">
        <v>1083.5429999999999</v>
      </c>
      <c r="G300" s="36"/>
      <c r="H300" s="41"/>
    </row>
    <row r="301" spans="1:8" s="2" customFormat="1" ht="16.899999999999999" customHeight="1">
      <c r="A301" s="36"/>
      <c r="B301" s="41"/>
      <c r="C301" s="275" t="s">
        <v>218</v>
      </c>
      <c r="D301" s="276" t="s">
        <v>219</v>
      </c>
      <c r="E301" s="277" t="s">
        <v>135</v>
      </c>
      <c r="F301" s="278">
        <v>5</v>
      </c>
      <c r="G301" s="36"/>
      <c r="H301" s="41"/>
    </row>
    <row r="302" spans="1:8" s="2" customFormat="1" ht="16.899999999999999" customHeight="1">
      <c r="A302" s="36"/>
      <c r="B302" s="41"/>
      <c r="C302" s="279" t="s">
        <v>218</v>
      </c>
      <c r="D302" s="279" t="s">
        <v>337</v>
      </c>
      <c r="E302" s="19" t="s">
        <v>19</v>
      </c>
      <c r="F302" s="280">
        <v>5</v>
      </c>
      <c r="G302" s="36"/>
      <c r="H302" s="41"/>
    </row>
    <row r="303" spans="1:8" s="2" customFormat="1" ht="16.899999999999999" customHeight="1">
      <c r="A303" s="36"/>
      <c r="B303" s="41"/>
      <c r="C303" s="281" t="s">
        <v>7614</v>
      </c>
      <c r="D303" s="36"/>
      <c r="E303" s="36"/>
      <c r="F303" s="36"/>
      <c r="G303" s="36"/>
      <c r="H303" s="41"/>
    </row>
    <row r="304" spans="1:8" s="2" customFormat="1" ht="16.899999999999999" customHeight="1">
      <c r="A304" s="36"/>
      <c r="B304" s="41"/>
      <c r="C304" s="279" t="s">
        <v>327</v>
      </c>
      <c r="D304" s="279" t="s">
        <v>328</v>
      </c>
      <c r="E304" s="19" t="s">
        <v>135</v>
      </c>
      <c r="F304" s="280">
        <v>5</v>
      </c>
      <c r="G304" s="36"/>
      <c r="H304" s="41"/>
    </row>
    <row r="305" spans="1:8" s="2" customFormat="1" ht="16.899999999999999" customHeight="1">
      <c r="A305" s="36"/>
      <c r="B305" s="41"/>
      <c r="C305" s="279" t="s">
        <v>1940</v>
      </c>
      <c r="D305" s="279" t="s">
        <v>1941</v>
      </c>
      <c r="E305" s="19" t="s">
        <v>157</v>
      </c>
      <c r="F305" s="280">
        <v>191.23500000000001</v>
      </c>
      <c r="G305" s="36"/>
      <c r="H305" s="41"/>
    </row>
    <row r="306" spans="1:8" s="2" customFormat="1" ht="16.899999999999999" customHeight="1">
      <c r="A306" s="36"/>
      <c r="B306" s="41"/>
      <c r="C306" s="279" t="s">
        <v>1949</v>
      </c>
      <c r="D306" s="279" t="s">
        <v>1950</v>
      </c>
      <c r="E306" s="19" t="s">
        <v>157</v>
      </c>
      <c r="F306" s="280">
        <v>9179.64</v>
      </c>
      <c r="G306" s="36"/>
      <c r="H306" s="41"/>
    </row>
    <row r="307" spans="1:8" s="2" customFormat="1" ht="16.899999999999999" customHeight="1">
      <c r="A307" s="36"/>
      <c r="B307" s="41"/>
      <c r="C307" s="279" t="s">
        <v>1974</v>
      </c>
      <c r="D307" s="279" t="s">
        <v>1975</v>
      </c>
      <c r="E307" s="19" t="s">
        <v>157</v>
      </c>
      <c r="F307" s="280">
        <v>183.6</v>
      </c>
      <c r="G307" s="36"/>
      <c r="H307" s="41"/>
    </row>
    <row r="308" spans="1:8" s="2" customFormat="1" ht="16.899999999999999" customHeight="1">
      <c r="A308" s="36"/>
      <c r="B308" s="41"/>
      <c r="C308" s="275" t="s">
        <v>221</v>
      </c>
      <c r="D308" s="276" t="s">
        <v>222</v>
      </c>
      <c r="E308" s="277" t="s">
        <v>135</v>
      </c>
      <c r="F308" s="278">
        <v>39.700000000000003</v>
      </c>
      <c r="G308" s="36"/>
      <c r="H308" s="41"/>
    </row>
    <row r="309" spans="1:8" s="2" customFormat="1" ht="16.899999999999999" customHeight="1">
      <c r="A309" s="36"/>
      <c r="B309" s="41"/>
      <c r="C309" s="279" t="s">
        <v>19</v>
      </c>
      <c r="D309" s="279" t="s">
        <v>1760</v>
      </c>
      <c r="E309" s="19" t="s">
        <v>19</v>
      </c>
      <c r="F309" s="280">
        <v>34</v>
      </c>
      <c r="G309" s="36"/>
      <c r="H309" s="41"/>
    </row>
    <row r="310" spans="1:8" s="2" customFormat="1" ht="16.899999999999999" customHeight="1">
      <c r="A310" s="36"/>
      <c r="B310" s="41"/>
      <c r="C310" s="279" t="s">
        <v>19</v>
      </c>
      <c r="D310" s="279" t="s">
        <v>1761</v>
      </c>
      <c r="E310" s="19" t="s">
        <v>19</v>
      </c>
      <c r="F310" s="280">
        <v>5.7</v>
      </c>
      <c r="G310" s="36"/>
      <c r="H310" s="41"/>
    </row>
    <row r="311" spans="1:8" s="2" customFormat="1" ht="16.899999999999999" customHeight="1">
      <c r="A311" s="36"/>
      <c r="B311" s="41"/>
      <c r="C311" s="279" t="s">
        <v>221</v>
      </c>
      <c r="D311" s="279" t="s">
        <v>349</v>
      </c>
      <c r="E311" s="19" t="s">
        <v>19</v>
      </c>
      <c r="F311" s="280">
        <v>39.700000000000003</v>
      </c>
      <c r="G311" s="36"/>
      <c r="H311" s="41"/>
    </row>
    <row r="312" spans="1:8" s="2" customFormat="1" ht="16.899999999999999" customHeight="1">
      <c r="A312" s="36"/>
      <c r="B312" s="41"/>
      <c r="C312" s="281" t="s">
        <v>7614</v>
      </c>
      <c r="D312" s="36"/>
      <c r="E312" s="36"/>
      <c r="F312" s="36"/>
      <c r="G312" s="36"/>
      <c r="H312" s="41"/>
    </row>
    <row r="313" spans="1:8" s="2" customFormat="1" ht="16.899999999999999" customHeight="1">
      <c r="A313" s="36"/>
      <c r="B313" s="41"/>
      <c r="C313" s="279" t="s">
        <v>1755</v>
      </c>
      <c r="D313" s="279" t="s">
        <v>1756</v>
      </c>
      <c r="E313" s="19" t="s">
        <v>135</v>
      </c>
      <c r="F313" s="280">
        <v>39.700000000000003</v>
      </c>
      <c r="G313" s="36"/>
      <c r="H313" s="41"/>
    </row>
    <row r="314" spans="1:8" s="2" customFormat="1" ht="16.899999999999999" customHeight="1">
      <c r="A314" s="36"/>
      <c r="B314" s="41"/>
      <c r="C314" s="279" t="s">
        <v>1940</v>
      </c>
      <c r="D314" s="279" t="s">
        <v>1941</v>
      </c>
      <c r="E314" s="19" t="s">
        <v>157</v>
      </c>
      <c r="F314" s="280">
        <v>191.23500000000001</v>
      </c>
      <c r="G314" s="36"/>
      <c r="H314" s="41"/>
    </row>
    <row r="315" spans="1:8" s="2" customFormat="1" ht="16.899999999999999" customHeight="1">
      <c r="A315" s="36"/>
      <c r="B315" s="41"/>
      <c r="C315" s="279" t="s">
        <v>1949</v>
      </c>
      <c r="D315" s="279" t="s">
        <v>1950</v>
      </c>
      <c r="E315" s="19" t="s">
        <v>157</v>
      </c>
      <c r="F315" s="280">
        <v>9179.64</v>
      </c>
      <c r="G315" s="36"/>
      <c r="H315" s="41"/>
    </row>
    <row r="316" spans="1:8" s="2" customFormat="1" ht="16.899999999999999" customHeight="1">
      <c r="A316" s="36"/>
      <c r="B316" s="41"/>
      <c r="C316" s="279" t="s">
        <v>1970</v>
      </c>
      <c r="D316" s="279" t="s">
        <v>1971</v>
      </c>
      <c r="E316" s="19" t="s">
        <v>157</v>
      </c>
      <c r="F316" s="280">
        <v>19.462</v>
      </c>
      <c r="G316" s="36"/>
      <c r="H316" s="41"/>
    </row>
    <row r="317" spans="1:8" s="2" customFormat="1" ht="16.899999999999999" customHeight="1">
      <c r="A317" s="36"/>
      <c r="B317" s="41"/>
      <c r="C317" s="275" t="s">
        <v>224</v>
      </c>
      <c r="D317" s="276" t="s">
        <v>225</v>
      </c>
      <c r="E317" s="277" t="s">
        <v>152</v>
      </c>
      <c r="F317" s="278">
        <v>1855.223</v>
      </c>
      <c r="G317" s="36"/>
      <c r="H317" s="41"/>
    </row>
    <row r="318" spans="1:8" s="2" customFormat="1" ht="16.899999999999999" customHeight="1">
      <c r="A318" s="36"/>
      <c r="B318" s="41"/>
      <c r="C318" s="279" t="s">
        <v>19</v>
      </c>
      <c r="D318" s="279" t="s">
        <v>259</v>
      </c>
      <c r="E318" s="19" t="s">
        <v>19</v>
      </c>
      <c r="F318" s="280">
        <v>2167.0859999999998</v>
      </c>
      <c r="G318" s="36"/>
      <c r="H318" s="41"/>
    </row>
    <row r="319" spans="1:8" s="2" customFormat="1" ht="16.899999999999999" customHeight="1">
      <c r="A319" s="36"/>
      <c r="B319" s="41"/>
      <c r="C319" s="279" t="s">
        <v>19</v>
      </c>
      <c r="D319" s="279" t="s">
        <v>256</v>
      </c>
      <c r="E319" s="19" t="s">
        <v>19</v>
      </c>
      <c r="F319" s="280">
        <v>8.0079999999999991</v>
      </c>
      <c r="G319" s="36"/>
      <c r="H319" s="41"/>
    </row>
    <row r="320" spans="1:8" s="2" customFormat="1" ht="16.899999999999999" customHeight="1">
      <c r="A320" s="36"/>
      <c r="B320" s="41"/>
      <c r="C320" s="279" t="s">
        <v>19</v>
      </c>
      <c r="D320" s="279" t="s">
        <v>244</v>
      </c>
      <c r="E320" s="19" t="s">
        <v>19</v>
      </c>
      <c r="F320" s="280">
        <v>16.52</v>
      </c>
      <c r="G320" s="36"/>
      <c r="H320" s="41"/>
    </row>
    <row r="321" spans="1:8" s="2" customFormat="1" ht="16.899999999999999" customHeight="1">
      <c r="A321" s="36"/>
      <c r="B321" s="41"/>
      <c r="C321" s="279" t="s">
        <v>19</v>
      </c>
      <c r="D321" s="279" t="s">
        <v>675</v>
      </c>
      <c r="E321" s="19" t="s">
        <v>19</v>
      </c>
      <c r="F321" s="280">
        <v>71.915000000000006</v>
      </c>
      <c r="G321" s="36"/>
      <c r="H321" s="41"/>
    </row>
    <row r="322" spans="1:8" s="2" customFormat="1" ht="16.899999999999999" customHeight="1">
      <c r="A322" s="36"/>
      <c r="B322" s="41"/>
      <c r="C322" s="279" t="s">
        <v>19</v>
      </c>
      <c r="D322" s="279" t="s">
        <v>676</v>
      </c>
      <c r="E322" s="19" t="s">
        <v>19</v>
      </c>
      <c r="F322" s="280">
        <v>-408.30599999999998</v>
      </c>
      <c r="G322" s="36"/>
      <c r="H322" s="41"/>
    </row>
    <row r="323" spans="1:8" s="2" customFormat="1" ht="16.899999999999999" customHeight="1">
      <c r="A323" s="36"/>
      <c r="B323" s="41"/>
      <c r="C323" s="279" t="s">
        <v>224</v>
      </c>
      <c r="D323" s="279" t="s">
        <v>349</v>
      </c>
      <c r="E323" s="19" t="s">
        <v>19</v>
      </c>
      <c r="F323" s="280">
        <v>1855.223</v>
      </c>
      <c r="G323" s="36"/>
      <c r="H323" s="41"/>
    </row>
    <row r="324" spans="1:8" s="2" customFormat="1" ht="16.899999999999999" customHeight="1">
      <c r="A324" s="36"/>
      <c r="B324" s="41"/>
      <c r="C324" s="281" t="s">
        <v>7614</v>
      </c>
      <c r="D324" s="36"/>
      <c r="E324" s="36"/>
      <c r="F324" s="36"/>
      <c r="G324" s="36"/>
      <c r="H324" s="41"/>
    </row>
    <row r="325" spans="1:8" s="2" customFormat="1" ht="16.899999999999999" customHeight="1">
      <c r="A325" s="36"/>
      <c r="B325" s="41"/>
      <c r="C325" s="279" t="s">
        <v>671</v>
      </c>
      <c r="D325" s="279" t="s">
        <v>672</v>
      </c>
      <c r="E325" s="19" t="s">
        <v>152</v>
      </c>
      <c r="F325" s="280">
        <v>1855.223</v>
      </c>
      <c r="G325" s="36"/>
      <c r="H325" s="41"/>
    </row>
    <row r="326" spans="1:8" s="2" customFormat="1" ht="16.899999999999999" customHeight="1">
      <c r="A326" s="36"/>
      <c r="B326" s="41"/>
      <c r="C326" s="279" t="s">
        <v>678</v>
      </c>
      <c r="D326" s="279" t="s">
        <v>679</v>
      </c>
      <c r="E326" s="19" t="s">
        <v>152</v>
      </c>
      <c r="F326" s="280">
        <v>18552.23</v>
      </c>
      <c r="G326" s="36"/>
      <c r="H326" s="41"/>
    </row>
    <row r="327" spans="1:8" s="2" customFormat="1" ht="16.899999999999999" customHeight="1">
      <c r="A327" s="36"/>
      <c r="B327" s="41"/>
      <c r="C327" s="279" t="s">
        <v>715</v>
      </c>
      <c r="D327" s="279" t="s">
        <v>716</v>
      </c>
      <c r="E327" s="19" t="s">
        <v>157</v>
      </c>
      <c r="F327" s="280">
        <v>4842.6570000000002</v>
      </c>
      <c r="G327" s="36"/>
      <c r="H327" s="41"/>
    </row>
    <row r="328" spans="1:8" s="2" customFormat="1" ht="16.899999999999999" customHeight="1">
      <c r="A328" s="36"/>
      <c r="B328" s="41"/>
      <c r="C328" s="275" t="s">
        <v>227</v>
      </c>
      <c r="D328" s="276" t="s">
        <v>228</v>
      </c>
      <c r="E328" s="277" t="s">
        <v>152</v>
      </c>
      <c r="F328" s="278">
        <v>683.298</v>
      </c>
      <c r="G328" s="36"/>
      <c r="H328" s="41"/>
    </row>
    <row r="329" spans="1:8" s="2" customFormat="1" ht="16.899999999999999" customHeight="1">
      <c r="A329" s="36"/>
      <c r="B329" s="41"/>
      <c r="C329" s="279" t="s">
        <v>19</v>
      </c>
      <c r="D329" s="279" t="s">
        <v>688</v>
      </c>
      <c r="E329" s="19" t="s">
        <v>19</v>
      </c>
      <c r="F329" s="280">
        <v>0</v>
      </c>
      <c r="G329" s="36"/>
      <c r="H329" s="41"/>
    </row>
    <row r="330" spans="1:8" s="2" customFormat="1" ht="16.899999999999999" customHeight="1">
      <c r="A330" s="36"/>
      <c r="B330" s="41"/>
      <c r="C330" s="279" t="s">
        <v>19</v>
      </c>
      <c r="D330" s="279" t="s">
        <v>262</v>
      </c>
      <c r="E330" s="19" t="s">
        <v>19</v>
      </c>
      <c r="F330" s="280">
        <v>629.48400000000004</v>
      </c>
      <c r="G330" s="36"/>
      <c r="H330" s="41"/>
    </row>
    <row r="331" spans="1:8" s="2" customFormat="1" ht="16.899999999999999" customHeight="1">
      <c r="A331" s="36"/>
      <c r="B331" s="41"/>
      <c r="C331" s="279" t="s">
        <v>19</v>
      </c>
      <c r="D331" s="279" t="s">
        <v>166</v>
      </c>
      <c r="E331" s="19" t="s">
        <v>19</v>
      </c>
      <c r="F331" s="280">
        <v>53.814</v>
      </c>
      <c r="G331" s="36"/>
      <c r="H331" s="41"/>
    </row>
    <row r="332" spans="1:8" s="2" customFormat="1" ht="16.899999999999999" customHeight="1">
      <c r="A332" s="36"/>
      <c r="B332" s="41"/>
      <c r="C332" s="279" t="s">
        <v>227</v>
      </c>
      <c r="D332" s="279" t="s">
        <v>349</v>
      </c>
      <c r="E332" s="19" t="s">
        <v>19</v>
      </c>
      <c r="F332" s="280">
        <v>683.298</v>
      </c>
      <c r="G332" s="36"/>
      <c r="H332" s="41"/>
    </row>
    <row r="333" spans="1:8" s="2" customFormat="1" ht="16.899999999999999" customHeight="1">
      <c r="A333" s="36"/>
      <c r="B333" s="41"/>
      <c r="C333" s="281" t="s">
        <v>7614</v>
      </c>
      <c r="D333" s="36"/>
      <c r="E333" s="36"/>
      <c r="F333" s="36"/>
      <c r="G333" s="36"/>
      <c r="H333" s="41"/>
    </row>
    <row r="334" spans="1:8" s="2" customFormat="1" ht="16.899999999999999" customHeight="1">
      <c r="A334" s="36"/>
      <c r="B334" s="41"/>
      <c r="C334" s="279" t="s">
        <v>684</v>
      </c>
      <c r="D334" s="279" t="s">
        <v>685</v>
      </c>
      <c r="E334" s="19" t="s">
        <v>152</v>
      </c>
      <c r="F334" s="280">
        <v>683.298</v>
      </c>
      <c r="G334" s="36"/>
      <c r="H334" s="41"/>
    </row>
    <row r="335" spans="1:8" s="2" customFormat="1" ht="16.899999999999999" customHeight="1">
      <c r="A335" s="36"/>
      <c r="B335" s="41"/>
      <c r="C335" s="279" t="s">
        <v>689</v>
      </c>
      <c r="D335" s="279" t="s">
        <v>690</v>
      </c>
      <c r="E335" s="19" t="s">
        <v>152</v>
      </c>
      <c r="F335" s="280">
        <v>6832.98</v>
      </c>
      <c r="G335" s="36"/>
      <c r="H335" s="41"/>
    </row>
    <row r="336" spans="1:8" s="2" customFormat="1" ht="16.899999999999999" customHeight="1">
      <c r="A336" s="36"/>
      <c r="B336" s="41"/>
      <c r="C336" s="279" t="s">
        <v>715</v>
      </c>
      <c r="D336" s="279" t="s">
        <v>716</v>
      </c>
      <c r="E336" s="19" t="s">
        <v>157</v>
      </c>
      <c r="F336" s="280">
        <v>4842.6570000000002</v>
      </c>
      <c r="G336" s="36"/>
      <c r="H336" s="41"/>
    </row>
    <row r="337" spans="1:8" s="2" customFormat="1" ht="16.899999999999999" customHeight="1">
      <c r="A337" s="36"/>
      <c r="B337" s="41"/>
      <c r="C337" s="275" t="s">
        <v>230</v>
      </c>
      <c r="D337" s="276" t="s">
        <v>231</v>
      </c>
      <c r="E337" s="277" t="s">
        <v>135</v>
      </c>
      <c r="F337" s="278">
        <v>2.5339999999999998</v>
      </c>
      <c r="G337" s="36"/>
      <c r="H337" s="41"/>
    </row>
    <row r="338" spans="1:8" s="2" customFormat="1" ht="16.899999999999999" customHeight="1">
      <c r="A338" s="36"/>
      <c r="B338" s="41"/>
      <c r="C338" s="279" t="s">
        <v>19</v>
      </c>
      <c r="D338" s="279" t="s">
        <v>2045</v>
      </c>
      <c r="E338" s="19" t="s">
        <v>19</v>
      </c>
      <c r="F338" s="280">
        <v>1.3440000000000001</v>
      </c>
      <c r="G338" s="36"/>
      <c r="H338" s="41"/>
    </row>
    <row r="339" spans="1:8" s="2" customFormat="1" ht="16.899999999999999" customHeight="1">
      <c r="A339" s="36"/>
      <c r="B339" s="41"/>
      <c r="C339" s="279" t="s">
        <v>19</v>
      </c>
      <c r="D339" s="279" t="s">
        <v>2066</v>
      </c>
      <c r="E339" s="19" t="s">
        <v>19</v>
      </c>
      <c r="F339" s="280">
        <v>1.19</v>
      </c>
      <c r="G339" s="36"/>
      <c r="H339" s="41"/>
    </row>
    <row r="340" spans="1:8" s="2" customFormat="1" ht="16.899999999999999" customHeight="1">
      <c r="A340" s="36"/>
      <c r="B340" s="41"/>
      <c r="C340" s="279" t="s">
        <v>230</v>
      </c>
      <c r="D340" s="279" t="s">
        <v>349</v>
      </c>
      <c r="E340" s="19" t="s">
        <v>19</v>
      </c>
      <c r="F340" s="280">
        <v>2.5339999999999998</v>
      </c>
      <c r="G340" s="36"/>
      <c r="H340" s="41"/>
    </row>
    <row r="341" spans="1:8" s="2" customFormat="1" ht="16.899999999999999" customHeight="1">
      <c r="A341" s="36"/>
      <c r="B341" s="41"/>
      <c r="C341" s="281" t="s">
        <v>7614</v>
      </c>
      <c r="D341" s="36"/>
      <c r="E341" s="36"/>
      <c r="F341" s="36"/>
      <c r="G341" s="36"/>
      <c r="H341" s="41"/>
    </row>
    <row r="342" spans="1:8" s="2" customFormat="1" ht="16.899999999999999" customHeight="1">
      <c r="A342" s="36"/>
      <c r="B342" s="41"/>
      <c r="C342" s="279" t="s">
        <v>2062</v>
      </c>
      <c r="D342" s="279" t="s">
        <v>2063</v>
      </c>
      <c r="E342" s="19" t="s">
        <v>135</v>
      </c>
      <c r="F342" s="280">
        <v>2.5339999999999998</v>
      </c>
      <c r="G342" s="36"/>
      <c r="H342" s="41"/>
    </row>
    <row r="343" spans="1:8" s="2" customFormat="1" ht="16.899999999999999" customHeight="1">
      <c r="A343" s="36"/>
      <c r="B343" s="41"/>
      <c r="C343" s="279" t="s">
        <v>2057</v>
      </c>
      <c r="D343" s="279" t="s">
        <v>2058</v>
      </c>
      <c r="E343" s="19" t="s">
        <v>135</v>
      </c>
      <c r="F343" s="280">
        <v>2.7869999999999999</v>
      </c>
      <c r="G343" s="36"/>
      <c r="H343" s="41"/>
    </row>
    <row r="344" spans="1:8" s="2" customFormat="1" ht="16.899999999999999" customHeight="1">
      <c r="A344" s="36"/>
      <c r="B344" s="41"/>
      <c r="C344" s="275" t="s">
        <v>233</v>
      </c>
      <c r="D344" s="276" t="s">
        <v>234</v>
      </c>
      <c r="E344" s="277" t="s">
        <v>135</v>
      </c>
      <c r="F344" s="278">
        <v>34</v>
      </c>
      <c r="G344" s="36"/>
      <c r="H344" s="41"/>
    </row>
    <row r="345" spans="1:8" s="2" customFormat="1" ht="16.899999999999999" customHeight="1">
      <c r="A345" s="36"/>
      <c r="B345" s="41"/>
      <c r="C345" s="279" t="s">
        <v>19</v>
      </c>
      <c r="D345" s="279" t="s">
        <v>2031</v>
      </c>
      <c r="E345" s="19" t="s">
        <v>19</v>
      </c>
      <c r="F345" s="280">
        <v>34</v>
      </c>
      <c r="G345" s="36"/>
      <c r="H345" s="41"/>
    </row>
    <row r="346" spans="1:8" s="2" customFormat="1" ht="16.899999999999999" customHeight="1">
      <c r="A346" s="36"/>
      <c r="B346" s="41"/>
      <c r="C346" s="279" t="s">
        <v>233</v>
      </c>
      <c r="D346" s="279" t="s">
        <v>349</v>
      </c>
      <c r="E346" s="19" t="s">
        <v>19</v>
      </c>
      <c r="F346" s="280">
        <v>34</v>
      </c>
      <c r="G346" s="36"/>
      <c r="H346" s="41"/>
    </row>
    <row r="347" spans="1:8" s="2" customFormat="1" ht="16.899999999999999" customHeight="1">
      <c r="A347" s="36"/>
      <c r="B347" s="41"/>
      <c r="C347" s="281" t="s">
        <v>7614</v>
      </c>
      <c r="D347" s="36"/>
      <c r="E347" s="36"/>
      <c r="F347" s="36"/>
      <c r="G347" s="36"/>
      <c r="H347" s="41"/>
    </row>
    <row r="348" spans="1:8" s="2" customFormat="1" ht="16.899999999999999" customHeight="1">
      <c r="A348" s="36"/>
      <c r="B348" s="41"/>
      <c r="C348" s="279" t="s">
        <v>2051</v>
      </c>
      <c r="D348" s="279" t="s">
        <v>2052</v>
      </c>
      <c r="E348" s="19" t="s">
        <v>135</v>
      </c>
      <c r="F348" s="280">
        <v>34</v>
      </c>
      <c r="G348" s="36"/>
      <c r="H348" s="41"/>
    </row>
    <row r="349" spans="1:8" s="2" customFormat="1" ht="16.899999999999999" customHeight="1">
      <c r="A349" s="36"/>
      <c r="B349" s="41"/>
      <c r="C349" s="279" t="s">
        <v>2057</v>
      </c>
      <c r="D349" s="279" t="s">
        <v>2058</v>
      </c>
      <c r="E349" s="19" t="s">
        <v>135</v>
      </c>
      <c r="F349" s="280">
        <v>37.4</v>
      </c>
      <c r="G349" s="36"/>
      <c r="H349" s="41"/>
    </row>
    <row r="350" spans="1:8" s="2" customFormat="1" ht="16.899999999999999" customHeight="1">
      <c r="A350" s="36"/>
      <c r="B350" s="41"/>
      <c r="C350" s="275" t="s">
        <v>235</v>
      </c>
      <c r="D350" s="276" t="s">
        <v>236</v>
      </c>
      <c r="E350" s="277" t="s">
        <v>135</v>
      </c>
      <c r="F350" s="278">
        <v>10.4</v>
      </c>
      <c r="G350" s="36"/>
      <c r="H350" s="41"/>
    </row>
    <row r="351" spans="1:8" s="2" customFormat="1" ht="16.899999999999999" customHeight="1">
      <c r="A351" s="36"/>
      <c r="B351" s="41"/>
      <c r="C351" s="281" t="s">
        <v>7614</v>
      </c>
      <c r="D351" s="36"/>
      <c r="E351" s="36"/>
      <c r="F351" s="36"/>
      <c r="G351" s="36"/>
      <c r="H351" s="41"/>
    </row>
    <row r="352" spans="1:8" s="2" customFormat="1" ht="16.899999999999999" customHeight="1">
      <c r="A352" s="36"/>
      <c r="B352" s="41"/>
      <c r="C352" s="279" t="s">
        <v>1669</v>
      </c>
      <c r="D352" s="279" t="s">
        <v>1670</v>
      </c>
      <c r="E352" s="19" t="s">
        <v>135</v>
      </c>
      <c r="F352" s="280">
        <v>11.96</v>
      </c>
      <c r="G352" s="36"/>
      <c r="H352" s="41"/>
    </row>
    <row r="353" spans="1:8" s="2" customFormat="1" ht="16.899999999999999" customHeight="1">
      <c r="A353" s="36"/>
      <c r="B353" s="41"/>
      <c r="C353" s="275" t="s">
        <v>238</v>
      </c>
      <c r="D353" s="276" t="s">
        <v>239</v>
      </c>
      <c r="E353" s="277" t="s">
        <v>186</v>
      </c>
      <c r="F353" s="278">
        <v>241.1</v>
      </c>
      <c r="G353" s="36"/>
      <c r="H353" s="41"/>
    </row>
    <row r="354" spans="1:8" s="2" customFormat="1" ht="16.899999999999999" customHeight="1">
      <c r="A354" s="36"/>
      <c r="B354" s="41"/>
      <c r="C354" s="279" t="s">
        <v>19</v>
      </c>
      <c r="D354" s="279" t="s">
        <v>2120</v>
      </c>
      <c r="E354" s="19" t="s">
        <v>19</v>
      </c>
      <c r="F354" s="280">
        <v>0</v>
      </c>
      <c r="G354" s="36"/>
      <c r="H354" s="41"/>
    </row>
    <row r="355" spans="1:8" s="2" customFormat="1" ht="16.899999999999999" customHeight="1">
      <c r="A355" s="36"/>
      <c r="B355" s="41"/>
      <c r="C355" s="279" t="s">
        <v>19</v>
      </c>
      <c r="D355" s="279" t="s">
        <v>2137</v>
      </c>
      <c r="E355" s="19" t="s">
        <v>19</v>
      </c>
      <c r="F355" s="280">
        <v>241.1</v>
      </c>
      <c r="G355" s="36"/>
      <c r="H355" s="41"/>
    </row>
    <row r="356" spans="1:8" s="2" customFormat="1" ht="16.899999999999999" customHeight="1">
      <c r="A356" s="36"/>
      <c r="B356" s="41"/>
      <c r="C356" s="279" t="s">
        <v>238</v>
      </c>
      <c r="D356" s="279" t="s">
        <v>349</v>
      </c>
      <c r="E356" s="19" t="s">
        <v>19</v>
      </c>
      <c r="F356" s="280">
        <v>241.1</v>
      </c>
      <c r="G356" s="36"/>
      <c r="H356" s="41"/>
    </row>
    <row r="357" spans="1:8" s="2" customFormat="1" ht="16.899999999999999" customHeight="1">
      <c r="A357" s="36"/>
      <c r="B357" s="41"/>
      <c r="C357" s="281" t="s">
        <v>7614</v>
      </c>
      <c r="D357" s="36"/>
      <c r="E357" s="36"/>
      <c r="F357" s="36"/>
      <c r="G357" s="36"/>
      <c r="H357" s="41"/>
    </row>
    <row r="358" spans="1:8" s="2" customFormat="1" ht="16.899999999999999" customHeight="1">
      <c r="A358" s="36"/>
      <c r="B358" s="41"/>
      <c r="C358" s="279" t="s">
        <v>2133</v>
      </c>
      <c r="D358" s="279" t="s">
        <v>2134</v>
      </c>
      <c r="E358" s="19" t="s">
        <v>186</v>
      </c>
      <c r="F358" s="280">
        <v>241.1</v>
      </c>
      <c r="G358" s="36"/>
      <c r="H358" s="41"/>
    </row>
    <row r="359" spans="1:8" s="2" customFormat="1" ht="16.899999999999999" customHeight="1">
      <c r="A359" s="36"/>
      <c r="B359" s="41"/>
      <c r="C359" s="279" t="s">
        <v>2139</v>
      </c>
      <c r="D359" s="279" t="s">
        <v>2140</v>
      </c>
      <c r="E359" s="19" t="s">
        <v>267</v>
      </c>
      <c r="F359" s="280">
        <v>229.768</v>
      </c>
      <c r="G359" s="36"/>
      <c r="H359" s="41"/>
    </row>
    <row r="360" spans="1:8" s="2" customFormat="1" ht="16.899999999999999" customHeight="1">
      <c r="A360" s="36"/>
      <c r="B360" s="41"/>
      <c r="C360" s="275" t="s">
        <v>241</v>
      </c>
      <c r="D360" s="276" t="s">
        <v>242</v>
      </c>
      <c r="E360" s="277" t="s">
        <v>135</v>
      </c>
      <c r="F360" s="278">
        <v>19.920000000000002</v>
      </c>
      <c r="G360" s="36"/>
      <c r="H360" s="41"/>
    </row>
    <row r="361" spans="1:8" s="2" customFormat="1" ht="16.899999999999999" customHeight="1">
      <c r="A361" s="36"/>
      <c r="B361" s="41"/>
      <c r="C361" s="279" t="s">
        <v>241</v>
      </c>
      <c r="D361" s="279" t="s">
        <v>1725</v>
      </c>
      <c r="E361" s="19" t="s">
        <v>19</v>
      </c>
      <c r="F361" s="280">
        <v>19.920000000000002</v>
      </c>
      <c r="G361" s="36"/>
      <c r="H361" s="41"/>
    </row>
    <row r="362" spans="1:8" s="2" customFormat="1" ht="16.899999999999999" customHeight="1">
      <c r="A362" s="36"/>
      <c r="B362" s="41"/>
      <c r="C362" s="281" t="s">
        <v>7614</v>
      </c>
      <c r="D362" s="36"/>
      <c r="E362" s="36"/>
      <c r="F362" s="36"/>
      <c r="G362" s="36"/>
      <c r="H362" s="41"/>
    </row>
    <row r="363" spans="1:8" s="2" customFormat="1" ht="16.899999999999999" customHeight="1">
      <c r="A363" s="36"/>
      <c r="B363" s="41"/>
      <c r="C363" s="279" t="s">
        <v>1803</v>
      </c>
      <c r="D363" s="279" t="s">
        <v>1804</v>
      </c>
      <c r="E363" s="19" t="s">
        <v>135</v>
      </c>
      <c r="F363" s="280">
        <v>19.920000000000002</v>
      </c>
      <c r="G363" s="36"/>
      <c r="H363" s="41"/>
    </row>
    <row r="364" spans="1:8" s="2" customFormat="1" ht="16.899999999999999" customHeight="1">
      <c r="A364" s="36"/>
      <c r="B364" s="41"/>
      <c r="C364" s="279" t="s">
        <v>1784</v>
      </c>
      <c r="D364" s="279" t="s">
        <v>1785</v>
      </c>
      <c r="E364" s="19" t="s">
        <v>135</v>
      </c>
      <c r="F364" s="280">
        <v>19.920000000000002</v>
      </c>
      <c r="G364" s="36"/>
      <c r="H364" s="41"/>
    </row>
    <row r="365" spans="1:8" s="2" customFormat="1" ht="16.899999999999999" customHeight="1">
      <c r="A365" s="36"/>
      <c r="B365" s="41"/>
      <c r="C365" s="275" t="s">
        <v>2232</v>
      </c>
      <c r="D365" s="276" t="s">
        <v>2233</v>
      </c>
      <c r="E365" s="277" t="s">
        <v>157</v>
      </c>
      <c r="F365" s="278">
        <v>1.478</v>
      </c>
      <c r="G365" s="36"/>
      <c r="H365" s="41"/>
    </row>
    <row r="366" spans="1:8" s="2" customFormat="1" ht="16.899999999999999" customHeight="1">
      <c r="A366" s="36"/>
      <c r="B366" s="41"/>
      <c r="C366" s="275" t="s">
        <v>244</v>
      </c>
      <c r="D366" s="276" t="s">
        <v>245</v>
      </c>
      <c r="E366" s="277" t="s">
        <v>152</v>
      </c>
      <c r="F366" s="278">
        <v>16.52</v>
      </c>
      <c r="G366" s="36"/>
      <c r="H366" s="41"/>
    </row>
    <row r="367" spans="1:8" s="2" customFormat="1" ht="16.899999999999999" customHeight="1">
      <c r="A367" s="36"/>
      <c r="B367" s="41"/>
      <c r="C367" s="279" t="s">
        <v>19</v>
      </c>
      <c r="D367" s="279" t="s">
        <v>562</v>
      </c>
      <c r="E367" s="19" t="s">
        <v>19</v>
      </c>
      <c r="F367" s="280">
        <v>0</v>
      </c>
      <c r="G367" s="36"/>
      <c r="H367" s="41"/>
    </row>
    <row r="368" spans="1:8" s="2" customFormat="1" ht="16.899999999999999" customHeight="1">
      <c r="A368" s="36"/>
      <c r="B368" s="41"/>
      <c r="C368" s="279" t="s">
        <v>19</v>
      </c>
      <c r="D368" s="279" t="s">
        <v>563</v>
      </c>
      <c r="E368" s="19" t="s">
        <v>19</v>
      </c>
      <c r="F368" s="280">
        <v>16.52</v>
      </c>
      <c r="G368" s="36"/>
      <c r="H368" s="41"/>
    </row>
    <row r="369" spans="1:8" s="2" customFormat="1" ht="16.899999999999999" customHeight="1">
      <c r="A369" s="36"/>
      <c r="B369" s="41"/>
      <c r="C369" s="279" t="s">
        <v>244</v>
      </c>
      <c r="D369" s="279" t="s">
        <v>349</v>
      </c>
      <c r="E369" s="19" t="s">
        <v>19</v>
      </c>
      <c r="F369" s="280">
        <v>16.52</v>
      </c>
      <c r="G369" s="36"/>
      <c r="H369" s="41"/>
    </row>
    <row r="370" spans="1:8" s="2" customFormat="1" ht="16.899999999999999" customHeight="1">
      <c r="A370" s="36"/>
      <c r="B370" s="41"/>
      <c r="C370" s="281" t="s">
        <v>7614</v>
      </c>
      <c r="D370" s="36"/>
      <c r="E370" s="36"/>
      <c r="F370" s="36"/>
      <c r="G370" s="36"/>
      <c r="H370" s="41"/>
    </row>
    <row r="371" spans="1:8" s="2" customFormat="1" ht="16.899999999999999" customHeight="1">
      <c r="A371" s="36"/>
      <c r="B371" s="41"/>
      <c r="C371" s="279" t="s">
        <v>557</v>
      </c>
      <c r="D371" s="279" t="s">
        <v>558</v>
      </c>
      <c r="E371" s="19" t="s">
        <v>152</v>
      </c>
      <c r="F371" s="280">
        <v>16.52</v>
      </c>
      <c r="G371" s="36"/>
      <c r="H371" s="41"/>
    </row>
    <row r="372" spans="1:8" s="2" customFormat="1" ht="16.899999999999999" customHeight="1">
      <c r="A372" s="36"/>
      <c r="B372" s="41"/>
      <c r="C372" s="279" t="s">
        <v>671</v>
      </c>
      <c r="D372" s="279" t="s">
        <v>672</v>
      </c>
      <c r="E372" s="19" t="s">
        <v>152</v>
      </c>
      <c r="F372" s="280">
        <v>1855.223</v>
      </c>
      <c r="G372" s="36"/>
      <c r="H372" s="41"/>
    </row>
    <row r="373" spans="1:8" s="2" customFormat="1" ht="16.899999999999999" customHeight="1">
      <c r="A373" s="36"/>
      <c r="B373" s="41"/>
      <c r="C373" s="275" t="s">
        <v>247</v>
      </c>
      <c r="D373" s="276" t="s">
        <v>248</v>
      </c>
      <c r="E373" s="277" t="s">
        <v>135</v>
      </c>
      <c r="F373" s="278">
        <v>403</v>
      </c>
      <c r="G373" s="36"/>
      <c r="H373" s="41"/>
    </row>
    <row r="374" spans="1:8" s="2" customFormat="1" ht="16.899999999999999" customHeight="1">
      <c r="A374" s="36"/>
      <c r="B374" s="41"/>
      <c r="C374" s="279" t="s">
        <v>19</v>
      </c>
      <c r="D374" s="279" t="s">
        <v>348</v>
      </c>
      <c r="E374" s="19" t="s">
        <v>19</v>
      </c>
      <c r="F374" s="280">
        <v>403</v>
      </c>
      <c r="G374" s="36"/>
      <c r="H374" s="41"/>
    </row>
    <row r="375" spans="1:8" s="2" customFormat="1" ht="16.899999999999999" customHeight="1">
      <c r="A375" s="36"/>
      <c r="B375" s="41"/>
      <c r="C375" s="279" t="s">
        <v>247</v>
      </c>
      <c r="D375" s="279" t="s">
        <v>349</v>
      </c>
      <c r="E375" s="19" t="s">
        <v>19</v>
      </c>
      <c r="F375" s="280">
        <v>403</v>
      </c>
      <c r="G375" s="36"/>
      <c r="H375" s="41"/>
    </row>
    <row r="376" spans="1:8" s="2" customFormat="1" ht="16.899999999999999" customHeight="1">
      <c r="A376" s="36"/>
      <c r="B376" s="41"/>
      <c r="C376" s="281" t="s">
        <v>7614</v>
      </c>
      <c r="D376" s="36"/>
      <c r="E376" s="36"/>
      <c r="F376" s="36"/>
      <c r="G376" s="36"/>
      <c r="H376" s="41"/>
    </row>
    <row r="377" spans="1:8" s="2" customFormat="1" ht="16.899999999999999" customHeight="1">
      <c r="A377" s="36"/>
      <c r="B377" s="41"/>
      <c r="C377" s="279" t="s">
        <v>344</v>
      </c>
      <c r="D377" s="279" t="s">
        <v>345</v>
      </c>
      <c r="E377" s="19" t="s">
        <v>135</v>
      </c>
      <c r="F377" s="280">
        <v>403</v>
      </c>
      <c r="G377" s="36"/>
      <c r="H377" s="41"/>
    </row>
    <row r="378" spans="1:8" s="2" customFormat="1" ht="16.899999999999999" customHeight="1">
      <c r="A378" s="36"/>
      <c r="B378" s="41"/>
      <c r="C378" s="279" t="s">
        <v>338</v>
      </c>
      <c r="D378" s="279" t="s">
        <v>339</v>
      </c>
      <c r="E378" s="19" t="s">
        <v>135</v>
      </c>
      <c r="F378" s="280">
        <v>403</v>
      </c>
      <c r="G378" s="36"/>
      <c r="H378" s="41"/>
    </row>
    <row r="379" spans="1:8" s="2" customFormat="1" ht="16.899999999999999" customHeight="1">
      <c r="A379" s="36"/>
      <c r="B379" s="41"/>
      <c r="C379" s="279" t="s">
        <v>1927</v>
      </c>
      <c r="D379" s="279" t="s">
        <v>1928</v>
      </c>
      <c r="E379" s="19" t="s">
        <v>157</v>
      </c>
      <c r="F379" s="280">
        <v>177.32</v>
      </c>
      <c r="G379" s="36"/>
      <c r="H379" s="41"/>
    </row>
    <row r="380" spans="1:8" s="2" customFormat="1" ht="16.899999999999999" customHeight="1">
      <c r="A380" s="36"/>
      <c r="B380" s="41"/>
      <c r="C380" s="279" t="s">
        <v>1934</v>
      </c>
      <c r="D380" s="279" t="s">
        <v>1935</v>
      </c>
      <c r="E380" s="19" t="s">
        <v>157</v>
      </c>
      <c r="F380" s="280">
        <v>4255.68</v>
      </c>
      <c r="G380" s="36"/>
      <c r="H380" s="41"/>
    </row>
    <row r="381" spans="1:8" s="2" customFormat="1" ht="16.899999999999999" customHeight="1">
      <c r="A381" s="36"/>
      <c r="B381" s="41"/>
      <c r="C381" s="279" t="s">
        <v>1940</v>
      </c>
      <c r="D381" s="279" t="s">
        <v>1941</v>
      </c>
      <c r="E381" s="19" t="s">
        <v>157</v>
      </c>
      <c r="F381" s="280">
        <v>191.23500000000001</v>
      </c>
      <c r="G381" s="36"/>
      <c r="H381" s="41"/>
    </row>
    <row r="382" spans="1:8" s="2" customFormat="1" ht="16.899999999999999" customHeight="1">
      <c r="A382" s="36"/>
      <c r="B382" s="41"/>
      <c r="C382" s="279" t="s">
        <v>1949</v>
      </c>
      <c r="D382" s="279" t="s">
        <v>1950</v>
      </c>
      <c r="E382" s="19" t="s">
        <v>157</v>
      </c>
      <c r="F382" s="280">
        <v>9179.64</v>
      </c>
      <c r="G382" s="36"/>
      <c r="H382" s="41"/>
    </row>
    <row r="383" spans="1:8" s="2" customFormat="1" ht="16.899999999999999" customHeight="1">
      <c r="A383" s="36"/>
      <c r="B383" s="41"/>
      <c r="C383" s="279" t="s">
        <v>1974</v>
      </c>
      <c r="D383" s="279" t="s">
        <v>1975</v>
      </c>
      <c r="E383" s="19" t="s">
        <v>157</v>
      </c>
      <c r="F383" s="280">
        <v>183.6</v>
      </c>
      <c r="G383" s="36"/>
      <c r="H383" s="41"/>
    </row>
    <row r="384" spans="1:8" s="2" customFormat="1" ht="16.899999999999999" customHeight="1">
      <c r="A384" s="36"/>
      <c r="B384" s="41"/>
      <c r="C384" s="279" t="s">
        <v>1978</v>
      </c>
      <c r="D384" s="279" t="s">
        <v>1979</v>
      </c>
      <c r="E384" s="19" t="s">
        <v>157</v>
      </c>
      <c r="F384" s="280">
        <v>177.32</v>
      </c>
      <c r="G384" s="36"/>
      <c r="H384" s="41"/>
    </row>
    <row r="385" spans="1:8" s="2" customFormat="1" ht="16.899999999999999" customHeight="1">
      <c r="A385" s="36"/>
      <c r="B385" s="41"/>
      <c r="C385" s="275" t="s">
        <v>2235</v>
      </c>
      <c r="D385" s="276" t="s">
        <v>2236</v>
      </c>
      <c r="E385" s="277" t="s">
        <v>152</v>
      </c>
      <c r="F385" s="278">
        <v>16.2</v>
      </c>
      <c r="G385" s="36"/>
      <c r="H385" s="41"/>
    </row>
    <row r="386" spans="1:8" s="2" customFormat="1" ht="16.899999999999999" customHeight="1">
      <c r="A386" s="36"/>
      <c r="B386" s="41"/>
      <c r="C386" s="275" t="s">
        <v>250</v>
      </c>
      <c r="D386" s="276" t="s">
        <v>251</v>
      </c>
      <c r="E386" s="277" t="s">
        <v>186</v>
      </c>
      <c r="F386" s="278">
        <v>0.8</v>
      </c>
      <c r="G386" s="36"/>
      <c r="H386" s="41"/>
    </row>
    <row r="387" spans="1:8" s="2" customFormat="1" ht="16.899999999999999" customHeight="1">
      <c r="A387" s="36"/>
      <c r="B387" s="41"/>
      <c r="C387" s="279" t="s">
        <v>250</v>
      </c>
      <c r="D387" s="279" t="s">
        <v>361</v>
      </c>
      <c r="E387" s="19" t="s">
        <v>19</v>
      </c>
      <c r="F387" s="280">
        <v>0.8</v>
      </c>
      <c r="G387" s="36"/>
      <c r="H387" s="41"/>
    </row>
    <row r="388" spans="1:8" s="2" customFormat="1" ht="16.899999999999999" customHeight="1">
      <c r="A388" s="36"/>
      <c r="B388" s="41"/>
      <c r="C388" s="281" t="s">
        <v>7614</v>
      </c>
      <c r="D388" s="36"/>
      <c r="E388" s="36"/>
      <c r="F388" s="36"/>
      <c r="G388" s="36"/>
      <c r="H388" s="41"/>
    </row>
    <row r="389" spans="1:8" s="2" customFormat="1" ht="16.899999999999999" customHeight="1">
      <c r="A389" s="36"/>
      <c r="B389" s="41"/>
      <c r="C389" s="279" t="s">
        <v>357</v>
      </c>
      <c r="D389" s="279" t="s">
        <v>358</v>
      </c>
      <c r="E389" s="19" t="s">
        <v>186</v>
      </c>
      <c r="F389" s="280">
        <v>0.8</v>
      </c>
      <c r="G389" s="36"/>
      <c r="H389" s="41"/>
    </row>
    <row r="390" spans="1:8" s="2" customFormat="1" ht="16.899999999999999" customHeight="1">
      <c r="A390" s="36"/>
      <c r="B390" s="41"/>
      <c r="C390" s="279" t="s">
        <v>1940</v>
      </c>
      <c r="D390" s="279" t="s">
        <v>1941</v>
      </c>
      <c r="E390" s="19" t="s">
        <v>157</v>
      </c>
      <c r="F390" s="280">
        <v>191.23500000000001</v>
      </c>
      <c r="G390" s="36"/>
      <c r="H390" s="41"/>
    </row>
    <row r="391" spans="1:8" s="2" customFormat="1" ht="16.899999999999999" customHeight="1">
      <c r="A391" s="36"/>
      <c r="B391" s="41"/>
      <c r="C391" s="279" t="s">
        <v>1949</v>
      </c>
      <c r="D391" s="279" t="s">
        <v>1950</v>
      </c>
      <c r="E391" s="19" t="s">
        <v>157</v>
      </c>
      <c r="F391" s="280">
        <v>9179.64</v>
      </c>
      <c r="G391" s="36"/>
      <c r="H391" s="41"/>
    </row>
    <row r="392" spans="1:8" s="2" customFormat="1" ht="16.899999999999999" customHeight="1">
      <c r="A392" s="36"/>
      <c r="B392" s="41"/>
      <c r="C392" s="279" t="s">
        <v>1982</v>
      </c>
      <c r="D392" s="279" t="s">
        <v>1983</v>
      </c>
      <c r="E392" s="19" t="s">
        <v>157</v>
      </c>
      <c r="F392" s="280">
        <v>9.1999999999999998E-2</v>
      </c>
      <c r="G392" s="36"/>
      <c r="H392" s="41"/>
    </row>
    <row r="393" spans="1:8" s="2" customFormat="1" ht="16.899999999999999" customHeight="1">
      <c r="A393" s="36"/>
      <c r="B393" s="41"/>
      <c r="C393" s="275" t="s">
        <v>253</v>
      </c>
      <c r="D393" s="276" t="s">
        <v>254</v>
      </c>
      <c r="E393" s="277" t="s">
        <v>186</v>
      </c>
      <c r="F393" s="278">
        <v>137</v>
      </c>
      <c r="G393" s="36"/>
      <c r="H393" s="41"/>
    </row>
    <row r="394" spans="1:8" s="2" customFormat="1" ht="16.899999999999999" customHeight="1">
      <c r="A394" s="36"/>
      <c r="B394" s="41"/>
      <c r="C394" s="279" t="s">
        <v>19</v>
      </c>
      <c r="D394" s="279" t="s">
        <v>355</v>
      </c>
      <c r="E394" s="19" t="s">
        <v>19</v>
      </c>
      <c r="F394" s="280">
        <v>0</v>
      </c>
      <c r="G394" s="36"/>
      <c r="H394" s="41"/>
    </row>
    <row r="395" spans="1:8" s="2" customFormat="1" ht="16.899999999999999" customHeight="1">
      <c r="A395" s="36"/>
      <c r="B395" s="41"/>
      <c r="C395" s="279" t="s">
        <v>253</v>
      </c>
      <c r="D395" s="279" t="s">
        <v>356</v>
      </c>
      <c r="E395" s="19" t="s">
        <v>19</v>
      </c>
      <c r="F395" s="280">
        <v>137</v>
      </c>
      <c r="G395" s="36"/>
      <c r="H395" s="41"/>
    </row>
    <row r="396" spans="1:8" s="2" customFormat="1" ht="16.899999999999999" customHeight="1">
      <c r="A396" s="36"/>
      <c r="B396" s="41"/>
      <c r="C396" s="281" t="s">
        <v>7614</v>
      </c>
      <c r="D396" s="36"/>
      <c r="E396" s="36"/>
      <c r="F396" s="36"/>
      <c r="G396" s="36"/>
      <c r="H396" s="41"/>
    </row>
    <row r="397" spans="1:8" s="2" customFormat="1" ht="16.899999999999999" customHeight="1">
      <c r="A397" s="36"/>
      <c r="B397" s="41"/>
      <c r="C397" s="279" t="s">
        <v>350</v>
      </c>
      <c r="D397" s="279" t="s">
        <v>351</v>
      </c>
      <c r="E397" s="19" t="s">
        <v>186</v>
      </c>
      <c r="F397" s="280">
        <v>137</v>
      </c>
      <c r="G397" s="36"/>
      <c r="H397" s="41"/>
    </row>
    <row r="398" spans="1:8" s="2" customFormat="1" ht="16.899999999999999" customHeight="1">
      <c r="A398" s="36"/>
      <c r="B398" s="41"/>
      <c r="C398" s="279" t="s">
        <v>1770</v>
      </c>
      <c r="D398" s="279" t="s">
        <v>1771</v>
      </c>
      <c r="E398" s="19" t="s">
        <v>186</v>
      </c>
      <c r="F398" s="280">
        <v>68.5</v>
      </c>
      <c r="G398" s="36"/>
      <c r="H398" s="41"/>
    </row>
    <row r="399" spans="1:8" s="2" customFormat="1" ht="16.899999999999999" customHeight="1">
      <c r="A399" s="36"/>
      <c r="B399" s="41"/>
      <c r="C399" s="279" t="s">
        <v>1957</v>
      </c>
      <c r="D399" s="279" t="s">
        <v>1958</v>
      </c>
      <c r="E399" s="19" t="s">
        <v>157</v>
      </c>
      <c r="F399" s="280">
        <v>11.919</v>
      </c>
      <c r="G399" s="36"/>
      <c r="H399" s="41"/>
    </row>
    <row r="400" spans="1:8" s="2" customFormat="1" ht="16.899999999999999" customHeight="1">
      <c r="A400" s="36"/>
      <c r="B400" s="41"/>
      <c r="C400" s="279" t="s">
        <v>1964</v>
      </c>
      <c r="D400" s="279" t="s">
        <v>1965</v>
      </c>
      <c r="E400" s="19" t="s">
        <v>157</v>
      </c>
      <c r="F400" s="280">
        <v>345.65100000000001</v>
      </c>
      <c r="G400" s="36"/>
      <c r="H400" s="41"/>
    </row>
    <row r="401" spans="1:8" s="2" customFormat="1" ht="16.899999999999999" customHeight="1">
      <c r="A401" s="36"/>
      <c r="B401" s="41"/>
      <c r="C401" s="279" t="s">
        <v>1970</v>
      </c>
      <c r="D401" s="279" t="s">
        <v>1971</v>
      </c>
      <c r="E401" s="19" t="s">
        <v>157</v>
      </c>
      <c r="F401" s="280">
        <v>19.462</v>
      </c>
      <c r="G401" s="36"/>
      <c r="H401" s="41"/>
    </row>
    <row r="402" spans="1:8" s="2" customFormat="1" ht="16.899999999999999" customHeight="1">
      <c r="A402" s="36"/>
      <c r="B402" s="41"/>
      <c r="C402" s="279" t="s">
        <v>1646</v>
      </c>
      <c r="D402" s="279" t="s">
        <v>1647</v>
      </c>
      <c r="E402" s="19" t="s">
        <v>186</v>
      </c>
      <c r="F402" s="280">
        <v>56.5</v>
      </c>
      <c r="G402" s="36"/>
      <c r="H402" s="41"/>
    </row>
    <row r="403" spans="1:8" s="2" customFormat="1" ht="16.899999999999999" customHeight="1">
      <c r="A403" s="36"/>
      <c r="B403" s="41"/>
      <c r="C403" s="275" t="s">
        <v>256</v>
      </c>
      <c r="D403" s="276" t="s">
        <v>257</v>
      </c>
      <c r="E403" s="277" t="s">
        <v>152</v>
      </c>
      <c r="F403" s="278">
        <v>8.0079999999999991</v>
      </c>
      <c r="G403" s="36"/>
      <c r="H403" s="41"/>
    </row>
    <row r="404" spans="1:8" s="2" customFormat="1" ht="16.899999999999999" customHeight="1">
      <c r="A404" s="36"/>
      <c r="B404" s="41"/>
      <c r="C404" s="279" t="s">
        <v>19</v>
      </c>
      <c r="D404" s="279" t="s">
        <v>257</v>
      </c>
      <c r="E404" s="19" t="s">
        <v>19</v>
      </c>
      <c r="F404" s="280">
        <v>0</v>
      </c>
      <c r="G404" s="36"/>
      <c r="H404" s="41"/>
    </row>
    <row r="405" spans="1:8" s="2" customFormat="1" ht="16.899999999999999" customHeight="1">
      <c r="A405" s="36"/>
      <c r="B405" s="41"/>
      <c r="C405" s="279" t="s">
        <v>19</v>
      </c>
      <c r="D405" s="279" t="s">
        <v>512</v>
      </c>
      <c r="E405" s="19" t="s">
        <v>19</v>
      </c>
      <c r="F405" s="280">
        <v>0</v>
      </c>
      <c r="G405" s="36"/>
      <c r="H405" s="41"/>
    </row>
    <row r="406" spans="1:8" s="2" customFormat="1" ht="16.899999999999999" customHeight="1">
      <c r="A406" s="36"/>
      <c r="B406" s="41"/>
      <c r="C406" s="279" t="s">
        <v>19</v>
      </c>
      <c r="D406" s="279" t="s">
        <v>513</v>
      </c>
      <c r="E406" s="19" t="s">
        <v>19</v>
      </c>
      <c r="F406" s="280">
        <v>4.84</v>
      </c>
      <c r="G406" s="36"/>
      <c r="H406" s="41"/>
    </row>
    <row r="407" spans="1:8" s="2" customFormat="1" ht="16.899999999999999" customHeight="1">
      <c r="A407" s="36"/>
      <c r="B407" s="41"/>
      <c r="C407" s="279" t="s">
        <v>19</v>
      </c>
      <c r="D407" s="279" t="s">
        <v>514</v>
      </c>
      <c r="E407" s="19" t="s">
        <v>19</v>
      </c>
      <c r="F407" s="280">
        <v>1.232</v>
      </c>
      <c r="G407" s="36"/>
      <c r="H407" s="41"/>
    </row>
    <row r="408" spans="1:8" s="2" customFormat="1" ht="16.899999999999999" customHeight="1">
      <c r="A408" s="36"/>
      <c r="B408" s="41"/>
      <c r="C408" s="279" t="s">
        <v>19</v>
      </c>
      <c r="D408" s="279" t="s">
        <v>515</v>
      </c>
      <c r="E408" s="19" t="s">
        <v>19</v>
      </c>
      <c r="F408" s="280">
        <v>0</v>
      </c>
      <c r="G408" s="36"/>
      <c r="H408" s="41"/>
    </row>
    <row r="409" spans="1:8" s="2" customFormat="1" ht="16.899999999999999" customHeight="1">
      <c r="A409" s="36"/>
      <c r="B409" s="41"/>
      <c r="C409" s="279" t="s">
        <v>19</v>
      </c>
      <c r="D409" s="279" t="s">
        <v>516</v>
      </c>
      <c r="E409" s="19" t="s">
        <v>19</v>
      </c>
      <c r="F409" s="280">
        <v>1.9359999999999999</v>
      </c>
      <c r="G409" s="36"/>
      <c r="H409" s="41"/>
    </row>
    <row r="410" spans="1:8" s="2" customFormat="1" ht="16.899999999999999" customHeight="1">
      <c r="A410" s="36"/>
      <c r="B410" s="41"/>
      <c r="C410" s="279" t="s">
        <v>256</v>
      </c>
      <c r="D410" s="279" t="s">
        <v>349</v>
      </c>
      <c r="E410" s="19" t="s">
        <v>19</v>
      </c>
      <c r="F410" s="280">
        <v>8.0079999999999991</v>
      </c>
      <c r="G410" s="36"/>
      <c r="H410" s="41"/>
    </row>
    <row r="411" spans="1:8" s="2" customFormat="1" ht="16.899999999999999" customHeight="1">
      <c r="A411" s="36"/>
      <c r="B411" s="41"/>
      <c r="C411" s="281" t="s">
        <v>7614</v>
      </c>
      <c r="D411" s="36"/>
      <c r="E411" s="36"/>
      <c r="F411" s="36"/>
      <c r="G411" s="36"/>
      <c r="H411" s="41"/>
    </row>
    <row r="412" spans="1:8" s="2" customFormat="1" ht="16.899999999999999" customHeight="1">
      <c r="A412" s="36"/>
      <c r="B412" s="41"/>
      <c r="C412" s="279" t="s">
        <v>507</v>
      </c>
      <c r="D412" s="279" t="s">
        <v>508</v>
      </c>
      <c r="E412" s="19" t="s">
        <v>152</v>
      </c>
      <c r="F412" s="280">
        <v>8.0079999999999991</v>
      </c>
      <c r="G412" s="36"/>
      <c r="H412" s="41"/>
    </row>
    <row r="413" spans="1:8" s="2" customFormat="1" ht="16.899999999999999" customHeight="1">
      <c r="A413" s="36"/>
      <c r="B413" s="41"/>
      <c r="C413" s="279" t="s">
        <v>671</v>
      </c>
      <c r="D413" s="279" t="s">
        <v>672</v>
      </c>
      <c r="E413" s="19" t="s">
        <v>152</v>
      </c>
      <c r="F413" s="280">
        <v>1855.223</v>
      </c>
      <c r="G413" s="36"/>
      <c r="H413" s="41"/>
    </row>
    <row r="414" spans="1:8" s="2" customFormat="1" ht="16.899999999999999" customHeight="1">
      <c r="A414" s="36"/>
      <c r="B414" s="41"/>
      <c r="C414" s="275" t="s">
        <v>259</v>
      </c>
      <c r="D414" s="276" t="s">
        <v>260</v>
      </c>
      <c r="E414" s="277" t="s">
        <v>152</v>
      </c>
      <c r="F414" s="278">
        <v>2167.0859999999998</v>
      </c>
      <c r="G414" s="36"/>
      <c r="H414" s="41"/>
    </row>
    <row r="415" spans="1:8" s="2" customFormat="1" ht="16.899999999999999" customHeight="1">
      <c r="A415" s="36"/>
      <c r="B415" s="41"/>
      <c r="C415" s="279" t="s">
        <v>19</v>
      </c>
      <c r="D415" s="279" t="s">
        <v>420</v>
      </c>
      <c r="E415" s="19" t="s">
        <v>19</v>
      </c>
      <c r="F415" s="280">
        <v>0</v>
      </c>
      <c r="G415" s="36"/>
      <c r="H415" s="41"/>
    </row>
    <row r="416" spans="1:8" s="2" customFormat="1" ht="16.899999999999999" customHeight="1">
      <c r="A416" s="36"/>
      <c r="B416" s="41"/>
      <c r="C416" s="279" t="s">
        <v>19</v>
      </c>
      <c r="D416" s="279" t="s">
        <v>421</v>
      </c>
      <c r="E416" s="19" t="s">
        <v>19</v>
      </c>
      <c r="F416" s="280">
        <v>0</v>
      </c>
      <c r="G416" s="36"/>
      <c r="H416" s="41"/>
    </row>
    <row r="417" spans="1:8" s="2" customFormat="1" ht="16.899999999999999" customHeight="1">
      <c r="A417" s="36"/>
      <c r="B417" s="41"/>
      <c r="C417" s="279" t="s">
        <v>19</v>
      </c>
      <c r="D417" s="279" t="s">
        <v>422</v>
      </c>
      <c r="E417" s="19" t="s">
        <v>19</v>
      </c>
      <c r="F417" s="280">
        <v>1.7549999999999999</v>
      </c>
      <c r="G417" s="36"/>
      <c r="H417" s="41"/>
    </row>
    <row r="418" spans="1:8" s="2" customFormat="1" ht="16.899999999999999" customHeight="1">
      <c r="A418" s="36"/>
      <c r="B418" s="41"/>
      <c r="C418" s="279" t="s">
        <v>19</v>
      </c>
      <c r="D418" s="279" t="s">
        <v>423</v>
      </c>
      <c r="E418" s="19" t="s">
        <v>19</v>
      </c>
      <c r="F418" s="280">
        <v>0</v>
      </c>
      <c r="G418" s="36"/>
      <c r="H418" s="41"/>
    </row>
    <row r="419" spans="1:8" s="2" customFormat="1" ht="16.899999999999999" customHeight="1">
      <c r="A419" s="36"/>
      <c r="B419" s="41"/>
      <c r="C419" s="279" t="s">
        <v>19</v>
      </c>
      <c r="D419" s="279" t="s">
        <v>424</v>
      </c>
      <c r="E419" s="19" t="s">
        <v>19</v>
      </c>
      <c r="F419" s="280">
        <v>3.18</v>
      </c>
      <c r="G419" s="36"/>
      <c r="H419" s="41"/>
    </row>
    <row r="420" spans="1:8" s="2" customFormat="1" ht="16.899999999999999" customHeight="1">
      <c r="A420" s="36"/>
      <c r="B420" s="41"/>
      <c r="C420" s="279" t="s">
        <v>19</v>
      </c>
      <c r="D420" s="279" t="s">
        <v>425</v>
      </c>
      <c r="E420" s="19" t="s">
        <v>19</v>
      </c>
      <c r="F420" s="280">
        <v>0</v>
      </c>
      <c r="G420" s="36"/>
      <c r="H420" s="41"/>
    </row>
    <row r="421" spans="1:8" s="2" customFormat="1" ht="16.899999999999999" customHeight="1">
      <c r="A421" s="36"/>
      <c r="B421" s="41"/>
      <c r="C421" s="279" t="s">
        <v>19</v>
      </c>
      <c r="D421" s="279" t="s">
        <v>426</v>
      </c>
      <c r="E421" s="19" t="s">
        <v>19</v>
      </c>
      <c r="F421" s="280">
        <v>4.83</v>
      </c>
      <c r="G421" s="36"/>
      <c r="H421" s="41"/>
    </row>
    <row r="422" spans="1:8" s="2" customFormat="1" ht="16.899999999999999" customHeight="1">
      <c r="A422" s="36"/>
      <c r="B422" s="41"/>
      <c r="C422" s="279" t="s">
        <v>19</v>
      </c>
      <c r="D422" s="279" t="s">
        <v>427</v>
      </c>
      <c r="E422" s="19" t="s">
        <v>19</v>
      </c>
      <c r="F422" s="280">
        <v>0</v>
      </c>
      <c r="G422" s="36"/>
      <c r="H422" s="41"/>
    </row>
    <row r="423" spans="1:8" s="2" customFormat="1" ht="16.899999999999999" customHeight="1">
      <c r="A423" s="36"/>
      <c r="B423" s="41"/>
      <c r="C423" s="279" t="s">
        <v>19</v>
      </c>
      <c r="D423" s="279" t="s">
        <v>428</v>
      </c>
      <c r="E423" s="19" t="s">
        <v>19</v>
      </c>
      <c r="F423" s="280">
        <v>6.7350000000000003</v>
      </c>
      <c r="G423" s="36"/>
      <c r="H423" s="41"/>
    </row>
    <row r="424" spans="1:8" s="2" customFormat="1" ht="16.899999999999999" customHeight="1">
      <c r="A424" s="36"/>
      <c r="B424" s="41"/>
      <c r="C424" s="279" t="s">
        <v>19</v>
      </c>
      <c r="D424" s="279" t="s">
        <v>429</v>
      </c>
      <c r="E424" s="19" t="s">
        <v>19</v>
      </c>
      <c r="F424" s="280">
        <v>0</v>
      </c>
      <c r="G424" s="36"/>
      <c r="H424" s="41"/>
    </row>
    <row r="425" spans="1:8" s="2" customFormat="1" ht="16.899999999999999" customHeight="1">
      <c r="A425" s="36"/>
      <c r="B425" s="41"/>
      <c r="C425" s="279" t="s">
        <v>19</v>
      </c>
      <c r="D425" s="279" t="s">
        <v>430</v>
      </c>
      <c r="E425" s="19" t="s">
        <v>19</v>
      </c>
      <c r="F425" s="280">
        <v>9.1050000000000004</v>
      </c>
      <c r="G425" s="36"/>
      <c r="H425" s="41"/>
    </row>
    <row r="426" spans="1:8" s="2" customFormat="1" ht="16.899999999999999" customHeight="1">
      <c r="A426" s="36"/>
      <c r="B426" s="41"/>
      <c r="C426" s="279" t="s">
        <v>19</v>
      </c>
      <c r="D426" s="279" t="s">
        <v>431</v>
      </c>
      <c r="E426" s="19" t="s">
        <v>19</v>
      </c>
      <c r="F426" s="280">
        <v>0</v>
      </c>
      <c r="G426" s="36"/>
      <c r="H426" s="41"/>
    </row>
    <row r="427" spans="1:8" s="2" customFormat="1" ht="16.899999999999999" customHeight="1">
      <c r="A427" s="36"/>
      <c r="B427" s="41"/>
      <c r="C427" s="279" t="s">
        <v>19</v>
      </c>
      <c r="D427" s="279" t="s">
        <v>432</v>
      </c>
      <c r="E427" s="19" t="s">
        <v>19</v>
      </c>
      <c r="F427" s="280">
        <v>11.52</v>
      </c>
      <c r="G427" s="36"/>
      <c r="H427" s="41"/>
    </row>
    <row r="428" spans="1:8" s="2" customFormat="1" ht="16.899999999999999" customHeight="1">
      <c r="A428" s="36"/>
      <c r="B428" s="41"/>
      <c r="C428" s="279" t="s">
        <v>19</v>
      </c>
      <c r="D428" s="279" t="s">
        <v>433</v>
      </c>
      <c r="E428" s="19" t="s">
        <v>19</v>
      </c>
      <c r="F428" s="280">
        <v>0</v>
      </c>
      <c r="G428" s="36"/>
      <c r="H428" s="41"/>
    </row>
    <row r="429" spans="1:8" s="2" customFormat="1" ht="16.899999999999999" customHeight="1">
      <c r="A429" s="36"/>
      <c r="B429" s="41"/>
      <c r="C429" s="279" t="s">
        <v>19</v>
      </c>
      <c r="D429" s="279" t="s">
        <v>434</v>
      </c>
      <c r="E429" s="19" t="s">
        <v>19</v>
      </c>
      <c r="F429" s="280">
        <v>13.545</v>
      </c>
      <c r="G429" s="36"/>
      <c r="H429" s="41"/>
    </row>
    <row r="430" spans="1:8" s="2" customFormat="1" ht="16.899999999999999" customHeight="1">
      <c r="A430" s="36"/>
      <c r="B430" s="41"/>
      <c r="C430" s="279" t="s">
        <v>19</v>
      </c>
      <c r="D430" s="279" t="s">
        <v>435</v>
      </c>
      <c r="E430" s="19" t="s">
        <v>19</v>
      </c>
      <c r="F430" s="280">
        <v>0</v>
      </c>
      <c r="G430" s="36"/>
      <c r="H430" s="41"/>
    </row>
    <row r="431" spans="1:8" s="2" customFormat="1" ht="16.899999999999999" customHeight="1">
      <c r="A431" s="36"/>
      <c r="B431" s="41"/>
      <c r="C431" s="279" t="s">
        <v>19</v>
      </c>
      <c r="D431" s="279" t="s">
        <v>436</v>
      </c>
      <c r="E431" s="19" t="s">
        <v>19</v>
      </c>
      <c r="F431" s="280">
        <v>7.665</v>
      </c>
      <c r="G431" s="36"/>
      <c r="H431" s="41"/>
    </row>
    <row r="432" spans="1:8" s="2" customFormat="1" ht="16.899999999999999" customHeight="1">
      <c r="A432" s="36"/>
      <c r="B432" s="41"/>
      <c r="C432" s="279" t="s">
        <v>19</v>
      </c>
      <c r="D432" s="279" t="s">
        <v>437</v>
      </c>
      <c r="E432" s="19" t="s">
        <v>19</v>
      </c>
      <c r="F432" s="280">
        <v>0</v>
      </c>
      <c r="G432" s="36"/>
      <c r="H432" s="41"/>
    </row>
    <row r="433" spans="1:8" s="2" customFormat="1" ht="16.899999999999999" customHeight="1">
      <c r="A433" s="36"/>
      <c r="B433" s="41"/>
      <c r="C433" s="279" t="s">
        <v>19</v>
      </c>
      <c r="D433" s="279" t="s">
        <v>438</v>
      </c>
      <c r="E433" s="19" t="s">
        <v>19</v>
      </c>
      <c r="F433" s="280">
        <v>11.53</v>
      </c>
      <c r="G433" s="36"/>
      <c r="H433" s="41"/>
    </row>
    <row r="434" spans="1:8" s="2" customFormat="1" ht="16.899999999999999" customHeight="1">
      <c r="A434" s="36"/>
      <c r="B434" s="41"/>
      <c r="C434" s="279" t="s">
        <v>19</v>
      </c>
      <c r="D434" s="279" t="s">
        <v>439</v>
      </c>
      <c r="E434" s="19" t="s">
        <v>19</v>
      </c>
      <c r="F434" s="280">
        <v>0</v>
      </c>
      <c r="G434" s="36"/>
      <c r="H434" s="41"/>
    </row>
    <row r="435" spans="1:8" s="2" customFormat="1" ht="16.899999999999999" customHeight="1">
      <c r="A435" s="36"/>
      <c r="B435" s="41"/>
      <c r="C435" s="279" t="s">
        <v>19</v>
      </c>
      <c r="D435" s="279" t="s">
        <v>440</v>
      </c>
      <c r="E435" s="19" t="s">
        <v>19</v>
      </c>
      <c r="F435" s="280">
        <v>29.225000000000001</v>
      </c>
      <c r="G435" s="36"/>
      <c r="H435" s="41"/>
    </row>
    <row r="436" spans="1:8" s="2" customFormat="1" ht="16.899999999999999" customHeight="1">
      <c r="A436" s="36"/>
      <c r="B436" s="41"/>
      <c r="C436" s="279" t="s">
        <v>19</v>
      </c>
      <c r="D436" s="279" t="s">
        <v>441</v>
      </c>
      <c r="E436" s="19" t="s">
        <v>19</v>
      </c>
      <c r="F436" s="280">
        <v>0</v>
      </c>
      <c r="G436" s="36"/>
      <c r="H436" s="41"/>
    </row>
    <row r="437" spans="1:8" s="2" customFormat="1" ht="16.899999999999999" customHeight="1">
      <c r="A437" s="36"/>
      <c r="B437" s="41"/>
      <c r="C437" s="279" t="s">
        <v>19</v>
      </c>
      <c r="D437" s="279" t="s">
        <v>442</v>
      </c>
      <c r="E437" s="19" t="s">
        <v>19</v>
      </c>
      <c r="F437" s="280">
        <v>29.574999999999999</v>
      </c>
      <c r="G437" s="36"/>
      <c r="H437" s="41"/>
    </row>
    <row r="438" spans="1:8" s="2" customFormat="1" ht="16.899999999999999" customHeight="1">
      <c r="A438" s="36"/>
      <c r="B438" s="41"/>
      <c r="C438" s="279" t="s">
        <v>19</v>
      </c>
      <c r="D438" s="279" t="s">
        <v>443</v>
      </c>
      <c r="E438" s="19" t="s">
        <v>19</v>
      </c>
      <c r="F438" s="280">
        <v>0</v>
      </c>
      <c r="G438" s="36"/>
      <c r="H438" s="41"/>
    </row>
    <row r="439" spans="1:8" s="2" customFormat="1" ht="16.899999999999999" customHeight="1">
      <c r="A439" s="36"/>
      <c r="B439" s="41"/>
      <c r="C439" s="279" t="s">
        <v>19</v>
      </c>
      <c r="D439" s="279" t="s">
        <v>444</v>
      </c>
      <c r="E439" s="19" t="s">
        <v>19</v>
      </c>
      <c r="F439" s="280">
        <v>29.65</v>
      </c>
      <c r="G439" s="36"/>
      <c r="H439" s="41"/>
    </row>
    <row r="440" spans="1:8" s="2" customFormat="1" ht="16.899999999999999" customHeight="1">
      <c r="A440" s="36"/>
      <c r="B440" s="41"/>
      <c r="C440" s="279" t="s">
        <v>19</v>
      </c>
      <c r="D440" s="279" t="s">
        <v>445</v>
      </c>
      <c r="E440" s="19" t="s">
        <v>19</v>
      </c>
      <c r="F440" s="280">
        <v>0</v>
      </c>
      <c r="G440" s="36"/>
      <c r="H440" s="41"/>
    </row>
    <row r="441" spans="1:8" s="2" customFormat="1" ht="16.899999999999999" customHeight="1">
      <c r="A441" s="36"/>
      <c r="B441" s="41"/>
      <c r="C441" s="279" t="s">
        <v>19</v>
      </c>
      <c r="D441" s="279" t="s">
        <v>446</v>
      </c>
      <c r="E441" s="19" t="s">
        <v>19</v>
      </c>
      <c r="F441" s="280">
        <v>29.875</v>
      </c>
      <c r="G441" s="36"/>
      <c r="H441" s="41"/>
    </row>
    <row r="442" spans="1:8" s="2" customFormat="1" ht="16.899999999999999" customHeight="1">
      <c r="A442" s="36"/>
      <c r="B442" s="41"/>
      <c r="C442" s="279" t="s">
        <v>19</v>
      </c>
      <c r="D442" s="279" t="s">
        <v>447</v>
      </c>
      <c r="E442" s="19" t="s">
        <v>19</v>
      </c>
      <c r="F442" s="280">
        <v>0</v>
      </c>
      <c r="G442" s="36"/>
      <c r="H442" s="41"/>
    </row>
    <row r="443" spans="1:8" s="2" customFormat="1" ht="16.899999999999999" customHeight="1">
      <c r="A443" s="36"/>
      <c r="B443" s="41"/>
      <c r="C443" s="279" t="s">
        <v>19</v>
      </c>
      <c r="D443" s="279" t="s">
        <v>448</v>
      </c>
      <c r="E443" s="19" t="s">
        <v>19</v>
      </c>
      <c r="F443" s="280">
        <v>30.4</v>
      </c>
      <c r="G443" s="36"/>
      <c r="H443" s="41"/>
    </row>
    <row r="444" spans="1:8" s="2" customFormat="1" ht="16.899999999999999" customHeight="1">
      <c r="A444" s="36"/>
      <c r="B444" s="41"/>
      <c r="C444" s="279" t="s">
        <v>19</v>
      </c>
      <c r="D444" s="279" t="s">
        <v>449</v>
      </c>
      <c r="E444" s="19" t="s">
        <v>19</v>
      </c>
      <c r="F444" s="280">
        <v>0</v>
      </c>
      <c r="G444" s="36"/>
      <c r="H444" s="41"/>
    </row>
    <row r="445" spans="1:8" s="2" customFormat="1" ht="16.899999999999999" customHeight="1">
      <c r="A445" s="36"/>
      <c r="B445" s="41"/>
      <c r="C445" s="279" t="s">
        <v>19</v>
      </c>
      <c r="D445" s="279" t="s">
        <v>450</v>
      </c>
      <c r="E445" s="19" t="s">
        <v>19</v>
      </c>
      <c r="F445" s="280">
        <v>32.975000000000001</v>
      </c>
      <c r="G445" s="36"/>
      <c r="H445" s="41"/>
    </row>
    <row r="446" spans="1:8" s="2" customFormat="1" ht="16.899999999999999" customHeight="1">
      <c r="A446" s="36"/>
      <c r="B446" s="41"/>
      <c r="C446" s="279" t="s">
        <v>19</v>
      </c>
      <c r="D446" s="279" t="s">
        <v>451</v>
      </c>
      <c r="E446" s="19" t="s">
        <v>19</v>
      </c>
      <c r="F446" s="280">
        <v>0</v>
      </c>
      <c r="G446" s="36"/>
      <c r="H446" s="41"/>
    </row>
    <row r="447" spans="1:8" s="2" customFormat="1" ht="16.899999999999999" customHeight="1">
      <c r="A447" s="36"/>
      <c r="B447" s="41"/>
      <c r="C447" s="279" t="s">
        <v>19</v>
      </c>
      <c r="D447" s="279" t="s">
        <v>452</v>
      </c>
      <c r="E447" s="19" t="s">
        <v>19</v>
      </c>
      <c r="F447" s="280">
        <v>42.148000000000003</v>
      </c>
      <c r="G447" s="36"/>
      <c r="H447" s="41"/>
    </row>
    <row r="448" spans="1:8" s="2" customFormat="1" ht="16.899999999999999" customHeight="1">
      <c r="A448" s="36"/>
      <c r="B448" s="41"/>
      <c r="C448" s="279" t="s">
        <v>19</v>
      </c>
      <c r="D448" s="279" t="s">
        <v>453</v>
      </c>
      <c r="E448" s="19" t="s">
        <v>19</v>
      </c>
      <c r="F448" s="280">
        <v>0</v>
      </c>
      <c r="G448" s="36"/>
      <c r="H448" s="41"/>
    </row>
    <row r="449" spans="1:8" s="2" customFormat="1" ht="16.899999999999999" customHeight="1">
      <c r="A449" s="36"/>
      <c r="B449" s="41"/>
      <c r="C449" s="279" t="s">
        <v>19</v>
      </c>
      <c r="D449" s="279" t="s">
        <v>454</v>
      </c>
      <c r="E449" s="19" t="s">
        <v>19</v>
      </c>
      <c r="F449" s="280">
        <v>10.02</v>
      </c>
      <c r="G449" s="36"/>
      <c r="H449" s="41"/>
    </row>
    <row r="450" spans="1:8" s="2" customFormat="1" ht="16.899999999999999" customHeight="1">
      <c r="A450" s="36"/>
      <c r="B450" s="41"/>
      <c r="C450" s="279" t="s">
        <v>19</v>
      </c>
      <c r="D450" s="279" t="s">
        <v>455</v>
      </c>
      <c r="E450" s="19" t="s">
        <v>19</v>
      </c>
      <c r="F450" s="280">
        <v>0</v>
      </c>
      <c r="G450" s="36"/>
      <c r="H450" s="41"/>
    </row>
    <row r="451" spans="1:8" s="2" customFormat="1" ht="16.899999999999999" customHeight="1">
      <c r="A451" s="36"/>
      <c r="B451" s="41"/>
      <c r="C451" s="279" t="s">
        <v>19</v>
      </c>
      <c r="D451" s="279" t="s">
        <v>456</v>
      </c>
      <c r="E451" s="19" t="s">
        <v>19</v>
      </c>
      <c r="F451" s="280">
        <v>4.7880000000000003</v>
      </c>
      <c r="G451" s="36"/>
      <c r="H451" s="41"/>
    </row>
    <row r="452" spans="1:8" s="2" customFormat="1" ht="16.899999999999999" customHeight="1">
      <c r="A452" s="36"/>
      <c r="B452" s="41"/>
      <c r="C452" s="279" t="s">
        <v>19</v>
      </c>
      <c r="D452" s="279" t="s">
        <v>457</v>
      </c>
      <c r="E452" s="19" t="s">
        <v>19</v>
      </c>
      <c r="F452" s="280">
        <v>0</v>
      </c>
      <c r="G452" s="36"/>
      <c r="H452" s="41"/>
    </row>
    <row r="453" spans="1:8" s="2" customFormat="1" ht="16.899999999999999" customHeight="1">
      <c r="A453" s="36"/>
      <c r="B453" s="41"/>
      <c r="C453" s="279" t="s">
        <v>19</v>
      </c>
      <c r="D453" s="279" t="s">
        <v>458</v>
      </c>
      <c r="E453" s="19" t="s">
        <v>19</v>
      </c>
      <c r="F453" s="280">
        <v>25.013000000000002</v>
      </c>
      <c r="G453" s="36"/>
      <c r="H453" s="41"/>
    </row>
    <row r="454" spans="1:8" s="2" customFormat="1" ht="16.899999999999999" customHeight="1">
      <c r="A454" s="36"/>
      <c r="B454" s="41"/>
      <c r="C454" s="279" t="s">
        <v>19</v>
      </c>
      <c r="D454" s="279" t="s">
        <v>459</v>
      </c>
      <c r="E454" s="19" t="s">
        <v>19</v>
      </c>
      <c r="F454" s="280">
        <v>0</v>
      </c>
      <c r="G454" s="36"/>
      <c r="H454" s="41"/>
    </row>
    <row r="455" spans="1:8" s="2" customFormat="1" ht="16.899999999999999" customHeight="1">
      <c r="A455" s="36"/>
      <c r="B455" s="41"/>
      <c r="C455" s="279" t="s">
        <v>19</v>
      </c>
      <c r="D455" s="279" t="s">
        <v>460</v>
      </c>
      <c r="E455" s="19" t="s">
        <v>19</v>
      </c>
      <c r="F455" s="280">
        <v>0.32300000000000001</v>
      </c>
      <c r="G455" s="36"/>
      <c r="H455" s="41"/>
    </row>
    <row r="456" spans="1:8" s="2" customFormat="1" ht="16.899999999999999" customHeight="1">
      <c r="A456" s="36"/>
      <c r="B456" s="41"/>
      <c r="C456" s="279" t="s">
        <v>19</v>
      </c>
      <c r="D456" s="279" t="s">
        <v>461</v>
      </c>
      <c r="E456" s="19" t="s">
        <v>19</v>
      </c>
      <c r="F456" s="280">
        <v>0</v>
      </c>
      <c r="G456" s="36"/>
      <c r="H456" s="41"/>
    </row>
    <row r="457" spans="1:8" s="2" customFormat="1" ht="16.899999999999999" customHeight="1">
      <c r="A457" s="36"/>
      <c r="B457" s="41"/>
      <c r="C457" s="279" t="s">
        <v>19</v>
      </c>
      <c r="D457" s="279" t="s">
        <v>462</v>
      </c>
      <c r="E457" s="19" t="s">
        <v>19</v>
      </c>
      <c r="F457" s="280">
        <v>6.63</v>
      </c>
      <c r="G457" s="36"/>
      <c r="H457" s="41"/>
    </row>
    <row r="458" spans="1:8" s="2" customFormat="1" ht="16.899999999999999" customHeight="1">
      <c r="A458" s="36"/>
      <c r="B458" s="41"/>
      <c r="C458" s="279" t="s">
        <v>19</v>
      </c>
      <c r="D458" s="279" t="s">
        <v>463</v>
      </c>
      <c r="E458" s="19" t="s">
        <v>19</v>
      </c>
      <c r="F458" s="280">
        <v>0</v>
      </c>
      <c r="G458" s="36"/>
      <c r="H458" s="41"/>
    </row>
    <row r="459" spans="1:8" s="2" customFormat="1" ht="16.899999999999999" customHeight="1">
      <c r="A459" s="36"/>
      <c r="B459" s="41"/>
      <c r="C459" s="279" t="s">
        <v>19</v>
      </c>
      <c r="D459" s="279" t="s">
        <v>464</v>
      </c>
      <c r="E459" s="19" t="s">
        <v>19</v>
      </c>
      <c r="F459" s="280">
        <v>6.1749999999999998</v>
      </c>
      <c r="G459" s="36"/>
      <c r="H459" s="41"/>
    </row>
    <row r="460" spans="1:8" s="2" customFormat="1" ht="16.899999999999999" customHeight="1">
      <c r="A460" s="36"/>
      <c r="B460" s="41"/>
      <c r="C460" s="279" t="s">
        <v>19</v>
      </c>
      <c r="D460" s="279" t="s">
        <v>465</v>
      </c>
      <c r="E460" s="19" t="s">
        <v>19</v>
      </c>
      <c r="F460" s="280">
        <v>0</v>
      </c>
      <c r="G460" s="36"/>
      <c r="H460" s="41"/>
    </row>
    <row r="461" spans="1:8" s="2" customFormat="1" ht="16.899999999999999" customHeight="1">
      <c r="A461" s="36"/>
      <c r="B461" s="41"/>
      <c r="C461" s="279" t="s">
        <v>19</v>
      </c>
      <c r="D461" s="279" t="s">
        <v>466</v>
      </c>
      <c r="E461" s="19" t="s">
        <v>19</v>
      </c>
      <c r="F461" s="280">
        <v>3.2759999999999998</v>
      </c>
      <c r="G461" s="36"/>
      <c r="H461" s="41"/>
    </row>
    <row r="462" spans="1:8" s="2" customFormat="1" ht="16.899999999999999" customHeight="1">
      <c r="A462" s="36"/>
      <c r="B462" s="41"/>
      <c r="C462" s="279" t="s">
        <v>19</v>
      </c>
      <c r="D462" s="279" t="s">
        <v>467</v>
      </c>
      <c r="E462" s="19" t="s">
        <v>19</v>
      </c>
      <c r="F462" s="280">
        <v>0</v>
      </c>
      <c r="G462" s="36"/>
      <c r="H462" s="41"/>
    </row>
    <row r="463" spans="1:8" s="2" customFormat="1" ht="16.899999999999999" customHeight="1">
      <c r="A463" s="36"/>
      <c r="B463" s="41"/>
      <c r="C463" s="279" t="s">
        <v>19</v>
      </c>
      <c r="D463" s="279" t="s">
        <v>468</v>
      </c>
      <c r="E463" s="19" t="s">
        <v>19</v>
      </c>
      <c r="F463" s="280">
        <v>3.9</v>
      </c>
      <c r="G463" s="36"/>
      <c r="H463" s="41"/>
    </row>
    <row r="464" spans="1:8" s="2" customFormat="1" ht="16.899999999999999" customHeight="1">
      <c r="A464" s="36"/>
      <c r="B464" s="41"/>
      <c r="C464" s="279" t="s">
        <v>19</v>
      </c>
      <c r="D464" s="279" t="s">
        <v>469</v>
      </c>
      <c r="E464" s="19" t="s">
        <v>19</v>
      </c>
      <c r="F464" s="280">
        <v>0</v>
      </c>
      <c r="G464" s="36"/>
      <c r="H464" s="41"/>
    </row>
    <row r="465" spans="1:8" s="2" customFormat="1" ht="16.899999999999999" customHeight="1">
      <c r="A465" s="36"/>
      <c r="B465" s="41"/>
      <c r="C465" s="279" t="s">
        <v>19</v>
      </c>
      <c r="D465" s="279" t="s">
        <v>470</v>
      </c>
      <c r="E465" s="19" t="s">
        <v>19</v>
      </c>
      <c r="F465" s="280">
        <v>17.59</v>
      </c>
      <c r="G465" s="36"/>
      <c r="H465" s="41"/>
    </row>
    <row r="466" spans="1:8" s="2" customFormat="1" ht="16.899999999999999" customHeight="1">
      <c r="A466" s="36"/>
      <c r="B466" s="41"/>
      <c r="C466" s="279" t="s">
        <v>19</v>
      </c>
      <c r="D466" s="279" t="s">
        <v>471</v>
      </c>
      <c r="E466" s="19" t="s">
        <v>19</v>
      </c>
      <c r="F466" s="280">
        <v>0</v>
      </c>
      <c r="G466" s="36"/>
      <c r="H466" s="41"/>
    </row>
    <row r="467" spans="1:8" s="2" customFormat="1" ht="16.899999999999999" customHeight="1">
      <c r="A467" s="36"/>
      <c r="B467" s="41"/>
      <c r="C467" s="279" t="s">
        <v>19</v>
      </c>
      <c r="D467" s="279" t="s">
        <v>472</v>
      </c>
      <c r="E467" s="19" t="s">
        <v>19</v>
      </c>
      <c r="F467" s="280">
        <v>105.97499999999999</v>
      </c>
      <c r="G467" s="36"/>
      <c r="H467" s="41"/>
    </row>
    <row r="468" spans="1:8" s="2" customFormat="1" ht="16.899999999999999" customHeight="1">
      <c r="A468" s="36"/>
      <c r="B468" s="41"/>
      <c r="C468" s="279" t="s">
        <v>19</v>
      </c>
      <c r="D468" s="279" t="s">
        <v>473</v>
      </c>
      <c r="E468" s="19" t="s">
        <v>19</v>
      </c>
      <c r="F468" s="280">
        <v>0</v>
      </c>
      <c r="G468" s="36"/>
      <c r="H468" s="41"/>
    </row>
    <row r="469" spans="1:8" s="2" customFormat="1" ht="16.899999999999999" customHeight="1">
      <c r="A469" s="36"/>
      <c r="B469" s="41"/>
      <c r="C469" s="279" t="s">
        <v>19</v>
      </c>
      <c r="D469" s="279" t="s">
        <v>474</v>
      </c>
      <c r="E469" s="19" t="s">
        <v>19</v>
      </c>
      <c r="F469" s="280">
        <v>27.774999999999999</v>
      </c>
      <c r="G469" s="36"/>
      <c r="H469" s="41"/>
    </row>
    <row r="470" spans="1:8" s="2" customFormat="1" ht="16.899999999999999" customHeight="1">
      <c r="A470" s="36"/>
      <c r="B470" s="41"/>
      <c r="C470" s="279" t="s">
        <v>19</v>
      </c>
      <c r="D470" s="279" t="s">
        <v>475</v>
      </c>
      <c r="E470" s="19" t="s">
        <v>19</v>
      </c>
      <c r="F470" s="280">
        <v>0</v>
      </c>
      <c r="G470" s="36"/>
      <c r="H470" s="41"/>
    </row>
    <row r="471" spans="1:8" s="2" customFormat="1" ht="16.899999999999999" customHeight="1">
      <c r="A471" s="36"/>
      <c r="B471" s="41"/>
      <c r="C471" s="279" t="s">
        <v>19</v>
      </c>
      <c r="D471" s="279" t="s">
        <v>476</v>
      </c>
      <c r="E471" s="19" t="s">
        <v>19</v>
      </c>
      <c r="F471" s="280">
        <v>280</v>
      </c>
      <c r="G471" s="36"/>
      <c r="H471" s="41"/>
    </row>
    <row r="472" spans="1:8" s="2" customFormat="1" ht="16.899999999999999" customHeight="1">
      <c r="A472" s="36"/>
      <c r="B472" s="41"/>
      <c r="C472" s="279" t="s">
        <v>19</v>
      </c>
      <c r="D472" s="279" t="s">
        <v>477</v>
      </c>
      <c r="E472" s="19" t="s">
        <v>19</v>
      </c>
      <c r="F472" s="280">
        <v>0</v>
      </c>
      <c r="G472" s="36"/>
      <c r="H472" s="41"/>
    </row>
    <row r="473" spans="1:8" s="2" customFormat="1" ht="16.899999999999999" customHeight="1">
      <c r="A473" s="36"/>
      <c r="B473" s="41"/>
      <c r="C473" s="279" t="s">
        <v>19</v>
      </c>
      <c r="D473" s="279" t="s">
        <v>478</v>
      </c>
      <c r="E473" s="19" t="s">
        <v>19</v>
      </c>
      <c r="F473" s="280">
        <v>285</v>
      </c>
      <c r="G473" s="36"/>
      <c r="H473" s="41"/>
    </row>
    <row r="474" spans="1:8" s="2" customFormat="1" ht="16.899999999999999" customHeight="1">
      <c r="A474" s="36"/>
      <c r="B474" s="41"/>
      <c r="C474" s="279" t="s">
        <v>19</v>
      </c>
      <c r="D474" s="279" t="s">
        <v>479</v>
      </c>
      <c r="E474" s="19" t="s">
        <v>19</v>
      </c>
      <c r="F474" s="280">
        <v>0</v>
      </c>
      <c r="G474" s="36"/>
      <c r="H474" s="41"/>
    </row>
    <row r="475" spans="1:8" s="2" customFormat="1" ht="16.899999999999999" customHeight="1">
      <c r="A475" s="36"/>
      <c r="B475" s="41"/>
      <c r="C475" s="279" t="s">
        <v>19</v>
      </c>
      <c r="D475" s="279" t="s">
        <v>480</v>
      </c>
      <c r="E475" s="19" t="s">
        <v>19</v>
      </c>
      <c r="F475" s="280">
        <v>292.5</v>
      </c>
      <c r="G475" s="36"/>
      <c r="H475" s="41"/>
    </row>
    <row r="476" spans="1:8" s="2" customFormat="1" ht="16.899999999999999" customHeight="1">
      <c r="A476" s="36"/>
      <c r="B476" s="41"/>
      <c r="C476" s="279" t="s">
        <v>19</v>
      </c>
      <c r="D476" s="279" t="s">
        <v>481</v>
      </c>
      <c r="E476" s="19" t="s">
        <v>19</v>
      </c>
      <c r="F476" s="280">
        <v>0</v>
      </c>
      <c r="G476" s="36"/>
      <c r="H476" s="41"/>
    </row>
    <row r="477" spans="1:8" s="2" customFormat="1" ht="16.899999999999999" customHeight="1">
      <c r="A477" s="36"/>
      <c r="B477" s="41"/>
      <c r="C477" s="279" t="s">
        <v>19</v>
      </c>
      <c r="D477" s="279" t="s">
        <v>482</v>
      </c>
      <c r="E477" s="19" t="s">
        <v>19</v>
      </c>
      <c r="F477" s="280">
        <v>244.2</v>
      </c>
      <c r="G477" s="36"/>
      <c r="H477" s="41"/>
    </row>
    <row r="478" spans="1:8" s="2" customFormat="1" ht="16.899999999999999" customHeight="1">
      <c r="A478" s="36"/>
      <c r="B478" s="41"/>
      <c r="C478" s="279" t="s">
        <v>19</v>
      </c>
      <c r="D478" s="279" t="s">
        <v>483</v>
      </c>
      <c r="E478" s="19" t="s">
        <v>19</v>
      </c>
      <c r="F478" s="280">
        <v>0</v>
      </c>
      <c r="G478" s="36"/>
      <c r="H478" s="41"/>
    </row>
    <row r="479" spans="1:8" s="2" customFormat="1" ht="16.899999999999999" customHeight="1">
      <c r="A479" s="36"/>
      <c r="B479" s="41"/>
      <c r="C479" s="279" t="s">
        <v>19</v>
      </c>
      <c r="D479" s="279" t="s">
        <v>484</v>
      </c>
      <c r="E479" s="19" t="s">
        <v>19</v>
      </c>
      <c r="F479" s="280">
        <v>72.150000000000006</v>
      </c>
      <c r="G479" s="36"/>
      <c r="H479" s="41"/>
    </row>
    <row r="480" spans="1:8" s="2" customFormat="1" ht="16.899999999999999" customHeight="1">
      <c r="A480" s="36"/>
      <c r="B480" s="41"/>
      <c r="C480" s="279" t="s">
        <v>19</v>
      </c>
      <c r="D480" s="279" t="s">
        <v>485</v>
      </c>
      <c r="E480" s="19" t="s">
        <v>19</v>
      </c>
      <c r="F480" s="280">
        <v>0</v>
      </c>
      <c r="G480" s="36"/>
      <c r="H480" s="41"/>
    </row>
    <row r="481" spans="1:8" s="2" customFormat="1" ht="16.899999999999999" customHeight="1">
      <c r="A481" s="36"/>
      <c r="B481" s="41"/>
      <c r="C481" s="279" t="s">
        <v>19</v>
      </c>
      <c r="D481" s="279" t="s">
        <v>486</v>
      </c>
      <c r="E481" s="19" t="s">
        <v>19</v>
      </c>
      <c r="F481" s="280">
        <v>347</v>
      </c>
      <c r="G481" s="36"/>
      <c r="H481" s="41"/>
    </row>
    <row r="482" spans="1:8" s="2" customFormat="1" ht="16.899999999999999" customHeight="1">
      <c r="A482" s="36"/>
      <c r="B482" s="41"/>
      <c r="C482" s="279" t="s">
        <v>19</v>
      </c>
      <c r="D482" s="279" t="s">
        <v>487</v>
      </c>
      <c r="E482" s="19" t="s">
        <v>19</v>
      </c>
      <c r="F482" s="280">
        <v>0</v>
      </c>
      <c r="G482" s="36"/>
      <c r="H482" s="41"/>
    </row>
    <row r="483" spans="1:8" s="2" customFormat="1" ht="16.899999999999999" customHeight="1">
      <c r="A483" s="36"/>
      <c r="B483" s="41"/>
      <c r="C483" s="279" t="s">
        <v>19</v>
      </c>
      <c r="D483" s="279" t="s">
        <v>488</v>
      </c>
      <c r="E483" s="19" t="s">
        <v>19</v>
      </c>
      <c r="F483" s="280">
        <v>260.25</v>
      </c>
      <c r="G483" s="36"/>
      <c r="H483" s="41"/>
    </row>
    <row r="484" spans="1:8" s="2" customFormat="1" ht="16.899999999999999" customHeight="1">
      <c r="A484" s="36"/>
      <c r="B484" s="41"/>
      <c r="C484" s="279" t="s">
        <v>19</v>
      </c>
      <c r="D484" s="279" t="s">
        <v>489</v>
      </c>
      <c r="E484" s="19" t="s">
        <v>19</v>
      </c>
      <c r="F484" s="280">
        <v>0</v>
      </c>
      <c r="G484" s="36"/>
      <c r="H484" s="41"/>
    </row>
    <row r="485" spans="1:8" s="2" customFormat="1" ht="16.899999999999999" customHeight="1">
      <c r="A485" s="36"/>
      <c r="B485" s="41"/>
      <c r="C485" s="279" t="s">
        <v>19</v>
      </c>
      <c r="D485" s="279" t="s">
        <v>490</v>
      </c>
      <c r="E485" s="19" t="s">
        <v>19</v>
      </c>
      <c r="F485" s="280">
        <v>2.04</v>
      </c>
      <c r="G485" s="36"/>
      <c r="H485" s="41"/>
    </row>
    <row r="486" spans="1:8" s="2" customFormat="1" ht="16.899999999999999" customHeight="1">
      <c r="A486" s="36"/>
      <c r="B486" s="41"/>
      <c r="C486" s="279" t="s">
        <v>19</v>
      </c>
      <c r="D486" s="279" t="s">
        <v>491</v>
      </c>
      <c r="E486" s="19" t="s">
        <v>19</v>
      </c>
      <c r="F486" s="280">
        <v>0</v>
      </c>
      <c r="G486" s="36"/>
      <c r="H486" s="41"/>
    </row>
    <row r="487" spans="1:8" s="2" customFormat="1" ht="16.899999999999999" customHeight="1">
      <c r="A487" s="36"/>
      <c r="B487" s="41"/>
      <c r="C487" s="279" t="s">
        <v>19</v>
      </c>
      <c r="D487" s="279" t="s">
        <v>492</v>
      </c>
      <c r="E487" s="19" t="s">
        <v>19</v>
      </c>
      <c r="F487" s="280">
        <v>87.5</v>
      </c>
      <c r="G487" s="36"/>
      <c r="H487" s="41"/>
    </row>
    <row r="488" spans="1:8" s="2" customFormat="1" ht="16.899999999999999" customHeight="1">
      <c r="A488" s="36"/>
      <c r="B488" s="41"/>
      <c r="C488" s="279" t="s">
        <v>19</v>
      </c>
      <c r="D488" s="279" t="s">
        <v>493</v>
      </c>
      <c r="E488" s="19" t="s">
        <v>19</v>
      </c>
      <c r="F488" s="280">
        <v>0</v>
      </c>
      <c r="G488" s="36"/>
      <c r="H488" s="41"/>
    </row>
    <row r="489" spans="1:8" s="2" customFormat="1" ht="16.899999999999999" customHeight="1">
      <c r="A489" s="36"/>
      <c r="B489" s="41"/>
      <c r="C489" s="279" t="s">
        <v>19</v>
      </c>
      <c r="D489" s="279" t="s">
        <v>494</v>
      </c>
      <c r="E489" s="19" t="s">
        <v>19</v>
      </c>
      <c r="F489" s="280">
        <v>0.248</v>
      </c>
      <c r="G489" s="36"/>
      <c r="H489" s="41"/>
    </row>
    <row r="490" spans="1:8" s="2" customFormat="1" ht="16.899999999999999" customHeight="1">
      <c r="A490" s="36"/>
      <c r="B490" s="41"/>
      <c r="C490" s="279" t="s">
        <v>19</v>
      </c>
      <c r="D490" s="279" t="s">
        <v>495</v>
      </c>
      <c r="E490" s="19" t="s">
        <v>19</v>
      </c>
      <c r="F490" s="280">
        <v>0</v>
      </c>
      <c r="G490" s="36"/>
      <c r="H490" s="41"/>
    </row>
    <row r="491" spans="1:8" s="2" customFormat="1" ht="16.899999999999999" customHeight="1">
      <c r="A491" s="36"/>
      <c r="B491" s="41"/>
      <c r="C491" s="279" t="s">
        <v>19</v>
      </c>
      <c r="D491" s="279" t="s">
        <v>496</v>
      </c>
      <c r="E491" s="19" t="s">
        <v>19</v>
      </c>
      <c r="F491" s="280">
        <v>7</v>
      </c>
      <c r="G491" s="36"/>
      <c r="H491" s="41"/>
    </row>
    <row r="492" spans="1:8" s="2" customFormat="1" ht="16.899999999999999" customHeight="1">
      <c r="A492" s="36"/>
      <c r="B492" s="41"/>
      <c r="C492" s="279" t="s">
        <v>19</v>
      </c>
      <c r="D492" s="279" t="s">
        <v>497</v>
      </c>
      <c r="E492" s="19" t="s">
        <v>19</v>
      </c>
      <c r="F492" s="280">
        <v>0</v>
      </c>
      <c r="G492" s="36"/>
      <c r="H492" s="41"/>
    </row>
    <row r="493" spans="1:8" s="2" customFormat="1" ht="16.899999999999999" customHeight="1">
      <c r="A493" s="36"/>
      <c r="B493" s="41"/>
      <c r="C493" s="279" t="s">
        <v>19</v>
      </c>
      <c r="D493" s="279" t="s">
        <v>498</v>
      </c>
      <c r="E493" s="19" t="s">
        <v>19</v>
      </c>
      <c r="F493" s="280">
        <v>80.81</v>
      </c>
      <c r="G493" s="36"/>
      <c r="H493" s="41"/>
    </row>
    <row r="494" spans="1:8" s="2" customFormat="1" ht="16.899999999999999" customHeight="1">
      <c r="A494" s="36"/>
      <c r="B494" s="41"/>
      <c r="C494" s="279" t="s">
        <v>19</v>
      </c>
      <c r="D494" s="279" t="s">
        <v>499</v>
      </c>
      <c r="E494" s="19" t="s">
        <v>19</v>
      </c>
      <c r="F494" s="280">
        <v>0</v>
      </c>
      <c r="G494" s="36"/>
      <c r="H494" s="41"/>
    </row>
    <row r="495" spans="1:8" s="2" customFormat="1" ht="16.899999999999999" customHeight="1">
      <c r="A495" s="36"/>
      <c r="B495" s="41"/>
      <c r="C495" s="279" t="s">
        <v>19</v>
      </c>
      <c r="D495" s="279" t="s">
        <v>500</v>
      </c>
      <c r="E495" s="19" t="s">
        <v>19</v>
      </c>
      <c r="F495" s="280">
        <v>5.2</v>
      </c>
      <c r="G495" s="36"/>
      <c r="H495" s="41"/>
    </row>
    <row r="496" spans="1:8" s="2" customFormat="1" ht="16.899999999999999" customHeight="1">
      <c r="A496" s="36"/>
      <c r="B496" s="41"/>
      <c r="C496" s="279" t="s">
        <v>19</v>
      </c>
      <c r="D496" s="279" t="s">
        <v>501</v>
      </c>
      <c r="E496" s="19" t="s">
        <v>19</v>
      </c>
      <c r="F496" s="280">
        <v>0</v>
      </c>
      <c r="G496" s="36"/>
      <c r="H496" s="41"/>
    </row>
    <row r="497" spans="1:8" s="2" customFormat="1" ht="16.899999999999999" customHeight="1">
      <c r="A497" s="36"/>
      <c r="B497" s="41"/>
      <c r="C497" s="279" t="s">
        <v>19</v>
      </c>
      <c r="D497" s="279" t="s">
        <v>502</v>
      </c>
      <c r="E497" s="19" t="s">
        <v>19</v>
      </c>
      <c r="F497" s="280">
        <v>0.57999999999999996</v>
      </c>
      <c r="G497" s="36"/>
      <c r="H497" s="41"/>
    </row>
    <row r="498" spans="1:8" s="2" customFormat="1" ht="16.899999999999999" customHeight="1">
      <c r="A498" s="36"/>
      <c r="B498" s="41"/>
      <c r="C498" s="279" t="s">
        <v>19</v>
      </c>
      <c r="D498" s="279" t="s">
        <v>503</v>
      </c>
      <c r="E498" s="19" t="s">
        <v>19</v>
      </c>
      <c r="F498" s="280">
        <v>-585.23</v>
      </c>
      <c r="G498" s="36"/>
      <c r="H498" s="41"/>
    </row>
    <row r="499" spans="1:8" s="2" customFormat="1" ht="16.899999999999999" customHeight="1">
      <c r="A499" s="36"/>
      <c r="B499" s="41"/>
      <c r="C499" s="279" t="s">
        <v>19</v>
      </c>
      <c r="D499" s="279" t="s">
        <v>504</v>
      </c>
      <c r="E499" s="19" t="s">
        <v>19</v>
      </c>
      <c r="F499" s="280">
        <v>282.66000000000003</v>
      </c>
      <c r="G499" s="36"/>
      <c r="H499" s="41"/>
    </row>
    <row r="500" spans="1:8" s="2" customFormat="1" ht="16.899999999999999" customHeight="1">
      <c r="A500" s="36"/>
      <c r="B500" s="41"/>
      <c r="C500" s="279" t="s">
        <v>259</v>
      </c>
      <c r="D500" s="279" t="s">
        <v>349</v>
      </c>
      <c r="E500" s="19" t="s">
        <v>19</v>
      </c>
      <c r="F500" s="280">
        <v>2167.0859999999998</v>
      </c>
      <c r="G500" s="36"/>
      <c r="H500" s="41"/>
    </row>
    <row r="501" spans="1:8" s="2" customFormat="1" ht="16.899999999999999" customHeight="1">
      <c r="A501" s="36"/>
      <c r="B501" s="41"/>
      <c r="C501" s="281" t="s">
        <v>7614</v>
      </c>
      <c r="D501" s="36"/>
      <c r="E501" s="36"/>
      <c r="F501" s="36"/>
      <c r="G501" s="36"/>
      <c r="H501" s="41"/>
    </row>
    <row r="502" spans="1:8" s="2" customFormat="1" ht="16.899999999999999" customHeight="1">
      <c r="A502" s="36"/>
      <c r="B502" s="41"/>
      <c r="C502" s="279" t="s">
        <v>416</v>
      </c>
      <c r="D502" s="279" t="s">
        <v>417</v>
      </c>
      <c r="E502" s="19" t="s">
        <v>152</v>
      </c>
      <c r="F502" s="280">
        <v>1083.5429999999999</v>
      </c>
      <c r="G502" s="36"/>
      <c r="H502" s="41"/>
    </row>
    <row r="503" spans="1:8" s="2" customFormat="1" ht="16.899999999999999" customHeight="1">
      <c r="A503" s="36"/>
      <c r="B503" s="41"/>
      <c r="C503" s="279" t="s">
        <v>409</v>
      </c>
      <c r="D503" s="279" t="s">
        <v>410</v>
      </c>
      <c r="E503" s="19" t="s">
        <v>152</v>
      </c>
      <c r="F503" s="280">
        <v>1083.5429999999999</v>
      </c>
      <c r="G503" s="36"/>
      <c r="H503" s="41"/>
    </row>
    <row r="504" spans="1:8" s="2" customFormat="1" ht="16.899999999999999" customHeight="1">
      <c r="A504" s="36"/>
      <c r="B504" s="41"/>
      <c r="C504" s="279" t="s">
        <v>671</v>
      </c>
      <c r="D504" s="279" t="s">
        <v>672</v>
      </c>
      <c r="E504" s="19" t="s">
        <v>152</v>
      </c>
      <c r="F504" s="280">
        <v>1855.223</v>
      </c>
      <c r="G504" s="36"/>
      <c r="H504" s="41"/>
    </row>
    <row r="505" spans="1:8" s="2" customFormat="1" ht="16.899999999999999" customHeight="1">
      <c r="A505" s="36"/>
      <c r="B505" s="41"/>
      <c r="C505" s="275" t="s">
        <v>262</v>
      </c>
      <c r="D505" s="276" t="s">
        <v>263</v>
      </c>
      <c r="E505" s="277" t="s">
        <v>152</v>
      </c>
      <c r="F505" s="278">
        <v>629.48400000000004</v>
      </c>
      <c r="G505" s="36"/>
      <c r="H505" s="41"/>
    </row>
    <row r="506" spans="1:8" s="2" customFormat="1" ht="16.899999999999999" customHeight="1">
      <c r="A506" s="36"/>
      <c r="B506" s="41"/>
      <c r="C506" s="279" t="s">
        <v>19</v>
      </c>
      <c r="D506" s="279" t="s">
        <v>420</v>
      </c>
      <c r="E506" s="19" t="s">
        <v>19</v>
      </c>
      <c r="F506" s="280">
        <v>0</v>
      </c>
      <c r="G506" s="36"/>
      <c r="H506" s="41"/>
    </row>
    <row r="507" spans="1:8" s="2" customFormat="1" ht="16.899999999999999" customHeight="1">
      <c r="A507" s="36"/>
      <c r="B507" s="41"/>
      <c r="C507" s="279" t="s">
        <v>19</v>
      </c>
      <c r="D507" s="279" t="s">
        <v>522</v>
      </c>
      <c r="E507" s="19" t="s">
        <v>19</v>
      </c>
      <c r="F507" s="280">
        <v>0</v>
      </c>
      <c r="G507" s="36"/>
      <c r="H507" s="41"/>
    </row>
    <row r="508" spans="1:8" s="2" customFormat="1" ht="16.899999999999999" customHeight="1">
      <c r="A508" s="36"/>
      <c r="B508" s="41"/>
      <c r="C508" s="279" t="s">
        <v>19</v>
      </c>
      <c r="D508" s="279" t="s">
        <v>523</v>
      </c>
      <c r="E508" s="19" t="s">
        <v>19</v>
      </c>
      <c r="F508" s="280">
        <v>0.45</v>
      </c>
      <c r="G508" s="36"/>
      <c r="H508" s="41"/>
    </row>
    <row r="509" spans="1:8" s="2" customFormat="1" ht="16.899999999999999" customHeight="1">
      <c r="A509" s="36"/>
      <c r="B509" s="41"/>
      <c r="C509" s="279" t="s">
        <v>19</v>
      </c>
      <c r="D509" s="279" t="s">
        <v>524</v>
      </c>
      <c r="E509" s="19" t="s">
        <v>19</v>
      </c>
      <c r="F509" s="280">
        <v>0</v>
      </c>
      <c r="G509" s="36"/>
      <c r="H509" s="41"/>
    </row>
    <row r="510" spans="1:8" s="2" customFormat="1" ht="16.899999999999999" customHeight="1">
      <c r="A510" s="36"/>
      <c r="B510" s="41"/>
      <c r="C510" s="279" t="s">
        <v>19</v>
      </c>
      <c r="D510" s="279" t="s">
        <v>525</v>
      </c>
      <c r="E510" s="19" t="s">
        <v>19</v>
      </c>
      <c r="F510" s="280">
        <v>27</v>
      </c>
      <c r="G510" s="36"/>
      <c r="H510" s="41"/>
    </row>
    <row r="511" spans="1:8" s="2" customFormat="1" ht="16.899999999999999" customHeight="1">
      <c r="A511" s="36"/>
      <c r="B511" s="41"/>
      <c r="C511" s="279" t="s">
        <v>19</v>
      </c>
      <c r="D511" s="279" t="s">
        <v>526</v>
      </c>
      <c r="E511" s="19" t="s">
        <v>19</v>
      </c>
      <c r="F511" s="280">
        <v>0</v>
      </c>
      <c r="G511" s="36"/>
      <c r="H511" s="41"/>
    </row>
    <row r="512" spans="1:8" s="2" customFormat="1" ht="16.899999999999999" customHeight="1">
      <c r="A512" s="36"/>
      <c r="B512" s="41"/>
      <c r="C512" s="279" t="s">
        <v>19</v>
      </c>
      <c r="D512" s="279" t="s">
        <v>527</v>
      </c>
      <c r="E512" s="19" t="s">
        <v>19</v>
      </c>
      <c r="F512" s="280">
        <v>51.84</v>
      </c>
      <c r="G512" s="36"/>
      <c r="H512" s="41"/>
    </row>
    <row r="513" spans="1:8" s="2" customFormat="1" ht="16.899999999999999" customHeight="1">
      <c r="A513" s="36"/>
      <c r="B513" s="41"/>
      <c r="C513" s="279" t="s">
        <v>19</v>
      </c>
      <c r="D513" s="279" t="s">
        <v>528</v>
      </c>
      <c r="E513" s="19" t="s">
        <v>19</v>
      </c>
      <c r="F513" s="280">
        <v>0</v>
      </c>
      <c r="G513" s="36"/>
      <c r="H513" s="41"/>
    </row>
    <row r="514" spans="1:8" s="2" customFormat="1" ht="16.899999999999999" customHeight="1">
      <c r="A514" s="36"/>
      <c r="B514" s="41"/>
      <c r="C514" s="279" t="s">
        <v>19</v>
      </c>
      <c r="D514" s="279" t="s">
        <v>529</v>
      </c>
      <c r="E514" s="19" t="s">
        <v>19</v>
      </c>
      <c r="F514" s="280">
        <v>102.425</v>
      </c>
      <c r="G514" s="36"/>
      <c r="H514" s="41"/>
    </row>
    <row r="515" spans="1:8" s="2" customFormat="1" ht="16.899999999999999" customHeight="1">
      <c r="A515" s="36"/>
      <c r="B515" s="41"/>
      <c r="C515" s="279" t="s">
        <v>19</v>
      </c>
      <c r="D515" s="279" t="s">
        <v>530</v>
      </c>
      <c r="E515" s="19" t="s">
        <v>19</v>
      </c>
      <c r="F515" s="280">
        <v>0</v>
      </c>
      <c r="G515" s="36"/>
      <c r="H515" s="41"/>
    </row>
    <row r="516" spans="1:8" s="2" customFormat="1" ht="16.899999999999999" customHeight="1">
      <c r="A516" s="36"/>
      <c r="B516" s="41"/>
      <c r="C516" s="279" t="s">
        <v>19</v>
      </c>
      <c r="D516" s="279" t="s">
        <v>531</v>
      </c>
      <c r="E516" s="19" t="s">
        <v>19</v>
      </c>
      <c r="F516" s="280">
        <v>51.84</v>
      </c>
      <c r="G516" s="36"/>
      <c r="H516" s="41"/>
    </row>
    <row r="517" spans="1:8" s="2" customFormat="1" ht="16.899999999999999" customHeight="1">
      <c r="A517" s="36"/>
      <c r="B517" s="41"/>
      <c r="C517" s="279" t="s">
        <v>19</v>
      </c>
      <c r="D517" s="279" t="s">
        <v>532</v>
      </c>
      <c r="E517" s="19" t="s">
        <v>19</v>
      </c>
      <c r="F517" s="280">
        <v>0</v>
      </c>
      <c r="G517" s="36"/>
      <c r="H517" s="41"/>
    </row>
    <row r="518" spans="1:8" s="2" customFormat="1" ht="16.899999999999999" customHeight="1">
      <c r="A518" s="36"/>
      <c r="B518" s="41"/>
      <c r="C518" s="279" t="s">
        <v>19</v>
      </c>
      <c r="D518" s="279" t="s">
        <v>533</v>
      </c>
      <c r="E518" s="19" t="s">
        <v>19</v>
      </c>
      <c r="F518" s="280">
        <v>26.51</v>
      </c>
      <c r="G518" s="36"/>
      <c r="H518" s="41"/>
    </row>
    <row r="519" spans="1:8" s="2" customFormat="1" ht="16.899999999999999" customHeight="1">
      <c r="A519" s="36"/>
      <c r="B519" s="41"/>
      <c r="C519" s="279" t="s">
        <v>19</v>
      </c>
      <c r="D519" s="279" t="s">
        <v>534</v>
      </c>
      <c r="E519" s="19" t="s">
        <v>19</v>
      </c>
      <c r="F519" s="280">
        <v>0</v>
      </c>
      <c r="G519" s="36"/>
      <c r="H519" s="41"/>
    </row>
    <row r="520" spans="1:8" s="2" customFormat="1" ht="16.899999999999999" customHeight="1">
      <c r="A520" s="36"/>
      <c r="B520" s="41"/>
      <c r="C520" s="279" t="s">
        <v>19</v>
      </c>
      <c r="D520" s="279" t="s">
        <v>535</v>
      </c>
      <c r="E520" s="19" t="s">
        <v>19</v>
      </c>
      <c r="F520" s="280">
        <v>53.3</v>
      </c>
      <c r="G520" s="36"/>
      <c r="H520" s="41"/>
    </row>
    <row r="521" spans="1:8" s="2" customFormat="1" ht="16.899999999999999" customHeight="1">
      <c r="A521" s="36"/>
      <c r="B521" s="41"/>
      <c r="C521" s="279" t="s">
        <v>19</v>
      </c>
      <c r="D521" s="279" t="s">
        <v>536</v>
      </c>
      <c r="E521" s="19" t="s">
        <v>19</v>
      </c>
      <c r="F521" s="280">
        <v>0</v>
      </c>
      <c r="G521" s="36"/>
      <c r="H521" s="41"/>
    </row>
    <row r="522" spans="1:8" s="2" customFormat="1" ht="16.899999999999999" customHeight="1">
      <c r="A522" s="36"/>
      <c r="B522" s="41"/>
      <c r="C522" s="279" t="s">
        <v>19</v>
      </c>
      <c r="D522" s="279" t="s">
        <v>537</v>
      </c>
      <c r="E522" s="19" t="s">
        <v>19</v>
      </c>
      <c r="F522" s="280">
        <v>25.75</v>
      </c>
      <c r="G522" s="36"/>
      <c r="H522" s="41"/>
    </row>
    <row r="523" spans="1:8" s="2" customFormat="1" ht="16.899999999999999" customHeight="1">
      <c r="A523" s="36"/>
      <c r="B523" s="41"/>
      <c r="C523" s="279" t="s">
        <v>19</v>
      </c>
      <c r="D523" s="279" t="s">
        <v>538</v>
      </c>
      <c r="E523" s="19" t="s">
        <v>19</v>
      </c>
      <c r="F523" s="280">
        <v>0</v>
      </c>
      <c r="G523" s="36"/>
      <c r="H523" s="41"/>
    </row>
    <row r="524" spans="1:8" s="2" customFormat="1" ht="16.899999999999999" customHeight="1">
      <c r="A524" s="36"/>
      <c r="B524" s="41"/>
      <c r="C524" s="279" t="s">
        <v>19</v>
      </c>
      <c r="D524" s="279" t="s">
        <v>539</v>
      </c>
      <c r="E524" s="19" t="s">
        <v>19</v>
      </c>
      <c r="F524" s="280">
        <v>111.3</v>
      </c>
      <c r="G524" s="36"/>
      <c r="H524" s="41"/>
    </row>
    <row r="525" spans="1:8" s="2" customFormat="1" ht="16.899999999999999" customHeight="1">
      <c r="A525" s="36"/>
      <c r="B525" s="41"/>
      <c r="C525" s="279" t="s">
        <v>19</v>
      </c>
      <c r="D525" s="279" t="s">
        <v>540</v>
      </c>
      <c r="E525" s="19" t="s">
        <v>19</v>
      </c>
      <c r="F525" s="280">
        <v>0</v>
      </c>
      <c r="G525" s="36"/>
      <c r="H525" s="41"/>
    </row>
    <row r="526" spans="1:8" s="2" customFormat="1" ht="16.899999999999999" customHeight="1">
      <c r="A526" s="36"/>
      <c r="B526" s="41"/>
      <c r="C526" s="279" t="s">
        <v>19</v>
      </c>
      <c r="D526" s="279" t="s">
        <v>541</v>
      </c>
      <c r="E526" s="19" t="s">
        <v>19</v>
      </c>
      <c r="F526" s="280">
        <v>11.75</v>
      </c>
      <c r="G526" s="36"/>
      <c r="H526" s="41"/>
    </row>
    <row r="527" spans="1:8" s="2" customFormat="1" ht="16.899999999999999" customHeight="1">
      <c r="A527" s="36"/>
      <c r="B527" s="41"/>
      <c r="C527" s="279" t="s">
        <v>19</v>
      </c>
      <c r="D527" s="279" t="s">
        <v>542</v>
      </c>
      <c r="E527" s="19" t="s">
        <v>19</v>
      </c>
      <c r="F527" s="280">
        <v>0</v>
      </c>
      <c r="G527" s="36"/>
      <c r="H527" s="41"/>
    </row>
    <row r="528" spans="1:8" s="2" customFormat="1" ht="16.899999999999999" customHeight="1">
      <c r="A528" s="36"/>
      <c r="B528" s="41"/>
      <c r="C528" s="279" t="s">
        <v>19</v>
      </c>
      <c r="D528" s="279" t="s">
        <v>543</v>
      </c>
      <c r="E528" s="19" t="s">
        <v>19</v>
      </c>
      <c r="F528" s="280">
        <v>5.25</v>
      </c>
      <c r="G528" s="36"/>
      <c r="H528" s="41"/>
    </row>
    <row r="529" spans="1:8" s="2" customFormat="1" ht="16.899999999999999" customHeight="1">
      <c r="A529" s="36"/>
      <c r="B529" s="41"/>
      <c r="C529" s="279" t="s">
        <v>19</v>
      </c>
      <c r="D529" s="279" t="s">
        <v>544</v>
      </c>
      <c r="E529" s="19" t="s">
        <v>19</v>
      </c>
      <c r="F529" s="280">
        <v>0</v>
      </c>
      <c r="G529" s="36"/>
      <c r="H529" s="41"/>
    </row>
    <row r="530" spans="1:8" s="2" customFormat="1" ht="16.899999999999999" customHeight="1">
      <c r="A530" s="36"/>
      <c r="B530" s="41"/>
      <c r="C530" s="279" t="s">
        <v>19</v>
      </c>
      <c r="D530" s="279" t="s">
        <v>545</v>
      </c>
      <c r="E530" s="19" t="s">
        <v>19</v>
      </c>
      <c r="F530" s="280">
        <v>12.3</v>
      </c>
      <c r="G530" s="36"/>
      <c r="H530" s="41"/>
    </row>
    <row r="531" spans="1:8" s="2" customFormat="1" ht="16.899999999999999" customHeight="1">
      <c r="A531" s="36"/>
      <c r="B531" s="41"/>
      <c r="C531" s="279" t="s">
        <v>19</v>
      </c>
      <c r="D531" s="279" t="s">
        <v>546</v>
      </c>
      <c r="E531" s="19" t="s">
        <v>19</v>
      </c>
      <c r="F531" s="280">
        <v>0</v>
      </c>
      <c r="G531" s="36"/>
      <c r="H531" s="41"/>
    </row>
    <row r="532" spans="1:8" s="2" customFormat="1" ht="16.899999999999999" customHeight="1">
      <c r="A532" s="36"/>
      <c r="B532" s="41"/>
      <c r="C532" s="279" t="s">
        <v>19</v>
      </c>
      <c r="D532" s="279" t="s">
        <v>547</v>
      </c>
      <c r="E532" s="19" t="s">
        <v>19</v>
      </c>
      <c r="F532" s="280">
        <v>6.9</v>
      </c>
      <c r="G532" s="36"/>
      <c r="H532" s="41"/>
    </row>
    <row r="533" spans="1:8" s="2" customFormat="1" ht="16.899999999999999" customHeight="1">
      <c r="A533" s="36"/>
      <c r="B533" s="41"/>
      <c r="C533" s="279" t="s">
        <v>19</v>
      </c>
      <c r="D533" s="279" t="s">
        <v>548</v>
      </c>
      <c r="E533" s="19" t="s">
        <v>19</v>
      </c>
      <c r="F533" s="280">
        <v>0</v>
      </c>
      <c r="G533" s="36"/>
      <c r="H533" s="41"/>
    </row>
    <row r="534" spans="1:8" s="2" customFormat="1" ht="16.899999999999999" customHeight="1">
      <c r="A534" s="36"/>
      <c r="B534" s="41"/>
      <c r="C534" s="279" t="s">
        <v>19</v>
      </c>
      <c r="D534" s="279" t="s">
        <v>549</v>
      </c>
      <c r="E534" s="19" t="s">
        <v>19</v>
      </c>
      <c r="F534" s="280">
        <v>12.025</v>
      </c>
      <c r="G534" s="36"/>
      <c r="H534" s="41"/>
    </row>
    <row r="535" spans="1:8" s="2" customFormat="1" ht="16.899999999999999" customHeight="1">
      <c r="A535" s="36"/>
      <c r="B535" s="41"/>
      <c r="C535" s="279" t="s">
        <v>19</v>
      </c>
      <c r="D535" s="279" t="s">
        <v>497</v>
      </c>
      <c r="E535" s="19" t="s">
        <v>19</v>
      </c>
      <c r="F535" s="280">
        <v>0</v>
      </c>
      <c r="G535" s="36"/>
      <c r="H535" s="41"/>
    </row>
    <row r="536" spans="1:8" s="2" customFormat="1" ht="16.899999999999999" customHeight="1">
      <c r="A536" s="36"/>
      <c r="B536" s="41"/>
      <c r="C536" s="279" t="s">
        <v>19</v>
      </c>
      <c r="D536" s="279" t="s">
        <v>498</v>
      </c>
      <c r="E536" s="19" t="s">
        <v>19</v>
      </c>
      <c r="F536" s="280">
        <v>80.81</v>
      </c>
      <c r="G536" s="36"/>
      <c r="H536" s="41"/>
    </row>
    <row r="537" spans="1:8" s="2" customFormat="1" ht="16.899999999999999" customHeight="1">
      <c r="A537" s="36"/>
      <c r="B537" s="41"/>
      <c r="C537" s="279" t="s">
        <v>19</v>
      </c>
      <c r="D537" s="279" t="s">
        <v>499</v>
      </c>
      <c r="E537" s="19" t="s">
        <v>19</v>
      </c>
      <c r="F537" s="280">
        <v>0</v>
      </c>
      <c r="G537" s="36"/>
      <c r="H537" s="41"/>
    </row>
    <row r="538" spans="1:8" s="2" customFormat="1" ht="16.899999999999999" customHeight="1">
      <c r="A538" s="36"/>
      <c r="B538" s="41"/>
      <c r="C538" s="279" t="s">
        <v>19</v>
      </c>
      <c r="D538" s="279" t="s">
        <v>500</v>
      </c>
      <c r="E538" s="19" t="s">
        <v>19</v>
      </c>
      <c r="F538" s="280">
        <v>5.2</v>
      </c>
      <c r="G538" s="36"/>
      <c r="H538" s="41"/>
    </row>
    <row r="539" spans="1:8" s="2" customFormat="1" ht="16.899999999999999" customHeight="1">
      <c r="A539" s="36"/>
      <c r="B539" s="41"/>
      <c r="C539" s="279" t="s">
        <v>19</v>
      </c>
      <c r="D539" s="279" t="s">
        <v>501</v>
      </c>
      <c r="E539" s="19" t="s">
        <v>19</v>
      </c>
      <c r="F539" s="280">
        <v>0</v>
      </c>
      <c r="G539" s="36"/>
      <c r="H539" s="41"/>
    </row>
    <row r="540" spans="1:8" s="2" customFormat="1" ht="16.899999999999999" customHeight="1">
      <c r="A540" s="36"/>
      <c r="B540" s="41"/>
      <c r="C540" s="279" t="s">
        <v>19</v>
      </c>
      <c r="D540" s="279" t="s">
        <v>502</v>
      </c>
      <c r="E540" s="19" t="s">
        <v>19</v>
      </c>
      <c r="F540" s="280">
        <v>0.57999999999999996</v>
      </c>
      <c r="G540" s="36"/>
      <c r="H540" s="41"/>
    </row>
    <row r="541" spans="1:8" s="2" customFormat="1" ht="16.899999999999999" customHeight="1">
      <c r="A541" s="36"/>
      <c r="B541" s="41"/>
      <c r="C541" s="279" t="s">
        <v>19</v>
      </c>
      <c r="D541" s="279" t="s">
        <v>551</v>
      </c>
      <c r="E541" s="19" t="s">
        <v>19</v>
      </c>
      <c r="F541" s="280">
        <v>0</v>
      </c>
      <c r="G541" s="36"/>
      <c r="H541" s="41"/>
    </row>
    <row r="542" spans="1:8" s="2" customFormat="1" ht="16.899999999999999" customHeight="1">
      <c r="A542" s="36"/>
      <c r="B542" s="41"/>
      <c r="C542" s="279" t="s">
        <v>19</v>
      </c>
      <c r="D542" s="279" t="s">
        <v>552</v>
      </c>
      <c r="E542" s="19" t="s">
        <v>19</v>
      </c>
      <c r="F542" s="280">
        <v>7.5039999999999996</v>
      </c>
      <c r="G542" s="36"/>
      <c r="H542" s="41"/>
    </row>
    <row r="543" spans="1:8" s="2" customFormat="1" ht="16.899999999999999" customHeight="1">
      <c r="A543" s="36"/>
      <c r="B543" s="41"/>
      <c r="C543" s="279" t="s">
        <v>19</v>
      </c>
      <c r="D543" s="279" t="s">
        <v>553</v>
      </c>
      <c r="E543" s="19" t="s">
        <v>19</v>
      </c>
      <c r="F543" s="280">
        <v>0</v>
      </c>
      <c r="G543" s="36"/>
      <c r="H543" s="41"/>
    </row>
    <row r="544" spans="1:8" s="2" customFormat="1" ht="16.899999999999999" customHeight="1">
      <c r="A544" s="36"/>
      <c r="B544" s="41"/>
      <c r="C544" s="279" t="s">
        <v>19</v>
      </c>
      <c r="D544" s="279" t="s">
        <v>554</v>
      </c>
      <c r="E544" s="19" t="s">
        <v>19</v>
      </c>
      <c r="F544" s="280">
        <v>36.75</v>
      </c>
      <c r="G544" s="36"/>
      <c r="H544" s="41"/>
    </row>
    <row r="545" spans="1:8" s="2" customFormat="1" ht="16.899999999999999" customHeight="1">
      <c r="A545" s="36"/>
      <c r="B545" s="41"/>
      <c r="C545" s="279" t="s">
        <v>262</v>
      </c>
      <c r="D545" s="279" t="s">
        <v>349</v>
      </c>
      <c r="E545" s="19" t="s">
        <v>19</v>
      </c>
      <c r="F545" s="280">
        <v>629.48400000000004</v>
      </c>
      <c r="G545" s="36"/>
      <c r="H545" s="41"/>
    </row>
    <row r="546" spans="1:8" s="2" customFormat="1" ht="16.899999999999999" customHeight="1">
      <c r="A546" s="36"/>
      <c r="B546" s="41"/>
      <c r="C546" s="281" t="s">
        <v>7614</v>
      </c>
      <c r="D546" s="36"/>
      <c r="E546" s="36"/>
      <c r="F546" s="36"/>
      <c r="G546" s="36"/>
      <c r="H546" s="41"/>
    </row>
    <row r="547" spans="1:8" s="2" customFormat="1" ht="16.899999999999999" customHeight="1">
      <c r="A547" s="36"/>
      <c r="B547" s="41"/>
      <c r="C547" s="279" t="s">
        <v>518</v>
      </c>
      <c r="D547" s="279" t="s">
        <v>519</v>
      </c>
      <c r="E547" s="19" t="s">
        <v>152</v>
      </c>
      <c r="F547" s="280">
        <v>440.63900000000001</v>
      </c>
      <c r="G547" s="36"/>
      <c r="H547" s="41"/>
    </row>
    <row r="548" spans="1:8" s="2" customFormat="1" ht="16.899999999999999" customHeight="1">
      <c r="A548" s="36"/>
      <c r="B548" s="41"/>
      <c r="C548" s="279" t="s">
        <v>565</v>
      </c>
      <c r="D548" s="279" t="s">
        <v>566</v>
      </c>
      <c r="E548" s="19" t="s">
        <v>152</v>
      </c>
      <c r="F548" s="280">
        <v>188.845</v>
      </c>
      <c r="G548" s="36"/>
      <c r="H548" s="41"/>
    </row>
    <row r="549" spans="1:8" s="2" customFormat="1" ht="16.899999999999999" customHeight="1">
      <c r="A549" s="36"/>
      <c r="B549" s="41"/>
      <c r="C549" s="279" t="s">
        <v>684</v>
      </c>
      <c r="D549" s="279" t="s">
        <v>685</v>
      </c>
      <c r="E549" s="19" t="s">
        <v>152</v>
      </c>
      <c r="F549" s="280">
        <v>683.298</v>
      </c>
      <c r="G549" s="36"/>
      <c r="H549" s="41"/>
    </row>
    <row r="550" spans="1:8" s="2" customFormat="1" ht="16.899999999999999" customHeight="1">
      <c r="A550" s="36"/>
      <c r="B550" s="41"/>
      <c r="C550" s="275" t="s">
        <v>265</v>
      </c>
      <c r="D550" s="276" t="s">
        <v>266</v>
      </c>
      <c r="E550" s="277" t="s">
        <v>267</v>
      </c>
      <c r="F550" s="278">
        <v>16.565999999999999</v>
      </c>
      <c r="G550" s="36"/>
      <c r="H550" s="41"/>
    </row>
    <row r="551" spans="1:8" s="2" customFormat="1" ht="16.899999999999999" customHeight="1">
      <c r="A551" s="36"/>
      <c r="B551" s="41"/>
      <c r="C551" s="279" t="s">
        <v>19</v>
      </c>
      <c r="D551" s="279" t="s">
        <v>2120</v>
      </c>
      <c r="E551" s="19" t="s">
        <v>19</v>
      </c>
      <c r="F551" s="280">
        <v>0</v>
      </c>
      <c r="G551" s="36"/>
      <c r="H551" s="41"/>
    </row>
    <row r="552" spans="1:8" s="2" customFormat="1" ht="16.899999999999999" customHeight="1">
      <c r="A552" s="36"/>
      <c r="B552" s="41"/>
      <c r="C552" s="279" t="s">
        <v>19</v>
      </c>
      <c r="D552" s="279" t="s">
        <v>2121</v>
      </c>
      <c r="E552" s="19" t="s">
        <v>19</v>
      </c>
      <c r="F552" s="280">
        <v>4.71</v>
      </c>
      <c r="G552" s="36"/>
      <c r="H552" s="41"/>
    </row>
    <row r="553" spans="1:8" s="2" customFormat="1" ht="16.899999999999999" customHeight="1">
      <c r="A553" s="36"/>
      <c r="B553" s="41"/>
      <c r="C553" s="279" t="s">
        <v>19</v>
      </c>
      <c r="D553" s="279" t="s">
        <v>2122</v>
      </c>
      <c r="E553" s="19" t="s">
        <v>19</v>
      </c>
      <c r="F553" s="280">
        <v>11.856</v>
      </c>
      <c r="G553" s="36"/>
      <c r="H553" s="41"/>
    </row>
    <row r="554" spans="1:8" s="2" customFormat="1" ht="16.899999999999999" customHeight="1">
      <c r="A554" s="36"/>
      <c r="B554" s="41"/>
      <c r="C554" s="279" t="s">
        <v>265</v>
      </c>
      <c r="D554" s="279" t="s">
        <v>349</v>
      </c>
      <c r="E554" s="19" t="s">
        <v>19</v>
      </c>
      <c r="F554" s="280">
        <v>16.565999999999999</v>
      </c>
      <c r="G554" s="36"/>
      <c r="H554" s="41"/>
    </row>
    <row r="555" spans="1:8" s="2" customFormat="1" ht="16.899999999999999" customHeight="1">
      <c r="A555" s="36"/>
      <c r="B555" s="41"/>
      <c r="C555" s="281" t="s">
        <v>7614</v>
      </c>
      <c r="D555" s="36"/>
      <c r="E555" s="36"/>
      <c r="F555" s="36"/>
      <c r="G555" s="36"/>
      <c r="H555" s="41"/>
    </row>
    <row r="556" spans="1:8" s="2" customFormat="1" ht="16.899999999999999" customHeight="1">
      <c r="A556" s="36"/>
      <c r="B556" s="41"/>
      <c r="C556" s="279" t="s">
        <v>2116</v>
      </c>
      <c r="D556" s="279" t="s">
        <v>2117</v>
      </c>
      <c r="E556" s="19" t="s">
        <v>267</v>
      </c>
      <c r="F556" s="280">
        <v>16.565999999999999</v>
      </c>
      <c r="G556" s="36"/>
      <c r="H556" s="41"/>
    </row>
    <row r="557" spans="1:8" s="2" customFormat="1" ht="16.899999999999999" customHeight="1">
      <c r="A557" s="36"/>
      <c r="B557" s="41"/>
      <c r="C557" s="279" t="s">
        <v>2110</v>
      </c>
      <c r="D557" s="279" t="s">
        <v>2111</v>
      </c>
      <c r="E557" s="19" t="s">
        <v>267</v>
      </c>
      <c r="F557" s="280">
        <v>16.565999999999999</v>
      </c>
      <c r="G557" s="36"/>
      <c r="H557" s="41"/>
    </row>
    <row r="558" spans="1:8" s="2" customFormat="1" ht="16.899999999999999" customHeight="1">
      <c r="A558" s="36"/>
      <c r="B558" s="41"/>
      <c r="C558" s="275" t="s">
        <v>7616</v>
      </c>
      <c r="D558" s="276" t="s">
        <v>7617</v>
      </c>
      <c r="E558" s="277" t="s">
        <v>186</v>
      </c>
      <c r="F558" s="278">
        <v>45</v>
      </c>
      <c r="G558" s="36"/>
      <c r="H558" s="41"/>
    </row>
    <row r="559" spans="1:8" s="2" customFormat="1" ht="16.899999999999999" customHeight="1">
      <c r="A559" s="36"/>
      <c r="B559" s="41"/>
      <c r="C559" s="275" t="s">
        <v>270</v>
      </c>
      <c r="D559" s="276" t="s">
        <v>271</v>
      </c>
      <c r="E559" s="277" t="s">
        <v>152</v>
      </c>
      <c r="F559" s="278">
        <v>67.647999999999996</v>
      </c>
      <c r="G559" s="36"/>
      <c r="H559" s="41"/>
    </row>
    <row r="560" spans="1:8" s="2" customFormat="1" ht="16.899999999999999" customHeight="1">
      <c r="A560" s="36"/>
      <c r="B560" s="41"/>
      <c r="C560" s="279" t="s">
        <v>19</v>
      </c>
      <c r="D560" s="279" t="s">
        <v>1304</v>
      </c>
      <c r="E560" s="19" t="s">
        <v>19</v>
      </c>
      <c r="F560" s="280">
        <v>0</v>
      </c>
      <c r="G560" s="36"/>
      <c r="H560" s="41"/>
    </row>
    <row r="561" spans="1:8" s="2" customFormat="1" ht="16.899999999999999" customHeight="1">
      <c r="A561" s="36"/>
      <c r="B561" s="41"/>
      <c r="C561" s="279" t="s">
        <v>19</v>
      </c>
      <c r="D561" s="279" t="s">
        <v>1305</v>
      </c>
      <c r="E561" s="19" t="s">
        <v>19</v>
      </c>
      <c r="F561" s="280">
        <v>59.77</v>
      </c>
      <c r="G561" s="36"/>
      <c r="H561" s="41"/>
    </row>
    <row r="562" spans="1:8" s="2" customFormat="1" ht="16.899999999999999" customHeight="1">
      <c r="A562" s="36"/>
      <c r="B562" s="41"/>
      <c r="C562" s="279" t="s">
        <v>19</v>
      </c>
      <c r="D562" s="279" t="s">
        <v>1306</v>
      </c>
      <c r="E562" s="19" t="s">
        <v>19</v>
      </c>
      <c r="F562" s="280">
        <v>6.33</v>
      </c>
      <c r="G562" s="36"/>
      <c r="H562" s="41"/>
    </row>
    <row r="563" spans="1:8" s="2" customFormat="1" ht="16.899999999999999" customHeight="1">
      <c r="A563" s="36"/>
      <c r="B563" s="41"/>
      <c r="C563" s="279" t="s">
        <v>19</v>
      </c>
      <c r="D563" s="279" t="s">
        <v>1307</v>
      </c>
      <c r="E563" s="19" t="s">
        <v>19</v>
      </c>
      <c r="F563" s="280">
        <v>1.548</v>
      </c>
      <c r="G563" s="36"/>
      <c r="H563" s="41"/>
    </row>
    <row r="564" spans="1:8" s="2" customFormat="1" ht="16.899999999999999" customHeight="1">
      <c r="A564" s="36"/>
      <c r="B564" s="41"/>
      <c r="C564" s="279" t="s">
        <v>270</v>
      </c>
      <c r="D564" s="279" t="s">
        <v>349</v>
      </c>
      <c r="E564" s="19" t="s">
        <v>19</v>
      </c>
      <c r="F564" s="280">
        <v>67.647999999999996</v>
      </c>
      <c r="G564" s="36"/>
      <c r="H564" s="41"/>
    </row>
    <row r="565" spans="1:8" s="2" customFormat="1" ht="16.899999999999999" customHeight="1">
      <c r="A565" s="36"/>
      <c r="B565" s="41"/>
      <c r="C565" s="281" t="s">
        <v>7614</v>
      </c>
      <c r="D565" s="36"/>
      <c r="E565" s="36"/>
      <c r="F565" s="36"/>
      <c r="G565" s="36"/>
      <c r="H565" s="41"/>
    </row>
    <row r="566" spans="1:8" s="2" customFormat="1" ht="16.899999999999999" customHeight="1">
      <c r="A566" s="36"/>
      <c r="B566" s="41"/>
      <c r="C566" s="279" t="s">
        <v>1299</v>
      </c>
      <c r="D566" s="279" t="s">
        <v>1300</v>
      </c>
      <c r="E566" s="19" t="s">
        <v>152</v>
      </c>
      <c r="F566" s="280">
        <v>67.647999999999996</v>
      </c>
      <c r="G566" s="36"/>
      <c r="H566" s="41"/>
    </row>
    <row r="567" spans="1:8" s="2" customFormat="1" ht="16.899999999999999" customHeight="1">
      <c r="A567" s="36"/>
      <c r="B567" s="41"/>
      <c r="C567" s="279" t="s">
        <v>1279</v>
      </c>
      <c r="D567" s="279" t="s">
        <v>1280</v>
      </c>
      <c r="E567" s="19" t="s">
        <v>152</v>
      </c>
      <c r="F567" s="280">
        <v>11.5</v>
      </c>
      <c r="G567" s="36"/>
      <c r="H567" s="41"/>
    </row>
    <row r="568" spans="1:8" s="2" customFormat="1" ht="16.899999999999999" customHeight="1">
      <c r="A568" s="36"/>
      <c r="B568" s="41"/>
      <c r="C568" s="279" t="s">
        <v>1309</v>
      </c>
      <c r="D568" s="279" t="s">
        <v>1310</v>
      </c>
      <c r="E568" s="19" t="s">
        <v>152</v>
      </c>
      <c r="F568" s="280">
        <v>67.647999999999996</v>
      </c>
      <c r="G568" s="36"/>
      <c r="H568" s="41"/>
    </row>
    <row r="569" spans="1:8" s="2" customFormat="1" ht="16.899999999999999" customHeight="1">
      <c r="A569" s="36"/>
      <c r="B569" s="41"/>
      <c r="C569" s="279" t="s">
        <v>1314</v>
      </c>
      <c r="D569" s="279" t="s">
        <v>1315</v>
      </c>
      <c r="E569" s="19" t="s">
        <v>152</v>
      </c>
      <c r="F569" s="280">
        <v>67.647999999999996</v>
      </c>
      <c r="G569" s="36"/>
      <c r="H569" s="41"/>
    </row>
    <row r="570" spans="1:8" s="2" customFormat="1" ht="16.899999999999999" customHeight="1">
      <c r="A570" s="36"/>
      <c r="B570" s="41"/>
      <c r="C570" s="279" t="s">
        <v>1343</v>
      </c>
      <c r="D570" s="279" t="s">
        <v>1344</v>
      </c>
      <c r="E570" s="19" t="s">
        <v>152</v>
      </c>
      <c r="F570" s="280">
        <v>11.5</v>
      </c>
      <c r="G570" s="36"/>
      <c r="H570" s="41"/>
    </row>
    <row r="571" spans="1:8" s="2" customFormat="1" ht="16.899999999999999" customHeight="1">
      <c r="A571" s="36"/>
      <c r="B571" s="41"/>
      <c r="C571" s="275" t="s">
        <v>273</v>
      </c>
      <c r="D571" s="276" t="s">
        <v>274</v>
      </c>
      <c r="E571" s="277" t="s">
        <v>135</v>
      </c>
      <c r="F571" s="278">
        <v>74.974999999999994</v>
      </c>
      <c r="G571" s="36"/>
      <c r="H571" s="41"/>
    </row>
    <row r="572" spans="1:8" s="2" customFormat="1" ht="16.899999999999999" customHeight="1">
      <c r="A572" s="36"/>
      <c r="B572" s="41"/>
      <c r="C572" s="279" t="s">
        <v>19</v>
      </c>
      <c r="D572" s="279" t="s">
        <v>585</v>
      </c>
      <c r="E572" s="19" t="s">
        <v>19</v>
      </c>
      <c r="F572" s="280">
        <v>0</v>
      </c>
      <c r="G572" s="36"/>
      <c r="H572" s="41"/>
    </row>
    <row r="573" spans="1:8" s="2" customFormat="1" ht="16.899999999999999" customHeight="1">
      <c r="A573" s="36"/>
      <c r="B573" s="41"/>
      <c r="C573" s="279" t="s">
        <v>19</v>
      </c>
      <c r="D573" s="279" t="s">
        <v>810</v>
      </c>
      <c r="E573" s="19" t="s">
        <v>19</v>
      </c>
      <c r="F573" s="280">
        <v>25.6</v>
      </c>
      <c r="G573" s="36"/>
      <c r="H573" s="41"/>
    </row>
    <row r="574" spans="1:8" s="2" customFormat="1" ht="16.899999999999999" customHeight="1">
      <c r="A574" s="36"/>
      <c r="B574" s="41"/>
      <c r="C574" s="279" t="s">
        <v>19</v>
      </c>
      <c r="D574" s="279" t="s">
        <v>811</v>
      </c>
      <c r="E574" s="19" t="s">
        <v>19</v>
      </c>
      <c r="F574" s="280">
        <v>32.4</v>
      </c>
      <c r="G574" s="36"/>
      <c r="H574" s="41"/>
    </row>
    <row r="575" spans="1:8" s="2" customFormat="1" ht="16.899999999999999" customHeight="1">
      <c r="A575" s="36"/>
      <c r="B575" s="41"/>
      <c r="C575" s="279" t="s">
        <v>19</v>
      </c>
      <c r="D575" s="279" t="s">
        <v>812</v>
      </c>
      <c r="E575" s="19" t="s">
        <v>19</v>
      </c>
      <c r="F575" s="280">
        <v>16.975000000000001</v>
      </c>
      <c r="G575" s="36"/>
      <c r="H575" s="41"/>
    </row>
    <row r="576" spans="1:8" s="2" customFormat="1" ht="16.899999999999999" customHeight="1">
      <c r="A576" s="36"/>
      <c r="B576" s="41"/>
      <c r="C576" s="279" t="s">
        <v>273</v>
      </c>
      <c r="D576" s="279" t="s">
        <v>349</v>
      </c>
      <c r="E576" s="19" t="s">
        <v>19</v>
      </c>
      <c r="F576" s="280">
        <v>74.974999999999994</v>
      </c>
      <c r="G576" s="36"/>
      <c r="H576" s="41"/>
    </row>
    <row r="577" spans="1:8" s="2" customFormat="1" ht="16.899999999999999" customHeight="1">
      <c r="A577" s="36"/>
      <c r="B577" s="41"/>
      <c r="C577" s="281" t="s">
        <v>7614</v>
      </c>
      <c r="D577" s="36"/>
      <c r="E577" s="36"/>
      <c r="F577" s="36"/>
      <c r="G577" s="36"/>
      <c r="H577" s="41"/>
    </row>
    <row r="578" spans="1:8" s="2" customFormat="1" ht="16.899999999999999" customHeight="1">
      <c r="A578" s="36"/>
      <c r="B578" s="41"/>
      <c r="C578" s="279" t="s">
        <v>804</v>
      </c>
      <c r="D578" s="279" t="s">
        <v>805</v>
      </c>
      <c r="E578" s="19" t="s">
        <v>135</v>
      </c>
      <c r="F578" s="280">
        <v>74.974999999999994</v>
      </c>
      <c r="G578" s="36"/>
      <c r="H578" s="41"/>
    </row>
    <row r="579" spans="1:8" s="2" customFormat="1" ht="16.899999999999999" customHeight="1">
      <c r="A579" s="36"/>
      <c r="B579" s="41"/>
      <c r="C579" s="279" t="s">
        <v>819</v>
      </c>
      <c r="D579" s="279" t="s">
        <v>820</v>
      </c>
      <c r="E579" s="19" t="s">
        <v>135</v>
      </c>
      <c r="F579" s="280">
        <v>89.97</v>
      </c>
      <c r="G579" s="36"/>
      <c r="H579" s="41"/>
    </row>
    <row r="580" spans="1:8" s="2" customFormat="1" ht="16.899999999999999" customHeight="1">
      <c r="A580" s="36"/>
      <c r="B580" s="41"/>
      <c r="C580" s="279" t="s">
        <v>2008</v>
      </c>
      <c r="D580" s="279" t="s">
        <v>2009</v>
      </c>
      <c r="E580" s="19" t="s">
        <v>157</v>
      </c>
      <c r="F580" s="280">
        <v>8.9969999999999999</v>
      </c>
      <c r="G580" s="36"/>
      <c r="H580" s="41"/>
    </row>
    <row r="581" spans="1:8" s="2" customFormat="1" ht="16.899999999999999" customHeight="1">
      <c r="A581" s="36"/>
      <c r="B581" s="41"/>
      <c r="C581" s="279" t="s">
        <v>814</v>
      </c>
      <c r="D581" s="279" t="s">
        <v>815</v>
      </c>
      <c r="E581" s="19" t="s">
        <v>152</v>
      </c>
      <c r="F581" s="280">
        <v>11.246</v>
      </c>
      <c r="G581" s="36"/>
      <c r="H581" s="41"/>
    </row>
    <row r="582" spans="1:8" s="2" customFormat="1" ht="16.899999999999999" customHeight="1">
      <c r="A582" s="36"/>
      <c r="B582" s="41"/>
      <c r="C582" s="275" t="s">
        <v>276</v>
      </c>
      <c r="D582" s="276" t="s">
        <v>277</v>
      </c>
      <c r="E582" s="277" t="s">
        <v>186</v>
      </c>
      <c r="F582" s="278">
        <v>110</v>
      </c>
      <c r="G582" s="36"/>
      <c r="H582" s="41"/>
    </row>
    <row r="583" spans="1:8" s="2" customFormat="1" ht="16.899999999999999" customHeight="1">
      <c r="A583" s="36"/>
      <c r="B583" s="41"/>
      <c r="C583" s="279" t="s">
        <v>19</v>
      </c>
      <c r="D583" s="279" t="s">
        <v>585</v>
      </c>
      <c r="E583" s="19" t="s">
        <v>19</v>
      </c>
      <c r="F583" s="280">
        <v>0</v>
      </c>
      <c r="G583" s="36"/>
      <c r="H583" s="41"/>
    </row>
    <row r="584" spans="1:8" s="2" customFormat="1" ht="16.899999999999999" customHeight="1">
      <c r="A584" s="36"/>
      <c r="B584" s="41"/>
      <c r="C584" s="279" t="s">
        <v>19</v>
      </c>
      <c r="D584" s="279" t="s">
        <v>603</v>
      </c>
      <c r="E584" s="19" t="s">
        <v>19</v>
      </c>
      <c r="F584" s="280">
        <v>50</v>
      </c>
      <c r="G584" s="36"/>
      <c r="H584" s="41"/>
    </row>
    <row r="585" spans="1:8" s="2" customFormat="1" ht="16.899999999999999" customHeight="1">
      <c r="A585" s="36"/>
      <c r="B585" s="41"/>
      <c r="C585" s="279" t="s">
        <v>19</v>
      </c>
      <c r="D585" s="279" t="s">
        <v>604</v>
      </c>
      <c r="E585" s="19" t="s">
        <v>19</v>
      </c>
      <c r="F585" s="280">
        <v>60</v>
      </c>
      <c r="G585" s="36"/>
      <c r="H585" s="41"/>
    </row>
    <row r="586" spans="1:8" s="2" customFormat="1" ht="16.899999999999999" customHeight="1">
      <c r="A586" s="36"/>
      <c r="B586" s="41"/>
      <c r="C586" s="279" t="s">
        <v>276</v>
      </c>
      <c r="D586" s="279" t="s">
        <v>349</v>
      </c>
      <c r="E586" s="19" t="s">
        <v>19</v>
      </c>
      <c r="F586" s="280">
        <v>110</v>
      </c>
      <c r="G586" s="36"/>
      <c r="H586" s="41"/>
    </row>
    <row r="587" spans="1:8" s="2" customFormat="1" ht="16.899999999999999" customHeight="1">
      <c r="A587" s="36"/>
      <c r="B587" s="41"/>
      <c r="C587" s="281" t="s">
        <v>7614</v>
      </c>
      <c r="D587" s="36"/>
      <c r="E587" s="36"/>
      <c r="F587" s="36"/>
      <c r="G587" s="36"/>
      <c r="H587" s="41"/>
    </row>
    <row r="588" spans="1:8" s="2" customFormat="1" ht="16.899999999999999" customHeight="1">
      <c r="A588" s="36"/>
      <c r="B588" s="41"/>
      <c r="C588" s="279" t="s">
        <v>599</v>
      </c>
      <c r="D588" s="279" t="s">
        <v>600</v>
      </c>
      <c r="E588" s="19" t="s">
        <v>186</v>
      </c>
      <c r="F588" s="280">
        <v>110</v>
      </c>
      <c r="G588" s="36"/>
      <c r="H588" s="41"/>
    </row>
    <row r="589" spans="1:8" s="2" customFormat="1" ht="16.899999999999999" customHeight="1">
      <c r="A589" s="36"/>
      <c r="B589" s="41"/>
      <c r="C589" s="279" t="s">
        <v>873</v>
      </c>
      <c r="D589" s="279" t="s">
        <v>874</v>
      </c>
      <c r="E589" s="19" t="s">
        <v>186</v>
      </c>
      <c r="F589" s="280">
        <v>6.55</v>
      </c>
      <c r="G589" s="36"/>
      <c r="H589" s="41"/>
    </row>
    <row r="590" spans="1:8" s="2" customFormat="1" ht="16.899999999999999" customHeight="1">
      <c r="A590" s="36"/>
      <c r="B590" s="41"/>
      <c r="C590" s="279" t="s">
        <v>859</v>
      </c>
      <c r="D590" s="279" t="s">
        <v>860</v>
      </c>
      <c r="E590" s="19" t="s">
        <v>186</v>
      </c>
      <c r="F590" s="280">
        <v>65.5</v>
      </c>
      <c r="G590" s="36"/>
      <c r="H590" s="41"/>
    </row>
    <row r="591" spans="1:8" s="2" customFormat="1" ht="16.899999999999999" customHeight="1">
      <c r="A591" s="36"/>
      <c r="B591" s="41"/>
      <c r="C591" s="279" t="s">
        <v>866</v>
      </c>
      <c r="D591" s="279" t="s">
        <v>867</v>
      </c>
      <c r="E591" s="19" t="s">
        <v>186</v>
      </c>
      <c r="F591" s="280">
        <v>65.5</v>
      </c>
      <c r="G591" s="36"/>
      <c r="H591" s="41"/>
    </row>
    <row r="592" spans="1:8" s="2" customFormat="1" ht="16.899999999999999" customHeight="1">
      <c r="A592" s="36"/>
      <c r="B592" s="41"/>
      <c r="C592" s="279" t="s">
        <v>606</v>
      </c>
      <c r="D592" s="279" t="s">
        <v>607</v>
      </c>
      <c r="E592" s="19" t="s">
        <v>157</v>
      </c>
      <c r="F592" s="280">
        <v>3.7949999999999999</v>
      </c>
      <c r="G592" s="36"/>
      <c r="H592" s="41"/>
    </row>
    <row r="593" spans="1:8" s="2" customFormat="1" ht="16.899999999999999" customHeight="1">
      <c r="A593" s="36"/>
      <c r="B593" s="41"/>
      <c r="C593" s="275" t="s">
        <v>279</v>
      </c>
      <c r="D593" s="276" t="s">
        <v>280</v>
      </c>
      <c r="E593" s="277" t="s">
        <v>186</v>
      </c>
      <c r="F593" s="278">
        <v>21</v>
      </c>
      <c r="G593" s="36"/>
      <c r="H593" s="41"/>
    </row>
    <row r="594" spans="1:8" s="2" customFormat="1" ht="16.899999999999999" customHeight="1">
      <c r="A594" s="36"/>
      <c r="B594" s="41"/>
      <c r="C594" s="279" t="s">
        <v>19</v>
      </c>
      <c r="D594" s="279" t="s">
        <v>585</v>
      </c>
      <c r="E594" s="19" t="s">
        <v>19</v>
      </c>
      <c r="F594" s="280">
        <v>0</v>
      </c>
      <c r="G594" s="36"/>
      <c r="H594" s="41"/>
    </row>
    <row r="595" spans="1:8" s="2" customFormat="1" ht="16.899999999999999" customHeight="1">
      <c r="A595" s="36"/>
      <c r="B595" s="41"/>
      <c r="C595" s="279" t="s">
        <v>19</v>
      </c>
      <c r="D595" s="279" t="s">
        <v>586</v>
      </c>
      <c r="E595" s="19" t="s">
        <v>19</v>
      </c>
      <c r="F595" s="280">
        <v>21</v>
      </c>
      <c r="G595" s="36"/>
      <c r="H595" s="41"/>
    </row>
    <row r="596" spans="1:8" s="2" customFormat="1" ht="16.899999999999999" customHeight="1">
      <c r="A596" s="36"/>
      <c r="B596" s="41"/>
      <c r="C596" s="279" t="s">
        <v>279</v>
      </c>
      <c r="D596" s="279" t="s">
        <v>349</v>
      </c>
      <c r="E596" s="19" t="s">
        <v>19</v>
      </c>
      <c r="F596" s="280">
        <v>21</v>
      </c>
      <c r="G596" s="36"/>
      <c r="H596" s="41"/>
    </row>
    <row r="597" spans="1:8" s="2" customFormat="1" ht="16.899999999999999" customHeight="1">
      <c r="A597" s="36"/>
      <c r="B597" s="41"/>
      <c r="C597" s="281" t="s">
        <v>7614</v>
      </c>
      <c r="D597" s="36"/>
      <c r="E597" s="36"/>
      <c r="F597" s="36"/>
      <c r="G597" s="36"/>
      <c r="H597" s="41"/>
    </row>
    <row r="598" spans="1:8" s="2" customFormat="1" ht="16.899999999999999" customHeight="1">
      <c r="A598" s="36"/>
      <c r="B598" s="41"/>
      <c r="C598" s="279" t="s">
        <v>580</v>
      </c>
      <c r="D598" s="279" t="s">
        <v>581</v>
      </c>
      <c r="E598" s="19" t="s">
        <v>186</v>
      </c>
      <c r="F598" s="280">
        <v>21</v>
      </c>
      <c r="G598" s="36"/>
      <c r="H598" s="41"/>
    </row>
    <row r="599" spans="1:8" s="2" customFormat="1" ht="16.899999999999999" customHeight="1">
      <c r="A599" s="36"/>
      <c r="B599" s="41"/>
      <c r="C599" s="279" t="s">
        <v>873</v>
      </c>
      <c r="D599" s="279" t="s">
        <v>874</v>
      </c>
      <c r="E599" s="19" t="s">
        <v>186</v>
      </c>
      <c r="F599" s="280">
        <v>6.55</v>
      </c>
      <c r="G599" s="36"/>
      <c r="H599" s="41"/>
    </row>
    <row r="600" spans="1:8" s="2" customFormat="1" ht="16.899999999999999" customHeight="1">
      <c r="A600" s="36"/>
      <c r="B600" s="41"/>
      <c r="C600" s="279" t="s">
        <v>859</v>
      </c>
      <c r="D600" s="279" t="s">
        <v>860</v>
      </c>
      <c r="E600" s="19" t="s">
        <v>186</v>
      </c>
      <c r="F600" s="280">
        <v>65.5</v>
      </c>
      <c r="G600" s="36"/>
      <c r="H600" s="41"/>
    </row>
    <row r="601" spans="1:8" s="2" customFormat="1" ht="16.899999999999999" customHeight="1">
      <c r="A601" s="36"/>
      <c r="B601" s="41"/>
      <c r="C601" s="279" t="s">
        <v>866</v>
      </c>
      <c r="D601" s="279" t="s">
        <v>867</v>
      </c>
      <c r="E601" s="19" t="s">
        <v>186</v>
      </c>
      <c r="F601" s="280">
        <v>65.5</v>
      </c>
      <c r="G601" s="36"/>
      <c r="H601" s="41"/>
    </row>
    <row r="602" spans="1:8" s="2" customFormat="1" ht="16.899999999999999" customHeight="1">
      <c r="A602" s="36"/>
      <c r="B602" s="41"/>
      <c r="C602" s="279" t="s">
        <v>589</v>
      </c>
      <c r="D602" s="279" t="s">
        <v>590</v>
      </c>
      <c r="E602" s="19" t="s">
        <v>157</v>
      </c>
      <c r="F602" s="280">
        <v>0.57499999999999996</v>
      </c>
      <c r="G602" s="36"/>
      <c r="H602" s="41"/>
    </row>
    <row r="603" spans="1:8" s="2" customFormat="1" ht="16.899999999999999" customHeight="1">
      <c r="A603" s="36"/>
      <c r="B603" s="41"/>
      <c r="C603" s="275" t="s">
        <v>281</v>
      </c>
      <c r="D603" s="276" t="s">
        <v>282</v>
      </c>
      <c r="E603" s="277" t="s">
        <v>152</v>
      </c>
      <c r="F603" s="278">
        <v>93.54</v>
      </c>
      <c r="G603" s="36"/>
      <c r="H603" s="41"/>
    </row>
    <row r="604" spans="1:8" s="2" customFormat="1" ht="16.899999999999999" customHeight="1">
      <c r="A604" s="36"/>
      <c r="B604" s="41"/>
      <c r="C604" s="279" t="s">
        <v>19</v>
      </c>
      <c r="D604" s="279" t="s">
        <v>729</v>
      </c>
      <c r="E604" s="19" t="s">
        <v>19</v>
      </c>
      <c r="F604" s="280">
        <v>0</v>
      </c>
      <c r="G604" s="36"/>
      <c r="H604" s="41"/>
    </row>
    <row r="605" spans="1:8" s="2" customFormat="1" ht="16.899999999999999" customHeight="1">
      <c r="A605" s="36"/>
      <c r="B605" s="41"/>
      <c r="C605" s="279" t="s">
        <v>19</v>
      </c>
      <c r="D605" s="279" t="s">
        <v>730</v>
      </c>
      <c r="E605" s="19" t="s">
        <v>19</v>
      </c>
      <c r="F605" s="280">
        <v>14.065</v>
      </c>
      <c r="G605" s="36"/>
      <c r="H605" s="41"/>
    </row>
    <row r="606" spans="1:8" s="2" customFormat="1" ht="16.899999999999999" customHeight="1">
      <c r="A606" s="36"/>
      <c r="B606" s="41"/>
      <c r="C606" s="279" t="s">
        <v>19</v>
      </c>
      <c r="D606" s="279" t="s">
        <v>731</v>
      </c>
      <c r="E606" s="19" t="s">
        <v>19</v>
      </c>
      <c r="F606" s="280">
        <v>8.16</v>
      </c>
      <c r="G606" s="36"/>
      <c r="H606" s="41"/>
    </row>
    <row r="607" spans="1:8" s="2" customFormat="1" ht="16.899999999999999" customHeight="1">
      <c r="A607" s="36"/>
      <c r="B607" s="41"/>
      <c r="C607" s="279" t="s">
        <v>19</v>
      </c>
      <c r="D607" s="279" t="s">
        <v>732</v>
      </c>
      <c r="E607" s="19" t="s">
        <v>19</v>
      </c>
      <c r="F607" s="280">
        <v>11.7</v>
      </c>
      <c r="G607" s="36"/>
      <c r="H607" s="41"/>
    </row>
    <row r="608" spans="1:8" s="2" customFormat="1" ht="16.899999999999999" customHeight="1">
      <c r="A608" s="36"/>
      <c r="B608" s="41"/>
      <c r="C608" s="279" t="s">
        <v>19</v>
      </c>
      <c r="D608" s="279" t="s">
        <v>733</v>
      </c>
      <c r="E608" s="19" t="s">
        <v>19</v>
      </c>
      <c r="F608" s="280">
        <v>32.1</v>
      </c>
      <c r="G608" s="36"/>
      <c r="H608" s="41"/>
    </row>
    <row r="609" spans="1:8" s="2" customFormat="1" ht="16.899999999999999" customHeight="1">
      <c r="A609" s="36"/>
      <c r="B609" s="41"/>
      <c r="C609" s="279" t="s">
        <v>19</v>
      </c>
      <c r="D609" s="279" t="s">
        <v>734</v>
      </c>
      <c r="E609" s="19" t="s">
        <v>19</v>
      </c>
      <c r="F609" s="280">
        <v>0</v>
      </c>
      <c r="G609" s="36"/>
      <c r="H609" s="41"/>
    </row>
    <row r="610" spans="1:8" s="2" customFormat="1" ht="16.899999999999999" customHeight="1">
      <c r="A610" s="36"/>
      <c r="B610" s="41"/>
      <c r="C610" s="279" t="s">
        <v>19</v>
      </c>
      <c r="D610" s="279" t="s">
        <v>735</v>
      </c>
      <c r="E610" s="19" t="s">
        <v>19</v>
      </c>
      <c r="F610" s="280">
        <v>1.1759999999999999</v>
      </c>
      <c r="G610" s="36"/>
      <c r="H610" s="41"/>
    </row>
    <row r="611" spans="1:8" s="2" customFormat="1" ht="16.899999999999999" customHeight="1">
      <c r="A611" s="36"/>
      <c r="B611" s="41"/>
      <c r="C611" s="279" t="s">
        <v>19</v>
      </c>
      <c r="D611" s="279" t="s">
        <v>736</v>
      </c>
      <c r="E611" s="19" t="s">
        <v>19</v>
      </c>
      <c r="F611" s="280">
        <v>0.19500000000000001</v>
      </c>
      <c r="G611" s="36"/>
      <c r="H611" s="41"/>
    </row>
    <row r="612" spans="1:8" s="2" customFormat="1" ht="16.899999999999999" customHeight="1">
      <c r="A612" s="36"/>
      <c r="B612" s="41"/>
      <c r="C612" s="279" t="s">
        <v>19</v>
      </c>
      <c r="D612" s="279" t="s">
        <v>737</v>
      </c>
      <c r="E612" s="19" t="s">
        <v>19</v>
      </c>
      <c r="F612" s="280">
        <v>1.04</v>
      </c>
      <c r="G612" s="36"/>
      <c r="H612" s="41"/>
    </row>
    <row r="613" spans="1:8" s="2" customFormat="1" ht="16.899999999999999" customHeight="1">
      <c r="A613" s="36"/>
      <c r="B613" s="41"/>
      <c r="C613" s="279" t="s">
        <v>19</v>
      </c>
      <c r="D613" s="279" t="s">
        <v>738</v>
      </c>
      <c r="E613" s="19" t="s">
        <v>19</v>
      </c>
      <c r="F613" s="280">
        <v>18.815999999999999</v>
      </c>
      <c r="G613" s="36"/>
      <c r="H613" s="41"/>
    </row>
    <row r="614" spans="1:8" s="2" customFormat="1" ht="16.899999999999999" customHeight="1">
      <c r="A614" s="36"/>
      <c r="B614" s="41"/>
      <c r="C614" s="279" t="s">
        <v>19</v>
      </c>
      <c r="D614" s="279" t="s">
        <v>739</v>
      </c>
      <c r="E614" s="19" t="s">
        <v>19</v>
      </c>
      <c r="F614" s="280">
        <v>0</v>
      </c>
      <c r="G614" s="36"/>
      <c r="H614" s="41"/>
    </row>
    <row r="615" spans="1:8" s="2" customFormat="1" ht="16.899999999999999" customHeight="1">
      <c r="A615" s="36"/>
      <c r="B615" s="41"/>
      <c r="C615" s="279" t="s">
        <v>19</v>
      </c>
      <c r="D615" s="279" t="s">
        <v>512</v>
      </c>
      <c r="E615" s="19" t="s">
        <v>19</v>
      </c>
      <c r="F615" s="280">
        <v>0</v>
      </c>
      <c r="G615" s="36"/>
      <c r="H615" s="41"/>
    </row>
    <row r="616" spans="1:8" s="2" customFormat="1" ht="16.899999999999999" customHeight="1">
      <c r="A616" s="36"/>
      <c r="B616" s="41"/>
      <c r="C616" s="279" t="s">
        <v>19</v>
      </c>
      <c r="D616" s="279" t="s">
        <v>740</v>
      </c>
      <c r="E616" s="19" t="s">
        <v>19</v>
      </c>
      <c r="F616" s="280">
        <v>3.84</v>
      </c>
      <c r="G616" s="36"/>
      <c r="H616" s="41"/>
    </row>
    <row r="617" spans="1:8" s="2" customFormat="1" ht="16.899999999999999" customHeight="1">
      <c r="A617" s="36"/>
      <c r="B617" s="41"/>
      <c r="C617" s="279" t="s">
        <v>19</v>
      </c>
      <c r="D617" s="279" t="s">
        <v>741</v>
      </c>
      <c r="E617" s="19" t="s">
        <v>19</v>
      </c>
      <c r="F617" s="280">
        <v>0.91200000000000003</v>
      </c>
      <c r="G617" s="36"/>
      <c r="H617" s="41"/>
    </row>
    <row r="618" spans="1:8" s="2" customFormat="1" ht="16.899999999999999" customHeight="1">
      <c r="A618" s="36"/>
      <c r="B618" s="41"/>
      <c r="C618" s="279" t="s">
        <v>19</v>
      </c>
      <c r="D618" s="279" t="s">
        <v>515</v>
      </c>
      <c r="E618" s="19" t="s">
        <v>19</v>
      </c>
      <c r="F618" s="280">
        <v>0</v>
      </c>
      <c r="G618" s="36"/>
      <c r="H618" s="41"/>
    </row>
    <row r="619" spans="1:8" s="2" customFormat="1" ht="16.899999999999999" customHeight="1">
      <c r="A619" s="36"/>
      <c r="B619" s="41"/>
      <c r="C619" s="279" t="s">
        <v>19</v>
      </c>
      <c r="D619" s="279" t="s">
        <v>742</v>
      </c>
      <c r="E619" s="19" t="s">
        <v>19</v>
      </c>
      <c r="F619" s="280">
        <v>1.536</v>
      </c>
      <c r="G619" s="36"/>
      <c r="H619" s="41"/>
    </row>
    <row r="620" spans="1:8" s="2" customFormat="1" ht="16.899999999999999" customHeight="1">
      <c r="A620" s="36"/>
      <c r="B620" s="41"/>
      <c r="C620" s="279" t="s">
        <v>281</v>
      </c>
      <c r="D620" s="279" t="s">
        <v>349</v>
      </c>
      <c r="E620" s="19" t="s">
        <v>19</v>
      </c>
      <c r="F620" s="280">
        <v>93.54</v>
      </c>
      <c r="G620" s="36"/>
      <c r="H620" s="41"/>
    </row>
    <row r="621" spans="1:8" s="2" customFormat="1" ht="16.899999999999999" customHeight="1">
      <c r="A621" s="36"/>
      <c r="B621" s="41"/>
      <c r="C621" s="281" t="s">
        <v>7614</v>
      </c>
      <c r="D621" s="36"/>
      <c r="E621" s="36"/>
      <c r="F621" s="36"/>
      <c r="G621" s="36"/>
      <c r="H621" s="41"/>
    </row>
    <row r="622" spans="1:8" s="2" customFormat="1" ht="16.899999999999999" customHeight="1">
      <c r="A622" s="36"/>
      <c r="B622" s="41"/>
      <c r="C622" s="279" t="s">
        <v>722</v>
      </c>
      <c r="D622" s="279" t="s">
        <v>723</v>
      </c>
      <c r="E622" s="19" t="s">
        <v>152</v>
      </c>
      <c r="F622" s="280">
        <v>93.54</v>
      </c>
      <c r="G622" s="36"/>
      <c r="H622" s="41"/>
    </row>
    <row r="623" spans="1:8" s="2" customFormat="1" ht="16.899999999999999" customHeight="1">
      <c r="A623" s="36"/>
      <c r="B623" s="41"/>
      <c r="C623" s="279" t="s">
        <v>662</v>
      </c>
      <c r="D623" s="279" t="s">
        <v>663</v>
      </c>
      <c r="E623" s="19" t="s">
        <v>152</v>
      </c>
      <c r="F623" s="280">
        <v>578.62599999999998</v>
      </c>
      <c r="G623" s="36"/>
      <c r="H623" s="41"/>
    </row>
    <row r="624" spans="1:8" s="2" customFormat="1" ht="16.899999999999999" customHeight="1">
      <c r="A624" s="36"/>
      <c r="B624" s="41"/>
      <c r="C624" s="279" t="s">
        <v>694</v>
      </c>
      <c r="D624" s="279" t="s">
        <v>695</v>
      </c>
      <c r="E624" s="19" t="s">
        <v>152</v>
      </c>
      <c r="F624" s="280">
        <v>170.32</v>
      </c>
      <c r="G624" s="36"/>
      <c r="H624" s="41"/>
    </row>
    <row r="625" spans="1:8" s="2" customFormat="1" ht="16.899999999999999" customHeight="1">
      <c r="A625" s="36"/>
      <c r="B625" s="41"/>
      <c r="C625" s="275" t="s">
        <v>284</v>
      </c>
      <c r="D625" s="276" t="s">
        <v>285</v>
      </c>
      <c r="E625" s="277" t="s">
        <v>152</v>
      </c>
      <c r="F625" s="278">
        <v>76.78</v>
      </c>
      <c r="G625" s="36"/>
      <c r="H625" s="41"/>
    </row>
    <row r="626" spans="1:8" s="2" customFormat="1" ht="16.899999999999999" customHeight="1">
      <c r="A626" s="36"/>
      <c r="B626" s="41"/>
      <c r="C626" s="279" t="s">
        <v>19</v>
      </c>
      <c r="D626" s="279" t="s">
        <v>748</v>
      </c>
      <c r="E626" s="19" t="s">
        <v>19</v>
      </c>
      <c r="F626" s="280">
        <v>0</v>
      </c>
      <c r="G626" s="36"/>
      <c r="H626" s="41"/>
    </row>
    <row r="627" spans="1:8" s="2" customFormat="1" ht="16.899999999999999" customHeight="1">
      <c r="A627" s="36"/>
      <c r="B627" s="41"/>
      <c r="C627" s="279" t="s">
        <v>19</v>
      </c>
      <c r="D627" s="279" t="s">
        <v>749</v>
      </c>
      <c r="E627" s="19" t="s">
        <v>19</v>
      </c>
      <c r="F627" s="280">
        <v>11.31</v>
      </c>
      <c r="G627" s="36"/>
      <c r="H627" s="41"/>
    </row>
    <row r="628" spans="1:8" s="2" customFormat="1" ht="16.899999999999999" customHeight="1">
      <c r="A628" s="36"/>
      <c r="B628" s="41"/>
      <c r="C628" s="279" t="s">
        <v>19</v>
      </c>
      <c r="D628" s="279" t="s">
        <v>750</v>
      </c>
      <c r="E628" s="19" t="s">
        <v>19</v>
      </c>
      <c r="F628" s="280">
        <v>14.535</v>
      </c>
      <c r="G628" s="36"/>
      <c r="H628" s="41"/>
    </row>
    <row r="629" spans="1:8" s="2" customFormat="1" ht="16.899999999999999" customHeight="1">
      <c r="A629" s="36"/>
      <c r="B629" s="41"/>
      <c r="C629" s="279" t="s">
        <v>19</v>
      </c>
      <c r="D629" s="279" t="s">
        <v>751</v>
      </c>
      <c r="E629" s="19" t="s">
        <v>19</v>
      </c>
      <c r="F629" s="280">
        <v>7.82</v>
      </c>
      <c r="G629" s="36"/>
      <c r="H629" s="41"/>
    </row>
    <row r="630" spans="1:8" s="2" customFormat="1" ht="16.899999999999999" customHeight="1">
      <c r="A630" s="36"/>
      <c r="B630" s="41"/>
      <c r="C630" s="279" t="s">
        <v>19</v>
      </c>
      <c r="D630" s="279" t="s">
        <v>752</v>
      </c>
      <c r="E630" s="19" t="s">
        <v>19</v>
      </c>
      <c r="F630" s="280">
        <v>22.47</v>
      </c>
      <c r="G630" s="36"/>
      <c r="H630" s="41"/>
    </row>
    <row r="631" spans="1:8" s="2" customFormat="1" ht="16.899999999999999" customHeight="1">
      <c r="A631" s="36"/>
      <c r="B631" s="41"/>
      <c r="C631" s="279" t="s">
        <v>19</v>
      </c>
      <c r="D631" s="279" t="s">
        <v>753</v>
      </c>
      <c r="E631" s="19" t="s">
        <v>19</v>
      </c>
      <c r="F631" s="280">
        <v>0</v>
      </c>
      <c r="G631" s="36"/>
      <c r="H631" s="41"/>
    </row>
    <row r="632" spans="1:8" s="2" customFormat="1" ht="16.899999999999999" customHeight="1">
      <c r="A632" s="36"/>
      <c r="B632" s="41"/>
      <c r="C632" s="279" t="s">
        <v>19</v>
      </c>
      <c r="D632" s="279" t="s">
        <v>754</v>
      </c>
      <c r="E632" s="19" t="s">
        <v>19</v>
      </c>
      <c r="F632" s="280">
        <v>26</v>
      </c>
      <c r="G632" s="36"/>
      <c r="H632" s="41"/>
    </row>
    <row r="633" spans="1:8" s="2" customFormat="1" ht="16.899999999999999" customHeight="1">
      <c r="A633" s="36"/>
      <c r="B633" s="41"/>
      <c r="C633" s="279" t="s">
        <v>19</v>
      </c>
      <c r="D633" s="279" t="s">
        <v>755</v>
      </c>
      <c r="E633" s="19" t="s">
        <v>19</v>
      </c>
      <c r="F633" s="280">
        <v>-0.97599999999999998</v>
      </c>
      <c r="G633" s="36"/>
      <c r="H633" s="41"/>
    </row>
    <row r="634" spans="1:8" s="2" customFormat="1" ht="16.899999999999999" customHeight="1">
      <c r="A634" s="36"/>
      <c r="B634" s="41"/>
      <c r="C634" s="279" t="s">
        <v>19</v>
      </c>
      <c r="D634" s="279" t="s">
        <v>756</v>
      </c>
      <c r="E634" s="19" t="s">
        <v>19</v>
      </c>
      <c r="F634" s="280">
        <v>-1.6419999999999999</v>
      </c>
      <c r="G634" s="36"/>
      <c r="H634" s="41"/>
    </row>
    <row r="635" spans="1:8" s="2" customFormat="1" ht="16.899999999999999" customHeight="1">
      <c r="A635" s="36"/>
      <c r="B635" s="41"/>
      <c r="C635" s="279" t="s">
        <v>19</v>
      </c>
      <c r="D635" s="279" t="s">
        <v>757</v>
      </c>
      <c r="E635" s="19" t="s">
        <v>19</v>
      </c>
      <c r="F635" s="280">
        <v>-0.41099999999999998</v>
      </c>
      <c r="G635" s="36"/>
      <c r="H635" s="41"/>
    </row>
    <row r="636" spans="1:8" s="2" customFormat="1" ht="16.899999999999999" customHeight="1">
      <c r="A636" s="36"/>
      <c r="B636" s="41"/>
      <c r="C636" s="279" t="s">
        <v>19</v>
      </c>
      <c r="D636" s="279" t="s">
        <v>758</v>
      </c>
      <c r="E636" s="19" t="s">
        <v>19</v>
      </c>
      <c r="F636" s="280">
        <v>-1.956</v>
      </c>
      <c r="G636" s="36"/>
      <c r="H636" s="41"/>
    </row>
    <row r="637" spans="1:8" s="2" customFormat="1" ht="16.899999999999999" customHeight="1">
      <c r="A637" s="36"/>
      <c r="B637" s="41"/>
      <c r="C637" s="279" t="s">
        <v>19</v>
      </c>
      <c r="D637" s="279" t="s">
        <v>759</v>
      </c>
      <c r="E637" s="19" t="s">
        <v>19</v>
      </c>
      <c r="F637" s="280">
        <v>-0.37</v>
      </c>
      <c r="G637" s="36"/>
      <c r="H637" s="41"/>
    </row>
    <row r="638" spans="1:8" s="2" customFormat="1" ht="16.899999999999999" customHeight="1">
      <c r="A638" s="36"/>
      <c r="B638" s="41"/>
      <c r="C638" s="279" t="s">
        <v>284</v>
      </c>
      <c r="D638" s="279" t="s">
        <v>349</v>
      </c>
      <c r="E638" s="19" t="s">
        <v>19</v>
      </c>
      <c r="F638" s="280">
        <v>76.78</v>
      </c>
      <c r="G638" s="36"/>
      <c r="H638" s="41"/>
    </row>
    <row r="639" spans="1:8" s="2" customFormat="1" ht="16.899999999999999" customHeight="1">
      <c r="A639" s="36"/>
      <c r="B639" s="41"/>
      <c r="C639" s="281" t="s">
        <v>7614</v>
      </c>
      <c r="D639" s="36"/>
      <c r="E639" s="36"/>
      <c r="F639" s="36"/>
      <c r="G639" s="36"/>
      <c r="H639" s="41"/>
    </row>
    <row r="640" spans="1:8" s="2" customFormat="1" ht="16.899999999999999" customHeight="1">
      <c r="A640" s="36"/>
      <c r="B640" s="41"/>
      <c r="C640" s="279" t="s">
        <v>744</v>
      </c>
      <c r="D640" s="279" t="s">
        <v>745</v>
      </c>
      <c r="E640" s="19" t="s">
        <v>152</v>
      </c>
      <c r="F640" s="280">
        <v>76.78</v>
      </c>
      <c r="G640" s="36"/>
      <c r="H640" s="41"/>
    </row>
    <row r="641" spans="1:8" s="2" customFormat="1" ht="16.899999999999999" customHeight="1">
      <c r="A641" s="36"/>
      <c r="B641" s="41"/>
      <c r="C641" s="279" t="s">
        <v>662</v>
      </c>
      <c r="D641" s="279" t="s">
        <v>663</v>
      </c>
      <c r="E641" s="19" t="s">
        <v>152</v>
      </c>
      <c r="F641" s="280">
        <v>578.62599999999998</v>
      </c>
      <c r="G641" s="36"/>
      <c r="H641" s="41"/>
    </row>
    <row r="642" spans="1:8" s="2" customFormat="1" ht="16.899999999999999" customHeight="1">
      <c r="A642" s="36"/>
      <c r="B642" s="41"/>
      <c r="C642" s="279" t="s">
        <v>694</v>
      </c>
      <c r="D642" s="279" t="s">
        <v>695</v>
      </c>
      <c r="E642" s="19" t="s">
        <v>152</v>
      </c>
      <c r="F642" s="280">
        <v>170.32</v>
      </c>
      <c r="G642" s="36"/>
      <c r="H642" s="41"/>
    </row>
    <row r="643" spans="1:8" s="2" customFormat="1" ht="16.899999999999999" customHeight="1">
      <c r="A643" s="36"/>
      <c r="B643" s="41"/>
      <c r="C643" s="275" t="s">
        <v>1131</v>
      </c>
      <c r="D643" s="276" t="s">
        <v>7618</v>
      </c>
      <c r="E643" s="277" t="s">
        <v>152</v>
      </c>
      <c r="F643" s="278">
        <v>174.47300000000001</v>
      </c>
      <c r="G643" s="36"/>
      <c r="H643" s="41"/>
    </row>
    <row r="644" spans="1:8" s="2" customFormat="1" ht="16.899999999999999" customHeight="1">
      <c r="A644" s="36"/>
      <c r="B644" s="41"/>
      <c r="C644" s="279" t="s">
        <v>19</v>
      </c>
      <c r="D644" s="279" t="s">
        <v>1115</v>
      </c>
      <c r="E644" s="19" t="s">
        <v>19</v>
      </c>
      <c r="F644" s="280">
        <v>0</v>
      </c>
      <c r="G644" s="36"/>
      <c r="H644" s="41"/>
    </row>
    <row r="645" spans="1:8" s="2" customFormat="1" ht="16.899999999999999" customHeight="1">
      <c r="A645" s="36"/>
      <c r="B645" s="41"/>
      <c r="C645" s="279" t="s">
        <v>19</v>
      </c>
      <c r="D645" s="279" t="s">
        <v>1116</v>
      </c>
      <c r="E645" s="19" t="s">
        <v>19</v>
      </c>
      <c r="F645" s="280">
        <v>4.649</v>
      </c>
      <c r="G645" s="36"/>
      <c r="H645" s="41"/>
    </row>
    <row r="646" spans="1:8" s="2" customFormat="1" ht="16.899999999999999" customHeight="1">
      <c r="A646" s="36"/>
      <c r="B646" s="41"/>
      <c r="C646" s="279" t="s">
        <v>19</v>
      </c>
      <c r="D646" s="279" t="s">
        <v>1117</v>
      </c>
      <c r="E646" s="19" t="s">
        <v>19</v>
      </c>
      <c r="F646" s="280">
        <v>12.353</v>
      </c>
      <c r="G646" s="36"/>
      <c r="H646" s="41"/>
    </row>
    <row r="647" spans="1:8" s="2" customFormat="1" ht="16.899999999999999" customHeight="1">
      <c r="A647" s="36"/>
      <c r="B647" s="41"/>
      <c r="C647" s="279" t="s">
        <v>19</v>
      </c>
      <c r="D647" s="279" t="s">
        <v>1118</v>
      </c>
      <c r="E647" s="19" t="s">
        <v>19</v>
      </c>
      <c r="F647" s="280">
        <v>14.603</v>
      </c>
      <c r="G647" s="36"/>
      <c r="H647" s="41"/>
    </row>
    <row r="648" spans="1:8" s="2" customFormat="1" ht="16.899999999999999" customHeight="1">
      <c r="A648" s="36"/>
      <c r="B648" s="41"/>
      <c r="C648" s="279" t="s">
        <v>19</v>
      </c>
      <c r="D648" s="279" t="s">
        <v>1119</v>
      </c>
      <c r="E648" s="19" t="s">
        <v>19</v>
      </c>
      <c r="F648" s="280">
        <v>18.123999999999999</v>
      </c>
      <c r="G648" s="36"/>
      <c r="H648" s="41"/>
    </row>
    <row r="649" spans="1:8" s="2" customFormat="1" ht="16.899999999999999" customHeight="1">
      <c r="A649" s="36"/>
      <c r="B649" s="41"/>
      <c r="C649" s="279" t="s">
        <v>19</v>
      </c>
      <c r="D649" s="279" t="s">
        <v>1120</v>
      </c>
      <c r="E649" s="19" t="s">
        <v>19</v>
      </c>
      <c r="F649" s="280">
        <v>19.89</v>
      </c>
      <c r="G649" s="36"/>
      <c r="H649" s="41"/>
    </row>
    <row r="650" spans="1:8" s="2" customFormat="1" ht="16.899999999999999" customHeight="1">
      <c r="A650" s="36"/>
      <c r="B650" s="41"/>
      <c r="C650" s="279" t="s">
        <v>19</v>
      </c>
      <c r="D650" s="279" t="s">
        <v>1121</v>
      </c>
      <c r="E650" s="19" t="s">
        <v>19</v>
      </c>
      <c r="F650" s="280">
        <v>3.9609999999999999</v>
      </c>
      <c r="G650" s="36"/>
      <c r="H650" s="41"/>
    </row>
    <row r="651" spans="1:8" s="2" customFormat="1" ht="16.899999999999999" customHeight="1">
      <c r="A651" s="36"/>
      <c r="B651" s="41"/>
      <c r="C651" s="279" t="s">
        <v>19</v>
      </c>
      <c r="D651" s="279" t="s">
        <v>1122</v>
      </c>
      <c r="E651" s="19" t="s">
        <v>19</v>
      </c>
      <c r="F651" s="280">
        <v>0.36499999999999999</v>
      </c>
      <c r="G651" s="36"/>
      <c r="H651" s="41"/>
    </row>
    <row r="652" spans="1:8" s="2" customFormat="1" ht="16.899999999999999" customHeight="1">
      <c r="A652" s="36"/>
      <c r="B652" s="41"/>
      <c r="C652" s="279" t="s">
        <v>19</v>
      </c>
      <c r="D652" s="279" t="s">
        <v>966</v>
      </c>
      <c r="E652" s="19" t="s">
        <v>19</v>
      </c>
      <c r="F652" s="280">
        <v>0</v>
      </c>
      <c r="G652" s="36"/>
      <c r="H652" s="41"/>
    </row>
    <row r="653" spans="1:8" s="2" customFormat="1" ht="16.899999999999999" customHeight="1">
      <c r="A653" s="36"/>
      <c r="B653" s="41"/>
      <c r="C653" s="279" t="s">
        <v>19</v>
      </c>
      <c r="D653" s="279" t="s">
        <v>1123</v>
      </c>
      <c r="E653" s="19" t="s">
        <v>19</v>
      </c>
      <c r="F653" s="280">
        <v>11.212999999999999</v>
      </c>
      <c r="G653" s="36"/>
      <c r="H653" s="41"/>
    </row>
    <row r="654" spans="1:8" s="2" customFormat="1" ht="16.899999999999999" customHeight="1">
      <c r="A654" s="36"/>
      <c r="B654" s="41"/>
      <c r="C654" s="279" t="s">
        <v>19</v>
      </c>
      <c r="D654" s="279" t="s">
        <v>1124</v>
      </c>
      <c r="E654" s="19" t="s">
        <v>19</v>
      </c>
      <c r="F654" s="280">
        <v>11.420999999999999</v>
      </c>
      <c r="G654" s="36"/>
      <c r="H654" s="41"/>
    </row>
    <row r="655" spans="1:8" s="2" customFormat="1" ht="16.899999999999999" customHeight="1">
      <c r="A655" s="36"/>
      <c r="B655" s="41"/>
      <c r="C655" s="279" t="s">
        <v>19</v>
      </c>
      <c r="D655" s="279" t="s">
        <v>1125</v>
      </c>
      <c r="E655" s="19" t="s">
        <v>19</v>
      </c>
      <c r="F655" s="280">
        <v>0</v>
      </c>
      <c r="G655" s="36"/>
      <c r="H655" s="41"/>
    </row>
    <row r="656" spans="1:8" s="2" customFormat="1" ht="16.899999999999999" customHeight="1">
      <c r="A656" s="36"/>
      <c r="B656" s="41"/>
      <c r="C656" s="279" t="s">
        <v>19</v>
      </c>
      <c r="D656" s="279" t="s">
        <v>1126</v>
      </c>
      <c r="E656" s="19" t="s">
        <v>19</v>
      </c>
      <c r="F656" s="280">
        <v>6.3940000000000001</v>
      </c>
      <c r="G656" s="36"/>
      <c r="H656" s="41"/>
    </row>
    <row r="657" spans="1:8" s="2" customFormat="1" ht="16.899999999999999" customHeight="1">
      <c r="A657" s="36"/>
      <c r="B657" s="41"/>
      <c r="C657" s="279" t="s">
        <v>19</v>
      </c>
      <c r="D657" s="279" t="s">
        <v>1127</v>
      </c>
      <c r="E657" s="19" t="s">
        <v>19</v>
      </c>
      <c r="F657" s="280">
        <v>10.488</v>
      </c>
      <c r="G657" s="36"/>
      <c r="H657" s="41"/>
    </row>
    <row r="658" spans="1:8" s="2" customFormat="1" ht="16.899999999999999" customHeight="1">
      <c r="A658" s="36"/>
      <c r="B658" s="41"/>
      <c r="C658" s="279" t="s">
        <v>19</v>
      </c>
      <c r="D658" s="279" t="s">
        <v>1128</v>
      </c>
      <c r="E658" s="19" t="s">
        <v>19</v>
      </c>
      <c r="F658" s="280">
        <v>25.117999999999999</v>
      </c>
      <c r="G658" s="36"/>
      <c r="H658" s="41"/>
    </row>
    <row r="659" spans="1:8" s="2" customFormat="1" ht="16.899999999999999" customHeight="1">
      <c r="A659" s="36"/>
      <c r="B659" s="41"/>
      <c r="C659" s="279" t="s">
        <v>19</v>
      </c>
      <c r="D659" s="279" t="s">
        <v>1094</v>
      </c>
      <c r="E659" s="19" t="s">
        <v>19</v>
      </c>
      <c r="F659" s="280">
        <v>0</v>
      </c>
      <c r="G659" s="36"/>
      <c r="H659" s="41"/>
    </row>
    <row r="660" spans="1:8" s="2" customFormat="1" ht="16.899999999999999" customHeight="1">
      <c r="A660" s="36"/>
      <c r="B660" s="41"/>
      <c r="C660" s="279" t="s">
        <v>19</v>
      </c>
      <c r="D660" s="279" t="s">
        <v>1129</v>
      </c>
      <c r="E660" s="19" t="s">
        <v>19</v>
      </c>
      <c r="F660" s="280">
        <v>27.937999999999999</v>
      </c>
      <c r="G660" s="36"/>
      <c r="H660" s="41"/>
    </row>
    <row r="661" spans="1:8" s="2" customFormat="1" ht="16.899999999999999" customHeight="1">
      <c r="A661" s="36"/>
      <c r="B661" s="41"/>
      <c r="C661" s="279" t="s">
        <v>19</v>
      </c>
      <c r="D661" s="279" t="s">
        <v>1130</v>
      </c>
      <c r="E661" s="19" t="s">
        <v>19</v>
      </c>
      <c r="F661" s="280">
        <v>7.9560000000000004</v>
      </c>
      <c r="G661" s="36"/>
      <c r="H661" s="41"/>
    </row>
    <row r="662" spans="1:8" s="2" customFormat="1" ht="16.899999999999999" customHeight="1">
      <c r="A662" s="36"/>
      <c r="B662" s="41"/>
      <c r="C662" s="279" t="s">
        <v>1131</v>
      </c>
      <c r="D662" s="279" t="s">
        <v>349</v>
      </c>
      <c r="E662" s="19" t="s">
        <v>19</v>
      </c>
      <c r="F662" s="280">
        <v>174.47300000000001</v>
      </c>
      <c r="G662" s="36"/>
      <c r="H662" s="41"/>
    </row>
    <row r="663" spans="1:8" s="2" customFormat="1" ht="16.899999999999999" customHeight="1">
      <c r="A663" s="36"/>
      <c r="B663" s="41"/>
      <c r="C663" s="275" t="s">
        <v>287</v>
      </c>
      <c r="D663" s="276" t="s">
        <v>288</v>
      </c>
      <c r="E663" s="277" t="s">
        <v>152</v>
      </c>
      <c r="F663" s="278">
        <v>408.30599999999998</v>
      </c>
      <c r="G663" s="36"/>
      <c r="H663" s="41"/>
    </row>
    <row r="664" spans="1:8" s="2" customFormat="1" ht="16.899999999999999" customHeight="1">
      <c r="A664" s="36"/>
      <c r="B664" s="41"/>
      <c r="C664" s="279" t="s">
        <v>287</v>
      </c>
      <c r="D664" s="279" t="s">
        <v>667</v>
      </c>
      <c r="E664" s="19" t="s">
        <v>19</v>
      </c>
      <c r="F664" s="280">
        <v>408.30599999999998</v>
      </c>
      <c r="G664" s="36"/>
      <c r="H664" s="41"/>
    </row>
    <row r="665" spans="1:8" s="2" customFormat="1" ht="16.899999999999999" customHeight="1">
      <c r="A665" s="36"/>
      <c r="B665" s="41"/>
      <c r="C665" s="281" t="s">
        <v>7614</v>
      </c>
      <c r="D665" s="36"/>
      <c r="E665" s="36"/>
      <c r="F665" s="36"/>
      <c r="G665" s="36"/>
      <c r="H665" s="41"/>
    </row>
    <row r="666" spans="1:8" s="2" customFormat="1" ht="16.899999999999999" customHeight="1">
      <c r="A666" s="36"/>
      <c r="B666" s="41"/>
      <c r="C666" s="279" t="s">
        <v>662</v>
      </c>
      <c r="D666" s="279" t="s">
        <v>663</v>
      </c>
      <c r="E666" s="19" t="s">
        <v>152</v>
      </c>
      <c r="F666" s="280">
        <v>578.62599999999998</v>
      </c>
      <c r="G666" s="36"/>
      <c r="H666" s="41"/>
    </row>
    <row r="667" spans="1:8" s="2" customFormat="1" ht="16.899999999999999" customHeight="1">
      <c r="A667" s="36"/>
      <c r="B667" s="41"/>
      <c r="C667" s="279" t="s">
        <v>671</v>
      </c>
      <c r="D667" s="279" t="s">
        <v>672</v>
      </c>
      <c r="E667" s="19" t="s">
        <v>152</v>
      </c>
      <c r="F667" s="280">
        <v>1855.223</v>
      </c>
      <c r="G667" s="36"/>
      <c r="H667" s="41"/>
    </row>
    <row r="668" spans="1:8" s="2" customFormat="1" ht="16.899999999999999" customHeight="1">
      <c r="A668" s="36"/>
      <c r="B668" s="41"/>
      <c r="C668" s="279" t="s">
        <v>709</v>
      </c>
      <c r="D668" s="279" t="s">
        <v>710</v>
      </c>
      <c r="E668" s="19" t="s">
        <v>152</v>
      </c>
      <c r="F668" s="280">
        <v>408.30599999999998</v>
      </c>
      <c r="G668" s="36"/>
      <c r="H668" s="41"/>
    </row>
    <row r="669" spans="1:8" s="2" customFormat="1" ht="26.45" customHeight="1">
      <c r="A669" s="36"/>
      <c r="B669" s="41"/>
      <c r="C669" s="274" t="s">
        <v>7619</v>
      </c>
      <c r="D669" s="274" t="s">
        <v>89</v>
      </c>
      <c r="E669" s="36"/>
      <c r="F669" s="36"/>
      <c r="G669" s="36"/>
      <c r="H669" s="41"/>
    </row>
    <row r="670" spans="1:8" s="2" customFormat="1" ht="16.899999999999999" customHeight="1">
      <c r="A670" s="36"/>
      <c r="B670" s="41"/>
      <c r="C670" s="275" t="s">
        <v>137</v>
      </c>
      <c r="D670" s="276" t="s">
        <v>138</v>
      </c>
      <c r="E670" s="277" t="s">
        <v>135</v>
      </c>
      <c r="F670" s="278">
        <v>547.29399999999998</v>
      </c>
      <c r="G670" s="36"/>
      <c r="H670" s="41"/>
    </row>
    <row r="671" spans="1:8" s="2" customFormat="1" ht="16.899999999999999" customHeight="1">
      <c r="A671" s="36"/>
      <c r="B671" s="41"/>
      <c r="C671" s="279" t="s">
        <v>19</v>
      </c>
      <c r="D671" s="279" t="s">
        <v>2888</v>
      </c>
      <c r="E671" s="19" t="s">
        <v>19</v>
      </c>
      <c r="F671" s="280">
        <v>0</v>
      </c>
      <c r="G671" s="36"/>
      <c r="H671" s="41"/>
    </row>
    <row r="672" spans="1:8" s="2" customFormat="1" ht="16.899999999999999" customHeight="1">
      <c r="A672" s="36"/>
      <c r="B672" s="41"/>
      <c r="C672" s="279" t="s">
        <v>19</v>
      </c>
      <c r="D672" s="279" t="s">
        <v>3008</v>
      </c>
      <c r="E672" s="19" t="s">
        <v>19</v>
      </c>
      <c r="F672" s="280">
        <v>1.0840000000000001</v>
      </c>
      <c r="G672" s="36"/>
      <c r="H672" s="41"/>
    </row>
    <row r="673" spans="1:8" s="2" customFormat="1" ht="16.899999999999999" customHeight="1">
      <c r="A673" s="36"/>
      <c r="B673" s="41"/>
      <c r="C673" s="279" t="s">
        <v>19</v>
      </c>
      <c r="D673" s="279" t="s">
        <v>2904</v>
      </c>
      <c r="E673" s="19" t="s">
        <v>19</v>
      </c>
      <c r="F673" s="280">
        <v>0</v>
      </c>
      <c r="G673" s="36"/>
      <c r="H673" s="41"/>
    </row>
    <row r="674" spans="1:8" s="2" customFormat="1" ht="16.899999999999999" customHeight="1">
      <c r="A674" s="36"/>
      <c r="B674" s="41"/>
      <c r="C674" s="279" t="s">
        <v>19</v>
      </c>
      <c r="D674" s="279" t="s">
        <v>3009</v>
      </c>
      <c r="E674" s="19" t="s">
        <v>19</v>
      </c>
      <c r="F674" s="280">
        <v>15</v>
      </c>
      <c r="G674" s="36"/>
      <c r="H674" s="41"/>
    </row>
    <row r="675" spans="1:8" s="2" customFormat="1" ht="16.899999999999999" customHeight="1">
      <c r="A675" s="36"/>
      <c r="B675" s="41"/>
      <c r="C675" s="279" t="s">
        <v>19</v>
      </c>
      <c r="D675" s="279" t="s">
        <v>3010</v>
      </c>
      <c r="E675" s="19" t="s">
        <v>19</v>
      </c>
      <c r="F675" s="280">
        <v>13.5</v>
      </c>
      <c r="G675" s="36"/>
      <c r="H675" s="41"/>
    </row>
    <row r="676" spans="1:8" s="2" customFormat="1" ht="16.899999999999999" customHeight="1">
      <c r="A676" s="36"/>
      <c r="B676" s="41"/>
      <c r="C676" s="279" t="s">
        <v>19</v>
      </c>
      <c r="D676" s="279" t="s">
        <v>3011</v>
      </c>
      <c r="E676" s="19" t="s">
        <v>19</v>
      </c>
      <c r="F676" s="280">
        <v>4.2</v>
      </c>
      <c r="G676" s="36"/>
      <c r="H676" s="41"/>
    </row>
    <row r="677" spans="1:8" s="2" customFormat="1" ht="16.899999999999999" customHeight="1">
      <c r="A677" s="36"/>
      <c r="B677" s="41"/>
      <c r="C677" s="279" t="s">
        <v>19</v>
      </c>
      <c r="D677" s="279" t="s">
        <v>2699</v>
      </c>
      <c r="E677" s="19" t="s">
        <v>19</v>
      </c>
      <c r="F677" s="280">
        <v>0</v>
      </c>
      <c r="G677" s="36"/>
      <c r="H677" s="41"/>
    </row>
    <row r="678" spans="1:8" s="2" customFormat="1" ht="16.899999999999999" customHeight="1">
      <c r="A678" s="36"/>
      <c r="B678" s="41"/>
      <c r="C678" s="279" t="s">
        <v>19</v>
      </c>
      <c r="D678" s="279" t="s">
        <v>3012</v>
      </c>
      <c r="E678" s="19" t="s">
        <v>19</v>
      </c>
      <c r="F678" s="280">
        <v>49</v>
      </c>
      <c r="G678" s="36"/>
      <c r="H678" s="41"/>
    </row>
    <row r="679" spans="1:8" s="2" customFormat="1" ht="16.899999999999999" customHeight="1">
      <c r="A679" s="36"/>
      <c r="B679" s="41"/>
      <c r="C679" s="279" t="s">
        <v>19</v>
      </c>
      <c r="D679" s="279" t="s">
        <v>3013</v>
      </c>
      <c r="E679" s="19" t="s">
        <v>19</v>
      </c>
      <c r="F679" s="280">
        <v>49</v>
      </c>
      <c r="G679" s="36"/>
      <c r="H679" s="41"/>
    </row>
    <row r="680" spans="1:8" s="2" customFormat="1" ht="16.899999999999999" customHeight="1">
      <c r="A680" s="36"/>
      <c r="B680" s="41"/>
      <c r="C680" s="279" t="s">
        <v>19</v>
      </c>
      <c r="D680" s="279" t="s">
        <v>3014</v>
      </c>
      <c r="E680" s="19" t="s">
        <v>19</v>
      </c>
      <c r="F680" s="280">
        <v>14.56</v>
      </c>
      <c r="G680" s="36"/>
      <c r="H680" s="41"/>
    </row>
    <row r="681" spans="1:8" s="2" customFormat="1" ht="16.899999999999999" customHeight="1">
      <c r="A681" s="36"/>
      <c r="B681" s="41"/>
      <c r="C681" s="279" t="s">
        <v>19</v>
      </c>
      <c r="D681" s="279" t="s">
        <v>2923</v>
      </c>
      <c r="E681" s="19" t="s">
        <v>19</v>
      </c>
      <c r="F681" s="280">
        <v>0</v>
      </c>
      <c r="G681" s="36"/>
      <c r="H681" s="41"/>
    </row>
    <row r="682" spans="1:8" s="2" customFormat="1" ht="16.899999999999999" customHeight="1">
      <c r="A682" s="36"/>
      <c r="B682" s="41"/>
      <c r="C682" s="279" t="s">
        <v>19</v>
      </c>
      <c r="D682" s="279" t="s">
        <v>3015</v>
      </c>
      <c r="E682" s="19" t="s">
        <v>19</v>
      </c>
      <c r="F682" s="280">
        <v>77</v>
      </c>
      <c r="G682" s="36"/>
      <c r="H682" s="41"/>
    </row>
    <row r="683" spans="1:8" s="2" customFormat="1" ht="16.899999999999999" customHeight="1">
      <c r="A683" s="36"/>
      <c r="B683" s="41"/>
      <c r="C683" s="279" t="s">
        <v>19</v>
      </c>
      <c r="D683" s="279" t="s">
        <v>3016</v>
      </c>
      <c r="E683" s="19" t="s">
        <v>19</v>
      </c>
      <c r="F683" s="280">
        <v>60</v>
      </c>
      <c r="G683" s="36"/>
      <c r="H683" s="41"/>
    </row>
    <row r="684" spans="1:8" s="2" customFormat="1" ht="16.899999999999999" customHeight="1">
      <c r="A684" s="36"/>
      <c r="B684" s="41"/>
      <c r="C684" s="279" t="s">
        <v>19</v>
      </c>
      <c r="D684" s="279" t="s">
        <v>3017</v>
      </c>
      <c r="E684" s="19" t="s">
        <v>19</v>
      </c>
      <c r="F684" s="280">
        <v>8</v>
      </c>
      <c r="G684" s="36"/>
      <c r="H684" s="41"/>
    </row>
    <row r="685" spans="1:8" s="2" customFormat="1" ht="16.899999999999999" customHeight="1">
      <c r="A685" s="36"/>
      <c r="B685" s="41"/>
      <c r="C685" s="279" t="s">
        <v>19</v>
      </c>
      <c r="D685" s="279" t="s">
        <v>3018</v>
      </c>
      <c r="E685" s="19" t="s">
        <v>19</v>
      </c>
      <c r="F685" s="280">
        <v>3.375</v>
      </c>
      <c r="G685" s="36"/>
      <c r="H685" s="41"/>
    </row>
    <row r="686" spans="1:8" s="2" customFormat="1" ht="16.899999999999999" customHeight="1">
      <c r="A686" s="36"/>
      <c r="B686" s="41"/>
      <c r="C686" s="279" t="s">
        <v>19</v>
      </c>
      <c r="D686" s="279" t="s">
        <v>3019</v>
      </c>
      <c r="E686" s="19" t="s">
        <v>19</v>
      </c>
      <c r="F686" s="280">
        <v>3.3</v>
      </c>
      <c r="G686" s="36"/>
      <c r="H686" s="41"/>
    </row>
    <row r="687" spans="1:8" s="2" customFormat="1" ht="16.899999999999999" customHeight="1">
      <c r="A687" s="36"/>
      <c r="B687" s="41"/>
      <c r="C687" s="279" t="s">
        <v>19</v>
      </c>
      <c r="D687" s="279" t="s">
        <v>3020</v>
      </c>
      <c r="E687" s="19" t="s">
        <v>19</v>
      </c>
      <c r="F687" s="280">
        <v>13</v>
      </c>
      <c r="G687" s="36"/>
      <c r="H687" s="41"/>
    </row>
    <row r="688" spans="1:8" s="2" customFormat="1" ht="16.899999999999999" customHeight="1">
      <c r="A688" s="36"/>
      <c r="B688" s="41"/>
      <c r="C688" s="279" t="s">
        <v>19</v>
      </c>
      <c r="D688" s="279" t="s">
        <v>3021</v>
      </c>
      <c r="E688" s="19" t="s">
        <v>19</v>
      </c>
      <c r="F688" s="280">
        <v>0</v>
      </c>
      <c r="G688" s="36"/>
      <c r="H688" s="41"/>
    </row>
    <row r="689" spans="1:8" s="2" customFormat="1" ht="16.899999999999999" customHeight="1">
      <c r="A689" s="36"/>
      <c r="B689" s="41"/>
      <c r="C689" s="279" t="s">
        <v>19</v>
      </c>
      <c r="D689" s="279" t="s">
        <v>3022</v>
      </c>
      <c r="E689" s="19" t="s">
        <v>19</v>
      </c>
      <c r="F689" s="280">
        <v>67</v>
      </c>
      <c r="G689" s="36"/>
      <c r="H689" s="41"/>
    </row>
    <row r="690" spans="1:8" s="2" customFormat="1" ht="16.899999999999999" customHeight="1">
      <c r="A690" s="36"/>
      <c r="B690" s="41"/>
      <c r="C690" s="279" t="s">
        <v>19</v>
      </c>
      <c r="D690" s="279" t="s">
        <v>3023</v>
      </c>
      <c r="E690" s="19" t="s">
        <v>19</v>
      </c>
      <c r="F690" s="280">
        <v>80</v>
      </c>
      <c r="G690" s="36"/>
      <c r="H690" s="41"/>
    </row>
    <row r="691" spans="1:8" s="2" customFormat="1" ht="16.899999999999999" customHeight="1">
      <c r="A691" s="36"/>
      <c r="B691" s="41"/>
      <c r="C691" s="279" t="s">
        <v>19</v>
      </c>
      <c r="D691" s="279" t="s">
        <v>3024</v>
      </c>
      <c r="E691" s="19" t="s">
        <v>19</v>
      </c>
      <c r="F691" s="280">
        <v>8.4</v>
      </c>
      <c r="G691" s="36"/>
      <c r="H691" s="41"/>
    </row>
    <row r="692" spans="1:8" s="2" customFormat="1" ht="16.899999999999999" customHeight="1">
      <c r="A692" s="36"/>
      <c r="B692" s="41"/>
      <c r="C692" s="279" t="s">
        <v>19</v>
      </c>
      <c r="D692" s="279" t="s">
        <v>3018</v>
      </c>
      <c r="E692" s="19" t="s">
        <v>19</v>
      </c>
      <c r="F692" s="280">
        <v>3.375</v>
      </c>
      <c r="G692" s="36"/>
      <c r="H692" s="41"/>
    </row>
    <row r="693" spans="1:8" s="2" customFormat="1" ht="16.899999999999999" customHeight="1">
      <c r="A693" s="36"/>
      <c r="B693" s="41"/>
      <c r="C693" s="279" t="s">
        <v>19</v>
      </c>
      <c r="D693" s="279" t="s">
        <v>3025</v>
      </c>
      <c r="E693" s="19" t="s">
        <v>19</v>
      </c>
      <c r="F693" s="280">
        <v>19</v>
      </c>
      <c r="G693" s="36"/>
      <c r="H693" s="41"/>
    </row>
    <row r="694" spans="1:8" s="2" customFormat="1" ht="16.899999999999999" customHeight="1">
      <c r="A694" s="36"/>
      <c r="B694" s="41"/>
      <c r="C694" s="279" t="s">
        <v>19</v>
      </c>
      <c r="D694" s="279" t="s">
        <v>3026</v>
      </c>
      <c r="E694" s="19" t="s">
        <v>19</v>
      </c>
      <c r="F694" s="280">
        <v>1</v>
      </c>
      <c r="G694" s="36"/>
      <c r="H694" s="41"/>
    </row>
    <row r="695" spans="1:8" s="2" customFormat="1" ht="16.899999999999999" customHeight="1">
      <c r="A695" s="36"/>
      <c r="B695" s="41"/>
      <c r="C695" s="279" t="s">
        <v>19</v>
      </c>
      <c r="D695" s="279" t="s">
        <v>3027</v>
      </c>
      <c r="E695" s="19" t="s">
        <v>19</v>
      </c>
      <c r="F695" s="280">
        <v>0.5</v>
      </c>
      <c r="G695" s="36"/>
      <c r="H695" s="41"/>
    </row>
    <row r="696" spans="1:8" s="2" customFormat="1" ht="16.899999999999999" customHeight="1">
      <c r="A696" s="36"/>
      <c r="B696" s="41"/>
      <c r="C696" s="279" t="s">
        <v>19</v>
      </c>
      <c r="D696" s="279" t="s">
        <v>2991</v>
      </c>
      <c r="E696" s="19" t="s">
        <v>19</v>
      </c>
      <c r="F696" s="280">
        <v>0</v>
      </c>
      <c r="G696" s="36"/>
      <c r="H696" s="41"/>
    </row>
    <row r="697" spans="1:8" s="2" customFormat="1" ht="16.899999999999999" customHeight="1">
      <c r="A697" s="36"/>
      <c r="B697" s="41"/>
      <c r="C697" s="279" t="s">
        <v>19</v>
      </c>
      <c r="D697" s="279" t="s">
        <v>3028</v>
      </c>
      <c r="E697" s="19" t="s">
        <v>19</v>
      </c>
      <c r="F697" s="280">
        <v>8</v>
      </c>
      <c r="G697" s="36"/>
      <c r="H697" s="41"/>
    </row>
    <row r="698" spans="1:8" s="2" customFormat="1" ht="16.899999999999999" customHeight="1">
      <c r="A698" s="36"/>
      <c r="B698" s="41"/>
      <c r="C698" s="279" t="s">
        <v>19</v>
      </c>
      <c r="D698" s="279" t="s">
        <v>3029</v>
      </c>
      <c r="E698" s="19" t="s">
        <v>19</v>
      </c>
      <c r="F698" s="280">
        <v>8</v>
      </c>
      <c r="G698" s="36"/>
      <c r="H698" s="41"/>
    </row>
    <row r="699" spans="1:8" s="2" customFormat="1" ht="16.899999999999999" customHeight="1">
      <c r="A699" s="36"/>
      <c r="B699" s="41"/>
      <c r="C699" s="279" t="s">
        <v>19</v>
      </c>
      <c r="D699" s="279" t="s">
        <v>3030</v>
      </c>
      <c r="E699" s="19" t="s">
        <v>19</v>
      </c>
      <c r="F699" s="280">
        <v>13</v>
      </c>
      <c r="G699" s="36"/>
      <c r="H699" s="41"/>
    </row>
    <row r="700" spans="1:8" s="2" customFormat="1" ht="16.899999999999999" customHeight="1">
      <c r="A700" s="36"/>
      <c r="B700" s="41"/>
      <c r="C700" s="279" t="s">
        <v>19</v>
      </c>
      <c r="D700" s="279" t="s">
        <v>3031</v>
      </c>
      <c r="E700" s="19" t="s">
        <v>19</v>
      </c>
      <c r="F700" s="280">
        <v>16</v>
      </c>
      <c r="G700" s="36"/>
      <c r="H700" s="41"/>
    </row>
    <row r="701" spans="1:8" s="2" customFormat="1" ht="16.899999999999999" customHeight="1">
      <c r="A701" s="36"/>
      <c r="B701" s="41"/>
      <c r="C701" s="279" t="s">
        <v>19</v>
      </c>
      <c r="D701" s="279" t="s">
        <v>3032</v>
      </c>
      <c r="E701" s="19" t="s">
        <v>19</v>
      </c>
      <c r="F701" s="280">
        <v>12</v>
      </c>
      <c r="G701" s="36"/>
      <c r="H701" s="41"/>
    </row>
    <row r="702" spans="1:8" s="2" customFormat="1" ht="16.899999999999999" customHeight="1">
      <c r="A702" s="36"/>
      <c r="B702" s="41"/>
      <c r="C702" s="279" t="s">
        <v>137</v>
      </c>
      <c r="D702" s="279" t="s">
        <v>349</v>
      </c>
      <c r="E702" s="19" t="s">
        <v>19</v>
      </c>
      <c r="F702" s="280">
        <v>547.29399999999998</v>
      </c>
      <c r="G702" s="36"/>
      <c r="H702" s="41"/>
    </row>
    <row r="703" spans="1:8" s="2" customFormat="1" ht="16.899999999999999" customHeight="1">
      <c r="A703" s="36"/>
      <c r="B703" s="41"/>
      <c r="C703" s="281" t="s">
        <v>7614</v>
      </c>
      <c r="D703" s="36"/>
      <c r="E703" s="36"/>
      <c r="F703" s="36"/>
      <c r="G703" s="36"/>
      <c r="H703" s="41"/>
    </row>
    <row r="704" spans="1:8" s="2" customFormat="1" ht="16.899999999999999" customHeight="1">
      <c r="A704" s="36"/>
      <c r="B704" s="41"/>
      <c r="C704" s="279" t="s">
        <v>1147</v>
      </c>
      <c r="D704" s="279" t="s">
        <v>1148</v>
      </c>
      <c r="E704" s="19" t="s">
        <v>135</v>
      </c>
      <c r="F704" s="280">
        <v>547.29399999999998</v>
      </c>
      <c r="G704" s="36"/>
      <c r="H704" s="41"/>
    </row>
    <row r="705" spans="1:8" s="2" customFormat="1" ht="16.899999999999999" customHeight="1">
      <c r="A705" s="36"/>
      <c r="B705" s="41"/>
      <c r="C705" s="279" t="s">
        <v>1180</v>
      </c>
      <c r="D705" s="279" t="s">
        <v>1181</v>
      </c>
      <c r="E705" s="19" t="s">
        <v>135</v>
      </c>
      <c r="F705" s="280">
        <v>547.29399999999998</v>
      </c>
      <c r="G705" s="36"/>
      <c r="H705" s="41"/>
    </row>
    <row r="706" spans="1:8" s="2" customFormat="1" ht="16.899999999999999" customHeight="1">
      <c r="A706" s="36"/>
      <c r="B706" s="41"/>
      <c r="C706" s="275" t="s">
        <v>2153</v>
      </c>
      <c r="D706" s="276" t="s">
        <v>2154</v>
      </c>
      <c r="E706" s="277" t="s">
        <v>135</v>
      </c>
      <c r="F706" s="278">
        <v>34</v>
      </c>
      <c r="G706" s="36"/>
      <c r="H706" s="41"/>
    </row>
    <row r="707" spans="1:8" s="2" customFormat="1" ht="16.899999999999999" customHeight="1">
      <c r="A707" s="36"/>
      <c r="B707" s="41"/>
      <c r="C707" s="281" t="s">
        <v>7614</v>
      </c>
      <c r="D707" s="36"/>
      <c r="E707" s="36"/>
      <c r="F707" s="36"/>
      <c r="G707" s="36"/>
      <c r="H707" s="41"/>
    </row>
    <row r="708" spans="1:8" s="2" customFormat="1" ht="16.899999999999999" customHeight="1">
      <c r="A708" s="36"/>
      <c r="B708" s="41"/>
      <c r="C708" s="279" t="s">
        <v>3047</v>
      </c>
      <c r="D708" s="279" t="s">
        <v>3048</v>
      </c>
      <c r="E708" s="19" t="s">
        <v>135</v>
      </c>
      <c r="F708" s="280">
        <v>197</v>
      </c>
      <c r="G708" s="36"/>
      <c r="H708" s="41"/>
    </row>
    <row r="709" spans="1:8" s="2" customFormat="1" ht="16.899999999999999" customHeight="1">
      <c r="A709" s="36"/>
      <c r="B709" s="41"/>
      <c r="C709" s="279" t="s">
        <v>3067</v>
      </c>
      <c r="D709" s="279" t="s">
        <v>3068</v>
      </c>
      <c r="E709" s="19" t="s">
        <v>135</v>
      </c>
      <c r="F709" s="280">
        <v>34</v>
      </c>
      <c r="G709" s="36"/>
      <c r="H709" s="41"/>
    </row>
    <row r="710" spans="1:8" s="2" customFormat="1" ht="16.899999999999999" customHeight="1">
      <c r="A710" s="36"/>
      <c r="B710" s="41"/>
      <c r="C710" s="275" t="s">
        <v>2155</v>
      </c>
      <c r="D710" s="276" t="s">
        <v>2156</v>
      </c>
      <c r="E710" s="277" t="s">
        <v>135</v>
      </c>
      <c r="F710" s="278">
        <v>197</v>
      </c>
      <c r="G710" s="36"/>
      <c r="H710" s="41"/>
    </row>
    <row r="711" spans="1:8" s="2" customFormat="1" ht="16.899999999999999" customHeight="1">
      <c r="A711" s="36"/>
      <c r="B711" s="41"/>
      <c r="C711" s="279" t="s">
        <v>19</v>
      </c>
      <c r="D711" s="279" t="s">
        <v>3050</v>
      </c>
      <c r="E711" s="19" t="s">
        <v>19</v>
      </c>
      <c r="F711" s="280">
        <v>20</v>
      </c>
      <c r="G711" s="36"/>
      <c r="H711" s="41"/>
    </row>
    <row r="712" spans="1:8" s="2" customFormat="1" ht="16.899999999999999" customHeight="1">
      <c r="A712" s="36"/>
      <c r="B712" s="41"/>
      <c r="C712" s="279" t="s">
        <v>19</v>
      </c>
      <c r="D712" s="279" t="s">
        <v>3051</v>
      </c>
      <c r="E712" s="19" t="s">
        <v>19</v>
      </c>
      <c r="F712" s="280">
        <v>63</v>
      </c>
      <c r="G712" s="36"/>
      <c r="H712" s="41"/>
    </row>
    <row r="713" spans="1:8" s="2" customFormat="1" ht="16.899999999999999" customHeight="1">
      <c r="A713" s="36"/>
      <c r="B713" s="41"/>
      <c r="C713" s="279" t="s">
        <v>19</v>
      </c>
      <c r="D713" s="279" t="s">
        <v>3052</v>
      </c>
      <c r="E713" s="19" t="s">
        <v>19</v>
      </c>
      <c r="F713" s="280">
        <v>54</v>
      </c>
      <c r="G713" s="36"/>
      <c r="H713" s="41"/>
    </row>
    <row r="714" spans="1:8" s="2" customFormat="1" ht="16.899999999999999" customHeight="1">
      <c r="A714" s="36"/>
      <c r="B714" s="41"/>
      <c r="C714" s="279" t="s">
        <v>19</v>
      </c>
      <c r="D714" s="279" t="s">
        <v>3053</v>
      </c>
      <c r="E714" s="19" t="s">
        <v>19</v>
      </c>
      <c r="F714" s="280">
        <v>60</v>
      </c>
      <c r="G714" s="36"/>
      <c r="H714" s="41"/>
    </row>
    <row r="715" spans="1:8" s="2" customFormat="1" ht="16.899999999999999" customHeight="1">
      <c r="A715" s="36"/>
      <c r="B715" s="41"/>
      <c r="C715" s="279" t="s">
        <v>2155</v>
      </c>
      <c r="D715" s="279" t="s">
        <v>349</v>
      </c>
      <c r="E715" s="19" t="s">
        <v>19</v>
      </c>
      <c r="F715" s="280">
        <v>197</v>
      </c>
      <c r="G715" s="36"/>
      <c r="H715" s="41"/>
    </row>
    <row r="716" spans="1:8" s="2" customFormat="1" ht="16.899999999999999" customHeight="1">
      <c r="A716" s="36"/>
      <c r="B716" s="41"/>
      <c r="C716" s="281" t="s">
        <v>7614</v>
      </c>
      <c r="D716" s="36"/>
      <c r="E716" s="36"/>
      <c r="F716" s="36"/>
      <c r="G716" s="36"/>
      <c r="H716" s="41"/>
    </row>
    <row r="717" spans="1:8" s="2" customFormat="1" ht="16.899999999999999" customHeight="1">
      <c r="A717" s="36"/>
      <c r="B717" s="41"/>
      <c r="C717" s="279" t="s">
        <v>3047</v>
      </c>
      <c r="D717" s="279" t="s">
        <v>3048</v>
      </c>
      <c r="E717" s="19" t="s">
        <v>135</v>
      </c>
      <c r="F717" s="280">
        <v>197</v>
      </c>
      <c r="G717" s="36"/>
      <c r="H717" s="41"/>
    </row>
    <row r="718" spans="1:8" s="2" customFormat="1" ht="16.899999999999999" customHeight="1">
      <c r="A718" s="36"/>
      <c r="B718" s="41"/>
      <c r="C718" s="279" t="s">
        <v>3064</v>
      </c>
      <c r="D718" s="279" t="s">
        <v>3065</v>
      </c>
      <c r="E718" s="19" t="s">
        <v>135</v>
      </c>
      <c r="F718" s="280">
        <v>197</v>
      </c>
      <c r="G718" s="36"/>
      <c r="H718" s="41"/>
    </row>
    <row r="719" spans="1:8" s="2" customFormat="1" ht="16.899999999999999" customHeight="1">
      <c r="A719" s="36"/>
      <c r="B719" s="41"/>
      <c r="C719" s="275" t="s">
        <v>144</v>
      </c>
      <c r="D719" s="276" t="s">
        <v>145</v>
      </c>
      <c r="E719" s="277" t="s">
        <v>135</v>
      </c>
      <c r="F719" s="278">
        <v>361.31</v>
      </c>
      <c r="G719" s="36"/>
      <c r="H719" s="41"/>
    </row>
    <row r="720" spans="1:8" s="2" customFormat="1" ht="16.899999999999999" customHeight="1">
      <c r="A720" s="36"/>
      <c r="B720" s="41"/>
      <c r="C720" s="279" t="s">
        <v>19</v>
      </c>
      <c r="D720" s="279" t="s">
        <v>2973</v>
      </c>
      <c r="E720" s="19" t="s">
        <v>19</v>
      </c>
      <c r="F720" s="280">
        <v>0</v>
      </c>
      <c r="G720" s="36"/>
      <c r="H720" s="41"/>
    </row>
    <row r="721" spans="1:8" s="2" customFormat="1" ht="16.899999999999999" customHeight="1">
      <c r="A721" s="36"/>
      <c r="B721" s="41"/>
      <c r="C721" s="279" t="s">
        <v>19</v>
      </c>
      <c r="D721" s="279" t="s">
        <v>2974</v>
      </c>
      <c r="E721" s="19" t="s">
        <v>19</v>
      </c>
      <c r="F721" s="280">
        <v>3.22</v>
      </c>
      <c r="G721" s="36"/>
      <c r="H721" s="41"/>
    </row>
    <row r="722" spans="1:8" s="2" customFormat="1" ht="16.899999999999999" customHeight="1">
      <c r="A722" s="36"/>
      <c r="B722" s="41"/>
      <c r="C722" s="279" t="s">
        <v>19</v>
      </c>
      <c r="D722" s="279" t="s">
        <v>2975</v>
      </c>
      <c r="E722" s="19" t="s">
        <v>19</v>
      </c>
      <c r="F722" s="280">
        <v>11.83</v>
      </c>
      <c r="G722" s="36"/>
      <c r="H722" s="41"/>
    </row>
    <row r="723" spans="1:8" s="2" customFormat="1" ht="16.899999999999999" customHeight="1">
      <c r="A723" s="36"/>
      <c r="B723" s="41"/>
      <c r="C723" s="279" t="s">
        <v>19</v>
      </c>
      <c r="D723" s="279" t="s">
        <v>2904</v>
      </c>
      <c r="E723" s="19" t="s">
        <v>19</v>
      </c>
      <c r="F723" s="280">
        <v>0</v>
      </c>
      <c r="G723" s="36"/>
      <c r="H723" s="41"/>
    </row>
    <row r="724" spans="1:8" s="2" customFormat="1" ht="16.899999999999999" customHeight="1">
      <c r="A724" s="36"/>
      <c r="B724" s="41"/>
      <c r="C724" s="279" t="s">
        <v>19</v>
      </c>
      <c r="D724" s="279" t="s">
        <v>2976</v>
      </c>
      <c r="E724" s="19" t="s">
        <v>19</v>
      </c>
      <c r="F724" s="280">
        <v>1.61</v>
      </c>
      <c r="G724" s="36"/>
      <c r="H724" s="41"/>
    </row>
    <row r="725" spans="1:8" s="2" customFormat="1" ht="16.899999999999999" customHeight="1">
      <c r="A725" s="36"/>
      <c r="B725" s="41"/>
      <c r="C725" s="279" t="s">
        <v>19</v>
      </c>
      <c r="D725" s="279" t="s">
        <v>2699</v>
      </c>
      <c r="E725" s="19" t="s">
        <v>19</v>
      </c>
      <c r="F725" s="280">
        <v>0</v>
      </c>
      <c r="G725" s="36"/>
      <c r="H725" s="41"/>
    </row>
    <row r="726" spans="1:8" s="2" customFormat="1" ht="16.899999999999999" customHeight="1">
      <c r="A726" s="36"/>
      <c r="B726" s="41"/>
      <c r="C726" s="279" t="s">
        <v>19</v>
      </c>
      <c r="D726" s="279" t="s">
        <v>2977</v>
      </c>
      <c r="E726" s="19" t="s">
        <v>19</v>
      </c>
      <c r="F726" s="280">
        <v>4.83</v>
      </c>
      <c r="G726" s="36"/>
      <c r="H726" s="41"/>
    </row>
    <row r="727" spans="1:8" s="2" customFormat="1" ht="16.899999999999999" customHeight="1">
      <c r="A727" s="36"/>
      <c r="B727" s="41"/>
      <c r="C727" s="279" t="s">
        <v>19</v>
      </c>
      <c r="D727" s="279" t="s">
        <v>2978</v>
      </c>
      <c r="E727" s="19" t="s">
        <v>19</v>
      </c>
      <c r="F727" s="280">
        <v>12</v>
      </c>
      <c r="G727" s="36"/>
      <c r="H727" s="41"/>
    </row>
    <row r="728" spans="1:8" s="2" customFormat="1" ht="16.899999999999999" customHeight="1">
      <c r="A728" s="36"/>
      <c r="B728" s="41"/>
      <c r="C728" s="279" t="s">
        <v>19</v>
      </c>
      <c r="D728" s="279" t="s">
        <v>2979</v>
      </c>
      <c r="E728" s="19" t="s">
        <v>19</v>
      </c>
      <c r="F728" s="280">
        <v>11.88</v>
      </c>
      <c r="G728" s="36"/>
      <c r="H728" s="41"/>
    </row>
    <row r="729" spans="1:8" s="2" customFormat="1" ht="16.899999999999999" customHeight="1">
      <c r="A729" s="36"/>
      <c r="B729" s="41"/>
      <c r="C729" s="279" t="s">
        <v>19</v>
      </c>
      <c r="D729" s="279" t="s">
        <v>2980</v>
      </c>
      <c r="E729" s="19" t="s">
        <v>19</v>
      </c>
      <c r="F729" s="280">
        <v>17.100000000000001</v>
      </c>
      <c r="G729" s="36"/>
      <c r="H729" s="41"/>
    </row>
    <row r="730" spans="1:8" s="2" customFormat="1" ht="16.899999999999999" customHeight="1">
      <c r="A730" s="36"/>
      <c r="B730" s="41"/>
      <c r="C730" s="279" t="s">
        <v>19</v>
      </c>
      <c r="D730" s="279" t="s">
        <v>2923</v>
      </c>
      <c r="E730" s="19" t="s">
        <v>19</v>
      </c>
      <c r="F730" s="280">
        <v>0</v>
      </c>
      <c r="G730" s="36"/>
      <c r="H730" s="41"/>
    </row>
    <row r="731" spans="1:8" s="2" customFormat="1" ht="16.899999999999999" customHeight="1">
      <c r="A731" s="36"/>
      <c r="B731" s="41"/>
      <c r="C731" s="279" t="s">
        <v>19</v>
      </c>
      <c r="D731" s="279" t="s">
        <v>2981</v>
      </c>
      <c r="E731" s="19" t="s">
        <v>19</v>
      </c>
      <c r="F731" s="280">
        <v>3</v>
      </c>
      <c r="G731" s="36"/>
      <c r="H731" s="41"/>
    </row>
    <row r="732" spans="1:8" s="2" customFormat="1" ht="16.899999999999999" customHeight="1">
      <c r="A732" s="36"/>
      <c r="B732" s="41"/>
      <c r="C732" s="279" t="s">
        <v>19</v>
      </c>
      <c r="D732" s="279" t="s">
        <v>2982</v>
      </c>
      <c r="E732" s="19" t="s">
        <v>19</v>
      </c>
      <c r="F732" s="280">
        <v>6.8250000000000002</v>
      </c>
      <c r="G732" s="36"/>
      <c r="H732" s="41"/>
    </row>
    <row r="733" spans="1:8" s="2" customFormat="1" ht="16.899999999999999" customHeight="1">
      <c r="A733" s="36"/>
      <c r="B733" s="41"/>
      <c r="C733" s="279" t="s">
        <v>19</v>
      </c>
      <c r="D733" s="279" t="s">
        <v>2983</v>
      </c>
      <c r="E733" s="19" t="s">
        <v>19</v>
      </c>
      <c r="F733" s="280">
        <v>18</v>
      </c>
      <c r="G733" s="36"/>
      <c r="H733" s="41"/>
    </row>
    <row r="734" spans="1:8" s="2" customFormat="1" ht="16.899999999999999" customHeight="1">
      <c r="A734" s="36"/>
      <c r="B734" s="41"/>
      <c r="C734" s="279" t="s">
        <v>19</v>
      </c>
      <c r="D734" s="279" t="s">
        <v>2984</v>
      </c>
      <c r="E734" s="19" t="s">
        <v>19</v>
      </c>
      <c r="F734" s="280">
        <v>0.72</v>
      </c>
      <c r="G734" s="36"/>
      <c r="H734" s="41"/>
    </row>
    <row r="735" spans="1:8" s="2" customFormat="1" ht="16.899999999999999" customHeight="1">
      <c r="A735" s="36"/>
      <c r="B735" s="41"/>
      <c r="C735" s="279" t="s">
        <v>19</v>
      </c>
      <c r="D735" s="279" t="s">
        <v>2985</v>
      </c>
      <c r="E735" s="19" t="s">
        <v>19</v>
      </c>
      <c r="F735" s="280">
        <v>0.18</v>
      </c>
      <c r="G735" s="36"/>
      <c r="H735" s="41"/>
    </row>
    <row r="736" spans="1:8" s="2" customFormat="1" ht="16.899999999999999" customHeight="1">
      <c r="A736" s="36"/>
      <c r="B736" s="41"/>
      <c r="C736" s="279" t="s">
        <v>19</v>
      </c>
      <c r="D736" s="279" t="s">
        <v>2986</v>
      </c>
      <c r="E736" s="19" t="s">
        <v>19</v>
      </c>
      <c r="F736" s="280">
        <v>0</v>
      </c>
      <c r="G736" s="36"/>
      <c r="H736" s="41"/>
    </row>
    <row r="737" spans="1:8" s="2" customFormat="1" ht="16.899999999999999" customHeight="1">
      <c r="A737" s="36"/>
      <c r="B737" s="41"/>
      <c r="C737" s="279" t="s">
        <v>19</v>
      </c>
      <c r="D737" s="279" t="s">
        <v>2987</v>
      </c>
      <c r="E737" s="19" t="s">
        <v>19</v>
      </c>
      <c r="F737" s="280">
        <v>3</v>
      </c>
      <c r="G737" s="36"/>
      <c r="H737" s="41"/>
    </row>
    <row r="738" spans="1:8" s="2" customFormat="1" ht="16.899999999999999" customHeight="1">
      <c r="A738" s="36"/>
      <c r="B738" s="41"/>
      <c r="C738" s="279" t="s">
        <v>19</v>
      </c>
      <c r="D738" s="279" t="s">
        <v>2981</v>
      </c>
      <c r="E738" s="19" t="s">
        <v>19</v>
      </c>
      <c r="F738" s="280">
        <v>3</v>
      </c>
      <c r="G738" s="36"/>
      <c r="H738" s="41"/>
    </row>
    <row r="739" spans="1:8" s="2" customFormat="1" ht="16.899999999999999" customHeight="1">
      <c r="A739" s="36"/>
      <c r="B739" s="41"/>
      <c r="C739" s="279" t="s">
        <v>19</v>
      </c>
      <c r="D739" s="279" t="s">
        <v>2988</v>
      </c>
      <c r="E739" s="19" t="s">
        <v>19</v>
      </c>
      <c r="F739" s="280">
        <v>6.9</v>
      </c>
      <c r="G739" s="36"/>
      <c r="H739" s="41"/>
    </row>
    <row r="740" spans="1:8" s="2" customFormat="1" ht="16.899999999999999" customHeight="1">
      <c r="A740" s="36"/>
      <c r="B740" s="41"/>
      <c r="C740" s="279" t="s">
        <v>19</v>
      </c>
      <c r="D740" s="279" t="s">
        <v>2989</v>
      </c>
      <c r="E740" s="19" t="s">
        <v>19</v>
      </c>
      <c r="F740" s="280">
        <v>1.8</v>
      </c>
      <c r="G740" s="36"/>
      <c r="H740" s="41"/>
    </row>
    <row r="741" spans="1:8" s="2" customFormat="1" ht="16.899999999999999" customHeight="1">
      <c r="A741" s="36"/>
      <c r="B741" s="41"/>
      <c r="C741" s="279" t="s">
        <v>19</v>
      </c>
      <c r="D741" s="279" t="s">
        <v>2984</v>
      </c>
      <c r="E741" s="19" t="s">
        <v>19</v>
      </c>
      <c r="F741" s="280">
        <v>0.72</v>
      </c>
      <c r="G741" s="36"/>
      <c r="H741" s="41"/>
    </row>
    <row r="742" spans="1:8" s="2" customFormat="1" ht="16.899999999999999" customHeight="1">
      <c r="A742" s="36"/>
      <c r="B742" s="41"/>
      <c r="C742" s="279" t="s">
        <v>19</v>
      </c>
      <c r="D742" s="279" t="s">
        <v>2990</v>
      </c>
      <c r="E742" s="19" t="s">
        <v>19</v>
      </c>
      <c r="F742" s="280">
        <v>0.36</v>
      </c>
      <c r="G742" s="36"/>
      <c r="H742" s="41"/>
    </row>
    <row r="743" spans="1:8" s="2" customFormat="1" ht="16.899999999999999" customHeight="1">
      <c r="A743" s="36"/>
      <c r="B743" s="41"/>
      <c r="C743" s="279" t="s">
        <v>19</v>
      </c>
      <c r="D743" s="279" t="s">
        <v>2991</v>
      </c>
      <c r="E743" s="19" t="s">
        <v>19</v>
      </c>
      <c r="F743" s="280">
        <v>0</v>
      </c>
      <c r="G743" s="36"/>
      <c r="H743" s="41"/>
    </row>
    <row r="744" spans="1:8" s="2" customFormat="1" ht="16.899999999999999" customHeight="1">
      <c r="A744" s="36"/>
      <c r="B744" s="41"/>
      <c r="C744" s="279" t="s">
        <v>19</v>
      </c>
      <c r="D744" s="279" t="s">
        <v>2992</v>
      </c>
      <c r="E744" s="19" t="s">
        <v>19</v>
      </c>
      <c r="F744" s="280">
        <v>9</v>
      </c>
      <c r="G744" s="36"/>
      <c r="H744" s="41"/>
    </row>
    <row r="745" spans="1:8" s="2" customFormat="1" ht="16.899999999999999" customHeight="1">
      <c r="A745" s="36"/>
      <c r="B745" s="41"/>
      <c r="C745" s="279" t="s">
        <v>19</v>
      </c>
      <c r="D745" s="279" t="s">
        <v>2993</v>
      </c>
      <c r="E745" s="19" t="s">
        <v>19</v>
      </c>
      <c r="F745" s="280">
        <v>9</v>
      </c>
      <c r="G745" s="36"/>
      <c r="H745" s="41"/>
    </row>
    <row r="746" spans="1:8" s="2" customFormat="1" ht="16.899999999999999" customHeight="1">
      <c r="A746" s="36"/>
      <c r="B746" s="41"/>
      <c r="C746" s="279" t="s">
        <v>19</v>
      </c>
      <c r="D746" s="279" t="s">
        <v>2994</v>
      </c>
      <c r="E746" s="19" t="s">
        <v>19</v>
      </c>
      <c r="F746" s="280">
        <v>9</v>
      </c>
      <c r="G746" s="36"/>
      <c r="H746" s="41"/>
    </row>
    <row r="747" spans="1:8" s="2" customFormat="1" ht="16.899999999999999" customHeight="1">
      <c r="A747" s="36"/>
      <c r="B747" s="41"/>
      <c r="C747" s="279" t="s">
        <v>19</v>
      </c>
      <c r="D747" s="279" t="s">
        <v>2995</v>
      </c>
      <c r="E747" s="19" t="s">
        <v>19</v>
      </c>
      <c r="F747" s="280">
        <v>9.8000000000000007</v>
      </c>
      <c r="G747" s="36"/>
      <c r="H747" s="41"/>
    </row>
    <row r="748" spans="1:8" s="2" customFormat="1" ht="16.899999999999999" customHeight="1">
      <c r="A748" s="36"/>
      <c r="B748" s="41"/>
      <c r="C748" s="279" t="s">
        <v>19</v>
      </c>
      <c r="D748" s="279" t="s">
        <v>2996</v>
      </c>
      <c r="E748" s="19" t="s">
        <v>19</v>
      </c>
      <c r="F748" s="280">
        <v>9</v>
      </c>
      <c r="G748" s="36"/>
      <c r="H748" s="41"/>
    </row>
    <row r="749" spans="1:8" s="2" customFormat="1" ht="16.899999999999999" customHeight="1">
      <c r="A749" s="36"/>
      <c r="B749" s="41"/>
      <c r="C749" s="279" t="s">
        <v>19</v>
      </c>
      <c r="D749" s="279" t="s">
        <v>2882</v>
      </c>
      <c r="E749" s="19" t="s">
        <v>19</v>
      </c>
      <c r="F749" s="280">
        <v>0</v>
      </c>
      <c r="G749" s="36"/>
      <c r="H749" s="41"/>
    </row>
    <row r="750" spans="1:8" s="2" customFormat="1" ht="16.899999999999999" customHeight="1">
      <c r="A750" s="36"/>
      <c r="B750" s="41"/>
      <c r="C750" s="279" t="s">
        <v>19</v>
      </c>
      <c r="D750" s="279" t="s">
        <v>2997</v>
      </c>
      <c r="E750" s="19" t="s">
        <v>19</v>
      </c>
      <c r="F750" s="280">
        <v>1.1000000000000001</v>
      </c>
      <c r="G750" s="36"/>
      <c r="H750" s="41"/>
    </row>
    <row r="751" spans="1:8" s="2" customFormat="1" ht="16.899999999999999" customHeight="1">
      <c r="A751" s="36"/>
      <c r="B751" s="41"/>
      <c r="C751" s="279" t="s">
        <v>19</v>
      </c>
      <c r="D751" s="279" t="s">
        <v>2962</v>
      </c>
      <c r="E751" s="19" t="s">
        <v>19</v>
      </c>
      <c r="F751" s="280">
        <v>0</v>
      </c>
      <c r="G751" s="36"/>
      <c r="H751" s="41"/>
    </row>
    <row r="752" spans="1:8" s="2" customFormat="1" ht="16.899999999999999" customHeight="1">
      <c r="A752" s="36"/>
      <c r="B752" s="41"/>
      <c r="C752" s="279" t="s">
        <v>19</v>
      </c>
      <c r="D752" s="279" t="s">
        <v>2998</v>
      </c>
      <c r="E752" s="19" t="s">
        <v>19</v>
      </c>
      <c r="F752" s="280">
        <v>7.12</v>
      </c>
      <c r="G752" s="36"/>
      <c r="H752" s="41"/>
    </row>
    <row r="753" spans="1:8" s="2" customFormat="1" ht="16.899999999999999" customHeight="1">
      <c r="A753" s="36"/>
      <c r="B753" s="41"/>
      <c r="C753" s="279" t="s">
        <v>19</v>
      </c>
      <c r="D753" s="279" t="s">
        <v>2999</v>
      </c>
      <c r="E753" s="19" t="s">
        <v>19</v>
      </c>
      <c r="F753" s="280">
        <v>59.26</v>
      </c>
      <c r="G753" s="36"/>
      <c r="H753" s="41"/>
    </row>
    <row r="754" spans="1:8" s="2" customFormat="1" ht="16.899999999999999" customHeight="1">
      <c r="A754" s="36"/>
      <c r="B754" s="41"/>
      <c r="C754" s="279" t="s">
        <v>19</v>
      </c>
      <c r="D754" s="279" t="s">
        <v>3000</v>
      </c>
      <c r="E754" s="19" t="s">
        <v>19</v>
      </c>
      <c r="F754" s="280">
        <v>0.65</v>
      </c>
      <c r="G754" s="36"/>
      <c r="H754" s="41"/>
    </row>
    <row r="755" spans="1:8" s="2" customFormat="1" ht="16.899999999999999" customHeight="1">
      <c r="A755" s="36"/>
      <c r="B755" s="41"/>
      <c r="C755" s="279" t="s">
        <v>19</v>
      </c>
      <c r="D755" s="279" t="s">
        <v>2966</v>
      </c>
      <c r="E755" s="19" t="s">
        <v>19</v>
      </c>
      <c r="F755" s="280">
        <v>0</v>
      </c>
      <c r="G755" s="36"/>
      <c r="H755" s="41"/>
    </row>
    <row r="756" spans="1:8" s="2" customFormat="1" ht="16.899999999999999" customHeight="1">
      <c r="A756" s="36"/>
      <c r="B756" s="41"/>
      <c r="C756" s="279" t="s">
        <v>19</v>
      </c>
      <c r="D756" s="279" t="s">
        <v>3001</v>
      </c>
      <c r="E756" s="19" t="s">
        <v>19</v>
      </c>
      <c r="F756" s="280">
        <v>6.24</v>
      </c>
      <c r="G756" s="36"/>
      <c r="H756" s="41"/>
    </row>
    <row r="757" spans="1:8" s="2" customFormat="1" ht="16.899999999999999" customHeight="1">
      <c r="A757" s="36"/>
      <c r="B757" s="41"/>
      <c r="C757" s="279" t="s">
        <v>19</v>
      </c>
      <c r="D757" s="279" t="s">
        <v>3002</v>
      </c>
      <c r="E757" s="19" t="s">
        <v>19</v>
      </c>
      <c r="F757" s="280">
        <v>49.84</v>
      </c>
      <c r="G757" s="36"/>
      <c r="H757" s="41"/>
    </row>
    <row r="758" spans="1:8" s="2" customFormat="1" ht="16.899999999999999" customHeight="1">
      <c r="A758" s="36"/>
      <c r="B758" s="41"/>
      <c r="C758" s="279" t="s">
        <v>19</v>
      </c>
      <c r="D758" s="279" t="s">
        <v>3003</v>
      </c>
      <c r="E758" s="19" t="s">
        <v>19</v>
      </c>
      <c r="F758" s="280">
        <v>5.56</v>
      </c>
      <c r="G758" s="36"/>
      <c r="H758" s="41"/>
    </row>
    <row r="759" spans="1:8" s="2" customFormat="1" ht="16.899999999999999" customHeight="1">
      <c r="A759" s="36"/>
      <c r="B759" s="41"/>
      <c r="C759" s="279" t="s">
        <v>19</v>
      </c>
      <c r="D759" s="279" t="s">
        <v>2969</v>
      </c>
      <c r="E759" s="19" t="s">
        <v>19</v>
      </c>
      <c r="F759" s="280">
        <v>0</v>
      </c>
      <c r="G759" s="36"/>
      <c r="H759" s="41"/>
    </row>
    <row r="760" spans="1:8" s="2" customFormat="1" ht="16.899999999999999" customHeight="1">
      <c r="A760" s="36"/>
      <c r="B760" s="41"/>
      <c r="C760" s="279" t="s">
        <v>19</v>
      </c>
      <c r="D760" s="279" t="s">
        <v>3004</v>
      </c>
      <c r="E760" s="19" t="s">
        <v>19</v>
      </c>
      <c r="F760" s="280">
        <v>9.1649999999999991</v>
      </c>
      <c r="G760" s="36"/>
      <c r="H760" s="41"/>
    </row>
    <row r="761" spans="1:8" s="2" customFormat="1" ht="16.899999999999999" customHeight="1">
      <c r="A761" s="36"/>
      <c r="B761" s="41"/>
      <c r="C761" s="279" t="s">
        <v>19</v>
      </c>
      <c r="D761" s="279" t="s">
        <v>3005</v>
      </c>
      <c r="E761" s="19" t="s">
        <v>19</v>
      </c>
      <c r="F761" s="280">
        <v>61.6</v>
      </c>
      <c r="G761" s="36"/>
      <c r="H761" s="41"/>
    </row>
    <row r="762" spans="1:8" s="2" customFormat="1" ht="16.899999999999999" customHeight="1">
      <c r="A762" s="36"/>
      <c r="B762" s="41"/>
      <c r="C762" s="279" t="s">
        <v>19</v>
      </c>
      <c r="D762" s="279" t="s">
        <v>3006</v>
      </c>
      <c r="E762" s="19" t="s">
        <v>19</v>
      </c>
      <c r="F762" s="280">
        <v>8</v>
      </c>
      <c r="G762" s="36"/>
      <c r="H762" s="41"/>
    </row>
    <row r="763" spans="1:8" s="2" customFormat="1" ht="16.899999999999999" customHeight="1">
      <c r="A763" s="36"/>
      <c r="B763" s="41"/>
      <c r="C763" s="279" t="s">
        <v>144</v>
      </c>
      <c r="D763" s="279" t="s">
        <v>349</v>
      </c>
      <c r="E763" s="19" t="s">
        <v>19</v>
      </c>
      <c r="F763" s="280">
        <v>361.31</v>
      </c>
      <c r="G763" s="36"/>
      <c r="H763" s="41"/>
    </row>
    <row r="764" spans="1:8" s="2" customFormat="1" ht="16.899999999999999" customHeight="1">
      <c r="A764" s="36"/>
      <c r="B764" s="41"/>
      <c r="C764" s="281" t="s">
        <v>7614</v>
      </c>
      <c r="D764" s="36"/>
      <c r="E764" s="36"/>
      <c r="F764" s="36"/>
      <c r="G764" s="36"/>
      <c r="H764" s="41"/>
    </row>
    <row r="765" spans="1:8" s="2" customFormat="1" ht="16.899999999999999" customHeight="1">
      <c r="A765" s="36"/>
      <c r="B765" s="41"/>
      <c r="C765" s="279" t="s">
        <v>1133</v>
      </c>
      <c r="D765" s="279" t="s">
        <v>1134</v>
      </c>
      <c r="E765" s="19" t="s">
        <v>135</v>
      </c>
      <c r="F765" s="280">
        <v>361.31</v>
      </c>
      <c r="G765" s="36"/>
      <c r="H765" s="41"/>
    </row>
    <row r="766" spans="1:8" s="2" customFormat="1" ht="16.899999999999999" customHeight="1">
      <c r="A766" s="36"/>
      <c r="B766" s="41"/>
      <c r="C766" s="279" t="s">
        <v>1175</v>
      </c>
      <c r="D766" s="279" t="s">
        <v>1176</v>
      </c>
      <c r="E766" s="19" t="s">
        <v>135</v>
      </c>
      <c r="F766" s="280">
        <v>361.31</v>
      </c>
      <c r="G766" s="36"/>
      <c r="H766" s="41"/>
    </row>
    <row r="767" spans="1:8" s="2" customFormat="1" ht="16.899999999999999" customHeight="1">
      <c r="A767" s="36"/>
      <c r="B767" s="41"/>
      <c r="C767" s="275" t="s">
        <v>150</v>
      </c>
      <c r="D767" s="276" t="s">
        <v>2158</v>
      </c>
      <c r="E767" s="277" t="s">
        <v>152</v>
      </c>
      <c r="F767" s="278">
        <v>391.52100000000002</v>
      </c>
      <c r="G767" s="36"/>
      <c r="H767" s="41"/>
    </row>
    <row r="768" spans="1:8" s="2" customFormat="1" ht="16.899999999999999" customHeight="1">
      <c r="A768" s="36"/>
      <c r="B768" s="41"/>
      <c r="C768" s="279" t="s">
        <v>19</v>
      </c>
      <c r="D768" s="279" t="s">
        <v>3244</v>
      </c>
      <c r="E768" s="19" t="s">
        <v>19</v>
      </c>
      <c r="F768" s="280">
        <v>0</v>
      </c>
      <c r="G768" s="36"/>
      <c r="H768" s="41"/>
    </row>
    <row r="769" spans="1:8" s="2" customFormat="1" ht="16.899999999999999" customHeight="1">
      <c r="A769" s="36"/>
      <c r="B769" s="41"/>
      <c r="C769" s="279" t="s">
        <v>19</v>
      </c>
      <c r="D769" s="279" t="s">
        <v>3245</v>
      </c>
      <c r="E769" s="19" t="s">
        <v>19</v>
      </c>
      <c r="F769" s="280">
        <v>24.91</v>
      </c>
      <c r="G769" s="36"/>
      <c r="H769" s="41"/>
    </row>
    <row r="770" spans="1:8" s="2" customFormat="1" ht="16.899999999999999" customHeight="1">
      <c r="A770" s="36"/>
      <c r="B770" s="41"/>
      <c r="C770" s="279" t="s">
        <v>19</v>
      </c>
      <c r="D770" s="279" t="s">
        <v>3246</v>
      </c>
      <c r="E770" s="19" t="s">
        <v>19</v>
      </c>
      <c r="F770" s="280">
        <v>16.2</v>
      </c>
      <c r="G770" s="36"/>
      <c r="H770" s="41"/>
    </row>
    <row r="771" spans="1:8" s="2" customFormat="1" ht="16.899999999999999" customHeight="1">
      <c r="A771" s="36"/>
      <c r="B771" s="41"/>
      <c r="C771" s="279" t="s">
        <v>19</v>
      </c>
      <c r="D771" s="279" t="s">
        <v>2888</v>
      </c>
      <c r="E771" s="19" t="s">
        <v>19</v>
      </c>
      <c r="F771" s="280">
        <v>0</v>
      </c>
      <c r="G771" s="36"/>
      <c r="H771" s="41"/>
    </row>
    <row r="772" spans="1:8" s="2" customFormat="1" ht="16.899999999999999" customHeight="1">
      <c r="A772" s="36"/>
      <c r="B772" s="41"/>
      <c r="C772" s="279" t="s">
        <v>19</v>
      </c>
      <c r="D772" s="279" t="s">
        <v>3247</v>
      </c>
      <c r="E772" s="19" t="s">
        <v>19</v>
      </c>
      <c r="F772" s="280">
        <v>19.2</v>
      </c>
      <c r="G772" s="36"/>
      <c r="H772" s="41"/>
    </row>
    <row r="773" spans="1:8" s="2" customFormat="1" ht="16.899999999999999" customHeight="1">
      <c r="A773" s="36"/>
      <c r="B773" s="41"/>
      <c r="C773" s="279" t="s">
        <v>19</v>
      </c>
      <c r="D773" s="279" t="s">
        <v>3248</v>
      </c>
      <c r="E773" s="19" t="s">
        <v>19</v>
      </c>
      <c r="F773" s="280">
        <v>0</v>
      </c>
      <c r="G773" s="36"/>
      <c r="H773" s="41"/>
    </row>
    <row r="774" spans="1:8" s="2" customFormat="1" ht="16.899999999999999" customHeight="1">
      <c r="A774" s="36"/>
      <c r="B774" s="41"/>
      <c r="C774" s="279" t="s">
        <v>19</v>
      </c>
      <c r="D774" s="279" t="s">
        <v>3249</v>
      </c>
      <c r="E774" s="19" t="s">
        <v>19</v>
      </c>
      <c r="F774" s="280">
        <v>53.768000000000001</v>
      </c>
      <c r="G774" s="36"/>
      <c r="H774" s="41"/>
    </row>
    <row r="775" spans="1:8" s="2" customFormat="1" ht="16.899999999999999" customHeight="1">
      <c r="A775" s="36"/>
      <c r="B775" s="41"/>
      <c r="C775" s="279" t="s">
        <v>19</v>
      </c>
      <c r="D775" s="279" t="s">
        <v>3250</v>
      </c>
      <c r="E775" s="19" t="s">
        <v>19</v>
      </c>
      <c r="F775" s="280">
        <v>0</v>
      </c>
      <c r="G775" s="36"/>
      <c r="H775" s="41"/>
    </row>
    <row r="776" spans="1:8" s="2" customFormat="1" ht="16.899999999999999" customHeight="1">
      <c r="A776" s="36"/>
      <c r="B776" s="41"/>
      <c r="C776" s="279" t="s">
        <v>19</v>
      </c>
      <c r="D776" s="279" t="s">
        <v>3251</v>
      </c>
      <c r="E776" s="19" t="s">
        <v>19</v>
      </c>
      <c r="F776" s="280">
        <v>-7.8090000000000002</v>
      </c>
      <c r="G776" s="36"/>
      <c r="H776" s="41"/>
    </row>
    <row r="777" spans="1:8" s="2" customFormat="1" ht="16.899999999999999" customHeight="1">
      <c r="A777" s="36"/>
      <c r="B777" s="41"/>
      <c r="C777" s="279" t="s">
        <v>19</v>
      </c>
      <c r="D777" s="279" t="s">
        <v>2904</v>
      </c>
      <c r="E777" s="19" t="s">
        <v>19</v>
      </c>
      <c r="F777" s="280">
        <v>0</v>
      </c>
      <c r="G777" s="36"/>
      <c r="H777" s="41"/>
    </row>
    <row r="778" spans="1:8" s="2" customFormat="1" ht="16.899999999999999" customHeight="1">
      <c r="A778" s="36"/>
      <c r="B778" s="41"/>
      <c r="C778" s="279" t="s">
        <v>19</v>
      </c>
      <c r="D778" s="279" t="s">
        <v>3252</v>
      </c>
      <c r="E778" s="19" t="s">
        <v>19</v>
      </c>
      <c r="F778" s="280">
        <v>9.1159999999999997</v>
      </c>
      <c r="G778" s="36"/>
      <c r="H778" s="41"/>
    </row>
    <row r="779" spans="1:8" s="2" customFormat="1" ht="16.899999999999999" customHeight="1">
      <c r="A779" s="36"/>
      <c r="B779" s="41"/>
      <c r="C779" s="279" t="s">
        <v>19</v>
      </c>
      <c r="D779" s="279" t="s">
        <v>3253</v>
      </c>
      <c r="E779" s="19" t="s">
        <v>19</v>
      </c>
      <c r="F779" s="280">
        <v>11.856</v>
      </c>
      <c r="G779" s="36"/>
      <c r="H779" s="41"/>
    </row>
    <row r="780" spans="1:8" s="2" customFormat="1" ht="16.899999999999999" customHeight="1">
      <c r="A780" s="36"/>
      <c r="B780" s="41"/>
      <c r="C780" s="279" t="s">
        <v>19</v>
      </c>
      <c r="D780" s="279" t="s">
        <v>3250</v>
      </c>
      <c r="E780" s="19" t="s">
        <v>19</v>
      </c>
      <c r="F780" s="280">
        <v>0</v>
      </c>
      <c r="G780" s="36"/>
      <c r="H780" s="41"/>
    </row>
    <row r="781" spans="1:8" s="2" customFormat="1" ht="16.899999999999999" customHeight="1">
      <c r="A781" s="36"/>
      <c r="B781" s="41"/>
      <c r="C781" s="279" t="s">
        <v>19</v>
      </c>
      <c r="D781" s="279" t="s">
        <v>3254</v>
      </c>
      <c r="E781" s="19" t="s">
        <v>19</v>
      </c>
      <c r="F781" s="280">
        <v>-2.496</v>
      </c>
      <c r="G781" s="36"/>
      <c r="H781" s="41"/>
    </row>
    <row r="782" spans="1:8" s="2" customFormat="1" ht="16.899999999999999" customHeight="1">
      <c r="A782" s="36"/>
      <c r="B782" s="41"/>
      <c r="C782" s="279" t="s">
        <v>19</v>
      </c>
      <c r="D782" s="279" t="s">
        <v>2699</v>
      </c>
      <c r="E782" s="19" t="s">
        <v>19</v>
      </c>
      <c r="F782" s="280">
        <v>0</v>
      </c>
      <c r="G782" s="36"/>
      <c r="H782" s="41"/>
    </row>
    <row r="783" spans="1:8" s="2" customFormat="1" ht="16.899999999999999" customHeight="1">
      <c r="A783" s="36"/>
      <c r="B783" s="41"/>
      <c r="C783" s="279" t="s">
        <v>19</v>
      </c>
      <c r="D783" s="279" t="s">
        <v>3255</v>
      </c>
      <c r="E783" s="19" t="s">
        <v>19</v>
      </c>
      <c r="F783" s="280">
        <v>0</v>
      </c>
      <c r="G783" s="36"/>
      <c r="H783" s="41"/>
    </row>
    <row r="784" spans="1:8" s="2" customFormat="1" ht="16.899999999999999" customHeight="1">
      <c r="A784" s="36"/>
      <c r="B784" s="41"/>
      <c r="C784" s="279" t="s">
        <v>19</v>
      </c>
      <c r="D784" s="279" t="s">
        <v>3256</v>
      </c>
      <c r="E784" s="19" t="s">
        <v>19</v>
      </c>
      <c r="F784" s="280">
        <v>39.945999999999998</v>
      </c>
      <c r="G784" s="36"/>
      <c r="H784" s="41"/>
    </row>
    <row r="785" spans="1:8" s="2" customFormat="1" ht="16.899999999999999" customHeight="1">
      <c r="A785" s="36"/>
      <c r="B785" s="41"/>
      <c r="C785" s="279" t="s">
        <v>19</v>
      </c>
      <c r="D785" s="279" t="s">
        <v>3257</v>
      </c>
      <c r="E785" s="19" t="s">
        <v>19</v>
      </c>
      <c r="F785" s="280">
        <v>0</v>
      </c>
      <c r="G785" s="36"/>
      <c r="H785" s="41"/>
    </row>
    <row r="786" spans="1:8" s="2" customFormat="1" ht="16.899999999999999" customHeight="1">
      <c r="A786" s="36"/>
      <c r="B786" s="41"/>
      <c r="C786" s="279" t="s">
        <v>19</v>
      </c>
      <c r="D786" s="279" t="s">
        <v>3258</v>
      </c>
      <c r="E786" s="19" t="s">
        <v>19</v>
      </c>
      <c r="F786" s="280">
        <v>38.185000000000002</v>
      </c>
      <c r="G786" s="36"/>
      <c r="H786" s="41"/>
    </row>
    <row r="787" spans="1:8" s="2" customFormat="1" ht="16.899999999999999" customHeight="1">
      <c r="A787" s="36"/>
      <c r="B787" s="41"/>
      <c r="C787" s="279" t="s">
        <v>19</v>
      </c>
      <c r="D787" s="279" t="s">
        <v>3250</v>
      </c>
      <c r="E787" s="19" t="s">
        <v>19</v>
      </c>
      <c r="F787" s="280">
        <v>0</v>
      </c>
      <c r="G787" s="36"/>
      <c r="H787" s="41"/>
    </row>
    <row r="788" spans="1:8" s="2" customFormat="1" ht="16.899999999999999" customHeight="1">
      <c r="A788" s="36"/>
      <c r="B788" s="41"/>
      <c r="C788" s="279" t="s">
        <v>19</v>
      </c>
      <c r="D788" s="279" t="s">
        <v>3251</v>
      </c>
      <c r="E788" s="19" t="s">
        <v>19</v>
      </c>
      <c r="F788" s="280">
        <v>-7.8090000000000002</v>
      </c>
      <c r="G788" s="36"/>
      <c r="H788" s="41"/>
    </row>
    <row r="789" spans="1:8" s="2" customFormat="1" ht="16.899999999999999" customHeight="1">
      <c r="A789" s="36"/>
      <c r="B789" s="41"/>
      <c r="C789" s="279" t="s">
        <v>19</v>
      </c>
      <c r="D789" s="279" t="s">
        <v>2923</v>
      </c>
      <c r="E789" s="19" t="s">
        <v>19</v>
      </c>
      <c r="F789" s="280">
        <v>0</v>
      </c>
      <c r="G789" s="36"/>
      <c r="H789" s="41"/>
    </row>
    <row r="790" spans="1:8" s="2" customFormat="1" ht="16.899999999999999" customHeight="1">
      <c r="A790" s="36"/>
      <c r="B790" s="41"/>
      <c r="C790" s="279" t="s">
        <v>19</v>
      </c>
      <c r="D790" s="279" t="s">
        <v>3259</v>
      </c>
      <c r="E790" s="19" t="s">
        <v>19</v>
      </c>
      <c r="F790" s="280">
        <v>0</v>
      </c>
      <c r="G790" s="36"/>
      <c r="H790" s="41"/>
    </row>
    <row r="791" spans="1:8" s="2" customFormat="1" ht="16.899999999999999" customHeight="1">
      <c r="A791" s="36"/>
      <c r="B791" s="41"/>
      <c r="C791" s="279" t="s">
        <v>19</v>
      </c>
      <c r="D791" s="279" t="s">
        <v>3260</v>
      </c>
      <c r="E791" s="19" t="s">
        <v>19</v>
      </c>
      <c r="F791" s="280">
        <v>54.173000000000002</v>
      </c>
      <c r="G791" s="36"/>
      <c r="H791" s="41"/>
    </row>
    <row r="792" spans="1:8" s="2" customFormat="1" ht="16.899999999999999" customHeight="1">
      <c r="A792" s="36"/>
      <c r="B792" s="41"/>
      <c r="C792" s="279" t="s">
        <v>19</v>
      </c>
      <c r="D792" s="279" t="s">
        <v>3261</v>
      </c>
      <c r="E792" s="19" t="s">
        <v>19</v>
      </c>
      <c r="F792" s="280">
        <v>0</v>
      </c>
      <c r="G792" s="36"/>
      <c r="H792" s="41"/>
    </row>
    <row r="793" spans="1:8" s="2" customFormat="1" ht="16.899999999999999" customHeight="1">
      <c r="A793" s="36"/>
      <c r="B793" s="41"/>
      <c r="C793" s="279" t="s">
        <v>19</v>
      </c>
      <c r="D793" s="279" t="s">
        <v>3262</v>
      </c>
      <c r="E793" s="19" t="s">
        <v>19</v>
      </c>
      <c r="F793" s="280">
        <v>5.2240000000000002</v>
      </c>
      <c r="G793" s="36"/>
      <c r="H793" s="41"/>
    </row>
    <row r="794" spans="1:8" s="2" customFormat="1" ht="16.899999999999999" customHeight="1">
      <c r="A794" s="36"/>
      <c r="B794" s="41"/>
      <c r="C794" s="279" t="s">
        <v>19</v>
      </c>
      <c r="D794" s="279" t="s">
        <v>3263</v>
      </c>
      <c r="E794" s="19" t="s">
        <v>19</v>
      </c>
      <c r="F794" s="280">
        <v>0</v>
      </c>
      <c r="G794" s="36"/>
      <c r="H794" s="41"/>
    </row>
    <row r="795" spans="1:8" s="2" customFormat="1" ht="16.899999999999999" customHeight="1">
      <c r="A795" s="36"/>
      <c r="B795" s="41"/>
      <c r="C795" s="279" t="s">
        <v>19</v>
      </c>
      <c r="D795" s="279" t="s">
        <v>3264</v>
      </c>
      <c r="E795" s="19" t="s">
        <v>19</v>
      </c>
      <c r="F795" s="280">
        <v>18.513999999999999</v>
      </c>
      <c r="G795" s="36"/>
      <c r="H795" s="41"/>
    </row>
    <row r="796" spans="1:8" s="2" customFormat="1" ht="16.899999999999999" customHeight="1">
      <c r="A796" s="36"/>
      <c r="B796" s="41"/>
      <c r="C796" s="279" t="s">
        <v>19</v>
      </c>
      <c r="D796" s="279" t="s">
        <v>3265</v>
      </c>
      <c r="E796" s="19" t="s">
        <v>19</v>
      </c>
      <c r="F796" s="280">
        <v>0</v>
      </c>
      <c r="G796" s="36"/>
      <c r="H796" s="41"/>
    </row>
    <row r="797" spans="1:8" s="2" customFormat="1" ht="16.899999999999999" customHeight="1">
      <c r="A797" s="36"/>
      <c r="B797" s="41"/>
      <c r="C797" s="279" t="s">
        <v>19</v>
      </c>
      <c r="D797" s="279" t="s">
        <v>3266</v>
      </c>
      <c r="E797" s="19" t="s">
        <v>19</v>
      </c>
      <c r="F797" s="280">
        <v>14.045999999999999</v>
      </c>
      <c r="G797" s="36"/>
      <c r="H797" s="41"/>
    </row>
    <row r="798" spans="1:8" s="2" customFormat="1" ht="16.899999999999999" customHeight="1">
      <c r="A798" s="36"/>
      <c r="B798" s="41"/>
      <c r="C798" s="279" t="s">
        <v>19</v>
      </c>
      <c r="D798" s="279" t="s">
        <v>3267</v>
      </c>
      <c r="E798" s="19" t="s">
        <v>19</v>
      </c>
      <c r="F798" s="280">
        <v>0</v>
      </c>
      <c r="G798" s="36"/>
      <c r="H798" s="41"/>
    </row>
    <row r="799" spans="1:8" s="2" customFormat="1" ht="16.899999999999999" customHeight="1">
      <c r="A799" s="36"/>
      <c r="B799" s="41"/>
      <c r="C799" s="279" t="s">
        <v>19</v>
      </c>
      <c r="D799" s="279" t="s">
        <v>3268</v>
      </c>
      <c r="E799" s="19" t="s">
        <v>19</v>
      </c>
      <c r="F799" s="280">
        <v>0.17799999999999999</v>
      </c>
      <c r="G799" s="36"/>
      <c r="H799" s="41"/>
    </row>
    <row r="800" spans="1:8" s="2" customFormat="1" ht="16.899999999999999" customHeight="1">
      <c r="A800" s="36"/>
      <c r="B800" s="41"/>
      <c r="C800" s="279" t="s">
        <v>19</v>
      </c>
      <c r="D800" s="279" t="s">
        <v>2986</v>
      </c>
      <c r="E800" s="19" t="s">
        <v>19</v>
      </c>
      <c r="F800" s="280">
        <v>0</v>
      </c>
      <c r="G800" s="36"/>
      <c r="H800" s="41"/>
    </row>
    <row r="801" spans="1:8" s="2" customFormat="1" ht="16.899999999999999" customHeight="1">
      <c r="A801" s="36"/>
      <c r="B801" s="41"/>
      <c r="C801" s="279" t="s">
        <v>19</v>
      </c>
      <c r="D801" s="279" t="s">
        <v>3269</v>
      </c>
      <c r="E801" s="19" t="s">
        <v>19</v>
      </c>
      <c r="F801" s="280">
        <v>69.084999999999994</v>
      </c>
      <c r="G801" s="36"/>
      <c r="H801" s="41"/>
    </row>
    <row r="802" spans="1:8" s="2" customFormat="1" ht="16.899999999999999" customHeight="1">
      <c r="A802" s="36"/>
      <c r="B802" s="41"/>
      <c r="C802" s="279" t="s">
        <v>19</v>
      </c>
      <c r="D802" s="279" t="s">
        <v>3270</v>
      </c>
      <c r="E802" s="19" t="s">
        <v>19</v>
      </c>
      <c r="F802" s="280">
        <v>6.5789999999999997</v>
      </c>
      <c r="G802" s="36"/>
      <c r="H802" s="41"/>
    </row>
    <row r="803" spans="1:8" s="2" customFormat="1" ht="16.899999999999999" customHeight="1">
      <c r="A803" s="36"/>
      <c r="B803" s="41"/>
      <c r="C803" s="279" t="s">
        <v>19</v>
      </c>
      <c r="D803" s="279" t="s">
        <v>3271</v>
      </c>
      <c r="E803" s="19" t="s">
        <v>19</v>
      </c>
      <c r="F803" s="280">
        <v>27.8</v>
      </c>
      <c r="G803" s="36"/>
      <c r="H803" s="41"/>
    </row>
    <row r="804" spans="1:8" s="2" customFormat="1" ht="16.899999999999999" customHeight="1">
      <c r="A804" s="36"/>
      <c r="B804" s="41"/>
      <c r="C804" s="279" t="s">
        <v>19</v>
      </c>
      <c r="D804" s="279" t="s">
        <v>3272</v>
      </c>
      <c r="E804" s="19" t="s">
        <v>19</v>
      </c>
      <c r="F804" s="280">
        <v>0</v>
      </c>
      <c r="G804" s="36"/>
      <c r="H804" s="41"/>
    </row>
    <row r="805" spans="1:8" s="2" customFormat="1" ht="16.899999999999999" customHeight="1">
      <c r="A805" s="36"/>
      <c r="B805" s="41"/>
      <c r="C805" s="279" t="s">
        <v>19</v>
      </c>
      <c r="D805" s="279" t="s">
        <v>3273</v>
      </c>
      <c r="E805" s="19" t="s">
        <v>19</v>
      </c>
      <c r="F805" s="280">
        <v>0</v>
      </c>
      <c r="G805" s="36"/>
      <c r="H805" s="41"/>
    </row>
    <row r="806" spans="1:8" s="2" customFormat="1" ht="16.899999999999999" customHeight="1">
      <c r="A806" s="36"/>
      <c r="B806" s="41"/>
      <c r="C806" s="279" t="s">
        <v>19</v>
      </c>
      <c r="D806" s="279" t="s">
        <v>3274</v>
      </c>
      <c r="E806" s="19" t="s">
        <v>19</v>
      </c>
      <c r="F806" s="280">
        <v>0.85499999999999998</v>
      </c>
      <c r="G806" s="36"/>
      <c r="H806" s="41"/>
    </row>
    <row r="807" spans="1:8" s="2" customFormat="1" ht="16.899999999999999" customHeight="1">
      <c r="A807" s="36"/>
      <c r="B807" s="41"/>
      <c r="C807" s="279" t="s">
        <v>150</v>
      </c>
      <c r="D807" s="279" t="s">
        <v>349</v>
      </c>
      <c r="E807" s="19" t="s">
        <v>19</v>
      </c>
      <c r="F807" s="280">
        <v>391.52100000000002</v>
      </c>
      <c r="G807" s="36"/>
      <c r="H807" s="41"/>
    </row>
    <row r="808" spans="1:8" s="2" customFormat="1" ht="16.899999999999999" customHeight="1">
      <c r="A808" s="36"/>
      <c r="B808" s="41"/>
      <c r="C808" s="281" t="s">
        <v>7614</v>
      </c>
      <c r="D808" s="36"/>
      <c r="E808" s="36"/>
      <c r="F808" s="36"/>
      <c r="G808" s="36"/>
      <c r="H808" s="41"/>
    </row>
    <row r="809" spans="1:8" s="2" customFormat="1" ht="16.899999999999999" customHeight="1">
      <c r="A809" s="36"/>
      <c r="B809" s="41"/>
      <c r="C809" s="279" t="s">
        <v>1746</v>
      </c>
      <c r="D809" s="279" t="s">
        <v>1747</v>
      </c>
      <c r="E809" s="19" t="s">
        <v>152</v>
      </c>
      <c r="F809" s="280">
        <v>391.52100000000002</v>
      </c>
      <c r="G809" s="36"/>
      <c r="H809" s="41"/>
    </row>
    <row r="810" spans="1:8" s="2" customFormat="1" ht="16.899999999999999" customHeight="1">
      <c r="A810" s="36"/>
      <c r="B810" s="41"/>
      <c r="C810" s="279" t="s">
        <v>1986</v>
      </c>
      <c r="D810" s="279" t="s">
        <v>1987</v>
      </c>
      <c r="E810" s="19" t="s">
        <v>157</v>
      </c>
      <c r="F810" s="280">
        <v>2368.4119999999998</v>
      </c>
      <c r="G810" s="36"/>
      <c r="H810" s="41"/>
    </row>
    <row r="811" spans="1:8" s="2" customFormat="1" ht="16.899999999999999" customHeight="1">
      <c r="A811" s="36"/>
      <c r="B811" s="41"/>
      <c r="C811" s="279" t="s">
        <v>1993</v>
      </c>
      <c r="D811" s="279" t="s">
        <v>1994</v>
      </c>
      <c r="E811" s="19" t="s">
        <v>157</v>
      </c>
      <c r="F811" s="280">
        <v>2452.4050000000002</v>
      </c>
      <c r="G811" s="36"/>
      <c r="H811" s="41"/>
    </row>
    <row r="812" spans="1:8" s="2" customFormat="1" ht="16.899999999999999" customHeight="1">
      <c r="A812" s="36"/>
      <c r="B812" s="41"/>
      <c r="C812" s="279" t="s">
        <v>2001</v>
      </c>
      <c r="D812" s="279" t="s">
        <v>2002</v>
      </c>
      <c r="E812" s="19" t="s">
        <v>157</v>
      </c>
      <c r="F812" s="280">
        <v>9778.5869999999995</v>
      </c>
      <c r="G812" s="36"/>
      <c r="H812" s="41"/>
    </row>
    <row r="813" spans="1:8" s="2" customFormat="1" ht="16.899999999999999" customHeight="1">
      <c r="A813" s="36"/>
      <c r="B813" s="41"/>
      <c r="C813" s="275" t="s">
        <v>2160</v>
      </c>
      <c r="D813" s="276" t="s">
        <v>2161</v>
      </c>
      <c r="E813" s="277" t="s">
        <v>152</v>
      </c>
      <c r="F813" s="278">
        <v>29.094999999999999</v>
      </c>
      <c r="G813" s="36"/>
      <c r="H813" s="41"/>
    </row>
    <row r="814" spans="1:8" s="2" customFormat="1" ht="16.899999999999999" customHeight="1">
      <c r="A814" s="36"/>
      <c r="B814" s="41"/>
      <c r="C814" s="279" t="s">
        <v>19</v>
      </c>
      <c r="D814" s="279" t="s">
        <v>3279</v>
      </c>
      <c r="E814" s="19" t="s">
        <v>19</v>
      </c>
      <c r="F814" s="280">
        <v>0</v>
      </c>
      <c r="G814" s="36"/>
      <c r="H814" s="41"/>
    </row>
    <row r="815" spans="1:8" s="2" customFormat="1" ht="16.899999999999999" customHeight="1">
      <c r="A815" s="36"/>
      <c r="B815" s="41"/>
      <c r="C815" s="279" t="s">
        <v>19</v>
      </c>
      <c r="D815" s="279" t="s">
        <v>3280</v>
      </c>
      <c r="E815" s="19" t="s">
        <v>19</v>
      </c>
      <c r="F815" s="280">
        <v>0</v>
      </c>
      <c r="G815" s="36"/>
      <c r="H815" s="41"/>
    </row>
    <row r="816" spans="1:8" s="2" customFormat="1" ht="16.899999999999999" customHeight="1">
      <c r="A816" s="36"/>
      <c r="B816" s="41"/>
      <c r="C816" s="279" t="s">
        <v>2160</v>
      </c>
      <c r="D816" s="279" t="s">
        <v>3281</v>
      </c>
      <c r="E816" s="19" t="s">
        <v>19</v>
      </c>
      <c r="F816" s="280">
        <v>29.094999999999999</v>
      </c>
      <c r="G816" s="36"/>
      <c r="H816" s="41"/>
    </row>
    <row r="817" spans="1:8" s="2" customFormat="1" ht="16.899999999999999" customHeight="1">
      <c r="A817" s="36"/>
      <c r="B817" s="41"/>
      <c r="C817" s="281" t="s">
        <v>7614</v>
      </c>
      <c r="D817" s="36"/>
      <c r="E817" s="36"/>
      <c r="F817" s="36"/>
      <c r="G817" s="36"/>
      <c r="H817" s="41"/>
    </row>
    <row r="818" spans="1:8" s="2" customFormat="1" ht="16.899999999999999" customHeight="1">
      <c r="A818" s="36"/>
      <c r="B818" s="41"/>
      <c r="C818" s="279" t="s">
        <v>3275</v>
      </c>
      <c r="D818" s="279" t="s">
        <v>3276</v>
      </c>
      <c r="E818" s="19" t="s">
        <v>152</v>
      </c>
      <c r="F818" s="280">
        <v>29.094999999999999</v>
      </c>
      <c r="G818" s="36"/>
      <c r="H818" s="41"/>
    </row>
    <row r="819" spans="1:8" s="2" customFormat="1" ht="16.899999999999999" customHeight="1">
      <c r="A819" s="36"/>
      <c r="B819" s="41"/>
      <c r="C819" s="279" t="s">
        <v>3536</v>
      </c>
      <c r="D819" s="279" t="s">
        <v>3537</v>
      </c>
      <c r="E819" s="19" t="s">
        <v>157</v>
      </c>
      <c r="F819" s="280">
        <v>82.921000000000006</v>
      </c>
      <c r="G819" s="36"/>
      <c r="H819" s="41"/>
    </row>
    <row r="820" spans="1:8" s="2" customFormat="1" ht="16.899999999999999" customHeight="1">
      <c r="A820" s="36"/>
      <c r="B820" s="41"/>
      <c r="C820" s="279" t="s">
        <v>1993</v>
      </c>
      <c r="D820" s="279" t="s">
        <v>1994</v>
      </c>
      <c r="E820" s="19" t="s">
        <v>157</v>
      </c>
      <c r="F820" s="280">
        <v>2452.4050000000002</v>
      </c>
      <c r="G820" s="36"/>
      <c r="H820" s="41"/>
    </row>
    <row r="821" spans="1:8" s="2" customFormat="1" ht="16.899999999999999" customHeight="1">
      <c r="A821" s="36"/>
      <c r="B821" s="41"/>
      <c r="C821" s="279" t="s">
        <v>2001</v>
      </c>
      <c r="D821" s="279" t="s">
        <v>2002</v>
      </c>
      <c r="E821" s="19" t="s">
        <v>157</v>
      </c>
      <c r="F821" s="280">
        <v>9778.5869999999995</v>
      </c>
      <c r="G821" s="36"/>
      <c r="H821" s="41"/>
    </row>
    <row r="822" spans="1:8" s="2" customFormat="1" ht="16.899999999999999" customHeight="1">
      <c r="A822" s="36"/>
      <c r="B822" s="41"/>
      <c r="C822" s="275" t="s">
        <v>2163</v>
      </c>
      <c r="D822" s="276" t="s">
        <v>2164</v>
      </c>
      <c r="E822" s="277" t="s">
        <v>157</v>
      </c>
      <c r="F822" s="278">
        <v>0.9</v>
      </c>
      <c r="G822" s="36"/>
      <c r="H822" s="41"/>
    </row>
    <row r="823" spans="1:8" s="2" customFormat="1" ht="16.899999999999999" customHeight="1">
      <c r="A823" s="36"/>
      <c r="B823" s="41"/>
      <c r="C823" s="279" t="s">
        <v>2163</v>
      </c>
      <c r="D823" s="279" t="s">
        <v>2550</v>
      </c>
      <c r="E823" s="19" t="s">
        <v>19</v>
      </c>
      <c r="F823" s="280">
        <v>0.9</v>
      </c>
      <c r="G823" s="36"/>
      <c r="H823" s="41"/>
    </row>
    <row r="824" spans="1:8" s="2" customFormat="1" ht="16.899999999999999" customHeight="1">
      <c r="A824" s="36"/>
      <c r="B824" s="41"/>
      <c r="C824" s="281" t="s">
        <v>7614</v>
      </c>
      <c r="D824" s="36"/>
      <c r="E824" s="36"/>
      <c r="F824" s="36"/>
      <c r="G824" s="36"/>
      <c r="H824" s="41"/>
    </row>
    <row r="825" spans="1:8" s="2" customFormat="1" ht="16.899999999999999" customHeight="1">
      <c r="A825" s="36"/>
      <c r="B825" s="41"/>
      <c r="C825" s="279" t="s">
        <v>2547</v>
      </c>
      <c r="D825" s="279" t="s">
        <v>2548</v>
      </c>
      <c r="E825" s="19" t="s">
        <v>157</v>
      </c>
      <c r="F825" s="280">
        <v>0.9</v>
      </c>
      <c r="G825" s="36"/>
      <c r="H825" s="41"/>
    </row>
    <row r="826" spans="1:8" s="2" customFormat="1" ht="16.899999999999999" customHeight="1">
      <c r="A826" s="36"/>
      <c r="B826" s="41"/>
      <c r="C826" s="279" t="s">
        <v>2551</v>
      </c>
      <c r="D826" s="279" t="s">
        <v>2552</v>
      </c>
      <c r="E826" s="19" t="s">
        <v>157</v>
      </c>
      <c r="F826" s="280">
        <v>4.4999999999999998E-2</v>
      </c>
      <c r="G826" s="36"/>
      <c r="H826" s="41"/>
    </row>
    <row r="827" spans="1:8" s="2" customFormat="1" ht="16.899999999999999" customHeight="1">
      <c r="A827" s="36"/>
      <c r="B827" s="41"/>
      <c r="C827" s="275" t="s">
        <v>2167</v>
      </c>
      <c r="D827" s="276" t="s">
        <v>156</v>
      </c>
      <c r="E827" s="277" t="s">
        <v>157</v>
      </c>
      <c r="F827" s="278">
        <v>38.133000000000003</v>
      </c>
      <c r="G827" s="36"/>
      <c r="H827" s="41"/>
    </row>
    <row r="828" spans="1:8" s="2" customFormat="1" ht="16.899999999999999" customHeight="1">
      <c r="A828" s="36"/>
      <c r="B828" s="41"/>
      <c r="C828" s="279" t="s">
        <v>19</v>
      </c>
      <c r="D828" s="279" t="s">
        <v>910</v>
      </c>
      <c r="E828" s="19" t="s">
        <v>19</v>
      </c>
      <c r="F828" s="280">
        <v>0</v>
      </c>
      <c r="G828" s="36"/>
      <c r="H828" s="41"/>
    </row>
    <row r="829" spans="1:8" s="2" customFormat="1" ht="16.899999999999999" customHeight="1">
      <c r="A829" s="36"/>
      <c r="B829" s="41"/>
      <c r="C829" s="279" t="s">
        <v>19</v>
      </c>
      <c r="D829" s="279" t="s">
        <v>2565</v>
      </c>
      <c r="E829" s="19" t="s">
        <v>19</v>
      </c>
      <c r="F829" s="280">
        <v>0.3</v>
      </c>
      <c r="G829" s="36"/>
      <c r="H829" s="41"/>
    </row>
    <row r="830" spans="1:8" s="2" customFormat="1" ht="16.899999999999999" customHeight="1">
      <c r="A830" s="36"/>
      <c r="B830" s="41"/>
      <c r="C830" s="279" t="s">
        <v>19</v>
      </c>
      <c r="D830" s="279" t="s">
        <v>2566</v>
      </c>
      <c r="E830" s="19" t="s">
        <v>19</v>
      </c>
      <c r="F830" s="280">
        <v>1.925</v>
      </c>
      <c r="G830" s="36"/>
      <c r="H830" s="41"/>
    </row>
    <row r="831" spans="1:8" s="2" customFormat="1" ht="16.899999999999999" customHeight="1">
      <c r="A831" s="36"/>
      <c r="B831" s="41"/>
      <c r="C831" s="279" t="s">
        <v>19</v>
      </c>
      <c r="D831" s="279" t="s">
        <v>2567</v>
      </c>
      <c r="E831" s="19" t="s">
        <v>19</v>
      </c>
      <c r="F831" s="280">
        <v>0.875</v>
      </c>
      <c r="G831" s="36"/>
      <c r="H831" s="41"/>
    </row>
    <row r="832" spans="1:8" s="2" customFormat="1" ht="16.899999999999999" customHeight="1">
      <c r="A832" s="36"/>
      <c r="B832" s="41"/>
      <c r="C832" s="279" t="s">
        <v>19</v>
      </c>
      <c r="D832" s="279" t="s">
        <v>2568</v>
      </c>
      <c r="E832" s="19" t="s">
        <v>19</v>
      </c>
      <c r="F832" s="280">
        <v>1.05</v>
      </c>
      <c r="G832" s="36"/>
      <c r="H832" s="41"/>
    </row>
    <row r="833" spans="1:8" s="2" customFormat="1" ht="16.899999999999999" customHeight="1">
      <c r="A833" s="36"/>
      <c r="B833" s="41"/>
      <c r="C833" s="279" t="s">
        <v>19</v>
      </c>
      <c r="D833" s="279" t="s">
        <v>2569</v>
      </c>
      <c r="E833" s="19" t="s">
        <v>19</v>
      </c>
      <c r="F833" s="280">
        <v>2.0249999999999999</v>
      </c>
      <c r="G833" s="36"/>
      <c r="H833" s="41"/>
    </row>
    <row r="834" spans="1:8" s="2" customFormat="1" ht="16.899999999999999" customHeight="1">
      <c r="A834" s="36"/>
      <c r="B834" s="41"/>
      <c r="C834" s="279" t="s">
        <v>19</v>
      </c>
      <c r="D834" s="279" t="s">
        <v>2570</v>
      </c>
      <c r="E834" s="19" t="s">
        <v>19</v>
      </c>
      <c r="F834" s="280">
        <v>2.1</v>
      </c>
      <c r="G834" s="36"/>
      <c r="H834" s="41"/>
    </row>
    <row r="835" spans="1:8" s="2" customFormat="1" ht="16.899999999999999" customHeight="1">
      <c r="A835" s="36"/>
      <c r="B835" s="41"/>
      <c r="C835" s="279" t="s">
        <v>19</v>
      </c>
      <c r="D835" s="279" t="s">
        <v>2571</v>
      </c>
      <c r="E835" s="19" t="s">
        <v>19</v>
      </c>
      <c r="F835" s="280">
        <v>0.97499999999999998</v>
      </c>
      <c r="G835" s="36"/>
      <c r="H835" s="41"/>
    </row>
    <row r="836" spans="1:8" s="2" customFormat="1" ht="16.899999999999999" customHeight="1">
      <c r="A836" s="36"/>
      <c r="B836" s="41"/>
      <c r="C836" s="279" t="s">
        <v>19</v>
      </c>
      <c r="D836" s="279" t="s">
        <v>2572</v>
      </c>
      <c r="E836" s="19" t="s">
        <v>19</v>
      </c>
      <c r="F836" s="280">
        <v>1.875</v>
      </c>
      <c r="G836" s="36"/>
      <c r="H836" s="41"/>
    </row>
    <row r="837" spans="1:8" s="2" customFormat="1" ht="16.899999999999999" customHeight="1">
      <c r="A837" s="36"/>
      <c r="B837" s="41"/>
      <c r="C837" s="279" t="s">
        <v>19</v>
      </c>
      <c r="D837" s="279" t="s">
        <v>919</v>
      </c>
      <c r="E837" s="19" t="s">
        <v>19</v>
      </c>
      <c r="F837" s="280">
        <v>0</v>
      </c>
      <c r="G837" s="36"/>
      <c r="H837" s="41"/>
    </row>
    <row r="838" spans="1:8" s="2" customFormat="1" ht="16.899999999999999" customHeight="1">
      <c r="A838" s="36"/>
      <c r="B838" s="41"/>
      <c r="C838" s="279" t="s">
        <v>19</v>
      </c>
      <c r="D838" s="279" t="s">
        <v>2573</v>
      </c>
      <c r="E838" s="19" t="s">
        <v>19</v>
      </c>
      <c r="F838" s="280">
        <v>1.28</v>
      </c>
      <c r="G838" s="36"/>
      <c r="H838" s="41"/>
    </row>
    <row r="839" spans="1:8" s="2" customFormat="1" ht="16.899999999999999" customHeight="1">
      <c r="A839" s="36"/>
      <c r="B839" s="41"/>
      <c r="C839" s="279" t="s">
        <v>19</v>
      </c>
      <c r="D839" s="279" t="s">
        <v>2574</v>
      </c>
      <c r="E839" s="19" t="s">
        <v>19</v>
      </c>
      <c r="F839" s="280">
        <v>4.4000000000000004</v>
      </c>
      <c r="G839" s="36"/>
      <c r="H839" s="41"/>
    </row>
    <row r="840" spans="1:8" s="2" customFormat="1" ht="16.899999999999999" customHeight="1">
      <c r="A840" s="36"/>
      <c r="B840" s="41"/>
      <c r="C840" s="279" t="s">
        <v>19</v>
      </c>
      <c r="D840" s="279" t="s">
        <v>2575</v>
      </c>
      <c r="E840" s="19" t="s">
        <v>19</v>
      </c>
      <c r="F840" s="280">
        <v>2.8</v>
      </c>
      <c r="G840" s="36"/>
      <c r="H840" s="41"/>
    </row>
    <row r="841" spans="1:8" s="2" customFormat="1" ht="16.899999999999999" customHeight="1">
      <c r="A841" s="36"/>
      <c r="B841" s="41"/>
      <c r="C841" s="279" t="s">
        <v>19</v>
      </c>
      <c r="D841" s="279" t="s">
        <v>2576</v>
      </c>
      <c r="E841" s="19" t="s">
        <v>19</v>
      </c>
      <c r="F841" s="280">
        <v>2.4</v>
      </c>
      <c r="G841" s="36"/>
      <c r="H841" s="41"/>
    </row>
    <row r="842" spans="1:8" s="2" customFormat="1" ht="16.899999999999999" customHeight="1">
      <c r="A842" s="36"/>
      <c r="B842" s="41"/>
      <c r="C842" s="279" t="s">
        <v>19</v>
      </c>
      <c r="D842" s="279" t="s">
        <v>2577</v>
      </c>
      <c r="E842" s="19" t="s">
        <v>19</v>
      </c>
      <c r="F842" s="280">
        <v>4.32</v>
      </c>
      <c r="G842" s="36"/>
      <c r="H842" s="41"/>
    </row>
    <row r="843" spans="1:8" s="2" customFormat="1" ht="16.899999999999999" customHeight="1">
      <c r="A843" s="36"/>
      <c r="B843" s="41"/>
      <c r="C843" s="279" t="s">
        <v>19</v>
      </c>
      <c r="D843" s="279" t="s">
        <v>2578</v>
      </c>
      <c r="E843" s="19" t="s">
        <v>19</v>
      </c>
      <c r="F843" s="280">
        <v>5.76</v>
      </c>
      <c r="G843" s="36"/>
      <c r="H843" s="41"/>
    </row>
    <row r="844" spans="1:8" s="2" customFormat="1" ht="16.899999999999999" customHeight="1">
      <c r="A844" s="36"/>
      <c r="B844" s="41"/>
      <c r="C844" s="279" t="s">
        <v>19</v>
      </c>
      <c r="D844" s="279" t="s">
        <v>2579</v>
      </c>
      <c r="E844" s="19" t="s">
        <v>19</v>
      </c>
      <c r="F844" s="280">
        <v>1.92</v>
      </c>
      <c r="G844" s="36"/>
      <c r="H844" s="41"/>
    </row>
    <row r="845" spans="1:8" s="2" customFormat="1" ht="16.899999999999999" customHeight="1">
      <c r="A845" s="36"/>
      <c r="B845" s="41"/>
      <c r="C845" s="279" t="s">
        <v>19</v>
      </c>
      <c r="D845" s="279" t="s">
        <v>2580</v>
      </c>
      <c r="E845" s="19" t="s">
        <v>19</v>
      </c>
      <c r="F845" s="280">
        <v>3.2</v>
      </c>
      <c r="G845" s="36"/>
      <c r="H845" s="41"/>
    </row>
    <row r="846" spans="1:8" s="2" customFormat="1" ht="16.899999999999999" customHeight="1">
      <c r="A846" s="36"/>
      <c r="B846" s="41"/>
      <c r="C846" s="279" t="s">
        <v>19</v>
      </c>
      <c r="D846" s="279" t="s">
        <v>2536</v>
      </c>
      <c r="E846" s="19" t="s">
        <v>19</v>
      </c>
      <c r="F846" s="280">
        <v>0</v>
      </c>
      <c r="G846" s="36"/>
      <c r="H846" s="41"/>
    </row>
    <row r="847" spans="1:8" s="2" customFormat="1" ht="16.899999999999999" customHeight="1">
      <c r="A847" s="36"/>
      <c r="B847" s="41"/>
      <c r="C847" s="279" t="s">
        <v>19</v>
      </c>
      <c r="D847" s="279" t="s">
        <v>2581</v>
      </c>
      <c r="E847" s="19" t="s">
        <v>19</v>
      </c>
      <c r="F847" s="280">
        <v>0.92800000000000005</v>
      </c>
      <c r="G847" s="36"/>
      <c r="H847" s="41"/>
    </row>
    <row r="848" spans="1:8" s="2" customFormat="1" ht="16.899999999999999" customHeight="1">
      <c r="A848" s="36"/>
      <c r="B848" s="41"/>
      <c r="C848" s="279" t="s">
        <v>2167</v>
      </c>
      <c r="D848" s="279" t="s">
        <v>349</v>
      </c>
      <c r="E848" s="19" t="s">
        <v>19</v>
      </c>
      <c r="F848" s="280">
        <v>38.133000000000003</v>
      </c>
      <c r="G848" s="36"/>
      <c r="H848" s="41"/>
    </row>
    <row r="849" spans="1:8" s="2" customFormat="1" ht="16.899999999999999" customHeight="1">
      <c r="A849" s="36"/>
      <c r="B849" s="41"/>
      <c r="C849" s="281" t="s">
        <v>7614</v>
      </c>
      <c r="D849" s="36"/>
      <c r="E849" s="36"/>
      <c r="F849" s="36"/>
      <c r="G849" s="36"/>
      <c r="H849" s="41"/>
    </row>
    <row r="850" spans="1:8" s="2" customFormat="1" ht="16.899999999999999" customHeight="1">
      <c r="A850" s="36"/>
      <c r="B850" s="41"/>
      <c r="C850" s="279" t="s">
        <v>924</v>
      </c>
      <c r="D850" s="279" t="s">
        <v>925</v>
      </c>
      <c r="E850" s="19" t="s">
        <v>157</v>
      </c>
      <c r="F850" s="280">
        <v>38.133000000000003</v>
      </c>
      <c r="G850" s="36"/>
      <c r="H850" s="41"/>
    </row>
    <row r="851" spans="1:8" s="2" customFormat="1" ht="16.899999999999999" customHeight="1">
      <c r="A851" s="36"/>
      <c r="B851" s="41"/>
      <c r="C851" s="279" t="s">
        <v>934</v>
      </c>
      <c r="D851" s="279" t="s">
        <v>935</v>
      </c>
      <c r="E851" s="19" t="s">
        <v>157</v>
      </c>
      <c r="F851" s="280">
        <v>1.907</v>
      </c>
      <c r="G851" s="36"/>
      <c r="H851" s="41"/>
    </row>
    <row r="852" spans="1:8" s="2" customFormat="1" ht="16.899999999999999" customHeight="1">
      <c r="A852" s="36"/>
      <c r="B852" s="41"/>
      <c r="C852" s="275" t="s">
        <v>2169</v>
      </c>
      <c r="D852" s="276" t="s">
        <v>2170</v>
      </c>
      <c r="E852" s="277" t="s">
        <v>135</v>
      </c>
      <c r="F852" s="278">
        <v>103</v>
      </c>
      <c r="G852" s="36"/>
      <c r="H852" s="41"/>
    </row>
    <row r="853" spans="1:8" s="2" customFormat="1" ht="16.899999999999999" customHeight="1">
      <c r="A853" s="36"/>
      <c r="B853" s="41"/>
      <c r="C853" s="279" t="s">
        <v>19</v>
      </c>
      <c r="D853" s="279" t="s">
        <v>3130</v>
      </c>
      <c r="E853" s="19" t="s">
        <v>19</v>
      </c>
      <c r="F853" s="280">
        <v>103</v>
      </c>
      <c r="G853" s="36"/>
      <c r="H853" s="41"/>
    </row>
    <row r="854" spans="1:8" s="2" customFormat="1" ht="16.899999999999999" customHeight="1">
      <c r="A854" s="36"/>
      <c r="B854" s="41"/>
      <c r="C854" s="279" t="s">
        <v>2169</v>
      </c>
      <c r="D854" s="279" t="s">
        <v>349</v>
      </c>
      <c r="E854" s="19" t="s">
        <v>19</v>
      </c>
      <c r="F854" s="280">
        <v>103</v>
      </c>
      <c r="G854" s="36"/>
      <c r="H854" s="41"/>
    </row>
    <row r="855" spans="1:8" s="2" customFormat="1" ht="16.899999999999999" customHeight="1">
      <c r="A855" s="36"/>
      <c r="B855" s="41"/>
      <c r="C855" s="281" t="s">
        <v>7614</v>
      </c>
      <c r="D855" s="36"/>
      <c r="E855" s="36"/>
      <c r="F855" s="36"/>
      <c r="G855" s="36"/>
      <c r="H855" s="41"/>
    </row>
    <row r="856" spans="1:8" s="2" customFormat="1" ht="16.899999999999999" customHeight="1">
      <c r="A856" s="36"/>
      <c r="B856" s="41"/>
      <c r="C856" s="279" t="s">
        <v>1332</v>
      </c>
      <c r="D856" s="279" t="s">
        <v>1333</v>
      </c>
      <c r="E856" s="19" t="s">
        <v>135</v>
      </c>
      <c r="F856" s="280">
        <v>103</v>
      </c>
      <c r="G856" s="36"/>
      <c r="H856" s="41"/>
    </row>
    <row r="857" spans="1:8" s="2" customFormat="1" ht="16.899999999999999" customHeight="1">
      <c r="A857" s="36"/>
      <c r="B857" s="41"/>
      <c r="C857" s="279" t="s">
        <v>1229</v>
      </c>
      <c r="D857" s="279" t="s">
        <v>3090</v>
      </c>
      <c r="E857" s="19" t="s">
        <v>135</v>
      </c>
      <c r="F857" s="280">
        <v>103</v>
      </c>
      <c r="G857" s="36"/>
      <c r="H857" s="41"/>
    </row>
    <row r="858" spans="1:8" s="2" customFormat="1" ht="16.899999999999999" customHeight="1">
      <c r="A858" s="36"/>
      <c r="B858" s="41"/>
      <c r="C858" s="275" t="s">
        <v>2171</v>
      </c>
      <c r="D858" s="276" t="s">
        <v>2172</v>
      </c>
      <c r="E858" s="277" t="s">
        <v>135</v>
      </c>
      <c r="F858" s="278">
        <v>15.4</v>
      </c>
      <c r="G858" s="36"/>
      <c r="H858" s="41"/>
    </row>
    <row r="859" spans="1:8" s="2" customFormat="1" ht="16.899999999999999" customHeight="1">
      <c r="A859" s="36"/>
      <c r="B859" s="41"/>
      <c r="C859" s="279" t="s">
        <v>19</v>
      </c>
      <c r="D859" s="279" t="s">
        <v>2625</v>
      </c>
      <c r="E859" s="19" t="s">
        <v>19</v>
      </c>
      <c r="F859" s="280">
        <v>0</v>
      </c>
      <c r="G859" s="36"/>
      <c r="H859" s="41"/>
    </row>
    <row r="860" spans="1:8" s="2" customFormat="1" ht="16.899999999999999" customHeight="1">
      <c r="A860" s="36"/>
      <c r="B860" s="41"/>
      <c r="C860" s="279" t="s">
        <v>19</v>
      </c>
      <c r="D860" s="279" t="s">
        <v>2655</v>
      </c>
      <c r="E860" s="19" t="s">
        <v>19</v>
      </c>
      <c r="F860" s="280">
        <v>14</v>
      </c>
      <c r="G860" s="36"/>
      <c r="H860" s="41"/>
    </row>
    <row r="861" spans="1:8" s="2" customFormat="1" ht="16.899999999999999" customHeight="1">
      <c r="A861" s="36"/>
      <c r="B861" s="41"/>
      <c r="C861" s="279" t="s">
        <v>19</v>
      </c>
      <c r="D861" s="279" t="s">
        <v>2656</v>
      </c>
      <c r="E861" s="19" t="s">
        <v>19</v>
      </c>
      <c r="F861" s="280">
        <v>1.4</v>
      </c>
      <c r="G861" s="36"/>
      <c r="H861" s="41"/>
    </row>
    <row r="862" spans="1:8" s="2" customFormat="1" ht="16.899999999999999" customHeight="1">
      <c r="A862" s="36"/>
      <c r="B862" s="41"/>
      <c r="C862" s="279" t="s">
        <v>2171</v>
      </c>
      <c r="D862" s="279" t="s">
        <v>349</v>
      </c>
      <c r="E862" s="19" t="s">
        <v>19</v>
      </c>
      <c r="F862" s="280">
        <v>15.4</v>
      </c>
      <c r="G862" s="36"/>
      <c r="H862" s="41"/>
    </row>
    <row r="863" spans="1:8" s="2" customFormat="1" ht="16.899999999999999" customHeight="1">
      <c r="A863" s="36"/>
      <c r="B863" s="41"/>
      <c r="C863" s="281" t="s">
        <v>7614</v>
      </c>
      <c r="D863" s="36"/>
      <c r="E863" s="36"/>
      <c r="F863" s="36"/>
      <c r="G863" s="36"/>
      <c r="H863" s="41"/>
    </row>
    <row r="864" spans="1:8" s="2" customFormat="1" ht="16.899999999999999" customHeight="1">
      <c r="A864" s="36"/>
      <c r="B864" s="41"/>
      <c r="C864" s="279" t="s">
        <v>2652</v>
      </c>
      <c r="D864" s="279" t="s">
        <v>2653</v>
      </c>
      <c r="E864" s="19" t="s">
        <v>152</v>
      </c>
      <c r="F864" s="280">
        <v>15.4</v>
      </c>
      <c r="G864" s="36"/>
      <c r="H864" s="41"/>
    </row>
    <row r="865" spans="1:8" s="2" customFormat="1" ht="16.899999999999999" customHeight="1">
      <c r="A865" s="36"/>
      <c r="B865" s="41"/>
      <c r="C865" s="279" t="s">
        <v>2646</v>
      </c>
      <c r="D865" s="279" t="s">
        <v>2647</v>
      </c>
      <c r="E865" s="19" t="s">
        <v>152</v>
      </c>
      <c r="F865" s="280">
        <v>0.77</v>
      </c>
      <c r="G865" s="36"/>
      <c r="H865" s="41"/>
    </row>
    <row r="866" spans="1:8" s="2" customFormat="1" ht="16.899999999999999" customHeight="1">
      <c r="A866" s="36"/>
      <c r="B866" s="41"/>
      <c r="C866" s="279" t="s">
        <v>2657</v>
      </c>
      <c r="D866" s="279" t="s">
        <v>2658</v>
      </c>
      <c r="E866" s="19" t="s">
        <v>152</v>
      </c>
      <c r="F866" s="280">
        <v>0.77</v>
      </c>
      <c r="G866" s="36"/>
      <c r="H866" s="41"/>
    </row>
    <row r="867" spans="1:8" s="2" customFormat="1" ht="16.899999999999999" customHeight="1">
      <c r="A867" s="36"/>
      <c r="B867" s="41"/>
      <c r="C867" s="279" t="s">
        <v>1993</v>
      </c>
      <c r="D867" s="279" t="s">
        <v>1994</v>
      </c>
      <c r="E867" s="19" t="s">
        <v>157</v>
      </c>
      <c r="F867" s="280">
        <v>2452.4050000000002</v>
      </c>
      <c r="G867" s="36"/>
      <c r="H867" s="41"/>
    </row>
    <row r="868" spans="1:8" s="2" customFormat="1" ht="16.899999999999999" customHeight="1">
      <c r="A868" s="36"/>
      <c r="B868" s="41"/>
      <c r="C868" s="279" t="s">
        <v>2001</v>
      </c>
      <c r="D868" s="279" t="s">
        <v>2002</v>
      </c>
      <c r="E868" s="19" t="s">
        <v>157</v>
      </c>
      <c r="F868" s="280">
        <v>9778.5869999999995</v>
      </c>
      <c r="G868" s="36"/>
      <c r="H868" s="41"/>
    </row>
    <row r="869" spans="1:8" s="2" customFormat="1" ht="16.899999999999999" customHeight="1">
      <c r="A869" s="36"/>
      <c r="B869" s="41"/>
      <c r="C869" s="279" t="s">
        <v>2008</v>
      </c>
      <c r="D869" s="279" t="s">
        <v>2009</v>
      </c>
      <c r="E869" s="19" t="s">
        <v>157</v>
      </c>
      <c r="F869" s="280">
        <v>4.37</v>
      </c>
      <c r="G869" s="36"/>
      <c r="H869" s="41"/>
    </row>
    <row r="870" spans="1:8" s="2" customFormat="1" ht="16.899999999999999" customHeight="1">
      <c r="A870" s="36"/>
      <c r="B870" s="41"/>
      <c r="C870" s="275" t="s">
        <v>2174</v>
      </c>
      <c r="D870" s="276" t="s">
        <v>2175</v>
      </c>
      <c r="E870" s="277" t="s">
        <v>135</v>
      </c>
      <c r="F870" s="278">
        <v>67</v>
      </c>
      <c r="G870" s="36"/>
      <c r="H870" s="41"/>
    </row>
    <row r="871" spans="1:8" s="2" customFormat="1" ht="16.899999999999999" customHeight="1">
      <c r="A871" s="36"/>
      <c r="B871" s="41"/>
      <c r="C871" s="279" t="s">
        <v>19</v>
      </c>
      <c r="D871" s="279" t="s">
        <v>3111</v>
      </c>
      <c r="E871" s="19" t="s">
        <v>19</v>
      </c>
      <c r="F871" s="280">
        <v>0</v>
      </c>
      <c r="G871" s="36"/>
      <c r="H871" s="41"/>
    </row>
    <row r="872" spans="1:8" s="2" customFormat="1" ht="16.899999999999999" customHeight="1">
      <c r="A872" s="36"/>
      <c r="B872" s="41"/>
      <c r="C872" s="279" t="s">
        <v>2174</v>
      </c>
      <c r="D872" s="279" t="s">
        <v>3112</v>
      </c>
      <c r="E872" s="19" t="s">
        <v>19</v>
      </c>
      <c r="F872" s="280">
        <v>67</v>
      </c>
      <c r="G872" s="36"/>
      <c r="H872" s="41"/>
    </row>
    <row r="873" spans="1:8" s="2" customFormat="1" ht="16.899999999999999" customHeight="1">
      <c r="A873" s="36"/>
      <c r="B873" s="41"/>
      <c r="C873" s="281" t="s">
        <v>7614</v>
      </c>
      <c r="D873" s="36"/>
      <c r="E873" s="36"/>
      <c r="F873" s="36"/>
      <c r="G873" s="36"/>
      <c r="H873" s="41"/>
    </row>
    <row r="874" spans="1:8" s="2" customFormat="1" ht="16.899999999999999" customHeight="1">
      <c r="A874" s="36"/>
      <c r="B874" s="41"/>
      <c r="C874" s="279" t="s">
        <v>3106</v>
      </c>
      <c r="D874" s="279" t="s">
        <v>3107</v>
      </c>
      <c r="E874" s="19" t="s">
        <v>135</v>
      </c>
      <c r="F874" s="280">
        <v>67</v>
      </c>
      <c r="G874" s="36"/>
      <c r="H874" s="41"/>
    </row>
    <row r="875" spans="1:8" s="2" customFormat="1" ht="16.899999999999999" customHeight="1">
      <c r="A875" s="36"/>
      <c r="B875" s="41"/>
      <c r="C875" s="279" t="s">
        <v>842</v>
      </c>
      <c r="D875" s="279" t="s">
        <v>843</v>
      </c>
      <c r="E875" s="19" t="s">
        <v>135</v>
      </c>
      <c r="F875" s="280">
        <v>77.05</v>
      </c>
      <c r="G875" s="36"/>
      <c r="H875" s="41"/>
    </row>
    <row r="876" spans="1:8" s="2" customFormat="1" ht="16.899999999999999" customHeight="1">
      <c r="A876" s="36"/>
      <c r="B876" s="41"/>
      <c r="C876" s="275" t="s">
        <v>2176</v>
      </c>
      <c r="D876" s="276" t="s">
        <v>2177</v>
      </c>
      <c r="E876" s="277" t="s">
        <v>186</v>
      </c>
      <c r="F876" s="278">
        <v>9</v>
      </c>
      <c r="G876" s="36"/>
      <c r="H876" s="41"/>
    </row>
    <row r="877" spans="1:8" s="2" customFormat="1" ht="16.899999999999999" customHeight="1">
      <c r="A877" s="36"/>
      <c r="B877" s="41"/>
      <c r="C877" s="279" t="s">
        <v>2176</v>
      </c>
      <c r="D877" s="279" t="s">
        <v>2609</v>
      </c>
      <c r="E877" s="19" t="s">
        <v>19</v>
      </c>
      <c r="F877" s="280">
        <v>9</v>
      </c>
      <c r="G877" s="36"/>
      <c r="H877" s="41"/>
    </row>
    <row r="878" spans="1:8" s="2" customFormat="1" ht="16.899999999999999" customHeight="1">
      <c r="A878" s="36"/>
      <c r="B878" s="41"/>
      <c r="C878" s="281" t="s">
        <v>7614</v>
      </c>
      <c r="D878" s="36"/>
      <c r="E878" s="36"/>
      <c r="F878" s="36"/>
      <c r="G878" s="36"/>
      <c r="H878" s="41"/>
    </row>
    <row r="879" spans="1:8" s="2" customFormat="1" ht="16.899999999999999" customHeight="1">
      <c r="A879" s="36"/>
      <c r="B879" s="41"/>
      <c r="C879" s="279" t="s">
        <v>2604</v>
      </c>
      <c r="D879" s="279" t="s">
        <v>2605</v>
      </c>
      <c r="E879" s="19" t="s">
        <v>186</v>
      </c>
      <c r="F879" s="280">
        <v>9</v>
      </c>
      <c r="G879" s="36"/>
      <c r="H879" s="41"/>
    </row>
    <row r="880" spans="1:8" s="2" customFormat="1" ht="16.899999999999999" customHeight="1">
      <c r="A880" s="36"/>
      <c r="B880" s="41"/>
      <c r="C880" s="279" t="s">
        <v>2610</v>
      </c>
      <c r="D880" s="279" t="s">
        <v>2611</v>
      </c>
      <c r="E880" s="19" t="s">
        <v>186</v>
      </c>
      <c r="F880" s="280">
        <v>81</v>
      </c>
      <c r="G880" s="36"/>
      <c r="H880" s="41"/>
    </row>
    <row r="881" spans="1:8" s="2" customFormat="1" ht="16.899999999999999" customHeight="1">
      <c r="A881" s="36"/>
      <c r="B881" s="41"/>
      <c r="C881" s="275" t="s">
        <v>191</v>
      </c>
      <c r="D881" s="276" t="s">
        <v>2178</v>
      </c>
      <c r="E881" s="277" t="s">
        <v>186</v>
      </c>
      <c r="F881" s="278">
        <v>178</v>
      </c>
      <c r="G881" s="36"/>
      <c r="H881" s="41"/>
    </row>
    <row r="882" spans="1:8" s="2" customFormat="1" ht="16.899999999999999" customHeight="1">
      <c r="A882" s="36"/>
      <c r="B882" s="41"/>
      <c r="C882" s="279" t="s">
        <v>19</v>
      </c>
      <c r="D882" s="279" t="s">
        <v>2323</v>
      </c>
      <c r="E882" s="19" t="s">
        <v>19</v>
      </c>
      <c r="F882" s="280">
        <v>0</v>
      </c>
      <c r="G882" s="36"/>
      <c r="H882" s="41"/>
    </row>
    <row r="883" spans="1:8" s="2" customFormat="1" ht="16.899999999999999" customHeight="1">
      <c r="A883" s="36"/>
      <c r="B883" s="41"/>
      <c r="C883" s="279" t="s">
        <v>19</v>
      </c>
      <c r="D883" s="279" t="s">
        <v>2388</v>
      </c>
      <c r="E883" s="19" t="s">
        <v>19</v>
      </c>
      <c r="F883" s="280">
        <v>63</v>
      </c>
      <c r="G883" s="36"/>
      <c r="H883" s="41"/>
    </row>
    <row r="884" spans="1:8" s="2" customFormat="1" ht="16.899999999999999" customHeight="1">
      <c r="A884" s="36"/>
      <c r="B884" s="41"/>
      <c r="C884" s="279" t="s">
        <v>19</v>
      </c>
      <c r="D884" s="279" t="s">
        <v>2389</v>
      </c>
      <c r="E884" s="19" t="s">
        <v>19</v>
      </c>
      <c r="F884" s="280">
        <v>115</v>
      </c>
      <c r="G884" s="36"/>
      <c r="H884" s="41"/>
    </row>
    <row r="885" spans="1:8" s="2" customFormat="1" ht="16.899999999999999" customHeight="1">
      <c r="A885" s="36"/>
      <c r="B885" s="41"/>
      <c r="C885" s="279" t="s">
        <v>191</v>
      </c>
      <c r="D885" s="279" t="s">
        <v>349</v>
      </c>
      <c r="E885" s="19" t="s">
        <v>19</v>
      </c>
      <c r="F885" s="280">
        <v>178</v>
      </c>
      <c r="G885" s="36"/>
      <c r="H885" s="41"/>
    </row>
    <row r="886" spans="1:8" s="2" customFormat="1" ht="16.899999999999999" customHeight="1">
      <c r="A886" s="36"/>
      <c r="B886" s="41"/>
      <c r="C886" s="281" t="s">
        <v>7614</v>
      </c>
      <c r="D886" s="36"/>
      <c r="E886" s="36"/>
      <c r="F886" s="36"/>
      <c r="G886" s="36"/>
      <c r="H886" s="41"/>
    </row>
    <row r="887" spans="1:8" s="2" customFormat="1" ht="16.899999999999999" customHeight="1">
      <c r="A887" s="36"/>
      <c r="B887" s="41"/>
      <c r="C887" s="279" t="s">
        <v>636</v>
      </c>
      <c r="D887" s="279" t="s">
        <v>637</v>
      </c>
      <c r="E887" s="19" t="s">
        <v>186</v>
      </c>
      <c r="F887" s="280">
        <v>178</v>
      </c>
      <c r="G887" s="36"/>
      <c r="H887" s="41"/>
    </row>
    <row r="888" spans="1:8" s="2" customFormat="1" ht="16.899999999999999" customHeight="1">
      <c r="A888" s="36"/>
      <c r="B888" s="41"/>
      <c r="C888" s="279" t="s">
        <v>853</v>
      </c>
      <c r="D888" s="279" t="s">
        <v>854</v>
      </c>
      <c r="E888" s="19" t="s">
        <v>186</v>
      </c>
      <c r="F888" s="280">
        <v>39.875</v>
      </c>
      <c r="G888" s="36"/>
      <c r="H888" s="41"/>
    </row>
    <row r="889" spans="1:8" s="2" customFormat="1" ht="16.899999999999999" customHeight="1">
      <c r="A889" s="36"/>
      <c r="B889" s="41"/>
      <c r="C889" s="279" t="s">
        <v>847</v>
      </c>
      <c r="D889" s="279" t="s">
        <v>848</v>
      </c>
      <c r="E889" s="19" t="s">
        <v>186</v>
      </c>
      <c r="F889" s="280">
        <v>797.5</v>
      </c>
      <c r="G889" s="36"/>
      <c r="H889" s="41"/>
    </row>
    <row r="890" spans="1:8" s="2" customFormat="1" ht="16.899999999999999" customHeight="1">
      <c r="A890" s="36"/>
      <c r="B890" s="41"/>
      <c r="C890" s="279" t="s">
        <v>643</v>
      </c>
      <c r="D890" s="279" t="s">
        <v>644</v>
      </c>
      <c r="E890" s="19" t="s">
        <v>186</v>
      </c>
      <c r="F890" s="280">
        <v>178</v>
      </c>
      <c r="G890" s="36"/>
      <c r="H890" s="41"/>
    </row>
    <row r="891" spans="1:8" s="2" customFormat="1" ht="16.899999999999999" customHeight="1">
      <c r="A891" s="36"/>
      <c r="B891" s="41"/>
      <c r="C891" s="275" t="s">
        <v>660</v>
      </c>
      <c r="D891" s="276" t="s">
        <v>7620</v>
      </c>
      <c r="E891" s="277" t="s">
        <v>190</v>
      </c>
      <c r="F891" s="278">
        <v>16</v>
      </c>
      <c r="G891" s="36"/>
      <c r="H891" s="41"/>
    </row>
    <row r="892" spans="1:8" s="2" customFormat="1" ht="16.899999999999999" customHeight="1">
      <c r="A892" s="36"/>
      <c r="B892" s="41"/>
      <c r="C892" s="279" t="s">
        <v>19</v>
      </c>
      <c r="D892" s="279" t="s">
        <v>2323</v>
      </c>
      <c r="E892" s="19" t="s">
        <v>19</v>
      </c>
      <c r="F892" s="280">
        <v>0</v>
      </c>
      <c r="G892" s="36"/>
      <c r="H892" s="41"/>
    </row>
    <row r="893" spans="1:8" s="2" customFormat="1" ht="16.899999999999999" customHeight="1">
      <c r="A893" s="36"/>
      <c r="B893" s="41"/>
      <c r="C893" s="279" t="s">
        <v>19</v>
      </c>
      <c r="D893" s="279" t="s">
        <v>2409</v>
      </c>
      <c r="E893" s="19" t="s">
        <v>19</v>
      </c>
      <c r="F893" s="280">
        <v>6</v>
      </c>
      <c r="G893" s="36"/>
      <c r="H893" s="41"/>
    </row>
    <row r="894" spans="1:8" s="2" customFormat="1" ht="16.899999999999999" customHeight="1">
      <c r="A894" s="36"/>
      <c r="B894" s="41"/>
      <c r="C894" s="279" t="s">
        <v>19</v>
      </c>
      <c r="D894" s="279" t="s">
        <v>2410</v>
      </c>
      <c r="E894" s="19" t="s">
        <v>19</v>
      </c>
      <c r="F894" s="280">
        <v>10</v>
      </c>
      <c r="G894" s="36"/>
      <c r="H894" s="41"/>
    </row>
    <row r="895" spans="1:8" s="2" customFormat="1" ht="16.899999999999999" customHeight="1">
      <c r="A895" s="36"/>
      <c r="B895" s="41"/>
      <c r="C895" s="279" t="s">
        <v>660</v>
      </c>
      <c r="D895" s="279" t="s">
        <v>349</v>
      </c>
      <c r="E895" s="19" t="s">
        <v>19</v>
      </c>
      <c r="F895" s="280">
        <v>16</v>
      </c>
      <c r="G895" s="36"/>
      <c r="H895" s="41"/>
    </row>
    <row r="896" spans="1:8" s="2" customFormat="1" ht="16.899999999999999" customHeight="1">
      <c r="A896" s="36"/>
      <c r="B896" s="41"/>
      <c r="C896" s="275" t="s">
        <v>2179</v>
      </c>
      <c r="D896" s="276" t="s">
        <v>192</v>
      </c>
      <c r="E896" s="277" t="s">
        <v>186</v>
      </c>
      <c r="F896" s="278">
        <v>565</v>
      </c>
      <c r="G896" s="36"/>
      <c r="H896" s="41"/>
    </row>
    <row r="897" spans="1:8" s="2" customFormat="1" ht="16.899999999999999" customHeight="1">
      <c r="A897" s="36"/>
      <c r="B897" s="41"/>
      <c r="C897" s="279" t="s">
        <v>19</v>
      </c>
      <c r="D897" s="279" t="s">
        <v>2395</v>
      </c>
      <c r="E897" s="19" t="s">
        <v>19</v>
      </c>
      <c r="F897" s="280">
        <v>0</v>
      </c>
      <c r="G897" s="36"/>
      <c r="H897" s="41"/>
    </row>
    <row r="898" spans="1:8" s="2" customFormat="1" ht="16.899999999999999" customHeight="1">
      <c r="A898" s="36"/>
      <c r="B898" s="41"/>
      <c r="C898" s="279" t="s">
        <v>19</v>
      </c>
      <c r="D898" s="279" t="s">
        <v>2396</v>
      </c>
      <c r="E898" s="19" t="s">
        <v>19</v>
      </c>
      <c r="F898" s="280">
        <v>132</v>
      </c>
      <c r="G898" s="36"/>
      <c r="H898" s="41"/>
    </row>
    <row r="899" spans="1:8" s="2" customFormat="1" ht="16.899999999999999" customHeight="1">
      <c r="A899" s="36"/>
      <c r="B899" s="41"/>
      <c r="C899" s="279" t="s">
        <v>19</v>
      </c>
      <c r="D899" s="279" t="s">
        <v>2397</v>
      </c>
      <c r="E899" s="19" t="s">
        <v>19</v>
      </c>
      <c r="F899" s="280">
        <v>70</v>
      </c>
      <c r="G899" s="36"/>
      <c r="H899" s="41"/>
    </row>
    <row r="900" spans="1:8" s="2" customFormat="1" ht="16.899999999999999" customHeight="1">
      <c r="A900" s="36"/>
      <c r="B900" s="41"/>
      <c r="C900" s="279" t="s">
        <v>19</v>
      </c>
      <c r="D900" s="279" t="s">
        <v>2398</v>
      </c>
      <c r="E900" s="19" t="s">
        <v>19</v>
      </c>
      <c r="F900" s="280">
        <v>72</v>
      </c>
      <c r="G900" s="36"/>
      <c r="H900" s="41"/>
    </row>
    <row r="901" spans="1:8" s="2" customFormat="1" ht="16.899999999999999" customHeight="1">
      <c r="A901" s="36"/>
      <c r="B901" s="41"/>
      <c r="C901" s="279" t="s">
        <v>19</v>
      </c>
      <c r="D901" s="279" t="s">
        <v>2399</v>
      </c>
      <c r="E901" s="19" t="s">
        <v>19</v>
      </c>
      <c r="F901" s="280">
        <v>135</v>
      </c>
      <c r="G901" s="36"/>
      <c r="H901" s="41"/>
    </row>
    <row r="902" spans="1:8" s="2" customFormat="1" ht="16.899999999999999" customHeight="1">
      <c r="A902" s="36"/>
      <c r="B902" s="41"/>
      <c r="C902" s="279" t="s">
        <v>19</v>
      </c>
      <c r="D902" s="279" t="s">
        <v>2400</v>
      </c>
      <c r="E902" s="19" t="s">
        <v>19</v>
      </c>
      <c r="F902" s="280">
        <v>156</v>
      </c>
      <c r="G902" s="36"/>
      <c r="H902" s="41"/>
    </row>
    <row r="903" spans="1:8" s="2" customFormat="1" ht="16.899999999999999" customHeight="1">
      <c r="A903" s="36"/>
      <c r="B903" s="41"/>
      <c r="C903" s="279" t="s">
        <v>2179</v>
      </c>
      <c r="D903" s="279" t="s">
        <v>349</v>
      </c>
      <c r="E903" s="19" t="s">
        <v>19</v>
      </c>
      <c r="F903" s="280">
        <v>565</v>
      </c>
      <c r="G903" s="36"/>
      <c r="H903" s="41"/>
    </row>
    <row r="904" spans="1:8" s="2" customFormat="1" ht="16.899999999999999" customHeight="1">
      <c r="A904" s="36"/>
      <c r="B904" s="41"/>
      <c r="C904" s="281" t="s">
        <v>7614</v>
      </c>
      <c r="D904" s="36"/>
      <c r="E904" s="36"/>
      <c r="F904" s="36"/>
      <c r="G904" s="36"/>
      <c r="H904" s="41"/>
    </row>
    <row r="905" spans="1:8" s="2" customFormat="1" ht="16.899999999999999" customHeight="1">
      <c r="A905" s="36"/>
      <c r="B905" s="41"/>
      <c r="C905" s="279" t="s">
        <v>2391</v>
      </c>
      <c r="D905" s="279" t="s">
        <v>2392</v>
      </c>
      <c r="E905" s="19" t="s">
        <v>186</v>
      </c>
      <c r="F905" s="280">
        <v>565</v>
      </c>
      <c r="G905" s="36"/>
      <c r="H905" s="41"/>
    </row>
    <row r="906" spans="1:8" s="2" customFormat="1" ht="16.899999999999999" customHeight="1">
      <c r="A906" s="36"/>
      <c r="B906" s="41"/>
      <c r="C906" s="279" t="s">
        <v>2404</v>
      </c>
      <c r="D906" s="279" t="s">
        <v>2405</v>
      </c>
      <c r="E906" s="19" t="s">
        <v>186</v>
      </c>
      <c r="F906" s="280">
        <v>565</v>
      </c>
      <c r="G906" s="36"/>
      <c r="H906" s="41"/>
    </row>
    <row r="907" spans="1:8" s="2" customFormat="1" ht="16.899999999999999" customHeight="1">
      <c r="A907" s="36"/>
      <c r="B907" s="41"/>
      <c r="C907" s="279" t="s">
        <v>853</v>
      </c>
      <c r="D907" s="279" t="s">
        <v>854</v>
      </c>
      <c r="E907" s="19" t="s">
        <v>186</v>
      </c>
      <c r="F907" s="280">
        <v>39.875</v>
      </c>
      <c r="G907" s="36"/>
      <c r="H907" s="41"/>
    </row>
    <row r="908" spans="1:8" s="2" customFormat="1" ht="16.899999999999999" customHeight="1">
      <c r="A908" s="36"/>
      <c r="B908" s="41"/>
      <c r="C908" s="279" t="s">
        <v>847</v>
      </c>
      <c r="D908" s="279" t="s">
        <v>848</v>
      </c>
      <c r="E908" s="19" t="s">
        <v>186</v>
      </c>
      <c r="F908" s="280">
        <v>797.5</v>
      </c>
      <c r="G908" s="36"/>
      <c r="H908" s="41"/>
    </row>
    <row r="909" spans="1:8" s="2" customFormat="1" ht="16.899999999999999" customHeight="1">
      <c r="A909" s="36"/>
      <c r="B909" s="41"/>
      <c r="C909" s="279" t="s">
        <v>2401</v>
      </c>
      <c r="D909" s="279" t="s">
        <v>2402</v>
      </c>
      <c r="E909" s="19" t="s">
        <v>186</v>
      </c>
      <c r="F909" s="280">
        <v>565</v>
      </c>
      <c r="G909" s="36"/>
      <c r="H909" s="41"/>
    </row>
    <row r="910" spans="1:8" s="2" customFormat="1" ht="16.899999999999999" customHeight="1">
      <c r="A910" s="36"/>
      <c r="B910" s="41"/>
      <c r="C910" s="275" t="s">
        <v>2420</v>
      </c>
      <c r="D910" s="276" t="s">
        <v>7615</v>
      </c>
      <c r="E910" s="277" t="s">
        <v>190</v>
      </c>
      <c r="F910" s="278">
        <v>45</v>
      </c>
      <c r="G910" s="36"/>
      <c r="H910" s="41"/>
    </row>
    <row r="911" spans="1:8" s="2" customFormat="1" ht="16.899999999999999" customHeight="1">
      <c r="A911" s="36"/>
      <c r="B911" s="41"/>
      <c r="C911" s="279" t="s">
        <v>19</v>
      </c>
      <c r="D911" s="279" t="s">
        <v>2395</v>
      </c>
      <c r="E911" s="19" t="s">
        <v>19</v>
      </c>
      <c r="F911" s="280">
        <v>0</v>
      </c>
      <c r="G911" s="36"/>
      <c r="H911" s="41"/>
    </row>
    <row r="912" spans="1:8" s="2" customFormat="1" ht="16.899999999999999" customHeight="1">
      <c r="A912" s="36"/>
      <c r="B912" s="41"/>
      <c r="C912" s="279" t="s">
        <v>19</v>
      </c>
      <c r="D912" s="279" t="s">
        <v>2415</v>
      </c>
      <c r="E912" s="19" t="s">
        <v>19</v>
      </c>
      <c r="F912" s="280">
        <v>11</v>
      </c>
      <c r="G912" s="36"/>
      <c r="H912" s="41"/>
    </row>
    <row r="913" spans="1:8" s="2" customFormat="1" ht="16.899999999999999" customHeight="1">
      <c r="A913" s="36"/>
      <c r="B913" s="41"/>
      <c r="C913" s="279" t="s">
        <v>19</v>
      </c>
      <c r="D913" s="279" t="s">
        <v>2416</v>
      </c>
      <c r="E913" s="19" t="s">
        <v>19</v>
      </c>
      <c r="F913" s="280">
        <v>7</v>
      </c>
      <c r="G913" s="36"/>
      <c r="H913" s="41"/>
    </row>
    <row r="914" spans="1:8" s="2" customFormat="1" ht="16.899999999999999" customHeight="1">
      <c r="A914" s="36"/>
      <c r="B914" s="41"/>
      <c r="C914" s="279" t="s">
        <v>19</v>
      </c>
      <c r="D914" s="279" t="s">
        <v>2417</v>
      </c>
      <c r="E914" s="19" t="s">
        <v>19</v>
      </c>
      <c r="F914" s="280">
        <v>6</v>
      </c>
      <c r="G914" s="36"/>
      <c r="H914" s="41"/>
    </row>
    <row r="915" spans="1:8" s="2" customFormat="1" ht="16.899999999999999" customHeight="1">
      <c r="A915" s="36"/>
      <c r="B915" s="41"/>
      <c r="C915" s="279" t="s">
        <v>19</v>
      </c>
      <c r="D915" s="279" t="s">
        <v>2418</v>
      </c>
      <c r="E915" s="19" t="s">
        <v>19</v>
      </c>
      <c r="F915" s="280">
        <v>9</v>
      </c>
      <c r="G915" s="36"/>
      <c r="H915" s="41"/>
    </row>
    <row r="916" spans="1:8" s="2" customFormat="1" ht="16.899999999999999" customHeight="1">
      <c r="A916" s="36"/>
      <c r="B916" s="41"/>
      <c r="C916" s="279" t="s">
        <v>19</v>
      </c>
      <c r="D916" s="279" t="s">
        <v>2419</v>
      </c>
      <c r="E916" s="19" t="s">
        <v>19</v>
      </c>
      <c r="F916" s="280">
        <v>12</v>
      </c>
      <c r="G916" s="36"/>
      <c r="H916" s="41"/>
    </row>
    <row r="917" spans="1:8" s="2" customFormat="1" ht="16.899999999999999" customHeight="1">
      <c r="A917" s="36"/>
      <c r="B917" s="41"/>
      <c r="C917" s="279" t="s">
        <v>2420</v>
      </c>
      <c r="D917" s="279" t="s">
        <v>349</v>
      </c>
      <c r="E917" s="19" t="s">
        <v>19</v>
      </c>
      <c r="F917" s="280">
        <v>45</v>
      </c>
      <c r="G917" s="36"/>
      <c r="H917" s="41"/>
    </row>
    <row r="918" spans="1:8" s="2" customFormat="1" ht="16.899999999999999" customHeight="1">
      <c r="A918" s="36"/>
      <c r="B918" s="41"/>
      <c r="C918" s="275" t="s">
        <v>2181</v>
      </c>
      <c r="D918" s="276" t="s">
        <v>2182</v>
      </c>
      <c r="E918" s="277" t="s">
        <v>186</v>
      </c>
      <c r="F918" s="278">
        <v>28</v>
      </c>
      <c r="G918" s="36"/>
      <c r="H918" s="41"/>
    </row>
    <row r="919" spans="1:8" s="2" customFormat="1" ht="16.899999999999999" customHeight="1">
      <c r="A919" s="36"/>
      <c r="B919" s="41"/>
      <c r="C919" s="279" t="s">
        <v>19</v>
      </c>
      <c r="D919" s="279" t="s">
        <v>2342</v>
      </c>
      <c r="E919" s="19" t="s">
        <v>19</v>
      </c>
      <c r="F919" s="280">
        <v>0</v>
      </c>
      <c r="G919" s="36"/>
      <c r="H919" s="41"/>
    </row>
    <row r="920" spans="1:8" s="2" customFormat="1" ht="16.899999999999999" customHeight="1">
      <c r="A920" s="36"/>
      <c r="B920" s="41"/>
      <c r="C920" s="279" t="s">
        <v>2181</v>
      </c>
      <c r="D920" s="279" t="s">
        <v>2343</v>
      </c>
      <c r="E920" s="19" t="s">
        <v>19</v>
      </c>
      <c r="F920" s="280">
        <v>28</v>
      </c>
      <c r="G920" s="36"/>
      <c r="H920" s="41"/>
    </row>
    <row r="921" spans="1:8" s="2" customFormat="1" ht="16.899999999999999" customHeight="1">
      <c r="A921" s="36"/>
      <c r="B921" s="41"/>
      <c r="C921" s="281" t="s">
        <v>7614</v>
      </c>
      <c r="D921" s="36"/>
      <c r="E921" s="36"/>
      <c r="F921" s="36"/>
      <c r="G921" s="36"/>
      <c r="H921" s="41"/>
    </row>
    <row r="922" spans="1:8" s="2" customFormat="1" ht="16.899999999999999" customHeight="1">
      <c r="A922" s="36"/>
      <c r="B922" s="41"/>
      <c r="C922" s="279" t="s">
        <v>2337</v>
      </c>
      <c r="D922" s="279" t="s">
        <v>2338</v>
      </c>
      <c r="E922" s="19" t="s">
        <v>186</v>
      </c>
      <c r="F922" s="280">
        <v>28</v>
      </c>
      <c r="G922" s="36"/>
      <c r="H922" s="41"/>
    </row>
    <row r="923" spans="1:8" s="2" customFormat="1" ht="16.899999999999999" customHeight="1">
      <c r="A923" s="36"/>
      <c r="B923" s="41"/>
      <c r="C923" s="279" t="s">
        <v>2370</v>
      </c>
      <c r="D923" s="279" t="s">
        <v>2371</v>
      </c>
      <c r="E923" s="19" t="s">
        <v>186</v>
      </c>
      <c r="F923" s="280">
        <v>54.5</v>
      </c>
      <c r="G923" s="36"/>
      <c r="H923" s="41"/>
    </row>
    <row r="924" spans="1:8" s="2" customFormat="1" ht="16.899999999999999" customHeight="1">
      <c r="A924" s="36"/>
      <c r="B924" s="41"/>
      <c r="C924" s="279" t="s">
        <v>853</v>
      </c>
      <c r="D924" s="279" t="s">
        <v>854</v>
      </c>
      <c r="E924" s="19" t="s">
        <v>186</v>
      </c>
      <c r="F924" s="280">
        <v>39.875</v>
      </c>
      <c r="G924" s="36"/>
      <c r="H924" s="41"/>
    </row>
    <row r="925" spans="1:8" s="2" customFormat="1" ht="16.899999999999999" customHeight="1">
      <c r="A925" s="36"/>
      <c r="B925" s="41"/>
      <c r="C925" s="279" t="s">
        <v>847</v>
      </c>
      <c r="D925" s="279" t="s">
        <v>848</v>
      </c>
      <c r="E925" s="19" t="s">
        <v>186</v>
      </c>
      <c r="F925" s="280">
        <v>797.5</v>
      </c>
      <c r="G925" s="36"/>
      <c r="H925" s="41"/>
    </row>
    <row r="926" spans="1:8" s="2" customFormat="1" ht="16.899999999999999" customHeight="1">
      <c r="A926" s="36"/>
      <c r="B926" s="41"/>
      <c r="C926" s="279" t="s">
        <v>2344</v>
      </c>
      <c r="D926" s="279" t="s">
        <v>2345</v>
      </c>
      <c r="E926" s="19" t="s">
        <v>186</v>
      </c>
      <c r="F926" s="280">
        <v>28</v>
      </c>
      <c r="G926" s="36"/>
      <c r="H926" s="41"/>
    </row>
    <row r="927" spans="1:8" s="2" customFormat="1" ht="16.899999999999999" customHeight="1">
      <c r="A927" s="36"/>
      <c r="B927" s="41"/>
      <c r="C927" s="275" t="s">
        <v>2183</v>
      </c>
      <c r="D927" s="276" t="s">
        <v>2184</v>
      </c>
      <c r="E927" s="277" t="s">
        <v>190</v>
      </c>
      <c r="F927" s="278">
        <v>4</v>
      </c>
      <c r="G927" s="36"/>
      <c r="H927" s="41"/>
    </row>
    <row r="928" spans="1:8" s="2" customFormat="1" ht="16.899999999999999" customHeight="1">
      <c r="A928" s="36"/>
      <c r="B928" s="41"/>
      <c r="C928" s="279" t="s">
        <v>19</v>
      </c>
      <c r="D928" s="279" t="s">
        <v>2379</v>
      </c>
      <c r="E928" s="19" t="s">
        <v>19</v>
      </c>
      <c r="F928" s="280">
        <v>0</v>
      </c>
      <c r="G928" s="36"/>
      <c r="H928" s="41"/>
    </row>
    <row r="929" spans="1:8" s="2" customFormat="1" ht="16.899999999999999" customHeight="1">
      <c r="A929" s="36"/>
      <c r="B929" s="41"/>
      <c r="C929" s="279" t="s">
        <v>19</v>
      </c>
      <c r="D929" s="279" t="s">
        <v>2380</v>
      </c>
      <c r="E929" s="19" t="s">
        <v>19</v>
      </c>
      <c r="F929" s="280">
        <v>2</v>
      </c>
      <c r="G929" s="36"/>
      <c r="H929" s="41"/>
    </row>
    <row r="930" spans="1:8" s="2" customFormat="1" ht="16.899999999999999" customHeight="1">
      <c r="A930" s="36"/>
      <c r="B930" s="41"/>
      <c r="C930" s="279" t="s">
        <v>19</v>
      </c>
      <c r="D930" s="279" t="s">
        <v>2381</v>
      </c>
      <c r="E930" s="19" t="s">
        <v>19</v>
      </c>
      <c r="F930" s="280">
        <v>2</v>
      </c>
      <c r="G930" s="36"/>
      <c r="H930" s="41"/>
    </row>
    <row r="931" spans="1:8" s="2" customFormat="1" ht="16.899999999999999" customHeight="1">
      <c r="A931" s="36"/>
      <c r="B931" s="41"/>
      <c r="C931" s="279" t="s">
        <v>2183</v>
      </c>
      <c r="D931" s="279" t="s">
        <v>349</v>
      </c>
      <c r="E931" s="19" t="s">
        <v>19</v>
      </c>
      <c r="F931" s="280">
        <v>4</v>
      </c>
      <c r="G931" s="36"/>
      <c r="H931" s="41"/>
    </row>
    <row r="932" spans="1:8" s="2" customFormat="1" ht="16.899999999999999" customHeight="1">
      <c r="A932" s="36"/>
      <c r="B932" s="41"/>
      <c r="C932" s="281" t="s">
        <v>7614</v>
      </c>
      <c r="D932" s="36"/>
      <c r="E932" s="36"/>
      <c r="F932" s="36"/>
      <c r="G932" s="36"/>
      <c r="H932" s="41"/>
    </row>
    <row r="933" spans="1:8" s="2" customFormat="1" ht="16.899999999999999" customHeight="1">
      <c r="A933" s="36"/>
      <c r="B933" s="41"/>
      <c r="C933" s="279" t="s">
        <v>2374</v>
      </c>
      <c r="D933" s="279" t="s">
        <v>2375</v>
      </c>
      <c r="E933" s="19" t="s">
        <v>190</v>
      </c>
      <c r="F933" s="280">
        <v>4</v>
      </c>
      <c r="G933" s="36"/>
      <c r="H933" s="41"/>
    </row>
    <row r="934" spans="1:8" s="2" customFormat="1" ht="16.899999999999999" customHeight="1">
      <c r="A934" s="36"/>
      <c r="B934" s="41"/>
      <c r="C934" s="279" t="s">
        <v>2337</v>
      </c>
      <c r="D934" s="279" t="s">
        <v>2338</v>
      </c>
      <c r="E934" s="19" t="s">
        <v>186</v>
      </c>
      <c r="F934" s="280">
        <v>28</v>
      </c>
      <c r="G934" s="36"/>
      <c r="H934" s="41"/>
    </row>
    <row r="935" spans="1:8" s="2" customFormat="1" ht="16.899999999999999" customHeight="1">
      <c r="A935" s="36"/>
      <c r="B935" s="41"/>
      <c r="C935" s="279" t="s">
        <v>905</v>
      </c>
      <c r="D935" s="279" t="s">
        <v>906</v>
      </c>
      <c r="E935" s="19" t="s">
        <v>365</v>
      </c>
      <c r="F935" s="280">
        <v>74.7</v>
      </c>
      <c r="G935" s="36"/>
      <c r="H935" s="41"/>
    </row>
    <row r="936" spans="1:8" s="2" customFormat="1" ht="16.899999999999999" customHeight="1">
      <c r="A936" s="36"/>
      <c r="B936" s="41"/>
      <c r="C936" s="279" t="s">
        <v>915</v>
      </c>
      <c r="D936" s="279" t="s">
        <v>916</v>
      </c>
      <c r="E936" s="19" t="s">
        <v>365</v>
      </c>
      <c r="F936" s="280">
        <v>358.6</v>
      </c>
      <c r="G936" s="36"/>
      <c r="H936" s="41"/>
    </row>
    <row r="937" spans="1:8" s="2" customFormat="1" ht="16.899999999999999" customHeight="1">
      <c r="A937" s="36"/>
      <c r="B937" s="41"/>
      <c r="C937" s="279" t="s">
        <v>2348</v>
      </c>
      <c r="D937" s="279" t="s">
        <v>2349</v>
      </c>
      <c r="E937" s="19" t="s">
        <v>190</v>
      </c>
      <c r="F937" s="280">
        <v>8</v>
      </c>
      <c r="G937" s="36"/>
      <c r="H937" s="41"/>
    </row>
    <row r="938" spans="1:8" s="2" customFormat="1" ht="16.899999999999999" customHeight="1">
      <c r="A938" s="36"/>
      <c r="B938" s="41"/>
      <c r="C938" s="279" t="s">
        <v>2352</v>
      </c>
      <c r="D938" s="279" t="s">
        <v>2353</v>
      </c>
      <c r="E938" s="19" t="s">
        <v>267</v>
      </c>
      <c r="F938" s="280">
        <v>201.21600000000001</v>
      </c>
      <c r="G938" s="36"/>
      <c r="H938" s="41"/>
    </row>
    <row r="939" spans="1:8" s="2" customFormat="1" ht="16.899999999999999" customHeight="1">
      <c r="A939" s="36"/>
      <c r="B939" s="41"/>
      <c r="C939" s="279" t="s">
        <v>924</v>
      </c>
      <c r="D939" s="279" t="s">
        <v>925</v>
      </c>
      <c r="E939" s="19" t="s">
        <v>157</v>
      </c>
      <c r="F939" s="280">
        <v>38.133000000000003</v>
      </c>
      <c r="G939" s="36"/>
      <c r="H939" s="41"/>
    </row>
    <row r="940" spans="1:8" s="2" customFormat="1" ht="16.899999999999999" customHeight="1">
      <c r="A940" s="36"/>
      <c r="B940" s="41"/>
      <c r="C940" s="275" t="s">
        <v>7621</v>
      </c>
      <c r="D940" s="276" t="s">
        <v>7622</v>
      </c>
      <c r="E940" s="277" t="s">
        <v>186</v>
      </c>
      <c r="F940" s="278">
        <v>0</v>
      </c>
      <c r="G940" s="36"/>
      <c r="H940" s="41"/>
    </row>
    <row r="941" spans="1:8" s="2" customFormat="1" ht="16.899999999999999" customHeight="1">
      <c r="A941" s="36"/>
      <c r="B941" s="41"/>
      <c r="C941" s="275" t="s">
        <v>7623</v>
      </c>
      <c r="D941" s="276" t="s">
        <v>7624</v>
      </c>
      <c r="E941" s="277" t="s">
        <v>190</v>
      </c>
      <c r="F941" s="278">
        <v>0</v>
      </c>
      <c r="G941" s="36"/>
      <c r="H941" s="41"/>
    </row>
    <row r="942" spans="1:8" s="2" customFormat="1" ht="16.899999999999999" customHeight="1">
      <c r="A942" s="36"/>
      <c r="B942" s="41"/>
      <c r="C942" s="275" t="s">
        <v>7625</v>
      </c>
      <c r="D942" s="276" t="s">
        <v>7626</v>
      </c>
      <c r="E942" s="277" t="s">
        <v>1525</v>
      </c>
      <c r="F942" s="278">
        <v>0</v>
      </c>
      <c r="G942" s="36"/>
      <c r="H942" s="41"/>
    </row>
    <row r="943" spans="1:8" s="2" customFormat="1" ht="16.899999999999999" customHeight="1">
      <c r="A943" s="36"/>
      <c r="B943" s="41"/>
      <c r="C943" s="275" t="s">
        <v>7627</v>
      </c>
      <c r="D943" s="276" t="s">
        <v>7628</v>
      </c>
      <c r="E943" s="277" t="s">
        <v>1525</v>
      </c>
      <c r="F943" s="278">
        <v>0</v>
      </c>
      <c r="G943" s="36"/>
      <c r="H943" s="41"/>
    </row>
    <row r="944" spans="1:8" s="2" customFormat="1" ht="16.899999999999999" customHeight="1">
      <c r="A944" s="36"/>
      <c r="B944" s="41"/>
      <c r="C944" s="275" t="s">
        <v>194</v>
      </c>
      <c r="D944" s="276" t="s">
        <v>195</v>
      </c>
      <c r="E944" s="277" t="s">
        <v>135</v>
      </c>
      <c r="F944" s="278">
        <v>655.82</v>
      </c>
      <c r="G944" s="36"/>
      <c r="H944" s="41"/>
    </row>
    <row r="945" spans="1:8" s="2" customFormat="1" ht="16.899999999999999" customHeight="1">
      <c r="A945" s="36"/>
      <c r="B945" s="41"/>
      <c r="C945" s="279" t="s">
        <v>19</v>
      </c>
      <c r="D945" s="279" t="s">
        <v>2888</v>
      </c>
      <c r="E945" s="19" t="s">
        <v>19</v>
      </c>
      <c r="F945" s="280">
        <v>0</v>
      </c>
      <c r="G945" s="36"/>
      <c r="H945" s="41"/>
    </row>
    <row r="946" spans="1:8" s="2" customFormat="1" ht="16.899999999999999" customHeight="1">
      <c r="A946" s="36"/>
      <c r="B946" s="41"/>
      <c r="C946" s="279" t="s">
        <v>19</v>
      </c>
      <c r="D946" s="279" t="s">
        <v>3224</v>
      </c>
      <c r="E946" s="19" t="s">
        <v>19</v>
      </c>
      <c r="F946" s="280">
        <v>131.07</v>
      </c>
      <c r="G946" s="36"/>
      <c r="H946" s="41"/>
    </row>
    <row r="947" spans="1:8" s="2" customFormat="1" ht="16.899999999999999" customHeight="1">
      <c r="A947" s="36"/>
      <c r="B947" s="41"/>
      <c r="C947" s="279" t="s">
        <v>19</v>
      </c>
      <c r="D947" s="279" t="s">
        <v>2904</v>
      </c>
      <c r="E947" s="19" t="s">
        <v>19</v>
      </c>
      <c r="F947" s="280">
        <v>0</v>
      </c>
      <c r="G947" s="36"/>
      <c r="H947" s="41"/>
    </row>
    <row r="948" spans="1:8" s="2" customFormat="1" ht="16.899999999999999" customHeight="1">
      <c r="A948" s="36"/>
      <c r="B948" s="41"/>
      <c r="C948" s="279" t="s">
        <v>19</v>
      </c>
      <c r="D948" s="279" t="s">
        <v>3225</v>
      </c>
      <c r="E948" s="19" t="s">
        <v>19</v>
      </c>
      <c r="F948" s="280">
        <v>43</v>
      </c>
      <c r="G948" s="36"/>
      <c r="H948" s="41"/>
    </row>
    <row r="949" spans="1:8" s="2" customFormat="1" ht="16.899999999999999" customHeight="1">
      <c r="A949" s="36"/>
      <c r="B949" s="41"/>
      <c r="C949" s="279" t="s">
        <v>19</v>
      </c>
      <c r="D949" s="279" t="s">
        <v>2699</v>
      </c>
      <c r="E949" s="19" t="s">
        <v>19</v>
      </c>
      <c r="F949" s="280">
        <v>0</v>
      </c>
      <c r="G949" s="36"/>
      <c r="H949" s="41"/>
    </row>
    <row r="950" spans="1:8" s="2" customFormat="1" ht="16.899999999999999" customHeight="1">
      <c r="A950" s="36"/>
      <c r="B950" s="41"/>
      <c r="C950" s="279" t="s">
        <v>19</v>
      </c>
      <c r="D950" s="279" t="s">
        <v>3226</v>
      </c>
      <c r="E950" s="19" t="s">
        <v>19</v>
      </c>
      <c r="F950" s="280">
        <v>180.75</v>
      </c>
      <c r="G950" s="36"/>
      <c r="H950" s="41"/>
    </row>
    <row r="951" spans="1:8" s="2" customFormat="1" ht="16.899999999999999" customHeight="1">
      <c r="A951" s="36"/>
      <c r="B951" s="41"/>
      <c r="C951" s="279" t="s">
        <v>19</v>
      </c>
      <c r="D951" s="279" t="s">
        <v>2923</v>
      </c>
      <c r="E951" s="19" t="s">
        <v>19</v>
      </c>
      <c r="F951" s="280">
        <v>0</v>
      </c>
      <c r="G951" s="36"/>
      <c r="H951" s="41"/>
    </row>
    <row r="952" spans="1:8" s="2" customFormat="1" ht="16.899999999999999" customHeight="1">
      <c r="A952" s="36"/>
      <c r="B952" s="41"/>
      <c r="C952" s="279" t="s">
        <v>19</v>
      </c>
      <c r="D952" s="279" t="s">
        <v>3227</v>
      </c>
      <c r="E952" s="19" t="s">
        <v>19</v>
      </c>
      <c r="F952" s="280">
        <v>141</v>
      </c>
      <c r="G952" s="36"/>
      <c r="H952" s="41"/>
    </row>
    <row r="953" spans="1:8" s="2" customFormat="1" ht="16.899999999999999" customHeight="1">
      <c r="A953" s="36"/>
      <c r="B953" s="41"/>
      <c r="C953" s="279" t="s">
        <v>19</v>
      </c>
      <c r="D953" s="279" t="s">
        <v>2986</v>
      </c>
      <c r="E953" s="19" t="s">
        <v>19</v>
      </c>
      <c r="F953" s="280">
        <v>0</v>
      </c>
      <c r="G953" s="36"/>
      <c r="H953" s="41"/>
    </row>
    <row r="954" spans="1:8" s="2" customFormat="1" ht="16.899999999999999" customHeight="1">
      <c r="A954" s="36"/>
      <c r="B954" s="41"/>
      <c r="C954" s="279" t="s">
        <v>19</v>
      </c>
      <c r="D954" s="279" t="s">
        <v>3228</v>
      </c>
      <c r="E954" s="19" t="s">
        <v>19</v>
      </c>
      <c r="F954" s="280">
        <v>160</v>
      </c>
      <c r="G954" s="36"/>
      <c r="H954" s="41"/>
    </row>
    <row r="955" spans="1:8" s="2" customFormat="1" ht="16.899999999999999" customHeight="1">
      <c r="A955" s="36"/>
      <c r="B955" s="41"/>
      <c r="C955" s="279" t="s">
        <v>194</v>
      </c>
      <c r="D955" s="279" t="s">
        <v>349</v>
      </c>
      <c r="E955" s="19" t="s">
        <v>19</v>
      </c>
      <c r="F955" s="280">
        <v>655.82</v>
      </c>
      <c r="G955" s="36"/>
      <c r="H955" s="41"/>
    </row>
    <row r="956" spans="1:8" s="2" customFormat="1" ht="16.899999999999999" customHeight="1">
      <c r="A956" s="36"/>
      <c r="B956" s="41"/>
      <c r="C956" s="281" t="s">
        <v>7614</v>
      </c>
      <c r="D956" s="36"/>
      <c r="E956" s="36"/>
      <c r="F956" s="36"/>
      <c r="G956" s="36"/>
      <c r="H956" s="41"/>
    </row>
    <row r="957" spans="1:8" s="2" customFormat="1" ht="16.899999999999999" customHeight="1">
      <c r="A957" s="36"/>
      <c r="B957" s="41"/>
      <c r="C957" s="279" t="s">
        <v>1727</v>
      </c>
      <c r="D957" s="279" t="s">
        <v>1728</v>
      </c>
      <c r="E957" s="19" t="s">
        <v>135</v>
      </c>
      <c r="F957" s="280">
        <v>655.82</v>
      </c>
      <c r="G957" s="36"/>
      <c r="H957" s="41"/>
    </row>
    <row r="958" spans="1:8" s="2" customFormat="1" ht="16.899999999999999" customHeight="1">
      <c r="A958" s="36"/>
      <c r="B958" s="41"/>
      <c r="C958" s="279" t="s">
        <v>1734</v>
      </c>
      <c r="D958" s="279" t="s">
        <v>1735</v>
      </c>
      <c r="E958" s="19" t="s">
        <v>135</v>
      </c>
      <c r="F958" s="280">
        <v>118047.6</v>
      </c>
      <c r="G958" s="36"/>
      <c r="H958" s="41"/>
    </row>
    <row r="959" spans="1:8" s="2" customFormat="1" ht="16.899999999999999" customHeight="1">
      <c r="A959" s="36"/>
      <c r="B959" s="41"/>
      <c r="C959" s="279" t="s">
        <v>1740</v>
      </c>
      <c r="D959" s="279" t="s">
        <v>1741</v>
      </c>
      <c r="E959" s="19" t="s">
        <v>135</v>
      </c>
      <c r="F959" s="280">
        <v>655.82</v>
      </c>
      <c r="G959" s="36"/>
      <c r="H959" s="41"/>
    </row>
    <row r="960" spans="1:8" s="2" customFormat="1" ht="16.899999999999999" customHeight="1">
      <c r="A960" s="36"/>
      <c r="B960" s="41"/>
      <c r="C960" s="275" t="s">
        <v>197</v>
      </c>
      <c r="D960" s="276" t="s">
        <v>198</v>
      </c>
      <c r="E960" s="277" t="s">
        <v>186</v>
      </c>
      <c r="F960" s="278">
        <v>153.4</v>
      </c>
      <c r="G960" s="36"/>
      <c r="H960" s="41"/>
    </row>
    <row r="961" spans="1:8" s="2" customFormat="1" ht="16.899999999999999" customHeight="1">
      <c r="A961" s="36"/>
      <c r="B961" s="41"/>
      <c r="C961" s="279" t="s">
        <v>19</v>
      </c>
      <c r="D961" s="279" t="s">
        <v>3192</v>
      </c>
      <c r="E961" s="19" t="s">
        <v>19</v>
      </c>
      <c r="F961" s="280">
        <v>16.3</v>
      </c>
      <c r="G961" s="36"/>
      <c r="H961" s="41"/>
    </row>
    <row r="962" spans="1:8" s="2" customFormat="1" ht="16.899999999999999" customHeight="1">
      <c r="A962" s="36"/>
      <c r="B962" s="41"/>
      <c r="C962" s="279" t="s">
        <v>19</v>
      </c>
      <c r="D962" s="279" t="s">
        <v>3193</v>
      </c>
      <c r="E962" s="19" t="s">
        <v>19</v>
      </c>
      <c r="F962" s="280">
        <v>16.2</v>
      </c>
      <c r="G962" s="36"/>
      <c r="H962" s="41"/>
    </row>
    <row r="963" spans="1:8" s="2" customFormat="1" ht="16.899999999999999" customHeight="1">
      <c r="A963" s="36"/>
      <c r="B963" s="41"/>
      <c r="C963" s="279" t="s">
        <v>19</v>
      </c>
      <c r="D963" s="279" t="s">
        <v>3194</v>
      </c>
      <c r="E963" s="19" t="s">
        <v>19</v>
      </c>
      <c r="F963" s="280">
        <v>29</v>
      </c>
      <c r="G963" s="36"/>
      <c r="H963" s="41"/>
    </row>
    <row r="964" spans="1:8" s="2" customFormat="1" ht="16.899999999999999" customHeight="1">
      <c r="A964" s="36"/>
      <c r="B964" s="41"/>
      <c r="C964" s="279" t="s">
        <v>19</v>
      </c>
      <c r="D964" s="279" t="s">
        <v>3195</v>
      </c>
      <c r="E964" s="19" t="s">
        <v>19</v>
      </c>
      <c r="F964" s="280">
        <v>32.6</v>
      </c>
      <c r="G964" s="36"/>
      <c r="H964" s="41"/>
    </row>
    <row r="965" spans="1:8" s="2" customFormat="1" ht="16.899999999999999" customHeight="1">
      <c r="A965" s="36"/>
      <c r="B965" s="41"/>
      <c r="C965" s="279" t="s">
        <v>19</v>
      </c>
      <c r="D965" s="279" t="s">
        <v>3196</v>
      </c>
      <c r="E965" s="19" t="s">
        <v>19</v>
      </c>
      <c r="F965" s="280">
        <v>34</v>
      </c>
      <c r="G965" s="36"/>
      <c r="H965" s="41"/>
    </row>
    <row r="966" spans="1:8" s="2" customFormat="1" ht="16.899999999999999" customHeight="1">
      <c r="A966" s="36"/>
      <c r="B966" s="41"/>
      <c r="C966" s="279" t="s">
        <v>19</v>
      </c>
      <c r="D966" s="279" t="s">
        <v>3197</v>
      </c>
      <c r="E966" s="19" t="s">
        <v>19</v>
      </c>
      <c r="F966" s="280">
        <v>2.2000000000000002</v>
      </c>
      <c r="G966" s="36"/>
      <c r="H966" s="41"/>
    </row>
    <row r="967" spans="1:8" s="2" customFormat="1" ht="16.899999999999999" customHeight="1">
      <c r="A967" s="36"/>
      <c r="B967" s="41"/>
      <c r="C967" s="279" t="s">
        <v>19</v>
      </c>
      <c r="D967" s="279" t="s">
        <v>3198</v>
      </c>
      <c r="E967" s="19" t="s">
        <v>19</v>
      </c>
      <c r="F967" s="280">
        <v>12</v>
      </c>
      <c r="G967" s="36"/>
      <c r="H967" s="41"/>
    </row>
    <row r="968" spans="1:8" s="2" customFormat="1" ht="16.899999999999999" customHeight="1">
      <c r="A968" s="36"/>
      <c r="B968" s="41"/>
      <c r="C968" s="279" t="s">
        <v>19</v>
      </c>
      <c r="D968" s="279" t="s">
        <v>3199</v>
      </c>
      <c r="E968" s="19" t="s">
        <v>19</v>
      </c>
      <c r="F968" s="280">
        <v>3</v>
      </c>
      <c r="G968" s="36"/>
      <c r="H968" s="41"/>
    </row>
    <row r="969" spans="1:8" s="2" customFormat="1" ht="16.899999999999999" customHeight="1">
      <c r="A969" s="36"/>
      <c r="B969" s="41"/>
      <c r="C969" s="279" t="s">
        <v>19</v>
      </c>
      <c r="D969" s="279" t="s">
        <v>3200</v>
      </c>
      <c r="E969" s="19" t="s">
        <v>19</v>
      </c>
      <c r="F969" s="280">
        <v>8.1</v>
      </c>
      <c r="G969" s="36"/>
      <c r="H969" s="41"/>
    </row>
    <row r="970" spans="1:8" s="2" customFormat="1" ht="16.899999999999999" customHeight="1">
      <c r="A970" s="36"/>
      <c r="B970" s="41"/>
      <c r="C970" s="279" t="s">
        <v>197</v>
      </c>
      <c r="D970" s="279" t="s">
        <v>349</v>
      </c>
      <c r="E970" s="19" t="s">
        <v>19</v>
      </c>
      <c r="F970" s="280">
        <v>153.4</v>
      </c>
      <c r="G970" s="36"/>
      <c r="H970" s="41"/>
    </row>
    <row r="971" spans="1:8" s="2" customFormat="1" ht="16.899999999999999" customHeight="1">
      <c r="A971" s="36"/>
      <c r="B971" s="41"/>
      <c r="C971" s="281" t="s">
        <v>7614</v>
      </c>
      <c r="D971" s="36"/>
      <c r="E971" s="36"/>
      <c r="F971" s="36"/>
      <c r="G971" s="36"/>
      <c r="H971" s="41"/>
    </row>
    <row r="972" spans="1:8" s="2" customFormat="1" ht="16.899999999999999" customHeight="1">
      <c r="A972" s="36"/>
      <c r="B972" s="41"/>
      <c r="C972" s="279" t="s">
        <v>1707</v>
      </c>
      <c r="D972" s="279" t="s">
        <v>1708</v>
      </c>
      <c r="E972" s="19" t="s">
        <v>186</v>
      </c>
      <c r="F972" s="280">
        <v>153.4</v>
      </c>
      <c r="G972" s="36"/>
      <c r="H972" s="41"/>
    </row>
    <row r="973" spans="1:8" s="2" customFormat="1" ht="16.899999999999999" customHeight="1">
      <c r="A973" s="36"/>
      <c r="B973" s="41"/>
      <c r="C973" s="279" t="s">
        <v>1714</v>
      </c>
      <c r="D973" s="279" t="s">
        <v>1715</v>
      </c>
      <c r="E973" s="19" t="s">
        <v>186</v>
      </c>
      <c r="F973" s="280">
        <v>153.4</v>
      </c>
      <c r="G973" s="36"/>
      <c r="H973" s="41"/>
    </row>
    <row r="974" spans="1:8" s="2" customFormat="1" ht="16.899999999999999" customHeight="1">
      <c r="A974" s="36"/>
      <c r="B974" s="41"/>
      <c r="C974" s="275" t="s">
        <v>2187</v>
      </c>
      <c r="D974" s="276" t="s">
        <v>2188</v>
      </c>
      <c r="E974" s="277" t="s">
        <v>135</v>
      </c>
      <c r="F974" s="278">
        <v>55.98</v>
      </c>
      <c r="G974" s="36"/>
      <c r="H974" s="41"/>
    </row>
    <row r="975" spans="1:8" s="2" customFormat="1" ht="16.899999999999999" customHeight="1">
      <c r="A975" s="36"/>
      <c r="B975" s="41"/>
      <c r="C975" s="279" t="s">
        <v>19</v>
      </c>
      <c r="D975" s="279" t="s">
        <v>3036</v>
      </c>
      <c r="E975" s="19" t="s">
        <v>19</v>
      </c>
      <c r="F975" s="280">
        <v>0</v>
      </c>
      <c r="G975" s="36"/>
      <c r="H975" s="41"/>
    </row>
    <row r="976" spans="1:8" s="2" customFormat="1" ht="16.899999999999999" customHeight="1">
      <c r="A976" s="36"/>
      <c r="B976" s="41"/>
      <c r="C976" s="279" t="s">
        <v>19</v>
      </c>
      <c r="D976" s="279" t="s">
        <v>3037</v>
      </c>
      <c r="E976" s="19" t="s">
        <v>19</v>
      </c>
      <c r="F976" s="280">
        <v>16.100000000000001</v>
      </c>
      <c r="G976" s="36"/>
      <c r="H976" s="41"/>
    </row>
    <row r="977" spans="1:8" s="2" customFormat="1" ht="16.899999999999999" customHeight="1">
      <c r="A977" s="36"/>
      <c r="B977" s="41"/>
      <c r="C977" s="279" t="s">
        <v>19</v>
      </c>
      <c r="D977" s="279" t="s">
        <v>2699</v>
      </c>
      <c r="E977" s="19" t="s">
        <v>19</v>
      </c>
      <c r="F977" s="280">
        <v>0</v>
      </c>
      <c r="G977" s="36"/>
      <c r="H977" s="41"/>
    </row>
    <row r="978" spans="1:8" s="2" customFormat="1" ht="16.899999999999999" customHeight="1">
      <c r="A978" s="36"/>
      <c r="B978" s="41"/>
      <c r="C978" s="279" t="s">
        <v>19</v>
      </c>
      <c r="D978" s="279" t="s">
        <v>3038</v>
      </c>
      <c r="E978" s="19" t="s">
        <v>19</v>
      </c>
      <c r="F978" s="280">
        <v>3.42</v>
      </c>
      <c r="G978" s="36"/>
      <c r="H978" s="41"/>
    </row>
    <row r="979" spans="1:8" s="2" customFormat="1" ht="16.899999999999999" customHeight="1">
      <c r="A979" s="36"/>
      <c r="B979" s="41"/>
      <c r="C979" s="279" t="s">
        <v>19</v>
      </c>
      <c r="D979" s="279" t="s">
        <v>3039</v>
      </c>
      <c r="E979" s="19" t="s">
        <v>19</v>
      </c>
      <c r="F979" s="280">
        <v>23.1</v>
      </c>
      <c r="G979" s="36"/>
      <c r="H979" s="41"/>
    </row>
    <row r="980" spans="1:8" s="2" customFormat="1" ht="16.899999999999999" customHeight="1">
      <c r="A980" s="36"/>
      <c r="B980" s="41"/>
      <c r="C980" s="279" t="s">
        <v>19</v>
      </c>
      <c r="D980" s="279" t="s">
        <v>2923</v>
      </c>
      <c r="E980" s="19" t="s">
        <v>19</v>
      </c>
      <c r="F980" s="280">
        <v>0</v>
      </c>
      <c r="G980" s="36"/>
      <c r="H980" s="41"/>
    </row>
    <row r="981" spans="1:8" s="2" customFormat="1" ht="16.899999999999999" customHeight="1">
      <c r="A981" s="36"/>
      <c r="B981" s="41"/>
      <c r="C981" s="279" t="s">
        <v>19</v>
      </c>
      <c r="D981" s="279" t="s">
        <v>3040</v>
      </c>
      <c r="E981" s="19" t="s">
        <v>19</v>
      </c>
      <c r="F981" s="280">
        <v>5.9</v>
      </c>
      <c r="G981" s="36"/>
      <c r="H981" s="41"/>
    </row>
    <row r="982" spans="1:8" s="2" customFormat="1" ht="16.899999999999999" customHeight="1">
      <c r="A982" s="36"/>
      <c r="B982" s="41"/>
      <c r="C982" s="279" t="s">
        <v>19</v>
      </c>
      <c r="D982" s="279" t="s">
        <v>3041</v>
      </c>
      <c r="E982" s="19" t="s">
        <v>19</v>
      </c>
      <c r="F982" s="280">
        <v>2</v>
      </c>
      <c r="G982" s="36"/>
      <c r="H982" s="41"/>
    </row>
    <row r="983" spans="1:8" s="2" customFormat="1" ht="16.899999999999999" customHeight="1">
      <c r="A983" s="36"/>
      <c r="B983" s="41"/>
      <c r="C983" s="279" t="s">
        <v>19</v>
      </c>
      <c r="D983" s="279" t="s">
        <v>3042</v>
      </c>
      <c r="E983" s="19" t="s">
        <v>19</v>
      </c>
      <c r="F983" s="280">
        <v>4.16</v>
      </c>
      <c r="G983" s="36"/>
      <c r="H983" s="41"/>
    </row>
    <row r="984" spans="1:8" s="2" customFormat="1" ht="16.899999999999999" customHeight="1">
      <c r="A984" s="36"/>
      <c r="B984" s="41"/>
      <c r="C984" s="279" t="s">
        <v>19</v>
      </c>
      <c r="D984" s="279" t="s">
        <v>2986</v>
      </c>
      <c r="E984" s="19" t="s">
        <v>19</v>
      </c>
      <c r="F984" s="280">
        <v>0</v>
      </c>
      <c r="G984" s="36"/>
      <c r="H984" s="41"/>
    </row>
    <row r="985" spans="1:8" s="2" customFormat="1" ht="16.899999999999999" customHeight="1">
      <c r="A985" s="36"/>
      <c r="B985" s="41"/>
      <c r="C985" s="279" t="s">
        <v>19</v>
      </c>
      <c r="D985" s="279" t="s">
        <v>3043</v>
      </c>
      <c r="E985" s="19" t="s">
        <v>19</v>
      </c>
      <c r="F985" s="280">
        <v>1.3</v>
      </c>
      <c r="G985" s="36"/>
      <c r="H985" s="41"/>
    </row>
    <row r="986" spans="1:8" s="2" customFormat="1" ht="16.899999999999999" customHeight="1">
      <c r="A986" s="36"/>
      <c r="B986" s="41"/>
      <c r="C986" s="279" t="s">
        <v>2187</v>
      </c>
      <c r="D986" s="279" t="s">
        <v>349</v>
      </c>
      <c r="E986" s="19" t="s">
        <v>19</v>
      </c>
      <c r="F986" s="280">
        <v>55.98</v>
      </c>
      <c r="G986" s="36"/>
      <c r="H986" s="41"/>
    </row>
    <row r="987" spans="1:8" s="2" customFormat="1" ht="16.899999999999999" customHeight="1">
      <c r="A987" s="36"/>
      <c r="B987" s="41"/>
      <c r="C987" s="281" t="s">
        <v>7614</v>
      </c>
      <c r="D987" s="36"/>
      <c r="E987" s="36"/>
      <c r="F987" s="36"/>
      <c r="G987" s="36"/>
      <c r="H987" s="41"/>
    </row>
    <row r="988" spans="1:8" s="2" customFormat="1" ht="16.899999999999999" customHeight="1">
      <c r="A988" s="36"/>
      <c r="B988" s="41"/>
      <c r="C988" s="279" t="s">
        <v>3033</v>
      </c>
      <c r="D988" s="279" t="s">
        <v>3034</v>
      </c>
      <c r="E988" s="19" t="s">
        <v>135</v>
      </c>
      <c r="F988" s="280">
        <v>55.98</v>
      </c>
      <c r="G988" s="36"/>
      <c r="H988" s="41"/>
    </row>
    <row r="989" spans="1:8" s="2" customFormat="1" ht="16.899999999999999" customHeight="1">
      <c r="A989" s="36"/>
      <c r="B989" s="41"/>
      <c r="C989" s="279" t="s">
        <v>3060</v>
      </c>
      <c r="D989" s="279" t="s">
        <v>3061</v>
      </c>
      <c r="E989" s="19" t="s">
        <v>135</v>
      </c>
      <c r="F989" s="280">
        <v>55.98</v>
      </c>
      <c r="G989" s="36"/>
      <c r="H989" s="41"/>
    </row>
    <row r="990" spans="1:8" s="2" customFormat="1" ht="16.899999999999999" customHeight="1">
      <c r="A990" s="36"/>
      <c r="B990" s="41"/>
      <c r="C990" s="275" t="s">
        <v>200</v>
      </c>
      <c r="D990" s="276" t="s">
        <v>201</v>
      </c>
      <c r="E990" s="277" t="s">
        <v>135</v>
      </c>
      <c r="F990" s="278">
        <v>90.16</v>
      </c>
      <c r="G990" s="36"/>
      <c r="H990" s="41"/>
    </row>
    <row r="991" spans="1:8" s="2" customFormat="1" ht="16.899999999999999" customHeight="1">
      <c r="A991" s="36"/>
      <c r="B991" s="41"/>
      <c r="C991" s="279" t="s">
        <v>19</v>
      </c>
      <c r="D991" s="279" t="s">
        <v>2888</v>
      </c>
      <c r="E991" s="19" t="s">
        <v>19</v>
      </c>
      <c r="F991" s="280">
        <v>0</v>
      </c>
      <c r="G991" s="36"/>
      <c r="H991" s="41"/>
    </row>
    <row r="992" spans="1:8" s="2" customFormat="1" ht="16.899999999999999" customHeight="1">
      <c r="A992" s="36"/>
      <c r="B992" s="41"/>
      <c r="C992" s="279" t="s">
        <v>19</v>
      </c>
      <c r="D992" s="279" t="s">
        <v>3045</v>
      </c>
      <c r="E992" s="19" t="s">
        <v>19</v>
      </c>
      <c r="F992" s="280">
        <v>45.08</v>
      </c>
      <c r="G992" s="36"/>
      <c r="H992" s="41"/>
    </row>
    <row r="993" spans="1:8" s="2" customFormat="1" ht="16.899999999999999" customHeight="1">
      <c r="A993" s="36"/>
      <c r="B993" s="41"/>
      <c r="C993" s="279" t="s">
        <v>19</v>
      </c>
      <c r="D993" s="279" t="s">
        <v>3046</v>
      </c>
      <c r="E993" s="19" t="s">
        <v>19</v>
      </c>
      <c r="F993" s="280">
        <v>45.08</v>
      </c>
      <c r="G993" s="36"/>
      <c r="H993" s="41"/>
    </row>
    <row r="994" spans="1:8" s="2" customFormat="1" ht="16.899999999999999" customHeight="1">
      <c r="A994" s="36"/>
      <c r="B994" s="41"/>
      <c r="C994" s="279" t="s">
        <v>200</v>
      </c>
      <c r="D994" s="279" t="s">
        <v>349</v>
      </c>
      <c r="E994" s="19" t="s">
        <v>19</v>
      </c>
      <c r="F994" s="280">
        <v>90.16</v>
      </c>
      <c r="G994" s="36"/>
      <c r="H994" s="41"/>
    </row>
    <row r="995" spans="1:8" s="2" customFormat="1" ht="16.899999999999999" customHeight="1">
      <c r="A995" s="36"/>
      <c r="B995" s="41"/>
      <c r="C995" s="281" t="s">
        <v>7614</v>
      </c>
      <c r="D995" s="36"/>
      <c r="E995" s="36"/>
      <c r="F995" s="36"/>
      <c r="G995" s="36"/>
      <c r="H995" s="41"/>
    </row>
    <row r="996" spans="1:8" s="2" customFormat="1" ht="16.899999999999999" customHeight="1">
      <c r="A996" s="36"/>
      <c r="B996" s="41"/>
      <c r="C996" s="279" t="s">
        <v>1162</v>
      </c>
      <c r="D996" s="279" t="s">
        <v>1163</v>
      </c>
      <c r="E996" s="19" t="s">
        <v>135</v>
      </c>
      <c r="F996" s="280">
        <v>90.16</v>
      </c>
      <c r="G996" s="36"/>
      <c r="H996" s="41"/>
    </row>
    <row r="997" spans="1:8" s="2" customFormat="1" ht="16.899999999999999" customHeight="1">
      <c r="A997" s="36"/>
      <c r="B997" s="41"/>
      <c r="C997" s="279" t="s">
        <v>1189</v>
      </c>
      <c r="D997" s="279" t="s">
        <v>1190</v>
      </c>
      <c r="E997" s="19" t="s">
        <v>135</v>
      </c>
      <c r="F997" s="280">
        <v>90.16</v>
      </c>
      <c r="G997" s="36"/>
      <c r="H997" s="41"/>
    </row>
    <row r="998" spans="1:8" s="2" customFormat="1" ht="16.899999999999999" customHeight="1">
      <c r="A998" s="36"/>
      <c r="B998" s="41"/>
      <c r="C998" s="275" t="s">
        <v>2191</v>
      </c>
      <c r="D998" s="276" t="s">
        <v>2192</v>
      </c>
      <c r="E998" s="277" t="s">
        <v>152</v>
      </c>
      <c r="F998" s="278">
        <v>181.6</v>
      </c>
      <c r="G998" s="36"/>
      <c r="H998" s="41"/>
    </row>
    <row r="999" spans="1:8" s="2" customFormat="1" ht="16.899999999999999" customHeight="1">
      <c r="A999" s="36"/>
      <c r="B999" s="41"/>
      <c r="C999" s="279" t="s">
        <v>19</v>
      </c>
      <c r="D999" s="279" t="s">
        <v>2283</v>
      </c>
      <c r="E999" s="19" t="s">
        <v>19</v>
      </c>
      <c r="F999" s="280">
        <v>0</v>
      </c>
      <c r="G999" s="36"/>
      <c r="H999" s="41"/>
    </row>
    <row r="1000" spans="1:8" s="2" customFormat="1" ht="16.899999999999999" customHeight="1">
      <c r="A1000" s="36"/>
      <c r="B1000" s="41"/>
      <c r="C1000" s="279" t="s">
        <v>19</v>
      </c>
      <c r="D1000" s="279" t="s">
        <v>2284</v>
      </c>
      <c r="E1000" s="19" t="s">
        <v>19</v>
      </c>
      <c r="F1000" s="280">
        <v>89.1</v>
      </c>
      <c r="G1000" s="36"/>
      <c r="H1000" s="41"/>
    </row>
    <row r="1001" spans="1:8" s="2" customFormat="1" ht="16.899999999999999" customHeight="1">
      <c r="A1001" s="36"/>
      <c r="B1001" s="41"/>
      <c r="C1001" s="279" t="s">
        <v>19</v>
      </c>
      <c r="D1001" s="279" t="s">
        <v>2285</v>
      </c>
      <c r="E1001" s="19" t="s">
        <v>19</v>
      </c>
      <c r="F1001" s="280">
        <v>4.05</v>
      </c>
      <c r="G1001" s="36"/>
      <c r="H1001" s="41"/>
    </row>
    <row r="1002" spans="1:8" s="2" customFormat="1" ht="16.899999999999999" customHeight="1">
      <c r="A1002" s="36"/>
      <c r="B1002" s="41"/>
      <c r="C1002" s="279" t="s">
        <v>19</v>
      </c>
      <c r="D1002" s="279" t="s">
        <v>2286</v>
      </c>
      <c r="E1002" s="19" t="s">
        <v>19</v>
      </c>
      <c r="F1002" s="280">
        <v>39.1</v>
      </c>
      <c r="G1002" s="36"/>
      <c r="H1002" s="41"/>
    </row>
    <row r="1003" spans="1:8" s="2" customFormat="1" ht="16.899999999999999" customHeight="1">
      <c r="A1003" s="36"/>
      <c r="B1003" s="41"/>
      <c r="C1003" s="279" t="s">
        <v>19</v>
      </c>
      <c r="D1003" s="279" t="s">
        <v>2287</v>
      </c>
      <c r="E1003" s="19" t="s">
        <v>19</v>
      </c>
      <c r="F1003" s="280">
        <v>39.1</v>
      </c>
      <c r="G1003" s="36"/>
      <c r="H1003" s="41"/>
    </row>
    <row r="1004" spans="1:8" s="2" customFormat="1" ht="16.899999999999999" customHeight="1">
      <c r="A1004" s="36"/>
      <c r="B1004" s="41"/>
      <c r="C1004" s="279" t="s">
        <v>19</v>
      </c>
      <c r="D1004" s="279" t="s">
        <v>2288</v>
      </c>
      <c r="E1004" s="19" t="s">
        <v>19</v>
      </c>
      <c r="F1004" s="280">
        <v>10.25</v>
      </c>
      <c r="G1004" s="36"/>
      <c r="H1004" s="41"/>
    </row>
    <row r="1005" spans="1:8" s="2" customFormat="1" ht="16.899999999999999" customHeight="1">
      <c r="A1005" s="36"/>
      <c r="B1005" s="41"/>
      <c r="C1005" s="279" t="s">
        <v>2191</v>
      </c>
      <c r="D1005" s="279" t="s">
        <v>349</v>
      </c>
      <c r="E1005" s="19" t="s">
        <v>19</v>
      </c>
      <c r="F1005" s="280">
        <v>181.6</v>
      </c>
      <c r="G1005" s="36"/>
      <c r="H1005" s="41"/>
    </row>
    <row r="1006" spans="1:8" s="2" customFormat="1" ht="16.899999999999999" customHeight="1">
      <c r="A1006" s="36"/>
      <c r="B1006" s="41"/>
      <c r="C1006" s="281" t="s">
        <v>7614</v>
      </c>
      <c r="D1006" s="36"/>
      <c r="E1006" s="36"/>
      <c r="F1006" s="36"/>
      <c r="G1006" s="36"/>
      <c r="H1006" s="41"/>
    </row>
    <row r="1007" spans="1:8" s="2" customFormat="1" ht="16.899999999999999" customHeight="1">
      <c r="A1007" s="36"/>
      <c r="B1007" s="41"/>
      <c r="C1007" s="279" t="s">
        <v>2279</v>
      </c>
      <c r="D1007" s="279" t="s">
        <v>2280</v>
      </c>
      <c r="E1007" s="19" t="s">
        <v>152</v>
      </c>
      <c r="F1007" s="280">
        <v>90.8</v>
      </c>
      <c r="G1007" s="36"/>
      <c r="H1007" s="41"/>
    </row>
    <row r="1008" spans="1:8" s="2" customFormat="1" ht="16.899999999999999" customHeight="1">
      <c r="A1008" s="36"/>
      <c r="B1008" s="41"/>
      <c r="C1008" s="279" t="s">
        <v>2298</v>
      </c>
      <c r="D1008" s="279" t="s">
        <v>2299</v>
      </c>
      <c r="E1008" s="19" t="s">
        <v>152</v>
      </c>
      <c r="F1008" s="280">
        <v>90.8</v>
      </c>
      <c r="G1008" s="36"/>
      <c r="H1008" s="41"/>
    </row>
    <row r="1009" spans="1:8" s="2" customFormat="1" ht="16.899999999999999" customHeight="1">
      <c r="A1009" s="36"/>
      <c r="B1009" s="41"/>
      <c r="C1009" s="279" t="s">
        <v>2421</v>
      </c>
      <c r="D1009" s="279" t="s">
        <v>2422</v>
      </c>
      <c r="E1009" s="19" t="s">
        <v>152</v>
      </c>
      <c r="F1009" s="280">
        <v>497.6</v>
      </c>
      <c r="G1009" s="36"/>
      <c r="H1009" s="41"/>
    </row>
    <row r="1010" spans="1:8" s="2" customFormat="1" ht="16.899999999999999" customHeight="1">
      <c r="A1010" s="36"/>
      <c r="B1010" s="41"/>
      <c r="C1010" s="279" t="s">
        <v>662</v>
      </c>
      <c r="D1010" s="279" t="s">
        <v>663</v>
      </c>
      <c r="E1010" s="19" t="s">
        <v>152</v>
      </c>
      <c r="F1010" s="280">
        <v>886.5</v>
      </c>
      <c r="G1010" s="36"/>
      <c r="H1010" s="41"/>
    </row>
    <row r="1011" spans="1:8" s="2" customFormat="1" ht="16.899999999999999" customHeight="1">
      <c r="A1011" s="36"/>
      <c r="B1011" s="41"/>
      <c r="C1011" s="279" t="s">
        <v>709</v>
      </c>
      <c r="D1011" s="279" t="s">
        <v>710</v>
      </c>
      <c r="E1011" s="19" t="s">
        <v>152</v>
      </c>
      <c r="F1011" s="280">
        <v>743.68799999999999</v>
      </c>
      <c r="G1011" s="36"/>
      <c r="H1011" s="41"/>
    </row>
    <row r="1012" spans="1:8" s="2" customFormat="1" ht="16.899999999999999" customHeight="1">
      <c r="A1012" s="36"/>
      <c r="B1012" s="41"/>
      <c r="C1012" s="275" t="s">
        <v>2194</v>
      </c>
      <c r="D1012" s="276" t="s">
        <v>2195</v>
      </c>
      <c r="E1012" s="277" t="s">
        <v>135</v>
      </c>
      <c r="F1012" s="278">
        <v>259.93</v>
      </c>
      <c r="G1012" s="36"/>
      <c r="H1012" s="41"/>
    </row>
    <row r="1013" spans="1:8" s="2" customFormat="1" ht="16.899999999999999" customHeight="1">
      <c r="A1013" s="36"/>
      <c r="B1013" s="41"/>
      <c r="C1013" s="279" t="s">
        <v>19</v>
      </c>
      <c r="D1013" s="279" t="s">
        <v>3774</v>
      </c>
      <c r="E1013" s="19" t="s">
        <v>19</v>
      </c>
      <c r="F1013" s="280">
        <v>0</v>
      </c>
      <c r="G1013" s="36"/>
      <c r="H1013" s="41"/>
    </row>
    <row r="1014" spans="1:8" s="2" customFormat="1" ht="16.899999999999999" customHeight="1">
      <c r="A1014" s="36"/>
      <c r="B1014" s="41"/>
      <c r="C1014" s="279" t="s">
        <v>19</v>
      </c>
      <c r="D1014" s="279" t="s">
        <v>3775</v>
      </c>
      <c r="E1014" s="19" t="s">
        <v>19</v>
      </c>
      <c r="F1014" s="280">
        <v>15.18</v>
      </c>
      <c r="G1014" s="36"/>
      <c r="H1014" s="41"/>
    </row>
    <row r="1015" spans="1:8" s="2" customFormat="1" ht="16.899999999999999" customHeight="1">
      <c r="A1015" s="36"/>
      <c r="B1015" s="41"/>
      <c r="C1015" s="279" t="s">
        <v>19</v>
      </c>
      <c r="D1015" s="279" t="s">
        <v>3776</v>
      </c>
      <c r="E1015" s="19" t="s">
        <v>19</v>
      </c>
      <c r="F1015" s="280">
        <v>3.3</v>
      </c>
      <c r="G1015" s="36"/>
      <c r="H1015" s="41"/>
    </row>
    <row r="1016" spans="1:8" s="2" customFormat="1" ht="16.899999999999999" customHeight="1">
      <c r="A1016" s="36"/>
      <c r="B1016" s="41"/>
      <c r="C1016" s="279" t="s">
        <v>19</v>
      </c>
      <c r="D1016" s="279" t="s">
        <v>3777</v>
      </c>
      <c r="E1016" s="19" t="s">
        <v>19</v>
      </c>
      <c r="F1016" s="280">
        <v>53.9</v>
      </c>
      <c r="G1016" s="36"/>
      <c r="H1016" s="41"/>
    </row>
    <row r="1017" spans="1:8" s="2" customFormat="1" ht="16.899999999999999" customHeight="1">
      <c r="A1017" s="36"/>
      <c r="B1017" s="41"/>
      <c r="C1017" s="279" t="s">
        <v>19</v>
      </c>
      <c r="D1017" s="279" t="s">
        <v>3778</v>
      </c>
      <c r="E1017" s="19" t="s">
        <v>19</v>
      </c>
      <c r="F1017" s="280">
        <v>98.45</v>
      </c>
      <c r="G1017" s="36"/>
      <c r="H1017" s="41"/>
    </row>
    <row r="1018" spans="1:8" s="2" customFormat="1" ht="16.899999999999999" customHeight="1">
      <c r="A1018" s="36"/>
      <c r="B1018" s="41"/>
      <c r="C1018" s="279" t="s">
        <v>19</v>
      </c>
      <c r="D1018" s="279" t="s">
        <v>3779</v>
      </c>
      <c r="E1018" s="19" t="s">
        <v>19</v>
      </c>
      <c r="F1018" s="280">
        <v>75.900000000000006</v>
      </c>
      <c r="G1018" s="36"/>
      <c r="H1018" s="41"/>
    </row>
    <row r="1019" spans="1:8" s="2" customFormat="1" ht="16.899999999999999" customHeight="1">
      <c r="A1019" s="36"/>
      <c r="B1019" s="41"/>
      <c r="C1019" s="279" t="s">
        <v>19</v>
      </c>
      <c r="D1019" s="279" t="s">
        <v>3780</v>
      </c>
      <c r="E1019" s="19" t="s">
        <v>19</v>
      </c>
      <c r="F1019" s="280">
        <v>0</v>
      </c>
      <c r="G1019" s="36"/>
      <c r="H1019" s="41"/>
    </row>
    <row r="1020" spans="1:8" s="2" customFormat="1" ht="16.899999999999999" customHeight="1">
      <c r="A1020" s="36"/>
      <c r="B1020" s="41"/>
      <c r="C1020" s="279" t="s">
        <v>19</v>
      </c>
      <c r="D1020" s="279" t="s">
        <v>3781</v>
      </c>
      <c r="E1020" s="19" t="s">
        <v>19</v>
      </c>
      <c r="F1020" s="280">
        <v>13.2</v>
      </c>
      <c r="G1020" s="36"/>
      <c r="H1020" s="41"/>
    </row>
    <row r="1021" spans="1:8" s="2" customFormat="1" ht="16.899999999999999" customHeight="1">
      <c r="A1021" s="36"/>
      <c r="B1021" s="41"/>
      <c r="C1021" s="279" t="s">
        <v>2194</v>
      </c>
      <c r="D1021" s="279" t="s">
        <v>349</v>
      </c>
      <c r="E1021" s="19" t="s">
        <v>19</v>
      </c>
      <c r="F1021" s="280">
        <v>259.93</v>
      </c>
      <c r="G1021" s="36"/>
      <c r="H1021" s="41"/>
    </row>
    <row r="1022" spans="1:8" s="2" customFormat="1" ht="16.899999999999999" customHeight="1">
      <c r="A1022" s="36"/>
      <c r="B1022" s="41"/>
      <c r="C1022" s="281" t="s">
        <v>7614</v>
      </c>
      <c r="D1022" s="36"/>
      <c r="E1022" s="36"/>
      <c r="F1022" s="36"/>
      <c r="G1022" s="36"/>
      <c r="H1022" s="41"/>
    </row>
    <row r="1023" spans="1:8" s="2" customFormat="1" ht="16.899999999999999" customHeight="1">
      <c r="A1023" s="36"/>
      <c r="B1023" s="41"/>
      <c r="C1023" s="279" t="s">
        <v>3769</v>
      </c>
      <c r="D1023" s="279" t="s">
        <v>3770</v>
      </c>
      <c r="E1023" s="19" t="s">
        <v>135</v>
      </c>
      <c r="F1023" s="280">
        <v>259.93</v>
      </c>
      <c r="G1023" s="36"/>
      <c r="H1023" s="41"/>
    </row>
    <row r="1024" spans="1:8" s="2" customFormat="1" ht="16.899999999999999" customHeight="1">
      <c r="A1024" s="36"/>
      <c r="B1024" s="41"/>
      <c r="C1024" s="279" t="s">
        <v>2051</v>
      </c>
      <c r="D1024" s="279" t="s">
        <v>2052</v>
      </c>
      <c r="E1024" s="19" t="s">
        <v>135</v>
      </c>
      <c r="F1024" s="280">
        <v>264.43</v>
      </c>
      <c r="G1024" s="36"/>
      <c r="H1024" s="41"/>
    </row>
    <row r="1025" spans="1:8" s="2" customFormat="1" ht="16.899999999999999" customHeight="1">
      <c r="A1025" s="36"/>
      <c r="B1025" s="41"/>
      <c r="C1025" s="279" t="s">
        <v>3783</v>
      </c>
      <c r="D1025" s="279" t="s">
        <v>3784</v>
      </c>
      <c r="E1025" s="19" t="s">
        <v>135</v>
      </c>
      <c r="F1025" s="280">
        <v>358.70400000000001</v>
      </c>
      <c r="G1025" s="36"/>
      <c r="H1025" s="41"/>
    </row>
    <row r="1026" spans="1:8" s="2" customFormat="1" ht="16.899999999999999" customHeight="1">
      <c r="A1026" s="36"/>
      <c r="B1026" s="41"/>
      <c r="C1026" s="275" t="s">
        <v>2197</v>
      </c>
      <c r="D1026" s="276" t="s">
        <v>2198</v>
      </c>
      <c r="E1026" s="277" t="s">
        <v>152</v>
      </c>
      <c r="F1026" s="278">
        <v>7.125</v>
      </c>
      <c r="G1026" s="36"/>
      <c r="H1026" s="41"/>
    </row>
    <row r="1027" spans="1:8" s="2" customFormat="1" ht="16.899999999999999" customHeight="1">
      <c r="A1027" s="36"/>
      <c r="B1027" s="41"/>
      <c r="C1027" s="279" t="s">
        <v>19</v>
      </c>
      <c r="D1027" s="279" t="s">
        <v>2455</v>
      </c>
      <c r="E1027" s="19" t="s">
        <v>19</v>
      </c>
      <c r="F1027" s="280">
        <v>0</v>
      </c>
      <c r="G1027" s="36"/>
      <c r="H1027" s="41"/>
    </row>
    <row r="1028" spans="1:8" s="2" customFormat="1" ht="16.899999999999999" customHeight="1">
      <c r="A1028" s="36"/>
      <c r="B1028" s="41"/>
      <c r="C1028" s="279" t="s">
        <v>2197</v>
      </c>
      <c r="D1028" s="279" t="s">
        <v>2456</v>
      </c>
      <c r="E1028" s="19" t="s">
        <v>19</v>
      </c>
      <c r="F1028" s="280">
        <v>7.125</v>
      </c>
      <c r="G1028" s="36"/>
      <c r="H1028" s="41"/>
    </row>
    <row r="1029" spans="1:8" s="2" customFormat="1" ht="16.899999999999999" customHeight="1">
      <c r="A1029" s="36"/>
      <c r="B1029" s="41"/>
      <c r="C1029" s="281" t="s">
        <v>7614</v>
      </c>
      <c r="D1029" s="36"/>
      <c r="E1029" s="36"/>
      <c r="F1029" s="36"/>
      <c r="G1029" s="36"/>
      <c r="H1029" s="41"/>
    </row>
    <row r="1030" spans="1:8" s="2" customFormat="1" ht="16.899999999999999" customHeight="1">
      <c r="A1030" s="36"/>
      <c r="B1030" s="41"/>
      <c r="C1030" s="279" t="s">
        <v>761</v>
      </c>
      <c r="D1030" s="279" t="s">
        <v>762</v>
      </c>
      <c r="E1030" s="19" t="s">
        <v>152</v>
      </c>
      <c r="F1030" s="280">
        <v>7.125</v>
      </c>
      <c r="G1030" s="36"/>
      <c r="H1030" s="41"/>
    </row>
    <row r="1031" spans="1:8" s="2" customFormat="1" ht="16.899999999999999" customHeight="1">
      <c r="A1031" s="36"/>
      <c r="B1031" s="41"/>
      <c r="C1031" s="279" t="s">
        <v>2457</v>
      </c>
      <c r="D1031" s="279" t="s">
        <v>776</v>
      </c>
      <c r="E1031" s="19" t="s">
        <v>157</v>
      </c>
      <c r="F1031" s="280">
        <v>13.180999999999999</v>
      </c>
      <c r="G1031" s="36"/>
      <c r="H1031" s="41"/>
    </row>
    <row r="1032" spans="1:8" s="2" customFormat="1" ht="16.899999999999999" customHeight="1">
      <c r="A1032" s="36"/>
      <c r="B1032" s="41"/>
      <c r="C1032" s="275" t="s">
        <v>2200</v>
      </c>
      <c r="D1032" s="276" t="s">
        <v>2201</v>
      </c>
      <c r="E1032" s="277" t="s">
        <v>267</v>
      </c>
      <c r="F1032" s="278">
        <v>1860.7139999999999</v>
      </c>
      <c r="G1032" s="36"/>
      <c r="H1032" s="41"/>
    </row>
    <row r="1033" spans="1:8" s="2" customFormat="1" ht="16.899999999999999" customHeight="1">
      <c r="A1033" s="36"/>
      <c r="B1033" s="41"/>
      <c r="C1033" s="279" t="s">
        <v>19</v>
      </c>
      <c r="D1033" s="279" t="s">
        <v>2625</v>
      </c>
      <c r="E1033" s="19" t="s">
        <v>19</v>
      </c>
      <c r="F1033" s="280">
        <v>0</v>
      </c>
      <c r="G1033" s="36"/>
      <c r="H1033" s="41"/>
    </row>
    <row r="1034" spans="1:8" s="2" customFormat="1" ht="16.899999999999999" customHeight="1">
      <c r="A1034" s="36"/>
      <c r="B1034" s="41"/>
      <c r="C1034" s="279" t="s">
        <v>19</v>
      </c>
      <c r="D1034" s="279" t="s">
        <v>2626</v>
      </c>
      <c r="E1034" s="19" t="s">
        <v>19</v>
      </c>
      <c r="F1034" s="280">
        <v>0</v>
      </c>
      <c r="G1034" s="36"/>
      <c r="H1034" s="41"/>
    </row>
    <row r="1035" spans="1:8" s="2" customFormat="1" ht="16.899999999999999" customHeight="1">
      <c r="A1035" s="36"/>
      <c r="B1035" s="41"/>
      <c r="C1035" s="279" t="s">
        <v>19</v>
      </c>
      <c r="D1035" s="279" t="s">
        <v>2627</v>
      </c>
      <c r="E1035" s="19" t="s">
        <v>19</v>
      </c>
      <c r="F1035" s="280">
        <v>941.16</v>
      </c>
      <c r="G1035" s="36"/>
      <c r="H1035" s="41"/>
    </row>
    <row r="1036" spans="1:8" s="2" customFormat="1" ht="16.899999999999999" customHeight="1">
      <c r="A1036" s="36"/>
      <c r="B1036" s="41"/>
      <c r="C1036" s="279" t="s">
        <v>19</v>
      </c>
      <c r="D1036" s="279" t="s">
        <v>2628</v>
      </c>
      <c r="E1036" s="19" t="s">
        <v>19</v>
      </c>
      <c r="F1036" s="280">
        <v>0</v>
      </c>
      <c r="G1036" s="36"/>
      <c r="H1036" s="41"/>
    </row>
    <row r="1037" spans="1:8" s="2" customFormat="1" ht="16.899999999999999" customHeight="1">
      <c r="A1037" s="36"/>
      <c r="B1037" s="41"/>
      <c r="C1037" s="279" t="s">
        <v>19</v>
      </c>
      <c r="D1037" s="279" t="s">
        <v>2629</v>
      </c>
      <c r="E1037" s="19" t="s">
        <v>19</v>
      </c>
      <c r="F1037" s="280">
        <v>530.79399999999998</v>
      </c>
      <c r="G1037" s="36"/>
      <c r="H1037" s="41"/>
    </row>
    <row r="1038" spans="1:8" s="2" customFormat="1" ht="16.899999999999999" customHeight="1">
      <c r="A1038" s="36"/>
      <c r="B1038" s="41"/>
      <c r="C1038" s="279" t="s">
        <v>19</v>
      </c>
      <c r="D1038" s="279" t="s">
        <v>2630</v>
      </c>
      <c r="E1038" s="19" t="s">
        <v>19</v>
      </c>
      <c r="F1038" s="280">
        <v>0</v>
      </c>
      <c r="G1038" s="36"/>
      <c r="H1038" s="41"/>
    </row>
    <row r="1039" spans="1:8" s="2" customFormat="1" ht="16.899999999999999" customHeight="1">
      <c r="A1039" s="36"/>
      <c r="B1039" s="41"/>
      <c r="C1039" s="279" t="s">
        <v>19</v>
      </c>
      <c r="D1039" s="279" t="s">
        <v>2631</v>
      </c>
      <c r="E1039" s="19" t="s">
        <v>19</v>
      </c>
      <c r="F1039" s="280">
        <v>219.60400000000001</v>
      </c>
      <c r="G1039" s="36"/>
      <c r="H1039" s="41"/>
    </row>
    <row r="1040" spans="1:8" s="2" customFormat="1" ht="16.899999999999999" customHeight="1">
      <c r="A1040" s="36"/>
      <c r="B1040" s="41"/>
      <c r="C1040" s="279" t="s">
        <v>19</v>
      </c>
      <c r="D1040" s="279" t="s">
        <v>2632</v>
      </c>
      <c r="E1040" s="19" t="s">
        <v>19</v>
      </c>
      <c r="F1040" s="280">
        <v>169.15600000000001</v>
      </c>
      <c r="G1040" s="36"/>
      <c r="H1040" s="41"/>
    </row>
    <row r="1041" spans="1:8" s="2" customFormat="1" ht="16.899999999999999" customHeight="1">
      <c r="A1041" s="36"/>
      <c r="B1041" s="41"/>
      <c r="C1041" s="279" t="s">
        <v>2200</v>
      </c>
      <c r="D1041" s="279" t="s">
        <v>349</v>
      </c>
      <c r="E1041" s="19" t="s">
        <v>19</v>
      </c>
      <c r="F1041" s="280">
        <v>1860.7139999999999</v>
      </c>
      <c r="G1041" s="36"/>
      <c r="H1041" s="41"/>
    </row>
    <row r="1042" spans="1:8" s="2" customFormat="1" ht="16.899999999999999" customHeight="1">
      <c r="A1042" s="36"/>
      <c r="B1042" s="41"/>
      <c r="C1042" s="281" t="s">
        <v>7614</v>
      </c>
      <c r="D1042" s="36"/>
      <c r="E1042" s="36"/>
      <c r="F1042" s="36"/>
      <c r="G1042" s="36"/>
      <c r="H1042" s="41"/>
    </row>
    <row r="1043" spans="1:8" s="2" customFormat="1" ht="16.899999999999999" customHeight="1">
      <c r="A1043" s="36"/>
      <c r="B1043" s="41"/>
      <c r="C1043" s="279" t="s">
        <v>2622</v>
      </c>
      <c r="D1043" s="279" t="s">
        <v>2623</v>
      </c>
      <c r="E1043" s="19" t="s">
        <v>267</v>
      </c>
      <c r="F1043" s="280">
        <v>1860.7139999999999</v>
      </c>
      <c r="G1043" s="36"/>
      <c r="H1043" s="41"/>
    </row>
    <row r="1044" spans="1:8" s="2" customFormat="1" ht="16.899999999999999" customHeight="1">
      <c r="A1044" s="36"/>
      <c r="B1044" s="41"/>
      <c r="C1044" s="279" t="s">
        <v>2615</v>
      </c>
      <c r="D1044" s="279" t="s">
        <v>2616</v>
      </c>
      <c r="E1044" s="19" t="s">
        <v>157</v>
      </c>
      <c r="F1044" s="280">
        <v>1.861</v>
      </c>
      <c r="G1044" s="36"/>
      <c r="H1044" s="41"/>
    </row>
    <row r="1045" spans="1:8" s="2" customFormat="1" ht="16.899999999999999" customHeight="1">
      <c r="A1045" s="36"/>
      <c r="B1045" s="41"/>
      <c r="C1045" s="279" t="s">
        <v>2640</v>
      </c>
      <c r="D1045" s="279" t="s">
        <v>2641</v>
      </c>
      <c r="E1045" s="19" t="s">
        <v>157</v>
      </c>
      <c r="F1045" s="280">
        <v>1.861</v>
      </c>
      <c r="G1045" s="36"/>
      <c r="H1045" s="41"/>
    </row>
    <row r="1046" spans="1:8" s="2" customFormat="1" ht="16.899999999999999" customHeight="1">
      <c r="A1046" s="36"/>
      <c r="B1046" s="41"/>
      <c r="C1046" s="279" t="s">
        <v>3564</v>
      </c>
      <c r="D1046" s="279" t="s">
        <v>3565</v>
      </c>
      <c r="E1046" s="19" t="s">
        <v>267</v>
      </c>
      <c r="F1046" s="280">
        <v>-3789.7139999999999</v>
      </c>
      <c r="G1046" s="36"/>
      <c r="H1046" s="41"/>
    </row>
    <row r="1047" spans="1:8" s="2" customFormat="1" ht="16.899999999999999" customHeight="1">
      <c r="A1047" s="36"/>
      <c r="B1047" s="41"/>
      <c r="C1047" s="279" t="s">
        <v>1986</v>
      </c>
      <c r="D1047" s="279" t="s">
        <v>1987</v>
      </c>
      <c r="E1047" s="19" t="s">
        <v>157</v>
      </c>
      <c r="F1047" s="280">
        <v>2368.4119999999998</v>
      </c>
      <c r="G1047" s="36"/>
      <c r="H1047" s="41"/>
    </row>
    <row r="1048" spans="1:8" s="2" customFormat="1" ht="16.899999999999999" customHeight="1">
      <c r="A1048" s="36"/>
      <c r="B1048" s="41"/>
      <c r="C1048" s="279" t="s">
        <v>1993</v>
      </c>
      <c r="D1048" s="279" t="s">
        <v>1994</v>
      </c>
      <c r="E1048" s="19" t="s">
        <v>157</v>
      </c>
      <c r="F1048" s="280">
        <v>2452.4050000000002</v>
      </c>
      <c r="G1048" s="36"/>
      <c r="H1048" s="41"/>
    </row>
    <row r="1049" spans="1:8" s="2" customFormat="1" ht="16.899999999999999" customHeight="1">
      <c r="A1049" s="36"/>
      <c r="B1049" s="41"/>
      <c r="C1049" s="279" t="s">
        <v>2001</v>
      </c>
      <c r="D1049" s="279" t="s">
        <v>2002</v>
      </c>
      <c r="E1049" s="19" t="s">
        <v>157</v>
      </c>
      <c r="F1049" s="280">
        <v>9778.5869999999995</v>
      </c>
      <c r="G1049" s="36"/>
      <c r="H1049" s="41"/>
    </row>
    <row r="1050" spans="1:8" s="2" customFormat="1" ht="16.899999999999999" customHeight="1">
      <c r="A1050" s="36"/>
      <c r="B1050" s="41"/>
      <c r="C1050" s="279" t="s">
        <v>2008</v>
      </c>
      <c r="D1050" s="279" t="s">
        <v>2009</v>
      </c>
      <c r="E1050" s="19" t="s">
        <v>157</v>
      </c>
      <c r="F1050" s="280">
        <v>4.37</v>
      </c>
      <c r="G1050" s="36"/>
      <c r="H1050" s="41"/>
    </row>
    <row r="1051" spans="1:8" s="2" customFormat="1" ht="16.899999999999999" customHeight="1">
      <c r="A1051" s="36"/>
      <c r="B1051" s="41"/>
      <c r="C1051" s="275" t="s">
        <v>2203</v>
      </c>
      <c r="D1051" s="276" t="s">
        <v>2204</v>
      </c>
      <c r="E1051" s="277" t="s">
        <v>267</v>
      </c>
      <c r="F1051" s="278">
        <v>1691.558</v>
      </c>
      <c r="G1051" s="36"/>
      <c r="H1051" s="41"/>
    </row>
    <row r="1052" spans="1:8" s="2" customFormat="1" ht="16.899999999999999" customHeight="1">
      <c r="A1052" s="36"/>
      <c r="B1052" s="41"/>
      <c r="C1052" s="279" t="s">
        <v>19</v>
      </c>
      <c r="D1052" s="279" t="s">
        <v>2625</v>
      </c>
      <c r="E1052" s="19" t="s">
        <v>19</v>
      </c>
      <c r="F1052" s="280">
        <v>0</v>
      </c>
      <c r="G1052" s="36"/>
      <c r="H1052" s="41"/>
    </row>
    <row r="1053" spans="1:8" s="2" customFormat="1" ht="16.899999999999999" customHeight="1">
      <c r="A1053" s="36"/>
      <c r="B1053" s="41"/>
      <c r="C1053" s="279" t="s">
        <v>19</v>
      </c>
      <c r="D1053" s="279" t="s">
        <v>2626</v>
      </c>
      <c r="E1053" s="19" t="s">
        <v>19</v>
      </c>
      <c r="F1053" s="280">
        <v>0</v>
      </c>
      <c r="G1053" s="36"/>
      <c r="H1053" s="41"/>
    </row>
    <row r="1054" spans="1:8" s="2" customFormat="1" ht="16.899999999999999" customHeight="1">
      <c r="A1054" s="36"/>
      <c r="B1054" s="41"/>
      <c r="C1054" s="279" t="s">
        <v>19</v>
      </c>
      <c r="D1054" s="279" t="s">
        <v>2627</v>
      </c>
      <c r="E1054" s="19" t="s">
        <v>19</v>
      </c>
      <c r="F1054" s="280">
        <v>941.16</v>
      </c>
      <c r="G1054" s="36"/>
      <c r="H1054" s="41"/>
    </row>
    <row r="1055" spans="1:8" s="2" customFormat="1" ht="16.899999999999999" customHeight="1">
      <c r="A1055" s="36"/>
      <c r="B1055" s="41"/>
      <c r="C1055" s="279" t="s">
        <v>19</v>
      </c>
      <c r="D1055" s="279" t="s">
        <v>2628</v>
      </c>
      <c r="E1055" s="19" t="s">
        <v>19</v>
      </c>
      <c r="F1055" s="280">
        <v>0</v>
      </c>
      <c r="G1055" s="36"/>
      <c r="H1055" s="41"/>
    </row>
    <row r="1056" spans="1:8" s="2" customFormat="1" ht="16.899999999999999" customHeight="1">
      <c r="A1056" s="36"/>
      <c r="B1056" s="41"/>
      <c r="C1056" s="279" t="s">
        <v>19</v>
      </c>
      <c r="D1056" s="279" t="s">
        <v>2629</v>
      </c>
      <c r="E1056" s="19" t="s">
        <v>19</v>
      </c>
      <c r="F1056" s="280">
        <v>530.79399999999998</v>
      </c>
      <c r="G1056" s="36"/>
      <c r="H1056" s="41"/>
    </row>
    <row r="1057" spans="1:8" s="2" customFormat="1" ht="16.899999999999999" customHeight="1">
      <c r="A1057" s="36"/>
      <c r="B1057" s="41"/>
      <c r="C1057" s="279" t="s">
        <v>19</v>
      </c>
      <c r="D1057" s="279" t="s">
        <v>2630</v>
      </c>
      <c r="E1057" s="19" t="s">
        <v>19</v>
      </c>
      <c r="F1057" s="280">
        <v>0</v>
      </c>
      <c r="G1057" s="36"/>
      <c r="H1057" s="41"/>
    </row>
    <row r="1058" spans="1:8" s="2" customFormat="1" ht="16.899999999999999" customHeight="1">
      <c r="A1058" s="36"/>
      <c r="B1058" s="41"/>
      <c r="C1058" s="279" t="s">
        <v>19</v>
      </c>
      <c r="D1058" s="279" t="s">
        <v>2631</v>
      </c>
      <c r="E1058" s="19" t="s">
        <v>19</v>
      </c>
      <c r="F1058" s="280">
        <v>219.60400000000001</v>
      </c>
      <c r="G1058" s="36"/>
      <c r="H1058" s="41"/>
    </row>
    <row r="1059" spans="1:8" s="2" customFormat="1" ht="16.899999999999999" customHeight="1">
      <c r="A1059" s="36"/>
      <c r="B1059" s="41"/>
      <c r="C1059" s="279" t="s">
        <v>2203</v>
      </c>
      <c r="D1059" s="279" t="s">
        <v>550</v>
      </c>
      <c r="E1059" s="19" t="s">
        <v>19</v>
      </c>
      <c r="F1059" s="280">
        <v>1691.558</v>
      </c>
      <c r="G1059" s="36"/>
      <c r="H1059" s="41"/>
    </row>
    <row r="1060" spans="1:8" s="2" customFormat="1" ht="16.899999999999999" customHeight="1">
      <c r="A1060" s="36"/>
      <c r="B1060" s="41"/>
      <c r="C1060" s="281" t="s">
        <v>7614</v>
      </c>
      <c r="D1060" s="36"/>
      <c r="E1060" s="36"/>
      <c r="F1060" s="36"/>
      <c r="G1060" s="36"/>
      <c r="H1060" s="41"/>
    </row>
    <row r="1061" spans="1:8" s="2" customFormat="1" ht="16.899999999999999" customHeight="1">
      <c r="A1061" s="36"/>
      <c r="B1061" s="41"/>
      <c r="C1061" s="279" t="s">
        <v>2622</v>
      </c>
      <c r="D1061" s="279" t="s">
        <v>2623</v>
      </c>
      <c r="E1061" s="19" t="s">
        <v>267</v>
      </c>
      <c r="F1061" s="280">
        <v>1860.7139999999999</v>
      </c>
      <c r="G1061" s="36"/>
      <c r="H1061" s="41"/>
    </row>
    <row r="1062" spans="1:8" s="2" customFormat="1" ht="16.899999999999999" customHeight="1">
      <c r="A1062" s="36"/>
      <c r="B1062" s="41"/>
      <c r="C1062" s="275" t="s">
        <v>206</v>
      </c>
      <c r="D1062" s="276" t="s">
        <v>207</v>
      </c>
      <c r="E1062" s="277" t="s">
        <v>135</v>
      </c>
      <c r="F1062" s="278">
        <v>236</v>
      </c>
      <c r="G1062" s="36"/>
      <c r="H1062" s="41"/>
    </row>
    <row r="1063" spans="1:8" s="2" customFormat="1" ht="16.899999999999999" customHeight="1">
      <c r="A1063" s="36"/>
      <c r="B1063" s="41"/>
      <c r="C1063" s="279" t="s">
        <v>19</v>
      </c>
      <c r="D1063" s="279" t="s">
        <v>3385</v>
      </c>
      <c r="E1063" s="19" t="s">
        <v>19</v>
      </c>
      <c r="F1063" s="280">
        <v>26</v>
      </c>
      <c r="G1063" s="36"/>
      <c r="H1063" s="41"/>
    </row>
    <row r="1064" spans="1:8" s="2" customFormat="1" ht="16.899999999999999" customHeight="1">
      <c r="A1064" s="36"/>
      <c r="B1064" s="41"/>
      <c r="C1064" s="279" t="s">
        <v>19</v>
      </c>
      <c r="D1064" s="279" t="s">
        <v>3386</v>
      </c>
      <c r="E1064" s="19" t="s">
        <v>19</v>
      </c>
      <c r="F1064" s="280">
        <v>63</v>
      </c>
      <c r="G1064" s="36"/>
      <c r="H1064" s="41"/>
    </row>
    <row r="1065" spans="1:8" s="2" customFormat="1" ht="16.899999999999999" customHeight="1">
      <c r="A1065" s="36"/>
      <c r="B1065" s="41"/>
      <c r="C1065" s="279" t="s">
        <v>19</v>
      </c>
      <c r="D1065" s="279" t="s">
        <v>3387</v>
      </c>
      <c r="E1065" s="19" t="s">
        <v>19</v>
      </c>
      <c r="F1065" s="280">
        <v>66</v>
      </c>
      <c r="G1065" s="36"/>
      <c r="H1065" s="41"/>
    </row>
    <row r="1066" spans="1:8" s="2" customFormat="1" ht="16.899999999999999" customHeight="1">
      <c r="A1066" s="36"/>
      <c r="B1066" s="41"/>
      <c r="C1066" s="279" t="s">
        <v>19</v>
      </c>
      <c r="D1066" s="279" t="s">
        <v>3388</v>
      </c>
      <c r="E1066" s="19" t="s">
        <v>19</v>
      </c>
      <c r="F1066" s="280">
        <v>23</v>
      </c>
      <c r="G1066" s="36"/>
      <c r="H1066" s="41"/>
    </row>
    <row r="1067" spans="1:8" s="2" customFormat="1" ht="16.899999999999999" customHeight="1">
      <c r="A1067" s="36"/>
      <c r="B1067" s="41"/>
      <c r="C1067" s="279" t="s">
        <v>19</v>
      </c>
      <c r="D1067" s="279" t="s">
        <v>3389</v>
      </c>
      <c r="E1067" s="19" t="s">
        <v>19</v>
      </c>
      <c r="F1067" s="280">
        <v>5</v>
      </c>
      <c r="G1067" s="36"/>
      <c r="H1067" s="41"/>
    </row>
    <row r="1068" spans="1:8" s="2" customFormat="1" ht="16.899999999999999" customHeight="1">
      <c r="A1068" s="36"/>
      <c r="B1068" s="41"/>
      <c r="C1068" s="279" t="s">
        <v>19</v>
      </c>
      <c r="D1068" s="279" t="s">
        <v>3390</v>
      </c>
      <c r="E1068" s="19" t="s">
        <v>19</v>
      </c>
      <c r="F1068" s="280">
        <v>11</v>
      </c>
      <c r="G1068" s="36"/>
      <c r="H1068" s="41"/>
    </row>
    <row r="1069" spans="1:8" s="2" customFormat="1" ht="16.899999999999999" customHeight="1">
      <c r="A1069" s="36"/>
      <c r="B1069" s="41"/>
      <c r="C1069" s="279" t="s">
        <v>19</v>
      </c>
      <c r="D1069" s="279" t="s">
        <v>3391</v>
      </c>
      <c r="E1069" s="19" t="s">
        <v>19</v>
      </c>
      <c r="F1069" s="280">
        <v>19</v>
      </c>
      <c r="G1069" s="36"/>
      <c r="H1069" s="41"/>
    </row>
    <row r="1070" spans="1:8" s="2" customFormat="1" ht="16.899999999999999" customHeight="1">
      <c r="A1070" s="36"/>
      <c r="B1070" s="41"/>
      <c r="C1070" s="279" t="s">
        <v>19</v>
      </c>
      <c r="D1070" s="279" t="s">
        <v>3392</v>
      </c>
      <c r="E1070" s="19" t="s">
        <v>19</v>
      </c>
      <c r="F1070" s="280">
        <v>5</v>
      </c>
      <c r="G1070" s="36"/>
      <c r="H1070" s="41"/>
    </row>
    <row r="1071" spans="1:8" s="2" customFormat="1" ht="16.899999999999999" customHeight="1">
      <c r="A1071" s="36"/>
      <c r="B1071" s="41"/>
      <c r="C1071" s="279" t="s">
        <v>19</v>
      </c>
      <c r="D1071" s="279" t="s">
        <v>3393</v>
      </c>
      <c r="E1071" s="19" t="s">
        <v>19</v>
      </c>
      <c r="F1071" s="280">
        <v>18</v>
      </c>
      <c r="G1071" s="36"/>
      <c r="H1071" s="41"/>
    </row>
    <row r="1072" spans="1:8" s="2" customFormat="1" ht="16.899999999999999" customHeight="1">
      <c r="A1072" s="36"/>
      <c r="B1072" s="41"/>
      <c r="C1072" s="279" t="s">
        <v>206</v>
      </c>
      <c r="D1072" s="279" t="s">
        <v>349</v>
      </c>
      <c r="E1072" s="19" t="s">
        <v>19</v>
      </c>
      <c r="F1072" s="280">
        <v>236</v>
      </c>
      <c r="G1072" s="36"/>
      <c r="H1072" s="41"/>
    </row>
    <row r="1073" spans="1:8" s="2" customFormat="1" ht="16.899999999999999" customHeight="1">
      <c r="A1073" s="36"/>
      <c r="B1073" s="41"/>
      <c r="C1073" s="275" t="s">
        <v>209</v>
      </c>
      <c r="D1073" s="276" t="s">
        <v>210</v>
      </c>
      <c r="E1073" s="277" t="s">
        <v>135</v>
      </c>
      <c r="F1073" s="278">
        <v>55.835000000000001</v>
      </c>
      <c r="G1073" s="36"/>
      <c r="H1073" s="41"/>
    </row>
    <row r="1074" spans="1:8" s="2" customFormat="1" ht="16.899999999999999" customHeight="1">
      <c r="A1074" s="36"/>
      <c r="B1074" s="41"/>
      <c r="C1074" s="279" t="s">
        <v>19</v>
      </c>
      <c r="D1074" s="279" t="s">
        <v>7629</v>
      </c>
      <c r="E1074" s="19" t="s">
        <v>19</v>
      </c>
      <c r="F1074" s="280">
        <v>0</v>
      </c>
      <c r="G1074" s="36"/>
      <c r="H1074" s="41"/>
    </row>
    <row r="1075" spans="1:8" s="2" customFormat="1" ht="16.899999999999999" customHeight="1">
      <c r="A1075" s="36"/>
      <c r="B1075" s="41"/>
      <c r="C1075" s="279" t="s">
        <v>19</v>
      </c>
      <c r="D1075" s="279" t="s">
        <v>7630</v>
      </c>
      <c r="E1075" s="19" t="s">
        <v>19</v>
      </c>
      <c r="F1075" s="280">
        <v>45.86</v>
      </c>
      <c r="G1075" s="36"/>
      <c r="H1075" s="41"/>
    </row>
    <row r="1076" spans="1:8" s="2" customFormat="1" ht="16.899999999999999" customHeight="1">
      <c r="A1076" s="36"/>
      <c r="B1076" s="41"/>
      <c r="C1076" s="279" t="s">
        <v>19</v>
      </c>
      <c r="D1076" s="279" t="s">
        <v>7631</v>
      </c>
      <c r="E1076" s="19" t="s">
        <v>19</v>
      </c>
      <c r="F1076" s="280">
        <v>0</v>
      </c>
      <c r="G1076" s="36"/>
      <c r="H1076" s="41"/>
    </row>
    <row r="1077" spans="1:8" s="2" customFormat="1" ht="16.899999999999999" customHeight="1">
      <c r="A1077" s="36"/>
      <c r="B1077" s="41"/>
      <c r="C1077" s="279" t="s">
        <v>19</v>
      </c>
      <c r="D1077" s="279" t="s">
        <v>7632</v>
      </c>
      <c r="E1077" s="19" t="s">
        <v>19</v>
      </c>
      <c r="F1077" s="280">
        <v>9.9749999999999996</v>
      </c>
      <c r="G1077" s="36"/>
      <c r="H1077" s="41"/>
    </row>
    <row r="1078" spans="1:8" s="2" customFormat="1" ht="16.899999999999999" customHeight="1">
      <c r="A1078" s="36"/>
      <c r="B1078" s="41"/>
      <c r="C1078" s="279" t="s">
        <v>209</v>
      </c>
      <c r="D1078" s="279" t="s">
        <v>349</v>
      </c>
      <c r="E1078" s="19" t="s">
        <v>19</v>
      </c>
      <c r="F1078" s="280">
        <v>55.835000000000001</v>
      </c>
      <c r="G1078" s="36"/>
      <c r="H1078" s="41"/>
    </row>
    <row r="1079" spans="1:8" s="2" customFormat="1" ht="16.899999999999999" customHeight="1">
      <c r="A1079" s="36"/>
      <c r="B1079" s="41"/>
      <c r="C1079" s="281" t="s">
        <v>7614</v>
      </c>
      <c r="D1079" s="36"/>
      <c r="E1079" s="36"/>
      <c r="F1079" s="36"/>
      <c r="G1079" s="36"/>
      <c r="H1079" s="41"/>
    </row>
    <row r="1080" spans="1:8" s="2" customFormat="1" ht="16.899999999999999" customHeight="1">
      <c r="A1080" s="36"/>
      <c r="B1080" s="41"/>
      <c r="C1080" s="279" t="s">
        <v>1986</v>
      </c>
      <c r="D1080" s="279" t="s">
        <v>1987</v>
      </c>
      <c r="E1080" s="19" t="s">
        <v>157</v>
      </c>
      <c r="F1080" s="280">
        <v>2368.4119999999998</v>
      </c>
      <c r="G1080" s="36"/>
      <c r="H1080" s="41"/>
    </row>
    <row r="1081" spans="1:8" s="2" customFormat="1" ht="16.899999999999999" customHeight="1">
      <c r="A1081" s="36"/>
      <c r="B1081" s="41"/>
      <c r="C1081" s="279" t="s">
        <v>1993</v>
      </c>
      <c r="D1081" s="279" t="s">
        <v>1994</v>
      </c>
      <c r="E1081" s="19" t="s">
        <v>157</v>
      </c>
      <c r="F1081" s="280">
        <v>2452.4050000000002</v>
      </c>
      <c r="G1081" s="36"/>
      <c r="H1081" s="41"/>
    </row>
    <row r="1082" spans="1:8" s="2" customFormat="1" ht="16.899999999999999" customHeight="1">
      <c r="A1082" s="36"/>
      <c r="B1082" s="41"/>
      <c r="C1082" s="279" t="s">
        <v>2001</v>
      </c>
      <c r="D1082" s="279" t="s">
        <v>2002</v>
      </c>
      <c r="E1082" s="19" t="s">
        <v>157</v>
      </c>
      <c r="F1082" s="280">
        <v>9778.5869999999995</v>
      </c>
      <c r="G1082" s="36"/>
      <c r="H1082" s="41"/>
    </row>
    <row r="1083" spans="1:8" s="2" customFormat="1" ht="16.899999999999999" customHeight="1">
      <c r="A1083" s="36"/>
      <c r="B1083" s="41"/>
      <c r="C1083" s="275" t="s">
        <v>2207</v>
      </c>
      <c r="D1083" s="276" t="s">
        <v>151</v>
      </c>
      <c r="E1083" s="277" t="s">
        <v>152</v>
      </c>
      <c r="F1083" s="278">
        <v>48.581000000000003</v>
      </c>
      <c r="G1083" s="36"/>
      <c r="H1083" s="41"/>
    </row>
    <row r="1084" spans="1:8" s="2" customFormat="1" ht="16.899999999999999" customHeight="1">
      <c r="A1084" s="36"/>
      <c r="B1084" s="41"/>
      <c r="C1084" s="279" t="s">
        <v>19</v>
      </c>
      <c r="D1084" s="279" t="s">
        <v>3236</v>
      </c>
      <c r="E1084" s="19" t="s">
        <v>19</v>
      </c>
      <c r="F1084" s="280">
        <v>0</v>
      </c>
      <c r="G1084" s="36"/>
      <c r="H1084" s="41"/>
    </row>
    <row r="1085" spans="1:8" s="2" customFormat="1" ht="16.899999999999999" customHeight="1">
      <c r="A1085" s="36"/>
      <c r="B1085" s="41"/>
      <c r="C1085" s="279" t="s">
        <v>19</v>
      </c>
      <c r="D1085" s="279" t="s">
        <v>3237</v>
      </c>
      <c r="E1085" s="19" t="s">
        <v>19</v>
      </c>
      <c r="F1085" s="280">
        <v>0</v>
      </c>
      <c r="G1085" s="36"/>
      <c r="H1085" s="41"/>
    </row>
    <row r="1086" spans="1:8" s="2" customFormat="1" ht="16.899999999999999" customHeight="1">
      <c r="A1086" s="36"/>
      <c r="B1086" s="41"/>
      <c r="C1086" s="279" t="s">
        <v>19</v>
      </c>
      <c r="D1086" s="279" t="s">
        <v>3238</v>
      </c>
      <c r="E1086" s="19" t="s">
        <v>19</v>
      </c>
      <c r="F1086" s="280">
        <v>36.4</v>
      </c>
      <c r="G1086" s="36"/>
      <c r="H1086" s="41"/>
    </row>
    <row r="1087" spans="1:8" s="2" customFormat="1" ht="16.899999999999999" customHeight="1">
      <c r="A1087" s="36"/>
      <c r="B1087" s="41"/>
      <c r="C1087" s="279" t="s">
        <v>19</v>
      </c>
      <c r="D1087" s="279" t="s">
        <v>3239</v>
      </c>
      <c r="E1087" s="19" t="s">
        <v>19</v>
      </c>
      <c r="F1087" s="280">
        <v>7.2</v>
      </c>
      <c r="G1087" s="36"/>
      <c r="H1087" s="41"/>
    </row>
    <row r="1088" spans="1:8" s="2" customFormat="1" ht="16.899999999999999" customHeight="1">
      <c r="A1088" s="36"/>
      <c r="B1088" s="41"/>
      <c r="C1088" s="279" t="s">
        <v>19</v>
      </c>
      <c r="D1088" s="279" t="s">
        <v>3240</v>
      </c>
      <c r="E1088" s="19" t="s">
        <v>19</v>
      </c>
      <c r="F1088" s="280">
        <v>2.2000000000000002</v>
      </c>
      <c r="G1088" s="36"/>
      <c r="H1088" s="41"/>
    </row>
    <row r="1089" spans="1:8" s="2" customFormat="1" ht="16.899999999999999" customHeight="1">
      <c r="A1089" s="36"/>
      <c r="B1089" s="41"/>
      <c r="C1089" s="279" t="s">
        <v>19</v>
      </c>
      <c r="D1089" s="279" t="s">
        <v>3241</v>
      </c>
      <c r="E1089" s="19" t="s">
        <v>19</v>
      </c>
      <c r="F1089" s="280">
        <v>2.7810000000000001</v>
      </c>
      <c r="G1089" s="36"/>
      <c r="H1089" s="41"/>
    </row>
    <row r="1090" spans="1:8" s="2" customFormat="1" ht="16.899999999999999" customHeight="1">
      <c r="A1090" s="36"/>
      <c r="B1090" s="41"/>
      <c r="C1090" s="279" t="s">
        <v>2207</v>
      </c>
      <c r="D1090" s="279" t="s">
        <v>349</v>
      </c>
      <c r="E1090" s="19" t="s">
        <v>19</v>
      </c>
      <c r="F1090" s="280">
        <v>48.581000000000003</v>
      </c>
      <c r="G1090" s="36"/>
      <c r="H1090" s="41"/>
    </row>
    <row r="1091" spans="1:8" s="2" customFormat="1" ht="16.899999999999999" customHeight="1">
      <c r="A1091" s="36"/>
      <c r="B1091" s="41"/>
      <c r="C1091" s="281" t="s">
        <v>7614</v>
      </c>
      <c r="D1091" s="36"/>
      <c r="E1091" s="36"/>
      <c r="F1091" s="36"/>
      <c r="G1091" s="36"/>
      <c r="H1091" s="41"/>
    </row>
    <row r="1092" spans="1:8" s="2" customFormat="1" ht="16.899999999999999" customHeight="1">
      <c r="A1092" s="36"/>
      <c r="B1092" s="41"/>
      <c r="C1092" s="279" t="s">
        <v>3232</v>
      </c>
      <c r="D1092" s="279" t="s">
        <v>3233</v>
      </c>
      <c r="E1092" s="19" t="s">
        <v>152</v>
      </c>
      <c r="F1092" s="280">
        <v>48.581000000000003</v>
      </c>
      <c r="G1092" s="36"/>
      <c r="H1092" s="41"/>
    </row>
    <row r="1093" spans="1:8" s="2" customFormat="1" ht="16.899999999999999" customHeight="1">
      <c r="A1093" s="36"/>
      <c r="B1093" s="41"/>
      <c r="C1093" s="279" t="s">
        <v>1982</v>
      </c>
      <c r="D1093" s="279" t="s">
        <v>1983</v>
      </c>
      <c r="E1093" s="19" t="s">
        <v>157</v>
      </c>
      <c r="F1093" s="280">
        <v>133.59800000000001</v>
      </c>
      <c r="G1093" s="36"/>
      <c r="H1093" s="41"/>
    </row>
    <row r="1094" spans="1:8" s="2" customFormat="1" ht="16.899999999999999" customHeight="1">
      <c r="A1094" s="36"/>
      <c r="B1094" s="41"/>
      <c r="C1094" s="279" t="s">
        <v>1986</v>
      </c>
      <c r="D1094" s="279" t="s">
        <v>1987</v>
      </c>
      <c r="E1094" s="19" t="s">
        <v>157</v>
      </c>
      <c r="F1094" s="280">
        <v>2368.4119999999998</v>
      </c>
      <c r="G1094" s="36"/>
      <c r="H1094" s="41"/>
    </row>
    <row r="1095" spans="1:8" s="2" customFormat="1" ht="16.899999999999999" customHeight="1">
      <c r="A1095" s="36"/>
      <c r="B1095" s="41"/>
      <c r="C1095" s="279" t="s">
        <v>1993</v>
      </c>
      <c r="D1095" s="279" t="s">
        <v>1994</v>
      </c>
      <c r="E1095" s="19" t="s">
        <v>157</v>
      </c>
      <c r="F1095" s="280">
        <v>2452.4050000000002</v>
      </c>
      <c r="G1095" s="36"/>
      <c r="H1095" s="41"/>
    </row>
    <row r="1096" spans="1:8" s="2" customFormat="1" ht="16.899999999999999" customHeight="1">
      <c r="A1096" s="36"/>
      <c r="B1096" s="41"/>
      <c r="C1096" s="279" t="s">
        <v>2001</v>
      </c>
      <c r="D1096" s="279" t="s">
        <v>2002</v>
      </c>
      <c r="E1096" s="19" t="s">
        <v>157</v>
      </c>
      <c r="F1096" s="280">
        <v>9778.5869999999995</v>
      </c>
      <c r="G1096" s="36"/>
      <c r="H1096" s="41"/>
    </row>
    <row r="1097" spans="1:8" s="2" customFormat="1" ht="16.899999999999999" customHeight="1">
      <c r="A1097" s="36"/>
      <c r="B1097" s="41"/>
      <c r="C1097" s="275" t="s">
        <v>7633</v>
      </c>
      <c r="D1097" s="276" t="s">
        <v>7634</v>
      </c>
      <c r="E1097" s="277" t="s">
        <v>152</v>
      </c>
      <c r="F1097" s="278">
        <v>14.49</v>
      </c>
      <c r="G1097" s="36"/>
      <c r="H1097" s="41"/>
    </row>
    <row r="1098" spans="1:8" s="2" customFormat="1" ht="16.899999999999999" customHeight="1">
      <c r="A1098" s="36"/>
      <c r="B1098" s="41"/>
      <c r="C1098" s="279" t="s">
        <v>19</v>
      </c>
      <c r="D1098" s="279" t="s">
        <v>7635</v>
      </c>
      <c r="E1098" s="19" t="s">
        <v>19</v>
      </c>
      <c r="F1098" s="280">
        <v>0</v>
      </c>
      <c r="G1098" s="36"/>
      <c r="H1098" s="41"/>
    </row>
    <row r="1099" spans="1:8" s="2" customFormat="1" ht="16.899999999999999" customHeight="1">
      <c r="A1099" s="36"/>
      <c r="B1099" s="41"/>
      <c r="C1099" s="279" t="s">
        <v>19</v>
      </c>
      <c r="D1099" s="279" t="s">
        <v>7636</v>
      </c>
      <c r="E1099" s="19" t="s">
        <v>19</v>
      </c>
      <c r="F1099" s="280">
        <v>4.83</v>
      </c>
      <c r="G1099" s="36"/>
      <c r="H1099" s="41"/>
    </row>
    <row r="1100" spans="1:8" s="2" customFormat="1" ht="16.899999999999999" customHeight="1">
      <c r="A1100" s="36"/>
      <c r="B1100" s="41"/>
      <c r="C1100" s="279" t="s">
        <v>19</v>
      </c>
      <c r="D1100" s="279" t="s">
        <v>7637</v>
      </c>
      <c r="E1100" s="19" t="s">
        <v>19</v>
      </c>
      <c r="F1100" s="280">
        <v>0</v>
      </c>
      <c r="G1100" s="36"/>
      <c r="H1100" s="41"/>
    </row>
    <row r="1101" spans="1:8" s="2" customFormat="1" ht="16.899999999999999" customHeight="1">
      <c r="A1101" s="36"/>
      <c r="B1101" s="41"/>
      <c r="C1101" s="279" t="s">
        <v>19</v>
      </c>
      <c r="D1101" s="279" t="s">
        <v>7638</v>
      </c>
      <c r="E1101" s="19" t="s">
        <v>19</v>
      </c>
      <c r="F1101" s="280">
        <v>2.415</v>
      </c>
      <c r="G1101" s="36"/>
      <c r="H1101" s="41"/>
    </row>
    <row r="1102" spans="1:8" s="2" customFormat="1" ht="16.899999999999999" customHeight="1">
      <c r="A1102" s="36"/>
      <c r="B1102" s="41"/>
      <c r="C1102" s="279" t="s">
        <v>19</v>
      </c>
      <c r="D1102" s="279" t="s">
        <v>7639</v>
      </c>
      <c r="E1102" s="19" t="s">
        <v>19</v>
      </c>
      <c r="F1102" s="280">
        <v>0</v>
      </c>
      <c r="G1102" s="36"/>
      <c r="H1102" s="41"/>
    </row>
    <row r="1103" spans="1:8" s="2" customFormat="1" ht="16.899999999999999" customHeight="1">
      <c r="A1103" s="36"/>
      <c r="B1103" s="41"/>
      <c r="C1103" s="279" t="s">
        <v>19</v>
      </c>
      <c r="D1103" s="279" t="s">
        <v>7640</v>
      </c>
      <c r="E1103" s="19" t="s">
        <v>19</v>
      </c>
      <c r="F1103" s="280">
        <v>7.2450000000000001</v>
      </c>
      <c r="G1103" s="36"/>
      <c r="H1103" s="41"/>
    </row>
    <row r="1104" spans="1:8" s="2" customFormat="1" ht="16.899999999999999" customHeight="1">
      <c r="A1104" s="36"/>
      <c r="B1104" s="41"/>
      <c r="C1104" s="279" t="s">
        <v>7633</v>
      </c>
      <c r="D1104" s="279" t="s">
        <v>349</v>
      </c>
      <c r="E1104" s="19" t="s">
        <v>19</v>
      </c>
      <c r="F1104" s="280">
        <v>14.49</v>
      </c>
      <c r="G1104" s="36"/>
      <c r="H1104" s="41"/>
    </row>
    <row r="1105" spans="1:8" s="2" customFormat="1" ht="16.899999999999999" customHeight="1">
      <c r="A1105" s="36"/>
      <c r="B1105" s="41"/>
      <c r="C1105" s="275" t="s">
        <v>2209</v>
      </c>
      <c r="D1105" s="276" t="s">
        <v>2210</v>
      </c>
      <c r="E1105" s="277" t="s">
        <v>152</v>
      </c>
      <c r="F1105" s="278">
        <v>514.56299999999999</v>
      </c>
      <c r="G1105" s="36"/>
      <c r="H1105" s="41"/>
    </row>
    <row r="1106" spans="1:8" s="2" customFormat="1" ht="16.899999999999999" customHeight="1">
      <c r="A1106" s="36"/>
      <c r="B1106" s="41"/>
      <c r="C1106" s="281" t="s">
        <v>7614</v>
      </c>
      <c r="D1106" s="36"/>
      <c r="E1106" s="36"/>
      <c r="F1106" s="36"/>
      <c r="G1106" s="36"/>
      <c r="H1106" s="41"/>
    </row>
    <row r="1107" spans="1:8" s="2" customFormat="1" ht="16.899999999999999" customHeight="1">
      <c r="A1107" s="36"/>
      <c r="B1107" s="41"/>
      <c r="C1107" s="279" t="s">
        <v>1986</v>
      </c>
      <c r="D1107" s="279" t="s">
        <v>1987</v>
      </c>
      <c r="E1107" s="19" t="s">
        <v>157</v>
      </c>
      <c r="F1107" s="280">
        <v>2368.4119999999998</v>
      </c>
      <c r="G1107" s="36"/>
      <c r="H1107" s="41"/>
    </row>
    <row r="1108" spans="1:8" s="2" customFormat="1" ht="16.899999999999999" customHeight="1">
      <c r="A1108" s="36"/>
      <c r="B1108" s="41"/>
      <c r="C1108" s="279" t="s">
        <v>1993</v>
      </c>
      <c r="D1108" s="279" t="s">
        <v>1994</v>
      </c>
      <c r="E1108" s="19" t="s">
        <v>157</v>
      </c>
      <c r="F1108" s="280">
        <v>2452.4050000000002</v>
      </c>
      <c r="G1108" s="36"/>
      <c r="H1108" s="41"/>
    </row>
    <row r="1109" spans="1:8" s="2" customFormat="1" ht="16.899999999999999" customHeight="1">
      <c r="A1109" s="36"/>
      <c r="B1109" s="41"/>
      <c r="C1109" s="279" t="s">
        <v>2001</v>
      </c>
      <c r="D1109" s="279" t="s">
        <v>2002</v>
      </c>
      <c r="E1109" s="19" t="s">
        <v>157</v>
      </c>
      <c r="F1109" s="280">
        <v>9778.5869999999995</v>
      </c>
      <c r="G1109" s="36"/>
      <c r="H1109" s="41"/>
    </row>
    <row r="1110" spans="1:8" s="2" customFormat="1" ht="16.899999999999999" customHeight="1">
      <c r="A1110" s="36"/>
      <c r="B1110" s="41"/>
      <c r="C1110" s="275" t="s">
        <v>7641</v>
      </c>
      <c r="D1110" s="276" t="s">
        <v>7642</v>
      </c>
      <c r="E1110" s="277" t="s">
        <v>135</v>
      </c>
      <c r="F1110" s="278">
        <v>154.62</v>
      </c>
      <c r="G1110" s="36"/>
      <c r="H1110" s="41"/>
    </row>
    <row r="1111" spans="1:8" s="2" customFormat="1" ht="16.899999999999999" customHeight="1">
      <c r="A1111" s="36"/>
      <c r="B1111" s="41"/>
      <c r="C1111" s="279" t="s">
        <v>19</v>
      </c>
      <c r="D1111" s="279" t="s">
        <v>7643</v>
      </c>
      <c r="E1111" s="19" t="s">
        <v>19</v>
      </c>
      <c r="F1111" s="280">
        <v>0</v>
      </c>
      <c r="G1111" s="36"/>
      <c r="H1111" s="41"/>
    </row>
    <row r="1112" spans="1:8" s="2" customFormat="1" ht="16.899999999999999" customHeight="1">
      <c r="A1112" s="36"/>
      <c r="B1112" s="41"/>
      <c r="C1112" s="279" t="s">
        <v>19</v>
      </c>
      <c r="D1112" s="279" t="s">
        <v>7644</v>
      </c>
      <c r="E1112" s="19" t="s">
        <v>19</v>
      </c>
      <c r="F1112" s="280">
        <v>72</v>
      </c>
      <c r="G1112" s="36"/>
      <c r="H1112" s="41"/>
    </row>
    <row r="1113" spans="1:8" s="2" customFormat="1" ht="16.899999999999999" customHeight="1">
      <c r="A1113" s="36"/>
      <c r="B1113" s="41"/>
      <c r="C1113" s="279" t="s">
        <v>19</v>
      </c>
      <c r="D1113" s="279" t="s">
        <v>7645</v>
      </c>
      <c r="E1113" s="19" t="s">
        <v>19</v>
      </c>
      <c r="F1113" s="280">
        <v>0</v>
      </c>
      <c r="G1113" s="36"/>
      <c r="H1113" s="41"/>
    </row>
    <row r="1114" spans="1:8" s="2" customFormat="1" ht="16.899999999999999" customHeight="1">
      <c r="A1114" s="36"/>
      <c r="B1114" s="41"/>
      <c r="C1114" s="279" t="s">
        <v>19</v>
      </c>
      <c r="D1114" s="279" t="s">
        <v>7646</v>
      </c>
      <c r="E1114" s="19" t="s">
        <v>19</v>
      </c>
      <c r="F1114" s="280">
        <v>82.62</v>
      </c>
      <c r="G1114" s="36"/>
      <c r="H1114" s="41"/>
    </row>
    <row r="1115" spans="1:8" s="2" customFormat="1" ht="16.899999999999999" customHeight="1">
      <c r="A1115" s="36"/>
      <c r="B1115" s="41"/>
      <c r="C1115" s="279" t="s">
        <v>7641</v>
      </c>
      <c r="D1115" s="279" t="s">
        <v>349</v>
      </c>
      <c r="E1115" s="19" t="s">
        <v>19</v>
      </c>
      <c r="F1115" s="280">
        <v>154.62</v>
      </c>
      <c r="G1115" s="36"/>
      <c r="H1115" s="41"/>
    </row>
    <row r="1116" spans="1:8" s="2" customFormat="1" ht="16.899999999999999" customHeight="1">
      <c r="A1116" s="36"/>
      <c r="B1116" s="41"/>
      <c r="C1116" s="275" t="s">
        <v>7647</v>
      </c>
      <c r="D1116" s="276" t="s">
        <v>7648</v>
      </c>
      <c r="E1116" s="277" t="s">
        <v>135</v>
      </c>
      <c r="F1116" s="278">
        <v>11.7</v>
      </c>
      <c r="G1116" s="36"/>
      <c r="H1116" s="41"/>
    </row>
    <row r="1117" spans="1:8" s="2" customFormat="1" ht="16.899999999999999" customHeight="1">
      <c r="A1117" s="36"/>
      <c r="B1117" s="41"/>
      <c r="C1117" s="279" t="s">
        <v>19</v>
      </c>
      <c r="D1117" s="279" t="s">
        <v>7649</v>
      </c>
      <c r="E1117" s="19" t="s">
        <v>19</v>
      </c>
      <c r="F1117" s="280">
        <v>10.199999999999999</v>
      </c>
      <c r="G1117" s="36"/>
      <c r="H1117" s="41"/>
    </row>
    <row r="1118" spans="1:8" s="2" customFormat="1" ht="16.899999999999999" customHeight="1">
      <c r="A1118" s="36"/>
      <c r="B1118" s="41"/>
      <c r="C1118" s="279" t="s">
        <v>19</v>
      </c>
      <c r="D1118" s="279" t="s">
        <v>7650</v>
      </c>
      <c r="E1118" s="19" t="s">
        <v>19</v>
      </c>
      <c r="F1118" s="280">
        <v>1.5</v>
      </c>
      <c r="G1118" s="36"/>
      <c r="H1118" s="41"/>
    </row>
    <row r="1119" spans="1:8" s="2" customFormat="1" ht="16.899999999999999" customHeight="1">
      <c r="A1119" s="36"/>
      <c r="B1119" s="41"/>
      <c r="C1119" s="279" t="s">
        <v>7647</v>
      </c>
      <c r="D1119" s="279" t="s">
        <v>349</v>
      </c>
      <c r="E1119" s="19" t="s">
        <v>19</v>
      </c>
      <c r="F1119" s="280">
        <v>11.7</v>
      </c>
      <c r="G1119" s="36"/>
      <c r="H1119" s="41"/>
    </row>
    <row r="1120" spans="1:8" s="2" customFormat="1" ht="16.899999999999999" customHeight="1">
      <c r="A1120" s="36"/>
      <c r="B1120" s="41"/>
      <c r="C1120" s="275" t="s">
        <v>2212</v>
      </c>
      <c r="D1120" s="276" t="s">
        <v>2213</v>
      </c>
      <c r="E1120" s="277" t="s">
        <v>186</v>
      </c>
      <c r="F1120" s="278">
        <v>36</v>
      </c>
      <c r="G1120" s="36"/>
      <c r="H1120" s="41"/>
    </row>
    <row r="1121" spans="1:8" s="2" customFormat="1" ht="16.899999999999999" customHeight="1">
      <c r="A1121" s="36"/>
      <c r="B1121" s="41"/>
      <c r="C1121" s="279" t="s">
        <v>19</v>
      </c>
      <c r="D1121" s="279" t="s">
        <v>3286</v>
      </c>
      <c r="E1121" s="19" t="s">
        <v>19</v>
      </c>
      <c r="F1121" s="280">
        <v>0</v>
      </c>
      <c r="G1121" s="36"/>
      <c r="H1121" s="41"/>
    </row>
    <row r="1122" spans="1:8" s="2" customFormat="1" ht="16.899999999999999" customHeight="1">
      <c r="A1122" s="36"/>
      <c r="B1122" s="41"/>
      <c r="C1122" s="279" t="s">
        <v>2212</v>
      </c>
      <c r="D1122" s="279" t="s">
        <v>701</v>
      </c>
      <c r="E1122" s="19" t="s">
        <v>19</v>
      </c>
      <c r="F1122" s="280">
        <v>36</v>
      </c>
      <c r="G1122" s="36"/>
      <c r="H1122" s="41"/>
    </row>
    <row r="1123" spans="1:8" s="2" customFormat="1" ht="16.899999999999999" customHeight="1">
      <c r="A1123" s="36"/>
      <c r="B1123" s="41"/>
      <c r="C1123" s="281" t="s">
        <v>7614</v>
      </c>
      <c r="D1123" s="36"/>
      <c r="E1123" s="36"/>
      <c r="F1123" s="36"/>
      <c r="G1123" s="36"/>
      <c r="H1123" s="41"/>
    </row>
    <row r="1124" spans="1:8" s="2" customFormat="1" ht="16.899999999999999" customHeight="1">
      <c r="A1124" s="36"/>
      <c r="B1124" s="41"/>
      <c r="C1124" s="279" t="s">
        <v>3282</v>
      </c>
      <c r="D1124" s="279" t="s">
        <v>3283</v>
      </c>
      <c r="E1124" s="19" t="s">
        <v>186</v>
      </c>
      <c r="F1124" s="280">
        <v>36</v>
      </c>
      <c r="G1124" s="36"/>
      <c r="H1124" s="41"/>
    </row>
    <row r="1125" spans="1:8" s="2" customFormat="1" ht="16.899999999999999" customHeight="1">
      <c r="A1125" s="36"/>
      <c r="B1125" s="41"/>
      <c r="C1125" s="279" t="s">
        <v>3564</v>
      </c>
      <c r="D1125" s="279" t="s">
        <v>3565</v>
      </c>
      <c r="E1125" s="19" t="s">
        <v>267</v>
      </c>
      <c r="F1125" s="280">
        <v>-3789.7139999999999</v>
      </c>
      <c r="G1125" s="36"/>
      <c r="H1125" s="41"/>
    </row>
    <row r="1126" spans="1:8" s="2" customFormat="1" ht="16.899999999999999" customHeight="1">
      <c r="A1126" s="36"/>
      <c r="B1126" s="41"/>
      <c r="C1126" s="279" t="s">
        <v>1993</v>
      </c>
      <c r="D1126" s="279" t="s">
        <v>1994</v>
      </c>
      <c r="E1126" s="19" t="s">
        <v>157</v>
      </c>
      <c r="F1126" s="280">
        <v>2452.4050000000002</v>
      </c>
      <c r="G1126" s="36"/>
      <c r="H1126" s="41"/>
    </row>
    <row r="1127" spans="1:8" s="2" customFormat="1" ht="16.899999999999999" customHeight="1">
      <c r="A1127" s="36"/>
      <c r="B1127" s="41"/>
      <c r="C1127" s="279" t="s">
        <v>2001</v>
      </c>
      <c r="D1127" s="279" t="s">
        <v>2002</v>
      </c>
      <c r="E1127" s="19" t="s">
        <v>157</v>
      </c>
      <c r="F1127" s="280">
        <v>9778.5869999999995</v>
      </c>
      <c r="G1127" s="36"/>
      <c r="H1127" s="41"/>
    </row>
    <row r="1128" spans="1:8" s="2" customFormat="1" ht="16.899999999999999" customHeight="1">
      <c r="A1128" s="36"/>
      <c r="B1128" s="41"/>
      <c r="C1128" s="275" t="s">
        <v>2214</v>
      </c>
      <c r="D1128" s="276" t="s">
        <v>2215</v>
      </c>
      <c r="E1128" s="277" t="s">
        <v>135</v>
      </c>
      <c r="F1128" s="278">
        <v>358.98</v>
      </c>
      <c r="G1128" s="36"/>
      <c r="H1128" s="41"/>
    </row>
    <row r="1129" spans="1:8" s="2" customFormat="1" ht="16.899999999999999" customHeight="1">
      <c r="A1129" s="36"/>
      <c r="B1129" s="41"/>
      <c r="C1129" s="281" t="s">
        <v>7614</v>
      </c>
      <c r="D1129" s="36"/>
      <c r="E1129" s="36"/>
      <c r="F1129" s="36"/>
      <c r="G1129" s="36"/>
      <c r="H1129" s="41"/>
    </row>
    <row r="1130" spans="1:8" s="2" customFormat="1" ht="16.899999999999999" customHeight="1">
      <c r="A1130" s="36"/>
      <c r="B1130" s="41"/>
      <c r="C1130" s="279" t="s">
        <v>3635</v>
      </c>
      <c r="D1130" s="279" t="s">
        <v>3636</v>
      </c>
      <c r="E1130" s="19" t="s">
        <v>135</v>
      </c>
      <c r="F1130" s="280">
        <v>945.20799999999997</v>
      </c>
      <c r="G1130" s="36"/>
      <c r="H1130" s="41"/>
    </row>
    <row r="1131" spans="1:8" s="2" customFormat="1" ht="16.899999999999999" customHeight="1">
      <c r="A1131" s="36"/>
      <c r="B1131" s="41"/>
      <c r="C1131" s="279" t="s">
        <v>3646</v>
      </c>
      <c r="D1131" s="279" t="s">
        <v>3647</v>
      </c>
      <c r="E1131" s="19" t="s">
        <v>135</v>
      </c>
      <c r="F1131" s="280">
        <v>394.87799999999999</v>
      </c>
      <c r="G1131" s="36"/>
      <c r="H1131" s="41"/>
    </row>
    <row r="1132" spans="1:8" s="2" customFormat="1" ht="16.899999999999999" customHeight="1">
      <c r="A1132" s="36"/>
      <c r="B1132" s="41"/>
      <c r="C1132" s="275" t="s">
        <v>2217</v>
      </c>
      <c r="D1132" s="276" t="s">
        <v>2218</v>
      </c>
      <c r="E1132" s="277" t="s">
        <v>135</v>
      </c>
      <c r="F1132" s="278">
        <v>264.43</v>
      </c>
      <c r="G1132" s="36"/>
      <c r="H1132" s="41"/>
    </row>
    <row r="1133" spans="1:8" s="2" customFormat="1" ht="16.899999999999999" customHeight="1">
      <c r="A1133" s="36"/>
      <c r="B1133" s="41"/>
      <c r="C1133" s="279" t="s">
        <v>19</v>
      </c>
      <c r="D1133" s="279" t="s">
        <v>2218</v>
      </c>
      <c r="E1133" s="19" t="s">
        <v>19</v>
      </c>
      <c r="F1133" s="280">
        <v>0</v>
      </c>
      <c r="G1133" s="36"/>
      <c r="H1133" s="41"/>
    </row>
    <row r="1134" spans="1:8" s="2" customFormat="1" ht="16.899999999999999" customHeight="1">
      <c r="A1134" s="36"/>
      <c r="B1134" s="41"/>
      <c r="C1134" s="279" t="s">
        <v>19</v>
      </c>
      <c r="D1134" s="279" t="s">
        <v>3760</v>
      </c>
      <c r="E1134" s="19" t="s">
        <v>19</v>
      </c>
      <c r="F1134" s="280">
        <v>259.93</v>
      </c>
      <c r="G1134" s="36"/>
      <c r="H1134" s="41"/>
    </row>
    <row r="1135" spans="1:8" s="2" customFormat="1" ht="16.899999999999999" customHeight="1">
      <c r="A1135" s="36"/>
      <c r="B1135" s="41"/>
      <c r="C1135" s="279" t="s">
        <v>19</v>
      </c>
      <c r="D1135" s="279" t="s">
        <v>3761</v>
      </c>
      <c r="E1135" s="19" t="s">
        <v>19</v>
      </c>
      <c r="F1135" s="280">
        <v>0</v>
      </c>
      <c r="G1135" s="36"/>
      <c r="H1135" s="41"/>
    </row>
    <row r="1136" spans="1:8" s="2" customFormat="1" ht="16.899999999999999" customHeight="1">
      <c r="A1136" s="36"/>
      <c r="B1136" s="41"/>
      <c r="C1136" s="279" t="s">
        <v>19</v>
      </c>
      <c r="D1136" s="279" t="s">
        <v>3762</v>
      </c>
      <c r="E1136" s="19" t="s">
        <v>19</v>
      </c>
      <c r="F1136" s="280">
        <v>4.5</v>
      </c>
      <c r="G1136" s="36"/>
      <c r="H1136" s="41"/>
    </row>
    <row r="1137" spans="1:8" s="2" customFormat="1" ht="16.899999999999999" customHeight="1">
      <c r="A1137" s="36"/>
      <c r="B1137" s="41"/>
      <c r="C1137" s="279" t="s">
        <v>2217</v>
      </c>
      <c r="D1137" s="279" t="s">
        <v>349</v>
      </c>
      <c r="E1137" s="19" t="s">
        <v>19</v>
      </c>
      <c r="F1137" s="280">
        <v>264.43</v>
      </c>
      <c r="G1137" s="36"/>
      <c r="H1137" s="41"/>
    </row>
    <row r="1138" spans="1:8" s="2" customFormat="1" ht="16.899999999999999" customHeight="1">
      <c r="A1138" s="36"/>
      <c r="B1138" s="41"/>
      <c r="C1138" s="281" t="s">
        <v>7614</v>
      </c>
      <c r="D1138" s="36"/>
      <c r="E1138" s="36"/>
      <c r="F1138" s="36"/>
      <c r="G1138" s="36"/>
      <c r="H1138" s="41"/>
    </row>
    <row r="1139" spans="1:8" s="2" customFormat="1" ht="16.899999999999999" customHeight="1">
      <c r="A1139" s="36"/>
      <c r="B1139" s="41"/>
      <c r="C1139" s="279" t="s">
        <v>2051</v>
      </c>
      <c r="D1139" s="279" t="s">
        <v>2052</v>
      </c>
      <c r="E1139" s="19" t="s">
        <v>135</v>
      </c>
      <c r="F1139" s="280">
        <v>264.43</v>
      </c>
      <c r="G1139" s="36"/>
      <c r="H1139" s="41"/>
    </row>
    <row r="1140" spans="1:8" s="2" customFormat="1" ht="16.899999999999999" customHeight="1">
      <c r="A1140" s="36"/>
      <c r="B1140" s="41"/>
      <c r="C1140" s="279" t="s">
        <v>3764</v>
      </c>
      <c r="D1140" s="279" t="s">
        <v>3765</v>
      </c>
      <c r="E1140" s="19" t="s">
        <v>135</v>
      </c>
      <c r="F1140" s="280">
        <v>304.09500000000003</v>
      </c>
      <c r="G1140" s="36"/>
      <c r="H1140" s="41"/>
    </row>
    <row r="1141" spans="1:8" s="2" customFormat="1" ht="16.899999999999999" customHeight="1">
      <c r="A1141" s="36"/>
      <c r="B1141" s="41"/>
      <c r="C1141" s="275" t="s">
        <v>2220</v>
      </c>
      <c r="D1141" s="276" t="s">
        <v>2221</v>
      </c>
      <c r="E1141" s="277" t="s">
        <v>135</v>
      </c>
      <c r="F1141" s="278">
        <v>2.1930000000000001</v>
      </c>
      <c r="G1141" s="36"/>
      <c r="H1141" s="41"/>
    </row>
    <row r="1142" spans="1:8" s="2" customFormat="1" ht="16.899999999999999" customHeight="1">
      <c r="A1142" s="36"/>
      <c r="B1142" s="41"/>
      <c r="C1142" s="279" t="s">
        <v>19</v>
      </c>
      <c r="D1142" s="279" t="s">
        <v>3412</v>
      </c>
      <c r="E1142" s="19" t="s">
        <v>19</v>
      </c>
      <c r="F1142" s="280">
        <v>0</v>
      </c>
      <c r="G1142" s="36"/>
      <c r="H1142" s="41"/>
    </row>
    <row r="1143" spans="1:8" s="2" customFormat="1" ht="16.899999999999999" customHeight="1">
      <c r="A1143" s="36"/>
      <c r="B1143" s="41"/>
      <c r="C1143" s="279" t="s">
        <v>19</v>
      </c>
      <c r="D1143" s="279" t="s">
        <v>3413</v>
      </c>
      <c r="E1143" s="19" t="s">
        <v>19</v>
      </c>
      <c r="F1143" s="280">
        <v>0.69099999999999995</v>
      </c>
      <c r="G1143" s="36"/>
      <c r="H1143" s="41"/>
    </row>
    <row r="1144" spans="1:8" s="2" customFormat="1" ht="16.899999999999999" customHeight="1">
      <c r="A1144" s="36"/>
      <c r="B1144" s="41"/>
      <c r="C1144" s="279" t="s">
        <v>19</v>
      </c>
      <c r="D1144" s="279" t="s">
        <v>3414</v>
      </c>
      <c r="E1144" s="19" t="s">
        <v>19</v>
      </c>
      <c r="F1144" s="280">
        <v>0</v>
      </c>
      <c r="G1144" s="36"/>
      <c r="H1144" s="41"/>
    </row>
    <row r="1145" spans="1:8" s="2" customFormat="1" ht="16.899999999999999" customHeight="1">
      <c r="A1145" s="36"/>
      <c r="B1145" s="41"/>
      <c r="C1145" s="279" t="s">
        <v>19</v>
      </c>
      <c r="D1145" s="279" t="s">
        <v>3415</v>
      </c>
      <c r="E1145" s="19" t="s">
        <v>19</v>
      </c>
      <c r="F1145" s="280">
        <v>1.502</v>
      </c>
      <c r="G1145" s="36"/>
      <c r="H1145" s="41"/>
    </row>
    <row r="1146" spans="1:8" s="2" customFormat="1" ht="16.899999999999999" customHeight="1">
      <c r="A1146" s="36"/>
      <c r="B1146" s="41"/>
      <c r="C1146" s="279" t="s">
        <v>2220</v>
      </c>
      <c r="D1146" s="279" t="s">
        <v>349</v>
      </c>
      <c r="E1146" s="19" t="s">
        <v>19</v>
      </c>
      <c r="F1146" s="280">
        <v>2.1930000000000001</v>
      </c>
      <c r="G1146" s="36"/>
      <c r="H1146" s="41"/>
    </row>
    <row r="1147" spans="1:8" s="2" customFormat="1" ht="16.899999999999999" customHeight="1">
      <c r="A1147" s="36"/>
      <c r="B1147" s="41"/>
      <c r="C1147" s="281" t="s">
        <v>7614</v>
      </c>
      <c r="D1147" s="36"/>
      <c r="E1147" s="36"/>
      <c r="F1147" s="36"/>
      <c r="G1147" s="36"/>
      <c r="H1147" s="41"/>
    </row>
    <row r="1148" spans="1:8" s="2" customFormat="1" ht="16.899999999999999" customHeight="1">
      <c r="A1148" s="36"/>
      <c r="B1148" s="41"/>
      <c r="C1148" s="279" t="s">
        <v>3406</v>
      </c>
      <c r="D1148" s="279" t="s">
        <v>3407</v>
      </c>
      <c r="E1148" s="19" t="s">
        <v>135</v>
      </c>
      <c r="F1148" s="280">
        <v>2.1930000000000001</v>
      </c>
      <c r="G1148" s="36"/>
      <c r="H1148" s="41"/>
    </row>
    <row r="1149" spans="1:8" s="2" customFormat="1" ht="16.899999999999999" customHeight="1">
      <c r="A1149" s="36"/>
      <c r="B1149" s="41"/>
      <c r="C1149" s="279" t="s">
        <v>3416</v>
      </c>
      <c r="D1149" s="279" t="s">
        <v>3417</v>
      </c>
      <c r="E1149" s="19" t="s">
        <v>135</v>
      </c>
      <c r="F1149" s="280">
        <v>2.1930000000000001</v>
      </c>
      <c r="G1149" s="36"/>
      <c r="H1149" s="41"/>
    </row>
    <row r="1150" spans="1:8" s="2" customFormat="1" ht="16.899999999999999" customHeight="1">
      <c r="A1150" s="36"/>
      <c r="B1150" s="41"/>
      <c r="C1150" s="275" t="s">
        <v>2223</v>
      </c>
      <c r="D1150" s="276" t="s">
        <v>2224</v>
      </c>
      <c r="E1150" s="277" t="s">
        <v>135</v>
      </c>
      <c r="F1150" s="278">
        <v>859.28</v>
      </c>
      <c r="G1150" s="36"/>
      <c r="H1150" s="41"/>
    </row>
    <row r="1151" spans="1:8" s="2" customFormat="1" ht="16.899999999999999" customHeight="1">
      <c r="A1151" s="36"/>
      <c r="B1151" s="41"/>
      <c r="C1151" s="279" t="s">
        <v>19</v>
      </c>
      <c r="D1151" s="279" t="s">
        <v>3639</v>
      </c>
      <c r="E1151" s="19" t="s">
        <v>19</v>
      </c>
      <c r="F1151" s="280">
        <v>0</v>
      </c>
      <c r="G1151" s="36"/>
      <c r="H1151" s="41"/>
    </row>
    <row r="1152" spans="1:8" s="2" customFormat="1" ht="16.899999999999999" customHeight="1">
      <c r="A1152" s="36"/>
      <c r="B1152" s="41"/>
      <c r="C1152" s="279" t="s">
        <v>19</v>
      </c>
      <c r="D1152" s="279" t="s">
        <v>3640</v>
      </c>
      <c r="E1152" s="19" t="s">
        <v>19</v>
      </c>
      <c r="F1152" s="280">
        <v>5.4</v>
      </c>
      <c r="G1152" s="36"/>
      <c r="H1152" s="41"/>
    </row>
    <row r="1153" spans="1:8" s="2" customFormat="1" ht="16.899999999999999" customHeight="1">
      <c r="A1153" s="36"/>
      <c r="B1153" s="41"/>
      <c r="C1153" s="279" t="s">
        <v>19</v>
      </c>
      <c r="D1153" s="279" t="s">
        <v>3641</v>
      </c>
      <c r="E1153" s="19" t="s">
        <v>19</v>
      </c>
      <c r="F1153" s="280">
        <v>0</v>
      </c>
      <c r="G1153" s="36"/>
      <c r="H1153" s="41"/>
    </row>
    <row r="1154" spans="1:8" s="2" customFormat="1" ht="16.899999999999999" customHeight="1">
      <c r="A1154" s="36"/>
      <c r="B1154" s="41"/>
      <c r="C1154" s="279" t="s">
        <v>19</v>
      </c>
      <c r="D1154" s="279" t="s">
        <v>3615</v>
      </c>
      <c r="E1154" s="19" t="s">
        <v>19</v>
      </c>
      <c r="F1154" s="280">
        <v>94.16</v>
      </c>
      <c r="G1154" s="36"/>
      <c r="H1154" s="41"/>
    </row>
    <row r="1155" spans="1:8" s="2" customFormat="1" ht="16.899999999999999" customHeight="1">
      <c r="A1155" s="36"/>
      <c r="B1155" s="41"/>
      <c r="C1155" s="279" t="s">
        <v>19</v>
      </c>
      <c r="D1155" s="279" t="s">
        <v>3616</v>
      </c>
      <c r="E1155" s="19" t="s">
        <v>19</v>
      </c>
      <c r="F1155" s="280">
        <v>0</v>
      </c>
      <c r="G1155" s="36"/>
      <c r="H1155" s="41"/>
    </row>
    <row r="1156" spans="1:8" s="2" customFormat="1" ht="16.899999999999999" customHeight="1">
      <c r="A1156" s="36"/>
      <c r="B1156" s="41"/>
      <c r="C1156" s="279" t="s">
        <v>19</v>
      </c>
      <c r="D1156" s="279" t="s">
        <v>3617</v>
      </c>
      <c r="E1156" s="19" t="s">
        <v>19</v>
      </c>
      <c r="F1156" s="280">
        <v>197.12</v>
      </c>
      <c r="G1156" s="36"/>
      <c r="H1156" s="41"/>
    </row>
    <row r="1157" spans="1:8" s="2" customFormat="1" ht="16.899999999999999" customHeight="1">
      <c r="A1157" s="36"/>
      <c r="B1157" s="41"/>
      <c r="C1157" s="279" t="s">
        <v>19</v>
      </c>
      <c r="D1157" s="279" t="s">
        <v>3605</v>
      </c>
      <c r="E1157" s="19" t="s">
        <v>19</v>
      </c>
      <c r="F1157" s="280">
        <v>0</v>
      </c>
      <c r="G1157" s="36"/>
      <c r="H1157" s="41"/>
    </row>
    <row r="1158" spans="1:8" s="2" customFormat="1" ht="16.899999999999999" customHeight="1">
      <c r="A1158" s="36"/>
      <c r="B1158" s="41"/>
      <c r="C1158" s="279" t="s">
        <v>19</v>
      </c>
      <c r="D1158" s="279" t="s">
        <v>3620</v>
      </c>
      <c r="E1158" s="19" t="s">
        <v>19</v>
      </c>
      <c r="F1158" s="280">
        <v>388.5</v>
      </c>
      <c r="G1158" s="36"/>
      <c r="H1158" s="41"/>
    </row>
    <row r="1159" spans="1:8" s="2" customFormat="1" ht="16.899999999999999" customHeight="1">
      <c r="A1159" s="36"/>
      <c r="B1159" s="41"/>
      <c r="C1159" s="279" t="s">
        <v>19</v>
      </c>
      <c r="D1159" s="279" t="s">
        <v>3603</v>
      </c>
      <c r="E1159" s="19" t="s">
        <v>19</v>
      </c>
      <c r="F1159" s="280">
        <v>0</v>
      </c>
      <c r="G1159" s="36"/>
      <c r="H1159" s="41"/>
    </row>
    <row r="1160" spans="1:8" s="2" customFormat="1" ht="16.899999999999999" customHeight="1">
      <c r="A1160" s="36"/>
      <c r="B1160" s="41"/>
      <c r="C1160" s="279" t="s">
        <v>19</v>
      </c>
      <c r="D1160" s="279" t="s">
        <v>3642</v>
      </c>
      <c r="E1160" s="19" t="s">
        <v>19</v>
      </c>
      <c r="F1160" s="280">
        <v>165.6</v>
      </c>
      <c r="G1160" s="36"/>
      <c r="H1160" s="41"/>
    </row>
    <row r="1161" spans="1:8" s="2" customFormat="1" ht="16.899999999999999" customHeight="1">
      <c r="A1161" s="36"/>
      <c r="B1161" s="41"/>
      <c r="C1161" s="279" t="s">
        <v>19</v>
      </c>
      <c r="D1161" s="279" t="s">
        <v>3643</v>
      </c>
      <c r="E1161" s="19" t="s">
        <v>19</v>
      </c>
      <c r="F1161" s="280">
        <v>0</v>
      </c>
      <c r="G1161" s="36"/>
      <c r="H1161" s="41"/>
    </row>
    <row r="1162" spans="1:8" s="2" customFormat="1" ht="16.899999999999999" customHeight="1">
      <c r="A1162" s="36"/>
      <c r="B1162" s="41"/>
      <c r="C1162" s="279" t="s">
        <v>19</v>
      </c>
      <c r="D1162" s="279" t="s">
        <v>3644</v>
      </c>
      <c r="E1162" s="19" t="s">
        <v>19</v>
      </c>
      <c r="F1162" s="280">
        <v>8.5</v>
      </c>
      <c r="G1162" s="36"/>
      <c r="H1162" s="41"/>
    </row>
    <row r="1163" spans="1:8" s="2" customFormat="1" ht="16.899999999999999" customHeight="1">
      <c r="A1163" s="36"/>
      <c r="B1163" s="41"/>
      <c r="C1163" s="279" t="s">
        <v>2223</v>
      </c>
      <c r="D1163" s="279" t="s">
        <v>550</v>
      </c>
      <c r="E1163" s="19" t="s">
        <v>19</v>
      </c>
      <c r="F1163" s="280">
        <v>859.28</v>
      </c>
      <c r="G1163" s="36"/>
      <c r="H1163" s="41"/>
    </row>
    <row r="1164" spans="1:8" s="2" customFormat="1" ht="16.899999999999999" customHeight="1">
      <c r="A1164" s="36"/>
      <c r="B1164" s="41"/>
      <c r="C1164" s="281" t="s">
        <v>7614</v>
      </c>
      <c r="D1164" s="36"/>
      <c r="E1164" s="36"/>
      <c r="F1164" s="36"/>
      <c r="G1164" s="36"/>
      <c r="H1164" s="41"/>
    </row>
    <row r="1165" spans="1:8" s="2" customFormat="1" ht="16.899999999999999" customHeight="1">
      <c r="A1165" s="36"/>
      <c r="B1165" s="41"/>
      <c r="C1165" s="279" t="s">
        <v>3635</v>
      </c>
      <c r="D1165" s="279" t="s">
        <v>3636</v>
      </c>
      <c r="E1165" s="19" t="s">
        <v>135</v>
      </c>
      <c r="F1165" s="280">
        <v>945.20799999999997</v>
      </c>
      <c r="G1165" s="36"/>
      <c r="H1165" s="41"/>
    </row>
    <row r="1166" spans="1:8" s="2" customFormat="1" ht="16.899999999999999" customHeight="1">
      <c r="A1166" s="36"/>
      <c r="B1166" s="41"/>
      <c r="C1166" s="275" t="s">
        <v>2226</v>
      </c>
      <c r="D1166" s="276" t="s">
        <v>2227</v>
      </c>
      <c r="E1166" s="277" t="s">
        <v>135</v>
      </c>
      <c r="F1166" s="278">
        <v>869.58</v>
      </c>
      <c r="G1166" s="36"/>
      <c r="H1166" s="41"/>
    </row>
    <row r="1167" spans="1:8" s="2" customFormat="1" ht="16.899999999999999" customHeight="1">
      <c r="A1167" s="36"/>
      <c r="B1167" s="41"/>
      <c r="C1167" s="279" t="s">
        <v>19</v>
      </c>
      <c r="D1167" s="279" t="s">
        <v>3612</v>
      </c>
      <c r="E1167" s="19" t="s">
        <v>19</v>
      </c>
      <c r="F1167" s="280">
        <v>0</v>
      </c>
      <c r="G1167" s="36"/>
      <c r="H1167" s="41"/>
    </row>
    <row r="1168" spans="1:8" s="2" customFormat="1" ht="16.899999999999999" customHeight="1">
      <c r="A1168" s="36"/>
      <c r="B1168" s="41"/>
      <c r="C1168" s="279" t="s">
        <v>19</v>
      </c>
      <c r="D1168" s="279" t="s">
        <v>3613</v>
      </c>
      <c r="E1168" s="19" t="s">
        <v>19</v>
      </c>
      <c r="F1168" s="280">
        <v>10.8</v>
      </c>
      <c r="G1168" s="36"/>
      <c r="H1168" s="41"/>
    </row>
    <row r="1169" spans="1:8" s="2" customFormat="1" ht="16.899999999999999" customHeight="1">
      <c r="A1169" s="36"/>
      <c r="B1169" s="41"/>
      <c r="C1169" s="279" t="s">
        <v>19</v>
      </c>
      <c r="D1169" s="279" t="s">
        <v>3614</v>
      </c>
      <c r="E1169" s="19" t="s">
        <v>19</v>
      </c>
      <c r="F1169" s="280">
        <v>0</v>
      </c>
      <c r="G1169" s="36"/>
      <c r="H1169" s="41"/>
    </row>
    <row r="1170" spans="1:8" s="2" customFormat="1" ht="16.899999999999999" customHeight="1">
      <c r="A1170" s="36"/>
      <c r="B1170" s="41"/>
      <c r="C1170" s="279" t="s">
        <v>19</v>
      </c>
      <c r="D1170" s="279" t="s">
        <v>3615</v>
      </c>
      <c r="E1170" s="19" t="s">
        <v>19</v>
      </c>
      <c r="F1170" s="280">
        <v>94.16</v>
      </c>
      <c r="G1170" s="36"/>
      <c r="H1170" s="41"/>
    </row>
    <row r="1171" spans="1:8" s="2" customFormat="1" ht="16.899999999999999" customHeight="1">
      <c r="A1171" s="36"/>
      <c r="B1171" s="41"/>
      <c r="C1171" s="279" t="s">
        <v>19</v>
      </c>
      <c r="D1171" s="279" t="s">
        <v>3616</v>
      </c>
      <c r="E1171" s="19" t="s">
        <v>19</v>
      </c>
      <c r="F1171" s="280">
        <v>0</v>
      </c>
      <c r="G1171" s="36"/>
      <c r="H1171" s="41"/>
    </row>
    <row r="1172" spans="1:8" s="2" customFormat="1" ht="16.899999999999999" customHeight="1">
      <c r="A1172" s="36"/>
      <c r="B1172" s="41"/>
      <c r="C1172" s="279" t="s">
        <v>19</v>
      </c>
      <c r="D1172" s="279" t="s">
        <v>3617</v>
      </c>
      <c r="E1172" s="19" t="s">
        <v>19</v>
      </c>
      <c r="F1172" s="280">
        <v>197.12</v>
      </c>
      <c r="G1172" s="36"/>
      <c r="H1172" s="41"/>
    </row>
    <row r="1173" spans="1:8" s="2" customFormat="1" ht="16.899999999999999" customHeight="1">
      <c r="A1173" s="36"/>
      <c r="B1173" s="41"/>
      <c r="C1173" s="279" t="s">
        <v>19</v>
      </c>
      <c r="D1173" s="279" t="s">
        <v>3618</v>
      </c>
      <c r="E1173" s="19" t="s">
        <v>19</v>
      </c>
      <c r="F1173" s="280">
        <v>0</v>
      </c>
      <c r="G1173" s="36"/>
      <c r="H1173" s="41"/>
    </row>
    <row r="1174" spans="1:8" s="2" customFormat="1" ht="16.899999999999999" customHeight="1">
      <c r="A1174" s="36"/>
      <c r="B1174" s="41"/>
      <c r="C1174" s="279" t="s">
        <v>19</v>
      </c>
      <c r="D1174" s="279" t="s">
        <v>3619</v>
      </c>
      <c r="E1174" s="19" t="s">
        <v>19</v>
      </c>
      <c r="F1174" s="280">
        <v>100.8</v>
      </c>
      <c r="G1174" s="36"/>
      <c r="H1174" s="41"/>
    </row>
    <row r="1175" spans="1:8" s="2" customFormat="1" ht="16.899999999999999" customHeight="1">
      <c r="A1175" s="36"/>
      <c r="B1175" s="41"/>
      <c r="C1175" s="279" t="s">
        <v>19</v>
      </c>
      <c r="D1175" s="279" t="s">
        <v>3605</v>
      </c>
      <c r="E1175" s="19" t="s">
        <v>19</v>
      </c>
      <c r="F1175" s="280">
        <v>0</v>
      </c>
      <c r="G1175" s="36"/>
      <c r="H1175" s="41"/>
    </row>
    <row r="1176" spans="1:8" s="2" customFormat="1" ht="16.899999999999999" customHeight="1">
      <c r="A1176" s="36"/>
      <c r="B1176" s="41"/>
      <c r="C1176" s="279" t="s">
        <v>19</v>
      </c>
      <c r="D1176" s="279" t="s">
        <v>3620</v>
      </c>
      <c r="E1176" s="19" t="s">
        <v>19</v>
      </c>
      <c r="F1176" s="280">
        <v>388.5</v>
      </c>
      <c r="G1176" s="36"/>
      <c r="H1176" s="41"/>
    </row>
    <row r="1177" spans="1:8" s="2" customFormat="1" ht="16.899999999999999" customHeight="1">
      <c r="A1177" s="36"/>
      <c r="B1177" s="41"/>
      <c r="C1177" s="279" t="s">
        <v>19</v>
      </c>
      <c r="D1177" s="279" t="s">
        <v>3603</v>
      </c>
      <c r="E1177" s="19" t="s">
        <v>19</v>
      </c>
      <c r="F1177" s="280">
        <v>0</v>
      </c>
      <c r="G1177" s="36"/>
      <c r="H1177" s="41"/>
    </row>
    <row r="1178" spans="1:8" s="2" customFormat="1" ht="16.899999999999999" customHeight="1">
      <c r="A1178" s="36"/>
      <c r="B1178" s="41"/>
      <c r="C1178" s="279" t="s">
        <v>19</v>
      </c>
      <c r="D1178" s="279" t="s">
        <v>3621</v>
      </c>
      <c r="E1178" s="19" t="s">
        <v>19</v>
      </c>
      <c r="F1178" s="280">
        <v>78.2</v>
      </c>
      <c r="G1178" s="36"/>
      <c r="H1178" s="41"/>
    </row>
    <row r="1179" spans="1:8" s="2" customFormat="1" ht="16.899999999999999" customHeight="1">
      <c r="A1179" s="36"/>
      <c r="B1179" s="41"/>
      <c r="C1179" s="279" t="s">
        <v>2226</v>
      </c>
      <c r="D1179" s="279" t="s">
        <v>550</v>
      </c>
      <c r="E1179" s="19" t="s">
        <v>19</v>
      </c>
      <c r="F1179" s="280">
        <v>869.58</v>
      </c>
      <c r="G1179" s="36"/>
      <c r="H1179" s="41"/>
    </row>
    <row r="1180" spans="1:8" s="2" customFormat="1" ht="16.899999999999999" customHeight="1">
      <c r="A1180" s="36"/>
      <c r="B1180" s="41"/>
      <c r="C1180" s="281" t="s">
        <v>7614</v>
      </c>
      <c r="D1180" s="36"/>
      <c r="E1180" s="36"/>
      <c r="F1180" s="36"/>
      <c r="G1180" s="36"/>
      <c r="H1180" s="41"/>
    </row>
    <row r="1181" spans="1:8" s="2" customFormat="1" ht="16.899999999999999" customHeight="1">
      <c r="A1181" s="36"/>
      <c r="B1181" s="41"/>
      <c r="C1181" s="279" t="s">
        <v>3607</v>
      </c>
      <c r="D1181" s="279" t="s">
        <v>3608</v>
      </c>
      <c r="E1181" s="19" t="s">
        <v>135</v>
      </c>
      <c r="F1181" s="280">
        <v>913.05899999999997</v>
      </c>
      <c r="G1181" s="36"/>
      <c r="H1181" s="41"/>
    </row>
    <row r="1182" spans="1:8" s="2" customFormat="1" ht="16.899999999999999" customHeight="1">
      <c r="A1182" s="36"/>
      <c r="B1182" s="41"/>
      <c r="C1182" s="275" t="s">
        <v>238</v>
      </c>
      <c r="D1182" s="276" t="s">
        <v>239</v>
      </c>
      <c r="E1182" s="277" t="s">
        <v>186</v>
      </c>
      <c r="F1182" s="278">
        <v>62</v>
      </c>
      <c r="G1182" s="36"/>
      <c r="H1182" s="41"/>
    </row>
    <row r="1183" spans="1:8" s="2" customFormat="1" ht="16.899999999999999" customHeight="1">
      <c r="A1183" s="36"/>
      <c r="B1183" s="41"/>
      <c r="C1183" s="279" t="s">
        <v>19</v>
      </c>
      <c r="D1183" s="279" t="s">
        <v>3795</v>
      </c>
      <c r="E1183" s="19" t="s">
        <v>19</v>
      </c>
      <c r="F1183" s="280">
        <v>0</v>
      </c>
      <c r="G1183" s="36"/>
      <c r="H1183" s="41"/>
    </row>
    <row r="1184" spans="1:8" s="2" customFormat="1" ht="16.899999999999999" customHeight="1">
      <c r="A1184" s="36"/>
      <c r="B1184" s="41"/>
      <c r="C1184" s="279" t="s">
        <v>19</v>
      </c>
      <c r="D1184" s="279" t="s">
        <v>3802</v>
      </c>
      <c r="E1184" s="19" t="s">
        <v>19</v>
      </c>
      <c r="F1184" s="280">
        <v>30</v>
      </c>
      <c r="G1184" s="36"/>
      <c r="H1184" s="41"/>
    </row>
    <row r="1185" spans="1:8" s="2" customFormat="1" ht="16.899999999999999" customHeight="1">
      <c r="A1185" s="36"/>
      <c r="B1185" s="41"/>
      <c r="C1185" s="279" t="s">
        <v>19</v>
      </c>
      <c r="D1185" s="279" t="s">
        <v>3803</v>
      </c>
      <c r="E1185" s="19" t="s">
        <v>19</v>
      </c>
      <c r="F1185" s="280">
        <v>32</v>
      </c>
      <c r="G1185" s="36"/>
      <c r="H1185" s="41"/>
    </row>
    <row r="1186" spans="1:8" s="2" customFormat="1" ht="16.899999999999999" customHeight="1">
      <c r="A1186" s="36"/>
      <c r="B1186" s="41"/>
      <c r="C1186" s="279" t="s">
        <v>238</v>
      </c>
      <c r="D1186" s="279" t="s">
        <v>349</v>
      </c>
      <c r="E1186" s="19" t="s">
        <v>19</v>
      </c>
      <c r="F1186" s="280">
        <v>62</v>
      </c>
      <c r="G1186" s="36"/>
      <c r="H1186" s="41"/>
    </row>
    <row r="1187" spans="1:8" s="2" customFormat="1" ht="16.899999999999999" customHeight="1">
      <c r="A1187" s="36"/>
      <c r="B1187" s="41"/>
      <c r="C1187" s="281" t="s">
        <v>7614</v>
      </c>
      <c r="D1187" s="36"/>
      <c r="E1187" s="36"/>
      <c r="F1187" s="36"/>
      <c r="G1187" s="36"/>
      <c r="H1187" s="41"/>
    </row>
    <row r="1188" spans="1:8" s="2" customFormat="1" ht="16.899999999999999" customHeight="1">
      <c r="A1188" s="36"/>
      <c r="B1188" s="41"/>
      <c r="C1188" s="279" t="s">
        <v>2133</v>
      </c>
      <c r="D1188" s="279" t="s">
        <v>2134</v>
      </c>
      <c r="E1188" s="19" t="s">
        <v>186</v>
      </c>
      <c r="F1188" s="280">
        <v>62</v>
      </c>
      <c r="G1188" s="36"/>
      <c r="H1188" s="41"/>
    </row>
    <row r="1189" spans="1:8" s="2" customFormat="1" ht="16.899999999999999" customHeight="1">
      <c r="A1189" s="36"/>
      <c r="B1189" s="41"/>
      <c r="C1189" s="279" t="s">
        <v>2139</v>
      </c>
      <c r="D1189" s="279" t="s">
        <v>2140</v>
      </c>
      <c r="E1189" s="19" t="s">
        <v>267</v>
      </c>
      <c r="F1189" s="280">
        <v>59.085999999999999</v>
      </c>
      <c r="G1189" s="36"/>
      <c r="H1189" s="41"/>
    </row>
    <row r="1190" spans="1:8" s="2" customFormat="1" ht="16.899999999999999" customHeight="1">
      <c r="A1190" s="36"/>
      <c r="B1190" s="41"/>
      <c r="C1190" s="275" t="s">
        <v>2229</v>
      </c>
      <c r="D1190" s="276" t="s">
        <v>2230</v>
      </c>
      <c r="E1190" s="277" t="s">
        <v>135</v>
      </c>
      <c r="F1190" s="278">
        <v>83.863</v>
      </c>
      <c r="G1190" s="36"/>
      <c r="H1190" s="41"/>
    </row>
    <row r="1191" spans="1:8" s="2" customFormat="1" ht="16.899999999999999" customHeight="1">
      <c r="A1191" s="36"/>
      <c r="B1191" s="41"/>
      <c r="C1191" s="279" t="s">
        <v>19</v>
      </c>
      <c r="D1191" s="279" t="s">
        <v>2686</v>
      </c>
      <c r="E1191" s="19" t="s">
        <v>19</v>
      </c>
      <c r="F1191" s="280">
        <v>0</v>
      </c>
      <c r="G1191" s="36"/>
      <c r="H1191" s="41"/>
    </row>
    <row r="1192" spans="1:8" s="2" customFormat="1" ht="16.899999999999999" customHeight="1">
      <c r="A1192" s="36"/>
      <c r="B1192" s="41"/>
      <c r="C1192" s="279" t="s">
        <v>19</v>
      </c>
      <c r="D1192" s="279" t="s">
        <v>2687</v>
      </c>
      <c r="E1192" s="19" t="s">
        <v>19</v>
      </c>
      <c r="F1192" s="280">
        <v>39.776000000000003</v>
      </c>
      <c r="G1192" s="36"/>
      <c r="H1192" s="41"/>
    </row>
    <row r="1193" spans="1:8" s="2" customFormat="1" ht="16.899999999999999" customHeight="1">
      <c r="A1193" s="36"/>
      <c r="B1193" s="41"/>
      <c r="C1193" s="279" t="s">
        <v>19</v>
      </c>
      <c r="D1193" s="279" t="s">
        <v>2688</v>
      </c>
      <c r="E1193" s="19" t="s">
        <v>19</v>
      </c>
      <c r="F1193" s="280">
        <v>0</v>
      </c>
      <c r="G1193" s="36"/>
      <c r="H1193" s="41"/>
    </row>
    <row r="1194" spans="1:8" s="2" customFormat="1" ht="16.899999999999999" customHeight="1">
      <c r="A1194" s="36"/>
      <c r="B1194" s="41"/>
      <c r="C1194" s="279" t="s">
        <v>19</v>
      </c>
      <c r="D1194" s="279" t="s">
        <v>2689</v>
      </c>
      <c r="E1194" s="19" t="s">
        <v>19</v>
      </c>
      <c r="F1194" s="280">
        <v>44.087000000000003</v>
      </c>
      <c r="G1194" s="36"/>
      <c r="H1194" s="41"/>
    </row>
    <row r="1195" spans="1:8" s="2" customFormat="1" ht="16.899999999999999" customHeight="1">
      <c r="A1195" s="36"/>
      <c r="B1195" s="41"/>
      <c r="C1195" s="279" t="s">
        <v>2229</v>
      </c>
      <c r="D1195" s="279" t="s">
        <v>349</v>
      </c>
      <c r="E1195" s="19" t="s">
        <v>19</v>
      </c>
      <c r="F1195" s="280">
        <v>83.863</v>
      </c>
      <c r="G1195" s="36"/>
      <c r="H1195" s="41"/>
    </row>
    <row r="1196" spans="1:8" s="2" customFormat="1" ht="16.899999999999999" customHeight="1">
      <c r="A1196" s="36"/>
      <c r="B1196" s="41"/>
      <c r="C1196" s="281" t="s">
        <v>7614</v>
      </c>
      <c r="D1196" s="36"/>
      <c r="E1196" s="36"/>
      <c r="F1196" s="36"/>
      <c r="G1196" s="36"/>
      <c r="H1196" s="41"/>
    </row>
    <row r="1197" spans="1:8" s="2" customFormat="1" ht="16.899999999999999" customHeight="1">
      <c r="A1197" s="36"/>
      <c r="B1197" s="41"/>
      <c r="C1197" s="279" t="s">
        <v>2682</v>
      </c>
      <c r="D1197" s="279" t="s">
        <v>2683</v>
      </c>
      <c r="E1197" s="19" t="s">
        <v>135</v>
      </c>
      <c r="F1197" s="280">
        <v>83.863</v>
      </c>
      <c r="G1197" s="36"/>
      <c r="H1197" s="41"/>
    </row>
    <row r="1198" spans="1:8" s="2" customFormat="1" ht="16.899999999999999" customHeight="1">
      <c r="A1198" s="36"/>
      <c r="B1198" s="41"/>
      <c r="C1198" s="279" t="s">
        <v>2690</v>
      </c>
      <c r="D1198" s="279" t="s">
        <v>2691</v>
      </c>
      <c r="E1198" s="19" t="s">
        <v>135</v>
      </c>
      <c r="F1198" s="280">
        <v>83.863</v>
      </c>
      <c r="G1198" s="36"/>
      <c r="H1198" s="41"/>
    </row>
    <row r="1199" spans="1:8" s="2" customFormat="1" ht="16.899999999999999" customHeight="1">
      <c r="A1199" s="36"/>
      <c r="B1199" s="41"/>
      <c r="C1199" s="279" t="s">
        <v>2694</v>
      </c>
      <c r="D1199" s="279" t="s">
        <v>2695</v>
      </c>
      <c r="E1199" s="19" t="s">
        <v>135</v>
      </c>
      <c r="F1199" s="280">
        <v>83.863</v>
      </c>
      <c r="G1199" s="36"/>
      <c r="H1199" s="41"/>
    </row>
    <row r="1200" spans="1:8" s="2" customFormat="1" ht="16.899999999999999" customHeight="1">
      <c r="A1200" s="36"/>
      <c r="B1200" s="41"/>
      <c r="C1200" s="275" t="s">
        <v>241</v>
      </c>
      <c r="D1200" s="276" t="s">
        <v>3869</v>
      </c>
      <c r="E1200" s="277" t="s">
        <v>135</v>
      </c>
      <c r="F1200" s="278">
        <v>34.950000000000003</v>
      </c>
      <c r="G1200" s="36"/>
      <c r="H1200" s="41"/>
    </row>
    <row r="1201" spans="1:8" s="2" customFormat="1" ht="16.899999999999999" customHeight="1">
      <c r="A1201" s="36"/>
      <c r="B1201" s="41"/>
      <c r="C1201" s="279" t="s">
        <v>19</v>
      </c>
      <c r="D1201" s="279" t="s">
        <v>3403</v>
      </c>
      <c r="E1201" s="19" t="s">
        <v>19</v>
      </c>
      <c r="F1201" s="280">
        <v>3.9</v>
      </c>
      <c r="G1201" s="36"/>
      <c r="H1201" s="41"/>
    </row>
    <row r="1202" spans="1:8" s="2" customFormat="1" ht="16.899999999999999" customHeight="1">
      <c r="A1202" s="36"/>
      <c r="B1202" s="41"/>
      <c r="C1202" s="279" t="s">
        <v>19</v>
      </c>
      <c r="D1202" s="279" t="s">
        <v>3404</v>
      </c>
      <c r="E1202" s="19" t="s">
        <v>19</v>
      </c>
      <c r="F1202" s="280">
        <v>9.4499999999999993</v>
      </c>
      <c r="G1202" s="36"/>
      <c r="H1202" s="41"/>
    </row>
    <row r="1203" spans="1:8" s="2" customFormat="1" ht="16.899999999999999" customHeight="1">
      <c r="A1203" s="36"/>
      <c r="B1203" s="41"/>
      <c r="C1203" s="279" t="s">
        <v>19</v>
      </c>
      <c r="D1203" s="279" t="s">
        <v>3405</v>
      </c>
      <c r="E1203" s="19" t="s">
        <v>19</v>
      </c>
      <c r="F1203" s="280">
        <v>9.9</v>
      </c>
      <c r="G1203" s="36"/>
      <c r="H1203" s="41"/>
    </row>
    <row r="1204" spans="1:8" s="2" customFormat="1" ht="16.899999999999999" customHeight="1">
      <c r="A1204" s="36"/>
      <c r="B1204" s="41"/>
      <c r="C1204" s="279" t="s">
        <v>19</v>
      </c>
      <c r="D1204" s="279" t="s">
        <v>3376</v>
      </c>
      <c r="E1204" s="19" t="s">
        <v>19</v>
      </c>
      <c r="F1204" s="280">
        <v>6</v>
      </c>
      <c r="G1204" s="36"/>
      <c r="H1204" s="41"/>
    </row>
    <row r="1205" spans="1:8" s="2" customFormat="1" ht="16.899999999999999" customHeight="1">
      <c r="A1205" s="36"/>
      <c r="B1205" s="41"/>
      <c r="C1205" s="279" t="s">
        <v>19</v>
      </c>
      <c r="D1205" s="279" t="s">
        <v>3377</v>
      </c>
      <c r="E1205" s="19" t="s">
        <v>19</v>
      </c>
      <c r="F1205" s="280">
        <v>1.5</v>
      </c>
      <c r="G1205" s="36"/>
      <c r="H1205" s="41"/>
    </row>
    <row r="1206" spans="1:8" s="2" customFormat="1" ht="16.899999999999999" customHeight="1">
      <c r="A1206" s="36"/>
      <c r="B1206" s="41"/>
      <c r="C1206" s="279" t="s">
        <v>19</v>
      </c>
      <c r="D1206" s="279" t="s">
        <v>3378</v>
      </c>
      <c r="E1206" s="19" t="s">
        <v>19</v>
      </c>
      <c r="F1206" s="280">
        <v>4.2</v>
      </c>
      <c r="G1206" s="36"/>
      <c r="H1206" s="41"/>
    </row>
    <row r="1207" spans="1:8" s="2" customFormat="1" ht="16.899999999999999" customHeight="1">
      <c r="A1207" s="36"/>
      <c r="B1207" s="41"/>
      <c r="C1207" s="279" t="s">
        <v>241</v>
      </c>
      <c r="D1207" s="279" t="s">
        <v>349</v>
      </c>
      <c r="E1207" s="19" t="s">
        <v>19</v>
      </c>
      <c r="F1207" s="280">
        <v>34.950000000000003</v>
      </c>
      <c r="G1207" s="36"/>
      <c r="H1207" s="41"/>
    </row>
    <row r="1208" spans="1:8" s="2" customFormat="1" ht="16.899999999999999" customHeight="1">
      <c r="A1208" s="36"/>
      <c r="B1208" s="41"/>
      <c r="C1208" s="275" t="s">
        <v>2232</v>
      </c>
      <c r="D1208" s="276" t="s">
        <v>2233</v>
      </c>
      <c r="E1208" s="277" t="s">
        <v>157</v>
      </c>
      <c r="F1208" s="278">
        <v>1.2809999999999999</v>
      </c>
      <c r="G1208" s="36"/>
      <c r="H1208" s="41"/>
    </row>
    <row r="1209" spans="1:8" s="2" customFormat="1" ht="16.899999999999999" customHeight="1">
      <c r="A1209" s="36"/>
      <c r="B1209" s="41"/>
      <c r="C1209" s="279" t="s">
        <v>19</v>
      </c>
      <c r="D1209" s="279" t="s">
        <v>2635</v>
      </c>
      <c r="E1209" s="19" t="s">
        <v>19</v>
      </c>
      <c r="F1209" s="280">
        <v>0.48199999999999998</v>
      </c>
      <c r="G1209" s="36"/>
      <c r="H1209" s="41"/>
    </row>
    <row r="1210" spans="1:8" s="2" customFormat="1" ht="16.899999999999999" customHeight="1">
      <c r="A1210" s="36"/>
      <c r="B1210" s="41"/>
      <c r="C1210" s="279" t="s">
        <v>19</v>
      </c>
      <c r="D1210" s="279" t="s">
        <v>2636</v>
      </c>
      <c r="E1210" s="19" t="s">
        <v>19</v>
      </c>
      <c r="F1210" s="280">
        <v>0.79900000000000004</v>
      </c>
      <c r="G1210" s="36"/>
      <c r="H1210" s="41"/>
    </row>
    <row r="1211" spans="1:8" s="2" customFormat="1" ht="16.899999999999999" customHeight="1">
      <c r="A1211" s="36"/>
      <c r="B1211" s="41"/>
      <c r="C1211" s="279" t="s">
        <v>2232</v>
      </c>
      <c r="D1211" s="279" t="s">
        <v>349</v>
      </c>
      <c r="E1211" s="19" t="s">
        <v>19</v>
      </c>
      <c r="F1211" s="280">
        <v>1.2809999999999999</v>
      </c>
      <c r="G1211" s="36"/>
      <c r="H1211" s="41"/>
    </row>
    <row r="1212" spans="1:8" s="2" customFormat="1" ht="16.899999999999999" customHeight="1">
      <c r="A1212" s="36"/>
      <c r="B1212" s="41"/>
      <c r="C1212" s="281" t="s">
        <v>7614</v>
      </c>
      <c r="D1212" s="36"/>
      <c r="E1212" s="36"/>
      <c r="F1212" s="36"/>
      <c r="G1212" s="36"/>
      <c r="H1212" s="41"/>
    </row>
    <row r="1213" spans="1:8" s="2" customFormat="1" ht="16.899999999999999" customHeight="1">
      <c r="A1213" s="36"/>
      <c r="B1213" s="41"/>
      <c r="C1213" s="279" t="s">
        <v>2633</v>
      </c>
      <c r="D1213" s="279" t="s">
        <v>2616</v>
      </c>
      <c r="E1213" s="19" t="s">
        <v>157</v>
      </c>
      <c r="F1213" s="280">
        <v>1.2809999999999999</v>
      </c>
      <c r="G1213" s="36"/>
      <c r="H1213" s="41"/>
    </row>
    <row r="1214" spans="1:8" s="2" customFormat="1" ht="16.899999999999999" customHeight="1">
      <c r="A1214" s="36"/>
      <c r="B1214" s="41"/>
      <c r="C1214" s="279" t="s">
        <v>2644</v>
      </c>
      <c r="D1214" s="279" t="s">
        <v>2641</v>
      </c>
      <c r="E1214" s="19" t="s">
        <v>157</v>
      </c>
      <c r="F1214" s="280">
        <v>1.2809999999999999</v>
      </c>
      <c r="G1214" s="36"/>
      <c r="H1214" s="41"/>
    </row>
    <row r="1215" spans="1:8" s="2" customFormat="1" ht="16.899999999999999" customHeight="1">
      <c r="A1215" s="36"/>
      <c r="B1215" s="41"/>
      <c r="C1215" s="279" t="s">
        <v>3564</v>
      </c>
      <c r="D1215" s="279" t="s">
        <v>3565</v>
      </c>
      <c r="E1215" s="19" t="s">
        <v>267</v>
      </c>
      <c r="F1215" s="280">
        <v>-3789.7139999999999</v>
      </c>
      <c r="G1215" s="36"/>
      <c r="H1215" s="41"/>
    </row>
    <row r="1216" spans="1:8" s="2" customFormat="1" ht="16.899999999999999" customHeight="1">
      <c r="A1216" s="36"/>
      <c r="B1216" s="41"/>
      <c r="C1216" s="279" t="s">
        <v>1986</v>
      </c>
      <c r="D1216" s="279" t="s">
        <v>1987</v>
      </c>
      <c r="E1216" s="19" t="s">
        <v>157</v>
      </c>
      <c r="F1216" s="280">
        <v>2368.4119999999998</v>
      </c>
      <c r="G1216" s="36"/>
      <c r="H1216" s="41"/>
    </row>
    <row r="1217" spans="1:8" s="2" customFormat="1" ht="16.899999999999999" customHeight="1">
      <c r="A1217" s="36"/>
      <c r="B1217" s="41"/>
      <c r="C1217" s="279" t="s">
        <v>1993</v>
      </c>
      <c r="D1217" s="279" t="s">
        <v>1994</v>
      </c>
      <c r="E1217" s="19" t="s">
        <v>157</v>
      </c>
      <c r="F1217" s="280">
        <v>2452.4050000000002</v>
      </c>
      <c r="G1217" s="36"/>
      <c r="H1217" s="41"/>
    </row>
    <row r="1218" spans="1:8" s="2" customFormat="1" ht="16.899999999999999" customHeight="1">
      <c r="A1218" s="36"/>
      <c r="B1218" s="41"/>
      <c r="C1218" s="275" t="s">
        <v>2240</v>
      </c>
      <c r="D1218" s="276" t="s">
        <v>2241</v>
      </c>
      <c r="E1218" s="277" t="s">
        <v>135</v>
      </c>
      <c r="F1218" s="278">
        <v>11.7</v>
      </c>
      <c r="G1218" s="36"/>
      <c r="H1218" s="41"/>
    </row>
    <row r="1219" spans="1:8" s="2" customFormat="1" ht="16.899999999999999" customHeight="1">
      <c r="A1219" s="36"/>
      <c r="B1219" s="41"/>
      <c r="C1219" s="279" t="s">
        <v>19</v>
      </c>
      <c r="D1219" s="279" t="s">
        <v>3376</v>
      </c>
      <c r="E1219" s="19" t="s">
        <v>19</v>
      </c>
      <c r="F1219" s="280">
        <v>6</v>
      </c>
      <c r="G1219" s="36"/>
      <c r="H1219" s="41"/>
    </row>
    <row r="1220" spans="1:8" s="2" customFormat="1" ht="16.899999999999999" customHeight="1">
      <c r="A1220" s="36"/>
      <c r="B1220" s="41"/>
      <c r="C1220" s="279" t="s">
        <v>19</v>
      </c>
      <c r="D1220" s="279" t="s">
        <v>3377</v>
      </c>
      <c r="E1220" s="19" t="s">
        <v>19</v>
      </c>
      <c r="F1220" s="280">
        <v>1.5</v>
      </c>
      <c r="G1220" s="36"/>
      <c r="H1220" s="41"/>
    </row>
    <row r="1221" spans="1:8" s="2" customFormat="1" ht="16.899999999999999" customHeight="1">
      <c r="A1221" s="36"/>
      <c r="B1221" s="41"/>
      <c r="C1221" s="279" t="s">
        <v>19</v>
      </c>
      <c r="D1221" s="279" t="s">
        <v>3378</v>
      </c>
      <c r="E1221" s="19" t="s">
        <v>19</v>
      </c>
      <c r="F1221" s="280">
        <v>4.2</v>
      </c>
      <c r="G1221" s="36"/>
      <c r="H1221" s="41"/>
    </row>
    <row r="1222" spans="1:8" s="2" customFormat="1" ht="16.899999999999999" customHeight="1">
      <c r="A1222" s="36"/>
      <c r="B1222" s="41"/>
      <c r="C1222" s="279" t="s">
        <v>2240</v>
      </c>
      <c r="D1222" s="279" t="s">
        <v>349</v>
      </c>
      <c r="E1222" s="19" t="s">
        <v>19</v>
      </c>
      <c r="F1222" s="280">
        <v>11.7</v>
      </c>
      <c r="G1222" s="36"/>
      <c r="H1222" s="41"/>
    </row>
    <row r="1223" spans="1:8" s="2" customFormat="1" ht="16.899999999999999" customHeight="1">
      <c r="A1223" s="36"/>
      <c r="B1223" s="41"/>
      <c r="C1223" s="281" t="s">
        <v>7614</v>
      </c>
      <c r="D1223" s="36"/>
      <c r="E1223" s="36"/>
      <c r="F1223" s="36"/>
      <c r="G1223" s="36"/>
      <c r="H1223" s="41"/>
    </row>
    <row r="1224" spans="1:8" s="2" customFormat="1" ht="16.899999999999999" customHeight="1">
      <c r="A1224" s="36"/>
      <c r="B1224" s="41"/>
      <c r="C1224" s="279" t="s">
        <v>3371</v>
      </c>
      <c r="D1224" s="279" t="s">
        <v>3372</v>
      </c>
      <c r="E1224" s="19" t="s">
        <v>135</v>
      </c>
      <c r="F1224" s="280">
        <v>11.7</v>
      </c>
      <c r="G1224" s="36"/>
      <c r="H1224" s="41"/>
    </row>
    <row r="1225" spans="1:8" s="2" customFormat="1" ht="16.899999999999999" customHeight="1">
      <c r="A1225" s="36"/>
      <c r="B1225" s="41"/>
      <c r="C1225" s="279" t="s">
        <v>3379</v>
      </c>
      <c r="D1225" s="279" t="s">
        <v>3380</v>
      </c>
      <c r="E1225" s="19" t="s">
        <v>135</v>
      </c>
      <c r="F1225" s="280">
        <v>58.5</v>
      </c>
      <c r="G1225" s="36"/>
      <c r="H1225" s="41"/>
    </row>
    <row r="1226" spans="1:8" s="2" customFormat="1" ht="16.899999999999999" customHeight="1">
      <c r="A1226" s="36"/>
      <c r="B1226" s="41"/>
      <c r="C1226" s="279" t="s">
        <v>3502</v>
      </c>
      <c r="D1226" s="279" t="s">
        <v>3503</v>
      </c>
      <c r="E1226" s="19" t="s">
        <v>135</v>
      </c>
      <c r="F1226" s="280">
        <v>34.950000000000003</v>
      </c>
      <c r="G1226" s="36"/>
      <c r="H1226" s="41"/>
    </row>
    <row r="1227" spans="1:8" s="2" customFormat="1" ht="16.899999999999999" customHeight="1">
      <c r="A1227" s="36"/>
      <c r="B1227" s="41"/>
      <c r="C1227" s="279" t="s">
        <v>3518</v>
      </c>
      <c r="D1227" s="279" t="s">
        <v>3519</v>
      </c>
      <c r="E1227" s="19" t="s">
        <v>135</v>
      </c>
      <c r="F1227" s="280">
        <v>34.950000000000003</v>
      </c>
      <c r="G1227" s="36"/>
      <c r="H1227" s="41"/>
    </row>
    <row r="1228" spans="1:8" s="2" customFormat="1" ht="16.899999999999999" customHeight="1">
      <c r="A1228" s="36"/>
      <c r="B1228" s="41"/>
      <c r="C1228" s="279" t="s">
        <v>3505</v>
      </c>
      <c r="D1228" s="279" t="s">
        <v>3506</v>
      </c>
      <c r="E1228" s="19" t="s">
        <v>135</v>
      </c>
      <c r="F1228" s="280">
        <v>34.950000000000003</v>
      </c>
      <c r="G1228" s="36"/>
      <c r="H1228" s="41"/>
    </row>
    <row r="1229" spans="1:8" s="2" customFormat="1" ht="16.899999999999999" customHeight="1">
      <c r="A1229" s="36"/>
      <c r="B1229" s="41"/>
      <c r="C1229" s="279" t="s">
        <v>1970</v>
      </c>
      <c r="D1229" s="279" t="s">
        <v>1971</v>
      </c>
      <c r="E1229" s="19" t="s">
        <v>157</v>
      </c>
      <c r="F1229" s="280">
        <v>0.80400000000000005</v>
      </c>
      <c r="G1229" s="36"/>
      <c r="H1229" s="41"/>
    </row>
    <row r="1230" spans="1:8" s="2" customFormat="1" ht="16.899999999999999" customHeight="1">
      <c r="A1230" s="36"/>
      <c r="B1230" s="41"/>
      <c r="C1230" s="279" t="s">
        <v>1986</v>
      </c>
      <c r="D1230" s="279" t="s">
        <v>1987</v>
      </c>
      <c r="E1230" s="19" t="s">
        <v>157</v>
      </c>
      <c r="F1230" s="280">
        <v>2368.4119999999998</v>
      </c>
      <c r="G1230" s="36"/>
      <c r="H1230" s="41"/>
    </row>
    <row r="1231" spans="1:8" s="2" customFormat="1" ht="16.899999999999999" customHeight="1">
      <c r="A1231" s="36"/>
      <c r="B1231" s="41"/>
      <c r="C1231" s="279" t="s">
        <v>1993</v>
      </c>
      <c r="D1231" s="279" t="s">
        <v>1994</v>
      </c>
      <c r="E1231" s="19" t="s">
        <v>157</v>
      </c>
      <c r="F1231" s="280">
        <v>2452.4050000000002</v>
      </c>
      <c r="G1231" s="36"/>
      <c r="H1231" s="41"/>
    </row>
    <row r="1232" spans="1:8" s="2" customFormat="1" ht="16.899999999999999" customHeight="1">
      <c r="A1232" s="36"/>
      <c r="B1232" s="41"/>
      <c r="C1232" s="279" t="s">
        <v>2001</v>
      </c>
      <c r="D1232" s="279" t="s">
        <v>2002</v>
      </c>
      <c r="E1232" s="19" t="s">
        <v>157</v>
      </c>
      <c r="F1232" s="280">
        <v>9778.5869999999995</v>
      </c>
      <c r="G1232" s="36"/>
      <c r="H1232" s="41"/>
    </row>
    <row r="1233" spans="1:8" s="2" customFormat="1" ht="16.899999999999999" customHeight="1">
      <c r="A1233" s="36"/>
      <c r="B1233" s="41"/>
      <c r="C1233" s="279" t="s">
        <v>2008</v>
      </c>
      <c r="D1233" s="279" t="s">
        <v>2009</v>
      </c>
      <c r="E1233" s="19" t="s">
        <v>157</v>
      </c>
      <c r="F1233" s="280">
        <v>4.37</v>
      </c>
      <c r="G1233" s="36"/>
      <c r="H1233" s="41"/>
    </row>
    <row r="1234" spans="1:8" s="2" customFormat="1" ht="16.899999999999999" customHeight="1">
      <c r="A1234" s="36"/>
      <c r="B1234" s="41"/>
      <c r="C1234" s="275" t="s">
        <v>2243</v>
      </c>
      <c r="D1234" s="276" t="s">
        <v>2244</v>
      </c>
      <c r="E1234" s="277" t="s">
        <v>135</v>
      </c>
      <c r="F1234" s="278">
        <v>23.25</v>
      </c>
      <c r="G1234" s="36"/>
      <c r="H1234" s="41"/>
    </row>
    <row r="1235" spans="1:8" s="2" customFormat="1" ht="16.899999999999999" customHeight="1">
      <c r="A1235" s="36"/>
      <c r="B1235" s="41"/>
      <c r="C1235" s="279" t="s">
        <v>19</v>
      </c>
      <c r="D1235" s="279" t="s">
        <v>3496</v>
      </c>
      <c r="E1235" s="19" t="s">
        <v>19</v>
      </c>
      <c r="F1235" s="280">
        <v>3.9</v>
      </c>
      <c r="G1235" s="36"/>
      <c r="H1235" s="41"/>
    </row>
    <row r="1236" spans="1:8" s="2" customFormat="1" ht="16.899999999999999" customHeight="1">
      <c r="A1236" s="36"/>
      <c r="B1236" s="41"/>
      <c r="C1236" s="279" t="s">
        <v>2370</v>
      </c>
      <c r="D1236" s="279" t="s">
        <v>2371</v>
      </c>
      <c r="E1236" s="19" t="s">
        <v>186</v>
      </c>
      <c r="F1236" s="280">
        <v>54.5</v>
      </c>
      <c r="G1236" s="36"/>
      <c r="H1236" s="41"/>
    </row>
    <row r="1237" spans="1:8" s="2" customFormat="1" ht="16.899999999999999" customHeight="1">
      <c r="A1237" s="36"/>
      <c r="B1237" s="41"/>
      <c r="C1237" s="279" t="s">
        <v>2357</v>
      </c>
      <c r="D1237" s="279" t="s">
        <v>2358</v>
      </c>
      <c r="E1237" s="19" t="s">
        <v>186</v>
      </c>
      <c r="F1237" s="280">
        <v>26.5</v>
      </c>
      <c r="G1237" s="36"/>
      <c r="H1237" s="41"/>
    </row>
    <row r="1238" spans="1:8" s="2" customFormat="1" ht="16.899999999999999" customHeight="1">
      <c r="A1238" s="36"/>
      <c r="B1238" s="41"/>
      <c r="C1238" s="279" t="s">
        <v>853</v>
      </c>
      <c r="D1238" s="279" t="s">
        <v>854</v>
      </c>
      <c r="E1238" s="19" t="s">
        <v>186</v>
      </c>
      <c r="F1238" s="280">
        <v>39.875</v>
      </c>
      <c r="G1238" s="36"/>
      <c r="H1238" s="41"/>
    </row>
    <row r="1239" spans="1:8" s="2" customFormat="1" ht="16.899999999999999" customHeight="1">
      <c r="A1239" s="36"/>
      <c r="B1239" s="41"/>
      <c r="C1239" s="279" t="s">
        <v>847</v>
      </c>
      <c r="D1239" s="279" t="s">
        <v>848</v>
      </c>
      <c r="E1239" s="19" t="s">
        <v>186</v>
      </c>
      <c r="F1239" s="280">
        <v>797.5</v>
      </c>
      <c r="G1239" s="36"/>
      <c r="H1239" s="41"/>
    </row>
    <row r="1240" spans="1:8" s="2" customFormat="1" ht="16.899999999999999" customHeight="1">
      <c r="A1240" s="36"/>
      <c r="B1240" s="41"/>
      <c r="C1240" s="279" t="s">
        <v>905</v>
      </c>
      <c r="D1240" s="279" t="s">
        <v>906</v>
      </c>
      <c r="E1240" s="19" t="s">
        <v>365</v>
      </c>
      <c r="F1240" s="280">
        <v>74.7</v>
      </c>
      <c r="G1240" s="36"/>
      <c r="H1240" s="41"/>
    </row>
    <row r="1241" spans="1:8" s="2" customFormat="1" ht="16.899999999999999" customHeight="1">
      <c r="A1241" s="36"/>
      <c r="B1241" s="41"/>
      <c r="C1241" s="279" t="s">
        <v>2366</v>
      </c>
      <c r="D1241" s="279" t="s">
        <v>2367</v>
      </c>
      <c r="E1241" s="19" t="s">
        <v>267</v>
      </c>
      <c r="F1241" s="280">
        <v>188.4</v>
      </c>
      <c r="G1241" s="36"/>
      <c r="H1241" s="41"/>
    </row>
    <row r="1242" spans="1:8" s="2" customFormat="1" ht="16.899999999999999" customHeight="1">
      <c r="A1242" s="36"/>
      <c r="B1242" s="41"/>
      <c r="C1242" s="279" t="s">
        <v>2363</v>
      </c>
      <c r="D1242" s="279" t="s">
        <v>2364</v>
      </c>
      <c r="E1242" s="19" t="s">
        <v>186</v>
      </c>
      <c r="F1242" s="280">
        <v>26.5</v>
      </c>
      <c r="G1242" s="36"/>
      <c r="H1242" s="41"/>
    </row>
    <row r="1243" spans="1:8" s="2" customFormat="1" ht="16.899999999999999" customHeight="1">
      <c r="A1243" s="36"/>
      <c r="B1243" s="41"/>
      <c r="C1243" s="279" t="s">
        <v>924</v>
      </c>
      <c r="D1243" s="279" t="s">
        <v>925</v>
      </c>
      <c r="E1243" s="19" t="s">
        <v>157</v>
      </c>
      <c r="F1243" s="280">
        <v>38.133000000000003</v>
      </c>
      <c r="G1243" s="36"/>
      <c r="H1243" s="41"/>
    </row>
    <row r="1244" spans="1:8" s="2" customFormat="1" ht="16.899999999999999" customHeight="1">
      <c r="A1244" s="36"/>
      <c r="B1244" s="41"/>
      <c r="C1244" s="275" t="s">
        <v>2248</v>
      </c>
      <c r="D1244" s="276" t="s">
        <v>2249</v>
      </c>
      <c r="E1244" s="277" t="s">
        <v>190</v>
      </c>
      <c r="F1244" s="278">
        <v>1343</v>
      </c>
      <c r="G1244" s="36"/>
      <c r="H1244" s="41"/>
    </row>
    <row r="1245" spans="1:8" s="2" customFormat="1" ht="16.899999999999999" customHeight="1">
      <c r="A1245" s="36"/>
      <c r="B1245" s="41"/>
      <c r="C1245" s="279" t="s">
        <v>19</v>
      </c>
      <c r="D1245" s="279" t="s">
        <v>2587</v>
      </c>
      <c r="E1245" s="19" t="s">
        <v>19</v>
      </c>
      <c r="F1245" s="280">
        <v>0</v>
      </c>
      <c r="G1245" s="36"/>
      <c r="H1245" s="41"/>
    </row>
    <row r="1246" spans="1:8" s="2" customFormat="1" ht="16.899999999999999" customHeight="1">
      <c r="A1246" s="36"/>
      <c r="B1246" s="41"/>
      <c r="C1246" s="279" t="s">
        <v>19</v>
      </c>
      <c r="D1246" s="279" t="s">
        <v>2588</v>
      </c>
      <c r="E1246" s="19" t="s">
        <v>19</v>
      </c>
      <c r="F1246" s="280">
        <v>0</v>
      </c>
      <c r="G1246" s="36"/>
      <c r="H1246" s="41"/>
    </row>
    <row r="1247" spans="1:8" s="2" customFormat="1" ht="16.899999999999999" customHeight="1">
      <c r="A1247" s="36"/>
      <c r="B1247" s="41"/>
      <c r="C1247" s="279" t="s">
        <v>19</v>
      </c>
      <c r="D1247" s="279" t="s">
        <v>2589</v>
      </c>
      <c r="E1247" s="19" t="s">
        <v>19</v>
      </c>
      <c r="F1247" s="280">
        <v>637</v>
      </c>
      <c r="G1247" s="36"/>
      <c r="H1247" s="41"/>
    </row>
    <row r="1248" spans="1:8" s="2" customFormat="1" ht="16.899999999999999" customHeight="1">
      <c r="A1248" s="36"/>
      <c r="B1248" s="41"/>
      <c r="C1248" s="279" t="s">
        <v>19</v>
      </c>
      <c r="D1248" s="279" t="s">
        <v>2590</v>
      </c>
      <c r="E1248" s="19" t="s">
        <v>19</v>
      </c>
      <c r="F1248" s="280">
        <v>0</v>
      </c>
      <c r="G1248" s="36"/>
      <c r="H1248" s="41"/>
    </row>
    <row r="1249" spans="1:8" s="2" customFormat="1" ht="16.899999999999999" customHeight="1">
      <c r="A1249" s="36"/>
      <c r="B1249" s="41"/>
      <c r="C1249" s="279" t="s">
        <v>19</v>
      </c>
      <c r="D1249" s="279" t="s">
        <v>2591</v>
      </c>
      <c r="E1249" s="19" t="s">
        <v>19</v>
      </c>
      <c r="F1249" s="280">
        <v>706</v>
      </c>
      <c r="G1249" s="36"/>
      <c r="H1249" s="41"/>
    </row>
    <row r="1250" spans="1:8" s="2" customFormat="1" ht="16.899999999999999" customHeight="1">
      <c r="A1250" s="36"/>
      <c r="B1250" s="41"/>
      <c r="C1250" s="279" t="s">
        <v>2248</v>
      </c>
      <c r="D1250" s="279" t="s">
        <v>349</v>
      </c>
      <c r="E1250" s="19" t="s">
        <v>19</v>
      </c>
      <c r="F1250" s="280">
        <v>1343</v>
      </c>
      <c r="G1250" s="36"/>
      <c r="H1250" s="41"/>
    </row>
    <row r="1251" spans="1:8" s="2" customFormat="1" ht="16.899999999999999" customHeight="1">
      <c r="A1251" s="36"/>
      <c r="B1251" s="41"/>
      <c r="C1251" s="281" t="s">
        <v>7614</v>
      </c>
      <c r="D1251" s="36"/>
      <c r="E1251" s="36"/>
      <c r="F1251" s="36"/>
      <c r="G1251" s="36"/>
      <c r="H1251" s="41"/>
    </row>
    <row r="1252" spans="1:8" s="2" customFormat="1" ht="16.899999999999999" customHeight="1">
      <c r="A1252" s="36"/>
      <c r="B1252" s="41"/>
      <c r="C1252" s="279" t="s">
        <v>2584</v>
      </c>
      <c r="D1252" s="279" t="s">
        <v>2585</v>
      </c>
      <c r="E1252" s="19" t="s">
        <v>190</v>
      </c>
      <c r="F1252" s="280">
        <v>1343</v>
      </c>
      <c r="G1252" s="36"/>
      <c r="H1252" s="41"/>
    </row>
    <row r="1253" spans="1:8" s="2" customFormat="1" ht="16.899999999999999" customHeight="1">
      <c r="A1253" s="36"/>
      <c r="B1253" s="41"/>
      <c r="C1253" s="279" t="s">
        <v>2490</v>
      </c>
      <c r="D1253" s="279" t="s">
        <v>2491</v>
      </c>
      <c r="E1253" s="19" t="s">
        <v>186</v>
      </c>
      <c r="F1253" s="280">
        <v>671.5</v>
      </c>
      <c r="G1253" s="36"/>
      <c r="H1253" s="41"/>
    </row>
    <row r="1254" spans="1:8" s="2" customFormat="1" ht="16.899999999999999" customHeight="1">
      <c r="A1254" s="36"/>
      <c r="B1254" s="41"/>
      <c r="C1254" s="279" t="s">
        <v>2592</v>
      </c>
      <c r="D1254" s="279" t="s">
        <v>2593</v>
      </c>
      <c r="E1254" s="19" t="s">
        <v>365</v>
      </c>
      <c r="F1254" s="280">
        <v>335.75</v>
      </c>
      <c r="G1254" s="36"/>
      <c r="H1254" s="41"/>
    </row>
    <row r="1255" spans="1:8" s="2" customFormat="1" ht="16.899999999999999" customHeight="1">
      <c r="A1255" s="36"/>
      <c r="B1255" s="41"/>
      <c r="C1255" s="279" t="s">
        <v>2599</v>
      </c>
      <c r="D1255" s="279" t="s">
        <v>2600</v>
      </c>
      <c r="E1255" s="19" t="s">
        <v>2601</v>
      </c>
      <c r="F1255" s="280">
        <v>443.19</v>
      </c>
      <c r="G1255" s="36"/>
      <c r="H1255" s="41"/>
    </row>
    <row r="1256" spans="1:8" s="2" customFormat="1" ht="16.899999999999999" customHeight="1">
      <c r="A1256" s="36"/>
      <c r="B1256" s="41"/>
      <c r="C1256" s="275" t="s">
        <v>2255</v>
      </c>
      <c r="D1256" s="276" t="s">
        <v>2256</v>
      </c>
      <c r="E1256" s="277" t="s">
        <v>152</v>
      </c>
      <c r="F1256" s="278">
        <v>316</v>
      </c>
      <c r="G1256" s="36"/>
      <c r="H1256" s="41"/>
    </row>
    <row r="1257" spans="1:8" s="2" customFormat="1" ht="16.899999999999999" customHeight="1">
      <c r="A1257" s="36"/>
      <c r="B1257" s="41"/>
      <c r="C1257" s="279" t="s">
        <v>19</v>
      </c>
      <c r="D1257" s="279" t="s">
        <v>2295</v>
      </c>
      <c r="E1257" s="19" t="s">
        <v>19</v>
      </c>
      <c r="F1257" s="280">
        <v>0</v>
      </c>
      <c r="G1257" s="36"/>
      <c r="H1257" s="41"/>
    </row>
    <row r="1258" spans="1:8" s="2" customFormat="1" ht="16.899999999999999" customHeight="1">
      <c r="A1258" s="36"/>
      <c r="B1258" s="41"/>
      <c r="C1258" s="279" t="s">
        <v>19</v>
      </c>
      <c r="D1258" s="279" t="s">
        <v>2283</v>
      </c>
      <c r="E1258" s="19" t="s">
        <v>19</v>
      </c>
      <c r="F1258" s="280">
        <v>0</v>
      </c>
      <c r="G1258" s="36"/>
      <c r="H1258" s="41"/>
    </row>
    <row r="1259" spans="1:8" s="2" customFormat="1" ht="16.899999999999999" customHeight="1">
      <c r="A1259" s="36"/>
      <c r="B1259" s="41"/>
      <c r="C1259" s="279" t="s">
        <v>19</v>
      </c>
      <c r="D1259" s="279" t="s">
        <v>2296</v>
      </c>
      <c r="E1259" s="19" t="s">
        <v>19</v>
      </c>
      <c r="F1259" s="280">
        <v>316</v>
      </c>
      <c r="G1259" s="36"/>
      <c r="H1259" s="41"/>
    </row>
    <row r="1260" spans="1:8" s="2" customFormat="1" ht="16.899999999999999" customHeight="1">
      <c r="A1260" s="36"/>
      <c r="B1260" s="41"/>
      <c r="C1260" s="279" t="s">
        <v>2255</v>
      </c>
      <c r="D1260" s="279" t="s">
        <v>349</v>
      </c>
      <c r="E1260" s="19" t="s">
        <v>19</v>
      </c>
      <c r="F1260" s="280">
        <v>316</v>
      </c>
      <c r="G1260" s="36"/>
      <c r="H1260" s="41"/>
    </row>
    <row r="1261" spans="1:8" s="2" customFormat="1" ht="16.899999999999999" customHeight="1">
      <c r="A1261" s="36"/>
      <c r="B1261" s="41"/>
      <c r="C1261" s="281" t="s">
        <v>7614</v>
      </c>
      <c r="D1261" s="36"/>
      <c r="E1261" s="36"/>
      <c r="F1261" s="36"/>
      <c r="G1261" s="36"/>
      <c r="H1261" s="41"/>
    </row>
    <row r="1262" spans="1:8" s="2" customFormat="1" ht="16.899999999999999" customHeight="1">
      <c r="A1262" s="36"/>
      <c r="B1262" s="41"/>
      <c r="C1262" s="279" t="s">
        <v>2290</v>
      </c>
      <c r="D1262" s="279" t="s">
        <v>2291</v>
      </c>
      <c r="E1262" s="19" t="s">
        <v>152</v>
      </c>
      <c r="F1262" s="280">
        <v>158</v>
      </c>
      <c r="G1262" s="36"/>
      <c r="H1262" s="41"/>
    </row>
    <row r="1263" spans="1:8" s="2" customFormat="1" ht="16.899999999999999" customHeight="1">
      <c r="A1263" s="36"/>
      <c r="B1263" s="41"/>
      <c r="C1263" s="279" t="s">
        <v>2303</v>
      </c>
      <c r="D1263" s="279" t="s">
        <v>2304</v>
      </c>
      <c r="E1263" s="19" t="s">
        <v>152</v>
      </c>
      <c r="F1263" s="280">
        <v>158</v>
      </c>
      <c r="G1263" s="36"/>
      <c r="H1263" s="41"/>
    </row>
    <row r="1264" spans="1:8" s="2" customFormat="1" ht="16.899999999999999" customHeight="1">
      <c r="A1264" s="36"/>
      <c r="B1264" s="41"/>
      <c r="C1264" s="279" t="s">
        <v>2421</v>
      </c>
      <c r="D1264" s="279" t="s">
        <v>2422</v>
      </c>
      <c r="E1264" s="19" t="s">
        <v>152</v>
      </c>
      <c r="F1264" s="280">
        <v>497.6</v>
      </c>
      <c r="G1264" s="36"/>
      <c r="H1264" s="41"/>
    </row>
    <row r="1265" spans="1:8" s="2" customFormat="1" ht="16.899999999999999" customHeight="1">
      <c r="A1265" s="36"/>
      <c r="B1265" s="41"/>
      <c r="C1265" s="279" t="s">
        <v>662</v>
      </c>
      <c r="D1265" s="279" t="s">
        <v>663</v>
      </c>
      <c r="E1265" s="19" t="s">
        <v>152</v>
      </c>
      <c r="F1265" s="280">
        <v>886.5</v>
      </c>
      <c r="G1265" s="36"/>
      <c r="H1265" s="41"/>
    </row>
    <row r="1266" spans="1:8" s="2" customFormat="1" ht="16.899999999999999" customHeight="1">
      <c r="A1266" s="36"/>
      <c r="B1266" s="41"/>
      <c r="C1266" s="275" t="s">
        <v>2258</v>
      </c>
      <c r="D1266" s="276" t="s">
        <v>2259</v>
      </c>
      <c r="E1266" s="277" t="s">
        <v>152</v>
      </c>
      <c r="F1266" s="278">
        <v>516.63800000000003</v>
      </c>
      <c r="G1266" s="36"/>
      <c r="H1266" s="41"/>
    </row>
    <row r="1267" spans="1:8" s="2" customFormat="1" ht="16.899999999999999" customHeight="1">
      <c r="A1267" s="36"/>
      <c r="B1267" s="41"/>
      <c r="C1267" s="279" t="s">
        <v>19</v>
      </c>
      <c r="D1267" s="279" t="s">
        <v>2283</v>
      </c>
      <c r="E1267" s="19" t="s">
        <v>19</v>
      </c>
      <c r="F1267" s="280">
        <v>0</v>
      </c>
      <c r="G1267" s="36"/>
      <c r="H1267" s="41"/>
    </row>
    <row r="1268" spans="1:8" s="2" customFormat="1" ht="16.899999999999999" customHeight="1">
      <c r="A1268" s="36"/>
      <c r="B1268" s="41"/>
      <c r="C1268" s="279" t="s">
        <v>19</v>
      </c>
      <c r="D1268" s="279" t="s">
        <v>2312</v>
      </c>
      <c r="E1268" s="19" t="s">
        <v>19</v>
      </c>
      <c r="F1268" s="280">
        <v>0</v>
      </c>
      <c r="G1268" s="36"/>
      <c r="H1268" s="41"/>
    </row>
    <row r="1269" spans="1:8" s="2" customFormat="1" ht="16.899999999999999" customHeight="1">
      <c r="A1269" s="36"/>
      <c r="B1269" s="41"/>
      <c r="C1269" s="279" t="s">
        <v>19</v>
      </c>
      <c r="D1269" s="279" t="s">
        <v>2313</v>
      </c>
      <c r="E1269" s="19" t="s">
        <v>19</v>
      </c>
      <c r="F1269" s="280">
        <v>39.75</v>
      </c>
      <c r="G1269" s="36"/>
      <c r="H1269" s="41"/>
    </row>
    <row r="1270" spans="1:8" s="2" customFormat="1" ht="16.899999999999999" customHeight="1">
      <c r="A1270" s="36"/>
      <c r="B1270" s="41"/>
      <c r="C1270" s="279" t="s">
        <v>19</v>
      </c>
      <c r="D1270" s="279" t="s">
        <v>2314</v>
      </c>
      <c r="E1270" s="19" t="s">
        <v>19</v>
      </c>
      <c r="F1270" s="280">
        <v>113.73</v>
      </c>
      <c r="G1270" s="36"/>
      <c r="H1270" s="41"/>
    </row>
    <row r="1271" spans="1:8" s="2" customFormat="1" ht="16.899999999999999" customHeight="1">
      <c r="A1271" s="36"/>
      <c r="B1271" s="41"/>
      <c r="C1271" s="279" t="s">
        <v>19</v>
      </c>
      <c r="D1271" s="279" t="s">
        <v>2315</v>
      </c>
      <c r="E1271" s="19" t="s">
        <v>19</v>
      </c>
      <c r="F1271" s="280">
        <v>48.826999999999998</v>
      </c>
      <c r="G1271" s="36"/>
      <c r="H1271" s="41"/>
    </row>
    <row r="1272" spans="1:8" s="2" customFormat="1" ht="16.899999999999999" customHeight="1">
      <c r="A1272" s="36"/>
      <c r="B1272" s="41"/>
      <c r="C1272" s="279" t="s">
        <v>19</v>
      </c>
      <c r="D1272" s="279" t="s">
        <v>2316</v>
      </c>
      <c r="E1272" s="19" t="s">
        <v>19</v>
      </c>
      <c r="F1272" s="280">
        <v>146.65100000000001</v>
      </c>
      <c r="G1272" s="36"/>
      <c r="H1272" s="41"/>
    </row>
    <row r="1273" spans="1:8" s="2" customFormat="1" ht="16.899999999999999" customHeight="1">
      <c r="A1273" s="36"/>
      <c r="B1273" s="41"/>
      <c r="C1273" s="279" t="s">
        <v>19</v>
      </c>
      <c r="D1273" s="279" t="s">
        <v>2317</v>
      </c>
      <c r="E1273" s="19" t="s">
        <v>19</v>
      </c>
      <c r="F1273" s="280">
        <v>95.094999999999999</v>
      </c>
      <c r="G1273" s="36"/>
      <c r="H1273" s="41"/>
    </row>
    <row r="1274" spans="1:8" s="2" customFormat="1" ht="16.899999999999999" customHeight="1">
      <c r="A1274" s="36"/>
      <c r="B1274" s="41"/>
      <c r="C1274" s="279" t="s">
        <v>19</v>
      </c>
      <c r="D1274" s="279" t="s">
        <v>2318</v>
      </c>
      <c r="E1274" s="19" t="s">
        <v>19</v>
      </c>
      <c r="F1274" s="280">
        <v>72.584999999999994</v>
      </c>
      <c r="G1274" s="36"/>
      <c r="H1274" s="41"/>
    </row>
    <row r="1275" spans="1:8" s="2" customFormat="1" ht="16.899999999999999" customHeight="1">
      <c r="A1275" s="36"/>
      <c r="B1275" s="41"/>
      <c r="C1275" s="279" t="s">
        <v>2258</v>
      </c>
      <c r="D1275" s="279" t="s">
        <v>349</v>
      </c>
      <c r="E1275" s="19" t="s">
        <v>19</v>
      </c>
      <c r="F1275" s="280">
        <v>516.63800000000003</v>
      </c>
      <c r="G1275" s="36"/>
      <c r="H1275" s="41"/>
    </row>
    <row r="1276" spans="1:8" s="2" customFormat="1" ht="16.899999999999999" customHeight="1">
      <c r="A1276" s="36"/>
      <c r="B1276" s="41"/>
      <c r="C1276" s="281" t="s">
        <v>7614</v>
      </c>
      <c r="D1276" s="36"/>
      <c r="E1276" s="36"/>
      <c r="F1276" s="36"/>
      <c r="G1276" s="36"/>
      <c r="H1276" s="41"/>
    </row>
    <row r="1277" spans="1:8" s="2" customFormat="1" ht="16.899999999999999" customHeight="1">
      <c r="A1277" s="36"/>
      <c r="B1277" s="41"/>
      <c r="C1277" s="279" t="s">
        <v>599</v>
      </c>
      <c r="D1277" s="279" t="s">
        <v>600</v>
      </c>
      <c r="E1277" s="19" t="s">
        <v>186</v>
      </c>
      <c r="F1277" s="280">
        <v>190</v>
      </c>
      <c r="G1277" s="36"/>
      <c r="H1277" s="41"/>
    </row>
    <row r="1278" spans="1:8" s="2" customFormat="1" ht="16.899999999999999" customHeight="1">
      <c r="A1278" s="36"/>
      <c r="B1278" s="41"/>
      <c r="C1278" s="279" t="s">
        <v>873</v>
      </c>
      <c r="D1278" s="279" t="s">
        <v>874</v>
      </c>
      <c r="E1278" s="19" t="s">
        <v>186</v>
      </c>
      <c r="F1278" s="280">
        <v>9.5</v>
      </c>
      <c r="G1278" s="36"/>
      <c r="H1278" s="41"/>
    </row>
    <row r="1279" spans="1:8" s="2" customFormat="1" ht="16.899999999999999" customHeight="1">
      <c r="A1279" s="36"/>
      <c r="B1279" s="41"/>
      <c r="C1279" s="279" t="s">
        <v>859</v>
      </c>
      <c r="D1279" s="279" t="s">
        <v>860</v>
      </c>
      <c r="E1279" s="19" t="s">
        <v>186</v>
      </c>
      <c r="F1279" s="280">
        <v>95</v>
      </c>
      <c r="G1279" s="36"/>
      <c r="H1279" s="41"/>
    </row>
    <row r="1280" spans="1:8" s="2" customFormat="1" ht="16.899999999999999" customHeight="1">
      <c r="A1280" s="36"/>
      <c r="B1280" s="41"/>
      <c r="C1280" s="279" t="s">
        <v>866</v>
      </c>
      <c r="D1280" s="279" t="s">
        <v>867</v>
      </c>
      <c r="E1280" s="19" t="s">
        <v>186</v>
      </c>
      <c r="F1280" s="280">
        <v>95</v>
      </c>
      <c r="G1280" s="36"/>
      <c r="H1280" s="41"/>
    </row>
    <row r="1281" spans="1:8" s="2" customFormat="1" ht="16.899999999999999" customHeight="1">
      <c r="A1281" s="36"/>
      <c r="B1281" s="41"/>
      <c r="C1281" s="279" t="s">
        <v>606</v>
      </c>
      <c r="D1281" s="279" t="s">
        <v>607</v>
      </c>
      <c r="E1281" s="19" t="s">
        <v>157</v>
      </c>
      <c r="F1281" s="280">
        <v>6.5549999999999997</v>
      </c>
      <c r="G1281" s="36"/>
      <c r="H1281" s="41"/>
    </row>
    <row r="1282" spans="1:8" s="2" customFormat="1" ht="16.899999999999999" customHeight="1">
      <c r="A1282" s="36"/>
      <c r="B1282" s="41"/>
      <c r="C1282" s="275" t="s">
        <v>281</v>
      </c>
      <c r="D1282" s="276" t="s">
        <v>282</v>
      </c>
      <c r="E1282" s="277" t="s">
        <v>152</v>
      </c>
      <c r="F1282" s="278">
        <v>388.9</v>
      </c>
      <c r="G1282" s="36"/>
      <c r="H1282" s="41"/>
    </row>
    <row r="1283" spans="1:8" s="2" customFormat="1" ht="16.899999999999999" customHeight="1">
      <c r="A1283" s="36"/>
      <c r="B1283" s="41"/>
      <c r="C1283" s="279" t="s">
        <v>19</v>
      </c>
      <c r="D1283" s="279" t="s">
        <v>2283</v>
      </c>
      <c r="E1283" s="19" t="s">
        <v>19</v>
      </c>
      <c r="F1283" s="280">
        <v>0</v>
      </c>
      <c r="G1283" s="36"/>
      <c r="H1283" s="41"/>
    </row>
    <row r="1284" spans="1:8" s="2" customFormat="1" ht="16.899999999999999" customHeight="1">
      <c r="A1284" s="36"/>
      <c r="B1284" s="41"/>
      <c r="C1284" s="279" t="s">
        <v>19</v>
      </c>
      <c r="D1284" s="279" t="s">
        <v>2446</v>
      </c>
      <c r="E1284" s="19" t="s">
        <v>19</v>
      </c>
      <c r="F1284" s="280">
        <v>0</v>
      </c>
      <c r="G1284" s="36"/>
      <c r="H1284" s="41"/>
    </row>
    <row r="1285" spans="1:8" s="2" customFormat="1" ht="16.899999999999999" customHeight="1">
      <c r="A1285" s="36"/>
      <c r="B1285" s="41"/>
      <c r="C1285" s="279" t="s">
        <v>19</v>
      </c>
      <c r="D1285" s="279" t="s">
        <v>2447</v>
      </c>
      <c r="E1285" s="19" t="s">
        <v>19</v>
      </c>
      <c r="F1285" s="280">
        <v>5.7</v>
      </c>
      <c r="G1285" s="36"/>
      <c r="H1285" s="41"/>
    </row>
    <row r="1286" spans="1:8" s="2" customFormat="1" ht="16.899999999999999" customHeight="1">
      <c r="A1286" s="36"/>
      <c r="B1286" s="41"/>
      <c r="C1286" s="279" t="s">
        <v>19</v>
      </c>
      <c r="D1286" s="279" t="s">
        <v>2448</v>
      </c>
      <c r="E1286" s="19" t="s">
        <v>19</v>
      </c>
      <c r="F1286" s="280">
        <v>0</v>
      </c>
      <c r="G1286" s="36"/>
      <c r="H1286" s="41"/>
    </row>
    <row r="1287" spans="1:8" s="2" customFormat="1" ht="16.899999999999999" customHeight="1">
      <c r="A1287" s="36"/>
      <c r="B1287" s="41"/>
      <c r="C1287" s="279" t="s">
        <v>19</v>
      </c>
      <c r="D1287" s="279" t="s">
        <v>2449</v>
      </c>
      <c r="E1287" s="19" t="s">
        <v>19</v>
      </c>
      <c r="F1287" s="280">
        <v>39.1</v>
      </c>
      <c r="G1287" s="36"/>
      <c r="H1287" s="41"/>
    </row>
    <row r="1288" spans="1:8" s="2" customFormat="1" ht="16.899999999999999" customHeight="1">
      <c r="A1288" s="36"/>
      <c r="B1288" s="41"/>
      <c r="C1288" s="279" t="s">
        <v>19</v>
      </c>
      <c r="D1288" s="279" t="s">
        <v>2450</v>
      </c>
      <c r="E1288" s="19" t="s">
        <v>19</v>
      </c>
      <c r="F1288" s="280">
        <v>0</v>
      </c>
      <c r="G1288" s="36"/>
      <c r="H1288" s="41"/>
    </row>
    <row r="1289" spans="1:8" s="2" customFormat="1" ht="16.899999999999999" customHeight="1">
      <c r="A1289" s="36"/>
      <c r="B1289" s="41"/>
      <c r="C1289" s="279" t="s">
        <v>19</v>
      </c>
      <c r="D1289" s="279" t="s">
        <v>2449</v>
      </c>
      <c r="E1289" s="19" t="s">
        <v>19</v>
      </c>
      <c r="F1289" s="280">
        <v>39.1</v>
      </c>
      <c r="G1289" s="36"/>
      <c r="H1289" s="41"/>
    </row>
    <row r="1290" spans="1:8" s="2" customFormat="1" ht="16.899999999999999" customHeight="1">
      <c r="A1290" s="36"/>
      <c r="B1290" s="41"/>
      <c r="C1290" s="279" t="s">
        <v>19</v>
      </c>
      <c r="D1290" s="279" t="s">
        <v>2451</v>
      </c>
      <c r="E1290" s="19" t="s">
        <v>19</v>
      </c>
      <c r="F1290" s="280">
        <v>0</v>
      </c>
      <c r="G1290" s="36"/>
      <c r="H1290" s="41"/>
    </row>
    <row r="1291" spans="1:8" s="2" customFormat="1" ht="16.899999999999999" customHeight="1">
      <c r="A1291" s="36"/>
      <c r="B1291" s="41"/>
      <c r="C1291" s="279" t="s">
        <v>19</v>
      </c>
      <c r="D1291" s="279" t="s">
        <v>2452</v>
      </c>
      <c r="E1291" s="19" t="s">
        <v>19</v>
      </c>
      <c r="F1291" s="280">
        <v>0</v>
      </c>
      <c r="G1291" s="36"/>
      <c r="H1291" s="41"/>
    </row>
    <row r="1292" spans="1:8" s="2" customFormat="1" ht="16.899999999999999" customHeight="1">
      <c r="A1292" s="36"/>
      <c r="B1292" s="41"/>
      <c r="C1292" s="279" t="s">
        <v>19</v>
      </c>
      <c r="D1292" s="279" t="s">
        <v>2453</v>
      </c>
      <c r="E1292" s="19" t="s">
        <v>19</v>
      </c>
      <c r="F1292" s="280">
        <v>305</v>
      </c>
      <c r="G1292" s="36"/>
      <c r="H1292" s="41"/>
    </row>
    <row r="1293" spans="1:8" s="2" customFormat="1" ht="16.899999999999999" customHeight="1">
      <c r="A1293" s="36"/>
      <c r="B1293" s="41"/>
      <c r="C1293" s="279" t="s">
        <v>281</v>
      </c>
      <c r="D1293" s="279" t="s">
        <v>349</v>
      </c>
      <c r="E1293" s="19" t="s">
        <v>19</v>
      </c>
      <c r="F1293" s="280">
        <v>388.9</v>
      </c>
      <c r="G1293" s="36"/>
      <c r="H1293" s="41"/>
    </row>
    <row r="1294" spans="1:8" s="2" customFormat="1" ht="16.899999999999999" customHeight="1">
      <c r="A1294" s="36"/>
      <c r="B1294" s="41"/>
      <c r="C1294" s="281" t="s">
        <v>7614</v>
      </c>
      <c r="D1294" s="36"/>
      <c r="E1294" s="36"/>
      <c r="F1294" s="36"/>
      <c r="G1294" s="36"/>
      <c r="H1294" s="41"/>
    </row>
    <row r="1295" spans="1:8" s="2" customFormat="1" ht="16.899999999999999" customHeight="1">
      <c r="A1295" s="36"/>
      <c r="B1295" s="41"/>
      <c r="C1295" s="279" t="s">
        <v>2443</v>
      </c>
      <c r="D1295" s="279" t="s">
        <v>723</v>
      </c>
      <c r="E1295" s="19" t="s">
        <v>152</v>
      </c>
      <c r="F1295" s="280">
        <v>388.9</v>
      </c>
      <c r="G1295" s="36"/>
      <c r="H1295" s="41"/>
    </row>
    <row r="1296" spans="1:8" s="2" customFormat="1" ht="16.899999999999999" customHeight="1">
      <c r="A1296" s="36"/>
      <c r="B1296" s="41"/>
      <c r="C1296" s="279" t="s">
        <v>662</v>
      </c>
      <c r="D1296" s="279" t="s">
        <v>663</v>
      </c>
      <c r="E1296" s="19" t="s">
        <v>152</v>
      </c>
      <c r="F1296" s="280">
        <v>886.5</v>
      </c>
      <c r="G1296" s="36"/>
      <c r="H1296" s="41"/>
    </row>
    <row r="1297" spans="1:8" s="2" customFormat="1" ht="16.899999999999999" customHeight="1">
      <c r="A1297" s="36"/>
      <c r="B1297" s="41"/>
      <c r="C1297" s="279" t="s">
        <v>694</v>
      </c>
      <c r="D1297" s="279" t="s">
        <v>695</v>
      </c>
      <c r="E1297" s="19" t="s">
        <v>152</v>
      </c>
      <c r="F1297" s="280">
        <v>388.9</v>
      </c>
      <c r="G1297" s="36"/>
      <c r="H1297" s="41"/>
    </row>
    <row r="1298" spans="1:8" s="2" customFormat="1" ht="16.899999999999999" customHeight="1">
      <c r="A1298" s="36"/>
      <c r="B1298" s="41"/>
      <c r="C1298" s="279" t="s">
        <v>19</v>
      </c>
      <c r="D1298" s="279" t="s">
        <v>2911</v>
      </c>
      <c r="E1298" s="19" t="s">
        <v>19</v>
      </c>
      <c r="F1298" s="280">
        <v>1.65</v>
      </c>
      <c r="G1298" s="36"/>
      <c r="H1298" s="41"/>
    </row>
    <row r="1299" spans="1:8" s="2" customFormat="1" ht="16.899999999999999" customHeight="1">
      <c r="A1299" s="36"/>
      <c r="B1299" s="41"/>
      <c r="C1299" s="279" t="s">
        <v>19</v>
      </c>
      <c r="D1299" s="279" t="s">
        <v>2912</v>
      </c>
      <c r="E1299" s="19" t="s">
        <v>19</v>
      </c>
      <c r="F1299" s="280">
        <v>0</v>
      </c>
      <c r="G1299" s="36"/>
      <c r="H1299" s="41"/>
    </row>
    <row r="1300" spans="1:8" s="2" customFormat="1" ht="16.899999999999999" customHeight="1">
      <c r="A1300" s="36"/>
      <c r="B1300" s="41"/>
      <c r="C1300" s="279" t="s">
        <v>19</v>
      </c>
      <c r="D1300" s="279" t="s">
        <v>2913</v>
      </c>
      <c r="E1300" s="19" t="s">
        <v>19</v>
      </c>
      <c r="F1300" s="280">
        <v>178.024</v>
      </c>
      <c r="G1300" s="36"/>
      <c r="H1300" s="41"/>
    </row>
    <row r="1301" spans="1:8" s="2" customFormat="1" ht="16.899999999999999" customHeight="1">
      <c r="A1301" s="36"/>
      <c r="B1301" s="41"/>
      <c r="C1301" s="279" t="s">
        <v>19</v>
      </c>
      <c r="D1301" s="279" t="s">
        <v>2914</v>
      </c>
      <c r="E1301" s="19" t="s">
        <v>19</v>
      </c>
      <c r="F1301" s="280">
        <v>0.64400000000000002</v>
      </c>
      <c r="G1301" s="36"/>
      <c r="H1301" s="41"/>
    </row>
    <row r="1302" spans="1:8" s="2" customFormat="1" ht="16.899999999999999" customHeight="1">
      <c r="A1302" s="36"/>
      <c r="B1302" s="41"/>
      <c r="C1302" s="279" t="s">
        <v>19</v>
      </c>
      <c r="D1302" s="279" t="s">
        <v>2915</v>
      </c>
      <c r="E1302" s="19" t="s">
        <v>19</v>
      </c>
      <c r="F1302" s="280">
        <v>2.7890000000000001</v>
      </c>
      <c r="G1302" s="36"/>
      <c r="H1302" s="41"/>
    </row>
    <row r="1303" spans="1:8" s="2" customFormat="1" ht="16.899999999999999" customHeight="1">
      <c r="A1303" s="36"/>
      <c r="B1303" s="41"/>
      <c r="C1303" s="279" t="s">
        <v>19</v>
      </c>
      <c r="D1303" s="279" t="s">
        <v>2916</v>
      </c>
      <c r="E1303" s="19" t="s">
        <v>19</v>
      </c>
      <c r="F1303" s="280">
        <v>34.046999999999997</v>
      </c>
      <c r="G1303" s="36"/>
      <c r="H1303" s="41"/>
    </row>
    <row r="1304" spans="1:8" s="2" customFormat="1" ht="16.899999999999999" customHeight="1">
      <c r="A1304" s="36"/>
      <c r="B1304" s="41"/>
      <c r="C1304" s="279" t="s">
        <v>19</v>
      </c>
      <c r="D1304" s="279" t="s">
        <v>2917</v>
      </c>
      <c r="E1304" s="19" t="s">
        <v>19</v>
      </c>
      <c r="F1304" s="280">
        <v>29.196999999999999</v>
      </c>
      <c r="G1304" s="36"/>
      <c r="H1304" s="41"/>
    </row>
    <row r="1305" spans="1:8" s="2" customFormat="1" ht="16.899999999999999" customHeight="1">
      <c r="A1305" s="36"/>
      <c r="B1305" s="41"/>
      <c r="C1305" s="279" t="s">
        <v>19</v>
      </c>
      <c r="D1305" s="279" t="s">
        <v>2918</v>
      </c>
      <c r="E1305" s="19" t="s">
        <v>19</v>
      </c>
      <c r="F1305" s="280">
        <v>1.44</v>
      </c>
      <c r="G1305" s="36"/>
      <c r="H1305" s="41"/>
    </row>
    <row r="1306" spans="1:8" s="2" customFormat="1" ht="16.899999999999999" customHeight="1">
      <c r="A1306" s="36"/>
      <c r="B1306" s="41"/>
      <c r="C1306" s="279" t="s">
        <v>19</v>
      </c>
      <c r="D1306" s="279" t="s">
        <v>2919</v>
      </c>
      <c r="E1306" s="19" t="s">
        <v>19</v>
      </c>
      <c r="F1306" s="280">
        <v>4.76</v>
      </c>
      <c r="G1306" s="36"/>
      <c r="H1306" s="41"/>
    </row>
    <row r="1307" spans="1:8" s="2" customFormat="1" ht="16.899999999999999" customHeight="1">
      <c r="A1307" s="36"/>
      <c r="B1307" s="41"/>
      <c r="C1307" s="279" t="s">
        <v>19</v>
      </c>
      <c r="D1307" s="279" t="s">
        <v>2920</v>
      </c>
      <c r="E1307" s="19" t="s">
        <v>19</v>
      </c>
      <c r="F1307" s="280">
        <v>34.451000000000001</v>
      </c>
      <c r="G1307" s="36"/>
      <c r="H1307" s="41"/>
    </row>
    <row r="1308" spans="1:8" s="2" customFormat="1" ht="16.899999999999999" customHeight="1">
      <c r="A1308" s="36"/>
      <c r="B1308" s="41"/>
      <c r="C1308" s="279" t="s">
        <v>19</v>
      </c>
      <c r="D1308" s="279" t="s">
        <v>2921</v>
      </c>
      <c r="E1308" s="19" t="s">
        <v>19</v>
      </c>
      <c r="F1308" s="280">
        <v>0.17599999999999999</v>
      </c>
      <c r="G1308" s="36"/>
      <c r="H1308" s="41"/>
    </row>
    <row r="1309" spans="1:8" s="2" customFormat="1" ht="16.899999999999999" customHeight="1">
      <c r="A1309" s="36"/>
      <c r="B1309" s="41"/>
      <c r="C1309" s="279" t="s">
        <v>19</v>
      </c>
      <c r="D1309" s="279" t="s">
        <v>2922</v>
      </c>
      <c r="E1309" s="19" t="s">
        <v>19</v>
      </c>
      <c r="F1309" s="280">
        <v>6</v>
      </c>
      <c r="G1309" s="36"/>
      <c r="H1309" s="41"/>
    </row>
    <row r="1310" spans="1:8" s="2" customFormat="1" ht="16.899999999999999" customHeight="1">
      <c r="A1310" s="36"/>
      <c r="B1310" s="41"/>
      <c r="C1310" s="279" t="s">
        <v>19</v>
      </c>
      <c r="D1310" s="279" t="s">
        <v>2923</v>
      </c>
      <c r="E1310" s="19" t="s">
        <v>19</v>
      </c>
      <c r="F1310" s="280">
        <v>0</v>
      </c>
      <c r="G1310" s="36"/>
      <c r="H1310" s="41"/>
    </row>
    <row r="1311" spans="1:8" s="2" customFormat="1" ht="16.899999999999999" customHeight="1">
      <c r="A1311" s="36"/>
      <c r="B1311" s="41"/>
      <c r="C1311" s="279" t="s">
        <v>19</v>
      </c>
      <c r="D1311" s="279" t="s">
        <v>2924</v>
      </c>
      <c r="E1311" s="19" t="s">
        <v>19</v>
      </c>
      <c r="F1311" s="280">
        <v>75.239999999999995</v>
      </c>
      <c r="G1311" s="36"/>
      <c r="H1311" s="41"/>
    </row>
    <row r="1312" spans="1:8" s="2" customFormat="1" ht="16.899999999999999" customHeight="1">
      <c r="A1312" s="36"/>
      <c r="B1312" s="41"/>
      <c r="C1312" s="279" t="s">
        <v>19</v>
      </c>
      <c r="D1312" s="279" t="s">
        <v>2925</v>
      </c>
      <c r="E1312" s="19" t="s">
        <v>19</v>
      </c>
      <c r="F1312" s="280">
        <v>4.2</v>
      </c>
      <c r="G1312" s="36"/>
      <c r="H1312" s="41"/>
    </row>
    <row r="1313" spans="1:8" s="2" customFormat="1" ht="16.899999999999999" customHeight="1">
      <c r="A1313" s="36"/>
      <c r="B1313" s="41"/>
      <c r="C1313" s="279" t="s">
        <v>19</v>
      </c>
      <c r="D1313" s="279" t="s">
        <v>2926</v>
      </c>
      <c r="E1313" s="19" t="s">
        <v>19</v>
      </c>
      <c r="F1313" s="280">
        <v>43.024999999999999</v>
      </c>
      <c r="G1313" s="36"/>
      <c r="H1313" s="41"/>
    </row>
    <row r="1314" spans="1:8" s="2" customFormat="1" ht="16.899999999999999" customHeight="1">
      <c r="A1314" s="36"/>
      <c r="B1314" s="41"/>
      <c r="C1314" s="279" t="s">
        <v>19</v>
      </c>
      <c r="D1314" s="279" t="s">
        <v>2927</v>
      </c>
      <c r="E1314" s="19" t="s">
        <v>19</v>
      </c>
      <c r="F1314" s="280">
        <v>40.42</v>
      </c>
      <c r="G1314" s="36"/>
      <c r="H1314" s="41"/>
    </row>
    <row r="1315" spans="1:8" s="2" customFormat="1" ht="16.899999999999999" customHeight="1">
      <c r="A1315" s="36"/>
      <c r="B1315" s="41"/>
      <c r="C1315" s="279" t="s">
        <v>19</v>
      </c>
      <c r="D1315" s="279" t="s">
        <v>2928</v>
      </c>
      <c r="E1315" s="19" t="s">
        <v>19</v>
      </c>
      <c r="F1315" s="280">
        <v>1.353</v>
      </c>
      <c r="G1315" s="36"/>
      <c r="H1315" s="41"/>
    </row>
    <row r="1316" spans="1:8" s="2" customFormat="1" ht="16.899999999999999" customHeight="1">
      <c r="A1316" s="36"/>
      <c r="B1316" s="41"/>
      <c r="C1316" s="279" t="s">
        <v>19</v>
      </c>
      <c r="D1316" s="279" t="s">
        <v>2929</v>
      </c>
      <c r="E1316" s="19" t="s">
        <v>19</v>
      </c>
      <c r="F1316" s="280">
        <v>1.8560000000000001</v>
      </c>
      <c r="G1316" s="36"/>
      <c r="H1316" s="41"/>
    </row>
    <row r="1317" spans="1:8" s="2" customFormat="1" ht="16.899999999999999" customHeight="1">
      <c r="A1317" s="36"/>
      <c r="B1317" s="41"/>
      <c r="C1317" s="279" t="s">
        <v>19</v>
      </c>
      <c r="D1317" s="279" t="s">
        <v>2930</v>
      </c>
      <c r="E1317" s="19" t="s">
        <v>19</v>
      </c>
      <c r="F1317" s="280">
        <v>4.4820000000000002</v>
      </c>
      <c r="G1317" s="36"/>
      <c r="H1317" s="41"/>
    </row>
    <row r="1318" spans="1:8" s="2" customFormat="1" ht="16.899999999999999" customHeight="1">
      <c r="A1318" s="36"/>
      <c r="B1318" s="41"/>
      <c r="C1318" s="279" t="s">
        <v>19</v>
      </c>
      <c r="D1318" s="279" t="s">
        <v>2931</v>
      </c>
      <c r="E1318" s="19" t="s">
        <v>19</v>
      </c>
      <c r="F1318" s="280">
        <v>8.5999999999999993E-2</v>
      </c>
      <c r="G1318" s="36"/>
      <c r="H1318" s="41"/>
    </row>
    <row r="1319" spans="1:8" s="2" customFormat="1" ht="16.899999999999999" customHeight="1">
      <c r="A1319" s="36"/>
      <c r="B1319" s="41"/>
      <c r="C1319" s="279" t="s">
        <v>19</v>
      </c>
      <c r="D1319" s="279" t="s">
        <v>2932</v>
      </c>
      <c r="E1319" s="19" t="s">
        <v>19</v>
      </c>
      <c r="F1319" s="280">
        <v>15.037000000000001</v>
      </c>
      <c r="G1319" s="36"/>
      <c r="H1319" s="41"/>
    </row>
    <row r="1320" spans="1:8" s="2" customFormat="1" ht="16.899999999999999" customHeight="1">
      <c r="A1320" s="36"/>
      <c r="B1320" s="41"/>
      <c r="C1320" s="279" t="s">
        <v>19</v>
      </c>
      <c r="D1320" s="279" t="s">
        <v>2954</v>
      </c>
      <c r="E1320" s="19" t="s">
        <v>19</v>
      </c>
      <c r="F1320" s="280">
        <v>0</v>
      </c>
      <c r="G1320" s="36"/>
      <c r="H1320" s="41"/>
    </row>
    <row r="1321" spans="1:8" s="2" customFormat="1" ht="16.899999999999999" customHeight="1">
      <c r="A1321" s="36"/>
      <c r="B1321" s="41"/>
      <c r="C1321" s="279" t="s">
        <v>19</v>
      </c>
      <c r="D1321" s="279" t="s">
        <v>2955</v>
      </c>
      <c r="E1321" s="19" t="s">
        <v>19</v>
      </c>
      <c r="F1321" s="280">
        <v>5.3</v>
      </c>
      <c r="G1321" s="36"/>
      <c r="H1321" s="41"/>
    </row>
    <row r="1322" spans="1:8" s="2" customFormat="1" ht="16.899999999999999" customHeight="1">
      <c r="A1322" s="36"/>
      <c r="B1322" s="41"/>
      <c r="C1322" s="279" t="s">
        <v>19</v>
      </c>
      <c r="D1322" s="279" t="s">
        <v>2956</v>
      </c>
      <c r="E1322" s="19" t="s">
        <v>19</v>
      </c>
      <c r="F1322" s="280">
        <v>1.4850000000000001</v>
      </c>
      <c r="G1322" s="36"/>
      <c r="H1322" s="41"/>
    </row>
    <row r="1323" spans="1:8" s="2" customFormat="1" ht="16.899999999999999" customHeight="1">
      <c r="A1323" s="36"/>
      <c r="B1323" s="41"/>
      <c r="C1323" s="279" t="s">
        <v>19</v>
      </c>
      <c r="D1323" s="279" t="s">
        <v>2957</v>
      </c>
      <c r="E1323" s="19" t="s">
        <v>19</v>
      </c>
      <c r="F1323" s="280">
        <v>5.17</v>
      </c>
      <c r="G1323" s="36"/>
      <c r="H1323" s="41"/>
    </row>
    <row r="1324" spans="1:8" s="2" customFormat="1" ht="16.899999999999999" customHeight="1">
      <c r="A1324" s="36"/>
      <c r="B1324" s="41"/>
      <c r="C1324" s="279" t="s">
        <v>1131</v>
      </c>
      <c r="D1324" s="279" t="s">
        <v>349</v>
      </c>
      <c r="E1324" s="19" t="s">
        <v>19</v>
      </c>
      <c r="F1324" s="280">
        <v>906.90300000000002</v>
      </c>
      <c r="G1324" s="36"/>
      <c r="H1324" s="41"/>
    </row>
    <row r="1325" spans="1:8" s="2" customFormat="1" ht="26.45" customHeight="1">
      <c r="A1325" s="36"/>
      <c r="B1325" s="41"/>
      <c r="C1325" s="274" t="s">
        <v>7651</v>
      </c>
      <c r="D1325" s="274" t="s">
        <v>92</v>
      </c>
      <c r="E1325" s="36"/>
      <c r="F1325" s="36"/>
      <c r="G1325" s="36"/>
      <c r="H1325" s="41"/>
    </row>
    <row r="1326" spans="1:8" s="2" customFormat="1" ht="16.899999999999999" customHeight="1">
      <c r="A1326" s="36"/>
      <c r="B1326" s="41"/>
      <c r="C1326" s="275" t="s">
        <v>3810</v>
      </c>
      <c r="D1326" s="276" t="s">
        <v>3811</v>
      </c>
      <c r="E1326" s="277" t="s">
        <v>135</v>
      </c>
      <c r="F1326" s="278">
        <v>1192.8409999999999</v>
      </c>
      <c r="G1326" s="36"/>
      <c r="H1326" s="41"/>
    </row>
    <row r="1327" spans="1:8" s="2" customFormat="1" ht="16.899999999999999" customHeight="1">
      <c r="A1327" s="36"/>
      <c r="B1327" s="41"/>
      <c r="C1327" s="279" t="s">
        <v>19</v>
      </c>
      <c r="D1327" s="279" t="s">
        <v>4288</v>
      </c>
      <c r="E1327" s="19" t="s">
        <v>19</v>
      </c>
      <c r="F1327" s="280">
        <v>0</v>
      </c>
      <c r="G1327" s="36"/>
      <c r="H1327" s="41"/>
    </row>
    <row r="1328" spans="1:8" s="2" customFormat="1" ht="16.899999999999999" customHeight="1">
      <c r="A1328" s="36"/>
      <c r="B1328" s="41"/>
      <c r="C1328" s="279" t="s">
        <v>19</v>
      </c>
      <c r="D1328" s="279" t="s">
        <v>4565</v>
      </c>
      <c r="E1328" s="19" t="s">
        <v>19</v>
      </c>
      <c r="F1328" s="280">
        <v>57.459000000000003</v>
      </c>
      <c r="G1328" s="36"/>
      <c r="H1328" s="41"/>
    </row>
    <row r="1329" spans="1:8" s="2" customFormat="1" ht="16.899999999999999" customHeight="1">
      <c r="A1329" s="36"/>
      <c r="B1329" s="41"/>
      <c r="C1329" s="279" t="s">
        <v>19</v>
      </c>
      <c r="D1329" s="279" t="s">
        <v>4566</v>
      </c>
      <c r="E1329" s="19" t="s">
        <v>19</v>
      </c>
      <c r="F1329" s="280">
        <v>47.3</v>
      </c>
      <c r="G1329" s="36"/>
      <c r="H1329" s="41"/>
    </row>
    <row r="1330" spans="1:8" s="2" customFormat="1" ht="16.899999999999999" customHeight="1">
      <c r="A1330" s="36"/>
      <c r="B1330" s="41"/>
      <c r="C1330" s="279" t="s">
        <v>19</v>
      </c>
      <c r="D1330" s="279" t="s">
        <v>4291</v>
      </c>
      <c r="E1330" s="19" t="s">
        <v>19</v>
      </c>
      <c r="F1330" s="280">
        <v>0</v>
      </c>
      <c r="G1330" s="36"/>
      <c r="H1330" s="41"/>
    </row>
    <row r="1331" spans="1:8" s="2" customFormat="1" ht="16.899999999999999" customHeight="1">
      <c r="A1331" s="36"/>
      <c r="B1331" s="41"/>
      <c r="C1331" s="279" t="s">
        <v>19</v>
      </c>
      <c r="D1331" s="279" t="s">
        <v>4567</v>
      </c>
      <c r="E1331" s="19" t="s">
        <v>19</v>
      </c>
      <c r="F1331" s="280">
        <v>78.23</v>
      </c>
      <c r="G1331" s="36"/>
      <c r="H1331" s="41"/>
    </row>
    <row r="1332" spans="1:8" s="2" customFormat="1" ht="16.899999999999999" customHeight="1">
      <c r="A1332" s="36"/>
      <c r="B1332" s="41"/>
      <c r="C1332" s="279" t="s">
        <v>19</v>
      </c>
      <c r="D1332" s="279" t="s">
        <v>4293</v>
      </c>
      <c r="E1332" s="19" t="s">
        <v>19</v>
      </c>
      <c r="F1332" s="280">
        <v>0</v>
      </c>
      <c r="G1332" s="36"/>
      <c r="H1332" s="41"/>
    </row>
    <row r="1333" spans="1:8" s="2" customFormat="1" ht="16.899999999999999" customHeight="1">
      <c r="A1333" s="36"/>
      <c r="B1333" s="41"/>
      <c r="C1333" s="279" t="s">
        <v>19</v>
      </c>
      <c r="D1333" s="279" t="s">
        <v>4568</v>
      </c>
      <c r="E1333" s="19" t="s">
        <v>19</v>
      </c>
      <c r="F1333" s="280">
        <v>63.756</v>
      </c>
      <c r="G1333" s="36"/>
      <c r="H1333" s="41"/>
    </row>
    <row r="1334" spans="1:8" s="2" customFormat="1" ht="16.899999999999999" customHeight="1">
      <c r="A1334" s="36"/>
      <c r="B1334" s="41"/>
      <c r="C1334" s="279" t="s">
        <v>19</v>
      </c>
      <c r="D1334" s="279" t="s">
        <v>4295</v>
      </c>
      <c r="E1334" s="19" t="s">
        <v>19</v>
      </c>
      <c r="F1334" s="280">
        <v>0</v>
      </c>
      <c r="G1334" s="36"/>
      <c r="H1334" s="41"/>
    </row>
    <row r="1335" spans="1:8" s="2" customFormat="1" ht="16.899999999999999" customHeight="1">
      <c r="A1335" s="36"/>
      <c r="B1335" s="41"/>
      <c r="C1335" s="279" t="s">
        <v>19</v>
      </c>
      <c r="D1335" s="279" t="s">
        <v>4569</v>
      </c>
      <c r="E1335" s="19" t="s">
        <v>19</v>
      </c>
      <c r="F1335" s="280">
        <v>63.91</v>
      </c>
      <c r="G1335" s="36"/>
      <c r="H1335" s="41"/>
    </row>
    <row r="1336" spans="1:8" s="2" customFormat="1" ht="16.899999999999999" customHeight="1">
      <c r="A1336" s="36"/>
      <c r="B1336" s="41"/>
      <c r="C1336" s="279" t="s">
        <v>19</v>
      </c>
      <c r="D1336" s="279" t="s">
        <v>4297</v>
      </c>
      <c r="E1336" s="19" t="s">
        <v>19</v>
      </c>
      <c r="F1336" s="280">
        <v>0</v>
      </c>
      <c r="G1336" s="36"/>
      <c r="H1336" s="41"/>
    </row>
    <row r="1337" spans="1:8" s="2" customFormat="1" ht="16.899999999999999" customHeight="1">
      <c r="A1337" s="36"/>
      <c r="B1337" s="41"/>
      <c r="C1337" s="279" t="s">
        <v>19</v>
      </c>
      <c r="D1337" s="279" t="s">
        <v>4570</v>
      </c>
      <c r="E1337" s="19" t="s">
        <v>19</v>
      </c>
      <c r="F1337" s="280">
        <v>63.91</v>
      </c>
      <c r="G1337" s="36"/>
      <c r="H1337" s="41"/>
    </row>
    <row r="1338" spans="1:8" s="2" customFormat="1" ht="16.899999999999999" customHeight="1">
      <c r="A1338" s="36"/>
      <c r="B1338" s="41"/>
      <c r="C1338" s="279" t="s">
        <v>19</v>
      </c>
      <c r="D1338" s="279" t="s">
        <v>4299</v>
      </c>
      <c r="E1338" s="19" t="s">
        <v>19</v>
      </c>
      <c r="F1338" s="280">
        <v>0</v>
      </c>
      <c r="G1338" s="36"/>
      <c r="H1338" s="41"/>
    </row>
    <row r="1339" spans="1:8" s="2" customFormat="1" ht="16.899999999999999" customHeight="1">
      <c r="A1339" s="36"/>
      <c r="B1339" s="41"/>
      <c r="C1339" s="279" t="s">
        <v>19</v>
      </c>
      <c r="D1339" s="279" t="s">
        <v>4571</v>
      </c>
      <c r="E1339" s="19" t="s">
        <v>19</v>
      </c>
      <c r="F1339" s="280">
        <v>63.91</v>
      </c>
      <c r="G1339" s="36"/>
      <c r="H1339" s="41"/>
    </row>
    <row r="1340" spans="1:8" s="2" customFormat="1" ht="16.899999999999999" customHeight="1">
      <c r="A1340" s="36"/>
      <c r="B1340" s="41"/>
      <c r="C1340" s="279" t="s">
        <v>19</v>
      </c>
      <c r="D1340" s="279" t="s">
        <v>4301</v>
      </c>
      <c r="E1340" s="19" t="s">
        <v>19</v>
      </c>
      <c r="F1340" s="280">
        <v>0</v>
      </c>
      <c r="G1340" s="36"/>
      <c r="H1340" s="41"/>
    </row>
    <row r="1341" spans="1:8" s="2" customFormat="1" ht="16.899999999999999" customHeight="1">
      <c r="A1341" s="36"/>
      <c r="B1341" s="41"/>
      <c r="C1341" s="279" t="s">
        <v>19</v>
      </c>
      <c r="D1341" s="279" t="s">
        <v>4572</v>
      </c>
      <c r="E1341" s="19" t="s">
        <v>19</v>
      </c>
      <c r="F1341" s="280">
        <v>57.75</v>
      </c>
      <c r="G1341" s="36"/>
      <c r="H1341" s="41"/>
    </row>
    <row r="1342" spans="1:8" s="2" customFormat="1" ht="16.899999999999999" customHeight="1">
      <c r="A1342" s="36"/>
      <c r="B1342" s="41"/>
      <c r="C1342" s="279" t="s">
        <v>19</v>
      </c>
      <c r="D1342" s="279" t="s">
        <v>4303</v>
      </c>
      <c r="E1342" s="19" t="s">
        <v>19</v>
      </c>
      <c r="F1342" s="280">
        <v>0</v>
      </c>
      <c r="G1342" s="36"/>
      <c r="H1342" s="41"/>
    </row>
    <row r="1343" spans="1:8" s="2" customFormat="1" ht="16.899999999999999" customHeight="1">
      <c r="A1343" s="36"/>
      <c r="B1343" s="41"/>
      <c r="C1343" s="279" t="s">
        <v>19</v>
      </c>
      <c r="D1343" s="279" t="s">
        <v>4573</v>
      </c>
      <c r="E1343" s="19" t="s">
        <v>19</v>
      </c>
      <c r="F1343" s="280">
        <v>64.525999999999996</v>
      </c>
      <c r="G1343" s="36"/>
      <c r="H1343" s="41"/>
    </row>
    <row r="1344" spans="1:8" s="2" customFormat="1" ht="16.899999999999999" customHeight="1">
      <c r="A1344" s="36"/>
      <c r="B1344" s="41"/>
      <c r="C1344" s="279" t="s">
        <v>19</v>
      </c>
      <c r="D1344" s="279" t="s">
        <v>4305</v>
      </c>
      <c r="E1344" s="19" t="s">
        <v>19</v>
      </c>
      <c r="F1344" s="280">
        <v>0</v>
      </c>
      <c r="G1344" s="36"/>
      <c r="H1344" s="41"/>
    </row>
    <row r="1345" spans="1:8" s="2" customFormat="1" ht="16.899999999999999" customHeight="1">
      <c r="A1345" s="36"/>
      <c r="B1345" s="41"/>
      <c r="C1345" s="279" t="s">
        <v>19</v>
      </c>
      <c r="D1345" s="279" t="s">
        <v>4574</v>
      </c>
      <c r="E1345" s="19" t="s">
        <v>19</v>
      </c>
      <c r="F1345" s="280">
        <v>64.525999999999996</v>
      </c>
      <c r="G1345" s="36"/>
      <c r="H1345" s="41"/>
    </row>
    <row r="1346" spans="1:8" s="2" customFormat="1" ht="16.899999999999999" customHeight="1">
      <c r="A1346" s="36"/>
      <c r="B1346" s="41"/>
      <c r="C1346" s="279" t="s">
        <v>19</v>
      </c>
      <c r="D1346" s="279" t="s">
        <v>4307</v>
      </c>
      <c r="E1346" s="19" t="s">
        <v>19</v>
      </c>
      <c r="F1346" s="280">
        <v>0</v>
      </c>
      <c r="G1346" s="36"/>
      <c r="H1346" s="41"/>
    </row>
    <row r="1347" spans="1:8" s="2" customFormat="1" ht="16.899999999999999" customHeight="1">
      <c r="A1347" s="36"/>
      <c r="B1347" s="41"/>
      <c r="C1347" s="279" t="s">
        <v>19</v>
      </c>
      <c r="D1347" s="279" t="s">
        <v>4575</v>
      </c>
      <c r="E1347" s="19" t="s">
        <v>19</v>
      </c>
      <c r="F1347" s="280">
        <v>64.525999999999996</v>
      </c>
      <c r="G1347" s="36"/>
      <c r="H1347" s="41"/>
    </row>
    <row r="1348" spans="1:8" s="2" customFormat="1" ht="16.899999999999999" customHeight="1">
      <c r="A1348" s="36"/>
      <c r="B1348" s="41"/>
      <c r="C1348" s="279" t="s">
        <v>19</v>
      </c>
      <c r="D1348" s="279" t="s">
        <v>4291</v>
      </c>
      <c r="E1348" s="19" t="s">
        <v>19</v>
      </c>
      <c r="F1348" s="280">
        <v>0</v>
      </c>
      <c r="G1348" s="36"/>
      <c r="H1348" s="41"/>
    </row>
    <row r="1349" spans="1:8" s="2" customFormat="1" ht="16.899999999999999" customHeight="1">
      <c r="A1349" s="36"/>
      <c r="B1349" s="41"/>
      <c r="C1349" s="279" t="s">
        <v>19</v>
      </c>
      <c r="D1349" s="279" t="s">
        <v>4523</v>
      </c>
      <c r="E1349" s="19" t="s">
        <v>19</v>
      </c>
      <c r="F1349" s="280">
        <v>4.8550000000000004</v>
      </c>
      <c r="G1349" s="36"/>
      <c r="H1349" s="41"/>
    </row>
    <row r="1350" spans="1:8" s="2" customFormat="1" ht="16.899999999999999" customHeight="1">
      <c r="A1350" s="36"/>
      <c r="B1350" s="41"/>
      <c r="C1350" s="279" t="s">
        <v>19</v>
      </c>
      <c r="D1350" s="279" t="s">
        <v>4524</v>
      </c>
      <c r="E1350" s="19" t="s">
        <v>19</v>
      </c>
      <c r="F1350" s="280">
        <v>7.6829999999999998</v>
      </c>
      <c r="G1350" s="36"/>
      <c r="H1350" s="41"/>
    </row>
    <row r="1351" spans="1:8" s="2" customFormat="1" ht="16.899999999999999" customHeight="1">
      <c r="A1351" s="36"/>
      <c r="B1351" s="41"/>
      <c r="C1351" s="279" t="s">
        <v>19</v>
      </c>
      <c r="D1351" s="279" t="s">
        <v>4525</v>
      </c>
      <c r="E1351" s="19" t="s">
        <v>19</v>
      </c>
      <c r="F1351" s="280">
        <v>28.071999999999999</v>
      </c>
      <c r="G1351" s="36"/>
      <c r="H1351" s="41"/>
    </row>
    <row r="1352" spans="1:8" s="2" customFormat="1" ht="16.899999999999999" customHeight="1">
      <c r="A1352" s="36"/>
      <c r="B1352" s="41"/>
      <c r="C1352" s="279" t="s">
        <v>19</v>
      </c>
      <c r="D1352" s="279" t="s">
        <v>4526</v>
      </c>
      <c r="E1352" s="19" t="s">
        <v>19</v>
      </c>
      <c r="F1352" s="280">
        <v>4.9649999999999999</v>
      </c>
      <c r="G1352" s="36"/>
      <c r="H1352" s="41"/>
    </row>
    <row r="1353" spans="1:8" s="2" customFormat="1" ht="16.899999999999999" customHeight="1">
      <c r="A1353" s="36"/>
      <c r="B1353" s="41"/>
      <c r="C1353" s="279" t="s">
        <v>19</v>
      </c>
      <c r="D1353" s="279" t="s">
        <v>4293</v>
      </c>
      <c r="E1353" s="19" t="s">
        <v>19</v>
      </c>
      <c r="F1353" s="280">
        <v>0</v>
      </c>
      <c r="G1353" s="36"/>
      <c r="H1353" s="41"/>
    </row>
    <row r="1354" spans="1:8" s="2" customFormat="1" ht="16.899999999999999" customHeight="1">
      <c r="A1354" s="36"/>
      <c r="B1354" s="41"/>
      <c r="C1354" s="279" t="s">
        <v>19</v>
      </c>
      <c r="D1354" s="279" t="s">
        <v>4527</v>
      </c>
      <c r="E1354" s="19" t="s">
        <v>19</v>
      </c>
      <c r="F1354" s="280">
        <v>4.1399999999999997</v>
      </c>
      <c r="G1354" s="36"/>
      <c r="H1354" s="41"/>
    </row>
    <row r="1355" spans="1:8" s="2" customFormat="1" ht="16.899999999999999" customHeight="1">
      <c r="A1355" s="36"/>
      <c r="B1355" s="41"/>
      <c r="C1355" s="279" t="s">
        <v>19</v>
      </c>
      <c r="D1355" s="279" t="s">
        <v>4528</v>
      </c>
      <c r="E1355" s="19" t="s">
        <v>19</v>
      </c>
      <c r="F1355" s="280">
        <v>4.1550000000000002</v>
      </c>
      <c r="G1355" s="36"/>
      <c r="H1355" s="41"/>
    </row>
    <row r="1356" spans="1:8" s="2" customFormat="1" ht="16.899999999999999" customHeight="1">
      <c r="A1356" s="36"/>
      <c r="B1356" s="41"/>
      <c r="C1356" s="279" t="s">
        <v>19</v>
      </c>
      <c r="D1356" s="279" t="s">
        <v>4295</v>
      </c>
      <c r="E1356" s="19" t="s">
        <v>19</v>
      </c>
      <c r="F1356" s="280">
        <v>0</v>
      </c>
      <c r="G1356" s="36"/>
      <c r="H1356" s="41"/>
    </row>
    <row r="1357" spans="1:8" s="2" customFormat="1" ht="16.899999999999999" customHeight="1">
      <c r="A1357" s="36"/>
      <c r="B1357" s="41"/>
      <c r="C1357" s="279" t="s">
        <v>19</v>
      </c>
      <c r="D1357" s="279" t="s">
        <v>4529</v>
      </c>
      <c r="E1357" s="19" t="s">
        <v>19</v>
      </c>
      <c r="F1357" s="280">
        <v>4.1399999999999997</v>
      </c>
      <c r="G1357" s="36"/>
      <c r="H1357" s="41"/>
    </row>
    <row r="1358" spans="1:8" s="2" customFormat="1" ht="16.899999999999999" customHeight="1">
      <c r="A1358" s="36"/>
      <c r="B1358" s="41"/>
      <c r="C1358" s="279" t="s">
        <v>19</v>
      </c>
      <c r="D1358" s="279" t="s">
        <v>4530</v>
      </c>
      <c r="E1358" s="19" t="s">
        <v>19</v>
      </c>
      <c r="F1358" s="280">
        <v>4.1500000000000004</v>
      </c>
      <c r="G1358" s="36"/>
      <c r="H1358" s="41"/>
    </row>
    <row r="1359" spans="1:8" s="2" customFormat="1" ht="16.899999999999999" customHeight="1">
      <c r="A1359" s="36"/>
      <c r="B1359" s="41"/>
      <c r="C1359" s="279" t="s">
        <v>19</v>
      </c>
      <c r="D1359" s="279" t="s">
        <v>4297</v>
      </c>
      <c r="E1359" s="19" t="s">
        <v>19</v>
      </c>
      <c r="F1359" s="280">
        <v>0</v>
      </c>
      <c r="G1359" s="36"/>
      <c r="H1359" s="41"/>
    </row>
    <row r="1360" spans="1:8" s="2" customFormat="1" ht="16.899999999999999" customHeight="1">
      <c r="A1360" s="36"/>
      <c r="B1360" s="41"/>
      <c r="C1360" s="279" t="s">
        <v>19</v>
      </c>
      <c r="D1360" s="279" t="s">
        <v>4531</v>
      </c>
      <c r="E1360" s="19" t="s">
        <v>19</v>
      </c>
      <c r="F1360" s="280">
        <v>4.1399999999999997</v>
      </c>
      <c r="G1360" s="36"/>
      <c r="H1360" s="41"/>
    </row>
    <row r="1361" spans="1:8" s="2" customFormat="1" ht="16.899999999999999" customHeight="1">
      <c r="A1361" s="36"/>
      <c r="B1361" s="41"/>
      <c r="C1361" s="279" t="s">
        <v>19</v>
      </c>
      <c r="D1361" s="279" t="s">
        <v>4532</v>
      </c>
      <c r="E1361" s="19" t="s">
        <v>19</v>
      </c>
      <c r="F1361" s="280">
        <v>4.1500000000000004</v>
      </c>
      <c r="G1361" s="36"/>
      <c r="H1361" s="41"/>
    </row>
    <row r="1362" spans="1:8" s="2" customFormat="1" ht="16.899999999999999" customHeight="1">
      <c r="A1362" s="36"/>
      <c r="B1362" s="41"/>
      <c r="C1362" s="279" t="s">
        <v>19</v>
      </c>
      <c r="D1362" s="279" t="s">
        <v>4299</v>
      </c>
      <c r="E1362" s="19" t="s">
        <v>19</v>
      </c>
      <c r="F1362" s="280">
        <v>0</v>
      </c>
      <c r="G1362" s="36"/>
      <c r="H1362" s="41"/>
    </row>
    <row r="1363" spans="1:8" s="2" customFormat="1" ht="16.899999999999999" customHeight="1">
      <c r="A1363" s="36"/>
      <c r="B1363" s="41"/>
      <c r="C1363" s="279" t="s">
        <v>19</v>
      </c>
      <c r="D1363" s="279" t="s">
        <v>4533</v>
      </c>
      <c r="E1363" s="19" t="s">
        <v>19</v>
      </c>
      <c r="F1363" s="280">
        <v>4.1399999999999997</v>
      </c>
      <c r="G1363" s="36"/>
      <c r="H1363" s="41"/>
    </row>
    <row r="1364" spans="1:8" s="2" customFormat="1" ht="16.899999999999999" customHeight="1">
      <c r="A1364" s="36"/>
      <c r="B1364" s="41"/>
      <c r="C1364" s="279" t="s">
        <v>19</v>
      </c>
      <c r="D1364" s="279" t="s">
        <v>4534</v>
      </c>
      <c r="E1364" s="19" t="s">
        <v>19</v>
      </c>
      <c r="F1364" s="280">
        <v>4.1500000000000004</v>
      </c>
      <c r="G1364" s="36"/>
      <c r="H1364" s="41"/>
    </row>
    <row r="1365" spans="1:8" s="2" customFormat="1" ht="16.899999999999999" customHeight="1">
      <c r="A1365" s="36"/>
      <c r="B1365" s="41"/>
      <c r="C1365" s="279" t="s">
        <v>19</v>
      </c>
      <c r="D1365" s="279" t="s">
        <v>4301</v>
      </c>
      <c r="E1365" s="19" t="s">
        <v>19</v>
      </c>
      <c r="F1365" s="280">
        <v>0</v>
      </c>
      <c r="G1365" s="36"/>
      <c r="H1365" s="41"/>
    </row>
    <row r="1366" spans="1:8" s="2" customFormat="1" ht="16.899999999999999" customHeight="1">
      <c r="A1366" s="36"/>
      <c r="B1366" s="41"/>
      <c r="C1366" s="279" t="s">
        <v>19</v>
      </c>
      <c r="D1366" s="279" t="s">
        <v>4535</v>
      </c>
      <c r="E1366" s="19" t="s">
        <v>19</v>
      </c>
      <c r="F1366" s="280">
        <v>3.74</v>
      </c>
      <c r="G1366" s="36"/>
      <c r="H1366" s="41"/>
    </row>
    <row r="1367" spans="1:8" s="2" customFormat="1" ht="16.899999999999999" customHeight="1">
      <c r="A1367" s="36"/>
      <c r="B1367" s="41"/>
      <c r="C1367" s="279" t="s">
        <v>19</v>
      </c>
      <c r="D1367" s="279" t="s">
        <v>4536</v>
      </c>
      <c r="E1367" s="19" t="s">
        <v>19</v>
      </c>
      <c r="F1367" s="280">
        <v>3.75</v>
      </c>
      <c r="G1367" s="36"/>
      <c r="H1367" s="41"/>
    </row>
    <row r="1368" spans="1:8" s="2" customFormat="1" ht="16.899999999999999" customHeight="1">
      <c r="A1368" s="36"/>
      <c r="B1368" s="41"/>
      <c r="C1368" s="279" t="s">
        <v>19</v>
      </c>
      <c r="D1368" s="279" t="s">
        <v>4303</v>
      </c>
      <c r="E1368" s="19" t="s">
        <v>19</v>
      </c>
      <c r="F1368" s="280">
        <v>0</v>
      </c>
      <c r="G1368" s="36"/>
      <c r="H1368" s="41"/>
    </row>
    <row r="1369" spans="1:8" s="2" customFormat="1" ht="16.899999999999999" customHeight="1">
      <c r="A1369" s="36"/>
      <c r="B1369" s="41"/>
      <c r="C1369" s="279" t="s">
        <v>19</v>
      </c>
      <c r="D1369" s="279" t="s">
        <v>4537</v>
      </c>
      <c r="E1369" s="19" t="s">
        <v>19</v>
      </c>
      <c r="F1369" s="280">
        <v>4.1900000000000004</v>
      </c>
      <c r="G1369" s="36"/>
      <c r="H1369" s="41"/>
    </row>
    <row r="1370" spans="1:8" s="2" customFormat="1" ht="16.899999999999999" customHeight="1">
      <c r="A1370" s="36"/>
      <c r="B1370" s="41"/>
      <c r="C1370" s="279" t="s">
        <v>19</v>
      </c>
      <c r="D1370" s="279" t="s">
        <v>4538</v>
      </c>
      <c r="E1370" s="19" t="s">
        <v>19</v>
      </c>
      <c r="F1370" s="280">
        <v>4.2</v>
      </c>
      <c r="G1370" s="36"/>
      <c r="H1370" s="41"/>
    </row>
    <row r="1371" spans="1:8" s="2" customFormat="1" ht="16.899999999999999" customHeight="1">
      <c r="A1371" s="36"/>
      <c r="B1371" s="41"/>
      <c r="C1371" s="279" t="s">
        <v>19</v>
      </c>
      <c r="D1371" s="279" t="s">
        <v>4305</v>
      </c>
      <c r="E1371" s="19" t="s">
        <v>19</v>
      </c>
      <c r="F1371" s="280">
        <v>0</v>
      </c>
      <c r="G1371" s="36"/>
      <c r="H1371" s="41"/>
    </row>
    <row r="1372" spans="1:8" s="2" customFormat="1" ht="16.899999999999999" customHeight="1">
      <c r="A1372" s="36"/>
      <c r="B1372" s="41"/>
      <c r="C1372" s="279" t="s">
        <v>19</v>
      </c>
      <c r="D1372" s="279" t="s">
        <v>4539</v>
      </c>
      <c r="E1372" s="19" t="s">
        <v>19</v>
      </c>
      <c r="F1372" s="280">
        <v>4.1900000000000004</v>
      </c>
      <c r="G1372" s="36"/>
      <c r="H1372" s="41"/>
    </row>
    <row r="1373" spans="1:8" s="2" customFormat="1" ht="16.899999999999999" customHeight="1">
      <c r="A1373" s="36"/>
      <c r="B1373" s="41"/>
      <c r="C1373" s="279" t="s">
        <v>19</v>
      </c>
      <c r="D1373" s="279" t="s">
        <v>4540</v>
      </c>
      <c r="E1373" s="19" t="s">
        <v>19</v>
      </c>
      <c r="F1373" s="280">
        <v>4.2</v>
      </c>
      <c r="G1373" s="36"/>
      <c r="H1373" s="41"/>
    </row>
    <row r="1374" spans="1:8" s="2" customFormat="1" ht="16.899999999999999" customHeight="1">
      <c r="A1374" s="36"/>
      <c r="B1374" s="41"/>
      <c r="C1374" s="279" t="s">
        <v>19</v>
      </c>
      <c r="D1374" s="279" t="s">
        <v>4307</v>
      </c>
      <c r="E1374" s="19" t="s">
        <v>19</v>
      </c>
      <c r="F1374" s="280">
        <v>0</v>
      </c>
      <c r="G1374" s="36"/>
      <c r="H1374" s="41"/>
    </row>
    <row r="1375" spans="1:8" s="2" customFormat="1" ht="16.899999999999999" customHeight="1">
      <c r="A1375" s="36"/>
      <c r="B1375" s="41"/>
      <c r="C1375" s="279" t="s">
        <v>19</v>
      </c>
      <c r="D1375" s="279" t="s">
        <v>4541</v>
      </c>
      <c r="E1375" s="19" t="s">
        <v>19</v>
      </c>
      <c r="F1375" s="280">
        <v>4.1900000000000004</v>
      </c>
      <c r="G1375" s="36"/>
      <c r="H1375" s="41"/>
    </row>
    <row r="1376" spans="1:8" s="2" customFormat="1" ht="16.899999999999999" customHeight="1">
      <c r="A1376" s="36"/>
      <c r="B1376" s="41"/>
      <c r="C1376" s="279" t="s">
        <v>19</v>
      </c>
      <c r="D1376" s="279" t="s">
        <v>4542</v>
      </c>
      <c r="E1376" s="19" t="s">
        <v>19</v>
      </c>
      <c r="F1376" s="280">
        <v>4.1849999999999996</v>
      </c>
      <c r="G1376" s="36"/>
      <c r="H1376" s="41"/>
    </row>
    <row r="1377" spans="1:8" s="2" customFormat="1" ht="16.899999999999999" customHeight="1">
      <c r="A1377" s="36"/>
      <c r="B1377" s="41"/>
      <c r="C1377" s="279" t="s">
        <v>19</v>
      </c>
      <c r="D1377" s="279" t="s">
        <v>4308</v>
      </c>
      <c r="E1377" s="19" t="s">
        <v>19</v>
      </c>
      <c r="F1377" s="280">
        <v>0</v>
      </c>
      <c r="G1377" s="36"/>
      <c r="H1377" s="41"/>
    </row>
    <row r="1378" spans="1:8" s="2" customFormat="1" ht="16.899999999999999" customHeight="1">
      <c r="A1378" s="36"/>
      <c r="B1378" s="41"/>
      <c r="C1378" s="279" t="s">
        <v>2001</v>
      </c>
      <c r="D1378" s="279" t="s">
        <v>2002</v>
      </c>
      <c r="E1378" s="19" t="s">
        <v>157</v>
      </c>
      <c r="F1378" s="280">
        <v>9778.5869999999995</v>
      </c>
      <c r="G1378" s="36"/>
      <c r="H1378" s="41"/>
    </row>
    <row r="1379" spans="1:8" s="2" customFormat="1" ht="16.899999999999999" customHeight="1">
      <c r="A1379" s="36"/>
      <c r="B1379" s="41"/>
      <c r="C1379" s="279" t="s">
        <v>2008</v>
      </c>
      <c r="D1379" s="279" t="s">
        <v>2009</v>
      </c>
      <c r="E1379" s="19" t="s">
        <v>157</v>
      </c>
      <c r="F1379" s="280">
        <v>4.37</v>
      </c>
      <c r="G1379" s="36"/>
      <c r="H1379" s="41"/>
    </row>
    <row r="1380" spans="1:8" s="2" customFormat="1" ht="16.899999999999999" customHeight="1">
      <c r="A1380" s="36"/>
      <c r="B1380" s="41"/>
      <c r="C1380" s="279" t="s">
        <v>2637</v>
      </c>
      <c r="D1380" s="279" t="s">
        <v>2638</v>
      </c>
      <c r="E1380" s="19" t="s">
        <v>157</v>
      </c>
      <c r="F1380" s="280">
        <v>1.2809999999999999</v>
      </c>
      <c r="G1380" s="36"/>
      <c r="H1380" s="41"/>
    </row>
    <row r="1381" spans="1:8" s="2" customFormat="1" ht="16.899999999999999" customHeight="1">
      <c r="A1381" s="36"/>
      <c r="B1381" s="41"/>
      <c r="C1381" s="275" t="s">
        <v>2235</v>
      </c>
      <c r="D1381" s="276" t="s">
        <v>2236</v>
      </c>
      <c r="E1381" s="277" t="s">
        <v>152</v>
      </c>
      <c r="F1381" s="278">
        <v>45.45</v>
      </c>
      <c r="G1381" s="36"/>
      <c r="H1381" s="41"/>
    </row>
    <row r="1382" spans="1:8" s="2" customFormat="1" ht="16.899999999999999" customHeight="1">
      <c r="A1382" s="36"/>
      <c r="B1382" s="41"/>
      <c r="C1382" s="279" t="s">
        <v>19</v>
      </c>
      <c r="D1382" s="279" t="s">
        <v>2272</v>
      </c>
      <c r="E1382" s="19" t="s">
        <v>19</v>
      </c>
      <c r="F1382" s="280">
        <v>0</v>
      </c>
      <c r="G1382" s="36"/>
      <c r="H1382" s="41"/>
    </row>
    <row r="1383" spans="1:8" s="2" customFormat="1" ht="16.899999999999999" customHeight="1">
      <c r="A1383" s="36"/>
      <c r="B1383" s="41"/>
      <c r="C1383" s="279" t="s">
        <v>19</v>
      </c>
      <c r="D1383" s="279" t="s">
        <v>2273</v>
      </c>
      <c r="E1383" s="19" t="s">
        <v>19</v>
      </c>
      <c r="F1383" s="280">
        <v>0</v>
      </c>
      <c r="G1383" s="36"/>
      <c r="H1383" s="41"/>
    </row>
    <row r="1384" spans="1:8" s="2" customFormat="1" ht="16.899999999999999" customHeight="1">
      <c r="A1384" s="36"/>
      <c r="B1384" s="41"/>
      <c r="C1384" s="279" t="s">
        <v>2235</v>
      </c>
      <c r="D1384" s="279" t="s">
        <v>2274</v>
      </c>
      <c r="E1384" s="19" t="s">
        <v>19</v>
      </c>
      <c r="F1384" s="280">
        <v>45.45</v>
      </c>
      <c r="G1384" s="36"/>
      <c r="H1384" s="41"/>
    </row>
    <row r="1385" spans="1:8" s="2" customFormat="1" ht="16.899999999999999" customHeight="1">
      <c r="A1385" s="36"/>
      <c r="B1385" s="41"/>
      <c r="C1385" s="281" t="s">
        <v>7614</v>
      </c>
      <c r="D1385" s="36"/>
      <c r="E1385" s="36"/>
      <c r="F1385" s="36"/>
      <c r="G1385" s="36"/>
      <c r="H1385" s="41"/>
    </row>
    <row r="1386" spans="1:8" s="2" customFormat="1" ht="16.899999999999999" customHeight="1">
      <c r="A1386" s="36"/>
      <c r="B1386" s="41"/>
      <c r="C1386" s="279" t="s">
        <v>2267</v>
      </c>
      <c r="D1386" s="279" t="s">
        <v>2268</v>
      </c>
      <c r="E1386" s="19" t="s">
        <v>152</v>
      </c>
      <c r="F1386" s="280">
        <v>45.45</v>
      </c>
      <c r="G1386" s="36"/>
      <c r="H1386" s="41"/>
    </row>
    <row r="1387" spans="1:8" s="2" customFormat="1" ht="16.899999999999999" customHeight="1">
      <c r="A1387" s="36"/>
      <c r="B1387" s="41"/>
      <c r="C1387" s="279" t="s">
        <v>2433</v>
      </c>
      <c r="D1387" s="279" t="s">
        <v>2434</v>
      </c>
      <c r="E1387" s="19" t="s">
        <v>152</v>
      </c>
      <c r="F1387" s="280">
        <v>562.08799999999997</v>
      </c>
      <c r="G1387" s="36"/>
      <c r="H1387" s="41"/>
    </row>
    <row r="1388" spans="1:8" s="2" customFormat="1" ht="16.899999999999999" customHeight="1">
      <c r="A1388" s="36"/>
      <c r="B1388" s="41"/>
      <c r="C1388" s="279" t="s">
        <v>709</v>
      </c>
      <c r="D1388" s="279" t="s">
        <v>710</v>
      </c>
      <c r="E1388" s="19" t="s">
        <v>152</v>
      </c>
      <c r="F1388" s="280">
        <v>743.68799999999999</v>
      </c>
      <c r="G1388" s="36"/>
      <c r="H1388" s="41"/>
    </row>
    <row r="1389" spans="1:8" s="2" customFormat="1" ht="16.899999999999999" customHeight="1">
      <c r="A1389" s="36"/>
      <c r="B1389" s="41"/>
      <c r="C1389" s="275" t="s">
        <v>2238</v>
      </c>
      <c r="D1389" s="276" t="s">
        <v>2239</v>
      </c>
      <c r="E1389" s="277" t="s">
        <v>135</v>
      </c>
      <c r="F1389" s="278">
        <v>20</v>
      </c>
      <c r="G1389" s="36"/>
      <c r="H1389" s="41"/>
    </row>
    <row r="1390" spans="1:8" s="2" customFormat="1" ht="16.899999999999999" customHeight="1">
      <c r="A1390" s="36"/>
      <c r="B1390" s="41"/>
      <c r="C1390" s="279" t="s">
        <v>19</v>
      </c>
      <c r="D1390" s="279" t="s">
        <v>3302</v>
      </c>
      <c r="E1390" s="19" t="s">
        <v>19</v>
      </c>
      <c r="F1390" s="280">
        <v>10</v>
      </c>
      <c r="G1390" s="36"/>
      <c r="H1390" s="41"/>
    </row>
    <row r="1391" spans="1:8" s="2" customFormat="1" ht="16.899999999999999" customHeight="1">
      <c r="A1391" s="36"/>
      <c r="B1391" s="41"/>
      <c r="C1391" s="279" t="s">
        <v>19</v>
      </c>
      <c r="D1391" s="279" t="s">
        <v>3303</v>
      </c>
      <c r="E1391" s="19" t="s">
        <v>19</v>
      </c>
      <c r="F1391" s="280">
        <v>10</v>
      </c>
      <c r="G1391" s="36"/>
      <c r="H1391" s="41"/>
    </row>
    <row r="1392" spans="1:8" s="2" customFormat="1" ht="16.899999999999999" customHeight="1">
      <c r="A1392" s="36"/>
      <c r="B1392" s="41"/>
      <c r="C1392" s="279" t="s">
        <v>2238</v>
      </c>
      <c r="D1392" s="279" t="s">
        <v>349</v>
      </c>
      <c r="E1392" s="19" t="s">
        <v>19</v>
      </c>
      <c r="F1392" s="280">
        <v>20</v>
      </c>
      <c r="G1392" s="36"/>
      <c r="H1392" s="41"/>
    </row>
    <row r="1393" spans="1:8" s="2" customFormat="1" ht="16.899999999999999" customHeight="1">
      <c r="A1393" s="36"/>
      <c r="B1393" s="41"/>
      <c r="C1393" s="281" t="s">
        <v>7614</v>
      </c>
      <c r="D1393" s="36"/>
      <c r="E1393" s="36"/>
      <c r="F1393" s="36"/>
      <c r="G1393" s="36"/>
      <c r="H1393" s="41"/>
    </row>
    <row r="1394" spans="1:8" s="2" customFormat="1" ht="16.899999999999999" customHeight="1">
      <c r="A1394" s="36"/>
      <c r="B1394" s="41"/>
      <c r="C1394" s="279" t="s">
        <v>3296</v>
      </c>
      <c r="D1394" s="279" t="s">
        <v>3297</v>
      </c>
      <c r="E1394" s="19" t="s">
        <v>135</v>
      </c>
      <c r="F1394" s="280">
        <v>20</v>
      </c>
      <c r="G1394" s="36"/>
      <c r="H1394" s="41"/>
    </row>
    <row r="1395" spans="1:8" s="2" customFormat="1" ht="16.899999999999999" customHeight="1">
      <c r="A1395" s="36"/>
      <c r="B1395" s="41"/>
      <c r="C1395" s="279" t="s">
        <v>3304</v>
      </c>
      <c r="D1395" s="279" t="s">
        <v>3305</v>
      </c>
      <c r="E1395" s="19" t="s">
        <v>135</v>
      </c>
      <c r="F1395" s="280">
        <v>20</v>
      </c>
      <c r="G1395" s="36"/>
      <c r="H1395" s="41"/>
    </row>
    <row r="1396" spans="1:8" s="2" customFormat="1" ht="16.899999999999999" customHeight="1">
      <c r="A1396" s="36"/>
      <c r="B1396" s="41"/>
      <c r="C1396" s="279" t="s">
        <v>19</v>
      </c>
      <c r="D1396" s="279" t="s">
        <v>3404</v>
      </c>
      <c r="E1396" s="19" t="s">
        <v>19</v>
      </c>
      <c r="F1396" s="280">
        <v>9.4499999999999993</v>
      </c>
      <c r="G1396" s="36"/>
      <c r="H1396" s="41"/>
    </row>
    <row r="1397" spans="1:8" s="2" customFormat="1" ht="16.899999999999999" customHeight="1">
      <c r="A1397" s="36"/>
      <c r="B1397" s="41"/>
      <c r="C1397" s="279" t="s">
        <v>19</v>
      </c>
      <c r="D1397" s="279" t="s">
        <v>3405</v>
      </c>
      <c r="E1397" s="19" t="s">
        <v>19</v>
      </c>
      <c r="F1397" s="280">
        <v>9.9</v>
      </c>
      <c r="G1397" s="36"/>
      <c r="H1397" s="41"/>
    </row>
    <row r="1398" spans="1:8" s="2" customFormat="1" ht="16.899999999999999" customHeight="1">
      <c r="A1398" s="36"/>
      <c r="B1398" s="41"/>
      <c r="C1398" s="279" t="s">
        <v>2243</v>
      </c>
      <c r="D1398" s="279" t="s">
        <v>349</v>
      </c>
      <c r="E1398" s="19" t="s">
        <v>19</v>
      </c>
      <c r="F1398" s="280">
        <v>23.25</v>
      </c>
      <c r="G1398" s="36"/>
      <c r="H1398" s="41"/>
    </row>
    <row r="1399" spans="1:8" s="2" customFormat="1" ht="16.899999999999999" customHeight="1">
      <c r="A1399" s="36"/>
      <c r="B1399" s="41"/>
      <c r="C1399" s="281" t="s">
        <v>7614</v>
      </c>
      <c r="D1399" s="36"/>
      <c r="E1399" s="36"/>
      <c r="F1399" s="36"/>
      <c r="G1399" s="36"/>
      <c r="H1399" s="41"/>
    </row>
    <row r="1400" spans="1:8" s="2" customFormat="1" ht="16.899999999999999" customHeight="1">
      <c r="A1400" s="36"/>
      <c r="B1400" s="41"/>
      <c r="C1400" s="279" t="s">
        <v>3492</v>
      </c>
      <c r="D1400" s="279" t="s">
        <v>3493</v>
      </c>
      <c r="E1400" s="19" t="s">
        <v>135</v>
      </c>
      <c r="F1400" s="280">
        <v>23.25</v>
      </c>
      <c r="G1400" s="36"/>
      <c r="H1400" s="41"/>
    </row>
    <row r="1401" spans="1:8" s="2" customFormat="1" ht="16.899999999999999" customHeight="1">
      <c r="A1401" s="36"/>
      <c r="B1401" s="41"/>
      <c r="C1401" s="279" t="s">
        <v>3497</v>
      </c>
      <c r="D1401" s="279" t="s">
        <v>3498</v>
      </c>
      <c r="E1401" s="19" t="s">
        <v>135</v>
      </c>
      <c r="F1401" s="280">
        <v>116.25</v>
      </c>
      <c r="G1401" s="36"/>
      <c r="H1401" s="41"/>
    </row>
    <row r="1402" spans="1:8" s="2" customFormat="1" ht="16.899999999999999" customHeight="1">
      <c r="A1402" s="36"/>
      <c r="B1402" s="41"/>
      <c r="C1402" s="279" t="s">
        <v>3502</v>
      </c>
      <c r="D1402" s="279" t="s">
        <v>3503</v>
      </c>
      <c r="E1402" s="19" t="s">
        <v>135</v>
      </c>
      <c r="F1402" s="280">
        <v>34.950000000000003</v>
      </c>
      <c r="G1402" s="36"/>
      <c r="H1402" s="41"/>
    </row>
    <row r="1403" spans="1:8" s="2" customFormat="1" ht="16.899999999999999" customHeight="1">
      <c r="A1403" s="36"/>
      <c r="B1403" s="41"/>
      <c r="C1403" s="279" t="s">
        <v>3518</v>
      </c>
      <c r="D1403" s="279" t="s">
        <v>3519</v>
      </c>
      <c r="E1403" s="19" t="s">
        <v>135</v>
      </c>
      <c r="F1403" s="280">
        <v>34.950000000000003</v>
      </c>
      <c r="G1403" s="36"/>
      <c r="H1403" s="41"/>
    </row>
    <row r="1404" spans="1:8" s="2" customFormat="1" ht="16.899999999999999" customHeight="1">
      <c r="A1404" s="36"/>
      <c r="B1404" s="41"/>
      <c r="C1404" s="279" t="s">
        <v>3505</v>
      </c>
      <c r="D1404" s="279" t="s">
        <v>3506</v>
      </c>
      <c r="E1404" s="19" t="s">
        <v>135</v>
      </c>
      <c r="F1404" s="280">
        <v>34.950000000000003</v>
      </c>
      <c r="G1404" s="36"/>
      <c r="H1404" s="41"/>
    </row>
    <row r="1405" spans="1:8" s="2" customFormat="1" ht="16.899999999999999" customHeight="1">
      <c r="A1405" s="36"/>
      <c r="B1405" s="41"/>
      <c r="C1405" s="279" t="s">
        <v>1970</v>
      </c>
      <c r="D1405" s="279" t="s">
        <v>1971</v>
      </c>
      <c r="E1405" s="19" t="s">
        <v>157</v>
      </c>
      <c r="F1405" s="280">
        <v>0.80400000000000005</v>
      </c>
      <c r="G1405" s="36"/>
      <c r="H1405" s="41"/>
    </row>
    <row r="1406" spans="1:8" s="2" customFormat="1" ht="16.899999999999999" customHeight="1">
      <c r="A1406" s="36"/>
      <c r="B1406" s="41"/>
      <c r="C1406" s="279" t="s">
        <v>1986</v>
      </c>
      <c r="D1406" s="279" t="s">
        <v>1987</v>
      </c>
      <c r="E1406" s="19" t="s">
        <v>157</v>
      </c>
      <c r="F1406" s="280">
        <v>2368.4119999999998</v>
      </c>
      <c r="G1406" s="36"/>
      <c r="H1406" s="41"/>
    </row>
    <row r="1407" spans="1:8" s="2" customFormat="1" ht="16.899999999999999" customHeight="1">
      <c r="A1407" s="36"/>
      <c r="B1407" s="41"/>
      <c r="C1407" s="279" t="s">
        <v>1993</v>
      </c>
      <c r="D1407" s="279" t="s">
        <v>1994</v>
      </c>
      <c r="E1407" s="19" t="s">
        <v>157</v>
      </c>
      <c r="F1407" s="280">
        <v>2452.4050000000002</v>
      </c>
      <c r="G1407" s="36"/>
      <c r="H1407" s="41"/>
    </row>
    <row r="1408" spans="1:8" s="2" customFormat="1" ht="16.899999999999999" customHeight="1">
      <c r="A1408" s="36"/>
      <c r="B1408" s="41"/>
      <c r="C1408" s="279" t="s">
        <v>2001</v>
      </c>
      <c r="D1408" s="279" t="s">
        <v>2002</v>
      </c>
      <c r="E1408" s="19" t="s">
        <v>157</v>
      </c>
      <c r="F1408" s="280">
        <v>9778.5869999999995</v>
      </c>
      <c r="G1408" s="36"/>
      <c r="H1408" s="41"/>
    </row>
    <row r="1409" spans="1:8" s="2" customFormat="1" ht="16.899999999999999" customHeight="1">
      <c r="A1409" s="36"/>
      <c r="B1409" s="41"/>
      <c r="C1409" s="279" t="s">
        <v>2008</v>
      </c>
      <c r="D1409" s="279" t="s">
        <v>2009</v>
      </c>
      <c r="E1409" s="19" t="s">
        <v>157</v>
      </c>
      <c r="F1409" s="280">
        <v>4.37</v>
      </c>
      <c r="G1409" s="36"/>
      <c r="H1409" s="41"/>
    </row>
    <row r="1410" spans="1:8" s="2" customFormat="1" ht="16.899999999999999" customHeight="1">
      <c r="A1410" s="36"/>
      <c r="B1410" s="41"/>
      <c r="C1410" s="275" t="s">
        <v>2246</v>
      </c>
      <c r="D1410" s="276" t="s">
        <v>2247</v>
      </c>
      <c r="E1410" s="277" t="s">
        <v>186</v>
      </c>
      <c r="F1410" s="278">
        <v>5</v>
      </c>
      <c r="G1410" s="36"/>
      <c r="H1410" s="41"/>
    </row>
    <row r="1411" spans="1:8" s="2" customFormat="1" ht="16.899999999999999" customHeight="1">
      <c r="A1411" s="36"/>
      <c r="B1411" s="41"/>
      <c r="C1411" s="279" t="s">
        <v>19</v>
      </c>
      <c r="D1411" s="279" t="s">
        <v>2385</v>
      </c>
      <c r="E1411" s="19" t="s">
        <v>19</v>
      </c>
      <c r="F1411" s="280">
        <v>0</v>
      </c>
      <c r="G1411" s="36"/>
      <c r="H1411" s="41"/>
    </row>
    <row r="1412" spans="1:8" s="2" customFormat="1" ht="16.899999999999999" customHeight="1">
      <c r="A1412" s="36"/>
      <c r="B1412" s="41"/>
      <c r="C1412" s="279" t="s">
        <v>2246</v>
      </c>
      <c r="D1412" s="279" t="s">
        <v>2386</v>
      </c>
      <c r="E1412" s="19" t="s">
        <v>19</v>
      </c>
      <c r="F1412" s="280">
        <v>5</v>
      </c>
      <c r="G1412" s="36"/>
      <c r="H1412" s="41"/>
    </row>
    <row r="1413" spans="1:8" s="2" customFormat="1" ht="16.899999999999999" customHeight="1">
      <c r="A1413" s="36"/>
      <c r="B1413" s="41"/>
      <c r="C1413" s="281" t="s">
        <v>7614</v>
      </c>
      <c r="D1413" s="36"/>
      <c r="E1413" s="36"/>
      <c r="F1413" s="36"/>
      <c r="G1413" s="36"/>
      <c r="H1413" s="41"/>
    </row>
    <row r="1414" spans="1:8" s="2" customFormat="1" ht="16.899999999999999" customHeight="1">
      <c r="A1414" s="36"/>
      <c r="B1414" s="41"/>
      <c r="C1414" s="279" t="s">
        <v>2382</v>
      </c>
      <c r="D1414" s="279" t="s">
        <v>2383</v>
      </c>
      <c r="E1414" s="19" t="s">
        <v>190</v>
      </c>
      <c r="F1414" s="280">
        <v>5</v>
      </c>
      <c r="G1414" s="36"/>
      <c r="H1414" s="41"/>
    </row>
    <row r="1415" spans="1:8" s="2" customFormat="1" ht="16.899999999999999" customHeight="1">
      <c r="A1415" s="36"/>
      <c r="B1415" s="41"/>
      <c r="C1415" s="275" t="s">
        <v>2251</v>
      </c>
      <c r="D1415" s="276" t="s">
        <v>2252</v>
      </c>
      <c r="E1415" s="277" t="s">
        <v>186</v>
      </c>
      <c r="F1415" s="278">
        <v>90</v>
      </c>
      <c r="G1415" s="36"/>
      <c r="H1415" s="41"/>
    </row>
    <row r="1416" spans="1:8" s="2" customFormat="1" ht="16.899999999999999" customHeight="1">
      <c r="A1416" s="36"/>
      <c r="B1416" s="41"/>
      <c r="C1416" s="279" t="s">
        <v>19</v>
      </c>
      <c r="D1416" s="279" t="s">
        <v>2504</v>
      </c>
      <c r="E1416" s="19" t="s">
        <v>19</v>
      </c>
      <c r="F1416" s="280">
        <v>0</v>
      </c>
      <c r="G1416" s="36"/>
      <c r="H1416" s="41"/>
    </row>
    <row r="1417" spans="1:8" s="2" customFormat="1" ht="16.899999999999999" customHeight="1">
      <c r="A1417" s="36"/>
      <c r="B1417" s="41"/>
      <c r="C1417" s="279" t="s">
        <v>19</v>
      </c>
      <c r="D1417" s="279" t="s">
        <v>2505</v>
      </c>
      <c r="E1417" s="19" t="s">
        <v>19</v>
      </c>
      <c r="F1417" s="280">
        <v>0</v>
      </c>
      <c r="G1417" s="36"/>
      <c r="H1417" s="41"/>
    </row>
    <row r="1418" spans="1:8" s="2" customFormat="1" ht="16.899999999999999" customHeight="1">
      <c r="A1418" s="36"/>
      <c r="B1418" s="41"/>
      <c r="C1418" s="279" t="s">
        <v>19</v>
      </c>
      <c r="D1418" s="279" t="s">
        <v>2506</v>
      </c>
      <c r="E1418" s="19" t="s">
        <v>19</v>
      </c>
      <c r="F1418" s="280">
        <v>45</v>
      </c>
      <c r="G1418" s="36"/>
      <c r="H1418" s="41"/>
    </row>
    <row r="1419" spans="1:8" s="2" customFormat="1" ht="16.899999999999999" customHeight="1">
      <c r="A1419" s="36"/>
      <c r="B1419" s="41"/>
      <c r="C1419" s="279" t="s">
        <v>19</v>
      </c>
      <c r="D1419" s="279" t="s">
        <v>2507</v>
      </c>
      <c r="E1419" s="19" t="s">
        <v>19</v>
      </c>
      <c r="F1419" s="280">
        <v>45</v>
      </c>
      <c r="G1419" s="36"/>
      <c r="H1419" s="41"/>
    </row>
    <row r="1420" spans="1:8" s="2" customFormat="1" ht="16.899999999999999" customHeight="1">
      <c r="A1420" s="36"/>
      <c r="B1420" s="41"/>
      <c r="C1420" s="279" t="s">
        <v>2251</v>
      </c>
      <c r="D1420" s="279" t="s">
        <v>349</v>
      </c>
      <c r="E1420" s="19" t="s">
        <v>19</v>
      </c>
      <c r="F1420" s="280">
        <v>90</v>
      </c>
      <c r="G1420" s="36"/>
      <c r="H1420" s="41"/>
    </row>
    <row r="1421" spans="1:8" s="2" customFormat="1" ht="16.899999999999999" customHeight="1">
      <c r="A1421" s="36"/>
      <c r="B1421" s="41"/>
      <c r="C1421" s="281" t="s">
        <v>7614</v>
      </c>
      <c r="D1421" s="36"/>
      <c r="E1421" s="36"/>
      <c r="F1421" s="36"/>
      <c r="G1421" s="36"/>
      <c r="H1421" s="41"/>
    </row>
    <row r="1422" spans="1:8" s="2" customFormat="1" ht="16.899999999999999" customHeight="1">
      <c r="A1422" s="36"/>
      <c r="B1422" s="41"/>
      <c r="C1422" s="279" t="s">
        <v>2500</v>
      </c>
      <c r="D1422" s="279" t="s">
        <v>2501</v>
      </c>
      <c r="E1422" s="19" t="s">
        <v>186</v>
      </c>
      <c r="F1422" s="280">
        <v>90</v>
      </c>
      <c r="G1422" s="36"/>
      <c r="H1422" s="41"/>
    </row>
    <row r="1423" spans="1:8" s="2" customFormat="1" ht="16.899999999999999" customHeight="1">
      <c r="A1423" s="36"/>
      <c r="B1423" s="41"/>
      <c r="C1423" s="279" t="s">
        <v>2495</v>
      </c>
      <c r="D1423" s="279" t="s">
        <v>2496</v>
      </c>
      <c r="E1423" s="19" t="s">
        <v>186</v>
      </c>
      <c r="F1423" s="280">
        <v>30</v>
      </c>
      <c r="G1423" s="36"/>
      <c r="H1423" s="41"/>
    </row>
    <row r="1424" spans="1:8" s="2" customFormat="1" ht="16.899999999999999" customHeight="1">
      <c r="A1424" s="36"/>
      <c r="B1424" s="41"/>
      <c r="C1424" s="279" t="s">
        <v>2538</v>
      </c>
      <c r="D1424" s="279" t="s">
        <v>2539</v>
      </c>
      <c r="E1424" s="19" t="s">
        <v>365</v>
      </c>
      <c r="F1424" s="280">
        <v>102</v>
      </c>
      <c r="G1424" s="36"/>
      <c r="H1424" s="41"/>
    </row>
    <row r="1425" spans="1:8" s="2" customFormat="1" ht="16.899999999999999" customHeight="1">
      <c r="A1425" s="36"/>
      <c r="B1425" s="41"/>
      <c r="C1425" s="279" t="s">
        <v>2610</v>
      </c>
      <c r="D1425" s="279" t="s">
        <v>2611</v>
      </c>
      <c r="E1425" s="19" t="s">
        <v>186</v>
      </c>
      <c r="F1425" s="280">
        <v>81</v>
      </c>
      <c r="G1425" s="36"/>
      <c r="H1425" s="41"/>
    </row>
    <row r="1426" spans="1:8" s="2" customFormat="1" ht="16.899999999999999" customHeight="1">
      <c r="A1426" s="36"/>
      <c r="B1426" s="41"/>
      <c r="C1426" s="279" t="s">
        <v>2547</v>
      </c>
      <c r="D1426" s="279" t="s">
        <v>2548</v>
      </c>
      <c r="E1426" s="19" t="s">
        <v>157</v>
      </c>
      <c r="F1426" s="280">
        <v>0.9</v>
      </c>
      <c r="G1426" s="36"/>
      <c r="H1426" s="41"/>
    </row>
    <row r="1427" spans="1:8" s="2" customFormat="1" ht="16.899999999999999" customHeight="1">
      <c r="A1427" s="36"/>
      <c r="B1427" s="41"/>
      <c r="C1427" s="275" t="s">
        <v>2253</v>
      </c>
      <c r="D1427" s="276" t="s">
        <v>266</v>
      </c>
      <c r="E1427" s="277" t="s">
        <v>267</v>
      </c>
      <c r="F1427" s="278">
        <v>8.2829999999999995</v>
      </c>
      <c r="G1427" s="36"/>
      <c r="H1427" s="41"/>
    </row>
    <row r="1428" spans="1:8" s="2" customFormat="1" ht="16.899999999999999" customHeight="1">
      <c r="A1428" s="36"/>
      <c r="B1428" s="41"/>
      <c r="C1428" s="279" t="s">
        <v>19</v>
      </c>
      <c r="D1428" s="279" t="s">
        <v>3795</v>
      </c>
      <c r="E1428" s="19" t="s">
        <v>19</v>
      </c>
      <c r="F1428" s="280">
        <v>0</v>
      </c>
      <c r="G1428" s="36"/>
      <c r="H1428" s="41"/>
    </row>
    <row r="1429" spans="1:8" s="2" customFormat="1" ht="16.899999999999999" customHeight="1">
      <c r="A1429" s="36"/>
      <c r="B1429" s="41"/>
      <c r="C1429" s="279" t="s">
        <v>19</v>
      </c>
      <c r="D1429" s="279" t="s">
        <v>3796</v>
      </c>
      <c r="E1429" s="19" t="s">
        <v>19</v>
      </c>
      <c r="F1429" s="280">
        <v>2.355</v>
      </c>
      <c r="G1429" s="36"/>
      <c r="H1429" s="41"/>
    </row>
    <row r="1430" spans="1:8" s="2" customFormat="1" ht="16.899999999999999" customHeight="1">
      <c r="A1430" s="36"/>
      <c r="B1430" s="41"/>
      <c r="C1430" s="279" t="s">
        <v>19</v>
      </c>
      <c r="D1430" s="279" t="s">
        <v>3797</v>
      </c>
      <c r="E1430" s="19" t="s">
        <v>19</v>
      </c>
      <c r="F1430" s="280">
        <v>5.9279999999999999</v>
      </c>
      <c r="G1430" s="36"/>
      <c r="H1430" s="41"/>
    </row>
    <row r="1431" spans="1:8" s="2" customFormat="1" ht="16.899999999999999" customHeight="1">
      <c r="A1431" s="36"/>
      <c r="B1431" s="41"/>
      <c r="C1431" s="279" t="s">
        <v>2253</v>
      </c>
      <c r="D1431" s="279" t="s">
        <v>349</v>
      </c>
      <c r="E1431" s="19" t="s">
        <v>19</v>
      </c>
      <c r="F1431" s="280">
        <v>8.2829999999999995</v>
      </c>
      <c r="G1431" s="36"/>
      <c r="H1431" s="41"/>
    </row>
    <row r="1432" spans="1:8" s="2" customFormat="1" ht="16.899999999999999" customHeight="1">
      <c r="A1432" s="36"/>
      <c r="B1432" s="41"/>
      <c r="C1432" s="281" t="s">
        <v>7614</v>
      </c>
      <c r="D1432" s="36"/>
      <c r="E1432" s="36"/>
      <c r="F1432" s="36"/>
      <c r="G1432" s="36"/>
      <c r="H1432" s="41"/>
    </row>
    <row r="1433" spans="1:8" s="2" customFormat="1" ht="16.899999999999999" customHeight="1">
      <c r="A1433" s="36"/>
      <c r="B1433" s="41"/>
      <c r="C1433" s="279" t="s">
        <v>2116</v>
      </c>
      <c r="D1433" s="279" t="s">
        <v>3793</v>
      </c>
      <c r="E1433" s="19" t="s">
        <v>267</v>
      </c>
      <c r="F1433" s="280">
        <v>8.2829999999999995</v>
      </c>
      <c r="G1433" s="36"/>
      <c r="H1433" s="41"/>
    </row>
    <row r="1434" spans="1:8" s="2" customFormat="1" ht="16.899999999999999" customHeight="1">
      <c r="A1434" s="36"/>
      <c r="B1434" s="41"/>
      <c r="C1434" s="279" t="s">
        <v>2110</v>
      </c>
      <c r="D1434" s="279" t="s">
        <v>2111</v>
      </c>
      <c r="E1434" s="19" t="s">
        <v>267</v>
      </c>
      <c r="F1434" s="280">
        <v>8.2829999999999995</v>
      </c>
      <c r="G1434" s="36"/>
      <c r="H1434" s="41"/>
    </row>
    <row r="1435" spans="1:8" s="2" customFormat="1" ht="16.899999999999999" customHeight="1">
      <c r="A1435" s="36"/>
      <c r="B1435" s="41"/>
      <c r="C1435" s="281" t="s">
        <v>7614</v>
      </c>
      <c r="D1435" s="36"/>
      <c r="E1435" s="36"/>
      <c r="F1435" s="36"/>
      <c r="G1435" s="36"/>
      <c r="H1435" s="41"/>
    </row>
    <row r="1436" spans="1:8" s="2" customFormat="1" ht="16.899999999999999" customHeight="1">
      <c r="A1436" s="36"/>
      <c r="B1436" s="41"/>
      <c r="C1436" s="279" t="s">
        <v>2308</v>
      </c>
      <c r="D1436" s="279" t="s">
        <v>2309</v>
      </c>
      <c r="E1436" s="19" t="s">
        <v>152</v>
      </c>
      <c r="F1436" s="280">
        <v>361.64699999999999</v>
      </c>
      <c r="G1436" s="36"/>
      <c r="H1436" s="41"/>
    </row>
    <row r="1437" spans="1:8" s="2" customFormat="1" ht="16.899999999999999" customHeight="1">
      <c r="A1437" s="36"/>
      <c r="B1437" s="41"/>
      <c r="C1437" s="279" t="s">
        <v>565</v>
      </c>
      <c r="D1437" s="279" t="s">
        <v>566</v>
      </c>
      <c r="E1437" s="19" t="s">
        <v>152</v>
      </c>
      <c r="F1437" s="280">
        <v>154.99100000000001</v>
      </c>
      <c r="G1437" s="36"/>
      <c r="H1437" s="41"/>
    </row>
    <row r="1438" spans="1:8" s="2" customFormat="1" ht="16.899999999999999" customHeight="1">
      <c r="A1438" s="36"/>
      <c r="B1438" s="41"/>
      <c r="C1438" s="279" t="s">
        <v>2426</v>
      </c>
      <c r="D1438" s="279" t="s">
        <v>2427</v>
      </c>
      <c r="E1438" s="19" t="s">
        <v>152</v>
      </c>
      <c r="F1438" s="280">
        <v>516.63800000000003</v>
      </c>
      <c r="G1438" s="36"/>
      <c r="H1438" s="41"/>
    </row>
    <row r="1439" spans="1:8" s="2" customFormat="1" ht="16.899999999999999" customHeight="1">
      <c r="A1439" s="36"/>
      <c r="B1439" s="41"/>
      <c r="C1439" s="279" t="s">
        <v>2433</v>
      </c>
      <c r="D1439" s="279" t="s">
        <v>2434</v>
      </c>
      <c r="E1439" s="19" t="s">
        <v>152</v>
      </c>
      <c r="F1439" s="280">
        <v>562.08799999999997</v>
      </c>
      <c r="G1439" s="36"/>
      <c r="H1439" s="41"/>
    </row>
    <row r="1440" spans="1:8" s="2" customFormat="1" ht="16.899999999999999" customHeight="1">
      <c r="A1440" s="36"/>
      <c r="B1440" s="41"/>
      <c r="C1440" s="279" t="s">
        <v>709</v>
      </c>
      <c r="D1440" s="279" t="s">
        <v>710</v>
      </c>
      <c r="E1440" s="19" t="s">
        <v>152</v>
      </c>
      <c r="F1440" s="280">
        <v>743.68799999999999</v>
      </c>
      <c r="G1440" s="36"/>
      <c r="H1440" s="41"/>
    </row>
    <row r="1441" spans="1:8" s="2" customFormat="1" ht="16.899999999999999" customHeight="1">
      <c r="A1441" s="36"/>
      <c r="B1441" s="41"/>
      <c r="C1441" s="275" t="s">
        <v>273</v>
      </c>
      <c r="D1441" s="276" t="s">
        <v>274</v>
      </c>
      <c r="E1441" s="277" t="s">
        <v>135</v>
      </c>
      <c r="F1441" s="278">
        <v>134.5</v>
      </c>
      <c r="G1441" s="36"/>
      <c r="H1441" s="41"/>
    </row>
    <row r="1442" spans="1:8" s="2" customFormat="1" ht="16.899999999999999" customHeight="1">
      <c r="A1442" s="36"/>
      <c r="B1442" s="41"/>
      <c r="C1442" s="279" t="s">
        <v>19</v>
      </c>
      <c r="D1442" s="279" t="s">
        <v>2323</v>
      </c>
      <c r="E1442" s="19" t="s">
        <v>19</v>
      </c>
      <c r="F1442" s="280">
        <v>0</v>
      </c>
      <c r="G1442" s="36"/>
      <c r="H1442" s="41"/>
    </row>
    <row r="1443" spans="1:8" s="2" customFormat="1" ht="16.899999999999999" customHeight="1">
      <c r="A1443" s="36"/>
      <c r="B1443" s="41"/>
      <c r="C1443" s="279" t="s">
        <v>19</v>
      </c>
      <c r="D1443" s="279" t="s">
        <v>2474</v>
      </c>
      <c r="E1443" s="19" t="s">
        <v>19</v>
      </c>
      <c r="F1443" s="280">
        <v>35.1</v>
      </c>
      <c r="G1443" s="36"/>
      <c r="H1443" s="41"/>
    </row>
    <row r="1444" spans="1:8" s="2" customFormat="1" ht="16.899999999999999" customHeight="1">
      <c r="A1444" s="36"/>
      <c r="B1444" s="41"/>
      <c r="C1444" s="279" t="s">
        <v>19</v>
      </c>
      <c r="D1444" s="279" t="s">
        <v>2475</v>
      </c>
      <c r="E1444" s="19" t="s">
        <v>19</v>
      </c>
      <c r="F1444" s="280">
        <v>31.4</v>
      </c>
      <c r="G1444" s="36"/>
      <c r="H1444" s="41"/>
    </row>
    <row r="1445" spans="1:8" s="2" customFormat="1" ht="16.899999999999999" customHeight="1">
      <c r="A1445" s="36"/>
      <c r="B1445" s="41"/>
      <c r="C1445" s="279" t="s">
        <v>19</v>
      </c>
      <c r="D1445" s="279" t="s">
        <v>2476</v>
      </c>
      <c r="E1445" s="19" t="s">
        <v>19</v>
      </c>
      <c r="F1445" s="280">
        <v>68</v>
      </c>
      <c r="G1445" s="36"/>
      <c r="H1445" s="41"/>
    </row>
    <row r="1446" spans="1:8" s="2" customFormat="1" ht="16.899999999999999" customHeight="1">
      <c r="A1446" s="36"/>
      <c r="B1446" s="41"/>
      <c r="C1446" s="279" t="s">
        <v>273</v>
      </c>
      <c r="D1446" s="279" t="s">
        <v>349</v>
      </c>
      <c r="E1446" s="19" t="s">
        <v>19</v>
      </c>
      <c r="F1446" s="280">
        <v>134.5</v>
      </c>
      <c r="G1446" s="36"/>
      <c r="H1446" s="41"/>
    </row>
    <row r="1447" spans="1:8" s="2" customFormat="1" ht="16.899999999999999" customHeight="1">
      <c r="A1447" s="36"/>
      <c r="B1447" s="41"/>
      <c r="C1447" s="281" t="s">
        <v>7614</v>
      </c>
      <c r="D1447" s="36"/>
      <c r="E1447" s="36"/>
      <c r="F1447" s="36"/>
      <c r="G1447" s="36"/>
      <c r="H1447" s="41"/>
    </row>
    <row r="1448" spans="1:8" s="2" customFormat="1" ht="16.899999999999999" customHeight="1">
      <c r="A1448" s="36"/>
      <c r="B1448" s="41"/>
      <c r="C1448" s="279" t="s">
        <v>804</v>
      </c>
      <c r="D1448" s="279" t="s">
        <v>805</v>
      </c>
      <c r="E1448" s="19" t="s">
        <v>135</v>
      </c>
      <c r="F1448" s="280">
        <v>134.5</v>
      </c>
      <c r="G1448" s="36"/>
      <c r="H1448" s="41"/>
    </row>
    <row r="1449" spans="1:8" s="2" customFormat="1" ht="16.899999999999999" customHeight="1">
      <c r="A1449" s="36"/>
      <c r="B1449" s="41"/>
      <c r="C1449" s="279" t="s">
        <v>2480</v>
      </c>
      <c r="D1449" s="279" t="s">
        <v>2481</v>
      </c>
      <c r="E1449" s="19" t="s">
        <v>135</v>
      </c>
      <c r="F1449" s="280">
        <v>161.4</v>
      </c>
      <c r="G1449" s="36"/>
      <c r="H1449" s="41"/>
    </row>
    <row r="1450" spans="1:8" s="2" customFormat="1" ht="16.899999999999999" customHeight="1">
      <c r="A1450" s="36"/>
      <c r="B1450" s="41"/>
      <c r="C1450" s="279" t="s">
        <v>2477</v>
      </c>
      <c r="D1450" s="279" t="s">
        <v>2478</v>
      </c>
      <c r="E1450" s="19" t="s">
        <v>152</v>
      </c>
      <c r="F1450" s="280">
        <v>20.175000000000001</v>
      </c>
      <c r="G1450" s="36"/>
      <c r="H1450" s="41"/>
    </row>
    <row r="1451" spans="1:8" s="2" customFormat="1" ht="16.899999999999999" customHeight="1">
      <c r="A1451" s="36"/>
      <c r="B1451" s="41"/>
      <c r="C1451" s="275" t="s">
        <v>2262</v>
      </c>
      <c r="D1451" s="276" t="s">
        <v>2263</v>
      </c>
      <c r="E1451" s="277" t="s">
        <v>186</v>
      </c>
      <c r="F1451" s="278">
        <v>190</v>
      </c>
      <c r="G1451" s="36"/>
      <c r="H1451" s="41"/>
    </row>
    <row r="1452" spans="1:8" s="2" customFormat="1" ht="16.899999999999999" customHeight="1">
      <c r="A1452" s="36"/>
      <c r="B1452" s="41"/>
      <c r="C1452" s="279" t="s">
        <v>19</v>
      </c>
      <c r="D1452" s="279" t="s">
        <v>2323</v>
      </c>
      <c r="E1452" s="19" t="s">
        <v>19</v>
      </c>
      <c r="F1452" s="280">
        <v>0</v>
      </c>
      <c r="G1452" s="36"/>
      <c r="H1452" s="41"/>
    </row>
    <row r="1453" spans="1:8" s="2" customFormat="1" ht="16.899999999999999" customHeight="1">
      <c r="A1453" s="36"/>
      <c r="B1453" s="41"/>
      <c r="C1453" s="279" t="s">
        <v>19</v>
      </c>
      <c r="D1453" s="279" t="s">
        <v>2324</v>
      </c>
      <c r="E1453" s="19" t="s">
        <v>19</v>
      </c>
      <c r="F1453" s="280">
        <v>60</v>
      </c>
      <c r="G1453" s="36"/>
      <c r="H1453" s="41"/>
    </row>
    <row r="1454" spans="1:8" s="2" customFormat="1" ht="16.899999999999999" customHeight="1">
      <c r="A1454" s="36"/>
      <c r="B1454" s="41"/>
      <c r="C1454" s="279" t="s">
        <v>19</v>
      </c>
      <c r="D1454" s="279" t="s">
        <v>2325</v>
      </c>
      <c r="E1454" s="19" t="s">
        <v>19</v>
      </c>
      <c r="F1454" s="280">
        <v>130</v>
      </c>
      <c r="G1454" s="36"/>
      <c r="H1454" s="41"/>
    </row>
    <row r="1455" spans="1:8" s="2" customFormat="1" ht="16.899999999999999" customHeight="1">
      <c r="A1455" s="36"/>
      <c r="B1455" s="41"/>
      <c r="C1455" s="279" t="s">
        <v>2262</v>
      </c>
      <c r="D1455" s="279" t="s">
        <v>349</v>
      </c>
      <c r="E1455" s="19" t="s">
        <v>19</v>
      </c>
      <c r="F1455" s="280">
        <v>190</v>
      </c>
      <c r="G1455" s="36"/>
      <c r="H1455" s="41"/>
    </row>
    <row r="1456" spans="1:8" s="2" customFormat="1" ht="16.899999999999999" customHeight="1">
      <c r="A1456" s="36"/>
      <c r="B1456" s="41"/>
      <c r="C1456" s="275" t="s">
        <v>1131</v>
      </c>
      <c r="D1456" s="276" t="s">
        <v>7618</v>
      </c>
      <c r="E1456" s="277" t="s">
        <v>152</v>
      </c>
      <c r="F1456" s="278">
        <v>906.90300000000002</v>
      </c>
      <c r="G1456" s="36"/>
      <c r="H1456" s="41"/>
    </row>
    <row r="1457" spans="1:8" s="2" customFormat="1" ht="16.899999999999999" customHeight="1">
      <c r="A1457" s="36"/>
      <c r="B1457" s="41"/>
      <c r="C1457" s="279" t="s">
        <v>19</v>
      </c>
      <c r="D1457" s="279" t="s">
        <v>2888</v>
      </c>
      <c r="E1457" s="19" t="s">
        <v>19</v>
      </c>
      <c r="F1457" s="280">
        <v>0</v>
      </c>
      <c r="G1457" s="36"/>
      <c r="H1457" s="41"/>
    </row>
    <row r="1458" spans="1:8" s="2" customFormat="1" ht="16.899999999999999" customHeight="1">
      <c r="A1458" s="36"/>
      <c r="B1458" s="41"/>
      <c r="C1458" s="279" t="s">
        <v>19</v>
      </c>
      <c r="D1458" s="279" t="s">
        <v>2889</v>
      </c>
      <c r="E1458" s="19" t="s">
        <v>19</v>
      </c>
      <c r="F1458" s="280">
        <v>34.359000000000002</v>
      </c>
      <c r="G1458" s="36"/>
      <c r="H1458" s="41"/>
    </row>
    <row r="1459" spans="1:8" s="2" customFormat="1" ht="16.899999999999999" customHeight="1">
      <c r="A1459" s="36"/>
      <c r="B1459" s="41"/>
      <c r="C1459" s="279" t="s">
        <v>19</v>
      </c>
      <c r="D1459" s="279" t="s">
        <v>2890</v>
      </c>
      <c r="E1459" s="19" t="s">
        <v>19</v>
      </c>
      <c r="F1459" s="280">
        <v>8.9860000000000007</v>
      </c>
      <c r="G1459" s="36"/>
      <c r="H1459" s="41"/>
    </row>
    <row r="1460" spans="1:8" s="2" customFormat="1" ht="16.899999999999999" customHeight="1">
      <c r="A1460" s="36"/>
      <c r="B1460" s="41"/>
      <c r="C1460" s="279" t="s">
        <v>19</v>
      </c>
      <c r="D1460" s="279" t="s">
        <v>2891</v>
      </c>
      <c r="E1460" s="19" t="s">
        <v>19</v>
      </c>
      <c r="F1460" s="280">
        <v>9.0579999999999998</v>
      </c>
      <c r="G1460" s="36"/>
      <c r="H1460" s="41"/>
    </row>
    <row r="1461" spans="1:8" s="2" customFormat="1" ht="16.899999999999999" customHeight="1">
      <c r="A1461" s="36"/>
      <c r="B1461" s="41"/>
      <c r="C1461" s="279" t="s">
        <v>19</v>
      </c>
      <c r="D1461" s="279" t="s">
        <v>2892</v>
      </c>
      <c r="E1461" s="19" t="s">
        <v>19</v>
      </c>
      <c r="F1461" s="280">
        <v>1.25</v>
      </c>
      <c r="G1461" s="36"/>
      <c r="H1461" s="41"/>
    </row>
    <row r="1462" spans="1:8" s="2" customFormat="1" ht="16.899999999999999" customHeight="1">
      <c r="A1462" s="36"/>
      <c r="B1462" s="41"/>
      <c r="C1462" s="279" t="s">
        <v>19</v>
      </c>
      <c r="D1462" s="279" t="s">
        <v>2893</v>
      </c>
      <c r="E1462" s="19" t="s">
        <v>19</v>
      </c>
      <c r="F1462" s="280">
        <v>1.518</v>
      </c>
      <c r="G1462" s="36"/>
      <c r="H1462" s="41"/>
    </row>
    <row r="1463" spans="1:8" s="2" customFormat="1" ht="16.899999999999999" customHeight="1">
      <c r="A1463" s="36"/>
      <c r="B1463" s="41"/>
      <c r="C1463" s="279" t="s">
        <v>19</v>
      </c>
      <c r="D1463" s="279" t="s">
        <v>2894</v>
      </c>
      <c r="E1463" s="19" t="s">
        <v>19</v>
      </c>
      <c r="F1463" s="280">
        <v>24.163</v>
      </c>
      <c r="G1463" s="36"/>
      <c r="H1463" s="41"/>
    </row>
    <row r="1464" spans="1:8" s="2" customFormat="1" ht="16.899999999999999" customHeight="1">
      <c r="A1464" s="36"/>
      <c r="B1464" s="41"/>
      <c r="C1464" s="279" t="s">
        <v>19</v>
      </c>
      <c r="D1464" s="279" t="s">
        <v>2895</v>
      </c>
      <c r="E1464" s="19" t="s">
        <v>19</v>
      </c>
      <c r="F1464" s="280">
        <v>4.75</v>
      </c>
      <c r="G1464" s="36"/>
      <c r="H1464" s="41"/>
    </row>
    <row r="1465" spans="1:8" s="2" customFormat="1" ht="16.899999999999999" customHeight="1">
      <c r="A1465" s="36"/>
      <c r="B1465" s="41"/>
      <c r="C1465" s="279" t="s">
        <v>19</v>
      </c>
      <c r="D1465" s="279" t="s">
        <v>2896</v>
      </c>
      <c r="E1465" s="19" t="s">
        <v>19</v>
      </c>
      <c r="F1465" s="280">
        <v>1.518</v>
      </c>
      <c r="G1465" s="36"/>
      <c r="H1465" s="41"/>
    </row>
    <row r="1466" spans="1:8" s="2" customFormat="1" ht="16.899999999999999" customHeight="1">
      <c r="A1466" s="36"/>
      <c r="B1466" s="41"/>
      <c r="C1466" s="279" t="s">
        <v>19</v>
      </c>
      <c r="D1466" s="279" t="s">
        <v>2897</v>
      </c>
      <c r="E1466" s="19" t="s">
        <v>19</v>
      </c>
      <c r="F1466" s="280">
        <v>23.501000000000001</v>
      </c>
      <c r="G1466" s="36"/>
      <c r="H1466" s="41"/>
    </row>
    <row r="1467" spans="1:8" s="2" customFormat="1" ht="16.899999999999999" customHeight="1">
      <c r="A1467" s="36"/>
      <c r="B1467" s="41"/>
      <c r="C1467" s="279" t="s">
        <v>19</v>
      </c>
      <c r="D1467" s="279" t="s">
        <v>2898</v>
      </c>
      <c r="E1467" s="19" t="s">
        <v>19</v>
      </c>
      <c r="F1467" s="280">
        <v>2.4649999999999999</v>
      </c>
      <c r="G1467" s="36"/>
      <c r="H1467" s="41"/>
    </row>
    <row r="1468" spans="1:8" s="2" customFormat="1" ht="16.899999999999999" customHeight="1">
      <c r="A1468" s="36"/>
      <c r="B1468" s="41"/>
      <c r="C1468" s="279" t="s">
        <v>19</v>
      </c>
      <c r="D1468" s="279" t="s">
        <v>2899</v>
      </c>
      <c r="E1468" s="19" t="s">
        <v>19</v>
      </c>
      <c r="F1468" s="280">
        <v>0.21199999999999999</v>
      </c>
      <c r="G1468" s="36"/>
      <c r="H1468" s="41"/>
    </row>
    <row r="1469" spans="1:8" s="2" customFormat="1" ht="16.899999999999999" customHeight="1">
      <c r="A1469" s="36"/>
      <c r="B1469" s="41"/>
      <c r="C1469" s="279" t="s">
        <v>19</v>
      </c>
      <c r="D1469" s="279" t="s">
        <v>2900</v>
      </c>
      <c r="E1469" s="19" t="s">
        <v>19</v>
      </c>
      <c r="F1469" s="280">
        <v>6.3019999999999996</v>
      </c>
      <c r="G1469" s="36"/>
      <c r="H1469" s="41"/>
    </row>
    <row r="1470" spans="1:8" s="2" customFormat="1" ht="16.899999999999999" customHeight="1">
      <c r="A1470" s="36"/>
      <c r="B1470" s="41"/>
      <c r="C1470" s="279" t="s">
        <v>19</v>
      </c>
      <c r="D1470" s="279" t="s">
        <v>2901</v>
      </c>
      <c r="E1470" s="19" t="s">
        <v>19</v>
      </c>
      <c r="F1470" s="280">
        <v>-0.63900000000000001</v>
      </c>
      <c r="G1470" s="36"/>
      <c r="H1470" s="41"/>
    </row>
    <row r="1471" spans="1:8" s="2" customFormat="1" ht="16.899999999999999" customHeight="1">
      <c r="A1471" s="36"/>
      <c r="B1471" s="41"/>
      <c r="C1471" s="279" t="s">
        <v>19</v>
      </c>
      <c r="D1471" s="279" t="s">
        <v>2902</v>
      </c>
      <c r="E1471" s="19" t="s">
        <v>19</v>
      </c>
      <c r="F1471" s="280">
        <v>0.52800000000000002</v>
      </c>
      <c r="G1471" s="36"/>
      <c r="H1471" s="41"/>
    </row>
    <row r="1472" spans="1:8" s="2" customFormat="1" ht="16.899999999999999" customHeight="1">
      <c r="A1472" s="36"/>
      <c r="B1472" s="41"/>
      <c r="C1472" s="279" t="s">
        <v>19</v>
      </c>
      <c r="D1472" s="279" t="s">
        <v>2903</v>
      </c>
      <c r="E1472" s="19" t="s">
        <v>19</v>
      </c>
      <c r="F1472" s="280">
        <v>4.976</v>
      </c>
      <c r="G1472" s="36"/>
      <c r="H1472" s="41"/>
    </row>
    <row r="1473" spans="1:8" s="2" customFormat="1" ht="16.899999999999999" customHeight="1">
      <c r="A1473" s="36"/>
      <c r="B1473" s="41"/>
      <c r="C1473" s="279" t="s">
        <v>19</v>
      </c>
      <c r="D1473" s="279" t="s">
        <v>2904</v>
      </c>
      <c r="E1473" s="19" t="s">
        <v>19</v>
      </c>
      <c r="F1473" s="280">
        <v>0</v>
      </c>
      <c r="G1473" s="36"/>
      <c r="H1473" s="41"/>
    </row>
    <row r="1474" spans="1:8" s="2" customFormat="1" ht="16.899999999999999" customHeight="1">
      <c r="A1474" s="36"/>
      <c r="B1474" s="41"/>
      <c r="C1474" s="279" t="s">
        <v>19</v>
      </c>
      <c r="D1474" s="279" t="s">
        <v>2905</v>
      </c>
      <c r="E1474" s="19" t="s">
        <v>19</v>
      </c>
      <c r="F1474" s="280">
        <v>27.015999999999998</v>
      </c>
      <c r="G1474" s="36"/>
      <c r="H1474" s="41"/>
    </row>
    <row r="1475" spans="1:8" s="2" customFormat="1" ht="16.899999999999999" customHeight="1">
      <c r="A1475" s="36"/>
      <c r="B1475" s="41"/>
      <c r="C1475" s="279" t="s">
        <v>19</v>
      </c>
      <c r="D1475" s="279" t="s">
        <v>2906</v>
      </c>
      <c r="E1475" s="19" t="s">
        <v>19</v>
      </c>
      <c r="F1475" s="280">
        <v>10.285</v>
      </c>
      <c r="G1475" s="36"/>
      <c r="H1475" s="41"/>
    </row>
    <row r="1476" spans="1:8" s="2" customFormat="1" ht="16.899999999999999" customHeight="1">
      <c r="A1476" s="36"/>
      <c r="B1476" s="41"/>
      <c r="C1476" s="279" t="s">
        <v>19</v>
      </c>
      <c r="D1476" s="279" t="s">
        <v>2907</v>
      </c>
      <c r="E1476" s="19" t="s">
        <v>19</v>
      </c>
      <c r="F1476" s="280">
        <v>6.8000000000000005E-2</v>
      </c>
      <c r="G1476" s="36"/>
      <c r="H1476" s="41"/>
    </row>
    <row r="1477" spans="1:8" s="2" customFormat="1" ht="16.899999999999999" customHeight="1">
      <c r="A1477" s="36"/>
      <c r="B1477" s="41"/>
      <c r="C1477" s="279" t="s">
        <v>19</v>
      </c>
      <c r="D1477" s="279" t="s">
        <v>2908</v>
      </c>
      <c r="E1477" s="19" t="s">
        <v>19</v>
      </c>
      <c r="F1477" s="280">
        <v>9.3640000000000008</v>
      </c>
      <c r="G1477" s="36"/>
      <c r="H1477" s="41"/>
    </row>
    <row r="1478" spans="1:8" s="2" customFormat="1" ht="16.899999999999999" customHeight="1">
      <c r="A1478" s="36"/>
      <c r="B1478" s="41"/>
      <c r="C1478" s="279" t="s">
        <v>19</v>
      </c>
      <c r="D1478" s="279" t="s">
        <v>2909</v>
      </c>
      <c r="E1478" s="19" t="s">
        <v>19</v>
      </c>
      <c r="F1478" s="280">
        <v>-0.13500000000000001</v>
      </c>
      <c r="G1478" s="36"/>
      <c r="H1478" s="41"/>
    </row>
    <row r="1479" spans="1:8" s="2" customFormat="1" ht="16.899999999999999" customHeight="1">
      <c r="A1479" s="36"/>
      <c r="B1479" s="41"/>
      <c r="C1479" s="279" t="s">
        <v>19</v>
      </c>
      <c r="D1479" s="279" t="s">
        <v>2910</v>
      </c>
      <c r="E1479" s="19" t="s">
        <v>19</v>
      </c>
      <c r="F1479" s="280">
        <v>0.26400000000000001</v>
      </c>
      <c r="G1479" s="36"/>
      <c r="H1479" s="41"/>
    </row>
    <row r="1480" spans="1:8" s="2" customFormat="1" ht="16.899999999999999" customHeight="1">
      <c r="A1480" s="36"/>
      <c r="B1480" s="41"/>
      <c r="C1480" s="279" t="s">
        <v>19</v>
      </c>
      <c r="D1480" s="279" t="s">
        <v>2933</v>
      </c>
      <c r="E1480" s="19" t="s">
        <v>19</v>
      </c>
      <c r="F1480" s="280">
        <v>17.922000000000001</v>
      </c>
      <c r="G1480" s="36"/>
      <c r="H1480" s="41"/>
    </row>
    <row r="1481" spans="1:8" s="2" customFormat="1" ht="16.899999999999999" customHeight="1">
      <c r="A1481" s="36"/>
      <c r="B1481" s="41"/>
      <c r="C1481" s="279" t="s">
        <v>19</v>
      </c>
      <c r="D1481" s="279" t="s">
        <v>2934</v>
      </c>
      <c r="E1481" s="19" t="s">
        <v>19</v>
      </c>
      <c r="F1481" s="280">
        <v>5.056</v>
      </c>
      <c r="G1481" s="36"/>
      <c r="H1481" s="41"/>
    </row>
    <row r="1482" spans="1:8" s="2" customFormat="1" ht="16.899999999999999" customHeight="1">
      <c r="A1482" s="36"/>
      <c r="B1482" s="41"/>
      <c r="C1482" s="279" t="s">
        <v>19</v>
      </c>
      <c r="D1482" s="279" t="s">
        <v>2935</v>
      </c>
      <c r="E1482" s="19" t="s">
        <v>19</v>
      </c>
      <c r="F1482" s="280">
        <v>1.488</v>
      </c>
      <c r="G1482" s="36"/>
      <c r="H1482" s="41"/>
    </row>
    <row r="1483" spans="1:8" s="2" customFormat="1" ht="16.899999999999999" customHeight="1">
      <c r="A1483" s="36"/>
      <c r="B1483" s="41"/>
      <c r="C1483" s="279" t="s">
        <v>19</v>
      </c>
      <c r="D1483" s="279" t="s">
        <v>2936</v>
      </c>
      <c r="E1483" s="19" t="s">
        <v>19</v>
      </c>
      <c r="F1483" s="280">
        <v>5.5339999999999998</v>
      </c>
      <c r="G1483" s="36"/>
      <c r="H1483" s="41"/>
    </row>
    <row r="1484" spans="1:8" s="2" customFormat="1" ht="16.899999999999999" customHeight="1">
      <c r="A1484" s="36"/>
      <c r="B1484" s="41"/>
      <c r="C1484" s="279" t="s">
        <v>19</v>
      </c>
      <c r="D1484" s="279" t="s">
        <v>2937</v>
      </c>
      <c r="E1484" s="19" t="s">
        <v>19</v>
      </c>
      <c r="F1484" s="280">
        <v>0.44</v>
      </c>
      <c r="G1484" s="36"/>
      <c r="H1484" s="41"/>
    </row>
    <row r="1485" spans="1:8" s="2" customFormat="1" ht="16.899999999999999" customHeight="1">
      <c r="A1485" s="36"/>
      <c r="B1485" s="41"/>
      <c r="C1485" s="279" t="s">
        <v>19</v>
      </c>
      <c r="D1485" s="279" t="s">
        <v>2938</v>
      </c>
      <c r="E1485" s="19" t="s">
        <v>19</v>
      </c>
      <c r="F1485" s="280">
        <v>8.2149999999999999</v>
      </c>
      <c r="G1485" s="36"/>
      <c r="H1485" s="41"/>
    </row>
    <row r="1486" spans="1:8" s="2" customFormat="1" ht="16.899999999999999" customHeight="1">
      <c r="A1486" s="36"/>
      <c r="B1486" s="41"/>
      <c r="C1486" s="279" t="s">
        <v>19</v>
      </c>
      <c r="D1486" s="279" t="s">
        <v>2939</v>
      </c>
      <c r="E1486" s="19" t="s">
        <v>19</v>
      </c>
      <c r="F1486" s="280">
        <v>0</v>
      </c>
      <c r="G1486" s="36"/>
      <c r="H1486" s="41"/>
    </row>
    <row r="1487" spans="1:8" s="2" customFormat="1" ht="16.899999999999999" customHeight="1">
      <c r="A1487" s="36"/>
      <c r="B1487" s="41"/>
      <c r="C1487" s="279" t="s">
        <v>19</v>
      </c>
      <c r="D1487" s="279" t="s">
        <v>2940</v>
      </c>
      <c r="E1487" s="19" t="s">
        <v>19</v>
      </c>
      <c r="F1487" s="280">
        <v>72.712999999999994</v>
      </c>
      <c r="G1487" s="36"/>
      <c r="H1487" s="41"/>
    </row>
    <row r="1488" spans="1:8" s="2" customFormat="1" ht="16.899999999999999" customHeight="1">
      <c r="A1488" s="36"/>
      <c r="B1488" s="41"/>
      <c r="C1488" s="279" t="s">
        <v>19</v>
      </c>
      <c r="D1488" s="279" t="s">
        <v>2941</v>
      </c>
      <c r="E1488" s="19" t="s">
        <v>19</v>
      </c>
      <c r="F1488" s="280">
        <v>5.2220000000000004</v>
      </c>
      <c r="G1488" s="36"/>
      <c r="H1488" s="41"/>
    </row>
    <row r="1489" spans="1:8" s="2" customFormat="1" ht="16.899999999999999" customHeight="1">
      <c r="A1489" s="36"/>
      <c r="B1489" s="41"/>
      <c r="C1489" s="279" t="s">
        <v>19</v>
      </c>
      <c r="D1489" s="279" t="s">
        <v>2942</v>
      </c>
      <c r="E1489" s="19" t="s">
        <v>19</v>
      </c>
      <c r="F1489" s="280">
        <v>5.3680000000000003</v>
      </c>
      <c r="G1489" s="36"/>
      <c r="H1489" s="41"/>
    </row>
    <row r="1490" spans="1:8" s="2" customFormat="1" ht="16.899999999999999" customHeight="1">
      <c r="A1490" s="36"/>
      <c r="B1490" s="41"/>
      <c r="C1490" s="279" t="s">
        <v>19</v>
      </c>
      <c r="D1490" s="279" t="s">
        <v>2943</v>
      </c>
      <c r="E1490" s="19" t="s">
        <v>19</v>
      </c>
      <c r="F1490" s="280">
        <v>43.582999999999998</v>
      </c>
      <c r="G1490" s="36"/>
      <c r="H1490" s="41"/>
    </row>
    <row r="1491" spans="1:8" s="2" customFormat="1" ht="16.899999999999999" customHeight="1">
      <c r="A1491" s="36"/>
      <c r="B1491" s="41"/>
      <c r="C1491" s="279" t="s">
        <v>19</v>
      </c>
      <c r="D1491" s="279" t="s">
        <v>2944</v>
      </c>
      <c r="E1491" s="19" t="s">
        <v>19</v>
      </c>
      <c r="F1491" s="280">
        <v>43.03</v>
      </c>
      <c r="G1491" s="36"/>
      <c r="H1491" s="41"/>
    </row>
    <row r="1492" spans="1:8" s="2" customFormat="1" ht="16.899999999999999" customHeight="1">
      <c r="A1492" s="36"/>
      <c r="B1492" s="41"/>
      <c r="C1492" s="279" t="s">
        <v>19</v>
      </c>
      <c r="D1492" s="279" t="s">
        <v>2945</v>
      </c>
      <c r="E1492" s="19" t="s">
        <v>19</v>
      </c>
      <c r="F1492" s="280">
        <v>11.538</v>
      </c>
      <c r="G1492" s="36"/>
      <c r="H1492" s="41"/>
    </row>
    <row r="1493" spans="1:8" s="2" customFormat="1" ht="16.899999999999999" customHeight="1">
      <c r="A1493" s="36"/>
      <c r="B1493" s="41"/>
      <c r="C1493" s="279" t="s">
        <v>19</v>
      </c>
      <c r="D1493" s="279" t="s">
        <v>2946</v>
      </c>
      <c r="E1493" s="19" t="s">
        <v>19</v>
      </c>
      <c r="F1493" s="280">
        <v>7.3529999999999998</v>
      </c>
      <c r="G1493" s="36"/>
      <c r="H1493" s="41"/>
    </row>
    <row r="1494" spans="1:8" s="2" customFormat="1" ht="16.899999999999999" customHeight="1">
      <c r="A1494" s="36"/>
      <c r="B1494" s="41"/>
      <c r="C1494" s="279" t="s">
        <v>19</v>
      </c>
      <c r="D1494" s="279" t="s">
        <v>2947</v>
      </c>
      <c r="E1494" s="19" t="s">
        <v>19</v>
      </c>
      <c r="F1494" s="280">
        <v>2.0169999999999999</v>
      </c>
      <c r="G1494" s="36"/>
      <c r="H1494" s="41"/>
    </row>
    <row r="1495" spans="1:8" s="2" customFormat="1" ht="16.899999999999999" customHeight="1">
      <c r="A1495" s="36"/>
      <c r="B1495" s="41"/>
      <c r="C1495" s="279" t="s">
        <v>19</v>
      </c>
      <c r="D1495" s="279" t="s">
        <v>2948</v>
      </c>
      <c r="E1495" s="19" t="s">
        <v>19</v>
      </c>
      <c r="F1495" s="280">
        <v>0.67700000000000005</v>
      </c>
      <c r="G1495" s="36"/>
      <c r="H1495" s="41"/>
    </row>
    <row r="1496" spans="1:8" s="2" customFormat="1" ht="16.899999999999999" customHeight="1">
      <c r="A1496" s="36"/>
      <c r="B1496" s="41"/>
      <c r="C1496" s="279" t="s">
        <v>19</v>
      </c>
      <c r="D1496" s="279" t="s">
        <v>2949</v>
      </c>
      <c r="E1496" s="19" t="s">
        <v>19</v>
      </c>
      <c r="F1496" s="280">
        <v>0.55900000000000005</v>
      </c>
      <c r="G1496" s="36"/>
      <c r="H1496" s="41"/>
    </row>
    <row r="1497" spans="1:8" s="2" customFormat="1" ht="16.899999999999999" customHeight="1">
      <c r="A1497" s="36"/>
      <c r="B1497" s="41"/>
      <c r="C1497" s="279" t="s">
        <v>19</v>
      </c>
      <c r="D1497" s="279" t="s">
        <v>2950</v>
      </c>
      <c r="E1497" s="19" t="s">
        <v>19</v>
      </c>
      <c r="F1497" s="280">
        <v>9.4E-2</v>
      </c>
      <c r="G1497" s="36"/>
      <c r="H1497" s="41"/>
    </row>
    <row r="1498" spans="1:8" s="2" customFormat="1" ht="16.899999999999999" customHeight="1">
      <c r="A1498" s="36"/>
      <c r="B1498" s="41"/>
      <c r="C1498" s="279" t="s">
        <v>19</v>
      </c>
      <c r="D1498" s="279" t="s">
        <v>2951</v>
      </c>
      <c r="E1498" s="19" t="s">
        <v>19</v>
      </c>
      <c r="F1498" s="280">
        <v>5.76</v>
      </c>
      <c r="G1498" s="36"/>
      <c r="H1498" s="41"/>
    </row>
    <row r="1499" spans="1:8" s="2" customFormat="1" ht="16.899999999999999" customHeight="1">
      <c r="A1499" s="36"/>
      <c r="B1499" s="41"/>
      <c r="C1499" s="279" t="s">
        <v>19</v>
      </c>
      <c r="D1499" s="279" t="s">
        <v>2937</v>
      </c>
      <c r="E1499" s="19" t="s">
        <v>19</v>
      </c>
      <c r="F1499" s="280">
        <v>0.44</v>
      </c>
      <c r="G1499" s="36"/>
      <c r="H1499" s="41"/>
    </row>
    <row r="1500" spans="1:8" s="2" customFormat="1" ht="16.899999999999999" customHeight="1">
      <c r="A1500" s="36"/>
      <c r="B1500" s="41"/>
      <c r="C1500" s="279" t="s">
        <v>19</v>
      </c>
      <c r="D1500" s="279" t="s">
        <v>2952</v>
      </c>
      <c r="E1500" s="19" t="s">
        <v>19</v>
      </c>
      <c r="F1500" s="280">
        <v>0</v>
      </c>
      <c r="G1500" s="36"/>
      <c r="H1500" s="41"/>
    </row>
    <row r="1501" spans="1:8" s="2" customFormat="1" ht="16.899999999999999" customHeight="1">
      <c r="A1501" s="36"/>
      <c r="B1501" s="41"/>
      <c r="C1501" s="279" t="s">
        <v>19</v>
      </c>
      <c r="D1501" s="279" t="s">
        <v>2953</v>
      </c>
      <c r="E1501" s="19" t="s">
        <v>19</v>
      </c>
      <c r="F1501" s="280">
        <v>9.2530000000000001</v>
      </c>
      <c r="G1501" s="36"/>
      <c r="H1501" s="41"/>
    </row>
    <row r="1502" spans="1:8" s="2" customFormat="1" ht="16.899999999999999" customHeight="1">
      <c r="A1502" s="36"/>
      <c r="B1502" s="41"/>
      <c r="C1502" s="279" t="s">
        <v>19</v>
      </c>
      <c r="D1502" s="279" t="s">
        <v>4308</v>
      </c>
      <c r="E1502" s="19" t="s">
        <v>19</v>
      </c>
      <c r="F1502" s="280">
        <v>0</v>
      </c>
      <c r="G1502" s="36"/>
      <c r="H1502" s="41"/>
    </row>
    <row r="1503" spans="1:8" s="2" customFormat="1" ht="16.899999999999999" customHeight="1">
      <c r="A1503" s="36"/>
      <c r="B1503" s="41"/>
      <c r="C1503" s="279" t="s">
        <v>19</v>
      </c>
      <c r="D1503" s="279" t="s">
        <v>4576</v>
      </c>
      <c r="E1503" s="19" t="s">
        <v>19</v>
      </c>
      <c r="F1503" s="280">
        <v>64.525999999999996</v>
      </c>
      <c r="G1503" s="36"/>
      <c r="H1503" s="41"/>
    </row>
    <row r="1504" spans="1:8" s="2" customFormat="1" ht="16.899999999999999" customHeight="1">
      <c r="A1504" s="36"/>
      <c r="B1504" s="41"/>
      <c r="C1504" s="279" t="s">
        <v>19</v>
      </c>
      <c r="D1504" s="279" t="s">
        <v>4310</v>
      </c>
      <c r="E1504" s="19" t="s">
        <v>19</v>
      </c>
      <c r="F1504" s="280">
        <v>0</v>
      </c>
      <c r="G1504" s="36"/>
      <c r="H1504" s="41"/>
    </row>
    <row r="1505" spans="1:8" s="2" customFormat="1" ht="16.899999999999999" customHeight="1">
      <c r="A1505" s="36"/>
      <c r="B1505" s="41"/>
      <c r="C1505" s="279" t="s">
        <v>19</v>
      </c>
      <c r="D1505" s="279" t="s">
        <v>4577</v>
      </c>
      <c r="E1505" s="19" t="s">
        <v>19</v>
      </c>
      <c r="F1505" s="280">
        <v>64.602999999999994</v>
      </c>
      <c r="G1505" s="36"/>
      <c r="H1505" s="41"/>
    </row>
    <row r="1506" spans="1:8" s="2" customFormat="1" ht="16.899999999999999" customHeight="1">
      <c r="A1506" s="36"/>
      <c r="B1506" s="41"/>
      <c r="C1506" s="279" t="s">
        <v>19</v>
      </c>
      <c r="D1506" s="279" t="s">
        <v>4312</v>
      </c>
      <c r="E1506" s="19" t="s">
        <v>19</v>
      </c>
      <c r="F1506" s="280">
        <v>0</v>
      </c>
      <c r="G1506" s="36"/>
      <c r="H1506" s="41"/>
    </row>
    <row r="1507" spans="1:8" s="2" customFormat="1" ht="16.899999999999999" customHeight="1">
      <c r="A1507" s="36"/>
      <c r="B1507" s="41"/>
      <c r="C1507" s="279" t="s">
        <v>19</v>
      </c>
      <c r="D1507" s="279" t="s">
        <v>4578</v>
      </c>
      <c r="E1507" s="19" t="s">
        <v>19</v>
      </c>
      <c r="F1507" s="280">
        <v>64.680000000000007</v>
      </c>
      <c r="G1507" s="36"/>
      <c r="H1507" s="41"/>
    </row>
    <row r="1508" spans="1:8" s="2" customFormat="1" ht="16.899999999999999" customHeight="1">
      <c r="A1508" s="36"/>
      <c r="B1508" s="41"/>
      <c r="C1508" s="279" t="s">
        <v>19</v>
      </c>
      <c r="D1508" s="279" t="s">
        <v>4314</v>
      </c>
      <c r="E1508" s="19" t="s">
        <v>19</v>
      </c>
      <c r="F1508" s="280">
        <v>0</v>
      </c>
      <c r="G1508" s="36"/>
      <c r="H1508" s="41"/>
    </row>
    <row r="1509" spans="1:8" s="2" customFormat="1" ht="16.899999999999999" customHeight="1">
      <c r="A1509" s="36"/>
      <c r="B1509" s="41"/>
      <c r="C1509" s="279" t="s">
        <v>19</v>
      </c>
      <c r="D1509" s="279" t="s">
        <v>4579</v>
      </c>
      <c r="E1509" s="19" t="s">
        <v>19</v>
      </c>
      <c r="F1509" s="280">
        <v>64.680000000000007</v>
      </c>
      <c r="G1509" s="36"/>
      <c r="H1509" s="41"/>
    </row>
    <row r="1510" spans="1:8" s="2" customFormat="1" ht="16.899999999999999" customHeight="1">
      <c r="A1510" s="36"/>
      <c r="B1510" s="41"/>
      <c r="C1510" s="279" t="s">
        <v>19</v>
      </c>
      <c r="D1510" s="279" t="s">
        <v>4315</v>
      </c>
      <c r="E1510" s="19" t="s">
        <v>19</v>
      </c>
      <c r="F1510" s="280">
        <v>0</v>
      </c>
      <c r="G1510" s="36"/>
      <c r="H1510" s="41"/>
    </row>
    <row r="1511" spans="1:8" s="2" customFormat="1" ht="16.899999999999999" customHeight="1">
      <c r="A1511" s="36"/>
      <c r="B1511" s="41"/>
      <c r="C1511" s="279" t="s">
        <v>19</v>
      </c>
      <c r="D1511" s="279" t="s">
        <v>4580</v>
      </c>
      <c r="E1511" s="19" t="s">
        <v>19</v>
      </c>
      <c r="F1511" s="280">
        <v>64.680000000000007</v>
      </c>
      <c r="G1511" s="36"/>
      <c r="H1511" s="41"/>
    </row>
    <row r="1512" spans="1:8" s="2" customFormat="1" ht="16.899999999999999" customHeight="1">
      <c r="A1512" s="36"/>
      <c r="B1512" s="41"/>
      <c r="C1512" s="279" t="s">
        <v>19</v>
      </c>
      <c r="D1512" s="279" t="s">
        <v>4316</v>
      </c>
      <c r="E1512" s="19" t="s">
        <v>19</v>
      </c>
      <c r="F1512" s="280">
        <v>0</v>
      </c>
      <c r="G1512" s="36"/>
      <c r="H1512" s="41"/>
    </row>
    <row r="1513" spans="1:8" s="2" customFormat="1" ht="16.899999999999999" customHeight="1">
      <c r="A1513" s="36"/>
      <c r="B1513" s="41"/>
      <c r="C1513" s="279" t="s">
        <v>19</v>
      </c>
      <c r="D1513" s="279" t="s">
        <v>4581</v>
      </c>
      <c r="E1513" s="19" t="s">
        <v>19</v>
      </c>
      <c r="F1513" s="280">
        <v>8.6240000000000006</v>
      </c>
      <c r="G1513" s="36"/>
      <c r="H1513" s="41"/>
    </row>
    <row r="1514" spans="1:8" s="2" customFormat="1" ht="16.899999999999999" customHeight="1">
      <c r="A1514" s="36"/>
      <c r="B1514" s="41"/>
      <c r="C1514" s="279" t="s">
        <v>19</v>
      </c>
      <c r="D1514" s="279" t="s">
        <v>4582</v>
      </c>
      <c r="E1514" s="19" t="s">
        <v>19</v>
      </c>
      <c r="F1514" s="280">
        <v>62.048999999999999</v>
      </c>
      <c r="G1514" s="36"/>
      <c r="H1514" s="41"/>
    </row>
    <row r="1515" spans="1:8" s="2" customFormat="1" ht="16.899999999999999" customHeight="1">
      <c r="A1515" s="36"/>
      <c r="B1515" s="41"/>
      <c r="C1515" s="279" t="s">
        <v>19</v>
      </c>
      <c r="D1515" s="279" t="s">
        <v>4319</v>
      </c>
      <c r="E1515" s="19" t="s">
        <v>19</v>
      </c>
      <c r="F1515" s="280">
        <v>0</v>
      </c>
      <c r="G1515" s="36"/>
      <c r="H1515" s="41"/>
    </row>
    <row r="1516" spans="1:8" s="2" customFormat="1" ht="16.899999999999999" customHeight="1">
      <c r="A1516" s="36"/>
      <c r="B1516" s="41"/>
      <c r="C1516" s="279" t="s">
        <v>19</v>
      </c>
      <c r="D1516" s="279" t="s">
        <v>4583</v>
      </c>
      <c r="E1516" s="19" t="s">
        <v>19</v>
      </c>
      <c r="F1516" s="280">
        <v>109.196</v>
      </c>
      <c r="G1516" s="36"/>
      <c r="H1516" s="41"/>
    </row>
    <row r="1517" spans="1:8" s="2" customFormat="1" ht="16.899999999999999" customHeight="1">
      <c r="A1517" s="36"/>
      <c r="B1517" s="41"/>
      <c r="C1517" s="279" t="s">
        <v>3810</v>
      </c>
      <c r="D1517" s="279" t="s">
        <v>349</v>
      </c>
      <c r="E1517" s="19" t="s">
        <v>19</v>
      </c>
      <c r="F1517" s="280">
        <v>1192.8409999999999</v>
      </c>
      <c r="G1517" s="36"/>
      <c r="H1517" s="41"/>
    </row>
    <row r="1518" spans="1:8" s="2" customFormat="1" ht="16.899999999999999" customHeight="1">
      <c r="A1518" s="36"/>
      <c r="B1518" s="41"/>
      <c r="C1518" s="281" t="s">
        <v>7614</v>
      </c>
      <c r="D1518" s="36"/>
      <c r="E1518" s="36"/>
      <c r="F1518" s="36"/>
      <c r="G1518" s="36"/>
      <c r="H1518" s="41"/>
    </row>
    <row r="1519" spans="1:8" s="2" customFormat="1" ht="16.899999999999999" customHeight="1">
      <c r="A1519" s="36"/>
      <c r="B1519" s="41"/>
      <c r="C1519" s="279" t="s">
        <v>3047</v>
      </c>
      <c r="D1519" s="279" t="s">
        <v>4562</v>
      </c>
      <c r="E1519" s="19" t="s">
        <v>135</v>
      </c>
      <c r="F1519" s="280">
        <v>1192.8409999999999</v>
      </c>
      <c r="G1519" s="36"/>
      <c r="H1519" s="41"/>
    </row>
    <row r="1520" spans="1:8" s="2" customFormat="1" ht="16.899999999999999" customHeight="1">
      <c r="A1520" s="36"/>
      <c r="B1520" s="41"/>
      <c r="C1520" s="279" t="s">
        <v>3054</v>
      </c>
      <c r="D1520" s="279" t="s">
        <v>4586</v>
      </c>
      <c r="E1520" s="19" t="s">
        <v>135</v>
      </c>
      <c r="F1520" s="280">
        <v>1192.8409999999999</v>
      </c>
      <c r="G1520" s="36"/>
      <c r="H1520" s="41"/>
    </row>
    <row r="1521" spans="1:8" s="2" customFormat="1" ht="16.899999999999999" customHeight="1">
      <c r="A1521" s="36"/>
      <c r="B1521" s="41"/>
      <c r="C1521" s="275" t="s">
        <v>3813</v>
      </c>
      <c r="D1521" s="276" t="s">
        <v>3814</v>
      </c>
      <c r="E1521" s="277" t="s">
        <v>135</v>
      </c>
      <c r="F1521" s="278">
        <v>488.99200000000002</v>
      </c>
      <c r="G1521" s="36"/>
      <c r="H1521" s="41"/>
    </row>
    <row r="1522" spans="1:8" s="2" customFormat="1" ht="16.899999999999999" customHeight="1">
      <c r="A1522" s="36"/>
      <c r="B1522" s="41"/>
      <c r="C1522" s="279" t="s">
        <v>19</v>
      </c>
      <c r="D1522" s="279" t="s">
        <v>4288</v>
      </c>
      <c r="E1522" s="19" t="s">
        <v>19</v>
      </c>
      <c r="F1522" s="280">
        <v>0</v>
      </c>
      <c r="G1522" s="36"/>
      <c r="H1522" s="41"/>
    </row>
    <row r="1523" spans="1:8" s="2" customFormat="1" ht="16.899999999999999" customHeight="1">
      <c r="A1523" s="36"/>
      <c r="B1523" s="41"/>
      <c r="C1523" s="279" t="s">
        <v>19</v>
      </c>
      <c r="D1523" s="279" t="s">
        <v>4518</v>
      </c>
      <c r="E1523" s="19" t="s">
        <v>19</v>
      </c>
      <c r="F1523" s="280">
        <v>20.506</v>
      </c>
      <c r="G1523" s="36"/>
      <c r="H1523" s="41"/>
    </row>
    <row r="1524" spans="1:8" s="2" customFormat="1" ht="16.899999999999999" customHeight="1">
      <c r="A1524" s="36"/>
      <c r="B1524" s="41"/>
      <c r="C1524" s="279" t="s">
        <v>19</v>
      </c>
      <c r="D1524" s="279" t="s">
        <v>4519</v>
      </c>
      <c r="E1524" s="19" t="s">
        <v>19</v>
      </c>
      <c r="F1524" s="280">
        <v>6.0449999999999999</v>
      </c>
      <c r="G1524" s="36"/>
      <c r="H1524" s="41"/>
    </row>
    <row r="1525" spans="1:8" s="2" customFormat="1" ht="16.899999999999999" customHeight="1">
      <c r="A1525" s="36"/>
      <c r="B1525" s="41"/>
      <c r="C1525" s="279" t="s">
        <v>19</v>
      </c>
      <c r="D1525" s="279" t="s">
        <v>4520</v>
      </c>
      <c r="E1525" s="19" t="s">
        <v>19</v>
      </c>
      <c r="F1525" s="280">
        <v>34.351999999999997</v>
      </c>
      <c r="G1525" s="36"/>
      <c r="H1525" s="41"/>
    </row>
    <row r="1526" spans="1:8" s="2" customFormat="1" ht="16.899999999999999" customHeight="1">
      <c r="A1526" s="36"/>
      <c r="B1526" s="41"/>
      <c r="C1526" s="279" t="s">
        <v>19</v>
      </c>
      <c r="D1526" s="279" t="s">
        <v>4521</v>
      </c>
      <c r="E1526" s="19" t="s">
        <v>19</v>
      </c>
      <c r="F1526" s="280">
        <v>36.113</v>
      </c>
      <c r="G1526" s="36"/>
      <c r="H1526" s="41"/>
    </row>
    <row r="1527" spans="1:8" s="2" customFormat="1" ht="16.899999999999999" customHeight="1">
      <c r="A1527" s="36"/>
      <c r="B1527" s="41"/>
      <c r="C1527" s="279" t="s">
        <v>19</v>
      </c>
      <c r="D1527" s="279" t="s">
        <v>4522</v>
      </c>
      <c r="E1527" s="19" t="s">
        <v>19</v>
      </c>
      <c r="F1527" s="280">
        <v>6.7610000000000001</v>
      </c>
      <c r="G1527" s="36"/>
      <c r="H1527" s="41"/>
    </row>
    <row r="1528" spans="1:8" s="2" customFormat="1" ht="16.899999999999999" customHeight="1">
      <c r="A1528" s="36"/>
      <c r="B1528" s="41"/>
      <c r="C1528" s="279" t="s">
        <v>19</v>
      </c>
      <c r="D1528" s="279" t="s">
        <v>4543</v>
      </c>
      <c r="E1528" s="19" t="s">
        <v>19</v>
      </c>
      <c r="F1528" s="280">
        <v>4.1900000000000004</v>
      </c>
      <c r="G1528" s="36"/>
      <c r="H1528" s="41"/>
    </row>
    <row r="1529" spans="1:8" s="2" customFormat="1" ht="16.899999999999999" customHeight="1">
      <c r="A1529" s="36"/>
      <c r="B1529" s="41"/>
      <c r="C1529" s="279" t="s">
        <v>19</v>
      </c>
      <c r="D1529" s="279" t="s">
        <v>4544</v>
      </c>
      <c r="E1529" s="19" t="s">
        <v>19</v>
      </c>
      <c r="F1529" s="280">
        <v>4.1900000000000004</v>
      </c>
      <c r="G1529" s="36"/>
      <c r="H1529" s="41"/>
    </row>
    <row r="1530" spans="1:8" s="2" customFormat="1" ht="16.899999999999999" customHeight="1">
      <c r="A1530" s="36"/>
      <c r="B1530" s="41"/>
      <c r="C1530" s="279" t="s">
        <v>19</v>
      </c>
      <c r="D1530" s="279" t="s">
        <v>4310</v>
      </c>
      <c r="E1530" s="19" t="s">
        <v>19</v>
      </c>
      <c r="F1530" s="280">
        <v>0</v>
      </c>
      <c r="G1530" s="36"/>
      <c r="H1530" s="41"/>
    </row>
    <row r="1531" spans="1:8" s="2" customFormat="1" ht="16.899999999999999" customHeight="1">
      <c r="A1531" s="36"/>
      <c r="B1531" s="41"/>
      <c r="C1531" s="279" t="s">
        <v>19</v>
      </c>
      <c r="D1531" s="279" t="s">
        <v>4545</v>
      </c>
      <c r="E1531" s="19" t="s">
        <v>19</v>
      </c>
      <c r="F1531" s="280">
        <v>4.1849999999999996</v>
      </c>
      <c r="G1531" s="36"/>
      <c r="H1531" s="41"/>
    </row>
    <row r="1532" spans="1:8" s="2" customFormat="1" ht="16.899999999999999" customHeight="1">
      <c r="A1532" s="36"/>
      <c r="B1532" s="41"/>
      <c r="C1532" s="279" t="s">
        <v>19</v>
      </c>
      <c r="D1532" s="279" t="s">
        <v>4546</v>
      </c>
      <c r="E1532" s="19" t="s">
        <v>19</v>
      </c>
      <c r="F1532" s="280">
        <v>4.2</v>
      </c>
      <c r="G1532" s="36"/>
      <c r="H1532" s="41"/>
    </row>
    <row r="1533" spans="1:8" s="2" customFormat="1" ht="16.899999999999999" customHeight="1">
      <c r="A1533" s="36"/>
      <c r="B1533" s="41"/>
      <c r="C1533" s="279" t="s">
        <v>19</v>
      </c>
      <c r="D1533" s="279" t="s">
        <v>4312</v>
      </c>
      <c r="E1533" s="19" t="s">
        <v>19</v>
      </c>
      <c r="F1533" s="280">
        <v>0</v>
      </c>
      <c r="G1533" s="36"/>
      <c r="H1533" s="41"/>
    </row>
    <row r="1534" spans="1:8" s="2" customFormat="1" ht="16.899999999999999" customHeight="1">
      <c r="A1534" s="36"/>
      <c r="B1534" s="41"/>
      <c r="C1534" s="279" t="s">
        <v>19</v>
      </c>
      <c r="D1534" s="279" t="s">
        <v>4547</v>
      </c>
      <c r="E1534" s="19" t="s">
        <v>19</v>
      </c>
      <c r="F1534" s="280">
        <v>4.1849999999999996</v>
      </c>
      <c r="G1534" s="36"/>
      <c r="H1534" s="41"/>
    </row>
    <row r="1535" spans="1:8" s="2" customFormat="1" ht="16.899999999999999" customHeight="1">
      <c r="A1535" s="36"/>
      <c r="B1535" s="41"/>
      <c r="C1535" s="279" t="s">
        <v>19</v>
      </c>
      <c r="D1535" s="279" t="s">
        <v>4548</v>
      </c>
      <c r="E1535" s="19" t="s">
        <v>19</v>
      </c>
      <c r="F1535" s="280">
        <v>4.1900000000000004</v>
      </c>
      <c r="G1535" s="36"/>
      <c r="H1535" s="41"/>
    </row>
    <row r="1536" spans="1:8" s="2" customFormat="1" ht="16.899999999999999" customHeight="1">
      <c r="A1536" s="36"/>
      <c r="B1536" s="41"/>
      <c r="C1536" s="279" t="s">
        <v>19</v>
      </c>
      <c r="D1536" s="279" t="s">
        <v>4314</v>
      </c>
      <c r="E1536" s="19" t="s">
        <v>19</v>
      </c>
      <c r="F1536" s="280">
        <v>0</v>
      </c>
      <c r="G1536" s="36"/>
      <c r="H1536" s="41"/>
    </row>
    <row r="1537" spans="1:8" s="2" customFormat="1" ht="16.899999999999999" customHeight="1">
      <c r="A1537" s="36"/>
      <c r="B1537" s="41"/>
      <c r="C1537" s="279" t="s">
        <v>19</v>
      </c>
      <c r="D1537" s="279" t="s">
        <v>4549</v>
      </c>
      <c r="E1537" s="19" t="s">
        <v>19</v>
      </c>
      <c r="F1537" s="280">
        <v>4.1900000000000004</v>
      </c>
      <c r="G1537" s="36"/>
      <c r="H1537" s="41"/>
    </row>
    <row r="1538" spans="1:8" s="2" customFormat="1" ht="16.899999999999999" customHeight="1">
      <c r="A1538" s="36"/>
      <c r="B1538" s="41"/>
      <c r="C1538" s="279" t="s">
        <v>19</v>
      </c>
      <c r="D1538" s="279" t="s">
        <v>4550</v>
      </c>
      <c r="E1538" s="19" t="s">
        <v>19</v>
      </c>
      <c r="F1538" s="280">
        <v>4.1900000000000004</v>
      </c>
      <c r="G1538" s="36"/>
      <c r="H1538" s="41"/>
    </row>
    <row r="1539" spans="1:8" s="2" customFormat="1" ht="16.899999999999999" customHeight="1">
      <c r="A1539" s="36"/>
      <c r="B1539" s="41"/>
      <c r="C1539" s="279" t="s">
        <v>19</v>
      </c>
      <c r="D1539" s="279" t="s">
        <v>4315</v>
      </c>
      <c r="E1539" s="19" t="s">
        <v>19</v>
      </c>
      <c r="F1539" s="280">
        <v>0</v>
      </c>
      <c r="G1539" s="36"/>
      <c r="H1539" s="41"/>
    </row>
    <row r="1540" spans="1:8" s="2" customFormat="1" ht="16.899999999999999" customHeight="1">
      <c r="A1540" s="36"/>
      <c r="B1540" s="41"/>
      <c r="C1540" s="279" t="s">
        <v>19</v>
      </c>
      <c r="D1540" s="279" t="s">
        <v>4551</v>
      </c>
      <c r="E1540" s="19" t="s">
        <v>19</v>
      </c>
      <c r="F1540" s="280">
        <v>4.1900000000000004</v>
      </c>
      <c r="G1540" s="36"/>
      <c r="H1540" s="41"/>
    </row>
    <row r="1541" spans="1:8" s="2" customFormat="1" ht="16.899999999999999" customHeight="1">
      <c r="A1541" s="36"/>
      <c r="B1541" s="41"/>
      <c r="C1541" s="279" t="s">
        <v>19</v>
      </c>
      <c r="D1541" s="279" t="s">
        <v>4552</v>
      </c>
      <c r="E1541" s="19" t="s">
        <v>19</v>
      </c>
      <c r="F1541" s="280">
        <v>4.2050000000000001</v>
      </c>
      <c r="G1541" s="36"/>
      <c r="H1541" s="41"/>
    </row>
    <row r="1542" spans="1:8" s="2" customFormat="1" ht="16.899999999999999" customHeight="1">
      <c r="A1542" s="36"/>
      <c r="B1542" s="41"/>
      <c r="C1542" s="279" t="s">
        <v>19</v>
      </c>
      <c r="D1542" s="279" t="s">
        <v>4316</v>
      </c>
      <c r="E1542" s="19" t="s">
        <v>19</v>
      </c>
      <c r="F1542" s="280">
        <v>0</v>
      </c>
      <c r="G1542" s="36"/>
      <c r="H1542" s="41"/>
    </row>
    <row r="1543" spans="1:8" s="2" customFormat="1" ht="16.899999999999999" customHeight="1">
      <c r="A1543" s="36"/>
      <c r="B1543" s="41"/>
      <c r="C1543" s="279" t="s">
        <v>19</v>
      </c>
      <c r="D1543" s="279" t="s">
        <v>4553</v>
      </c>
      <c r="E1543" s="19" t="s">
        <v>19</v>
      </c>
      <c r="F1543" s="280">
        <v>15.102</v>
      </c>
      <c r="G1543" s="36"/>
      <c r="H1543" s="41"/>
    </row>
    <row r="1544" spans="1:8" s="2" customFormat="1" ht="16.899999999999999" customHeight="1">
      <c r="A1544" s="36"/>
      <c r="B1544" s="41"/>
      <c r="C1544" s="279" t="s">
        <v>19</v>
      </c>
      <c r="D1544" s="279" t="s">
        <v>4554</v>
      </c>
      <c r="E1544" s="19" t="s">
        <v>19</v>
      </c>
      <c r="F1544" s="280">
        <v>4.18</v>
      </c>
      <c r="G1544" s="36"/>
      <c r="H1544" s="41"/>
    </row>
    <row r="1545" spans="1:8" s="2" customFormat="1" ht="16.899999999999999" customHeight="1">
      <c r="A1545" s="36"/>
      <c r="B1545" s="41"/>
      <c r="C1545" s="279" t="s">
        <v>19</v>
      </c>
      <c r="D1545" s="279" t="s">
        <v>4555</v>
      </c>
      <c r="E1545" s="19" t="s">
        <v>19</v>
      </c>
      <c r="F1545" s="280">
        <v>17.405999999999999</v>
      </c>
      <c r="G1545" s="36"/>
      <c r="H1545" s="41"/>
    </row>
    <row r="1546" spans="1:8" s="2" customFormat="1" ht="16.899999999999999" customHeight="1">
      <c r="A1546" s="36"/>
      <c r="B1546" s="41"/>
      <c r="C1546" s="279" t="s">
        <v>19</v>
      </c>
      <c r="D1546" s="279" t="s">
        <v>4556</v>
      </c>
      <c r="E1546" s="19" t="s">
        <v>19</v>
      </c>
      <c r="F1546" s="280">
        <v>4.2350000000000003</v>
      </c>
      <c r="G1546" s="36"/>
      <c r="H1546" s="41"/>
    </row>
    <row r="1547" spans="1:8" s="2" customFormat="1" ht="16.899999999999999" customHeight="1">
      <c r="A1547" s="36"/>
      <c r="B1547" s="41"/>
      <c r="C1547" s="279" t="s">
        <v>19</v>
      </c>
      <c r="D1547" s="279" t="s">
        <v>4319</v>
      </c>
      <c r="E1547" s="19" t="s">
        <v>19</v>
      </c>
      <c r="F1547" s="280">
        <v>0</v>
      </c>
      <c r="G1547" s="36"/>
      <c r="H1547" s="41"/>
    </row>
    <row r="1548" spans="1:8" s="2" customFormat="1" ht="16.899999999999999" customHeight="1">
      <c r="A1548" s="36"/>
      <c r="B1548" s="41"/>
      <c r="C1548" s="279" t="s">
        <v>19</v>
      </c>
      <c r="D1548" s="279" t="s">
        <v>4557</v>
      </c>
      <c r="E1548" s="19" t="s">
        <v>19</v>
      </c>
      <c r="F1548" s="280">
        <v>134.52000000000001</v>
      </c>
      <c r="G1548" s="36"/>
      <c r="H1548" s="41"/>
    </row>
    <row r="1549" spans="1:8" s="2" customFormat="1" ht="16.899999999999999" customHeight="1">
      <c r="A1549" s="36"/>
      <c r="B1549" s="41"/>
      <c r="C1549" s="279" t="s">
        <v>19</v>
      </c>
      <c r="D1549" s="279" t="s">
        <v>4558</v>
      </c>
      <c r="E1549" s="19" t="s">
        <v>19</v>
      </c>
      <c r="F1549" s="280">
        <v>24.05</v>
      </c>
      <c r="G1549" s="36"/>
      <c r="H1549" s="41"/>
    </row>
    <row r="1550" spans="1:8" s="2" customFormat="1" ht="16.899999999999999" customHeight="1">
      <c r="A1550" s="36"/>
      <c r="B1550" s="41"/>
      <c r="C1550" s="279" t="s">
        <v>19</v>
      </c>
      <c r="D1550" s="279" t="s">
        <v>4559</v>
      </c>
      <c r="E1550" s="19" t="s">
        <v>19</v>
      </c>
      <c r="F1550" s="280">
        <v>5.19</v>
      </c>
      <c r="G1550" s="36"/>
      <c r="H1550" s="41"/>
    </row>
    <row r="1551" spans="1:8" s="2" customFormat="1" ht="16.899999999999999" customHeight="1">
      <c r="A1551" s="36"/>
      <c r="B1551" s="41"/>
      <c r="C1551" s="279" t="s">
        <v>19</v>
      </c>
      <c r="D1551" s="279" t="s">
        <v>4560</v>
      </c>
      <c r="E1551" s="19" t="s">
        <v>19</v>
      </c>
      <c r="F1551" s="280">
        <v>21.962</v>
      </c>
      <c r="G1551" s="36"/>
      <c r="H1551" s="41"/>
    </row>
    <row r="1552" spans="1:8" s="2" customFormat="1" ht="16.899999999999999" customHeight="1">
      <c r="A1552" s="36"/>
      <c r="B1552" s="41"/>
      <c r="C1552" s="279" t="s">
        <v>19</v>
      </c>
      <c r="D1552" s="279" t="s">
        <v>4561</v>
      </c>
      <c r="E1552" s="19" t="s">
        <v>19</v>
      </c>
      <c r="F1552" s="280">
        <v>5.27</v>
      </c>
      <c r="G1552" s="36"/>
      <c r="H1552" s="41"/>
    </row>
    <row r="1553" spans="1:8" s="2" customFormat="1" ht="16.899999999999999" customHeight="1">
      <c r="A1553" s="36"/>
      <c r="B1553" s="41"/>
      <c r="C1553" s="279" t="s">
        <v>3813</v>
      </c>
      <c r="D1553" s="279" t="s">
        <v>349</v>
      </c>
      <c r="E1553" s="19" t="s">
        <v>19</v>
      </c>
      <c r="F1553" s="280">
        <v>488.99200000000002</v>
      </c>
      <c r="G1553" s="36"/>
      <c r="H1553" s="41"/>
    </row>
    <row r="1554" spans="1:8" s="2" customFormat="1" ht="16.899999999999999" customHeight="1">
      <c r="A1554" s="36"/>
      <c r="B1554" s="41"/>
      <c r="C1554" s="281" t="s">
        <v>7614</v>
      </c>
      <c r="D1554" s="36"/>
      <c r="E1554" s="36"/>
      <c r="F1554" s="36"/>
      <c r="G1554" s="36"/>
      <c r="H1554" s="41"/>
    </row>
    <row r="1555" spans="1:8" s="2" customFormat="1" ht="16.899999999999999" customHeight="1">
      <c r="A1555" s="36"/>
      <c r="B1555" s="41"/>
      <c r="C1555" s="279" t="s">
        <v>1147</v>
      </c>
      <c r="D1555" s="279" t="s">
        <v>1148</v>
      </c>
      <c r="E1555" s="19" t="s">
        <v>135</v>
      </c>
      <c r="F1555" s="280">
        <v>488.99200000000002</v>
      </c>
      <c r="G1555" s="36"/>
      <c r="H1555" s="41"/>
    </row>
    <row r="1556" spans="1:8" s="2" customFormat="1" ht="16.899999999999999" customHeight="1">
      <c r="A1556" s="36"/>
      <c r="B1556" s="41"/>
      <c r="C1556" s="279" t="s">
        <v>1180</v>
      </c>
      <c r="D1556" s="279" t="s">
        <v>1181</v>
      </c>
      <c r="E1556" s="19" t="s">
        <v>135</v>
      </c>
      <c r="F1556" s="280">
        <v>488.99200000000002</v>
      </c>
      <c r="G1556" s="36"/>
      <c r="H1556" s="41"/>
    </row>
    <row r="1557" spans="1:8" s="2" customFormat="1" ht="16.899999999999999" customHeight="1">
      <c r="A1557" s="36"/>
      <c r="B1557" s="41"/>
      <c r="C1557" s="275" t="s">
        <v>144</v>
      </c>
      <c r="D1557" s="276" t="s">
        <v>145</v>
      </c>
      <c r="E1557" s="277" t="s">
        <v>135</v>
      </c>
      <c r="F1557" s="278">
        <v>2059.77</v>
      </c>
      <c r="G1557" s="36"/>
      <c r="H1557" s="41"/>
    </row>
    <row r="1558" spans="1:8" s="2" customFormat="1" ht="16.899999999999999" customHeight="1">
      <c r="A1558" s="36"/>
      <c r="B1558" s="41"/>
      <c r="C1558" s="279" t="s">
        <v>19</v>
      </c>
      <c r="D1558" s="279" t="s">
        <v>4288</v>
      </c>
      <c r="E1558" s="19" t="s">
        <v>19</v>
      </c>
      <c r="F1558" s="280">
        <v>0</v>
      </c>
      <c r="G1558" s="36"/>
      <c r="H1558" s="41"/>
    </row>
    <row r="1559" spans="1:8" s="2" customFormat="1" ht="16.899999999999999" customHeight="1">
      <c r="A1559" s="36"/>
      <c r="B1559" s="41"/>
      <c r="C1559" s="279" t="s">
        <v>19</v>
      </c>
      <c r="D1559" s="279" t="s">
        <v>4404</v>
      </c>
      <c r="E1559" s="19" t="s">
        <v>19</v>
      </c>
      <c r="F1559" s="280">
        <v>17.312000000000001</v>
      </c>
      <c r="G1559" s="36"/>
      <c r="H1559" s="41"/>
    </row>
    <row r="1560" spans="1:8" s="2" customFormat="1" ht="16.899999999999999" customHeight="1">
      <c r="A1560" s="36"/>
      <c r="B1560" s="41"/>
      <c r="C1560" s="279" t="s">
        <v>19</v>
      </c>
      <c r="D1560" s="279" t="s">
        <v>4405</v>
      </c>
      <c r="E1560" s="19" t="s">
        <v>19</v>
      </c>
      <c r="F1560" s="280">
        <v>14.04</v>
      </c>
      <c r="G1560" s="36"/>
      <c r="H1560" s="41"/>
    </row>
    <row r="1561" spans="1:8" s="2" customFormat="1" ht="16.899999999999999" customHeight="1">
      <c r="A1561" s="36"/>
      <c r="B1561" s="41"/>
      <c r="C1561" s="279" t="s">
        <v>19</v>
      </c>
      <c r="D1561" s="279" t="s">
        <v>4406</v>
      </c>
      <c r="E1561" s="19" t="s">
        <v>19</v>
      </c>
      <c r="F1561" s="280">
        <v>8.6999999999999993</v>
      </c>
      <c r="G1561" s="36"/>
      <c r="H1561" s="41"/>
    </row>
    <row r="1562" spans="1:8" s="2" customFormat="1" ht="16.899999999999999" customHeight="1">
      <c r="A1562" s="36"/>
      <c r="B1562" s="41"/>
      <c r="C1562" s="279" t="s">
        <v>19</v>
      </c>
      <c r="D1562" s="279" t="s">
        <v>4407</v>
      </c>
      <c r="E1562" s="19" t="s">
        <v>19</v>
      </c>
      <c r="F1562" s="280">
        <v>22.425000000000001</v>
      </c>
      <c r="G1562" s="36"/>
      <c r="H1562" s="41"/>
    </row>
    <row r="1563" spans="1:8" s="2" customFormat="1" ht="16.899999999999999" customHeight="1">
      <c r="A1563" s="36"/>
      <c r="B1563" s="41"/>
      <c r="C1563" s="279" t="s">
        <v>19</v>
      </c>
      <c r="D1563" s="279" t="s">
        <v>4408</v>
      </c>
      <c r="E1563" s="19" t="s">
        <v>19</v>
      </c>
      <c r="F1563" s="280">
        <v>12.218</v>
      </c>
      <c r="G1563" s="36"/>
      <c r="H1563" s="41"/>
    </row>
    <row r="1564" spans="1:8" s="2" customFormat="1" ht="16.899999999999999" customHeight="1">
      <c r="A1564" s="36"/>
      <c r="B1564" s="41"/>
      <c r="C1564" s="279" t="s">
        <v>19</v>
      </c>
      <c r="D1564" s="279" t="s">
        <v>4409</v>
      </c>
      <c r="E1564" s="19" t="s">
        <v>19</v>
      </c>
      <c r="F1564" s="280">
        <v>12.218</v>
      </c>
      <c r="G1564" s="36"/>
      <c r="H1564" s="41"/>
    </row>
    <row r="1565" spans="1:8" s="2" customFormat="1" ht="16.899999999999999" customHeight="1">
      <c r="A1565" s="36"/>
      <c r="B1565" s="41"/>
      <c r="C1565" s="279" t="s">
        <v>19</v>
      </c>
      <c r="D1565" s="279" t="s">
        <v>4410</v>
      </c>
      <c r="E1565" s="19" t="s">
        <v>19</v>
      </c>
      <c r="F1565" s="280">
        <v>1.1000000000000001</v>
      </c>
      <c r="G1565" s="36"/>
      <c r="H1565" s="41"/>
    </row>
    <row r="1566" spans="1:8" s="2" customFormat="1" ht="16.899999999999999" customHeight="1">
      <c r="A1566" s="36"/>
      <c r="B1566" s="41"/>
      <c r="C1566" s="279" t="s">
        <v>19</v>
      </c>
      <c r="D1566" s="279" t="s">
        <v>4411</v>
      </c>
      <c r="E1566" s="19" t="s">
        <v>19</v>
      </c>
      <c r="F1566" s="280">
        <v>3.2</v>
      </c>
      <c r="G1566" s="36"/>
      <c r="H1566" s="41"/>
    </row>
    <row r="1567" spans="1:8" s="2" customFormat="1" ht="16.899999999999999" customHeight="1">
      <c r="A1567" s="36"/>
      <c r="B1567" s="41"/>
      <c r="C1567" s="279" t="s">
        <v>19</v>
      </c>
      <c r="D1567" s="279" t="s">
        <v>4291</v>
      </c>
      <c r="E1567" s="19" t="s">
        <v>19</v>
      </c>
      <c r="F1567" s="280">
        <v>0</v>
      </c>
      <c r="G1567" s="36"/>
      <c r="H1567" s="41"/>
    </row>
    <row r="1568" spans="1:8" s="2" customFormat="1" ht="16.899999999999999" customHeight="1">
      <c r="A1568" s="36"/>
      <c r="B1568" s="41"/>
      <c r="C1568" s="279" t="s">
        <v>19</v>
      </c>
      <c r="D1568" s="279" t="s">
        <v>4412</v>
      </c>
      <c r="E1568" s="19" t="s">
        <v>19</v>
      </c>
      <c r="F1568" s="280">
        <v>14.484</v>
      </c>
      <c r="G1568" s="36"/>
      <c r="H1568" s="41"/>
    </row>
    <row r="1569" spans="1:8" s="2" customFormat="1" ht="16.899999999999999" customHeight="1">
      <c r="A1569" s="36"/>
      <c r="B1569" s="41"/>
      <c r="C1569" s="279" t="s">
        <v>19</v>
      </c>
      <c r="D1569" s="279" t="s">
        <v>4413</v>
      </c>
      <c r="E1569" s="19" t="s">
        <v>19</v>
      </c>
      <c r="F1569" s="280">
        <v>11.45</v>
      </c>
      <c r="G1569" s="36"/>
      <c r="H1569" s="41"/>
    </row>
    <row r="1570" spans="1:8" s="2" customFormat="1" ht="16.899999999999999" customHeight="1">
      <c r="A1570" s="36"/>
      <c r="B1570" s="41"/>
      <c r="C1570" s="279" t="s">
        <v>19</v>
      </c>
      <c r="D1570" s="279" t="s">
        <v>4414</v>
      </c>
      <c r="E1570" s="19" t="s">
        <v>19</v>
      </c>
      <c r="F1570" s="280">
        <v>8.14</v>
      </c>
      <c r="G1570" s="36"/>
      <c r="H1570" s="41"/>
    </row>
    <row r="1571" spans="1:8" s="2" customFormat="1" ht="16.899999999999999" customHeight="1">
      <c r="A1571" s="36"/>
      <c r="B1571" s="41"/>
      <c r="C1571" s="279" t="s">
        <v>19</v>
      </c>
      <c r="D1571" s="279" t="s">
        <v>4415</v>
      </c>
      <c r="E1571" s="19" t="s">
        <v>19</v>
      </c>
      <c r="F1571" s="280">
        <v>40.98</v>
      </c>
      <c r="G1571" s="36"/>
      <c r="H1571" s="41"/>
    </row>
    <row r="1572" spans="1:8" s="2" customFormat="1" ht="16.899999999999999" customHeight="1">
      <c r="A1572" s="36"/>
      <c r="B1572" s="41"/>
      <c r="C1572" s="279" t="s">
        <v>19</v>
      </c>
      <c r="D1572" s="279" t="s">
        <v>4416</v>
      </c>
      <c r="E1572" s="19" t="s">
        <v>19</v>
      </c>
      <c r="F1572" s="280">
        <v>0.97</v>
      </c>
      <c r="G1572" s="36"/>
      <c r="H1572" s="41"/>
    </row>
    <row r="1573" spans="1:8" s="2" customFormat="1" ht="16.899999999999999" customHeight="1">
      <c r="A1573" s="36"/>
      <c r="B1573" s="41"/>
      <c r="C1573" s="279" t="s">
        <v>19</v>
      </c>
      <c r="D1573" s="279" t="s">
        <v>4417</v>
      </c>
      <c r="E1573" s="19" t="s">
        <v>19</v>
      </c>
      <c r="F1573" s="280">
        <v>1.77</v>
      </c>
      <c r="G1573" s="36"/>
      <c r="H1573" s="41"/>
    </row>
    <row r="1574" spans="1:8" s="2" customFormat="1" ht="16.899999999999999" customHeight="1">
      <c r="A1574" s="36"/>
      <c r="B1574" s="41"/>
      <c r="C1574" s="279" t="s">
        <v>19</v>
      </c>
      <c r="D1574" s="279" t="s">
        <v>4293</v>
      </c>
      <c r="E1574" s="19" t="s">
        <v>19</v>
      </c>
      <c r="F1574" s="280">
        <v>0</v>
      </c>
      <c r="G1574" s="36"/>
      <c r="H1574" s="41"/>
    </row>
    <row r="1575" spans="1:8" s="2" customFormat="1" ht="16.899999999999999" customHeight="1">
      <c r="A1575" s="36"/>
      <c r="B1575" s="41"/>
      <c r="C1575" s="279" t="s">
        <v>19</v>
      </c>
      <c r="D1575" s="279" t="s">
        <v>4418</v>
      </c>
      <c r="E1575" s="19" t="s">
        <v>19</v>
      </c>
      <c r="F1575" s="280">
        <v>14.19</v>
      </c>
      <c r="G1575" s="36"/>
      <c r="H1575" s="41"/>
    </row>
    <row r="1576" spans="1:8" s="2" customFormat="1" ht="16.899999999999999" customHeight="1">
      <c r="A1576" s="36"/>
      <c r="B1576" s="41"/>
      <c r="C1576" s="279" t="s">
        <v>19</v>
      </c>
      <c r="D1576" s="279" t="s">
        <v>4419</v>
      </c>
      <c r="E1576" s="19" t="s">
        <v>19</v>
      </c>
      <c r="F1576" s="280">
        <v>19.579999999999998</v>
      </c>
      <c r="G1576" s="36"/>
      <c r="H1576" s="41"/>
    </row>
    <row r="1577" spans="1:8" s="2" customFormat="1" ht="16.899999999999999" customHeight="1">
      <c r="A1577" s="36"/>
      <c r="B1577" s="41"/>
      <c r="C1577" s="279" t="s">
        <v>19</v>
      </c>
      <c r="D1577" s="279" t="s">
        <v>4420</v>
      </c>
      <c r="E1577" s="19" t="s">
        <v>19</v>
      </c>
      <c r="F1577" s="280">
        <v>8.14</v>
      </c>
      <c r="G1577" s="36"/>
      <c r="H1577" s="41"/>
    </row>
    <row r="1578" spans="1:8" s="2" customFormat="1" ht="16.899999999999999" customHeight="1">
      <c r="A1578" s="36"/>
      <c r="B1578" s="41"/>
      <c r="C1578" s="279" t="s">
        <v>19</v>
      </c>
      <c r="D1578" s="279" t="s">
        <v>4421</v>
      </c>
      <c r="E1578" s="19" t="s">
        <v>19</v>
      </c>
      <c r="F1578" s="280">
        <v>33.08</v>
      </c>
      <c r="G1578" s="36"/>
      <c r="H1578" s="41"/>
    </row>
    <row r="1579" spans="1:8" s="2" customFormat="1" ht="16.899999999999999" customHeight="1">
      <c r="A1579" s="36"/>
      <c r="B1579" s="41"/>
      <c r="C1579" s="279" t="s">
        <v>19</v>
      </c>
      <c r="D1579" s="279" t="s">
        <v>4422</v>
      </c>
      <c r="E1579" s="19" t="s">
        <v>19</v>
      </c>
      <c r="F1579" s="280">
        <v>0.97</v>
      </c>
      <c r="G1579" s="36"/>
      <c r="H1579" s="41"/>
    </row>
    <row r="1580" spans="1:8" s="2" customFormat="1" ht="16.899999999999999" customHeight="1">
      <c r="A1580" s="36"/>
      <c r="B1580" s="41"/>
      <c r="C1580" s="279" t="s">
        <v>19</v>
      </c>
      <c r="D1580" s="279" t="s">
        <v>4423</v>
      </c>
      <c r="E1580" s="19" t="s">
        <v>19</v>
      </c>
      <c r="F1580" s="280">
        <v>57.98</v>
      </c>
      <c r="G1580" s="36"/>
      <c r="H1580" s="41"/>
    </row>
    <row r="1581" spans="1:8" s="2" customFormat="1" ht="16.899999999999999" customHeight="1">
      <c r="A1581" s="36"/>
      <c r="B1581" s="41"/>
      <c r="C1581" s="279" t="s">
        <v>19</v>
      </c>
      <c r="D1581" s="279" t="s">
        <v>4424</v>
      </c>
      <c r="E1581" s="19" t="s">
        <v>19</v>
      </c>
      <c r="F1581" s="280">
        <v>1.69</v>
      </c>
      <c r="G1581" s="36"/>
      <c r="H1581" s="41"/>
    </row>
    <row r="1582" spans="1:8" s="2" customFormat="1" ht="16.899999999999999" customHeight="1">
      <c r="A1582" s="36"/>
      <c r="B1582" s="41"/>
      <c r="C1582" s="279" t="s">
        <v>19</v>
      </c>
      <c r="D1582" s="279" t="s">
        <v>4295</v>
      </c>
      <c r="E1582" s="19" t="s">
        <v>19</v>
      </c>
      <c r="F1582" s="280">
        <v>0</v>
      </c>
      <c r="G1582" s="36"/>
      <c r="H1582" s="41"/>
    </row>
    <row r="1583" spans="1:8" s="2" customFormat="1" ht="16.899999999999999" customHeight="1">
      <c r="A1583" s="36"/>
      <c r="B1583" s="41"/>
      <c r="C1583" s="279" t="s">
        <v>19</v>
      </c>
      <c r="D1583" s="279" t="s">
        <v>4450</v>
      </c>
      <c r="E1583" s="19" t="s">
        <v>19</v>
      </c>
      <c r="F1583" s="280">
        <v>23.535</v>
      </c>
      <c r="G1583" s="36"/>
      <c r="H1583" s="41"/>
    </row>
    <row r="1584" spans="1:8" s="2" customFormat="1" ht="16.899999999999999" customHeight="1">
      <c r="A1584" s="36"/>
      <c r="B1584" s="41"/>
      <c r="C1584" s="279" t="s">
        <v>19</v>
      </c>
      <c r="D1584" s="279" t="s">
        <v>4451</v>
      </c>
      <c r="E1584" s="19" t="s">
        <v>19</v>
      </c>
      <c r="F1584" s="280">
        <v>20.96</v>
      </c>
      <c r="G1584" s="36"/>
      <c r="H1584" s="41"/>
    </row>
    <row r="1585" spans="1:8" s="2" customFormat="1" ht="16.899999999999999" customHeight="1">
      <c r="A1585" s="36"/>
      <c r="B1585" s="41"/>
      <c r="C1585" s="279" t="s">
        <v>19</v>
      </c>
      <c r="D1585" s="279" t="s">
        <v>4452</v>
      </c>
      <c r="E1585" s="19" t="s">
        <v>19</v>
      </c>
      <c r="F1585" s="280">
        <v>7.37</v>
      </c>
      <c r="G1585" s="36"/>
      <c r="H1585" s="41"/>
    </row>
    <row r="1586" spans="1:8" s="2" customFormat="1" ht="16.899999999999999" customHeight="1">
      <c r="A1586" s="36"/>
      <c r="B1586" s="41"/>
      <c r="C1586" s="279" t="s">
        <v>19</v>
      </c>
      <c r="D1586" s="279" t="s">
        <v>4453</v>
      </c>
      <c r="E1586" s="19" t="s">
        <v>19</v>
      </c>
      <c r="F1586" s="280">
        <v>33.5</v>
      </c>
      <c r="G1586" s="36"/>
      <c r="H1586" s="41"/>
    </row>
    <row r="1587" spans="1:8" s="2" customFormat="1" ht="16.899999999999999" customHeight="1">
      <c r="A1587" s="36"/>
      <c r="B1587" s="41"/>
      <c r="C1587" s="279" t="s">
        <v>19</v>
      </c>
      <c r="D1587" s="279" t="s">
        <v>4454</v>
      </c>
      <c r="E1587" s="19" t="s">
        <v>19</v>
      </c>
      <c r="F1587" s="280">
        <v>0.97</v>
      </c>
      <c r="G1587" s="36"/>
      <c r="H1587" s="41"/>
    </row>
    <row r="1588" spans="1:8" s="2" customFormat="1" ht="16.899999999999999" customHeight="1">
      <c r="A1588" s="36"/>
      <c r="B1588" s="41"/>
      <c r="C1588" s="279" t="s">
        <v>19</v>
      </c>
      <c r="D1588" s="279" t="s">
        <v>4455</v>
      </c>
      <c r="E1588" s="19" t="s">
        <v>19</v>
      </c>
      <c r="F1588" s="280">
        <v>50.3</v>
      </c>
      <c r="G1588" s="36"/>
      <c r="H1588" s="41"/>
    </row>
    <row r="1589" spans="1:8" s="2" customFormat="1" ht="16.899999999999999" customHeight="1">
      <c r="A1589" s="36"/>
      <c r="B1589" s="41"/>
      <c r="C1589" s="279" t="s">
        <v>19</v>
      </c>
      <c r="D1589" s="279" t="s">
        <v>4456</v>
      </c>
      <c r="E1589" s="19" t="s">
        <v>19</v>
      </c>
      <c r="F1589" s="280">
        <v>1.45</v>
      </c>
      <c r="G1589" s="36"/>
      <c r="H1589" s="41"/>
    </row>
    <row r="1590" spans="1:8" s="2" customFormat="1" ht="16.899999999999999" customHeight="1">
      <c r="A1590" s="36"/>
      <c r="B1590" s="41"/>
      <c r="C1590" s="279" t="s">
        <v>19</v>
      </c>
      <c r="D1590" s="279" t="s">
        <v>4305</v>
      </c>
      <c r="E1590" s="19" t="s">
        <v>19</v>
      </c>
      <c r="F1590" s="280">
        <v>0</v>
      </c>
      <c r="G1590" s="36"/>
      <c r="H1590" s="41"/>
    </row>
    <row r="1591" spans="1:8" s="2" customFormat="1" ht="16.899999999999999" customHeight="1">
      <c r="A1591" s="36"/>
      <c r="B1591" s="41"/>
      <c r="C1591" s="279" t="s">
        <v>19</v>
      </c>
      <c r="D1591" s="279" t="s">
        <v>4425</v>
      </c>
      <c r="E1591" s="19" t="s">
        <v>19</v>
      </c>
      <c r="F1591" s="280">
        <v>15.97</v>
      </c>
      <c r="G1591" s="36"/>
      <c r="H1591" s="41"/>
    </row>
    <row r="1592" spans="1:8" s="2" customFormat="1" ht="16.899999999999999" customHeight="1">
      <c r="A1592" s="36"/>
      <c r="B1592" s="41"/>
      <c r="C1592" s="279" t="s">
        <v>19</v>
      </c>
      <c r="D1592" s="279" t="s">
        <v>4457</v>
      </c>
      <c r="E1592" s="19" t="s">
        <v>19</v>
      </c>
      <c r="F1592" s="280">
        <v>18.16</v>
      </c>
      <c r="G1592" s="36"/>
      <c r="H1592" s="41"/>
    </row>
    <row r="1593" spans="1:8" s="2" customFormat="1" ht="16.899999999999999" customHeight="1">
      <c r="A1593" s="36"/>
      <c r="B1593" s="41"/>
      <c r="C1593" s="279" t="s">
        <v>19</v>
      </c>
      <c r="D1593" s="279" t="s">
        <v>4458</v>
      </c>
      <c r="E1593" s="19" t="s">
        <v>19</v>
      </c>
      <c r="F1593" s="280">
        <v>7.37</v>
      </c>
      <c r="G1593" s="36"/>
      <c r="H1593" s="41"/>
    </row>
    <row r="1594" spans="1:8" s="2" customFormat="1" ht="16.899999999999999" customHeight="1">
      <c r="A1594" s="36"/>
      <c r="B1594" s="41"/>
      <c r="C1594" s="279" t="s">
        <v>19</v>
      </c>
      <c r="D1594" s="279" t="s">
        <v>4459</v>
      </c>
      <c r="E1594" s="19" t="s">
        <v>19</v>
      </c>
      <c r="F1594" s="280">
        <v>33.46</v>
      </c>
      <c r="G1594" s="36"/>
      <c r="H1594" s="41"/>
    </row>
    <row r="1595" spans="1:8" s="2" customFormat="1" ht="16.899999999999999" customHeight="1">
      <c r="A1595" s="36"/>
      <c r="B1595" s="41"/>
      <c r="C1595" s="279" t="s">
        <v>19</v>
      </c>
      <c r="D1595" s="279" t="s">
        <v>4460</v>
      </c>
      <c r="E1595" s="19" t="s">
        <v>19</v>
      </c>
      <c r="F1595" s="280">
        <v>0.97</v>
      </c>
      <c r="G1595" s="36"/>
      <c r="H1595" s="41"/>
    </row>
    <row r="1596" spans="1:8" s="2" customFormat="1" ht="16.899999999999999" customHeight="1">
      <c r="A1596" s="36"/>
      <c r="B1596" s="41"/>
      <c r="C1596" s="279" t="s">
        <v>19</v>
      </c>
      <c r="D1596" s="279" t="s">
        <v>4461</v>
      </c>
      <c r="E1596" s="19" t="s">
        <v>19</v>
      </c>
      <c r="F1596" s="280">
        <v>48.88</v>
      </c>
      <c r="G1596" s="36"/>
      <c r="H1596" s="41"/>
    </row>
    <row r="1597" spans="1:8" s="2" customFormat="1" ht="16.899999999999999" customHeight="1">
      <c r="A1597" s="36"/>
      <c r="B1597" s="41"/>
      <c r="C1597" s="279" t="s">
        <v>19</v>
      </c>
      <c r="D1597" s="279" t="s">
        <v>4462</v>
      </c>
      <c r="E1597" s="19" t="s">
        <v>19</v>
      </c>
      <c r="F1597" s="280">
        <v>1.42</v>
      </c>
      <c r="G1597" s="36"/>
      <c r="H1597" s="41"/>
    </row>
    <row r="1598" spans="1:8" s="2" customFormat="1" ht="16.899999999999999" customHeight="1">
      <c r="A1598" s="36"/>
      <c r="B1598" s="41"/>
      <c r="C1598" s="279" t="s">
        <v>19</v>
      </c>
      <c r="D1598" s="279" t="s">
        <v>4307</v>
      </c>
      <c r="E1598" s="19" t="s">
        <v>19</v>
      </c>
      <c r="F1598" s="280">
        <v>0</v>
      </c>
      <c r="G1598" s="36"/>
      <c r="H1598" s="41"/>
    </row>
    <row r="1599" spans="1:8" s="2" customFormat="1" ht="16.899999999999999" customHeight="1">
      <c r="A1599" s="36"/>
      <c r="B1599" s="41"/>
      <c r="C1599" s="279" t="s">
        <v>19</v>
      </c>
      <c r="D1599" s="279" t="s">
        <v>4463</v>
      </c>
      <c r="E1599" s="19" t="s">
        <v>19</v>
      </c>
      <c r="F1599" s="280">
        <v>17.75</v>
      </c>
      <c r="G1599" s="36"/>
      <c r="H1599" s="41"/>
    </row>
    <row r="1600" spans="1:8" s="2" customFormat="1" ht="16.899999999999999" customHeight="1">
      <c r="A1600" s="36"/>
      <c r="B1600" s="41"/>
      <c r="C1600" s="279" t="s">
        <v>19</v>
      </c>
      <c r="D1600" s="279" t="s">
        <v>4464</v>
      </c>
      <c r="E1600" s="19" t="s">
        <v>19</v>
      </c>
      <c r="F1600" s="280">
        <v>18.16</v>
      </c>
      <c r="G1600" s="36"/>
      <c r="H1600" s="41"/>
    </row>
    <row r="1601" spans="1:8" s="2" customFormat="1" ht="16.899999999999999" customHeight="1">
      <c r="A1601" s="36"/>
      <c r="B1601" s="41"/>
      <c r="C1601" s="279" t="s">
        <v>19</v>
      </c>
      <c r="D1601" s="279" t="s">
        <v>4465</v>
      </c>
      <c r="E1601" s="19" t="s">
        <v>19</v>
      </c>
      <c r="F1601" s="280">
        <v>7.37</v>
      </c>
      <c r="G1601" s="36"/>
      <c r="H1601" s="41"/>
    </row>
    <row r="1602" spans="1:8" s="2" customFormat="1" ht="16.899999999999999" customHeight="1">
      <c r="A1602" s="36"/>
      <c r="B1602" s="41"/>
      <c r="C1602" s="279" t="s">
        <v>19</v>
      </c>
      <c r="D1602" s="279" t="s">
        <v>4466</v>
      </c>
      <c r="E1602" s="19" t="s">
        <v>19</v>
      </c>
      <c r="F1602" s="280">
        <v>33.42</v>
      </c>
      <c r="G1602" s="36"/>
      <c r="H1602" s="41"/>
    </row>
    <row r="1603" spans="1:8" s="2" customFormat="1" ht="16.899999999999999" customHeight="1">
      <c r="A1603" s="36"/>
      <c r="B1603" s="41"/>
      <c r="C1603" s="279" t="s">
        <v>19</v>
      </c>
      <c r="D1603" s="279" t="s">
        <v>4467</v>
      </c>
      <c r="E1603" s="19" t="s">
        <v>19</v>
      </c>
      <c r="F1603" s="280">
        <v>0.97</v>
      </c>
      <c r="G1603" s="36"/>
      <c r="H1603" s="41"/>
    </row>
    <row r="1604" spans="1:8" s="2" customFormat="1" ht="16.899999999999999" customHeight="1">
      <c r="A1604" s="36"/>
      <c r="B1604" s="41"/>
      <c r="C1604" s="279" t="s">
        <v>19</v>
      </c>
      <c r="D1604" s="279" t="s">
        <v>4468</v>
      </c>
      <c r="E1604" s="19" t="s">
        <v>19</v>
      </c>
      <c r="F1604" s="280">
        <v>48.26</v>
      </c>
      <c r="G1604" s="36"/>
      <c r="H1604" s="41"/>
    </row>
    <row r="1605" spans="1:8" s="2" customFormat="1" ht="16.899999999999999" customHeight="1">
      <c r="A1605" s="36"/>
      <c r="B1605" s="41"/>
      <c r="C1605" s="279" t="s">
        <v>19</v>
      </c>
      <c r="D1605" s="279" t="s">
        <v>4469</v>
      </c>
      <c r="E1605" s="19" t="s">
        <v>19</v>
      </c>
      <c r="F1605" s="280">
        <v>1.42</v>
      </c>
      <c r="G1605" s="36"/>
      <c r="H1605" s="41"/>
    </row>
    <row r="1606" spans="1:8" s="2" customFormat="1" ht="16.899999999999999" customHeight="1">
      <c r="A1606" s="36"/>
      <c r="B1606" s="41"/>
      <c r="C1606" s="279" t="s">
        <v>19</v>
      </c>
      <c r="D1606" s="279" t="s">
        <v>4308</v>
      </c>
      <c r="E1606" s="19" t="s">
        <v>19</v>
      </c>
      <c r="F1606" s="280">
        <v>0</v>
      </c>
      <c r="G1606" s="36"/>
      <c r="H1606" s="41"/>
    </row>
    <row r="1607" spans="1:8" s="2" customFormat="1" ht="16.899999999999999" customHeight="1">
      <c r="A1607" s="36"/>
      <c r="B1607" s="41"/>
      <c r="C1607" s="279" t="s">
        <v>19</v>
      </c>
      <c r="D1607" s="279" t="s">
        <v>4425</v>
      </c>
      <c r="E1607" s="19" t="s">
        <v>19</v>
      </c>
      <c r="F1607" s="280">
        <v>15.97</v>
      </c>
      <c r="G1607" s="36"/>
      <c r="H1607" s="41"/>
    </row>
    <row r="1608" spans="1:8" s="2" customFormat="1" ht="16.899999999999999" customHeight="1">
      <c r="A1608" s="36"/>
      <c r="B1608" s="41"/>
      <c r="C1608" s="279" t="s">
        <v>19</v>
      </c>
      <c r="D1608" s="279" t="s">
        <v>4470</v>
      </c>
      <c r="E1608" s="19" t="s">
        <v>19</v>
      </c>
      <c r="F1608" s="280">
        <v>18.100000000000001</v>
      </c>
      <c r="G1608" s="36"/>
      <c r="H1608" s="41"/>
    </row>
    <row r="1609" spans="1:8" s="2" customFormat="1" ht="16.899999999999999" customHeight="1">
      <c r="A1609" s="36"/>
      <c r="B1609" s="41"/>
      <c r="C1609" s="279" t="s">
        <v>19</v>
      </c>
      <c r="D1609" s="279" t="s">
        <v>4471</v>
      </c>
      <c r="E1609" s="19" t="s">
        <v>19</v>
      </c>
      <c r="F1609" s="280">
        <v>7.37</v>
      </c>
      <c r="G1609" s="36"/>
      <c r="H1609" s="41"/>
    </row>
    <row r="1610" spans="1:8" s="2" customFormat="1" ht="16.899999999999999" customHeight="1">
      <c r="A1610" s="36"/>
      <c r="B1610" s="41"/>
      <c r="C1610" s="279" t="s">
        <v>19</v>
      </c>
      <c r="D1610" s="279" t="s">
        <v>4472</v>
      </c>
      <c r="E1610" s="19" t="s">
        <v>19</v>
      </c>
      <c r="F1610" s="280">
        <v>33.68</v>
      </c>
      <c r="G1610" s="36"/>
      <c r="H1610" s="41"/>
    </row>
    <row r="1611" spans="1:8" s="2" customFormat="1" ht="16.899999999999999" customHeight="1">
      <c r="A1611" s="36"/>
      <c r="B1611" s="41"/>
      <c r="C1611" s="279" t="s">
        <v>19</v>
      </c>
      <c r="D1611" s="279" t="s">
        <v>4473</v>
      </c>
      <c r="E1611" s="19" t="s">
        <v>19</v>
      </c>
      <c r="F1611" s="280">
        <v>0.98</v>
      </c>
      <c r="G1611" s="36"/>
      <c r="H1611" s="41"/>
    </row>
    <row r="1612" spans="1:8" s="2" customFormat="1" ht="16.899999999999999" customHeight="1">
      <c r="A1612" s="36"/>
      <c r="B1612" s="41"/>
      <c r="C1612" s="279" t="s">
        <v>19</v>
      </c>
      <c r="D1612" s="279" t="s">
        <v>4474</v>
      </c>
      <c r="E1612" s="19" t="s">
        <v>19</v>
      </c>
      <c r="F1612" s="280">
        <v>48.22</v>
      </c>
      <c r="G1612" s="36"/>
      <c r="H1612" s="41"/>
    </row>
    <row r="1613" spans="1:8" s="2" customFormat="1" ht="16.899999999999999" customHeight="1">
      <c r="A1613" s="36"/>
      <c r="B1613" s="41"/>
      <c r="C1613" s="279" t="s">
        <v>19</v>
      </c>
      <c r="D1613" s="279" t="s">
        <v>4475</v>
      </c>
      <c r="E1613" s="19" t="s">
        <v>19</v>
      </c>
      <c r="F1613" s="280">
        <v>1.42</v>
      </c>
      <c r="G1613" s="36"/>
      <c r="H1613" s="41"/>
    </row>
    <row r="1614" spans="1:8" s="2" customFormat="1" ht="16.899999999999999" customHeight="1">
      <c r="A1614" s="36"/>
      <c r="B1614" s="41"/>
      <c r="C1614" s="279" t="s">
        <v>19</v>
      </c>
      <c r="D1614" s="279" t="s">
        <v>4310</v>
      </c>
      <c r="E1614" s="19" t="s">
        <v>19</v>
      </c>
      <c r="F1614" s="280">
        <v>0</v>
      </c>
      <c r="G1614" s="36"/>
      <c r="H1614" s="41"/>
    </row>
    <row r="1615" spans="1:8" s="2" customFormat="1" ht="16.899999999999999" customHeight="1">
      <c r="A1615" s="36"/>
      <c r="B1615" s="41"/>
      <c r="C1615" s="279" t="s">
        <v>19</v>
      </c>
      <c r="D1615" s="279" t="s">
        <v>4463</v>
      </c>
      <c r="E1615" s="19" t="s">
        <v>19</v>
      </c>
      <c r="F1615" s="280">
        <v>17.75</v>
      </c>
      <c r="G1615" s="36"/>
      <c r="H1615" s="41"/>
    </row>
    <row r="1616" spans="1:8" s="2" customFormat="1" ht="16.899999999999999" customHeight="1">
      <c r="A1616" s="36"/>
      <c r="B1616" s="41"/>
      <c r="C1616" s="279" t="s">
        <v>19</v>
      </c>
      <c r="D1616" s="279" t="s">
        <v>4476</v>
      </c>
      <c r="E1616" s="19" t="s">
        <v>19</v>
      </c>
      <c r="F1616" s="280">
        <v>18.190000000000001</v>
      </c>
      <c r="G1616" s="36"/>
      <c r="H1616" s="41"/>
    </row>
    <row r="1617" spans="1:8" s="2" customFormat="1" ht="16.899999999999999" customHeight="1">
      <c r="A1617" s="36"/>
      <c r="B1617" s="41"/>
      <c r="C1617" s="279" t="s">
        <v>19</v>
      </c>
      <c r="D1617" s="279" t="s">
        <v>4477</v>
      </c>
      <c r="E1617" s="19" t="s">
        <v>19</v>
      </c>
      <c r="F1617" s="280">
        <v>7.36</v>
      </c>
      <c r="G1617" s="36"/>
      <c r="H1617" s="41"/>
    </row>
    <row r="1618" spans="1:8" s="2" customFormat="1" ht="16.899999999999999" customHeight="1">
      <c r="A1618" s="36"/>
      <c r="B1618" s="41"/>
      <c r="C1618" s="279" t="s">
        <v>19</v>
      </c>
      <c r="D1618" s="279" t="s">
        <v>4478</v>
      </c>
      <c r="E1618" s="19" t="s">
        <v>19</v>
      </c>
      <c r="F1618" s="280">
        <v>34.340000000000003</v>
      </c>
      <c r="G1618" s="36"/>
      <c r="H1618" s="41"/>
    </row>
    <row r="1619" spans="1:8" s="2" customFormat="1" ht="16.899999999999999" customHeight="1">
      <c r="A1619" s="36"/>
      <c r="B1619" s="41"/>
      <c r="C1619" s="279" t="s">
        <v>19</v>
      </c>
      <c r="D1619" s="279" t="s">
        <v>4479</v>
      </c>
      <c r="E1619" s="19" t="s">
        <v>19</v>
      </c>
      <c r="F1619" s="280">
        <v>1.02</v>
      </c>
      <c r="G1619" s="36"/>
      <c r="H1619" s="41"/>
    </row>
    <row r="1620" spans="1:8" s="2" customFormat="1" ht="16.899999999999999" customHeight="1">
      <c r="A1620" s="36"/>
      <c r="B1620" s="41"/>
      <c r="C1620" s="279" t="s">
        <v>19</v>
      </c>
      <c r="D1620" s="279" t="s">
        <v>4480</v>
      </c>
      <c r="E1620" s="19" t="s">
        <v>19</v>
      </c>
      <c r="F1620" s="280">
        <v>47.24</v>
      </c>
      <c r="G1620" s="36"/>
      <c r="H1620" s="41"/>
    </row>
    <row r="1621" spans="1:8" s="2" customFormat="1" ht="16.899999999999999" customHeight="1">
      <c r="A1621" s="36"/>
      <c r="B1621" s="41"/>
      <c r="C1621" s="279" t="s">
        <v>19</v>
      </c>
      <c r="D1621" s="279" t="s">
        <v>4481</v>
      </c>
      <c r="E1621" s="19" t="s">
        <v>19</v>
      </c>
      <c r="F1621" s="280">
        <v>1.37</v>
      </c>
      <c r="G1621" s="36"/>
      <c r="H1621" s="41"/>
    </row>
    <row r="1622" spans="1:8" s="2" customFormat="1" ht="16.899999999999999" customHeight="1">
      <c r="A1622" s="36"/>
      <c r="B1622" s="41"/>
      <c r="C1622" s="279" t="s">
        <v>19</v>
      </c>
      <c r="D1622" s="279" t="s">
        <v>4312</v>
      </c>
      <c r="E1622" s="19" t="s">
        <v>19</v>
      </c>
      <c r="F1622" s="280">
        <v>0</v>
      </c>
      <c r="G1622" s="36"/>
      <c r="H1622" s="41"/>
    </row>
    <row r="1623" spans="1:8" s="2" customFormat="1" ht="16.899999999999999" customHeight="1">
      <c r="A1623" s="36"/>
      <c r="B1623" s="41"/>
      <c r="C1623" s="279" t="s">
        <v>19</v>
      </c>
      <c r="D1623" s="279" t="s">
        <v>4482</v>
      </c>
      <c r="E1623" s="19" t="s">
        <v>19</v>
      </c>
      <c r="F1623" s="280">
        <v>21.31</v>
      </c>
      <c r="G1623" s="36"/>
      <c r="H1623" s="41"/>
    </row>
    <row r="1624" spans="1:8" s="2" customFormat="1" ht="16.899999999999999" customHeight="1">
      <c r="A1624" s="36"/>
      <c r="B1624" s="41"/>
      <c r="C1624" s="279" t="s">
        <v>19</v>
      </c>
      <c r="D1624" s="279" t="s">
        <v>4483</v>
      </c>
      <c r="E1624" s="19" t="s">
        <v>19</v>
      </c>
      <c r="F1624" s="280">
        <v>17.84</v>
      </c>
      <c r="G1624" s="36"/>
      <c r="H1624" s="41"/>
    </row>
    <row r="1625" spans="1:8" s="2" customFormat="1" ht="16.899999999999999" customHeight="1">
      <c r="A1625" s="36"/>
      <c r="B1625" s="41"/>
      <c r="C1625" s="279" t="s">
        <v>19</v>
      </c>
      <c r="D1625" s="279" t="s">
        <v>4484</v>
      </c>
      <c r="E1625" s="19" t="s">
        <v>19</v>
      </c>
      <c r="F1625" s="280">
        <v>7.37</v>
      </c>
      <c r="G1625" s="36"/>
      <c r="H1625" s="41"/>
    </row>
    <row r="1626" spans="1:8" s="2" customFormat="1" ht="16.899999999999999" customHeight="1">
      <c r="A1626" s="36"/>
      <c r="B1626" s="41"/>
      <c r="C1626" s="279" t="s">
        <v>19</v>
      </c>
      <c r="D1626" s="279" t="s">
        <v>4485</v>
      </c>
      <c r="E1626" s="19" t="s">
        <v>19</v>
      </c>
      <c r="F1626" s="280">
        <v>35.619999999999997</v>
      </c>
      <c r="G1626" s="36"/>
      <c r="H1626" s="41"/>
    </row>
    <row r="1627" spans="1:8" s="2" customFormat="1" ht="16.899999999999999" customHeight="1">
      <c r="A1627" s="36"/>
      <c r="B1627" s="41"/>
      <c r="C1627" s="279" t="s">
        <v>19</v>
      </c>
      <c r="D1627" s="279" t="s">
        <v>4486</v>
      </c>
      <c r="E1627" s="19" t="s">
        <v>19</v>
      </c>
      <c r="F1627" s="280">
        <v>1.06</v>
      </c>
      <c r="G1627" s="36"/>
      <c r="H1627" s="41"/>
    </row>
    <row r="1628" spans="1:8" s="2" customFormat="1" ht="16.899999999999999" customHeight="1">
      <c r="A1628" s="36"/>
      <c r="B1628" s="41"/>
      <c r="C1628" s="279" t="s">
        <v>19</v>
      </c>
      <c r="D1628" s="279" t="s">
        <v>4487</v>
      </c>
      <c r="E1628" s="19" t="s">
        <v>19</v>
      </c>
      <c r="F1628" s="280">
        <v>45.7</v>
      </c>
      <c r="G1628" s="36"/>
      <c r="H1628" s="41"/>
    </row>
    <row r="1629" spans="1:8" s="2" customFormat="1" ht="16.899999999999999" customHeight="1">
      <c r="A1629" s="36"/>
      <c r="B1629" s="41"/>
      <c r="C1629" s="279" t="s">
        <v>19</v>
      </c>
      <c r="D1629" s="279" t="s">
        <v>4488</v>
      </c>
      <c r="E1629" s="19" t="s">
        <v>19</v>
      </c>
      <c r="F1629" s="280">
        <v>1.37</v>
      </c>
      <c r="G1629" s="36"/>
      <c r="H1629" s="41"/>
    </row>
    <row r="1630" spans="1:8" s="2" customFormat="1" ht="16.899999999999999" customHeight="1">
      <c r="A1630" s="36"/>
      <c r="B1630" s="41"/>
      <c r="C1630" s="279" t="s">
        <v>19</v>
      </c>
      <c r="D1630" s="279" t="s">
        <v>4314</v>
      </c>
      <c r="E1630" s="19" t="s">
        <v>19</v>
      </c>
      <c r="F1630" s="280">
        <v>0</v>
      </c>
      <c r="G1630" s="36"/>
      <c r="H1630" s="41"/>
    </row>
    <row r="1631" spans="1:8" s="2" customFormat="1" ht="16.899999999999999" customHeight="1">
      <c r="A1631" s="36"/>
      <c r="B1631" s="41"/>
      <c r="C1631" s="279" t="s">
        <v>19</v>
      </c>
      <c r="D1631" s="279" t="s">
        <v>4489</v>
      </c>
      <c r="E1631" s="19" t="s">
        <v>19</v>
      </c>
      <c r="F1631" s="280">
        <v>23.09</v>
      </c>
      <c r="G1631" s="36"/>
      <c r="H1631" s="41"/>
    </row>
    <row r="1632" spans="1:8" s="2" customFormat="1" ht="16.899999999999999" customHeight="1">
      <c r="A1632" s="36"/>
      <c r="B1632" s="41"/>
      <c r="C1632" s="279" t="s">
        <v>19</v>
      </c>
      <c r="D1632" s="279" t="s">
        <v>4490</v>
      </c>
      <c r="E1632" s="19" t="s">
        <v>19</v>
      </c>
      <c r="F1632" s="280">
        <v>17.72</v>
      </c>
      <c r="G1632" s="36"/>
      <c r="H1632" s="41"/>
    </row>
    <row r="1633" spans="1:8" s="2" customFormat="1" ht="16.899999999999999" customHeight="1">
      <c r="A1633" s="36"/>
      <c r="B1633" s="41"/>
      <c r="C1633" s="279" t="s">
        <v>19</v>
      </c>
      <c r="D1633" s="279" t="s">
        <v>4491</v>
      </c>
      <c r="E1633" s="19" t="s">
        <v>19</v>
      </c>
      <c r="F1633" s="280">
        <v>7.37</v>
      </c>
      <c r="G1633" s="36"/>
      <c r="H1633" s="41"/>
    </row>
    <row r="1634" spans="1:8" s="2" customFormat="1" ht="16.899999999999999" customHeight="1">
      <c r="A1634" s="36"/>
      <c r="B1634" s="41"/>
      <c r="C1634" s="279" t="s">
        <v>19</v>
      </c>
      <c r="D1634" s="279" t="s">
        <v>4492</v>
      </c>
      <c r="E1634" s="19" t="s">
        <v>19</v>
      </c>
      <c r="F1634" s="280">
        <v>35.78</v>
      </c>
      <c r="G1634" s="36"/>
      <c r="H1634" s="41"/>
    </row>
    <row r="1635" spans="1:8" s="2" customFormat="1" ht="16.899999999999999" customHeight="1">
      <c r="A1635" s="36"/>
      <c r="B1635" s="41"/>
      <c r="C1635" s="279" t="s">
        <v>19</v>
      </c>
      <c r="D1635" s="279" t="s">
        <v>4493</v>
      </c>
      <c r="E1635" s="19" t="s">
        <v>19</v>
      </c>
      <c r="F1635" s="280">
        <v>1.06</v>
      </c>
      <c r="G1635" s="36"/>
      <c r="H1635" s="41"/>
    </row>
    <row r="1636" spans="1:8" s="2" customFormat="1" ht="16.899999999999999" customHeight="1">
      <c r="A1636" s="36"/>
      <c r="B1636" s="41"/>
      <c r="C1636" s="279" t="s">
        <v>19</v>
      </c>
      <c r="D1636" s="279" t="s">
        <v>4494</v>
      </c>
      <c r="E1636" s="19" t="s">
        <v>19</v>
      </c>
      <c r="F1636" s="280">
        <v>45.44</v>
      </c>
      <c r="G1636" s="36"/>
      <c r="H1636" s="41"/>
    </row>
    <row r="1637" spans="1:8" s="2" customFormat="1" ht="16.899999999999999" customHeight="1">
      <c r="A1637" s="36"/>
      <c r="B1637" s="41"/>
      <c r="C1637" s="279" t="s">
        <v>19</v>
      </c>
      <c r="D1637" s="279" t="s">
        <v>4495</v>
      </c>
      <c r="E1637" s="19" t="s">
        <v>19</v>
      </c>
      <c r="F1637" s="280">
        <v>1.36</v>
      </c>
      <c r="G1637" s="36"/>
      <c r="H1637" s="41"/>
    </row>
    <row r="1638" spans="1:8" s="2" customFormat="1" ht="16.899999999999999" customHeight="1">
      <c r="A1638" s="36"/>
      <c r="B1638" s="41"/>
      <c r="C1638" s="279" t="s">
        <v>19</v>
      </c>
      <c r="D1638" s="279" t="s">
        <v>4315</v>
      </c>
      <c r="E1638" s="19" t="s">
        <v>19</v>
      </c>
      <c r="F1638" s="280">
        <v>0</v>
      </c>
      <c r="G1638" s="36"/>
      <c r="H1638" s="41"/>
    </row>
    <row r="1639" spans="1:8" s="2" customFormat="1" ht="16.899999999999999" customHeight="1">
      <c r="A1639" s="36"/>
      <c r="B1639" s="41"/>
      <c r="C1639" s="279" t="s">
        <v>19</v>
      </c>
      <c r="D1639" s="279" t="s">
        <v>4489</v>
      </c>
      <c r="E1639" s="19" t="s">
        <v>19</v>
      </c>
      <c r="F1639" s="280">
        <v>23.09</v>
      </c>
      <c r="G1639" s="36"/>
      <c r="H1639" s="41"/>
    </row>
    <row r="1640" spans="1:8" s="2" customFormat="1" ht="16.899999999999999" customHeight="1">
      <c r="A1640" s="36"/>
      <c r="B1640" s="41"/>
      <c r="C1640" s="279" t="s">
        <v>19</v>
      </c>
      <c r="D1640" s="279" t="s">
        <v>4496</v>
      </c>
      <c r="E1640" s="19" t="s">
        <v>19</v>
      </c>
      <c r="F1640" s="280">
        <v>17.72</v>
      </c>
      <c r="G1640" s="36"/>
      <c r="H1640" s="41"/>
    </row>
    <row r="1641" spans="1:8" s="2" customFormat="1" ht="16.899999999999999" customHeight="1">
      <c r="A1641" s="36"/>
      <c r="B1641" s="41"/>
      <c r="C1641" s="279" t="s">
        <v>19</v>
      </c>
      <c r="D1641" s="279" t="s">
        <v>4497</v>
      </c>
      <c r="E1641" s="19" t="s">
        <v>19</v>
      </c>
      <c r="F1641" s="280">
        <v>7.37</v>
      </c>
      <c r="G1641" s="36"/>
      <c r="H1641" s="41"/>
    </row>
    <row r="1642" spans="1:8" s="2" customFormat="1" ht="16.899999999999999" customHeight="1">
      <c r="A1642" s="36"/>
      <c r="B1642" s="41"/>
      <c r="C1642" s="279" t="s">
        <v>19</v>
      </c>
      <c r="D1642" s="279" t="s">
        <v>4498</v>
      </c>
      <c r="E1642" s="19" t="s">
        <v>19</v>
      </c>
      <c r="F1642" s="280">
        <v>35.78</v>
      </c>
      <c r="G1642" s="36"/>
      <c r="H1642" s="41"/>
    </row>
    <row r="1643" spans="1:8" s="2" customFormat="1" ht="16.899999999999999" customHeight="1">
      <c r="A1643" s="36"/>
      <c r="B1643" s="41"/>
      <c r="C1643" s="279" t="s">
        <v>19</v>
      </c>
      <c r="D1643" s="279" t="s">
        <v>4499</v>
      </c>
      <c r="E1643" s="19" t="s">
        <v>19</v>
      </c>
      <c r="F1643" s="280">
        <v>1.06</v>
      </c>
      <c r="G1643" s="36"/>
      <c r="H1643" s="41"/>
    </row>
    <row r="1644" spans="1:8" s="2" customFormat="1" ht="16.899999999999999" customHeight="1">
      <c r="A1644" s="36"/>
      <c r="B1644" s="41"/>
      <c r="C1644" s="279" t="s">
        <v>19</v>
      </c>
      <c r="D1644" s="279" t="s">
        <v>4500</v>
      </c>
      <c r="E1644" s="19" t="s">
        <v>19</v>
      </c>
      <c r="F1644" s="280">
        <v>44.64</v>
      </c>
      <c r="G1644" s="36"/>
      <c r="H1644" s="41"/>
    </row>
    <row r="1645" spans="1:8" s="2" customFormat="1" ht="16.899999999999999" customHeight="1">
      <c r="A1645" s="36"/>
      <c r="B1645" s="41"/>
      <c r="C1645" s="279" t="s">
        <v>19</v>
      </c>
      <c r="D1645" s="279" t="s">
        <v>4501</v>
      </c>
      <c r="E1645" s="19" t="s">
        <v>19</v>
      </c>
      <c r="F1645" s="280">
        <v>1.31</v>
      </c>
      <c r="G1645" s="36"/>
      <c r="H1645" s="41"/>
    </row>
    <row r="1646" spans="1:8" s="2" customFormat="1" ht="16.899999999999999" customHeight="1">
      <c r="A1646" s="36"/>
      <c r="B1646" s="41"/>
      <c r="C1646" s="279" t="s">
        <v>19</v>
      </c>
      <c r="D1646" s="279" t="s">
        <v>4316</v>
      </c>
      <c r="E1646" s="19" t="s">
        <v>19</v>
      </c>
      <c r="F1646" s="280">
        <v>0</v>
      </c>
      <c r="G1646" s="36"/>
      <c r="H1646" s="41"/>
    </row>
    <row r="1647" spans="1:8" s="2" customFormat="1" ht="16.899999999999999" customHeight="1">
      <c r="A1647" s="36"/>
      <c r="B1647" s="41"/>
      <c r="C1647" s="279" t="s">
        <v>19</v>
      </c>
      <c r="D1647" s="279" t="s">
        <v>4502</v>
      </c>
      <c r="E1647" s="19" t="s">
        <v>19</v>
      </c>
      <c r="F1647" s="280">
        <v>27.288</v>
      </c>
      <c r="G1647" s="36"/>
      <c r="H1647" s="41"/>
    </row>
    <row r="1648" spans="1:8" s="2" customFormat="1" ht="16.899999999999999" customHeight="1">
      <c r="A1648" s="36"/>
      <c r="B1648" s="41"/>
      <c r="C1648" s="279" t="s">
        <v>19</v>
      </c>
      <c r="D1648" s="279" t="s">
        <v>4503</v>
      </c>
      <c r="E1648" s="19" t="s">
        <v>19</v>
      </c>
      <c r="F1648" s="280">
        <v>17.899999999999999</v>
      </c>
      <c r="G1648" s="36"/>
      <c r="H1648" s="41"/>
    </row>
    <row r="1649" spans="1:8" s="2" customFormat="1" ht="16.899999999999999" customHeight="1">
      <c r="A1649" s="36"/>
      <c r="B1649" s="41"/>
      <c r="C1649" s="279" t="s">
        <v>19</v>
      </c>
      <c r="D1649" s="279" t="s">
        <v>4504</v>
      </c>
      <c r="E1649" s="19" t="s">
        <v>19</v>
      </c>
      <c r="F1649" s="280">
        <v>8.98</v>
      </c>
      <c r="G1649" s="36"/>
      <c r="H1649" s="41"/>
    </row>
    <row r="1650" spans="1:8" s="2" customFormat="1" ht="16.899999999999999" customHeight="1">
      <c r="A1650" s="36"/>
      <c r="B1650" s="41"/>
      <c r="C1650" s="279" t="s">
        <v>19</v>
      </c>
      <c r="D1650" s="279" t="s">
        <v>4505</v>
      </c>
      <c r="E1650" s="19" t="s">
        <v>19</v>
      </c>
      <c r="F1650" s="280">
        <v>4.07</v>
      </c>
      <c r="G1650" s="36"/>
      <c r="H1650" s="41"/>
    </row>
    <row r="1651" spans="1:8" s="2" customFormat="1" ht="16.899999999999999" customHeight="1">
      <c r="A1651" s="36"/>
      <c r="B1651" s="41"/>
      <c r="C1651" s="279" t="s">
        <v>19</v>
      </c>
      <c r="D1651" s="279" t="s">
        <v>4506</v>
      </c>
      <c r="E1651" s="19" t="s">
        <v>19</v>
      </c>
      <c r="F1651" s="280">
        <v>15.023999999999999</v>
      </c>
      <c r="G1651" s="36"/>
      <c r="H1651" s="41"/>
    </row>
    <row r="1652" spans="1:8" s="2" customFormat="1" ht="16.899999999999999" customHeight="1">
      <c r="A1652" s="36"/>
      <c r="B1652" s="41"/>
      <c r="C1652" s="279" t="s">
        <v>19</v>
      </c>
      <c r="D1652" s="279" t="s">
        <v>4507</v>
      </c>
      <c r="E1652" s="19" t="s">
        <v>19</v>
      </c>
      <c r="F1652" s="280">
        <v>1.3</v>
      </c>
      <c r="G1652" s="36"/>
      <c r="H1652" s="41"/>
    </row>
    <row r="1653" spans="1:8" s="2" customFormat="1" ht="16.899999999999999" customHeight="1">
      <c r="A1653" s="36"/>
      <c r="B1653" s="41"/>
      <c r="C1653" s="279" t="s">
        <v>19</v>
      </c>
      <c r="D1653" s="279" t="s">
        <v>4508</v>
      </c>
      <c r="E1653" s="19" t="s">
        <v>19</v>
      </c>
      <c r="F1653" s="280">
        <v>5.03</v>
      </c>
      <c r="G1653" s="36"/>
      <c r="H1653" s="41"/>
    </row>
    <row r="1654" spans="1:8" s="2" customFormat="1" ht="16.899999999999999" customHeight="1">
      <c r="A1654" s="36"/>
      <c r="B1654" s="41"/>
      <c r="C1654" s="279" t="s">
        <v>19</v>
      </c>
      <c r="D1654" s="279" t="s">
        <v>4509</v>
      </c>
      <c r="E1654" s="19" t="s">
        <v>19</v>
      </c>
      <c r="F1654" s="280">
        <v>17.321999999999999</v>
      </c>
      <c r="G1654" s="36"/>
      <c r="H1654" s="41"/>
    </row>
    <row r="1655" spans="1:8" s="2" customFormat="1" ht="16.899999999999999" customHeight="1">
      <c r="A1655" s="36"/>
      <c r="B1655" s="41"/>
      <c r="C1655" s="279" t="s">
        <v>19</v>
      </c>
      <c r="D1655" s="279" t="s">
        <v>4510</v>
      </c>
      <c r="E1655" s="19" t="s">
        <v>19</v>
      </c>
      <c r="F1655" s="280">
        <v>1.42</v>
      </c>
      <c r="G1655" s="36"/>
      <c r="H1655" s="41"/>
    </row>
    <row r="1656" spans="1:8" s="2" customFormat="1" ht="16.899999999999999" customHeight="1">
      <c r="A1656" s="36"/>
      <c r="B1656" s="41"/>
      <c r="C1656" s="279" t="s">
        <v>19</v>
      </c>
      <c r="D1656" s="279" t="s">
        <v>4319</v>
      </c>
      <c r="E1656" s="19" t="s">
        <v>19</v>
      </c>
      <c r="F1656" s="280">
        <v>0</v>
      </c>
      <c r="G1656" s="36"/>
      <c r="H1656" s="41"/>
    </row>
    <row r="1657" spans="1:8" s="2" customFormat="1" ht="16.899999999999999" customHeight="1">
      <c r="A1657" s="36"/>
      <c r="B1657" s="41"/>
      <c r="C1657" s="279" t="s">
        <v>19</v>
      </c>
      <c r="D1657" s="279" t="s">
        <v>4511</v>
      </c>
      <c r="E1657" s="19" t="s">
        <v>19</v>
      </c>
      <c r="F1657" s="280">
        <v>17.888000000000002</v>
      </c>
      <c r="G1657" s="36"/>
      <c r="H1657" s="41"/>
    </row>
    <row r="1658" spans="1:8" s="2" customFormat="1" ht="16.899999999999999" customHeight="1">
      <c r="A1658" s="36"/>
      <c r="B1658" s="41"/>
      <c r="C1658" s="279" t="s">
        <v>19</v>
      </c>
      <c r="D1658" s="279" t="s">
        <v>4512</v>
      </c>
      <c r="E1658" s="19" t="s">
        <v>19</v>
      </c>
      <c r="F1658" s="280">
        <v>25.44</v>
      </c>
      <c r="G1658" s="36"/>
      <c r="H1658" s="41"/>
    </row>
    <row r="1659" spans="1:8" s="2" customFormat="1" ht="16.899999999999999" customHeight="1">
      <c r="A1659" s="36"/>
      <c r="B1659" s="41"/>
      <c r="C1659" s="279" t="s">
        <v>19</v>
      </c>
      <c r="D1659" s="279" t="s">
        <v>4513</v>
      </c>
      <c r="E1659" s="19" t="s">
        <v>19</v>
      </c>
      <c r="F1659" s="280">
        <v>23.529</v>
      </c>
      <c r="G1659" s="36"/>
      <c r="H1659" s="41"/>
    </row>
    <row r="1660" spans="1:8" s="2" customFormat="1" ht="16.899999999999999" customHeight="1">
      <c r="A1660" s="36"/>
      <c r="B1660" s="41"/>
      <c r="C1660" s="279" t="s">
        <v>19</v>
      </c>
      <c r="D1660" s="279" t="s">
        <v>4514</v>
      </c>
      <c r="E1660" s="19" t="s">
        <v>19</v>
      </c>
      <c r="F1660" s="280">
        <v>7.7919999999999998</v>
      </c>
      <c r="G1660" s="36"/>
      <c r="H1660" s="41"/>
    </row>
    <row r="1661" spans="1:8" s="2" customFormat="1" ht="16.899999999999999" customHeight="1">
      <c r="A1661" s="36"/>
      <c r="B1661" s="41"/>
      <c r="C1661" s="279" t="s">
        <v>19</v>
      </c>
      <c r="D1661" s="279" t="s">
        <v>4515</v>
      </c>
      <c r="E1661" s="19" t="s">
        <v>19</v>
      </c>
      <c r="F1661" s="280">
        <v>21.535</v>
      </c>
      <c r="G1661" s="36"/>
      <c r="H1661" s="41"/>
    </row>
    <row r="1662" spans="1:8" s="2" customFormat="1" ht="16.899999999999999" customHeight="1">
      <c r="A1662" s="36"/>
      <c r="B1662" s="41"/>
      <c r="C1662" s="279" t="s">
        <v>19</v>
      </c>
      <c r="D1662" s="279" t="s">
        <v>4400</v>
      </c>
      <c r="E1662" s="19" t="s">
        <v>19</v>
      </c>
      <c r="F1662" s="280">
        <v>0</v>
      </c>
      <c r="G1662" s="36"/>
      <c r="H1662" s="41"/>
    </row>
    <row r="1663" spans="1:8" s="2" customFormat="1" ht="16.899999999999999" customHeight="1">
      <c r="A1663" s="36"/>
      <c r="B1663" s="41"/>
      <c r="C1663" s="279" t="s">
        <v>19</v>
      </c>
      <c r="D1663" s="279" t="s">
        <v>4516</v>
      </c>
      <c r="E1663" s="19" t="s">
        <v>19</v>
      </c>
      <c r="F1663" s="280">
        <v>12.43</v>
      </c>
      <c r="G1663" s="36"/>
      <c r="H1663" s="41"/>
    </row>
    <row r="1664" spans="1:8" s="2" customFormat="1" ht="16.899999999999999" customHeight="1">
      <c r="A1664" s="36"/>
      <c r="B1664" s="41"/>
      <c r="C1664" s="279" t="s">
        <v>144</v>
      </c>
      <c r="D1664" s="279" t="s">
        <v>349</v>
      </c>
      <c r="E1664" s="19" t="s">
        <v>19</v>
      </c>
      <c r="F1664" s="280">
        <v>2059.77</v>
      </c>
      <c r="G1664" s="36"/>
      <c r="H1664" s="41"/>
    </row>
    <row r="1665" spans="1:8" s="2" customFormat="1" ht="16.899999999999999" customHeight="1">
      <c r="A1665" s="36"/>
      <c r="B1665" s="41"/>
      <c r="C1665" s="281" t="s">
        <v>7614</v>
      </c>
      <c r="D1665" s="36"/>
      <c r="E1665" s="36"/>
      <c r="F1665" s="36"/>
      <c r="G1665" s="36"/>
      <c r="H1665" s="41"/>
    </row>
    <row r="1666" spans="1:8" s="2" customFormat="1" ht="16.899999999999999" customHeight="1">
      <c r="A1666" s="36"/>
      <c r="B1666" s="41"/>
      <c r="C1666" s="279" t="s">
        <v>1133</v>
      </c>
      <c r="D1666" s="279" t="s">
        <v>1134</v>
      </c>
      <c r="E1666" s="19" t="s">
        <v>135</v>
      </c>
      <c r="F1666" s="280">
        <v>2059.77</v>
      </c>
      <c r="G1666" s="36"/>
      <c r="H1666" s="41"/>
    </row>
    <row r="1667" spans="1:8" s="2" customFormat="1" ht="16.899999999999999" customHeight="1">
      <c r="A1667" s="36"/>
      <c r="B1667" s="41"/>
      <c r="C1667" s="279" t="s">
        <v>1175</v>
      </c>
      <c r="D1667" s="279" t="s">
        <v>1176</v>
      </c>
      <c r="E1667" s="19" t="s">
        <v>135</v>
      </c>
      <c r="F1667" s="280">
        <v>2059.77</v>
      </c>
      <c r="G1667" s="36"/>
      <c r="H1667" s="41"/>
    </row>
    <row r="1668" spans="1:8" s="2" customFormat="1" ht="16.899999999999999" customHeight="1">
      <c r="A1668" s="36"/>
      <c r="B1668" s="41"/>
      <c r="C1668" s="275" t="s">
        <v>3817</v>
      </c>
      <c r="D1668" s="276" t="s">
        <v>3818</v>
      </c>
      <c r="E1668" s="277" t="s">
        <v>186</v>
      </c>
      <c r="F1668" s="278">
        <v>150</v>
      </c>
      <c r="G1668" s="36"/>
      <c r="H1668" s="41"/>
    </row>
    <row r="1669" spans="1:8" s="2" customFormat="1" ht="16.899999999999999" customHeight="1">
      <c r="A1669" s="36"/>
      <c r="B1669" s="41"/>
      <c r="C1669" s="279" t="s">
        <v>3817</v>
      </c>
      <c r="D1669" s="279" t="s">
        <v>4754</v>
      </c>
      <c r="E1669" s="19" t="s">
        <v>19</v>
      </c>
      <c r="F1669" s="280">
        <v>150</v>
      </c>
      <c r="G1669" s="36"/>
      <c r="H1669" s="41"/>
    </row>
    <row r="1670" spans="1:8" s="2" customFormat="1" ht="16.899999999999999" customHeight="1">
      <c r="A1670" s="36"/>
      <c r="B1670" s="41"/>
      <c r="C1670" s="281" t="s">
        <v>7614</v>
      </c>
      <c r="D1670" s="36"/>
      <c r="E1670" s="36"/>
      <c r="F1670" s="36"/>
      <c r="G1670" s="36"/>
      <c r="H1670" s="41"/>
    </row>
    <row r="1671" spans="1:8" s="2" customFormat="1" ht="16.899999999999999" customHeight="1">
      <c r="A1671" s="36"/>
      <c r="B1671" s="41"/>
      <c r="C1671" s="279" t="s">
        <v>4749</v>
      </c>
      <c r="D1671" s="279" t="s">
        <v>4750</v>
      </c>
      <c r="E1671" s="19" t="s">
        <v>186</v>
      </c>
      <c r="F1671" s="280">
        <v>150</v>
      </c>
      <c r="G1671" s="36"/>
      <c r="H1671" s="41"/>
    </row>
    <row r="1672" spans="1:8" s="2" customFormat="1" ht="16.899999999999999" customHeight="1">
      <c r="A1672" s="36"/>
      <c r="B1672" s="41"/>
      <c r="C1672" s="279" t="s">
        <v>1970</v>
      </c>
      <c r="D1672" s="279" t="s">
        <v>1971</v>
      </c>
      <c r="E1672" s="19" t="s">
        <v>157</v>
      </c>
      <c r="F1672" s="280">
        <v>27</v>
      </c>
      <c r="G1672" s="36"/>
      <c r="H1672" s="41"/>
    </row>
    <row r="1673" spans="1:8" s="2" customFormat="1" ht="16.899999999999999" customHeight="1">
      <c r="A1673" s="36"/>
      <c r="B1673" s="41"/>
      <c r="C1673" s="279" t="s">
        <v>1986</v>
      </c>
      <c r="D1673" s="279" t="s">
        <v>1987</v>
      </c>
      <c r="E1673" s="19" t="s">
        <v>157</v>
      </c>
      <c r="F1673" s="280">
        <v>4237.16</v>
      </c>
      <c r="G1673" s="36"/>
      <c r="H1673" s="41"/>
    </row>
    <row r="1674" spans="1:8" s="2" customFormat="1" ht="16.899999999999999" customHeight="1">
      <c r="A1674" s="36"/>
      <c r="B1674" s="41"/>
      <c r="C1674" s="279" t="s">
        <v>1993</v>
      </c>
      <c r="D1674" s="279" t="s">
        <v>1994</v>
      </c>
      <c r="E1674" s="19" t="s">
        <v>157</v>
      </c>
      <c r="F1674" s="280">
        <v>4250.1400000000003</v>
      </c>
      <c r="G1674" s="36"/>
      <c r="H1674" s="41"/>
    </row>
    <row r="1675" spans="1:8" s="2" customFormat="1" ht="16.899999999999999" customHeight="1">
      <c r="A1675" s="36"/>
      <c r="B1675" s="41"/>
      <c r="C1675" s="279" t="s">
        <v>2001</v>
      </c>
      <c r="D1675" s="279" t="s">
        <v>2002</v>
      </c>
      <c r="E1675" s="19" t="s">
        <v>157</v>
      </c>
      <c r="F1675" s="280">
        <v>15252.565000000001</v>
      </c>
      <c r="G1675" s="36"/>
      <c r="H1675" s="41"/>
    </row>
    <row r="1676" spans="1:8" s="2" customFormat="1" ht="16.899999999999999" customHeight="1">
      <c r="A1676" s="36"/>
      <c r="B1676" s="41"/>
      <c r="C1676" s="275" t="s">
        <v>150</v>
      </c>
      <c r="D1676" s="276" t="s">
        <v>2158</v>
      </c>
      <c r="E1676" s="277" t="s">
        <v>152</v>
      </c>
      <c r="F1676" s="278">
        <v>1590.75</v>
      </c>
      <c r="G1676" s="36"/>
      <c r="H1676" s="41"/>
    </row>
    <row r="1677" spans="1:8" s="2" customFormat="1" ht="16.899999999999999" customHeight="1">
      <c r="A1677" s="36"/>
      <c r="B1677" s="41"/>
      <c r="C1677" s="279" t="s">
        <v>19</v>
      </c>
      <c r="D1677" s="279" t="s">
        <v>3924</v>
      </c>
      <c r="E1677" s="19" t="s">
        <v>19</v>
      </c>
      <c r="F1677" s="280">
        <v>0</v>
      </c>
      <c r="G1677" s="36"/>
      <c r="H1677" s="41"/>
    </row>
    <row r="1678" spans="1:8" s="2" customFormat="1" ht="16.899999999999999" customHeight="1">
      <c r="A1678" s="36"/>
      <c r="B1678" s="41"/>
      <c r="C1678" s="279" t="s">
        <v>19</v>
      </c>
      <c r="D1678" s="279" t="s">
        <v>3359</v>
      </c>
      <c r="E1678" s="19" t="s">
        <v>19</v>
      </c>
      <c r="F1678" s="280">
        <v>0</v>
      </c>
      <c r="G1678" s="36"/>
      <c r="H1678" s="41"/>
    </row>
    <row r="1679" spans="1:8" s="2" customFormat="1" ht="16.899999999999999" customHeight="1">
      <c r="A1679" s="36"/>
      <c r="B1679" s="41"/>
      <c r="C1679" s="279" t="s">
        <v>19</v>
      </c>
      <c r="D1679" s="279" t="s">
        <v>5078</v>
      </c>
      <c r="E1679" s="19" t="s">
        <v>19</v>
      </c>
      <c r="F1679" s="280">
        <v>22.96</v>
      </c>
      <c r="G1679" s="36"/>
      <c r="H1679" s="41"/>
    </row>
    <row r="1680" spans="1:8" s="2" customFormat="1" ht="16.899999999999999" customHeight="1">
      <c r="A1680" s="36"/>
      <c r="B1680" s="41"/>
      <c r="C1680" s="279" t="s">
        <v>19</v>
      </c>
      <c r="D1680" s="279" t="s">
        <v>5079</v>
      </c>
      <c r="E1680" s="19" t="s">
        <v>19</v>
      </c>
      <c r="F1680" s="280">
        <v>78.08</v>
      </c>
      <c r="G1680" s="36"/>
      <c r="H1680" s="41"/>
    </row>
    <row r="1681" spans="1:8" s="2" customFormat="1" ht="16.899999999999999" customHeight="1">
      <c r="A1681" s="36"/>
      <c r="B1681" s="41"/>
      <c r="C1681" s="279" t="s">
        <v>19</v>
      </c>
      <c r="D1681" s="279" t="s">
        <v>5080</v>
      </c>
      <c r="E1681" s="19" t="s">
        <v>19</v>
      </c>
      <c r="F1681" s="280">
        <v>115.71</v>
      </c>
      <c r="G1681" s="36"/>
      <c r="H1681" s="41"/>
    </row>
    <row r="1682" spans="1:8" s="2" customFormat="1" ht="16.899999999999999" customHeight="1">
      <c r="A1682" s="36"/>
      <c r="B1682" s="41"/>
      <c r="C1682" s="279" t="s">
        <v>19</v>
      </c>
      <c r="D1682" s="279" t="s">
        <v>5081</v>
      </c>
      <c r="E1682" s="19" t="s">
        <v>19</v>
      </c>
      <c r="F1682" s="280">
        <v>194.04</v>
      </c>
      <c r="G1682" s="36"/>
      <c r="H1682" s="41"/>
    </row>
    <row r="1683" spans="1:8" s="2" customFormat="1" ht="16.899999999999999" customHeight="1">
      <c r="A1683" s="36"/>
      <c r="B1683" s="41"/>
      <c r="C1683" s="279" t="s">
        <v>19</v>
      </c>
      <c r="D1683" s="279" t="s">
        <v>5082</v>
      </c>
      <c r="E1683" s="19" t="s">
        <v>19</v>
      </c>
      <c r="F1683" s="280">
        <v>71.739999999999995</v>
      </c>
      <c r="G1683" s="36"/>
      <c r="H1683" s="41"/>
    </row>
    <row r="1684" spans="1:8" s="2" customFormat="1" ht="16.899999999999999" customHeight="1">
      <c r="A1684" s="36"/>
      <c r="B1684" s="41"/>
      <c r="C1684" s="279" t="s">
        <v>19</v>
      </c>
      <c r="D1684" s="279" t="s">
        <v>3343</v>
      </c>
      <c r="E1684" s="19" t="s">
        <v>19</v>
      </c>
      <c r="F1684" s="280">
        <v>0</v>
      </c>
      <c r="G1684" s="36"/>
      <c r="H1684" s="41"/>
    </row>
    <row r="1685" spans="1:8" s="2" customFormat="1" ht="16.899999999999999" customHeight="1">
      <c r="A1685" s="36"/>
      <c r="B1685" s="41"/>
      <c r="C1685" s="279" t="s">
        <v>19</v>
      </c>
      <c r="D1685" s="279" t="s">
        <v>5083</v>
      </c>
      <c r="E1685" s="19" t="s">
        <v>19</v>
      </c>
      <c r="F1685" s="280">
        <v>30.96</v>
      </c>
      <c r="G1685" s="36"/>
      <c r="H1685" s="41"/>
    </row>
    <row r="1686" spans="1:8" s="2" customFormat="1" ht="16.899999999999999" customHeight="1">
      <c r="A1686" s="36"/>
      <c r="B1686" s="41"/>
      <c r="C1686" s="279" t="s">
        <v>19</v>
      </c>
      <c r="D1686" s="279" t="s">
        <v>5084</v>
      </c>
      <c r="E1686" s="19" t="s">
        <v>19</v>
      </c>
      <c r="F1686" s="280">
        <v>156.31</v>
      </c>
      <c r="G1686" s="36"/>
      <c r="H1686" s="41"/>
    </row>
    <row r="1687" spans="1:8" s="2" customFormat="1" ht="16.899999999999999" customHeight="1">
      <c r="A1687" s="36"/>
      <c r="B1687" s="41"/>
      <c r="C1687" s="279" t="s">
        <v>19</v>
      </c>
      <c r="D1687" s="279" t="s">
        <v>5085</v>
      </c>
      <c r="E1687" s="19" t="s">
        <v>19</v>
      </c>
      <c r="F1687" s="280">
        <v>249.48</v>
      </c>
      <c r="G1687" s="36"/>
      <c r="H1687" s="41"/>
    </row>
    <row r="1688" spans="1:8" s="2" customFormat="1" ht="16.899999999999999" customHeight="1">
      <c r="A1688" s="36"/>
      <c r="B1688" s="41"/>
      <c r="C1688" s="279" t="s">
        <v>19</v>
      </c>
      <c r="D1688" s="279" t="s">
        <v>5086</v>
      </c>
      <c r="E1688" s="19" t="s">
        <v>19</v>
      </c>
      <c r="F1688" s="280">
        <v>84.4</v>
      </c>
      <c r="G1688" s="36"/>
      <c r="H1688" s="41"/>
    </row>
    <row r="1689" spans="1:8" s="2" customFormat="1" ht="16.899999999999999" customHeight="1">
      <c r="A1689" s="36"/>
      <c r="B1689" s="41"/>
      <c r="C1689" s="279" t="s">
        <v>19</v>
      </c>
      <c r="D1689" s="279" t="s">
        <v>3964</v>
      </c>
      <c r="E1689" s="19" t="s">
        <v>19</v>
      </c>
      <c r="F1689" s="280">
        <v>0</v>
      </c>
      <c r="G1689" s="36"/>
      <c r="H1689" s="41"/>
    </row>
    <row r="1690" spans="1:8" s="2" customFormat="1" ht="16.899999999999999" customHeight="1">
      <c r="A1690" s="36"/>
      <c r="B1690" s="41"/>
      <c r="C1690" s="279" t="s">
        <v>19</v>
      </c>
      <c r="D1690" s="279" t="s">
        <v>5087</v>
      </c>
      <c r="E1690" s="19" t="s">
        <v>19</v>
      </c>
      <c r="F1690" s="280">
        <v>41.44</v>
      </c>
      <c r="G1690" s="36"/>
      <c r="H1690" s="41"/>
    </row>
    <row r="1691" spans="1:8" s="2" customFormat="1" ht="16.899999999999999" customHeight="1">
      <c r="A1691" s="36"/>
      <c r="B1691" s="41"/>
      <c r="C1691" s="279" t="s">
        <v>19</v>
      </c>
      <c r="D1691" s="279" t="s">
        <v>5088</v>
      </c>
      <c r="E1691" s="19" t="s">
        <v>19</v>
      </c>
      <c r="F1691" s="280">
        <v>131.76</v>
      </c>
      <c r="G1691" s="36"/>
      <c r="H1691" s="41"/>
    </row>
    <row r="1692" spans="1:8" s="2" customFormat="1" ht="16.899999999999999" customHeight="1">
      <c r="A1692" s="36"/>
      <c r="B1692" s="41"/>
      <c r="C1692" s="279" t="s">
        <v>19</v>
      </c>
      <c r="D1692" s="279" t="s">
        <v>5089</v>
      </c>
      <c r="E1692" s="19" t="s">
        <v>19</v>
      </c>
      <c r="F1692" s="280">
        <v>142.1</v>
      </c>
      <c r="G1692" s="36"/>
      <c r="H1692" s="41"/>
    </row>
    <row r="1693" spans="1:8" s="2" customFormat="1" ht="16.899999999999999" customHeight="1">
      <c r="A1693" s="36"/>
      <c r="B1693" s="41"/>
      <c r="C1693" s="279" t="s">
        <v>19</v>
      </c>
      <c r="D1693" s="279" t="s">
        <v>5090</v>
      </c>
      <c r="E1693" s="19" t="s">
        <v>19</v>
      </c>
      <c r="F1693" s="280">
        <v>206.36</v>
      </c>
      <c r="G1693" s="36"/>
      <c r="H1693" s="41"/>
    </row>
    <row r="1694" spans="1:8" s="2" customFormat="1" ht="16.899999999999999" customHeight="1">
      <c r="A1694" s="36"/>
      <c r="B1694" s="41"/>
      <c r="C1694" s="279" t="s">
        <v>19</v>
      </c>
      <c r="D1694" s="279" t="s">
        <v>5091</v>
      </c>
      <c r="E1694" s="19" t="s">
        <v>19</v>
      </c>
      <c r="F1694" s="280">
        <v>65.41</v>
      </c>
      <c r="G1694" s="36"/>
      <c r="H1694" s="41"/>
    </row>
    <row r="1695" spans="1:8" s="2" customFormat="1" ht="16.899999999999999" customHeight="1">
      <c r="A1695" s="36"/>
      <c r="B1695" s="41"/>
      <c r="C1695" s="279" t="s">
        <v>150</v>
      </c>
      <c r="D1695" s="279" t="s">
        <v>349</v>
      </c>
      <c r="E1695" s="19" t="s">
        <v>19</v>
      </c>
      <c r="F1695" s="280">
        <v>1590.75</v>
      </c>
      <c r="G1695" s="36"/>
      <c r="H1695" s="41"/>
    </row>
    <row r="1696" spans="1:8" s="2" customFormat="1" ht="16.899999999999999" customHeight="1">
      <c r="A1696" s="36"/>
      <c r="B1696" s="41"/>
      <c r="C1696" s="281" t="s">
        <v>7614</v>
      </c>
      <c r="D1696" s="36"/>
      <c r="E1696" s="36"/>
      <c r="F1696" s="36"/>
      <c r="G1696" s="36"/>
      <c r="H1696" s="41"/>
    </row>
    <row r="1697" spans="1:8" s="2" customFormat="1" ht="16.899999999999999" customHeight="1">
      <c r="A1697" s="36"/>
      <c r="B1697" s="41"/>
      <c r="C1697" s="279" t="s">
        <v>1746</v>
      </c>
      <c r="D1697" s="279" t="s">
        <v>1747</v>
      </c>
      <c r="E1697" s="19" t="s">
        <v>152</v>
      </c>
      <c r="F1697" s="280">
        <v>1590.75</v>
      </c>
      <c r="G1697" s="36"/>
      <c r="H1697" s="41"/>
    </row>
    <row r="1698" spans="1:8" s="2" customFormat="1" ht="16.899999999999999" customHeight="1">
      <c r="A1698" s="36"/>
      <c r="B1698" s="41"/>
      <c r="C1698" s="279" t="s">
        <v>1986</v>
      </c>
      <c r="D1698" s="279" t="s">
        <v>1987</v>
      </c>
      <c r="E1698" s="19" t="s">
        <v>157</v>
      </c>
      <c r="F1698" s="280">
        <v>4237.16</v>
      </c>
      <c r="G1698" s="36"/>
      <c r="H1698" s="41"/>
    </row>
    <row r="1699" spans="1:8" s="2" customFormat="1" ht="16.899999999999999" customHeight="1">
      <c r="A1699" s="36"/>
      <c r="B1699" s="41"/>
      <c r="C1699" s="279" t="s">
        <v>1993</v>
      </c>
      <c r="D1699" s="279" t="s">
        <v>1994</v>
      </c>
      <c r="E1699" s="19" t="s">
        <v>157</v>
      </c>
      <c r="F1699" s="280">
        <v>4250.1400000000003</v>
      </c>
      <c r="G1699" s="36"/>
      <c r="H1699" s="41"/>
    </row>
    <row r="1700" spans="1:8" s="2" customFormat="1" ht="16.899999999999999" customHeight="1">
      <c r="A1700" s="36"/>
      <c r="B1700" s="41"/>
      <c r="C1700" s="279" t="s">
        <v>2001</v>
      </c>
      <c r="D1700" s="279" t="s">
        <v>2002</v>
      </c>
      <c r="E1700" s="19" t="s">
        <v>157</v>
      </c>
      <c r="F1700" s="280">
        <v>15252.565000000001</v>
      </c>
      <c r="G1700" s="36"/>
      <c r="H1700" s="41"/>
    </row>
    <row r="1701" spans="1:8" s="2" customFormat="1" ht="16.899999999999999" customHeight="1">
      <c r="A1701" s="36"/>
      <c r="B1701" s="41"/>
      <c r="C1701" s="275" t="s">
        <v>155</v>
      </c>
      <c r="D1701" s="276" t="s">
        <v>156</v>
      </c>
      <c r="E1701" s="277" t="s">
        <v>157</v>
      </c>
      <c r="F1701" s="278">
        <v>42.024999999999999</v>
      </c>
      <c r="G1701" s="36"/>
      <c r="H1701" s="41"/>
    </row>
    <row r="1702" spans="1:8" s="2" customFormat="1" ht="16.899999999999999" customHeight="1">
      <c r="A1702" s="36"/>
      <c r="B1702" s="41"/>
      <c r="C1702" s="279" t="s">
        <v>19</v>
      </c>
      <c r="D1702" s="279" t="s">
        <v>910</v>
      </c>
      <c r="E1702" s="19" t="s">
        <v>19</v>
      </c>
      <c r="F1702" s="280">
        <v>0</v>
      </c>
      <c r="G1702" s="36"/>
      <c r="H1702" s="41"/>
    </row>
    <row r="1703" spans="1:8" s="2" customFormat="1" ht="16.899999999999999" customHeight="1">
      <c r="A1703" s="36"/>
      <c r="B1703" s="41"/>
      <c r="C1703" s="279" t="s">
        <v>19</v>
      </c>
      <c r="D1703" s="279" t="s">
        <v>4205</v>
      </c>
      <c r="E1703" s="19" t="s">
        <v>19</v>
      </c>
      <c r="F1703" s="280">
        <v>3.4</v>
      </c>
      <c r="G1703" s="36"/>
      <c r="H1703" s="41"/>
    </row>
    <row r="1704" spans="1:8" s="2" customFormat="1" ht="16.899999999999999" customHeight="1">
      <c r="A1704" s="36"/>
      <c r="B1704" s="41"/>
      <c r="C1704" s="279" t="s">
        <v>19</v>
      </c>
      <c r="D1704" s="279" t="s">
        <v>4206</v>
      </c>
      <c r="E1704" s="19" t="s">
        <v>19</v>
      </c>
      <c r="F1704" s="280">
        <v>0.4</v>
      </c>
      <c r="G1704" s="36"/>
      <c r="H1704" s="41"/>
    </row>
    <row r="1705" spans="1:8" s="2" customFormat="1" ht="16.899999999999999" customHeight="1">
      <c r="A1705" s="36"/>
      <c r="B1705" s="41"/>
      <c r="C1705" s="279" t="s">
        <v>19</v>
      </c>
      <c r="D1705" s="279" t="s">
        <v>4207</v>
      </c>
      <c r="E1705" s="19" t="s">
        <v>19</v>
      </c>
      <c r="F1705" s="280">
        <v>0.5</v>
      </c>
      <c r="G1705" s="36"/>
      <c r="H1705" s="41"/>
    </row>
    <row r="1706" spans="1:8" s="2" customFormat="1" ht="16.899999999999999" customHeight="1">
      <c r="A1706" s="36"/>
      <c r="B1706" s="41"/>
      <c r="C1706" s="279" t="s">
        <v>19</v>
      </c>
      <c r="D1706" s="279" t="s">
        <v>4208</v>
      </c>
      <c r="E1706" s="19" t="s">
        <v>19</v>
      </c>
      <c r="F1706" s="280">
        <v>0.2</v>
      </c>
      <c r="G1706" s="36"/>
      <c r="H1706" s="41"/>
    </row>
    <row r="1707" spans="1:8" s="2" customFormat="1" ht="16.899999999999999" customHeight="1">
      <c r="A1707" s="36"/>
      <c r="B1707" s="41"/>
      <c r="C1707" s="279" t="s">
        <v>19</v>
      </c>
      <c r="D1707" s="279" t="s">
        <v>4209</v>
      </c>
      <c r="E1707" s="19" t="s">
        <v>19</v>
      </c>
      <c r="F1707" s="280">
        <v>0.7</v>
      </c>
      <c r="G1707" s="36"/>
      <c r="H1707" s="41"/>
    </row>
    <row r="1708" spans="1:8" s="2" customFormat="1" ht="16.899999999999999" customHeight="1">
      <c r="A1708" s="36"/>
      <c r="B1708" s="41"/>
      <c r="C1708" s="279" t="s">
        <v>19</v>
      </c>
      <c r="D1708" s="279" t="s">
        <v>4210</v>
      </c>
      <c r="E1708" s="19" t="s">
        <v>19</v>
      </c>
      <c r="F1708" s="280">
        <v>0.4</v>
      </c>
      <c r="G1708" s="36"/>
      <c r="H1708" s="41"/>
    </row>
    <row r="1709" spans="1:8" s="2" customFormat="1" ht="16.899999999999999" customHeight="1">
      <c r="A1709" s="36"/>
      <c r="B1709" s="41"/>
      <c r="C1709" s="279" t="s">
        <v>19</v>
      </c>
      <c r="D1709" s="279" t="s">
        <v>4211</v>
      </c>
      <c r="E1709" s="19" t="s">
        <v>19</v>
      </c>
      <c r="F1709" s="280">
        <v>1.2250000000000001</v>
      </c>
      <c r="G1709" s="36"/>
      <c r="H1709" s="41"/>
    </row>
    <row r="1710" spans="1:8" s="2" customFormat="1" ht="16.899999999999999" customHeight="1">
      <c r="A1710" s="36"/>
      <c r="B1710" s="41"/>
      <c r="C1710" s="279" t="s">
        <v>19</v>
      </c>
      <c r="D1710" s="279" t="s">
        <v>919</v>
      </c>
      <c r="E1710" s="19" t="s">
        <v>19</v>
      </c>
      <c r="F1710" s="280">
        <v>0</v>
      </c>
      <c r="G1710" s="36"/>
      <c r="H1710" s="41"/>
    </row>
    <row r="1711" spans="1:8" s="2" customFormat="1" ht="16.899999999999999" customHeight="1">
      <c r="A1711" s="36"/>
      <c r="B1711" s="41"/>
      <c r="C1711" s="279" t="s">
        <v>19</v>
      </c>
      <c r="D1711" s="279" t="s">
        <v>4212</v>
      </c>
      <c r="E1711" s="19" t="s">
        <v>19</v>
      </c>
      <c r="F1711" s="280">
        <v>27.2</v>
      </c>
      <c r="G1711" s="36"/>
      <c r="H1711" s="41"/>
    </row>
    <row r="1712" spans="1:8" s="2" customFormat="1" ht="16.899999999999999" customHeight="1">
      <c r="A1712" s="36"/>
      <c r="B1712" s="41"/>
      <c r="C1712" s="279" t="s">
        <v>19</v>
      </c>
      <c r="D1712" s="279" t="s">
        <v>4213</v>
      </c>
      <c r="E1712" s="19" t="s">
        <v>19</v>
      </c>
      <c r="F1712" s="280">
        <v>0.96</v>
      </c>
      <c r="G1712" s="36"/>
      <c r="H1712" s="41"/>
    </row>
    <row r="1713" spans="1:8" s="2" customFormat="1" ht="16.899999999999999" customHeight="1">
      <c r="A1713" s="36"/>
      <c r="B1713" s="41"/>
      <c r="C1713" s="279" t="s">
        <v>19</v>
      </c>
      <c r="D1713" s="279" t="s">
        <v>4214</v>
      </c>
      <c r="E1713" s="19" t="s">
        <v>19</v>
      </c>
      <c r="F1713" s="280">
        <v>1.1200000000000001</v>
      </c>
      <c r="G1713" s="36"/>
      <c r="H1713" s="41"/>
    </row>
    <row r="1714" spans="1:8" s="2" customFormat="1" ht="16.899999999999999" customHeight="1">
      <c r="A1714" s="36"/>
      <c r="B1714" s="41"/>
      <c r="C1714" s="279" t="s">
        <v>19</v>
      </c>
      <c r="D1714" s="279" t="s">
        <v>4215</v>
      </c>
      <c r="E1714" s="19" t="s">
        <v>19</v>
      </c>
      <c r="F1714" s="280">
        <v>0.48</v>
      </c>
      <c r="G1714" s="36"/>
      <c r="H1714" s="41"/>
    </row>
    <row r="1715" spans="1:8" s="2" customFormat="1" ht="16.899999999999999" customHeight="1">
      <c r="A1715" s="36"/>
      <c r="B1715" s="41"/>
      <c r="C1715" s="279" t="s">
        <v>19</v>
      </c>
      <c r="D1715" s="279" t="s">
        <v>4216</v>
      </c>
      <c r="E1715" s="19" t="s">
        <v>19</v>
      </c>
      <c r="F1715" s="280">
        <v>1.6</v>
      </c>
      <c r="G1715" s="36"/>
      <c r="H1715" s="41"/>
    </row>
    <row r="1716" spans="1:8" s="2" customFormat="1" ht="16.899999999999999" customHeight="1">
      <c r="A1716" s="36"/>
      <c r="B1716" s="41"/>
      <c r="C1716" s="279" t="s">
        <v>19</v>
      </c>
      <c r="D1716" s="279" t="s">
        <v>4217</v>
      </c>
      <c r="E1716" s="19" t="s">
        <v>19</v>
      </c>
      <c r="F1716" s="280">
        <v>1.6</v>
      </c>
      <c r="G1716" s="36"/>
      <c r="H1716" s="41"/>
    </row>
    <row r="1717" spans="1:8" s="2" customFormat="1" ht="16.899999999999999" customHeight="1">
      <c r="A1717" s="36"/>
      <c r="B1717" s="41"/>
      <c r="C1717" s="279" t="s">
        <v>19</v>
      </c>
      <c r="D1717" s="279" t="s">
        <v>4218</v>
      </c>
      <c r="E1717" s="19" t="s">
        <v>19</v>
      </c>
      <c r="F1717" s="280">
        <v>2.2400000000000002</v>
      </c>
      <c r="G1717" s="36"/>
      <c r="H1717" s="41"/>
    </row>
    <row r="1718" spans="1:8" s="2" customFormat="1" ht="16.899999999999999" customHeight="1">
      <c r="A1718" s="36"/>
      <c r="B1718" s="41"/>
      <c r="C1718" s="279" t="s">
        <v>155</v>
      </c>
      <c r="D1718" s="279" t="s">
        <v>349</v>
      </c>
      <c r="E1718" s="19" t="s">
        <v>19</v>
      </c>
      <c r="F1718" s="280">
        <v>42.024999999999999</v>
      </c>
      <c r="G1718" s="36"/>
      <c r="H1718" s="41"/>
    </row>
    <row r="1719" spans="1:8" s="2" customFormat="1" ht="16.899999999999999" customHeight="1">
      <c r="A1719" s="36"/>
      <c r="B1719" s="41"/>
      <c r="C1719" s="281" t="s">
        <v>7614</v>
      </c>
      <c r="D1719" s="36"/>
      <c r="E1719" s="36"/>
      <c r="F1719" s="36"/>
      <c r="G1719" s="36"/>
      <c r="H1719" s="41"/>
    </row>
    <row r="1720" spans="1:8" s="2" customFormat="1" ht="16.899999999999999" customHeight="1">
      <c r="A1720" s="36"/>
      <c r="B1720" s="41"/>
      <c r="C1720" s="279" t="s">
        <v>924</v>
      </c>
      <c r="D1720" s="279" t="s">
        <v>925</v>
      </c>
      <c r="E1720" s="19" t="s">
        <v>157</v>
      </c>
      <c r="F1720" s="280">
        <v>42.024999999999999</v>
      </c>
      <c r="G1720" s="36"/>
      <c r="H1720" s="41"/>
    </row>
    <row r="1721" spans="1:8" s="2" customFormat="1" ht="16.899999999999999" customHeight="1">
      <c r="A1721" s="36"/>
      <c r="B1721" s="41"/>
      <c r="C1721" s="279" t="s">
        <v>934</v>
      </c>
      <c r="D1721" s="279" t="s">
        <v>935</v>
      </c>
      <c r="E1721" s="19" t="s">
        <v>157</v>
      </c>
      <c r="F1721" s="280">
        <v>2.101</v>
      </c>
      <c r="G1721" s="36"/>
      <c r="H1721" s="41"/>
    </row>
    <row r="1722" spans="1:8" s="2" customFormat="1" ht="16.899999999999999" customHeight="1">
      <c r="A1722" s="36"/>
      <c r="B1722" s="41"/>
      <c r="C1722" s="275" t="s">
        <v>3821</v>
      </c>
      <c r="D1722" s="276" t="s">
        <v>3822</v>
      </c>
      <c r="E1722" s="277" t="s">
        <v>135</v>
      </c>
      <c r="F1722" s="278">
        <v>37.1</v>
      </c>
      <c r="G1722" s="36"/>
      <c r="H1722" s="41"/>
    </row>
    <row r="1723" spans="1:8" s="2" customFormat="1" ht="16.899999999999999" customHeight="1">
      <c r="A1723" s="36"/>
      <c r="B1723" s="41"/>
      <c r="C1723" s="279" t="s">
        <v>19</v>
      </c>
      <c r="D1723" s="279" t="s">
        <v>4721</v>
      </c>
      <c r="E1723" s="19" t="s">
        <v>19</v>
      </c>
      <c r="F1723" s="280">
        <v>3.1</v>
      </c>
      <c r="G1723" s="36"/>
      <c r="H1723" s="41"/>
    </row>
    <row r="1724" spans="1:8" s="2" customFormat="1" ht="16.899999999999999" customHeight="1">
      <c r="A1724" s="36"/>
      <c r="B1724" s="41"/>
      <c r="C1724" s="279" t="s">
        <v>19</v>
      </c>
      <c r="D1724" s="279" t="s">
        <v>4722</v>
      </c>
      <c r="E1724" s="19" t="s">
        <v>19</v>
      </c>
      <c r="F1724" s="280">
        <v>34</v>
      </c>
      <c r="G1724" s="36"/>
      <c r="H1724" s="41"/>
    </row>
    <row r="1725" spans="1:8" s="2" customFormat="1" ht="16.899999999999999" customHeight="1">
      <c r="A1725" s="36"/>
      <c r="B1725" s="41"/>
      <c r="C1725" s="279" t="s">
        <v>3821</v>
      </c>
      <c r="D1725" s="279" t="s">
        <v>349</v>
      </c>
      <c r="E1725" s="19" t="s">
        <v>19</v>
      </c>
      <c r="F1725" s="280">
        <v>37.1</v>
      </c>
      <c r="G1725" s="36"/>
      <c r="H1725" s="41"/>
    </row>
    <row r="1726" spans="1:8" s="2" customFormat="1" ht="16.899999999999999" customHeight="1">
      <c r="A1726" s="36"/>
      <c r="B1726" s="41"/>
      <c r="C1726" s="281" t="s">
        <v>7614</v>
      </c>
      <c r="D1726" s="36"/>
      <c r="E1726" s="36"/>
      <c r="F1726" s="36"/>
      <c r="G1726" s="36"/>
      <c r="H1726" s="41"/>
    </row>
    <row r="1727" spans="1:8" s="2" customFormat="1" ht="16.899999999999999" customHeight="1">
      <c r="A1727" s="36"/>
      <c r="B1727" s="41"/>
      <c r="C1727" s="279" t="s">
        <v>4717</v>
      </c>
      <c r="D1727" s="279" t="s">
        <v>4718</v>
      </c>
      <c r="E1727" s="19" t="s">
        <v>135</v>
      </c>
      <c r="F1727" s="280">
        <v>37.1</v>
      </c>
      <c r="G1727" s="36"/>
      <c r="H1727" s="41"/>
    </row>
    <row r="1728" spans="1:8" s="2" customFormat="1" ht="16.899999999999999" customHeight="1">
      <c r="A1728" s="36"/>
      <c r="B1728" s="41"/>
      <c r="C1728" s="279" t="s">
        <v>797</v>
      </c>
      <c r="D1728" s="279" t="s">
        <v>798</v>
      </c>
      <c r="E1728" s="19" t="s">
        <v>135</v>
      </c>
      <c r="F1728" s="280">
        <v>1811.7249999999999</v>
      </c>
      <c r="G1728" s="36"/>
      <c r="H1728" s="41"/>
    </row>
    <row r="1729" spans="1:8" s="2" customFormat="1" ht="16.899999999999999" customHeight="1">
      <c r="A1729" s="36"/>
      <c r="B1729" s="41"/>
      <c r="C1729" s="279" t="s">
        <v>1229</v>
      </c>
      <c r="D1729" s="279" t="s">
        <v>4628</v>
      </c>
      <c r="E1729" s="19" t="s">
        <v>135</v>
      </c>
      <c r="F1729" s="280">
        <v>37.1</v>
      </c>
      <c r="G1729" s="36"/>
      <c r="H1729" s="41"/>
    </row>
    <row r="1730" spans="1:8" s="2" customFormat="1" ht="16.899999999999999" customHeight="1">
      <c r="A1730" s="36"/>
      <c r="B1730" s="41"/>
      <c r="C1730" s="279" t="s">
        <v>4641</v>
      </c>
      <c r="D1730" s="279" t="s">
        <v>4642</v>
      </c>
      <c r="E1730" s="19" t="s">
        <v>135</v>
      </c>
      <c r="F1730" s="280">
        <v>97.924999999999997</v>
      </c>
      <c r="G1730" s="36"/>
      <c r="H1730" s="41"/>
    </row>
    <row r="1731" spans="1:8" s="2" customFormat="1" ht="16.899999999999999" customHeight="1">
      <c r="A1731" s="36"/>
      <c r="B1731" s="41"/>
      <c r="C1731" s="275" t="s">
        <v>3825</v>
      </c>
      <c r="D1731" s="276" t="s">
        <v>3826</v>
      </c>
      <c r="E1731" s="277" t="s">
        <v>135</v>
      </c>
      <c r="F1731" s="278">
        <v>199.947</v>
      </c>
      <c r="G1731" s="36"/>
      <c r="H1731" s="41"/>
    </row>
    <row r="1732" spans="1:8" s="2" customFormat="1" ht="16.899999999999999" customHeight="1">
      <c r="A1732" s="36"/>
      <c r="B1732" s="41"/>
      <c r="C1732" s="279" t="s">
        <v>19</v>
      </c>
      <c r="D1732" s="279" t="s">
        <v>4679</v>
      </c>
      <c r="E1732" s="19" t="s">
        <v>19</v>
      </c>
      <c r="F1732" s="280">
        <v>0</v>
      </c>
      <c r="G1732" s="36"/>
      <c r="H1732" s="41"/>
    </row>
    <row r="1733" spans="1:8" s="2" customFormat="1" ht="16.899999999999999" customHeight="1">
      <c r="A1733" s="36"/>
      <c r="B1733" s="41"/>
      <c r="C1733" s="279" t="s">
        <v>19</v>
      </c>
      <c r="D1733" s="279" t="s">
        <v>4684</v>
      </c>
      <c r="E1733" s="19" t="s">
        <v>19</v>
      </c>
      <c r="F1733" s="280">
        <v>0</v>
      </c>
      <c r="G1733" s="36"/>
      <c r="H1733" s="41"/>
    </row>
    <row r="1734" spans="1:8" s="2" customFormat="1" ht="16.899999999999999" customHeight="1">
      <c r="A1734" s="36"/>
      <c r="B1734" s="41"/>
      <c r="C1734" s="279" t="s">
        <v>19</v>
      </c>
      <c r="D1734" s="279" t="s">
        <v>4681</v>
      </c>
      <c r="E1734" s="19" t="s">
        <v>19</v>
      </c>
      <c r="F1734" s="280">
        <v>133.881</v>
      </c>
      <c r="G1734" s="36"/>
      <c r="H1734" s="41"/>
    </row>
    <row r="1735" spans="1:8" s="2" customFormat="1" ht="16.899999999999999" customHeight="1">
      <c r="A1735" s="36"/>
      <c r="B1735" s="41"/>
      <c r="C1735" s="279" t="s">
        <v>19</v>
      </c>
      <c r="D1735" s="279" t="s">
        <v>4682</v>
      </c>
      <c r="E1735" s="19" t="s">
        <v>19</v>
      </c>
      <c r="F1735" s="280">
        <v>66.066000000000003</v>
      </c>
      <c r="G1735" s="36"/>
      <c r="H1735" s="41"/>
    </row>
    <row r="1736" spans="1:8" s="2" customFormat="1" ht="16.899999999999999" customHeight="1">
      <c r="A1736" s="36"/>
      <c r="B1736" s="41"/>
      <c r="C1736" s="279" t="s">
        <v>3825</v>
      </c>
      <c r="D1736" s="279" t="s">
        <v>349</v>
      </c>
      <c r="E1736" s="19" t="s">
        <v>19</v>
      </c>
      <c r="F1736" s="280">
        <v>199.947</v>
      </c>
      <c r="G1736" s="36"/>
      <c r="H1736" s="41"/>
    </row>
    <row r="1737" spans="1:8" s="2" customFormat="1" ht="16.899999999999999" customHeight="1">
      <c r="A1737" s="36"/>
      <c r="B1737" s="41"/>
      <c r="C1737" s="281" t="s">
        <v>7614</v>
      </c>
      <c r="D1737" s="36"/>
      <c r="E1737" s="36"/>
      <c r="F1737" s="36"/>
      <c r="G1737" s="36"/>
      <c r="H1737" s="41"/>
    </row>
    <row r="1738" spans="1:8" s="2" customFormat="1" ht="16.899999999999999" customHeight="1">
      <c r="A1738" s="36"/>
      <c r="B1738" s="41"/>
      <c r="C1738" s="279" t="s">
        <v>3106</v>
      </c>
      <c r="D1738" s="279" t="s">
        <v>3107</v>
      </c>
      <c r="E1738" s="19" t="s">
        <v>135</v>
      </c>
      <c r="F1738" s="280">
        <v>199.947</v>
      </c>
      <c r="G1738" s="36"/>
      <c r="H1738" s="41"/>
    </row>
    <row r="1739" spans="1:8" s="2" customFormat="1" ht="16.899999999999999" customHeight="1">
      <c r="A1739" s="36"/>
      <c r="B1739" s="41"/>
      <c r="C1739" s="279" t="s">
        <v>4685</v>
      </c>
      <c r="D1739" s="279" t="s">
        <v>4686</v>
      </c>
      <c r="E1739" s="19" t="s">
        <v>135</v>
      </c>
      <c r="F1739" s="280">
        <v>239.93600000000001</v>
      </c>
      <c r="G1739" s="36"/>
      <c r="H1739" s="41"/>
    </row>
    <row r="1740" spans="1:8" s="2" customFormat="1" ht="16.899999999999999" customHeight="1">
      <c r="A1740" s="36"/>
      <c r="B1740" s="41"/>
      <c r="C1740" s="279" t="s">
        <v>19</v>
      </c>
      <c r="D1740" s="279" t="s">
        <v>4425</v>
      </c>
      <c r="E1740" s="19" t="s">
        <v>19</v>
      </c>
      <c r="F1740" s="280">
        <v>15.97</v>
      </c>
      <c r="G1740" s="36"/>
      <c r="H1740" s="41"/>
    </row>
    <row r="1741" spans="1:8" s="2" customFormat="1" ht="16.899999999999999" customHeight="1">
      <c r="A1741" s="36"/>
      <c r="B1741" s="41"/>
      <c r="C1741" s="279" t="s">
        <v>19</v>
      </c>
      <c r="D1741" s="279" t="s">
        <v>4426</v>
      </c>
      <c r="E1741" s="19" t="s">
        <v>19</v>
      </c>
      <c r="F1741" s="280">
        <v>18</v>
      </c>
      <c r="G1741" s="36"/>
      <c r="H1741" s="41"/>
    </row>
    <row r="1742" spans="1:8" s="2" customFormat="1" ht="16.899999999999999" customHeight="1">
      <c r="A1742" s="36"/>
      <c r="B1742" s="41"/>
      <c r="C1742" s="279" t="s">
        <v>19</v>
      </c>
      <c r="D1742" s="279" t="s">
        <v>4427</v>
      </c>
      <c r="E1742" s="19" t="s">
        <v>19</v>
      </c>
      <c r="F1742" s="280">
        <v>7.37</v>
      </c>
      <c r="G1742" s="36"/>
      <c r="H1742" s="41"/>
    </row>
    <row r="1743" spans="1:8" s="2" customFormat="1" ht="16.899999999999999" customHeight="1">
      <c r="A1743" s="36"/>
      <c r="B1743" s="41"/>
      <c r="C1743" s="279" t="s">
        <v>19</v>
      </c>
      <c r="D1743" s="279" t="s">
        <v>4428</v>
      </c>
      <c r="E1743" s="19" t="s">
        <v>19</v>
      </c>
      <c r="F1743" s="280">
        <v>33.1</v>
      </c>
      <c r="G1743" s="36"/>
      <c r="H1743" s="41"/>
    </row>
    <row r="1744" spans="1:8" s="2" customFormat="1" ht="16.899999999999999" customHeight="1">
      <c r="A1744" s="36"/>
      <c r="B1744" s="41"/>
      <c r="C1744" s="279" t="s">
        <v>19</v>
      </c>
      <c r="D1744" s="279" t="s">
        <v>4429</v>
      </c>
      <c r="E1744" s="19" t="s">
        <v>19</v>
      </c>
      <c r="F1744" s="280">
        <v>0.97</v>
      </c>
      <c r="G1744" s="36"/>
      <c r="H1744" s="41"/>
    </row>
    <row r="1745" spans="1:8" s="2" customFormat="1" ht="16.899999999999999" customHeight="1">
      <c r="A1745" s="36"/>
      <c r="B1745" s="41"/>
      <c r="C1745" s="279" t="s">
        <v>19</v>
      </c>
      <c r="D1745" s="279" t="s">
        <v>4430</v>
      </c>
      <c r="E1745" s="19" t="s">
        <v>19</v>
      </c>
      <c r="F1745" s="280">
        <v>55.96</v>
      </c>
      <c r="G1745" s="36"/>
      <c r="H1745" s="41"/>
    </row>
    <row r="1746" spans="1:8" s="2" customFormat="1" ht="16.899999999999999" customHeight="1">
      <c r="A1746" s="36"/>
      <c r="B1746" s="41"/>
      <c r="C1746" s="279" t="s">
        <v>19</v>
      </c>
      <c r="D1746" s="279" t="s">
        <v>4431</v>
      </c>
      <c r="E1746" s="19" t="s">
        <v>19</v>
      </c>
      <c r="F1746" s="280">
        <v>1.64</v>
      </c>
      <c r="G1746" s="36"/>
      <c r="H1746" s="41"/>
    </row>
    <row r="1747" spans="1:8" s="2" customFormat="1" ht="16.899999999999999" customHeight="1">
      <c r="A1747" s="36"/>
      <c r="B1747" s="41"/>
      <c r="C1747" s="279" t="s">
        <v>19</v>
      </c>
      <c r="D1747" s="279" t="s">
        <v>4297</v>
      </c>
      <c r="E1747" s="19" t="s">
        <v>19</v>
      </c>
      <c r="F1747" s="280">
        <v>0</v>
      </c>
      <c r="G1747" s="36"/>
      <c r="H1747" s="41"/>
    </row>
    <row r="1748" spans="1:8" s="2" customFormat="1" ht="16.899999999999999" customHeight="1">
      <c r="A1748" s="36"/>
      <c r="B1748" s="41"/>
      <c r="C1748" s="279" t="s">
        <v>19</v>
      </c>
      <c r="D1748" s="279" t="s">
        <v>4425</v>
      </c>
      <c r="E1748" s="19" t="s">
        <v>19</v>
      </c>
      <c r="F1748" s="280">
        <v>15.97</v>
      </c>
      <c r="G1748" s="36"/>
      <c r="H1748" s="41"/>
    </row>
    <row r="1749" spans="1:8" s="2" customFormat="1" ht="16.899999999999999" customHeight="1">
      <c r="A1749" s="36"/>
      <c r="B1749" s="41"/>
      <c r="C1749" s="279" t="s">
        <v>19</v>
      </c>
      <c r="D1749" s="279" t="s">
        <v>4432</v>
      </c>
      <c r="E1749" s="19" t="s">
        <v>19</v>
      </c>
      <c r="F1749" s="280">
        <v>17.96</v>
      </c>
      <c r="G1749" s="36"/>
      <c r="H1749" s="41"/>
    </row>
    <row r="1750" spans="1:8" s="2" customFormat="1" ht="16.899999999999999" customHeight="1">
      <c r="A1750" s="36"/>
      <c r="B1750" s="41"/>
      <c r="C1750" s="279" t="s">
        <v>19</v>
      </c>
      <c r="D1750" s="279" t="s">
        <v>4433</v>
      </c>
      <c r="E1750" s="19" t="s">
        <v>19</v>
      </c>
      <c r="F1750" s="280">
        <v>7.37</v>
      </c>
      <c r="G1750" s="36"/>
      <c r="H1750" s="41"/>
    </row>
    <row r="1751" spans="1:8" s="2" customFormat="1" ht="16.899999999999999" customHeight="1">
      <c r="A1751" s="36"/>
      <c r="B1751" s="41"/>
      <c r="C1751" s="279" t="s">
        <v>19</v>
      </c>
      <c r="D1751" s="279" t="s">
        <v>4434</v>
      </c>
      <c r="E1751" s="19" t="s">
        <v>19</v>
      </c>
      <c r="F1751" s="280">
        <v>33.1</v>
      </c>
      <c r="G1751" s="36"/>
      <c r="H1751" s="41"/>
    </row>
    <row r="1752" spans="1:8" s="2" customFormat="1" ht="16.899999999999999" customHeight="1">
      <c r="A1752" s="36"/>
      <c r="B1752" s="41"/>
      <c r="C1752" s="279" t="s">
        <v>19</v>
      </c>
      <c r="D1752" s="279" t="s">
        <v>4435</v>
      </c>
      <c r="E1752" s="19" t="s">
        <v>19</v>
      </c>
      <c r="F1752" s="280">
        <v>0.97</v>
      </c>
      <c r="G1752" s="36"/>
      <c r="H1752" s="41"/>
    </row>
    <row r="1753" spans="1:8" s="2" customFormat="1" ht="16.899999999999999" customHeight="1">
      <c r="A1753" s="36"/>
      <c r="B1753" s="41"/>
      <c r="C1753" s="279" t="s">
        <v>19</v>
      </c>
      <c r="D1753" s="279" t="s">
        <v>4436</v>
      </c>
      <c r="E1753" s="19" t="s">
        <v>19</v>
      </c>
      <c r="F1753" s="280">
        <v>54.36</v>
      </c>
      <c r="G1753" s="36"/>
      <c r="H1753" s="41"/>
    </row>
    <row r="1754" spans="1:8" s="2" customFormat="1" ht="16.899999999999999" customHeight="1">
      <c r="A1754" s="36"/>
      <c r="B1754" s="41"/>
      <c r="C1754" s="279" t="s">
        <v>19</v>
      </c>
      <c r="D1754" s="279" t="s">
        <v>4437</v>
      </c>
      <c r="E1754" s="19" t="s">
        <v>19</v>
      </c>
      <c r="F1754" s="280">
        <v>1.59</v>
      </c>
      <c r="G1754" s="36"/>
      <c r="H1754" s="41"/>
    </row>
    <row r="1755" spans="1:8" s="2" customFormat="1" ht="16.899999999999999" customHeight="1">
      <c r="A1755" s="36"/>
      <c r="B1755" s="41"/>
      <c r="C1755" s="279" t="s">
        <v>19</v>
      </c>
      <c r="D1755" s="279" t="s">
        <v>4299</v>
      </c>
      <c r="E1755" s="19" t="s">
        <v>19</v>
      </c>
      <c r="F1755" s="280">
        <v>0</v>
      </c>
      <c r="G1755" s="36"/>
      <c r="H1755" s="41"/>
    </row>
    <row r="1756" spans="1:8" s="2" customFormat="1" ht="16.899999999999999" customHeight="1">
      <c r="A1756" s="36"/>
      <c r="B1756" s="41"/>
      <c r="C1756" s="279" t="s">
        <v>19</v>
      </c>
      <c r="D1756" s="279" t="s">
        <v>4425</v>
      </c>
      <c r="E1756" s="19" t="s">
        <v>19</v>
      </c>
      <c r="F1756" s="280">
        <v>15.97</v>
      </c>
      <c r="G1756" s="36"/>
      <c r="H1756" s="41"/>
    </row>
    <row r="1757" spans="1:8" s="2" customFormat="1" ht="16.899999999999999" customHeight="1">
      <c r="A1757" s="36"/>
      <c r="B1757" s="41"/>
      <c r="C1757" s="279" t="s">
        <v>19</v>
      </c>
      <c r="D1757" s="279" t="s">
        <v>4438</v>
      </c>
      <c r="E1757" s="19" t="s">
        <v>19</v>
      </c>
      <c r="F1757" s="280">
        <v>17.96</v>
      </c>
      <c r="G1757" s="36"/>
      <c r="H1757" s="41"/>
    </row>
    <row r="1758" spans="1:8" s="2" customFormat="1" ht="16.899999999999999" customHeight="1">
      <c r="A1758" s="36"/>
      <c r="B1758" s="41"/>
      <c r="C1758" s="279" t="s">
        <v>19</v>
      </c>
      <c r="D1758" s="279" t="s">
        <v>4439</v>
      </c>
      <c r="E1758" s="19" t="s">
        <v>19</v>
      </c>
      <c r="F1758" s="280">
        <v>7.37</v>
      </c>
      <c r="G1758" s="36"/>
      <c r="H1758" s="41"/>
    </row>
    <row r="1759" spans="1:8" s="2" customFormat="1" ht="16.899999999999999" customHeight="1">
      <c r="A1759" s="36"/>
      <c r="B1759" s="41"/>
      <c r="C1759" s="279" t="s">
        <v>19</v>
      </c>
      <c r="D1759" s="279" t="s">
        <v>4440</v>
      </c>
      <c r="E1759" s="19" t="s">
        <v>19</v>
      </c>
      <c r="F1759" s="280">
        <v>33.1</v>
      </c>
      <c r="G1759" s="36"/>
      <c r="H1759" s="41"/>
    </row>
    <row r="1760" spans="1:8" s="2" customFormat="1" ht="16.899999999999999" customHeight="1">
      <c r="A1760" s="36"/>
      <c r="B1760" s="41"/>
      <c r="C1760" s="279" t="s">
        <v>19</v>
      </c>
      <c r="D1760" s="279" t="s">
        <v>4441</v>
      </c>
      <c r="E1760" s="19" t="s">
        <v>19</v>
      </c>
      <c r="F1760" s="280">
        <v>0.97</v>
      </c>
      <c r="G1760" s="36"/>
      <c r="H1760" s="41"/>
    </row>
    <row r="1761" spans="1:8" s="2" customFormat="1" ht="16.899999999999999" customHeight="1">
      <c r="A1761" s="36"/>
      <c r="B1761" s="41"/>
      <c r="C1761" s="279" t="s">
        <v>19</v>
      </c>
      <c r="D1761" s="279" t="s">
        <v>4442</v>
      </c>
      <c r="E1761" s="19" t="s">
        <v>19</v>
      </c>
      <c r="F1761" s="280">
        <v>52.76</v>
      </c>
      <c r="G1761" s="36"/>
      <c r="H1761" s="41"/>
    </row>
    <row r="1762" spans="1:8" s="2" customFormat="1" ht="16.899999999999999" customHeight="1">
      <c r="A1762" s="36"/>
      <c r="B1762" s="41"/>
      <c r="C1762" s="279" t="s">
        <v>19</v>
      </c>
      <c r="D1762" s="279" t="s">
        <v>4443</v>
      </c>
      <c r="E1762" s="19" t="s">
        <v>19</v>
      </c>
      <c r="F1762" s="280">
        <v>1.54</v>
      </c>
      <c r="G1762" s="36"/>
      <c r="H1762" s="41"/>
    </row>
    <row r="1763" spans="1:8" s="2" customFormat="1" ht="16.899999999999999" customHeight="1">
      <c r="A1763" s="36"/>
      <c r="B1763" s="41"/>
      <c r="C1763" s="279" t="s">
        <v>19</v>
      </c>
      <c r="D1763" s="279" t="s">
        <v>4301</v>
      </c>
      <c r="E1763" s="19" t="s">
        <v>19</v>
      </c>
      <c r="F1763" s="280">
        <v>0</v>
      </c>
      <c r="G1763" s="36"/>
      <c r="H1763" s="41"/>
    </row>
    <row r="1764" spans="1:8" s="2" customFormat="1" ht="16.899999999999999" customHeight="1">
      <c r="A1764" s="36"/>
      <c r="B1764" s="41"/>
      <c r="C1764" s="279" t="s">
        <v>19</v>
      </c>
      <c r="D1764" s="279" t="s">
        <v>4418</v>
      </c>
      <c r="E1764" s="19" t="s">
        <v>19</v>
      </c>
      <c r="F1764" s="280">
        <v>14.19</v>
      </c>
      <c r="G1764" s="36"/>
      <c r="H1764" s="41"/>
    </row>
    <row r="1765" spans="1:8" s="2" customFormat="1" ht="16.899999999999999" customHeight="1">
      <c r="A1765" s="36"/>
      <c r="B1765" s="41"/>
      <c r="C1765" s="279" t="s">
        <v>19</v>
      </c>
      <c r="D1765" s="279" t="s">
        <v>4444</v>
      </c>
      <c r="E1765" s="19" t="s">
        <v>19</v>
      </c>
      <c r="F1765" s="280">
        <v>16.239999999999998</v>
      </c>
      <c r="G1765" s="36"/>
      <c r="H1765" s="41"/>
    </row>
    <row r="1766" spans="1:8" s="2" customFormat="1" ht="16.899999999999999" customHeight="1">
      <c r="A1766" s="36"/>
      <c r="B1766" s="41"/>
      <c r="C1766" s="279" t="s">
        <v>19</v>
      </c>
      <c r="D1766" s="279" t="s">
        <v>4445</v>
      </c>
      <c r="E1766" s="19" t="s">
        <v>19</v>
      </c>
      <c r="F1766" s="280">
        <v>7.37</v>
      </c>
      <c r="G1766" s="36"/>
      <c r="H1766" s="41"/>
    </row>
    <row r="1767" spans="1:8" s="2" customFormat="1" ht="16.899999999999999" customHeight="1">
      <c r="A1767" s="36"/>
      <c r="B1767" s="41"/>
      <c r="C1767" s="279" t="s">
        <v>19</v>
      </c>
      <c r="D1767" s="279" t="s">
        <v>4446</v>
      </c>
      <c r="E1767" s="19" t="s">
        <v>19</v>
      </c>
      <c r="F1767" s="280">
        <v>29.9</v>
      </c>
      <c r="G1767" s="36"/>
      <c r="H1767" s="41"/>
    </row>
    <row r="1768" spans="1:8" s="2" customFormat="1" ht="16.899999999999999" customHeight="1">
      <c r="A1768" s="36"/>
      <c r="B1768" s="41"/>
      <c r="C1768" s="279" t="s">
        <v>19</v>
      </c>
      <c r="D1768" s="279" t="s">
        <v>4447</v>
      </c>
      <c r="E1768" s="19" t="s">
        <v>19</v>
      </c>
      <c r="F1768" s="280">
        <v>0.97</v>
      </c>
      <c r="G1768" s="36"/>
      <c r="H1768" s="41"/>
    </row>
    <row r="1769" spans="1:8" s="2" customFormat="1" ht="16.899999999999999" customHeight="1">
      <c r="A1769" s="36"/>
      <c r="B1769" s="41"/>
      <c r="C1769" s="279" t="s">
        <v>19</v>
      </c>
      <c r="D1769" s="279" t="s">
        <v>4448</v>
      </c>
      <c r="E1769" s="19" t="s">
        <v>19</v>
      </c>
      <c r="F1769" s="280">
        <v>46.28</v>
      </c>
      <c r="G1769" s="36"/>
      <c r="H1769" s="41"/>
    </row>
    <row r="1770" spans="1:8" s="2" customFormat="1" ht="16.899999999999999" customHeight="1">
      <c r="A1770" s="36"/>
      <c r="B1770" s="41"/>
      <c r="C1770" s="279" t="s">
        <v>19</v>
      </c>
      <c r="D1770" s="279" t="s">
        <v>4449</v>
      </c>
      <c r="E1770" s="19" t="s">
        <v>19</v>
      </c>
      <c r="F1770" s="280">
        <v>1.5</v>
      </c>
      <c r="G1770" s="36"/>
      <c r="H1770" s="41"/>
    </row>
    <row r="1771" spans="1:8" s="2" customFormat="1" ht="16.899999999999999" customHeight="1">
      <c r="A1771" s="36"/>
      <c r="B1771" s="41"/>
      <c r="C1771" s="279" t="s">
        <v>19</v>
      </c>
      <c r="D1771" s="279" t="s">
        <v>4303</v>
      </c>
      <c r="E1771" s="19" t="s">
        <v>19</v>
      </c>
      <c r="F1771" s="280">
        <v>0</v>
      </c>
      <c r="G1771" s="36"/>
      <c r="H1771" s="41"/>
    </row>
    <row r="1772" spans="1:8" s="2" customFormat="1" ht="16.899999999999999" customHeight="1">
      <c r="A1772" s="36"/>
      <c r="B1772" s="41"/>
      <c r="C1772" s="279" t="s">
        <v>19</v>
      </c>
      <c r="D1772" s="279" t="s">
        <v>3954</v>
      </c>
      <c r="E1772" s="19" t="s">
        <v>19</v>
      </c>
      <c r="F1772" s="280">
        <v>86.62</v>
      </c>
      <c r="G1772" s="36"/>
      <c r="H1772" s="41"/>
    </row>
    <row r="1773" spans="1:8" s="2" customFormat="1" ht="16.899999999999999" customHeight="1">
      <c r="A1773" s="36"/>
      <c r="B1773" s="41"/>
      <c r="C1773" s="279" t="s">
        <v>19</v>
      </c>
      <c r="D1773" s="279" t="s">
        <v>3955</v>
      </c>
      <c r="E1773" s="19" t="s">
        <v>19</v>
      </c>
      <c r="F1773" s="280">
        <v>115.71</v>
      </c>
      <c r="G1773" s="36"/>
      <c r="H1773" s="41"/>
    </row>
    <row r="1774" spans="1:8" s="2" customFormat="1" ht="16.899999999999999" customHeight="1">
      <c r="A1774" s="36"/>
      <c r="B1774" s="41"/>
      <c r="C1774" s="279" t="s">
        <v>19</v>
      </c>
      <c r="D1774" s="279" t="s">
        <v>3956</v>
      </c>
      <c r="E1774" s="19" t="s">
        <v>19</v>
      </c>
      <c r="F1774" s="280">
        <v>154</v>
      </c>
      <c r="G1774" s="36"/>
      <c r="H1774" s="41"/>
    </row>
    <row r="1775" spans="1:8" s="2" customFormat="1" ht="16.899999999999999" customHeight="1">
      <c r="A1775" s="36"/>
      <c r="B1775" s="41"/>
      <c r="C1775" s="279" t="s">
        <v>19</v>
      </c>
      <c r="D1775" s="279" t="s">
        <v>3957</v>
      </c>
      <c r="E1775" s="19" t="s">
        <v>19</v>
      </c>
      <c r="F1775" s="280">
        <v>67.52</v>
      </c>
      <c r="G1775" s="36"/>
      <c r="H1775" s="41"/>
    </row>
    <row r="1776" spans="1:8" s="2" customFormat="1" ht="16.899999999999999" customHeight="1">
      <c r="A1776" s="36"/>
      <c r="B1776" s="41"/>
      <c r="C1776" s="279" t="s">
        <v>19</v>
      </c>
      <c r="D1776" s="279" t="s">
        <v>3958</v>
      </c>
      <c r="E1776" s="19" t="s">
        <v>19</v>
      </c>
      <c r="F1776" s="280">
        <v>32.479999999999997</v>
      </c>
      <c r="G1776" s="36"/>
      <c r="H1776" s="41"/>
    </row>
    <row r="1777" spans="1:8" s="2" customFormat="1" ht="16.899999999999999" customHeight="1">
      <c r="A1777" s="36"/>
      <c r="B1777" s="41"/>
      <c r="C1777" s="279" t="s">
        <v>19</v>
      </c>
      <c r="D1777" s="279" t="s">
        <v>3931</v>
      </c>
      <c r="E1777" s="19" t="s">
        <v>19</v>
      </c>
      <c r="F1777" s="280">
        <v>45.5</v>
      </c>
      <c r="G1777" s="36"/>
      <c r="H1777" s="41"/>
    </row>
    <row r="1778" spans="1:8" s="2" customFormat="1" ht="16.899999999999999" customHeight="1">
      <c r="A1778" s="36"/>
      <c r="B1778" s="41"/>
      <c r="C1778" s="279" t="s">
        <v>19</v>
      </c>
      <c r="D1778" s="279" t="s">
        <v>3343</v>
      </c>
      <c r="E1778" s="19" t="s">
        <v>19</v>
      </c>
      <c r="F1778" s="280">
        <v>0</v>
      </c>
      <c r="G1778" s="36"/>
      <c r="H1778" s="41"/>
    </row>
    <row r="1779" spans="1:8" s="2" customFormat="1" ht="16.899999999999999" customHeight="1">
      <c r="A1779" s="36"/>
      <c r="B1779" s="41"/>
      <c r="C1779" s="279" t="s">
        <v>19</v>
      </c>
      <c r="D1779" s="279" t="s">
        <v>3959</v>
      </c>
      <c r="E1779" s="19" t="s">
        <v>19</v>
      </c>
      <c r="F1779" s="280">
        <v>6.88</v>
      </c>
      <c r="G1779" s="36"/>
      <c r="H1779" s="41"/>
    </row>
    <row r="1780" spans="1:8" s="2" customFormat="1" ht="16.899999999999999" customHeight="1">
      <c r="A1780" s="36"/>
      <c r="B1780" s="41"/>
      <c r="C1780" s="279" t="s">
        <v>19</v>
      </c>
      <c r="D1780" s="279" t="s">
        <v>3960</v>
      </c>
      <c r="E1780" s="19" t="s">
        <v>19</v>
      </c>
      <c r="F1780" s="280">
        <v>20.3</v>
      </c>
      <c r="G1780" s="36"/>
      <c r="H1780" s="41"/>
    </row>
    <row r="1781" spans="1:8" s="2" customFormat="1" ht="16.899999999999999" customHeight="1">
      <c r="A1781" s="36"/>
      <c r="B1781" s="41"/>
      <c r="C1781" s="279" t="s">
        <v>19</v>
      </c>
      <c r="D1781" s="279" t="s">
        <v>3961</v>
      </c>
      <c r="E1781" s="19" t="s">
        <v>19</v>
      </c>
      <c r="F1781" s="280">
        <v>30.8</v>
      </c>
      <c r="G1781" s="36"/>
      <c r="H1781" s="41"/>
    </row>
    <row r="1782" spans="1:8" s="2" customFormat="1" ht="16.899999999999999" customHeight="1">
      <c r="A1782" s="36"/>
      <c r="B1782" s="41"/>
      <c r="C1782" s="279" t="s">
        <v>19</v>
      </c>
      <c r="D1782" s="279" t="s">
        <v>3962</v>
      </c>
      <c r="E1782" s="19" t="s">
        <v>19</v>
      </c>
      <c r="F1782" s="280">
        <v>22.155000000000001</v>
      </c>
      <c r="G1782" s="36"/>
      <c r="H1782" s="41"/>
    </row>
    <row r="1783" spans="1:8" s="2" customFormat="1" ht="16.899999999999999" customHeight="1">
      <c r="A1783" s="36"/>
      <c r="B1783" s="41"/>
      <c r="C1783" s="279" t="s">
        <v>19</v>
      </c>
      <c r="D1783" s="279" t="s">
        <v>3963</v>
      </c>
      <c r="E1783" s="19" t="s">
        <v>19</v>
      </c>
      <c r="F1783" s="280">
        <v>15.6</v>
      </c>
      <c r="G1783" s="36"/>
      <c r="H1783" s="41"/>
    </row>
    <row r="1784" spans="1:8" s="2" customFormat="1" ht="16.899999999999999" customHeight="1">
      <c r="A1784" s="36"/>
      <c r="B1784" s="41"/>
      <c r="C1784" s="279" t="s">
        <v>19</v>
      </c>
      <c r="D1784" s="279" t="s">
        <v>3964</v>
      </c>
      <c r="E1784" s="19" t="s">
        <v>19</v>
      </c>
      <c r="F1784" s="280">
        <v>0</v>
      </c>
      <c r="G1784" s="36"/>
      <c r="H1784" s="41"/>
    </row>
    <row r="1785" spans="1:8" s="2" customFormat="1" ht="16.899999999999999" customHeight="1">
      <c r="A1785" s="36"/>
      <c r="B1785" s="41"/>
      <c r="C1785" s="279" t="s">
        <v>19</v>
      </c>
      <c r="D1785" s="279" t="s">
        <v>3965</v>
      </c>
      <c r="E1785" s="19" t="s">
        <v>19</v>
      </c>
      <c r="F1785" s="280">
        <v>11.2</v>
      </c>
      <c r="G1785" s="36"/>
      <c r="H1785" s="41"/>
    </row>
    <row r="1786" spans="1:8" s="2" customFormat="1" ht="16.899999999999999" customHeight="1">
      <c r="A1786" s="36"/>
      <c r="B1786" s="41"/>
      <c r="C1786" s="279" t="s">
        <v>19</v>
      </c>
      <c r="D1786" s="279" t="s">
        <v>3966</v>
      </c>
      <c r="E1786" s="19" t="s">
        <v>19</v>
      </c>
      <c r="F1786" s="280">
        <v>89.06</v>
      </c>
      <c r="G1786" s="36"/>
      <c r="H1786" s="41"/>
    </row>
    <row r="1787" spans="1:8" s="2" customFormat="1" ht="16.899999999999999" customHeight="1">
      <c r="A1787" s="36"/>
      <c r="B1787" s="41"/>
      <c r="C1787" s="279" t="s">
        <v>19</v>
      </c>
      <c r="D1787" s="279" t="s">
        <v>3967</v>
      </c>
      <c r="E1787" s="19" t="s">
        <v>19</v>
      </c>
      <c r="F1787" s="280">
        <v>205.03</v>
      </c>
      <c r="G1787" s="36"/>
      <c r="H1787" s="41"/>
    </row>
    <row r="1788" spans="1:8" s="2" customFormat="1" ht="16.899999999999999" customHeight="1">
      <c r="A1788" s="36"/>
      <c r="B1788" s="41"/>
      <c r="C1788" s="279" t="s">
        <v>19</v>
      </c>
      <c r="D1788" s="279" t="s">
        <v>3968</v>
      </c>
      <c r="E1788" s="19" t="s">
        <v>19</v>
      </c>
      <c r="F1788" s="280">
        <v>280.27999999999997</v>
      </c>
      <c r="G1788" s="36"/>
      <c r="H1788" s="41"/>
    </row>
    <row r="1789" spans="1:8" s="2" customFormat="1" ht="16.899999999999999" customHeight="1">
      <c r="A1789" s="36"/>
      <c r="B1789" s="41"/>
      <c r="C1789" s="279" t="s">
        <v>19</v>
      </c>
      <c r="D1789" s="279" t="s">
        <v>3969</v>
      </c>
      <c r="E1789" s="19" t="s">
        <v>19</v>
      </c>
      <c r="F1789" s="280">
        <v>90.73</v>
      </c>
      <c r="G1789" s="36"/>
      <c r="H1789" s="41"/>
    </row>
    <row r="1790" spans="1:8" s="2" customFormat="1" ht="16.899999999999999" customHeight="1">
      <c r="A1790" s="36"/>
      <c r="B1790" s="41"/>
      <c r="C1790" s="279" t="s">
        <v>19</v>
      </c>
      <c r="D1790" s="279" t="s">
        <v>3970</v>
      </c>
      <c r="E1790" s="19" t="s">
        <v>19</v>
      </c>
      <c r="F1790" s="280">
        <v>9.36</v>
      </c>
      <c r="G1790" s="36"/>
      <c r="H1790" s="41"/>
    </row>
    <row r="1791" spans="1:8" s="2" customFormat="1" ht="16.899999999999999" customHeight="1">
      <c r="A1791" s="36"/>
      <c r="B1791" s="41"/>
      <c r="C1791" s="279" t="s">
        <v>19</v>
      </c>
      <c r="D1791" s="279" t="s">
        <v>3971</v>
      </c>
      <c r="E1791" s="19" t="s">
        <v>19</v>
      </c>
      <c r="F1791" s="280">
        <v>1029.96</v>
      </c>
      <c r="G1791" s="36"/>
      <c r="H1791" s="41"/>
    </row>
    <row r="1792" spans="1:8" s="2" customFormat="1" ht="16.899999999999999" customHeight="1">
      <c r="A1792" s="36"/>
      <c r="B1792" s="41"/>
      <c r="C1792" s="279" t="s">
        <v>262</v>
      </c>
      <c r="D1792" s="279" t="s">
        <v>349</v>
      </c>
      <c r="E1792" s="19" t="s">
        <v>19</v>
      </c>
      <c r="F1792" s="280">
        <v>2333.3449999999998</v>
      </c>
      <c r="G1792" s="36"/>
      <c r="H1792" s="41"/>
    </row>
    <row r="1793" spans="1:8" s="2" customFormat="1" ht="16.899999999999999" customHeight="1">
      <c r="A1793" s="36"/>
      <c r="B1793" s="41"/>
      <c r="C1793" s="281" t="s">
        <v>7614</v>
      </c>
      <c r="D1793" s="36"/>
      <c r="E1793" s="36"/>
      <c r="F1793" s="36"/>
      <c r="G1793" s="36"/>
      <c r="H1793" s="41"/>
    </row>
    <row r="1794" spans="1:8" s="2" customFormat="1" ht="16.899999999999999" customHeight="1">
      <c r="A1794" s="36"/>
      <c r="B1794" s="41"/>
      <c r="C1794" s="279" t="s">
        <v>565</v>
      </c>
      <c r="D1794" s="279" t="s">
        <v>566</v>
      </c>
      <c r="E1794" s="19" t="s">
        <v>152</v>
      </c>
      <c r="F1794" s="280">
        <v>700.00400000000002</v>
      </c>
      <c r="G1794" s="36"/>
      <c r="H1794" s="41"/>
    </row>
    <row r="1795" spans="1:8" s="2" customFormat="1" ht="16.899999999999999" customHeight="1">
      <c r="A1795" s="36"/>
      <c r="B1795" s="41"/>
      <c r="C1795" s="279" t="s">
        <v>518</v>
      </c>
      <c r="D1795" s="279" t="s">
        <v>519</v>
      </c>
      <c r="E1795" s="19" t="s">
        <v>152</v>
      </c>
      <c r="F1795" s="280">
        <v>1633.3420000000001</v>
      </c>
      <c r="G1795" s="36"/>
      <c r="H1795" s="41"/>
    </row>
    <row r="1796" spans="1:8" s="2" customFormat="1" ht="16.899999999999999" customHeight="1">
      <c r="A1796" s="36"/>
      <c r="B1796" s="41"/>
      <c r="C1796" s="279" t="s">
        <v>2426</v>
      </c>
      <c r="D1796" s="279" t="s">
        <v>2427</v>
      </c>
      <c r="E1796" s="19" t="s">
        <v>152</v>
      </c>
      <c r="F1796" s="280">
        <v>2333.3449999999998</v>
      </c>
      <c r="G1796" s="36"/>
      <c r="H1796" s="41"/>
    </row>
    <row r="1797" spans="1:8" s="2" customFormat="1" ht="16.899999999999999" customHeight="1">
      <c r="A1797" s="36"/>
      <c r="B1797" s="41"/>
      <c r="C1797" s="279" t="s">
        <v>2433</v>
      </c>
      <c r="D1797" s="279" t="s">
        <v>2434</v>
      </c>
      <c r="E1797" s="19" t="s">
        <v>152</v>
      </c>
      <c r="F1797" s="280">
        <v>2333.3449999999998</v>
      </c>
      <c r="G1797" s="36"/>
      <c r="H1797" s="41"/>
    </row>
    <row r="1798" spans="1:8" s="2" customFormat="1" ht="16.899999999999999" customHeight="1">
      <c r="A1798" s="36"/>
      <c r="B1798" s="41"/>
      <c r="C1798" s="279" t="s">
        <v>709</v>
      </c>
      <c r="D1798" s="279" t="s">
        <v>710</v>
      </c>
      <c r="E1798" s="19" t="s">
        <v>152</v>
      </c>
      <c r="F1798" s="280">
        <v>4560.3450000000003</v>
      </c>
      <c r="G1798" s="36"/>
      <c r="H1798" s="41"/>
    </row>
    <row r="1799" spans="1:8" s="2" customFormat="1" ht="16.899999999999999" customHeight="1">
      <c r="A1799" s="36"/>
      <c r="B1799" s="41"/>
      <c r="C1799" s="279" t="s">
        <v>19</v>
      </c>
      <c r="D1799" s="279" t="s">
        <v>4694</v>
      </c>
      <c r="E1799" s="19" t="s">
        <v>19</v>
      </c>
      <c r="F1799" s="280">
        <v>178.50800000000001</v>
      </c>
      <c r="G1799" s="36"/>
      <c r="H1799" s="41"/>
    </row>
    <row r="1800" spans="1:8" s="2" customFormat="1" ht="16.899999999999999" customHeight="1">
      <c r="A1800" s="36"/>
      <c r="B1800" s="41"/>
      <c r="C1800" s="279" t="s">
        <v>270</v>
      </c>
      <c r="D1800" s="279" t="s">
        <v>349</v>
      </c>
      <c r="E1800" s="19" t="s">
        <v>19</v>
      </c>
      <c r="F1800" s="280">
        <v>178.50800000000001</v>
      </c>
      <c r="G1800" s="36"/>
      <c r="H1800" s="41"/>
    </row>
    <row r="1801" spans="1:8" s="2" customFormat="1" ht="16.899999999999999" customHeight="1">
      <c r="A1801" s="36"/>
      <c r="B1801" s="41"/>
      <c r="C1801" s="281" t="s">
        <v>7614</v>
      </c>
      <c r="D1801" s="36"/>
      <c r="E1801" s="36"/>
      <c r="F1801" s="36"/>
      <c r="G1801" s="36"/>
      <c r="H1801" s="41"/>
    </row>
    <row r="1802" spans="1:8" s="2" customFormat="1" ht="16.899999999999999" customHeight="1">
      <c r="A1802" s="36"/>
      <c r="B1802" s="41"/>
      <c r="C1802" s="279" t="s">
        <v>1299</v>
      </c>
      <c r="D1802" s="279" t="s">
        <v>1300</v>
      </c>
      <c r="E1802" s="19" t="s">
        <v>152</v>
      </c>
      <c r="F1802" s="280">
        <v>178.50800000000001</v>
      </c>
      <c r="G1802" s="36"/>
      <c r="H1802" s="41"/>
    </row>
    <row r="1803" spans="1:8" s="2" customFormat="1" ht="16.899999999999999" customHeight="1">
      <c r="A1803" s="36"/>
      <c r="B1803" s="41"/>
      <c r="C1803" s="279" t="s">
        <v>1279</v>
      </c>
      <c r="D1803" s="279" t="s">
        <v>1280</v>
      </c>
      <c r="E1803" s="19" t="s">
        <v>152</v>
      </c>
      <c r="F1803" s="280">
        <v>35.701999999999998</v>
      </c>
      <c r="G1803" s="36"/>
      <c r="H1803" s="41"/>
    </row>
    <row r="1804" spans="1:8" s="2" customFormat="1" ht="16.899999999999999" customHeight="1">
      <c r="A1804" s="36"/>
      <c r="B1804" s="41"/>
      <c r="C1804" s="279" t="s">
        <v>1314</v>
      </c>
      <c r="D1804" s="279" t="s">
        <v>1315</v>
      </c>
      <c r="E1804" s="19" t="s">
        <v>152</v>
      </c>
      <c r="F1804" s="280">
        <v>178.50800000000001</v>
      </c>
      <c r="G1804" s="36"/>
      <c r="H1804" s="41"/>
    </row>
    <row r="1805" spans="1:8" s="2" customFormat="1" ht="16.899999999999999" customHeight="1">
      <c r="A1805" s="36"/>
      <c r="B1805" s="41"/>
      <c r="C1805" s="275" t="s">
        <v>3886</v>
      </c>
      <c r="D1805" s="276" t="s">
        <v>3887</v>
      </c>
      <c r="E1805" s="277" t="s">
        <v>152</v>
      </c>
      <c r="F1805" s="278">
        <v>37</v>
      </c>
      <c r="G1805" s="36"/>
      <c r="H1805" s="41"/>
    </row>
    <row r="1806" spans="1:8" s="2" customFormat="1" ht="16.899999999999999" customHeight="1">
      <c r="A1806" s="36"/>
      <c r="B1806" s="41"/>
      <c r="C1806" s="279" t="s">
        <v>19</v>
      </c>
      <c r="D1806" s="279" t="s">
        <v>3943</v>
      </c>
      <c r="E1806" s="19" t="s">
        <v>19</v>
      </c>
      <c r="F1806" s="280">
        <v>0</v>
      </c>
      <c r="G1806" s="36"/>
      <c r="H1806" s="41"/>
    </row>
    <row r="1807" spans="1:8" s="2" customFormat="1" ht="16.899999999999999" customHeight="1">
      <c r="A1807" s="36"/>
      <c r="B1807" s="41"/>
      <c r="C1807" s="279" t="s">
        <v>19</v>
      </c>
      <c r="D1807" s="279" t="s">
        <v>3944</v>
      </c>
      <c r="E1807" s="19" t="s">
        <v>19</v>
      </c>
      <c r="F1807" s="280">
        <v>10</v>
      </c>
      <c r="G1807" s="36"/>
      <c r="H1807" s="41"/>
    </row>
    <row r="1808" spans="1:8" s="2" customFormat="1" ht="16.899999999999999" customHeight="1">
      <c r="A1808" s="36"/>
      <c r="B1808" s="41"/>
      <c r="C1808" s="279" t="s">
        <v>19</v>
      </c>
      <c r="D1808" s="279" t="s">
        <v>3945</v>
      </c>
      <c r="E1808" s="19" t="s">
        <v>19</v>
      </c>
      <c r="F1808" s="280">
        <v>27</v>
      </c>
      <c r="G1808" s="36"/>
      <c r="H1808" s="41"/>
    </row>
    <row r="1809" spans="1:8" s="2" customFormat="1" ht="16.899999999999999" customHeight="1">
      <c r="A1809" s="36"/>
      <c r="B1809" s="41"/>
      <c r="C1809" s="279" t="s">
        <v>3886</v>
      </c>
      <c r="D1809" s="279" t="s">
        <v>349</v>
      </c>
      <c r="E1809" s="19" t="s">
        <v>19</v>
      </c>
      <c r="F1809" s="280">
        <v>37</v>
      </c>
      <c r="G1809" s="36"/>
      <c r="H1809" s="41"/>
    </row>
    <row r="1810" spans="1:8" s="2" customFormat="1" ht="16.899999999999999" customHeight="1">
      <c r="A1810" s="36"/>
      <c r="B1810" s="41"/>
      <c r="C1810" s="281" t="s">
        <v>7614</v>
      </c>
      <c r="D1810" s="36"/>
      <c r="E1810" s="36"/>
      <c r="F1810" s="36"/>
      <c r="G1810" s="36"/>
      <c r="H1810" s="41"/>
    </row>
    <row r="1811" spans="1:8" s="2" customFormat="1" ht="16.899999999999999" customHeight="1">
      <c r="A1811" s="36"/>
      <c r="B1811" s="41"/>
      <c r="C1811" s="279" t="s">
        <v>3939</v>
      </c>
      <c r="D1811" s="279" t="s">
        <v>3940</v>
      </c>
      <c r="E1811" s="19" t="s">
        <v>152</v>
      </c>
      <c r="F1811" s="280">
        <v>37</v>
      </c>
      <c r="G1811" s="36"/>
      <c r="H1811" s="41"/>
    </row>
    <row r="1812" spans="1:8" s="2" customFormat="1" ht="16.899999999999999" customHeight="1">
      <c r="A1812" s="36"/>
      <c r="B1812" s="41"/>
      <c r="C1812" s="279" t="s">
        <v>416</v>
      </c>
      <c r="D1812" s="279" t="s">
        <v>417</v>
      </c>
      <c r="E1812" s="19" t="s">
        <v>152</v>
      </c>
      <c r="F1812" s="280">
        <v>1008.24</v>
      </c>
      <c r="G1812" s="36"/>
      <c r="H1812" s="41"/>
    </row>
    <row r="1813" spans="1:8" s="2" customFormat="1" ht="16.899999999999999" customHeight="1">
      <c r="A1813" s="36"/>
      <c r="B1813" s="41"/>
      <c r="C1813" s="279" t="s">
        <v>2421</v>
      </c>
      <c r="D1813" s="279" t="s">
        <v>2422</v>
      </c>
      <c r="E1813" s="19" t="s">
        <v>152</v>
      </c>
      <c r="F1813" s="280">
        <v>2077</v>
      </c>
      <c r="G1813" s="36"/>
      <c r="H1813" s="41"/>
    </row>
    <row r="1814" spans="1:8" s="2" customFormat="1" ht="16.899999999999999" customHeight="1">
      <c r="A1814" s="36"/>
      <c r="B1814" s="41"/>
      <c r="C1814" s="279" t="s">
        <v>662</v>
      </c>
      <c r="D1814" s="279" t="s">
        <v>663</v>
      </c>
      <c r="E1814" s="19" t="s">
        <v>152</v>
      </c>
      <c r="F1814" s="280">
        <v>3951.989</v>
      </c>
      <c r="G1814" s="36"/>
      <c r="H1814" s="41"/>
    </row>
    <row r="1815" spans="1:8" s="2" customFormat="1" ht="16.899999999999999" customHeight="1">
      <c r="A1815" s="36"/>
      <c r="B1815" s="41"/>
      <c r="C1815" s="279" t="s">
        <v>709</v>
      </c>
      <c r="D1815" s="279" t="s">
        <v>710</v>
      </c>
      <c r="E1815" s="19" t="s">
        <v>152</v>
      </c>
      <c r="F1815" s="280">
        <v>4560.3450000000003</v>
      </c>
      <c r="G1815" s="36"/>
      <c r="H1815" s="41"/>
    </row>
    <row r="1816" spans="1:8" s="2" customFormat="1" ht="16.899999999999999" customHeight="1">
      <c r="A1816" s="36"/>
      <c r="B1816" s="41"/>
      <c r="C1816" s="275" t="s">
        <v>273</v>
      </c>
      <c r="D1816" s="276" t="s">
        <v>274</v>
      </c>
      <c r="E1816" s="277" t="s">
        <v>135</v>
      </c>
      <c r="F1816" s="278">
        <v>73.7</v>
      </c>
      <c r="G1816" s="36"/>
      <c r="H1816" s="41"/>
    </row>
    <row r="1817" spans="1:8" s="2" customFormat="1" ht="16.899999999999999" customHeight="1">
      <c r="A1817" s="36"/>
      <c r="B1817" s="41"/>
      <c r="C1817" s="279" t="s">
        <v>19</v>
      </c>
      <c r="D1817" s="279" t="s">
        <v>3994</v>
      </c>
      <c r="E1817" s="19" t="s">
        <v>19</v>
      </c>
      <c r="F1817" s="280">
        <v>0</v>
      </c>
      <c r="G1817" s="36"/>
      <c r="H1817" s="41"/>
    </row>
    <row r="1818" spans="1:8" s="2" customFormat="1" ht="16.899999999999999" customHeight="1">
      <c r="A1818" s="36"/>
      <c r="B1818" s="41"/>
      <c r="C1818" s="279" t="s">
        <v>19</v>
      </c>
      <c r="D1818" s="279" t="s">
        <v>4160</v>
      </c>
      <c r="E1818" s="19" t="s">
        <v>19</v>
      </c>
      <c r="F1818" s="280">
        <v>25</v>
      </c>
      <c r="G1818" s="36"/>
      <c r="H1818" s="41"/>
    </row>
    <row r="1819" spans="1:8" s="2" customFormat="1" ht="16.899999999999999" customHeight="1">
      <c r="A1819" s="36"/>
      <c r="B1819" s="41"/>
      <c r="C1819" s="279" t="s">
        <v>19</v>
      </c>
      <c r="D1819" s="279" t="s">
        <v>4161</v>
      </c>
      <c r="E1819" s="19" t="s">
        <v>19</v>
      </c>
      <c r="F1819" s="280">
        <v>30.3</v>
      </c>
      <c r="G1819" s="36"/>
      <c r="H1819" s="41"/>
    </row>
    <row r="1820" spans="1:8" s="2" customFormat="1" ht="16.899999999999999" customHeight="1">
      <c r="A1820" s="36"/>
      <c r="B1820" s="41"/>
      <c r="C1820" s="279" t="s">
        <v>19</v>
      </c>
      <c r="D1820" s="279" t="s">
        <v>4162</v>
      </c>
      <c r="E1820" s="19" t="s">
        <v>19</v>
      </c>
      <c r="F1820" s="280">
        <v>18.399999999999999</v>
      </c>
      <c r="G1820" s="36"/>
      <c r="H1820" s="41"/>
    </row>
    <row r="1821" spans="1:8" s="2" customFormat="1" ht="16.899999999999999" customHeight="1">
      <c r="A1821" s="36"/>
      <c r="B1821" s="41"/>
      <c r="C1821" s="279" t="s">
        <v>273</v>
      </c>
      <c r="D1821" s="279" t="s">
        <v>349</v>
      </c>
      <c r="E1821" s="19" t="s">
        <v>19</v>
      </c>
      <c r="F1821" s="280">
        <v>73.7</v>
      </c>
      <c r="G1821" s="36"/>
      <c r="H1821" s="41"/>
    </row>
    <row r="1822" spans="1:8" s="2" customFormat="1" ht="16.899999999999999" customHeight="1">
      <c r="A1822" s="36"/>
      <c r="B1822" s="41"/>
      <c r="C1822" s="281" t="s">
        <v>7614</v>
      </c>
      <c r="D1822" s="36"/>
      <c r="E1822" s="36"/>
      <c r="F1822" s="36"/>
      <c r="G1822" s="36"/>
      <c r="H1822" s="41"/>
    </row>
    <row r="1823" spans="1:8" s="2" customFormat="1" ht="16.899999999999999" customHeight="1">
      <c r="A1823" s="36"/>
      <c r="B1823" s="41"/>
      <c r="C1823" s="279" t="s">
        <v>4158</v>
      </c>
      <c r="D1823" s="279" t="s">
        <v>805</v>
      </c>
      <c r="E1823" s="19" t="s">
        <v>135</v>
      </c>
      <c r="F1823" s="280">
        <v>73.7</v>
      </c>
      <c r="G1823" s="36"/>
      <c r="H1823" s="41"/>
    </row>
    <row r="1824" spans="1:8" s="2" customFormat="1" ht="16.899999999999999" customHeight="1">
      <c r="A1824" s="36"/>
      <c r="B1824" s="41"/>
      <c r="C1824" s="279" t="s">
        <v>2480</v>
      </c>
      <c r="D1824" s="279" t="s">
        <v>2481</v>
      </c>
      <c r="E1824" s="19" t="s">
        <v>135</v>
      </c>
      <c r="F1824" s="280">
        <v>88.44</v>
      </c>
      <c r="G1824" s="36"/>
      <c r="H1824" s="41"/>
    </row>
    <row r="1825" spans="1:8" s="2" customFormat="1" ht="16.899999999999999" customHeight="1">
      <c r="A1825" s="36"/>
      <c r="B1825" s="41"/>
      <c r="C1825" s="279" t="s">
        <v>2477</v>
      </c>
      <c r="D1825" s="279" t="s">
        <v>2478</v>
      </c>
      <c r="E1825" s="19" t="s">
        <v>152</v>
      </c>
      <c r="F1825" s="280">
        <v>11.055</v>
      </c>
      <c r="G1825" s="36"/>
      <c r="H1825" s="41"/>
    </row>
    <row r="1826" spans="1:8" s="2" customFormat="1" ht="16.899999999999999" customHeight="1">
      <c r="A1826" s="36"/>
      <c r="B1826" s="41"/>
      <c r="C1826" s="275" t="s">
        <v>2262</v>
      </c>
      <c r="D1826" s="276" t="s">
        <v>2263</v>
      </c>
      <c r="E1826" s="277" t="s">
        <v>186</v>
      </c>
      <c r="F1826" s="278">
        <v>98</v>
      </c>
      <c r="G1826" s="36"/>
      <c r="H1826" s="41"/>
    </row>
    <row r="1827" spans="1:8" s="2" customFormat="1" ht="16.899999999999999" customHeight="1">
      <c r="A1827" s="36"/>
      <c r="B1827" s="41"/>
      <c r="C1827" s="279" t="s">
        <v>19</v>
      </c>
      <c r="D1827" s="279" t="s">
        <v>3994</v>
      </c>
      <c r="E1827" s="19" t="s">
        <v>19</v>
      </c>
      <c r="F1827" s="280">
        <v>0</v>
      </c>
      <c r="G1827" s="36"/>
      <c r="H1827" s="41"/>
    </row>
    <row r="1828" spans="1:8" s="2" customFormat="1" ht="16.899999999999999" customHeight="1">
      <c r="A1828" s="36"/>
      <c r="B1828" s="41"/>
      <c r="C1828" s="279" t="s">
        <v>19</v>
      </c>
      <c r="D1828" s="279" t="s">
        <v>3995</v>
      </c>
      <c r="E1828" s="19" t="s">
        <v>19</v>
      </c>
      <c r="F1828" s="280">
        <v>44</v>
      </c>
      <c r="G1828" s="36"/>
      <c r="H1828" s="41"/>
    </row>
    <row r="1829" spans="1:8" s="2" customFormat="1" ht="16.899999999999999" customHeight="1">
      <c r="A1829" s="36"/>
      <c r="B1829" s="41"/>
      <c r="C1829" s="279" t="s">
        <v>19</v>
      </c>
      <c r="D1829" s="279" t="s">
        <v>3996</v>
      </c>
      <c r="E1829" s="19" t="s">
        <v>19</v>
      </c>
      <c r="F1829" s="280">
        <v>30</v>
      </c>
      <c r="G1829" s="36"/>
      <c r="H1829" s="41"/>
    </row>
    <row r="1830" spans="1:8" s="2" customFormat="1" ht="16.899999999999999" customHeight="1">
      <c r="A1830" s="36"/>
      <c r="B1830" s="41"/>
      <c r="C1830" s="279" t="s">
        <v>19</v>
      </c>
      <c r="D1830" s="279" t="s">
        <v>3997</v>
      </c>
      <c r="E1830" s="19" t="s">
        <v>19</v>
      </c>
      <c r="F1830" s="280">
        <v>24</v>
      </c>
      <c r="G1830" s="36"/>
      <c r="H1830" s="41"/>
    </row>
    <row r="1831" spans="1:8" s="2" customFormat="1" ht="16.899999999999999" customHeight="1">
      <c r="A1831" s="36"/>
      <c r="B1831" s="41"/>
      <c r="C1831" s="279" t="s">
        <v>2262</v>
      </c>
      <c r="D1831" s="279" t="s">
        <v>349</v>
      </c>
      <c r="E1831" s="19" t="s">
        <v>19</v>
      </c>
      <c r="F1831" s="280">
        <v>98</v>
      </c>
      <c r="G1831" s="36"/>
      <c r="H1831" s="41"/>
    </row>
    <row r="1832" spans="1:8" s="2" customFormat="1" ht="16.899999999999999" customHeight="1">
      <c r="A1832" s="36"/>
      <c r="B1832" s="41"/>
      <c r="C1832" s="281" t="s">
        <v>7614</v>
      </c>
      <c r="D1832" s="36"/>
      <c r="E1832" s="36"/>
      <c r="F1832" s="36"/>
      <c r="G1832" s="36"/>
      <c r="H1832" s="41"/>
    </row>
    <row r="1833" spans="1:8" s="2" customFormat="1" ht="16.899999999999999" customHeight="1">
      <c r="A1833" s="36"/>
      <c r="B1833" s="41"/>
      <c r="C1833" s="279" t="s">
        <v>580</v>
      </c>
      <c r="D1833" s="279" t="s">
        <v>581</v>
      </c>
      <c r="E1833" s="19" t="s">
        <v>186</v>
      </c>
      <c r="F1833" s="280">
        <v>98</v>
      </c>
      <c r="G1833" s="36"/>
      <c r="H1833" s="41"/>
    </row>
    <row r="1834" spans="1:8" s="2" customFormat="1" ht="16.899999999999999" customHeight="1">
      <c r="A1834" s="36"/>
      <c r="B1834" s="41"/>
      <c r="C1834" s="279" t="s">
        <v>873</v>
      </c>
      <c r="D1834" s="279" t="s">
        <v>874</v>
      </c>
      <c r="E1834" s="19" t="s">
        <v>186</v>
      </c>
      <c r="F1834" s="280">
        <v>4.9000000000000004</v>
      </c>
      <c r="G1834" s="36"/>
      <c r="H1834" s="41"/>
    </row>
    <row r="1835" spans="1:8" s="2" customFormat="1" ht="16.899999999999999" customHeight="1">
      <c r="A1835" s="36"/>
      <c r="B1835" s="41"/>
      <c r="C1835" s="279" t="s">
        <v>859</v>
      </c>
      <c r="D1835" s="279" t="s">
        <v>860</v>
      </c>
      <c r="E1835" s="19" t="s">
        <v>186</v>
      </c>
      <c r="F1835" s="280">
        <v>49</v>
      </c>
      <c r="G1835" s="36"/>
      <c r="H1835" s="41"/>
    </row>
    <row r="1836" spans="1:8" s="2" customFormat="1" ht="16.899999999999999" customHeight="1">
      <c r="A1836" s="36"/>
      <c r="B1836" s="41"/>
      <c r="C1836" s="279" t="s">
        <v>866</v>
      </c>
      <c r="D1836" s="279" t="s">
        <v>867</v>
      </c>
      <c r="E1836" s="19" t="s">
        <v>186</v>
      </c>
      <c r="F1836" s="280">
        <v>49</v>
      </c>
      <c r="G1836" s="36"/>
      <c r="H1836" s="41"/>
    </row>
    <row r="1837" spans="1:8" s="2" customFormat="1" ht="16.899999999999999" customHeight="1">
      <c r="A1837" s="36"/>
      <c r="B1837" s="41"/>
      <c r="C1837" s="275" t="s">
        <v>281</v>
      </c>
      <c r="D1837" s="276" t="s">
        <v>282</v>
      </c>
      <c r="E1837" s="277" t="s">
        <v>152</v>
      </c>
      <c r="F1837" s="278">
        <v>1574.989</v>
      </c>
      <c r="G1837" s="36"/>
      <c r="H1837" s="41"/>
    </row>
    <row r="1838" spans="1:8" s="2" customFormat="1" ht="16.899999999999999" customHeight="1">
      <c r="A1838" s="36"/>
      <c r="B1838" s="41"/>
      <c r="C1838" s="279" t="s">
        <v>19</v>
      </c>
      <c r="D1838" s="279" t="s">
        <v>3924</v>
      </c>
      <c r="E1838" s="19" t="s">
        <v>19</v>
      </c>
      <c r="F1838" s="280">
        <v>0</v>
      </c>
      <c r="G1838" s="36"/>
      <c r="H1838" s="41"/>
    </row>
    <row r="1839" spans="1:8" s="2" customFormat="1" ht="16.899999999999999" customHeight="1">
      <c r="A1839" s="36"/>
      <c r="B1839" s="41"/>
      <c r="C1839" s="279" t="s">
        <v>19</v>
      </c>
      <c r="D1839" s="279" t="s">
        <v>3359</v>
      </c>
      <c r="E1839" s="19" t="s">
        <v>19</v>
      </c>
      <c r="F1839" s="280">
        <v>0</v>
      </c>
      <c r="G1839" s="36"/>
      <c r="H1839" s="41"/>
    </row>
    <row r="1840" spans="1:8" s="2" customFormat="1" ht="16.899999999999999" customHeight="1">
      <c r="A1840" s="36"/>
      <c r="B1840" s="41"/>
      <c r="C1840" s="279" t="s">
        <v>19</v>
      </c>
      <c r="D1840" s="279" t="s">
        <v>4104</v>
      </c>
      <c r="E1840" s="19" t="s">
        <v>19</v>
      </c>
      <c r="F1840" s="280">
        <v>42.56</v>
      </c>
      <c r="G1840" s="36"/>
      <c r="H1840" s="41"/>
    </row>
    <row r="1841" spans="1:8" s="2" customFormat="1" ht="16.899999999999999" customHeight="1">
      <c r="A1841" s="36"/>
      <c r="B1841" s="41"/>
      <c r="C1841" s="279" t="s">
        <v>19</v>
      </c>
      <c r="D1841" s="279" t="s">
        <v>4105</v>
      </c>
      <c r="E1841" s="19" t="s">
        <v>19</v>
      </c>
      <c r="F1841" s="280">
        <v>58.56</v>
      </c>
      <c r="G1841" s="36"/>
      <c r="H1841" s="41"/>
    </row>
    <row r="1842" spans="1:8" s="2" customFormat="1" ht="16.899999999999999" customHeight="1">
      <c r="A1842" s="36"/>
      <c r="B1842" s="41"/>
      <c r="C1842" s="279" t="s">
        <v>19</v>
      </c>
      <c r="D1842" s="279" t="s">
        <v>4106</v>
      </c>
      <c r="E1842" s="19" t="s">
        <v>19</v>
      </c>
      <c r="F1842" s="280">
        <v>46.69</v>
      </c>
      <c r="G1842" s="36"/>
      <c r="H1842" s="41"/>
    </row>
    <row r="1843" spans="1:8" s="2" customFormat="1" ht="16.899999999999999" customHeight="1">
      <c r="A1843" s="36"/>
      <c r="B1843" s="41"/>
      <c r="C1843" s="279" t="s">
        <v>19</v>
      </c>
      <c r="D1843" s="279" t="s">
        <v>4107</v>
      </c>
      <c r="E1843" s="19" t="s">
        <v>19</v>
      </c>
      <c r="F1843" s="280">
        <v>147.84</v>
      </c>
      <c r="G1843" s="36"/>
      <c r="H1843" s="41"/>
    </row>
    <row r="1844" spans="1:8" s="2" customFormat="1" ht="16.899999999999999" customHeight="1">
      <c r="A1844" s="36"/>
      <c r="B1844" s="41"/>
      <c r="C1844" s="279" t="s">
        <v>19</v>
      </c>
      <c r="D1844" s="279" t="s">
        <v>4108</v>
      </c>
      <c r="E1844" s="19" t="s">
        <v>19</v>
      </c>
      <c r="F1844" s="280">
        <v>107.61</v>
      </c>
      <c r="G1844" s="36"/>
      <c r="H1844" s="41"/>
    </row>
    <row r="1845" spans="1:8" s="2" customFormat="1" ht="16.899999999999999" customHeight="1">
      <c r="A1845" s="36"/>
      <c r="B1845" s="41"/>
      <c r="C1845" s="279" t="s">
        <v>19</v>
      </c>
      <c r="D1845" s="279" t="s">
        <v>4109</v>
      </c>
      <c r="E1845" s="19" t="s">
        <v>19</v>
      </c>
      <c r="F1845" s="280">
        <v>56</v>
      </c>
      <c r="G1845" s="36"/>
      <c r="H1845" s="41"/>
    </row>
    <row r="1846" spans="1:8" s="2" customFormat="1" ht="16.899999999999999" customHeight="1">
      <c r="A1846" s="36"/>
      <c r="B1846" s="41"/>
      <c r="C1846" s="279" t="s">
        <v>19</v>
      </c>
      <c r="D1846" s="279" t="s">
        <v>4110</v>
      </c>
      <c r="E1846" s="19" t="s">
        <v>19</v>
      </c>
      <c r="F1846" s="280">
        <v>26</v>
      </c>
      <c r="G1846" s="36"/>
      <c r="H1846" s="41"/>
    </row>
    <row r="1847" spans="1:8" s="2" customFormat="1" ht="16.899999999999999" customHeight="1">
      <c r="A1847" s="36"/>
      <c r="B1847" s="41"/>
      <c r="C1847" s="279" t="s">
        <v>19</v>
      </c>
      <c r="D1847" s="279" t="s">
        <v>3343</v>
      </c>
      <c r="E1847" s="19" t="s">
        <v>19</v>
      </c>
      <c r="F1847" s="280">
        <v>0</v>
      </c>
      <c r="G1847" s="36"/>
      <c r="H1847" s="41"/>
    </row>
    <row r="1848" spans="1:8" s="2" customFormat="1" ht="16.899999999999999" customHeight="1">
      <c r="A1848" s="36"/>
      <c r="B1848" s="41"/>
      <c r="C1848" s="279" t="s">
        <v>19</v>
      </c>
      <c r="D1848" s="279" t="s">
        <v>4111</v>
      </c>
      <c r="E1848" s="19" t="s">
        <v>19</v>
      </c>
      <c r="F1848" s="280">
        <v>39.56</v>
      </c>
      <c r="G1848" s="36"/>
      <c r="H1848" s="41"/>
    </row>
    <row r="1849" spans="1:8" s="2" customFormat="1" ht="16.899999999999999" customHeight="1">
      <c r="A1849" s="36"/>
      <c r="B1849" s="41"/>
      <c r="C1849" s="279" t="s">
        <v>19</v>
      </c>
      <c r="D1849" s="279" t="s">
        <v>4112</v>
      </c>
      <c r="E1849" s="19" t="s">
        <v>19</v>
      </c>
      <c r="F1849" s="280">
        <v>243.6</v>
      </c>
      <c r="G1849" s="36"/>
      <c r="H1849" s="41"/>
    </row>
    <row r="1850" spans="1:8" s="2" customFormat="1" ht="16.899999999999999" customHeight="1">
      <c r="A1850" s="36"/>
      <c r="B1850" s="41"/>
      <c r="C1850" s="279" t="s">
        <v>19</v>
      </c>
      <c r="D1850" s="279" t="s">
        <v>4113</v>
      </c>
      <c r="E1850" s="19" t="s">
        <v>19</v>
      </c>
      <c r="F1850" s="280">
        <v>394.24</v>
      </c>
      <c r="G1850" s="36"/>
      <c r="H1850" s="41"/>
    </row>
    <row r="1851" spans="1:8" s="2" customFormat="1" ht="16.899999999999999" customHeight="1">
      <c r="A1851" s="36"/>
      <c r="B1851" s="41"/>
      <c r="C1851" s="279" t="s">
        <v>19</v>
      </c>
      <c r="D1851" s="279" t="s">
        <v>4114</v>
      </c>
      <c r="E1851" s="19" t="s">
        <v>19</v>
      </c>
      <c r="F1851" s="280">
        <v>124.49</v>
      </c>
      <c r="G1851" s="36"/>
      <c r="H1851" s="41"/>
    </row>
    <row r="1852" spans="1:8" s="2" customFormat="1" ht="16.899999999999999" customHeight="1">
      <c r="A1852" s="36"/>
      <c r="B1852" s="41"/>
      <c r="C1852" s="279" t="s">
        <v>19</v>
      </c>
      <c r="D1852" s="279" t="s">
        <v>4115</v>
      </c>
      <c r="E1852" s="19" t="s">
        <v>19</v>
      </c>
      <c r="F1852" s="280">
        <v>12.35</v>
      </c>
      <c r="G1852" s="36"/>
      <c r="H1852" s="41"/>
    </row>
    <row r="1853" spans="1:8" s="2" customFormat="1" ht="16.899999999999999" customHeight="1">
      <c r="A1853" s="36"/>
      <c r="B1853" s="41"/>
      <c r="C1853" s="279" t="s">
        <v>19</v>
      </c>
      <c r="D1853" s="279" t="s">
        <v>4116</v>
      </c>
      <c r="E1853" s="19" t="s">
        <v>19</v>
      </c>
      <c r="F1853" s="280">
        <v>267.84500000000003</v>
      </c>
      <c r="G1853" s="36"/>
      <c r="H1853" s="41"/>
    </row>
    <row r="1854" spans="1:8" s="2" customFormat="1" ht="16.899999999999999" customHeight="1">
      <c r="A1854" s="36"/>
      <c r="B1854" s="41"/>
      <c r="C1854" s="279" t="s">
        <v>19</v>
      </c>
      <c r="D1854" s="279" t="s">
        <v>4117</v>
      </c>
      <c r="E1854" s="19" t="s">
        <v>19</v>
      </c>
      <c r="F1854" s="280">
        <v>0</v>
      </c>
      <c r="G1854" s="36"/>
      <c r="H1854" s="41"/>
    </row>
    <row r="1855" spans="1:8" s="2" customFormat="1" ht="16.899999999999999" customHeight="1">
      <c r="A1855" s="36"/>
      <c r="B1855" s="41"/>
      <c r="C1855" s="279" t="s">
        <v>19</v>
      </c>
      <c r="D1855" s="279" t="s">
        <v>4118</v>
      </c>
      <c r="E1855" s="19" t="s">
        <v>19</v>
      </c>
      <c r="F1855" s="280">
        <v>7.6440000000000001</v>
      </c>
      <c r="G1855" s="36"/>
      <c r="H1855" s="41"/>
    </row>
    <row r="1856" spans="1:8" s="2" customFormat="1" ht="16.899999999999999" customHeight="1">
      <c r="A1856" s="36"/>
      <c r="B1856" s="41"/>
      <c r="C1856" s="279" t="s">
        <v>281</v>
      </c>
      <c r="D1856" s="279" t="s">
        <v>349</v>
      </c>
      <c r="E1856" s="19" t="s">
        <v>19</v>
      </c>
      <c r="F1856" s="280">
        <v>1574.989</v>
      </c>
      <c r="G1856" s="36"/>
      <c r="H1856" s="41"/>
    </row>
    <row r="1857" spans="1:8" s="2" customFormat="1" ht="16.899999999999999" customHeight="1">
      <c r="A1857" s="36"/>
      <c r="B1857" s="41"/>
      <c r="C1857" s="281" t="s">
        <v>7614</v>
      </c>
      <c r="D1857" s="36"/>
      <c r="E1857" s="36"/>
      <c r="F1857" s="36"/>
      <c r="G1857" s="36"/>
      <c r="H1857" s="41"/>
    </row>
    <row r="1858" spans="1:8" s="2" customFormat="1" ht="16.899999999999999" customHeight="1">
      <c r="A1858" s="36"/>
      <c r="B1858" s="41"/>
      <c r="C1858" s="279" t="s">
        <v>722</v>
      </c>
      <c r="D1858" s="279" t="s">
        <v>723</v>
      </c>
      <c r="E1858" s="19" t="s">
        <v>152</v>
      </c>
      <c r="F1858" s="280">
        <v>1574.989</v>
      </c>
      <c r="G1858" s="36"/>
      <c r="H1858" s="41"/>
    </row>
    <row r="1859" spans="1:8" s="2" customFormat="1" ht="16.899999999999999" customHeight="1">
      <c r="A1859" s="36"/>
      <c r="B1859" s="41"/>
      <c r="C1859" s="279" t="s">
        <v>662</v>
      </c>
      <c r="D1859" s="279" t="s">
        <v>663</v>
      </c>
      <c r="E1859" s="19" t="s">
        <v>152</v>
      </c>
      <c r="F1859" s="280">
        <v>3951.989</v>
      </c>
      <c r="G1859" s="36"/>
      <c r="H1859" s="41"/>
    </row>
    <row r="1860" spans="1:8" s="2" customFormat="1" ht="16.899999999999999" customHeight="1">
      <c r="A1860" s="36"/>
      <c r="B1860" s="41"/>
      <c r="C1860" s="279" t="s">
        <v>694</v>
      </c>
      <c r="D1860" s="279" t="s">
        <v>695</v>
      </c>
      <c r="E1860" s="19" t="s">
        <v>152</v>
      </c>
      <c r="F1860" s="280">
        <v>1724.989</v>
      </c>
      <c r="G1860" s="36"/>
      <c r="H1860" s="41"/>
    </row>
    <row r="1861" spans="1:8" s="2" customFormat="1" ht="16.899999999999999" customHeight="1">
      <c r="A1861" s="36"/>
      <c r="B1861" s="41"/>
      <c r="C1861" s="275" t="s">
        <v>3890</v>
      </c>
      <c r="D1861" s="276" t="s">
        <v>3891</v>
      </c>
      <c r="E1861" s="277" t="s">
        <v>152</v>
      </c>
      <c r="F1861" s="278">
        <v>174.375</v>
      </c>
      <c r="G1861" s="36"/>
      <c r="H1861" s="41"/>
    </row>
    <row r="1862" spans="1:8" s="2" customFormat="1" ht="16.899999999999999" customHeight="1">
      <c r="A1862" s="36"/>
      <c r="B1862" s="41"/>
      <c r="C1862" s="279" t="s">
        <v>3890</v>
      </c>
      <c r="D1862" s="279" t="s">
        <v>4086</v>
      </c>
      <c r="E1862" s="19" t="s">
        <v>19</v>
      </c>
      <c r="F1862" s="280">
        <v>174.375</v>
      </c>
      <c r="G1862" s="36"/>
      <c r="H1862" s="41"/>
    </row>
    <row r="1863" spans="1:8" s="2" customFormat="1" ht="16.899999999999999" customHeight="1">
      <c r="A1863" s="36"/>
      <c r="B1863" s="41"/>
      <c r="C1863" s="281" t="s">
        <v>7614</v>
      </c>
      <c r="D1863" s="36"/>
      <c r="E1863" s="36"/>
      <c r="F1863" s="36"/>
      <c r="G1863" s="36"/>
      <c r="H1863" s="41"/>
    </row>
    <row r="1864" spans="1:8" s="2" customFormat="1" ht="16.899999999999999" customHeight="1">
      <c r="A1864" s="36"/>
      <c r="B1864" s="41"/>
      <c r="C1864" s="279" t="s">
        <v>4081</v>
      </c>
      <c r="D1864" s="279" t="s">
        <v>4082</v>
      </c>
      <c r="E1864" s="19" t="s">
        <v>152</v>
      </c>
      <c r="F1864" s="280">
        <v>324.375</v>
      </c>
      <c r="G1864" s="36"/>
      <c r="H1864" s="41"/>
    </row>
    <row r="1865" spans="1:8" s="2" customFormat="1" ht="16.899999999999999" customHeight="1">
      <c r="A1865" s="36"/>
      <c r="B1865" s="41"/>
      <c r="C1865" s="279" t="s">
        <v>379</v>
      </c>
      <c r="D1865" s="279" t="s">
        <v>380</v>
      </c>
      <c r="E1865" s="19" t="s">
        <v>152</v>
      </c>
      <c r="F1865" s="280">
        <v>324.375</v>
      </c>
      <c r="G1865" s="36"/>
      <c r="H1865" s="41"/>
    </row>
    <row r="1866" spans="1:8" s="2" customFormat="1" ht="16.899999999999999" customHeight="1">
      <c r="A1866" s="36"/>
      <c r="B1866" s="41"/>
      <c r="C1866" s="279" t="s">
        <v>4067</v>
      </c>
      <c r="D1866" s="279" t="s">
        <v>4068</v>
      </c>
      <c r="E1866" s="19" t="s">
        <v>152</v>
      </c>
      <c r="F1866" s="280">
        <v>174.375</v>
      </c>
      <c r="G1866" s="36"/>
      <c r="H1866" s="41"/>
    </row>
    <row r="1867" spans="1:8" s="2" customFormat="1" ht="16.899999999999999" customHeight="1">
      <c r="A1867" s="36"/>
      <c r="B1867" s="41"/>
      <c r="C1867" s="275" t="s">
        <v>3893</v>
      </c>
      <c r="D1867" s="276" t="s">
        <v>3894</v>
      </c>
      <c r="E1867" s="277" t="s">
        <v>152</v>
      </c>
      <c r="F1867" s="278">
        <v>395.43</v>
      </c>
      <c r="G1867" s="36"/>
      <c r="H1867" s="41"/>
    </row>
    <row r="1868" spans="1:8" s="2" customFormat="1" ht="16.899999999999999" customHeight="1">
      <c r="A1868" s="36"/>
      <c r="B1868" s="41"/>
      <c r="C1868" s="279" t="s">
        <v>19</v>
      </c>
      <c r="D1868" s="279" t="s">
        <v>3924</v>
      </c>
      <c r="E1868" s="19" t="s">
        <v>19</v>
      </c>
      <c r="F1868" s="280">
        <v>0</v>
      </c>
      <c r="G1868" s="36"/>
      <c r="H1868" s="41"/>
    </row>
    <row r="1869" spans="1:8" s="2" customFormat="1" ht="16.899999999999999" customHeight="1">
      <c r="A1869" s="36"/>
      <c r="B1869" s="41"/>
      <c r="C1869" s="279" t="s">
        <v>19</v>
      </c>
      <c r="D1869" s="279" t="s">
        <v>3359</v>
      </c>
      <c r="E1869" s="19" t="s">
        <v>19</v>
      </c>
      <c r="F1869" s="280">
        <v>0</v>
      </c>
      <c r="G1869" s="36"/>
      <c r="H1869" s="41"/>
    </row>
    <row r="1870" spans="1:8" s="2" customFormat="1" ht="16.899999999999999" customHeight="1">
      <c r="A1870" s="36"/>
      <c r="B1870" s="41"/>
      <c r="C1870" s="279" t="s">
        <v>19</v>
      </c>
      <c r="D1870" s="279" t="s">
        <v>4121</v>
      </c>
      <c r="E1870" s="19" t="s">
        <v>19</v>
      </c>
      <c r="F1870" s="280">
        <v>54.9</v>
      </c>
      <c r="G1870" s="36"/>
      <c r="H1870" s="41"/>
    </row>
    <row r="1871" spans="1:8" s="2" customFormat="1" ht="16.899999999999999" customHeight="1">
      <c r="A1871" s="36"/>
      <c r="B1871" s="41"/>
      <c r="C1871" s="279" t="s">
        <v>19</v>
      </c>
      <c r="D1871" s="279" t="s">
        <v>4122</v>
      </c>
      <c r="E1871" s="19" t="s">
        <v>19</v>
      </c>
      <c r="F1871" s="280">
        <v>101.5</v>
      </c>
      <c r="G1871" s="36"/>
      <c r="H1871" s="41"/>
    </row>
    <row r="1872" spans="1:8" s="2" customFormat="1" ht="16.899999999999999" customHeight="1">
      <c r="A1872" s="36"/>
      <c r="B1872" s="41"/>
      <c r="C1872" s="279" t="s">
        <v>19</v>
      </c>
      <c r="D1872" s="279" t="s">
        <v>4123</v>
      </c>
      <c r="E1872" s="19" t="s">
        <v>19</v>
      </c>
      <c r="F1872" s="280">
        <v>175.56</v>
      </c>
      <c r="G1872" s="36"/>
      <c r="H1872" s="41"/>
    </row>
    <row r="1873" spans="1:8" s="2" customFormat="1" ht="16.899999999999999" customHeight="1">
      <c r="A1873" s="36"/>
      <c r="B1873" s="41"/>
      <c r="C1873" s="279" t="s">
        <v>19</v>
      </c>
      <c r="D1873" s="279" t="s">
        <v>4124</v>
      </c>
      <c r="E1873" s="19" t="s">
        <v>19</v>
      </c>
      <c r="F1873" s="280">
        <v>56.97</v>
      </c>
      <c r="G1873" s="36"/>
      <c r="H1873" s="41"/>
    </row>
    <row r="1874" spans="1:8" s="2" customFormat="1" ht="16.899999999999999" customHeight="1">
      <c r="A1874" s="36"/>
      <c r="B1874" s="41"/>
      <c r="C1874" s="279" t="s">
        <v>19</v>
      </c>
      <c r="D1874" s="279" t="s">
        <v>4125</v>
      </c>
      <c r="E1874" s="19" t="s">
        <v>19</v>
      </c>
      <c r="F1874" s="280">
        <v>6.5</v>
      </c>
      <c r="G1874" s="36"/>
      <c r="H1874" s="41"/>
    </row>
    <row r="1875" spans="1:8" s="2" customFormat="1" ht="16.899999999999999" customHeight="1">
      <c r="A1875" s="36"/>
      <c r="B1875" s="41"/>
      <c r="C1875" s="279" t="s">
        <v>3893</v>
      </c>
      <c r="D1875" s="279" t="s">
        <v>349</v>
      </c>
      <c r="E1875" s="19" t="s">
        <v>19</v>
      </c>
      <c r="F1875" s="280">
        <v>395.43</v>
      </c>
      <c r="G1875" s="36"/>
      <c r="H1875" s="41"/>
    </row>
    <row r="1876" spans="1:8" s="2" customFormat="1" ht="16.899999999999999" customHeight="1">
      <c r="A1876" s="36"/>
      <c r="B1876" s="41"/>
      <c r="C1876" s="281" t="s">
        <v>7614</v>
      </c>
      <c r="D1876" s="36"/>
      <c r="E1876" s="36"/>
      <c r="F1876" s="36"/>
      <c r="G1876" s="36"/>
      <c r="H1876" s="41"/>
    </row>
    <row r="1877" spans="1:8" s="2" customFormat="1" ht="16.899999999999999" customHeight="1">
      <c r="A1877" s="36"/>
      <c r="B1877" s="41"/>
      <c r="C1877" s="279" t="s">
        <v>744</v>
      </c>
      <c r="D1877" s="279" t="s">
        <v>723</v>
      </c>
      <c r="E1877" s="19" t="s">
        <v>152</v>
      </c>
      <c r="F1877" s="280">
        <v>395.43</v>
      </c>
      <c r="G1877" s="36"/>
      <c r="H1877" s="41"/>
    </row>
    <row r="1878" spans="1:8" s="2" customFormat="1" ht="16.899999999999999" customHeight="1">
      <c r="A1878" s="36"/>
      <c r="B1878" s="41"/>
      <c r="C1878" s="279" t="s">
        <v>781</v>
      </c>
      <c r="D1878" s="279" t="s">
        <v>782</v>
      </c>
      <c r="E1878" s="19" t="s">
        <v>157</v>
      </c>
      <c r="F1878" s="280">
        <v>751.31700000000001</v>
      </c>
      <c r="G1878" s="36"/>
      <c r="H1878" s="41"/>
    </row>
    <row r="1879" spans="1:8" s="2" customFormat="1" ht="16.899999999999999" customHeight="1">
      <c r="A1879" s="36"/>
      <c r="B1879" s="41"/>
      <c r="C1879" s="275" t="s">
        <v>1131</v>
      </c>
      <c r="D1879" s="276" t="s">
        <v>7618</v>
      </c>
      <c r="E1879" s="277" t="s">
        <v>152</v>
      </c>
      <c r="F1879" s="278">
        <v>1710.62</v>
      </c>
      <c r="G1879" s="36"/>
      <c r="H1879" s="41"/>
    </row>
    <row r="1880" spans="1:8" s="2" customFormat="1" ht="16.899999999999999" customHeight="1">
      <c r="A1880" s="36"/>
      <c r="B1880" s="41"/>
      <c r="C1880" s="279" t="s">
        <v>19</v>
      </c>
      <c r="D1880" s="279" t="s">
        <v>4288</v>
      </c>
      <c r="E1880" s="19" t="s">
        <v>19</v>
      </c>
      <c r="F1880" s="280">
        <v>0</v>
      </c>
      <c r="G1880" s="36"/>
      <c r="H1880" s="41"/>
    </row>
    <row r="1881" spans="1:8" s="2" customFormat="1" ht="16.899999999999999" customHeight="1">
      <c r="A1881" s="36"/>
      <c r="B1881" s="41"/>
      <c r="C1881" s="279" t="s">
        <v>19</v>
      </c>
      <c r="D1881" s="279" t="s">
        <v>4328</v>
      </c>
      <c r="E1881" s="19" t="s">
        <v>19</v>
      </c>
      <c r="F1881" s="280">
        <v>62.470999999999997</v>
      </c>
      <c r="G1881" s="36"/>
      <c r="H1881" s="41"/>
    </row>
    <row r="1882" spans="1:8" s="2" customFormat="1" ht="16.899999999999999" customHeight="1">
      <c r="A1882" s="36"/>
      <c r="B1882" s="41"/>
      <c r="C1882" s="279" t="s">
        <v>19</v>
      </c>
      <c r="D1882" s="279" t="s">
        <v>4329</v>
      </c>
      <c r="E1882" s="19" t="s">
        <v>19</v>
      </c>
      <c r="F1882" s="280">
        <v>51.084000000000003</v>
      </c>
      <c r="G1882" s="36"/>
      <c r="H1882" s="41"/>
    </row>
    <row r="1883" spans="1:8" s="2" customFormat="1" ht="16.899999999999999" customHeight="1">
      <c r="A1883" s="36"/>
      <c r="B1883" s="41"/>
      <c r="C1883" s="279" t="s">
        <v>19</v>
      </c>
      <c r="D1883" s="279" t="s">
        <v>4330</v>
      </c>
      <c r="E1883" s="19" t="s">
        <v>19</v>
      </c>
      <c r="F1883" s="280">
        <v>5.96</v>
      </c>
      <c r="G1883" s="36"/>
      <c r="H1883" s="41"/>
    </row>
    <row r="1884" spans="1:8" s="2" customFormat="1" ht="16.899999999999999" customHeight="1">
      <c r="A1884" s="36"/>
      <c r="B1884" s="41"/>
      <c r="C1884" s="279" t="s">
        <v>19</v>
      </c>
      <c r="D1884" s="279" t="s">
        <v>4331</v>
      </c>
      <c r="E1884" s="19" t="s">
        <v>19</v>
      </c>
      <c r="F1884" s="280">
        <v>16.100000000000001</v>
      </c>
      <c r="G1884" s="36"/>
      <c r="H1884" s="41"/>
    </row>
    <row r="1885" spans="1:8" s="2" customFormat="1" ht="16.899999999999999" customHeight="1">
      <c r="A1885" s="36"/>
      <c r="B1885" s="41"/>
      <c r="C1885" s="279" t="s">
        <v>19</v>
      </c>
      <c r="D1885" s="279" t="s">
        <v>4332</v>
      </c>
      <c r="E1885" s="19" t="s">
        <v>19</v>
      </c>
      <c r="F1885" s="280">
        <v>6.109</v>
      </c>
      <c r="G1885" s="36"/>
      <c r="H1885" s="41"/>
    </row>
    <row r="1886" spans="1:8" s="2" customFormat="1" ht="16.899999999999999" customHeight="1">
      <c r="A1886" s="36"/>
      <c r="B1886" s="41"/>
      <c r="C1886" s="279" t="s">
        <v>19</v>
      </c>
      <c r="D1886" s="279" t="s">
        <v>4333</v>
      </c>
      <c r="E1886" s="19" t="s">
        <v>19</v>
      </c>
      <c r="F1886" s="280">
        <v>22.007000000000001</v>
      </c>
      <c r="G1886" s="36"/>
      <c r="H1886" s="41"/>
    </row>
    <row r="1887" spans="1:8" s="2" customFormat="1" ht="16.899999999999999" customHeight="1">
      <c r="A1887" s="36"/>
      <c r="B1887" s="41"/>
      <c r="C1887" s="279" t="s">
        <v>19</v>
      </c>
      <c r="D1887" s="279" t="s">
        <v>4334</v>
      </c>
      <c r="E1887" s="19" t="s">
        <v>19</v>
      </c>
      <c r="F1887" s="280">
        <v>24.265999999999998</v>
      </c>
      <c r="G1887" s="36"/>
      <c r="H1887" s="41"/>
    </row>
    <row r="1888" spans="1:8" s="2" customFormat="1" ht="16.899999999999999" customHeight="1">
      <c r="A1888" s="36"/>
      <c r="B1888" s="41"/>
      <c r="C1888" s="279" t="s">
        <v>19</v>
      </c>
      <c r="D1888" s="279" t="s">
        <v>4291</v>
      </c>
      <c r="E1888" s="19" t="s">
        <v>19</v>
      </c>
      <c r="F1888" s="280">
        <v>0</v>
      </c>
      <c r="G1888" s="36"/>
      <c r="H1888" s="41"/>
    </row>
    <row r="1889" spans="1:8" s="2" customFormat="1" ht="16.899999999999999" customHeight="1">
      <c r="A1889" s="36"/>
      <c r="B1889" s="41"/>
      <c r="C1889" s="279" t="s">
        <v>19</v>
      </c>
      <c r="D1889" s="279" t="s">
        <v>4335</v>
      </c>
      <c r="E1889" s="19" t="s">
        <v>19</v>
      </c>
      <c r="F1889" s="280">
        <v>84.864000000000004</v>
      </c>
      <c r="G1889" s="36"/>
      <c r="H1889" s="41"/>
    </row>
    <row r="1890" spans="1:8" s="2" customFormat="1" ht="16.899999999999999" customHeight="1">
      <c r="A1890" s="36"/>
      <c r="B1890" s="41"/>
      <c r="C1890" s="279" t="s">
        <v>19</v>
      </c>
      <c r="D1890" s="279" t="s">
        <v>4336</v>
      </c>
      <c r="E1890" s="19" t="s">
        <v>19</v>
      </c>
      <c r="F1890" s="280">
        <v>4.1980000000000004</v>
      </c>
      <c r="G1890" s="36"/>
      <c r="H1890" s="41"/>
    </row>
    <row r="1891" spans="1:8" s="2" customFormat="1" ht="16.899999999999999" customHeight="1">
      <c r="A1891" s="36"/>
      <c r="B1891" s="41"/>
      <c r="C1891" s="279" t="s">
        <v>19</v>
      </c>
      <c r="D1891" s="279" t="s">
        <v>4337</v>
      </c>
      <c r="E1891" s="19" t="s">
        <v>19</v>
      </c>
      <c r="F1891" s="280">
        <v>9.8469999999999995</v>
      </c>
      <c r="G1891" s="36"/>
      <c r="H1891" s="41"/>
    </row>
    <row r="1892" spans="1:8" s="2" customFormat="1" ht="16.899999999999999" customHeight="1">
      <c r="A1892" s="36"/>
      <c r="B1892" s="41"/>
      <c r="C1892" s="279" t="s">
        <v>19</v>
      </c>
      <c r="D1892" s="279" t="s">
        <v>4338</v>
      </c>
      <c r="E1892" s="19" t="s">
        <v>19</v>
      </c>
      <c r="F1892" s="280">
        <v>5.5910000000000002</v>
      </c>
      <c r="G1892" s="36"/>
      <c r="H1892" s="41"/>
    </row>
    <row r="1893" spans="1:8" s="2" customFormat="1" ht="16.899999999999999" customHeight="1">
      <c r="A1893" s="36"/>
      <c r="B1893" s="41"/>
      <c r="C1893" s="279" t="s">
        <v>19</v>
      </c>
      <c r="D1893" s="279" t="s">
        <v>4339</v>
      </c>
      <c r="E1893" s="19" t="s">
        <v>19</v>
      </c>
      <c r="F1893" s="280">
        <v>17.526</v>
      </c>
      <c r="G1893" s="36"/>
      <c r="H1893" s="41"/>
    </row>
    <row r="1894" spans="1:8" s="2" customFormat="1" ht="16.899999999999999" customHeight="1">
      <c r="A1894" s="36"/>
      <c r="B1894" s="41"/>
      <c r="C1894" s="279" t="s">
        <v>19</v>
      </c>
      <c r="D1894" s="279" t="s">
        <v>4293</v>
      </c>
      <c r="E1894" s="19" t="s">
        <v>19</v>
      </c>
      <c r="F1894" s="280">
        <v>0</v>
      </c>
      <c r="G1894" s="36"/>
      <c r="H1894" s="41"/>
    </row>
    <row r="1895" spans="1:8" s="2" customFormat="1" ht="16.899999999999999" customHeight="1">
      <c r="A1895" s="36"/>
      <c r="B1895" s="41"/>
      <c r="C1895" s="279" t="s">
        <v>19</v>
      </c>
      <c r="D1895" s="279" t="s">
        <v>4340</v>
      </c>
      <c r="E1895" s="19" t="s">
        <v>19</v>
      </c>
      <c r="F1895" s="280">
        <v>69.146000000000001</v>
      </c>
      <c r="G1895" s="36"/>
      <c r="H1895" s="41"/>
    </row>
    <row r="1896" spans="1:8" s="2" customFormat="1" ht="16.899999999999999" customHeight="1">
      <c r="A1896" s="36"/>
      <c r="B1896" s="41"/>
      <c r="C1896" s="279" t="s">
        <v>19</v>
      </c>
      <c r="D1896" s="279" t="s">
        <v>4341</v>
      </c>
      <c r="E1896" s="19" t="s">
        <v>19</v>
      </c>
      <c r="F1896" s="280">
        <v>3.6040000000000001</v>
      </c>
      <c r="G1896" s="36"/>
      <c r="H1896" s="41"/>
    </row>
    <row r="1897" spans="1:8" s="2" customFormat="1" ht="16.899999999999999" customHeight="1">
      <c r="A1897" s="36"/>
      <c r="B1897" s="41"/>
      <c r="C1897" s="279" t="s">
        <v>19</v>
      </c>
      <c r="D1897" s="279" t="s">
        <v>4342</v>
      </c>
      <c r="E1897" s="19" t="s">
        <v>19</v>
      </c>
      <c r="F1897" s="280">
        <v>7.944</v>
      </c>
      <c r="G1897" s="36"/>
      <c r="H1897" s="41"/>
    </row>
    <row r="1898" spans="1:8" s="2" customFormat="1" ht="16.899999999999999" customHeight="1">
      <c r="A1898" s="36"/>
      <c r="B1898" s="41"/>
      <c r="C1898" s="279" t="s">
        <v>19</v>
      </c>
      <c r="D1898" s="279" t="s">
        <v>4343</v>
      </c>
      <c r="E1898" s="19" t="s">
        <v>19</v>
      </c>
      <c r="F1898" s="280">
        <v>14.128</v>
      </c>
      <c r="G1898" s="36"/>
      <c r="H1898" s="41"/>
    </row>
    <row r="1899" spans="1:8" s="2" customFormat="1" ht="16.899999999999999" customHeight="1">
      <c r="A1899" s="36"/>
      <c r="B1899" s="41"/>
      <c r="C1899" s="279" t="s">
        <v>19</v>
      </c>
      <c r="D1899" s="279" t="s">
        <v>4295</v>
      </c>
      <c r="E1899" s="19" t="s">
        <v>19</v>
      </c>
      <c r="F1899" s="280">
        <v>0</v>
      </c>
      <c r="G1899" s="36"/>
      <c r="H1899" s="41"/>
    </row>
    <row r="1900" spans="1:8" s="2" customFormat="1" ht="16.899999999999999" customHeight="1">
      <c r="A1900" s="36"/>
      <c r="B1900" s="41"/>
      <c r="C1900" s="279" t="s">
        <v>19</v>
      </c>
      <c r="D1900" s="279" t="s">
        <v>4344</v>
      </c>
      <c r="E1900" s="19" t="s">
        <v>19</v>
      </c>
      <c r="F1900" s="280">
        <v>62.985999999999997</v>
      </c>
      <c r="G1900" s="36"/>
      <c r="H1900" s="41"/>
    </row>
    <row r="1901" spans="1:8" s="2" customFormat="1" ht="16.899999999999999" customHeight="1">
      <c r="A1901" s="36"/>
      <c r="B1901" s="41"/>
      <c r="C1901" s="279" t="s">
        <v>19</v>
      </c>
      <c r="D1901" s="279" t="s">
        <v>4341</v>
      </c>
      <c r="E1901" s="19" t="s">
        <v>19</v>
      </c>
      <c r="F1901" s="280">
        <v>3.6040000000000001</v>
      </c>
      <c r="G1901" s="36"/>
      <c r="H1901" s="41"/>
    </row>
    <row r="1902" spans="1:8" s="2" customFormat="1" ht="16.899999999999999" customHeight="1">
      <c r="A1902" s="36"/>
      <c r="B1902" s="41"/>
      <c r="C1902" s="279" t="s">
        <v>19</v>
      </c>
      <c r="D1902" s="279" t="s">
        <v>4342</v>
      </c>
      <c r="E1902" s="19" t="s">
        <v>19</v>
      </c>
      <c r="F1902" s="280">
        <v>7.944</v>
      </c>
      <c r="G1902" s="36"/>
      <c r="H1902" s="41"/>
    </row>
    <row r="1903" spans="1:8" s="2" customFormat="1" ht="16.899999999999999" customHeight="1">
      <c r="A1903" s="36"/>
      <c r="B1903" s="41"/>
      <c r="C1903" s="279" t="s">
        <v>19</v>
      </c>
      <c r="D1903" s="279" t="s">
        <v>4345</v>
      </c>
      <c r="E1903" s="19" t="s">
        <v>19</v>
      </c>
      <c r="F1903" s="280">
        <v>13.635999999999999</v>
      </c>
      <c r="G1903" s="36"/>
      <c r="H1903" s="41"/>
    </row>
    <row r="1904" spans="1:8" s="2" customFormat="1" ht="16.899999999999999" customHeight="1">
      <c r="A1904" s="36"/>
      <c r="B1904" s="41"/>
      <c r="C1904" s="279" t="s">
        <v>19</v>
      </c>
      <c r="D1904" s="279" t="s">
        <v>4297</v>
      </c>
      <c r="E1904" s="19" t="s">
        <v>19</v>
      </c>
      <c r="F1904" s="280">
        <v>0</v>
      </c>
      <c r="G1904" s="36"/>
      <c r="H1904" s="41"/>
    </row>
    <row r="1905" spans="1:8" s="2" customFormat="1" ht="16.899999999999999" customHeight="1">
      <c r="A1905" s="36"/>
      <c r="B1905" s="41"/>
      <c r="C1905" s="279" t="s">
        <v>19</v>
      </c>
      <c r="D1905" s="279" t="s">
        <v>4346</v>
      </c>
      <c r="E1905" s="19" t="s">
        <v>19</v>
      </c>
      <c r="F1905" s="280">
        <v>62.908999999999999</v>
      </c>
      <c r="G1905" s="36"/>
      <c r="H1905" s="41"/>
    </row>
    <row r="1906" spans="1:8" s="2" customFormat="1" ht="16.899999999999999" customHeight="1">
      <c r="A1906" s="36"/>
      <c r="B1906" s="41"/>
      <c r="C1906" s="279" t="s">
        <v>19</v>
      </c>
      <c r="D1906" s="279" t="s">
        <v>4341</v>
      </c>
      <c r="E1906" s="19" t="s">
        <v>19</v>
      </c>
      <c r="F1906" s="280">
        <v>3.6040000000000001</v>
      </c>
      <c r="G1906" s="36"/>
      <c r="H1906" s="41"/>
    </row>
    <row r="1907" spans="1:8" s="2" customFormat="1" ht="16.899999999999999" customHeight="1">
      <c r="A1907" s="36"/>
      <c r="B1907" s="41"/>
      <c r="C1907" s="279" t="s">
        <v>19</v>
      </c>
      <c r="D1907" s="279" t="s">
        <v>4347</v>
      </c>
      <c r="E1907" s="19" t="s">
        <v>19</v>
      </c>
      <c r="F1907" s="280">
        <v>7.944</v>
      </c>
      <c r="G1907" s="36"/>
      <c r="H1907" s="41"/>
    </row>
    <row r="1908" spans="1:8" s="2" customFormat="1" ht="16.899999999999999" customHeight="1">
      <c r="A1908" s="36"/>
      <c r="B1908" s="41"/>
      <c r="C1908" s="279" t="s">
        <v>19</v>
      </c>
      <c r="D1908" s="279" t="s">
        <v>4348</v>
      </c>
      <c r="E1908" s="19" t="s">
        <v>19</v>
      </c>
      <c r="F1908" s="280">
        <v>13.227</v>
      </c>
      <c r="G1908" s="36"/>
      <c r="H1908" s="41"/>
    </row>
    <row r="1909" spans="1:8" s="2" customFormat="1" ht="16.899999999999999" customHeight="1">
      <c r="A1909" s="36"/>
      <c r="B1909" s="41"/>
      <c r="C1909" s="279" t="s">
        <v>19</v>
      </c>
      <c r="D1909" s="279" t="s">
        <v>4299</v>
      </c>
      <c r="E1909" s="19" t="s">
        <v>19</v>
      </c>
      <c r="F1909" s="280">
        <v>0</v>
      </c>
      <c r="G1909" s="36"/>
      <c r="H1909" s="41"/>
    </row>
    <row r="1910" spans="1:8" s="2" customFormat="1" ht="16.899999999999999" customHeight="1">
      <c r="A1910" s="36"/>
      <c r="B1910" s="41"/>
      <c r="C1910" s="279" t="s">
        <v>19</v>
      </c>
      <c r="D1910" s="279" t="s">
        <v>4349</v>
      </c>
      <c r="E1910" s="19" t="s">
        <v>19</v>
      </c>
      <c r="F1910" s="280">
        <v>62.908999999999999</v>
      </c>
      <c r="G1910" s="36"/>
      <c r="H1910" s="41"/>
    </row>
    <row r="1911" spans="1:8" s="2" customFormat="1" ht="16.899999999999999" customHeight="1">
      <c r="A1911" s="36"/>
      <c r="B1911" s="41"/>
      <c r="C1911" s="279" t="s">
        <v>19</v>
      </c>
      <c r="D1911" s="279" t="s">
        <v>4341</v>
      </c>
      <c r="E1911" s="19" t="s">
        <v>19</v>
      </c>
      <c r="F1911" s="280">
        <v>3.6040000000000001</v>
      </c>
      <c r="G1911" s="36"/>
      <c r="H1911" s="41"/>
    </row>
    <row r="1912" spans="1:8" s="2" customFormat="1" ht="16.899999999999999" customHeight="1">
      <c r="A1912" s="36"/>
      <c r="B1912" s="41"/>
      <c r="C1912" s="279" t="s">
        <v>19</v>
      </c>
      <c r="D1912" s="279" t="s">
        <v>4350</v>
      </c>
      <c r="E1912" s="19" t="s">
        <v>19</v>
      </c>
      <c r="F1912" s="280">
        <v>7.944</v>
      </c>
      <c r="G1912" s="36"/>
      <c r="H1912" s="41"/>
    </row>
    <row r="1913" spans="1:8" s="2" customFormat="1" ht="16.899999999999999" customHeight="1">
      <c r="A1913" s="36"/>
      <c r="B1913" s="41"/>
      <c r="C1913" s="279" t="s">
        <v>19</v>
      </c>
      <c r="D1913" s="279" t="s">
        <v>4351</v>
      </c>
      <c r="E1913" s="19" t="s">
        <v>19</v>
      </c>
      <c r="F1913" s="280">
        <v>12.817</v>
      </c>
      <c r="G1913" s="36"/>
      <c r="H1913" s="41"/>
    </row>
    <row r="1914" spans="1:8" s="2" customFormat="1" ht="16.899999999999999" customHeight="1">
      <c r="A1914" s="36"/>
      <c r="B1914" s="41"/>
      <c r="C1914" s="275" t="s">
        <v>3828</v>
      </c>
      <c r="D1914" s="276" t="s">
        <v>3829</v>
      </c>
      <c r="E1914" s="277" t="s">
        <v>152</v>
      </c>
      <c r="F1914" s="278">
        <v>153</v>
      </c>
      <c r="G1914" s="36"/>
      <c r="H1914" s="41"/>
    </row>
    <row r="1915" spans="1:8" s="2" customFormat="1" ht="16.899999999999999" customHeight="1">
      <c r="A1915" s="36"/>
      <c r="B1915" s="41"/>
      <c r="C1915" s="279" t="s">
        <v>19</v>
      </c>
      <c r="D1915" s="279" t="s">
        <v>4094</v>
      </c>
      <c r="E1915" s="19" t="s">
        <v>19</v>
      </c>
      <c r="F1915" s="280">
        <v>0</v>
      </c>
      <c r="G1915" s="36"/>
      <c r="H1915" s="41"/>
    </row>
    <row r="1916" spans="1:8" s="2" customFormat="1" ht="16.899999999999999" customHeight="1">
      <c r="A1916" s="36"/>
      <c r="B1916" s="41"/>
      <c r="C1916" s="279" t="s">
        <v>19</v>
      </c>
      <c r="D1916" s="279" t="s">
        <v>4095</v>
      </c>
      <c r="E1916" s="19" t="s">
        <v>19</v>
      </c>
      <c r="F1916" s="280">
        <v>153</v>
      </c>
      <c r="G1916" s="36"/>
      <c r="H1916" s="41"/>
    </row>
    <row r="1917" spans="1:8" s="2" customFormat="1" ht="16.899999999999999" customHeight="1">
      <c r="A1917" s="36"/>
      <c r="B1917" s="41"/>
      <c r="C1917" s="279" t="s">
        <v>3828</v>
      </c>
      <c r="D1917" s="279" t="s">
        <v>349</v>
      </c>
      <c r="E1917" s="19" t="s">
        <v>19</v>
      </c>
      <c r="F1917" s="280">
        <v>153</v>
      </c>
      <c r="G1917" s="36"/>
      <c r="H1917" s="41"/>
    </row>
    <row r="1918" spans="1:8" s="2" customFormat="1" ht="16.899999999999999" customHeight="1">
      <c r="A1918" s="36"/>
      <c r="B1918" s="41"/>
      <c r="C1918" s="281" t="s">
        <v>7614</v>
      </c>
      <c r="D1918" s="36"/>
      <c r="E1918" s="36"/>
      <c r="F1918" s="36"/>
      <c r="G1918" s="36"/>
      <c r="H1918" s="41"/>
    </row>
    <row r="1919" spans="1:8" s="2" customFormat="1" ht="16.899999999999999" customHeight="1">
      <c r="A1919" s="36"/>
      <c r="B1919" s="41"/>
      <c r="C1919" s="279" t="s">
        <v>4088</v>
      </c>
      <c r="D1919" s="279" t="s">
        <v>4089</v>
      </c>
      <c r="E1919" s="19" t="s">
        <v>152</v>
      </c>
      <c r="F1919" s="280">
        <v>153</v>
      </c>
      <c r="G1919" s="36"/>
      <c r="H1919" s="41"/>
    </row>
    <row r="1920" spans="1:8" s="2" customFormat="1" ht="16.899999999999999" customHeight="1">
      <c r="A1920" s="36"/>
      <c r="B1920" s="41"/>
      <c r="C1920" s="279" t="s">
        <v>3914</v>
      </c>
      <c r="D1920" s="279" t="s">
        <v>3915</v>
      </c>
      <c r="E1920" s="19" t="s">
        <v>152</v>
      </c>
      <c r="F1920" s="280">
        <v>153</v>
      </c>
      <c r="G1920" s="36"/>
      <c r="H1920" s="41"/>
    </row>
    <row r="1921" spans="1:8" s="2" customFormat="1" ht="16.899999999999999" customHeight="1">
      <c r="A1921" s="36"/>
      <c r="B1921" s="41"/>
      <c r="C1921" s="275" t="s">
        <v>3830</v>
      </c>
      <c r="D1921" s="276" t="s">
        <v>3831</v>
      </c>
      <c r="E1921" s="277" t="s">
        <v>135</v>
      </c>
      <c r="F1921" s="278">
        <v>125.56</v>
      </c>
      <c r="G1921" s="36"/>
      <c r="H1921" s="41"/>
    </row>
    <row r="1922" spans="1:8" s="2" customFormat="1" ht="16.899999999999999" customHeight="1">
      <c r="A1922" s="36"/>
      <c r="B1922" s="41"/>
      <c r="C1922" s="279" t="s">
        <v>19</v>
      </c>
      <c r="D1922" s="279" t="s">
        <v>4149</v>
      </c>
      <c r="E1922" s="19" t="s">
        <v>19</v>
      </c>
      <c r="F1922" s="280">
        <v>0</v>
      </c>
      <c r="G1922" s="36"/>
      <c r="H1922" s="41"/>
    </row>
    <row r="1923" spans="1:8" s="2" customFormat="1" ht="16.899999999999999" customHeight="1">
      <c r="A1923" s="36"/>
      <c r="B1923" s="41"/>
      <c r="C1923" s="279" t="s">
        <v>19</v>
      </c>
      <c r="D1923" s="279" t="s">
        <v>4150</v>
      </c>
      <c r="E1923" s="19" t="s">
        <v>19</v>
      </c>
      <c r="F1923" s="280">
        <v>95.2</v>
      </c>
      <c r="G1923" s="36"/>
      <c r="H1923" s="41"/>
    </row>
    <row r="1924" spans="1:8" s="2" customFormat="1" ht="16.899999999999999" customHeight="1">
      <c r="A1924" s="36"/>
      <c r="B1924" s="41"/>
      <c r="C1924" s="279" t="s">
        <v>19</v>
      </c>
      <c r="D1924" s="279" t="s">
        <v>4151</v>
      </c>
      <c r="E1924" s="19" t="s">
        <v>19</v>
      </c>
      <c r="F1924" s="280">
        <v>30.36</v>
      </c>
      <c r="G1924" s="36"/>
      <c r="H1924" s="41"/>
    </row>
    <row r="1925" spans="1:8" s="2" customFormat="1" ht="16.899999999999999" customHeight="1">
      <c r="A1925" s="36"/>
      <c r="B1925" s="41"/>
      <c r="C1925" s="279" t="s">
        <v>3830</v>
      </c>
      <c r="D1925" s="279" t="s">
        <v>550</v>
      </c>
      <c r="E1925" s="19" t="s">
        <v>19</v>
      </c>
      <c r="F1925" s="280">
        <v>125.56</v>
      </c>
      <c r="G1925" s="36"/>
      <c r="H1925" s="41"/>
    </row>
    <row r="1926" spans="1:8" s="2" customFormat="1" ht="16.899999999999999" customHeight="1">
      <c r="A1926" s="36"/>
      <c r="B1926" s="41"/>
      <c r="C1926" s="281" t="s">
        <v>7614</v>
      </c>
      <c r="D1926" s="36"/>
      <c r="E1926" s="36"/>
      <c r="F1926" s="36"/>
      <c r="G1926" s="36"/>
      <c r="H1926" s="41"/>
    </row>
    <row r="1927" spans="1:8" s="2" customFormat="1" ht="16.899999999999999" customHeight="1">
      <c r="A1927" s="36"/>
      <c r="B1927" s="41"/>
      <c r="C1927" s="279" t="s">
        <v>4136</v>
      </c>
      <c r="D1927" s="279" t="s">
        <v>805</v>
      </c>
      <c r="E1927" s="19" t="s">
        <v>135</v>
      </c>
      <c r="F1927" s="280">
        <v>487.9</v>
      </c>
      <c r="G1927" s="36"/>
      <c r="H1927" s="41"/>
    </row>
    <row r="1928" spans="1:8" s="2" customFormat="1" ht="16.899999999999999" customHeight="1">
      <c r="A1928" s="36"/>
      <c r="B1928" s="41"/>
      <c r="C1928" s="279" t="s">
        <v>819</v>
      </c>
      <c r="D1928" s="279" t="s">
        <v>820</v>
      </c>
      <c r="E1928" s="19" t="s">
        <v>135</v>
      </c>
      <c r="F1928" s="280">
        <v>585.48</v>
      </c>
      <c r="G1928" s="36"/>
      <c r="H1928" s="41"/>
    </row>
    <row r="1929" spans="1:8" s="2" customFormat="1" ht="16.899999999999999" customHeight="1">
      <c r="A1929" s="36"/>
      <c r="B1929" s="41"/>
      <c r="C1929" s="279" t="s">
        <v>2477</v>
      </c>
      <c r="D1929" s="279" t="s">
        <v>2478</v>
      </c>
      <c r="E1929" s="19" t="s">
        <v>152</v>
      </c>
      <c r="F1929" s="280">
        <v>58.548000000000002</v>
      </c>
      <c r="G1929" s="36"/>
      <c r="H1929" s="41"/>
    </row>
    <row r="1930" spans="1:8" s="2" customFormat="1" ht="16.899999999999999" customHeight="1">
      <c r="A1930" s="36"/>
      <c r="B1930" s="41"/>
      <c r="C1930" s="275" t="s">
        <v>3833</v>
      </c>
      <c r="D1930" s="276" t="s">
        <v>3834</v>
      </c>
      <c r="E1930" s="277" t="s">
        <v>135</v>
      </c>
      <c r="F1930" s="278">
        <v>362.34</v>
      </c>
      <c r="G1930" s="36"/>
      <c r="H1930" s="41"/>
    </row>
    <row r="1931" spans="1:8" s="2" customFormat="1" ht="16.899999999999999" customHeight="1">
      <c r="A1931" s="36"/>
      <c r="B1931" s="41"/>
      <c r="C1931" s="279" t="s">
        <v>19</v>
      </c>
      <c r="D1931" s="279" t="s">
        <v>4139</v>
      </c>
      <c r="E1931" s="19" t="s">
        <v>19</v>
      </c>
      <c r="F1931" s="280">
        <v>0</v>
      </c>
      <c r="G1931" s="36"/>
      <c r="H1931" s="41"/>
    </row>
    <row r="1932" spans="1:8" s="2" customFormat="1" ht="16.899999999999999" customHeight="1">
      <c r="A1932" s="36"/>
      <c r="B1932" s="41"/>
      <c r="C1932" s="279" t="s">
        <v>19</v>
      </c>
      <c r="D1932" s="279" t="s">
        <v>4140</v>
      </c>
      <c r="E1932" s="19" t="s">
        <v>19</v>
      </c>
      <c r="F1932" s="280">
        <v>0</v>
      </c>
      <c r="G1932" s="36"/>
      <c r="H1932" s="41"/>
    </row>
    <row r="1933" spans="1:8" s="2" customFormat="1" ht="16.899999999999999" customHeight="1">
      <c r="A1933" s="36"/>
      <c r="B1933" s="41"/>
      <c r="C1933" s="279" t="s">
        <v>19</v>
      </c>
      <c r="D1933" s="279" t="s">
        <v>4141</v>
      </c>
      <c r="E1933" s="19" t="s">
        <v>19</v>
      </c>
      <c r="F1933" s="280">
        <v>3.23</v>
      </c>
      <c r="G1933" s="36"/>
      <c r="H1933" s="41"/>
    </row>
    <row r="1934" spans="1:8" s="2" customFormat="1" ht="16.899999999999999" customHeight="1">
      <c r="A1934" s="36"/>
      <c r="B1934" s="41"/>
      <c r="C1934" s="279" t="s">
        <v>19</v>
      </c>
      <c r="D1934" s="279" t="s">
        <v>4142</v>
      </c>
      <c r="E1934" s="19" t="s">
        <v>19</v>
      </c>
      <c r="F1934" s="280">
        <v>7</v>
      </c>
      <c r="G1934" s="36"/>
      <c r="H1934" s="41"/>
    </row>
    <row r="1935" spans="1:8" s="2" customFormat="1" ht="16.899999999999999" customHeight="1">
      <c r="A1935" s="36"/>
      <c r="B1935" s="41"/>
      <c r="C1935" s="279" t="s">
        <v>19</v>
      </c>
      <c r="D1935" s="279" t="s">
        <v>4143</v>
      </c>
      <c r="E1935" s="19" t="s">
        <v>19</v>
      </c>
      <c r="F1935" s="280">
        <v>50.02</v>
      </c>
      <c r="G1935" s="36"/>
      <c r="H1935" s="41"/>
    </row>
    <row r="1936" spans="1:8" s="2" customFormat="1" ht="16.899999999999999" customHeight="1">
      <c r="A1936" s="36"/>
      <c r="B1936" s="41"/>
      <c r="C1936" s="279" t="s">
        <v>19</v>
      </c>
      <c r="D1936" s="279" t="s">
        <v>4144</v>
      </c>
      <c r="E1936" s="19" t="s">
        <v>19</v>
      </c>
      <c r="F1936" s="280">
        <v>90</v>
      </c>
      <c r="G1936" s="36"/>
      <c r="H1936" s="41"/>
    </row>
    <row r="1937" spans="1:8" s="2" customFormat="1" ht="16.899999999999999" customHeight="1">
      <c r="A1937" s="36"/>
      <c r="B1937" s="41"/>
      <c r="C1937" s="279" t="s">
        <v>19</v>
      </c>
      <c r="D1937" s="279" t="s">
        <v>4145</v>
      </c>
      <c r="E1937" s="19" t="s">
        <v>19</v>
      </c>
      <c r="F1937" s="280">
        <v>108.68</v>
      </c>
      <c r="G1937" s="36"/>
      <c r="H1937" s="41"/>
    </row>
    <row r="1938" spans="1:8" s="2" customFormat="1" ht="16.899999999999999" customHeight="1">
      <c r="A1938" s="36"/>
      <c r="B1938" s="41"/>
      <c r="C1938" s="279" t="s">
        <v>19</v>
      </c>
      <c r="D1938" s="279" t="s">
        <v>4146</v>
      </c>
      <c r="E1938" s="19" t="s">
        <v>19</v>
      </c>
      <c r="F1938" s="280">
        <v>33.6</v>
      </c>
      <c r="G1938" s="36"/>
      <c r="H1938" s="41"/>
    </row>
    <row r="1939" spans="1:8" s="2" customFormat="1" ht="16.899999999999999" customHeight="1">
      <c r="A1939" s="36"/>
      <c r="B1939" s="41"/>
      <c r="C1939" s="279" t="s">
        <v>19</v>
      </c>
      <c r="D1939" s="279" t="s">
        <v>4147</v>
      </c>
      <c r="E1939" s="19" t="s">
        <v>19</v>
      </c>
      <c r="F1939" s="280">
        <v>20.11</v>
      </c>
      <c r="G1939" s="36"/>
      <c r="H1939" s="41"/>
    </row>
    <row r="1940" spans="1:8" s="2" customFormat="1" ht="16.899999999999999" customHeight="1">
      <c r="A1940" s="36"/>
      <c r="B1940" s="41"/>
      <c r="C1940" s="279" t="s">
        <v>19</v>
      </c>
      <c r="D1940" s="279" t="s">
        <v>4148</v>
      </c>
      <c r="E1940" s="19" t="s">
        <v>19</v>
      </c>
      <c r="F1940" s="280">
        <v>49.7</v>
      </c>
      <c r="G1940" s="36"/>
      <c r="H1940" s="41"/>
    </row>
    <row r="1941" spans="1:8" s="2" customFormat="1" ht="16.899999999999999" customHeight="1">
      <c r="A1941" s="36"/>
      <c r="B1941" s="41"/>
      <c r="C1941" s="279" t="s">
        <v>3833</v>
      </c>
      <c r="D1941" s="279" t="s">
        <v>550</v>
      </c>
      <c r="E1941" s="19" t="s">
        <v>19</v>
      </c>
      <c r="F1941" s="280">
        <v>362.34</v>
      </c>
      <c r="G1941" s="36"/>
      <c r="H1941" s="41"/>
    </row>
    <row r="1942" spans="1:8" s="2" customFormat="1" ht="16.899999999999999" customHeight="1">
      <c r="A1942" s="36"/>
      <c r="B1942" s="41"/>
      <c r="C1942" s="281" t="s">
        <v>7614</v>
      </c>
      <c r="D1942" s="36"/>
      <c r="E1942" s="36"/>
      <c r="F1942" s="36"/>
      <c r="G1942" s="36"/>
      <c r="H1942" s="41"/>
    </row>
    <row r="1943" spans="1:8" s="2" customFormat="1" ht="16.899999999999999" customHeight="1">
      <c r="A1943" s="36"/>
      <c r="B1943" s="41"/>
      <c r="C1943" s="279" t="s">
        <v>4136</v>
      </c>
      <c r="D1943" s="279" t="s">
        <v>805</v>
      </c>
      <c r="E1943" s="19" t="s">
        <v>135</v>
      </c>
      <c r="F1943" s="280">
        <v>487.9</v>
      </c>
      <c r="G1943" s="36"/>
      <c r="H1943" s="41"/>
    </row>
    <row r="1944" spans="1:8" s="2" customFormat="1" ht="16.899999999999999" customHeight="1">
      <c r="A1944" s="36"/>
      <c r="B1944" s="41"/>
      <c r="C1944" s="279" t="s">
        <v>819</v>
      </c>
      <c r="D1944" s="279" t="s">
        <v>820</v>
      </c>
      <c r="E1944" s="19" t="s">
        <v>135</v>
      </c>
      <c r="F1944" s="280">
        <v>585.48</v>
      </c>
      <c r="G1944" s="36"/>
      <c r="H1944" s="41"/>
    </row>
    <row r="1945" spans="1:8" s="2" customFormat="1" ht="16.899999999999999" customHeight="1">
      <c r="A1945" s="36"/>
      <c r="B1945" s="41"/>
      <c r="C1945" s="279" t="s">
        <v>2477</v>
      </c>
      <c r="D1945" s="279" t="s">
        <v>2478</v>
      </c>
      <c r="E1945" s="19" t="s">
        <v>152</v>
      </c>
      <c r="F1945" s="280">
        <v>58.548000000000002</v>
      </c>
      <c r="G1945" s="36"/>
      <c r="H1945" s="41"/>
    </row>
    <row r="1946" spans="1:8" s="2" customFormat="1" ht="16.899999999999999" customHeight="1">
      <c r="A1946" s="36"/>
      <c r="B1946" s="41"/>
      <c r="C1946" s="275" t="s">
        <v>3836</v>
      </c>
      <c r="D1946" s="276" t="s">
        <v>3837</v>
      </c>
      <c r="E1946" s="277" t="s">
        <v>190</v>
      </c>
      <c r="F1946" s="278">
        <v>38</v>
      </c>
      <c r="G1946" s="36"/>
      <c r="H1946" s="41"/>
    </row>
    <row r="1947" spans="1:8" s="2" customFormat="1" ht="16.899999999999999" customHeight="1">
      <c r="A1947" s="36"/>
      <c r="B1947" s="41"/>
      <c r="C1947" s="279" t="s">
        <v>3836</v>
      </c>
      <c r="D1947" s="279" t="s">
        <v>4041</v>
      </c>
      <c r="E1947" s="19" t="s">
        <v>19</v>
      </c>
      <c r="F1947" s="280">
        <v>38</v>
      </c>
      <c r="G1947" s="36"/>
      <c r="H1947" s="41"/>
    </row>
    <row r="1948" spans="1:8" s="2" customFormat="1" ht="16.899999999999999" customHeight="1">
      <c r="A1948" s="36"/>
      <c r="B1948" s="41"/>
      <c r="C1948" s="281" t="s">
        <v>7614</v>
      </c>
      <c r="D1948" s="36"/>
      <c r="E1948" s="36"/>
      <c r="F1948" s="36"/>
      <c r="G1948" s="36"/>
      <c r="H1948" s="41"/>
    </row>
    <row r="1949" spans="1:8" s="2" customFormat="1" ht="16.899999999999999" customHeight="1">
      <c r="A1949" s="36"/>
      <c r="B1949" s="41"/>
      <c r="C1949" s="279" t="s">
        <v>4035</v>
      </c>
      <c r="D1949" s="279" t="s">
        <v>4036</v>
      </c>
      <c r="E1949" s="19" t="s">
        <v>190</v>
      </c>
      <c r="F1949" s="280">
        <v>147</v>
      </c>
      <c r="G1949" s="36"/>
      <c r="H1949" s="41"/>
    </row>
    <row r="1950" spans="1:8" s="2" customFormat="1" ht="16.899999999999999" customHeight="1">
      <c r="A1950" s="36"/>
      <c r="B1950" s="41"/>
      <c r="C1950" s="279" t="s">
        <v>4169</v>
      </c>
      <c r="D1950" s="279" t="s">
        <v>4170</v>
      </c>
      <c r="E1950" s="19" t="s">
        <v>186</v>
      </c>
      <c r="F1950" s="280">
        <v>735</v>
      </c>
      <c r="G1950" s="36"/>
      <c r="H1950" s="41"/>
    </row>
    <row r="1951" spans="1:8" s="2" customFormat="1" ht="16.899999999999999" customHeight="1">
      <c r="A1951" s="36"/>
      <c r="B1951" s="41"/>
      <c r="C1951" s="279" t="s">
        <v>4177</v>
      </c>
      <c r="D1951" s="279" t="s">
        <v>4178</v>
      </c>
      <c r="E1951" s="19" t="s">
        <v>186</v>
      </c>
      <c r="F1951" s="280">
        <v>36.75</v>
      </c>
      <c r="G1951" s="36"/>
      <c r="H1951" s="41"/>
    </row>
    <row r="1952" spans="1:8" s="2" customFormat="1" ht="16.899999999999999" customHeight="1">
      <c r="A1952" s="36"/>
      <c r="B1952" s="41"/>
      <c r="C1952" s="275" t="s">
        <v>3838</v>
      </c>
      <c r="D1952" s="276" t="s">
        <v>3839</v>
      </c>
      <c r="E1952" s="277" t="s">
        <v>190</v>
      </c>
      <c r="F1952" s="278">
        <v>109</v>
      </c>
      <c r="G1952" s="36"/>
      <c r="H1952" s="41"/>
    </row>
    <row r="1953" spans="1:8" s="2" customFormat="1" ht="16.899999999999999" customHeight="1">
      <c r="A1953" s="36"/>
      <c r="B1953" s="41"/>
      <c r="C1953" s="279" t="s">
        <v>3838</v>
      </c>
      <c r="D1953" s="279" t="s">
        <v>4040</v>
      </c>
      <c r="E1953" s="19" t="s">
        <v>19</v>
      </c>
      <c r="F1953" s="280">
        <v>109</v>
      </c>
      <c r="G1953" s="36"/>
      <c r="H1953" s="41"/>
    </row>
    <row r="1954" spans="1:8" s="2" customFormat="1" ht="16.899999999999999" customHeight="1">
      <c r="A1954" s="36"/>
      <c r="B1954" s="41"/>
      <c r="C1954" s="281" t="s">
        <v>7614</v>
      </c>
      <c r="D1954" s="36"/>
      <c r="E1954" s="36"/>
      <c r="F1954" s="36"/>
      <c r="G1954" s="36"/>
      <c r="H1954" s="41"/>
    </row>
    <row r="1955" spans="1:8" s="2" customFormat="1" ht="16.899999999999999" customHeight="1">
      <c r="A1955" s="36"/>
      <c r="B1955" s="41"/>
      <c r="C1955" s="279" t="s">
        <v>4035</v>
      </c>
      <c r="D1955" s="279" t="s">
        <v>4036</v>
      </c>
      <c r="E1955" s="19" t="s">
        <v>190</v>
      </c>
      <c r="F1955" s="280">
        <v>147</v>
      </c>
      <c r="G1955" s="36"/>
      <c r="H1955" s="41"/>
    </row>
    <row r="1956" spans="1:8" s="2" customFormat="1" ht="16.899999999999999" customHeight="1">
      <c r="A1956" s="36"/>
      <c r="B1956" s="41"/>
      <c r="C1956" s="279" t="s">
        <v>4169</v>
      </c>
      <c r="D1956" s="279" t="s">
        <v>4170</v>
      </c>
      <c r="E1956" s="19" t="s">
        <v>186</v>
      </c>
      <c r="F1956" s="280">
        <v>735</v>
      </c>
      <c r="G1956" s="36"/>
      <c r="H1956" s="41"/>
    </row>
    <row r="1957" spans="1:8" s="2" customFormat="1" ht="16.899999999999999" customHeight="1">
      <c r="A1957" s="36"/>
      <c r="B1957" s="41"/>
      <c r="C1957" s="279" t="s">
        <v>4177</v>
      </c>
      <c r="D1957" s="279" t="s">
        <v>4178</v>
      </c>
      <c r="E1957" s="19" t="s">
        <v>186</v>
      </c>
      <c r="F1957" s="280">
        <v>36.75</v>
      </c>
      <c r="G1957" s="36"/>
      <c r="H1957" s="41"/>
    </row>
    <row r="1958" spans="1:8" s="2" customFormat="1" ht="16.899999999999999" customHeight="1">
      <c r="A1958" s="36"/>
      <c r="B1958" s="41"/>
      <c r="C1958" s="275" t="s">
        <v>3840</v>
      </c>
      <c r="D1958" s="276" t="s">
        <v>3841</v>
      </c>
      <c r="E1958" s="277" t="s">
        <v>186</v>
      </c>
      <c r="F1958" s="278">
        <v>55</v>
      </c>
      <c r="G1958" s="36"/>
      <c r="H1958" s="41"/>
    </row>
    <row r="1959" spans="1:8" s="2" customFormat="1" ht="16.899999999999999" customHeight="1">
      <c r="A1959" s="36"/>
      <c r="B1959" s="41"/>
      <c r="C1959" s="279" t="s">
        <v>19</v>
      </c>
      <c r="D1959" s="279" t="s">
        <v>4941</v>
      </c>
      <c r="E1959" s="19" t="s">
        <v>19</v>
      </c>
      <c r="F1959" s="280">
        <v>30</v>
      </c>
      <c r="G1959" s="36"/>
      <c r="H1959" s="41"/>
    </row>
    <row r="1960" spans="1:8" s="2" customFormat="1" ht="16.899999999999999" customHeight="1">
      <c r="A1960" s="36"/>
      <c r="B1960" s="41"/>
      <c r="C1960" s="279" t="s">
        <v>19</v>
      </c>
      <c r="D1960" s="279" t="s">
        <v>4942</v>
      </c>
      <c r="E1960" s="19" t="s">
        <v>19</v>
      </c>
      <c r="F1960" s="280">
        <v>7</v>
      </c>
      <c r="G1960" s="36"/>
      <c r="H1960" s="41"/>
    </row>
    <row r="1961" spans="1:8" s="2" customFormat="1" ht="16.899999999999999" customHeight="1">
      <c r="A1961" s="36"/>
      <c r="B1961" s="41"/>
      <c r="C1961" s="279" t="s">
        <v>19</v>
      </c>
      <c r="D1961" s="279" t="s">
        <v>4943</v>
      </c>
      <c r="E1961" s="19" t="s">
        <v>19</v>
      </c>
      <c r="F1961" s="280">
        <v>18</v>
      </c>
      <c r="G1961" s="36"/>
      <c r="H1961" s="41"/>
    </row>
    <row r="1962" spans="1:8" s="2" customFormat="1" ht="16.899999999999999" customHeight="1">
      <c r="A1962" s="36"/>
      <c r="B1962" s="41"/>
      <c r="C1962" s="279" t="s">
        <v>3840</v>
      </c>
      <c r="D1962" s="279" t="s">
        <v>349</v>
      </c>
      <c r="E1962" s="19" t="s">
        <v>19</v>
      </c>
      <c r="F1962" s="280">
        <v>55</v>
      </c>
      <c r="G1962" s="36"/>
      <c r="H1962" s="41"/>
    </row>
    <row r="1963" spans="1:8" s="2" customFormat="1" ht="16.899999999999999" customHeight="1">
      <c r="A1963" s="36"/>
      <c r="B1963" s="41"/>
      <c r="C1963" s="281" t="s">
        <v>7614</v>
      </c>
      <c r="D1963" s="36"/>
      <c r="E1963" s="36"/>
      <c r="F1963" s="36"/>
      <c r="G1963" s="36"/>
      <c r="H1963" s="41"/>
    </row>
    <row r="1964" spans="1:8" s="2" customFormat="1" ht="16.899999999999999" customHeight="1">
      <c r="A1964" s="36"/>
      <c r="B1964" s="41"/>
      <c r="C1964" s="279" t="s">
        <v>4937</v>
      </c>
      <c r="D1964" s="279" t="s">
        <v>4938</v>
      </c>
      <c r="E1964" s="19" t="s">
        <v>186</v>
      </c>
      <c r="F1964" s="280">
        <v>55</v>
      </c>
      <c r="G1964" s="36"/>
      <c r="H1964" s="41"/>
    </row>
    <row r="1965" spans="1:8" s="2" customFormat="1" ht="16.899999999999999" customHeight="1">
      <c r="A1965" s="36"/>
      <c r="B1965" s="41"/>
      <c r="C1965" s="279" t="s">
        <v>4944</v>
      </c>
      <c r="D1965" s="279" t="s">
        <v>4945</v>
      </c>
      <c r="E1965" s="19" t="s">
        <v>186</v>
      </c>
      <c r="F1965" s="280">
        <v>55</v>
      </c>
      <c r="G1965" s="36"/>
      <c r="H1965" s="41"/>
    </row>
    <row r="1966" spans="1:8" s="2" customFormat="1" ht="16.899999999999999" customHeight="1">
      <c r="A1966" s="36"/>
      <c r="B1966" s="41"/>
      <c r="C1966" s="275" t="s">
        <v>178</v>
      </c>
      <c r="D1966" s="276" t="s">
        <v>179</v>
      </c>
      <c r="E1966" s="277" t="s">
        <v>135</v>
      </c>
      <c r="F1966" s="278">
        <v>60.825000000000003</v>
      </c>
      <c r="G1966" s="36"/>
      <c r="H1966" s="41"/>
    </row>
    <row r="1967" spans="1:8" s="2" customFormat="1" ht="16.899999999999999" customHeight="1">
      <c r="A1967" s="36"/>
      <c r="B1967" s="41"/>
      <c r="C1967" s="279" t="s">
        <v>19</v>
      </c>
      <c r="D1967" s="279" t="s">
        <v>4713</v>
      </c>
      <c r="E1967" s="19" t="s">
        <v>19</v>
      </c>
      <c r="F1967" s="280">
        <v>0</v>
      </c>
      <c r="G1967" s="36"/>
      <c r="H1967" s="41"/>
    </row>
    <row r="1968" spans="1:8" s="2" customFormat="1" ht="16.899999999999999" customHeight="1">
      <c r="A1968" s="36"/>
      <c r="B1968" s="41"/>
      <c r="C1968" s="279" t="s">
        <v>19</v>
      </c>
      <c r="D1968" s="279" t="s">
        <v>4714</v>
      </c>
      <c r="E1968" s="19" t="s">
        <v>19</v>
      </c>
      <c r="F1968" s="280">
        <v>10.098000000000001</v>
      </c>
      <c r="G1968" s="36"/>
      <c r="H1968" s="41"/>
    </row>
    <row r="1969" spans="1:8" s="2" customFormat="1" ht="16.899999999999999" customHeight="1">
      <c r="A1969" s="36"/>
      <c r="B1969" s="41"/>
      <c r="C1969" s="279" t="s">
        <v>19</v>
      </c>
      <c r="D1969" s="279" t="s">
        <v>4715</v>
      </c>
      <c r="E1969" s="19" t="s">
        <v>19</v>
      </c>
      <c r="F1969" s="280">
        <v>38.759</v>
      </c>
      <c r="G1969" s="36"/>
      <c r="H1969" s="41"/>
    </row>
    <row r="1970" spans="1:8" s="2" customFormat="1" ht="16.899999999999999" customHeight="1">
      <c r="A1970" s="36"/>
      <c r="B1970" s="41"/>
      <c r="C1970" s="279" t="s">
        <v>19</v>
      </c>
      <c r="D1970" s="279" t="s">
        <v>4716</v>
      </c>
      <c r="E1970" s="19" t="s">
        <v>19</v>
      </c>
      <c r="F1970" s="280">
        <v>11.968</v>
      </c>
      <c r="G1970" s="36"/>
      <c r="H1970" s="41"/>
    </row>
    <row r="1971" spans="1:8" s="2" customFormat="1" ht="16.899999999999999" customHeight="1">
      <c r="A1971" s="36"/>
      <c r="B1971" s="41"/>
      <c r="C1971" s="279" t="s">
        <v>178</v>
      </c>
      <c r="D1971" s="279" t="s">
        <v>349</v>
      </c>
      <c r="E1971" s="19" t="s">
        <v>19</v>
      </c>
      <c r="F1971" s="280">
        <v>60.825000000000003</v>
      </c>
      <c r="G1971" s="36"/>
      <c r="H1971" s="41"/>
    </row>
    <row r="1972" spans="1:8" s="2" customFormat="1" ht="16.899999999999999" customHeight="1">
      <c r="A1972" s="36"/>
      <c r="B1972" s="41"/>
      <c r="C1972" s="281" t="s">
        <v>7614</v>
      </c>
      <c r="D1972" s="36"/>
      <c r="E1972" s="36"/>
      <c r="F1972" s="36"/>
      <c r="G1972" s="36"/>
      <c r="H1972" s="41"/>
    </row>
    <row r="1973" spans="1:8" s="2" customFormat="1" ht="16.899999999999999" customHeight="1">
      <c r="A1973" s="36"/>
      <c r="B1973" s="41"/>
      <c r="C1973" s="279" t="s">
        <v>4708</v>
      </c>
      <c r="D1973" s="279" t="s">
        <v>4709</v>
      </c>
      <c r="E1973" s="19" t="s">
        <v>135</v>
      </c>
      <c r="F1973" s="280">
        <v>60.825000000000003</v>
      </c>
      <c r="G1973" s="36"/>
      <c r="H1973" s="41"/>
    </row>
    <row r="1974" spans="1:8" s="2" customFormat="1" ht="16.899999999999999" customHeight="1">
      <c r="A1974" s="36"/>
      <c r="B1974" s="41"/>
      <c r="C1974" s="279" t="s">
        <v>797</v>
      </c>
      <c r="D1974" s="279" t="s">
        <v>798</v>
      </c>
      <c r="E1974" s="19" t="s">
        <v>135</v>
      </c>
      <c r="F1974" s="280">
        <v>1811.7249999999999</v>
      </c>
      <c r="G1974" s="36"/>
      <c r="H1974" s="41"/>
    </row>
    <row r="1975" spans="1:8" s="2" customFormat="1" ht="16.899999999999999" customHeight="1">
      <c r="A1975" s="36"/>
      <c r="B1975" s="41"/>
      <c r="C1975" s="279" t="s">
        <v>1235</v>
      </c>
      <c r="D1975" s="279" t="s">
        <v>4630</v>
      </c>
      <c r="E1975" s="19" t="s">
        <v>135</v>
      </c>
      <c r="F1975" s="280">
        <v>60.825000000000003</v>
      </c>
      <c r="G1975" s="36"/>
      <c r="H1975" s="41"/>
    </row>
    <row r="1976" spans="1:8" s="2" customFormat="1" ht="16.899999999999999" customHeight="1">
      <c r="A1976" s="36"/>
      <c r="B1976" s="41"/>
      <c r="C1976" s="279" t="s">
        <v>4641</v>
      </c>
      <c r="D1976" s="279" t="s">
        <v>4642</v>
      </c>
      <c r="E1976" s="19" t="s">
        <v>135</v>
      </c>
      <c r="F1976" s="280">
        <v>97.924999999999997</v>
      </c>
      <c r="G1976" s="36"/>
      <c r="H1976" s="41"/>
    </row>
    <row r="1977" spans="1:8" s="2" customFormat="1" ht="16.899999999999999" customHeight="1">
      <c r="A1977" s="36"/>
      <c r="B1977" s="41"/>
      <c r="C1977" s="279" t="s">
        <v>4666</v>
      </c>
      <c r="D1977" s="279" t="s">
        <v>4667</v>
      </c>
      <c r="E1977" s="19" t="s">
        <v>157</v>
      </c>
      <c r="F1977" s="280">
        <v>3.262</v>
      </c>
      <c r="G1977" s="36"/>
      <c r="H1977" s="41"/>
    </row>
    <row r="1978" spans="1:8" s="2" customFormat="1" ht="16.899999999999999" customHeight="1">
      <c r="A1978" s="36"/>
      <c r="B1978" s="41"/>
      <c r="C1978" s="275" t="s">
        <v>3843</v>
      </c>
      <c r="D1978" s="276" t="s">
        <v>185</v>
      </c>
      <c r="E1978" s="277" t="s">
        <v>186</v>
      </c>
      <c r="F1978" s="278">
        <v>476</v>
      </c>
      <c r="G1978" s="36"/>
      <c r="H1978" s="41"/>
    </row>
    <row r="1979" spans="1:8" s="2" customFormat="1" ht="16.899999999999999" customHeight="1">
      <c r="A1979" s="36"/>
      <c r="B1979" s="41"/>
      <c r="C1979" s="279" t="s">
        <v>3843</v>
      </c>
      <c r="D1979" s="279" t="s">
        <v>4023</v>
      </c>
      <c r="E1979" s="19" t="s">
        <v>19</v>
      </c>
      <c r="F1979" s="280">
        <v>476</v>
      </c>
      <c r="G1979" s="36"/>
      <c r="H1979" s="41"/>
    </row>
    <row r="1980" spans="1:8" s="2" customFormat="1" ht="16.899999999999999" customHeight="1">
      <c r="A1980" s="36"/>
      <c r="B1980" s="41"/>
      <c r="C1980" s="281" t="s">
        <v>7614</v>
      </c>
      <c r="D1980" s="36"/>
      <c r="E1980" s="36"/>
      <c r="F1980" s="36"/>
      <c r="G1980" s="36"/>
      <c r="H1980" s="41"/>
    </row>
    <row r="1981" spans="1:8" s="2" customFormat="1" ht="16.899999999999999" customHeight="1">
      <c r="A1981" s="36"/>
      <c r="B1981" s="41"/>
      <c r="C1981" s="279" t="s">
        <v>2337</v>
      </c>
      <c r="D1981" s="279" t="s">
        <v>2338</v>
      </c>
      <c r="E1981" s="19" t="s">
        <v>186</v>
      </c>
      <c r="F1981" s="280">
        <v>476</v>
      </c>
      <c r="G1981" s="36"/>
      <c r="H1981" s="41"/>
    </row>
    <row r="1982" spans="1:8" s="2" customFormat="1" ht="16.899999999999999" customHeight="1">
      <c r="A1982" s="36"/>
      <c r="B1982" s="41"/>
      <c r="C1982" s="279" t="s">
        <v>2370</v>
      </c>
      <c r="D1982" s="279" t="s">
        <v>2371</v>
      </c>
      <c r="E1982" s="19" t="s">
        <v>186</v>
      </c>
      <c r="F1982" s="280">
        <v>476</v>
      </c>
      <c r="G1982" s="36"/>
      <c r="H1982" s="41"/>
    </row>
    <row r="1983" spans="1:8" s="2" customFormat="1" ht="16.899999999999999" customHeight="1">
      <c r="A1983" s="36"/>
      <c r="B1983" s="41"/>
      <c r="C1983" s="279" t="s">
        <v>853</v>
      </c>
      <c r="D1983" s="279" t="s">
        <v>854</v>
      </c>
      <c r="E1983" s="19" t="s">
        <v>186</v>
      </c>
      <c r="F1983" s="280">
        <v>35.65</v>
      </c>
      <c r="G1983" s="36"/>
      <c r="H1983" s="41"/>
    </row>
    <row r="1984" spans="1:8" s="2" customFormat="1" ht="16.899999999999999" customHeight="1">
      <c r="A1984" s="36"/>
      <c r="B1984" s="41"/>
      <c r="C1984" s="279" t="s">
        <v>847</v>
      </c>
      <c r="D1984" s="279" t="s">
        <v>848</v>
      </c>
      <c r="E1984" s="19" t="s">
        <v>186</v>
      </c>
      <c r="F1984" s="280">
        <v>713</v>
      </c>
      <c r="G1984" s="36"/>
      <c r="H1984" s="41"/>
    </row>
    <row r="1985" spans="1:8" s="2" customFormat="1" ht="16.899999999999999" customHeight="1">
      <c r="A1985" s="36"/>
      <c r="B1985" s="41"/>
      <c r="C1985" s="275" t="s">
        <v>3845</v>
      </c>
      <c r="D1985" s="276" t="s">
        <v>189</v>
      </c>
      <c r="E1985" s="277" t="s">
        <v>190</v>
      </c>
      <c r="F1985" s="278">
        <v>68</v>
      </c>
      <c r="G1985" s="36"/>
      <c r="H1985" s="41"/>
    </row>
    <row r="1986" spans="1:8" s="2" customFormat="1" ht="16.899999999999999" customHeight="1">
      <c r="A1986" s="36"/>
      <c r="B1986" s="41"/>
      <c r="C1986" s="279" t="s">
        <v>19</v>
      </c>
      <c r="D1986" s="279" t="s">
        <v>4033</v>
      </c>
      <c r="E1986" s="19" t="s">
        <v>19</v>
      </c>
      <c r="F1986" s="280">
        <v>0</v>
      </c>
      <c r="G1986" s="36"/>
      <c r="H1986" s="41"/>
    </row>
    <row r="1987" spans="1:8" s="2" customFormat="1" ht="16.899999999999999" customHeight="1">
      <c r="A1987" s="36"/>
      <c r="B1987" s="41"/>
      <c r="C1987" s="279" t="s">
        <v>19</v>
      </c>
      <c r="D1987" s="279" t="s">
        <v>4034</v>
      </c>
      <c r="E1987" s="19" t="s">
        <v>19</v>
      </c>
      <c r="F1987" s="280">
        <v>68</v>
      </c>
      <c r="G1987" s="36"/>
      <c r="H1987" s="41"/>
    </row>
    <row r="1988" spans="1:8" s="2" customFormat="1" ht="16.899999999999999" customHeight="1">
      <c r="A1988" s="36"/>
      <c r="B1988" s="41"/>
      <c r="C1988" s="279" t="s">
        <v>3845</v>
      </c>
      <c r="D1988" s="279" t="s">
        <v>349</v>
      </c>
      <c r="E1988" s="19" t="s">
        <v>19</v>
      </c>
      <c r="F1988" s="280">
        <v>68</v>
      </c>
      <c r="G1988" s="36"/>
      <c r="H1988" s="41"/>
    </row>
    <row r="1989" spans="1:8" s="2" customFormat="1" ht="16.899999999999999" customHeight="1">
      <c r="A1989" s="36"/>
      <c r="B1989" s="41"/>
      <c r="C1989" s="281" t="s">
        <v>7614</v>
      </c>
      <c r="D1989" s="36"/>
      <c r="E1989" s="36"/>
      <c r="F1989" s="36"/>
      <c r="G1989" s="36"/>
      <c r="H1989" s="41"/>
    </row>
    <row r="1990" spans="1:8" s="2" customFormat="1" ht="16.899999999999999" customHeight="1">
      <c r="A1990" s="36"/>
      <c r="B1990" s="41"/>
      <c r="C1990" s="279" t="s">
        <v>2374</v>
      </c>
      <c r="D1990" s="279" t="s">
        <v>2375</v>
      </c>
      <c r="E1990" s="19" t="s">
        <v>190</v>
      </c>
      <c r="F1990" s="280">
        <v>68</v>
      </c>
      <c r="G1990" s="36"/>
      <c r="H1990" s="41"/>
    </row>
    <row r="1991" spans="1:8" s="2" customFormat="1" ht="16.899999999999999" customHeight="1">
      <c r="A1991" s="36"/>
      <c r="B1991" s="41"/>
      <c r="C1991" s="279" t="s">
        <v>2337</v>
      </c>
      <c r="D1991" s="279" t="s">
        <v>2338</v>
      </c>
      <c r="E1991" s="19" t="s">
        <v>186</v>
      </c>
      <c r="F1991" s="280">
        <v>476</v>
      </c>
      <c r="G1991" s="36"/>
      <c r="H1991" s="41"/>
    </row>
    <row r="1992" spans="1:8" s="2" customFormat="1" ht="16.899999999999999" customHeight="1">
      <c r="A1992" s="36"/>
      <c r="B1992" s="41"/>
      <c r="C1992" s="279" t="s">
        <v>905</v>
      </c>
      <c r="D1992" s="279" t="s">
        <v>906</v>
      </c>
      <c r="E1992" s="19" t="s">
        <v>365</v>
      </c>
      <c r="F1992" s="280">
        <v>40.950000000000003</v>
      </c>
      <c r="G1992" s="36"/>
      <c r="H1992" s="41"/>
    </row>
    <row r="1993" spans="1:8" s="2" customFormat="1" ht="16.899999999999999" customHeight="1">
      <c r="A1993" s="36"/>
      <c r="B1993" s="41"/>
      <c r="C1993" s="279" t="s">
        <v>915</v>
      </c>
      <c r="D1993" s="279" t="s">
        <v>916</v>
      </c>
      <c r="E1993" s="19" t="s">
        <v>365</v>
      </c>
      <c r="F1993" s="280">
        <v>484</v>
      </c>
      <c r="G1993" s="36"/>
      <c r="H1993" s="41"/>
    </row>
    <row r="1994" spans="1:8" s="2" customFormat="1" ht="16.899999999999999" customHeight="1">
      <c r="A1994" s="36"/>
      <c r="B1994" s="41"/>
      <c r="C1994" s="279" t="s">
        <v>2344</v>
      </c>
      <c r="D1994" s="279" t="s">
        <v>2345</v>
      </c>
      <c r="E1994" s="19" t="s">
        <v>186</v>
      </c>
      <c r="F1994" s="280">
        <v>476</v>
      </c>
      <c r="G1994" s="36"/>
      <c r="H1994" s="41"/>
    </row>
    <row r="1995" spans="1:8" s="2" customFormat="1" ht="16.899999999999999" customHeight="1">
      <c r="A1995" s="36"/>
      <c r="B1995" s="41"/>
      <c r="C1995" s="279" t="s">
        <v>2348</v>
      </c>
      <c r="D1995" s="279" t="s">
        <v>2349</v>
      </c>
      <c r="E1995" s="19" t="s">
        <v>190</v>
      </c>
      <c r="F1995" s="280">
        <v>136</v>
      </c>
      <c r="G1995" s="36"/>
      <c r="H1995" s="41"/>
    </row>
    <row r="1996" spans="1:8" s="2" customFormat="1" ht="16.899999999999999" customHeight="1">
      <c r="A1996" s="36"/>
      <c r="B1996" s="41"/>
      <c r="C1996" s="279" t="s">
        <v>2352</v>
      </c>
      <c r="D1996" s="279" t="s">
        <v>2353</v>
      </c>
      <c r="E1996" s="19" t="s">
        <v>267</v>
      </c>
      <c r="F1996" s="280">
        <v>3420.672</v>
      </c>
      <c r="G1996" s="36"/>
      <c r="H1996" s="41"/>
    </row>
    <row r="1997" spans="1:8" s="2" customFormat="1" ht="16.899999999999999" customHeight="1">
      <c r="A1997" s="36"/>
      <c r="B1997" s="41"/>
      <c r="C1997" s="279" t="s">
        <v>924</v>
      </c>
      <c r="D1997" s="279" t="s">
        <v>925</v>
      </c>
      <c r="E1997" s="19" t="s">
        <v>157</v>
      </c>
      <c r="F1997" s="280">
        <v>42.024999999999999</v>
      </c>
      <c r="G1997" s="36"/>
      <c r="H1997" s="41"/>
    </row>
    <row r="1998" spans="1:8" s="2" customFormat="1" ht="16.899999999999999" customHeight="1">
      <c r="A1998" s="36"/>
      <c r="B1998" s="41"/>
      <c r="C1998" s="275" t="s">
        <v>184</v>
      </c>
      <c r="D1998" s="276" t="s">
        <v>3846</v>
      </c>
      <c r="E1998" s="277" t="s">
        <v>186</v>
      </c>
      <c r="F1998" s="278">
        <v>76</v>
      </c>
      <c r="G1998" s="36"/>
      <c r="H1998" s="41"/>
    </row>
    <row r="1999" spans="1:8" s="2" customFormat="1" ht="16.899999999999999" customHeight="1">
      <c r="A1999" s="36"/>
      <c r="B1999" s="41"/>
      <c r="C1999" s="279" t="s">
        <v>19</v>
      </c>
      <c r="D1999" s="279" t="s">
        <v>3994</v>
      </c>
      <c r="E1999" s="19" t="s">
        <v>19</v>
      </c>
      <c r="F1999" s="280">
        <v>0</v>
      </c>
      <c r="G1999" s="36"/>
      <c r="H1999" s="41"/>
    </row>
    <row r="2000" spans="1:8" s="2" customFormat="1" ht="16.899999999999999" customHeight="1">
      <c r="A2000" s="36"/>
      <c r="B2000" s="41"/>
      <c r="C2000" s="279" t="s">
        <v>19</v>
      </c>
      <c r="D2000" s="279" t="s">
        <v>4043</v>
      </c>
      <c r="E2000" s="19" t="s">
        <v>19</v>
      </c>
      <c r="F2000" s="280">
        <v>28</v>
      </c>
      <c r="G2000" s="36"/>
      <c r="H2000" s="41"/>
    </row>
    <row r="2001" spans="1:8" s="2" customFormat="1" ht="16.899999999999999" customHeight="1">
      <c r="A2001" s="36"/>
      <c r="B2001" s="41"/>
      <c r="C2001" s="279" t="s">
        <v>19</v>
      </c>
      <c r="D2001" s="279" t="s">
        <v>4044</v>
      </c>
      <c r="E2001" s="19" t="s">
        <v>19</v>
      </c>
      <c r="F2001" s="280">
        <v>34</v>
      </c>
      <c r="G2001" s="36"/>
      <c r="H2001" s="41"/>
    </row>
    <row r="2002" spans="1:8" s="2" customFormat="1" ht="16.899999999999999" customHeight="1">
      <c r="A2002" s="36"/>
      <c r="B2002" s="41"/>
      <c r="C2002" s="279" t="s">
        <v>19</v>
      </c>
      <c r="D2002" s="279" t="s">
        <v>4045</v>
      </c>
      <c r="E2002" s="19" t="s">
        <v>19</v>
      </c>
      <c r="F2002" s="280">
        <v>14</v>
      </c>
      <c r="G2002" s="36"/>
      <c r="H2002" s="41"/>
    </row>
    <row r="2003" spans="1:8" s="2" customFormat="1" ht="16.899999999999999" customHeight="1">
      <c r="A2003" s="36"/>
      <c r="B2003" s="41"/>
      <c r="C2003" s="279" t="s">
        <v>184</v>
      </c>
      <c r="D2003" s="279" t="s">
        <v>349</v>
      </c>
      <c r="E2003" s="19" t="s">
        <v>19</v>
      </c>
      <c r="F2003" s="280">
        <v>76</v>
      </c>
      <c r="G2003" s="36"/>
      <c r="H2003" s="41"/>
    </row>
    <row r="2004" spans="1:8" s="2" customFormat="1" ht="16.899999999999999" customHeight="1">
      <c r="A2004" s="36"/>
      <c r="B2004" s="41"/>
      <c r="C2004" s="281" t="s">
        <v>7614</v>
      </c>
      <c r="D2004" s="36"/>
      <c r="E2004" s="36"/>
      <c r="F2004" s="36"/>
      <c r="G2004" s="36"/>
      <c r="H2004" s="41"/>
    </row>
    <row r="2005" spans="1:8" s="2" customFormat="1" ht="16.899999999999999" customHeight="1">
      <c r="A2005" s="36"/>
      <c r="B2005" s="41"/>
      <c r="C2005" s="279" t="s">
        <v>625</v>
      </c>
      <c r="D2005" s="279" t="s">
        <v>626</v>
      </c>
      <c r="E2005" s="19" t="s">
        <v>186</v>
      </c>
      <c r="F2005" s="280">
        <v>76</v>
      </c>
      <c r="G2005" s="36"/>
      <c r="H2005" s="41"/>
    </row>
    <row r="2006" spans="1:8" s="2" customFormat="1" ht="16.899999999999999" customHeight="1">
      <c r="A2006" s="36"/>
      <c r="B2006" s="41"/>
      <c r="C2006" s="279" t="s">
        <v>853</v>
      </c>
      <c r="D2006" s="279" t="s">
        <v>854</v>
      </c>
      <c r="E2006" s="19" t="s">
        <v>186</v>
      </c>
      <c r="F2006" s="280">
        <v>35.65</v>
      </c>
      <c r="G2006" s="36"/>
      <c r="H2006" s="41"/>
    </row>
    <row r="2007" spans="1:8" s="2" customFormat="1" ht="16.899999999999999" customHeight="1">
      <c r="A2007" s="36"/>
      <c r="B2007" s="41"/>
      <c r="C2007" s="279" t="s">
        <v>847</v>
      </c>
      <c r="D2007" s="279" t="s">
        <v>848</v>
      </c>
      <c r="E2007" s="19" t="s">
        <v>186</v>
      </c>
      <c r="F2007" s="280">
        <v>713</v>
      </c>
      <c r="G2007" s="36"/>
      <c r="H2007" s="41"/>
    </row>
    <row r="2008" spans="1:8" s="2" customFormat="1" ht="16.899999999999999" customHeight="1">
      <c r="A2008" s="36"/>
      <c r="B2008" s="41"/>
      <c r="C2008" s="279" t="s">
        <v>632</v>
      </c>
      <c r="D2008" s="279" t="s">
        <v>633</v>
      </c>
      <c r="E2008" s="19" t="s">
        <v>186</v>
      </c>
      <c r="F2008" s="280">
        <v>76</v>
      </c>
      <c r="G2008" s="36"/>
      <c r="H2008" s="41"/>
    </row>
    <row r="2009" spans="1:8" s="2" customFormat="1" ht="16.899999999999999" customHeight="1">
      <c r="A2009" s="36"/>
      <c r="B2009" s="41"/>
      <c r="C2009" s="275" t="s">
        <v>188</v>
      </c>
      <c r="D2009" s="276" t="s">
        <v>7620</v>
      </c>
      <c r="E2009" s="277" t="s">
        <v>190</v>
      </c>
      <c r="F2009" s="278">
        <v>10</v>
      </c>
      <c r="G2009" s="36"/>
      <c r="H2009" s="41"/>
    </row>
    <row r="2010" spans="1:8" s="2" customFormat="1" ht="16.899999999999999" customHeight="1">
      <c r="A2010" s="36"/>
      <c r="B2010" s="41"/>
      <c r="C2010" s="279" t="s">
        <v>19</v>
      </c>
      <c r="D2010" s="279" t="s">
        <v>3994</v>
      </c>
      <c r="E2010" s="19" t="s">
        <v>19</v>
      </c>
      <c r="F2010" s="280">
        <v>0</v>
      </c>
      <c r="G2010" s="36"/>
      <c r="H2010" s="41"/>
    </row>
    <row r="2011" spans="1:8" s="2" customFormat="1" ht="16.899999999999999" customHeight="1">
      <c r="A2011" s="36"/>
      <c r="B2011" s="41"/>
      <c r="C2011" s="279" t="s">
        <v>19</v>
      </c>
      <c r="D2011" s="279" t="s">
        <v>4058</v>
      </c>
      <c r="E2011" s="19" t="s">
        <v>19</v>
      </c>
      <c r="F2011" s="280">
        <v>4</v>
      </c>
      <c r="G2011" s="36"/>
      <c r="H2011" s="41"/>
    </row>
    <row r="2012" spans="1:8" s="2" customFormat="1" ht="16.899999999999999" customHeight="1">
      <c r="A2012" s="36"/>
      <c r="B2012" s="41"/>
      <c r="C2012" s="279" t="s">
        <v>19</v>
      </c>
      <c r="D2012" s="279" t="s">
        <v>4059</v>
      </c>
      <c r="E2012" s="19" t="s">
        <v>19</v>
      </c>
      <c r="F2012" s="280">
        <v>4</v>
      </c>
      <c r="G2012" s="36"/>
      <c r="H2012" s="41"/>
    </row>
    <row r="2013" spans="1:8" s="2" customFormat="1" ht="16.899999999999999" customHeight="1">
      <c r="A2013" s="36"/>
      <c r="B2013" s="41"/>
      <c r="C2013" s="279" t="s">
        <v>19</v>
      </c>
      <c r="D2013" s="279" t="s">
        <v>4060</v>
      </c>
      <c r="E2013" s="19" t="s">
        <v>19</v>
      </c>
      <c r="F2013" s="280">
        <v>2</v>
      </c>
      <c r="G2013" s="36"/>
      <c r="H2013" s="41"/>
    </row>
    <row r="2014" spans="1:8" s="2" customFormat="1" ht="16.899999999999999" customHeight="1">
      <c r="A2014" s="36"/>
      <c r="B2014" s="41"/>
      <c r="C2014" s="279" t="s">
        <v>188</v>
      </c>
      <c r="D2014" s="279" t="s">
        <v>349</v>
      </c>
      <c r="E2014" s="19" t="s">
        <v>19</v>
      </c>
      <c r="F2014" s="280">
        <v>10</v>
      </c>
      <c r="G2014" s="36"/>
      <c r="H2014" s="41"/>
    </row>
    <row r="2015" spans="1:8" s="2" customFormat="1" ht="16.899999999999999" customHeight="1">
      <c r="A2015" s="36"/>
      <c r="B2015" s="41"/>
      <c r="C2015" s="275" t="s">
        <v>191</v>
      </c>
      <c r="D2015" s="276" t="s">
        <v>192</v>
      </c>
      <c r="E2015" s="277" t="s">
        <v>186</v>
      </c>
      <c r="F2015" s="278">
        <v>161</v>
      </c>
      <c r="G2015" s="36"/>
      <c r="H2015" s="41"/>
    </row>
    <row r="2016" spans="1:8" s="2" customFormat="1" ht="16.899999999999999" customHeight="1">
      <c r="A2016" s="36"/>
      <c r="B2016" s="41"/>
      <c r="C2016" s="279" t="s">
        <v>19</v>
      </c>
      <c r="D2016" s="279" t="s">
        <v>4048</v>
      </c>
      <c r="E2016" s="19" t="s">
        <v>19</v>
      </c>
      <c r="F2016" s="280">
        <v>0</v>
      </c>
      <c r="G2016" s="36"/>
      <c r="H2016" s="41"/>
    </row>
    <row r="2017" spans="1:8" s="2" customFormat="1" ht="16.899999999999999" customHeight="1">
      <c r="A2017" s="36"/>
      <c r="B2017" s="41"/>
      <c r="C2017" s="279" t="s">
        <v>19</v>
      </c>
      <c r="D2017" s="279" t="s">
        <v>4049</v>
      </c>
      <c r="E2017" s="19" t="s">
        <v>19</v>
      </c>
      <c r="F2017" s="280">
        <v>48</v>
      </c>
      <c r="G2017" s="36"/>
      <c r="H2017" s="41"/>
    </row>
    <row r="2018" spans="1:8" s="2" customFormat="1" ht="16.899999999999999" customHeight="1">
      <c r="A2018" s="36"/>
      <c r="B2018" s="41"/>
      <c r="C2018" s="279" t="s">
        <v>19</v>
      </c>
      <c r="D2018" s="279" t="s">
        <v>4050</v>
      </c>
      <c r="E2018" s="19" t="s">
        <v>19</v>
      </c>
      <c r="F2018" s="280">
        <v>36</v>
      </c>
      <c r="G2018" s="36"/>
      <c r="H2018" s="41"/>
    </row>
    <row r="2019" spans="1:8" s="2" customFormat="1" ht="16.899999999999999" customHeight="1">
      <c r="A2019" s="36"/>
      <c r="B2019" s="41"/>
      <c r="C2019" s="279" t="s">
        <v>19</v>
      </c>
      <c r="D2019" s="279" t="s">
        <v>4051</v>
      </c>
      <c r="E2019" s="19" t="s">
        <v>19</v>
      </c>
      <c r="F2019" s="280">
        <v>77</v>
      </c>
      <c r="G2019" s="36"/>
      <c r="H2019" s="41"/>
    </row>
    <row r="2020" spans="1:8" s="2" customFormat="1" ht="16.899999999999999" customHeight="1">
      <c r="A2020" s="36"/>
      <c r="B2020" s="41"/>
      <c r="C2020" s="279" t="s">
        <v>191</v>
      </c>
      <c r="D2020" s="279" t="s">
        <v>349</v>
      </c>
      <c r="E2020" s="19" t="s">
        <v>19</v>
      </c>
      <c r="F2020" s="280">
        <v>161</v>
      </c>
      <c r="G2020" s="36"/>
      <c r="H2020" s="41"/>
    </row>
    <row r="2021" spans="1:8" s="2" customFormat="1" ht="16.899999999999999" customHeight="1">
      <c r="A2021" s="36"/>
      <c r="B2021" s="41"/>
      <c r="C2021" s="281" t="s">
        <v>7614</v>
      </c>
      <c r="D2021" s="36"/>
      <c r="E2021" s="36"/>
      <c r="F2021" s="36"/>
      <c r="G2021" s="36"/>
      <c r="H2021" s="41"/>
    </row>
    <row r="2022" spans="1:8" s="2" customFormat="1" ht="16.899999999999999" customHeight="1">
      <c r="A2022" s="36"/>
      <c r="B2022" s="41"/>
      <c r="C2022" s="279" t="s">
        <v>636</v>
      </c>
      <c r="D2022" s="279" t="s">
        <v>637</v>
      </c>
      <c r="E2022" s="19" t="s">
        <v>186</v>
      </c>
      <c r="F2022" s="280">
        <v>161</v>
      </c>
      <c r="G2022" s="36"/>
      <c r="H2022" s="41"/>
    </row>
    <row r="2023" spans="1:8" s="2" customFormat="1" ht="16.899999999999999" customHeight="1">
      <c r="A2023" s="36"/>
      <c r="B2023" s="41"/>
      <c r="C2023" s="279" t="s">
        <v>4053</v>
      </c>
      <c r="D2023" s="279" t="s">
        <v>4054</v>
      </c>
      <c r="E2023" s="19" t="s">
        <v>186</v>
      </c>
      <c r="F2023" s="280">
        <v>161</v>
      </c>
      <c r="G2023" s="36"/>
      <c r="H2023" s="41"/>
    </row>
    <row r="2024" spans="1:8" s="2" customFormat="1" ht="16.899999999999999" customHeight="1">
      <c r="A2024" s="36"/>
      <c r="B2024" s="41"/>
      <c r="C2024" s="279" t="s">
        <v>853</v>
      </c>
      <c r="D2024" s="279" t="s">
        <v>854</v>
      </c>
      <c r="E2024" s="19" t="s">
        <v>186</v>
      </c>
      <c r="F2024" s="280">
        <v>35.65</v>
      </c>
      <c r="G2024" s="36"/>
      <c r="H2024" s="41"/>
    </row>
    <row r="2025" spans="1:8" s="2" customFormat="1" ht="16.899999999999999" customHeight="1">
      <c r="A2025" s="36"/>
      <c r="B2025" s="41"/>
      <c r="C2025" s="279" t="s">
        <v>847</v>
      </c>
      <c r="D2025" s="279" t="s">
        <v>848</v>
      </c>
      <c r="E2025" s="19" t="s">
        <v>186</v>
      </c>
      <c r="F2025" s="280">
        <v>713</v>
      </c>
      <c r="G2025" s="36"/>
      <c r="H2025" s="41"/>
    </row>
    <row r="2026" spans="1:8" s="2" customFormat="1" ht="16.899999999999999" customHeight="1">
      <c r="A2026" s="36"/>
      <c r="B2026" s="41"/>
      <c r="C2026" s="279" t="s">
        <v>643</v>
      </c>
      <c r="D2026" s="279" t="s">
        <v>644</v>
      </c>
      <c r="E2026" s="19" t="s">
        <v>186</v>
      </c>
      <c r="F2026" s="280">
        <v>161</v>
      </c>
      <c r="G2026" s="36"/>
      <c r="H2026" s="41"/>
    </row>
    <row r="2027" spans="1:8" s="2" customFormat="1" ht="16.899999999999999" customHeight="1">
      <c r="A2027" s="36"/>
      <c r="B2027" s="41"/>
      <c r="C2027" s="275" t="s">
        <v>2420</v>
      </c>
      <c r="D2027" s="276" t="s">
        <v>7615</v>
      </c>
      <c r="E2027" s="277" t="s">
        <v>190</v>
      </c>
      <c r="F2027" s="278">
        <v>15</v>
      </c>
      <c r="G2027" s="36"/>
      <c r="H2027" s="41"/>
    </row>
    <row r="2028" spans="1:8" s="2" customFormat="1" ht="16.899999999999999" customHeight="1">
      <c r="A2028" s="36"/>
      <c r="B2028" s="41"/>
      <c r="C2028" s="279" t="s">
        <v>19</v>
      </c>
      <c r="D2028" s="279" t="s">
        <v>4048</v>
      </c>
      <c r="E2028" s="19" t="s">
        <v>19</v>
      </c>
      <c r="F2028" s="280">
        <v>0</v>
      </c>
      <c r="G2028" s="36"/>
      <c r="H2028" s="41"/>
    </row>
    <row r="2029" spans="1:8" s="2" customFormat="1" ht="16.899999999999999" customHeight="1">
      <c r="A2029" s="36"/>
      <c r="B2029" s="41"/>
      <c r="C2029" s="279" t="s">
        <v>19</v>
      </c>
      <c r="D2029" s="279" t="s">
        <v>4062</v>
      </c>
      <c r="E2029" s="19" t="s">
        <v>19</v>
      </c>
      <c r="F2029" s="280">
        <v>4</v>
      </c>
      <c r="G2029" s="36"/>
      <c r="H2029" s="41"/>
    </row>
    <row r="2030" spans="1:8" s="2" customFormat="1" ht="16.899999999999999" customHeight="1">
      <c r="A2030" s="36"/>
      <c r="B2030" s="41"/>
      <c r="C2030" s="279" t="s">
        <v>19</v>
      </c>
      <c r="D2030" s="279" t="s">
        <v>4063</v>
      </c>
      <c r="E2030" s="19" t="s">
        <v>19</v>
      </c>
      <c r="F2030" s="280">
        <v>4</v>
      </c>
      <c r="G2030" s="36"/>
      <c r="H2030" s="41"/>
    </row>
    <row r="2031" spans="1:8" s="2" customFormat="1" ht="16.899999999999999" customHeight="1">
      <c r="A2031" s="36"/>
      <c r="B2031" s="41"/>
      <c r="C2031" s="279" t="s">
        <v>19</v>
      </c>
      <c r="D2031" s="279" t="s">
        <v>4064</v>
      </c>
      <c r="E2031" s="19" t="s">
        <v>19</v>
      </c>
      <c r="F2031" s="280">
        <v>7</v>
      </c>
      <c r="G2031" s="36"/>
      <c r="H2031" s="41"/>
    </row>
    <row r="2032" spans="1:8" s="2" customFormat="1" ht="16.899999999999999" customHeight="1">
      <c r="A2032" s="36"/>
      <c r="B2032" s="41"/>
      <c r="C2032" s="279" t="s">
        <v>2420</v>
      </c>
      <c r="D2032" s="279" t="s">
        <v>349</v>
      </c>
      <c r="E2032" s="19" t="s">
        <v>19</v>
      </c>
      <c r="F2032" s="280">
        <v>15</v>
      </c>
      <c r="G2032" s="36"/>
      <c r="H2032" s="41"/>
    </row>
    <row r="2033" spans="1:8" s="2" customFormat="1" ht="16.899999999999999" customHeight="1">
      <c r="A2033" s="36"/>
      <c r="B2033" s="41"/>
      <c r="C2033" s="275" t="s">
        <v>194</v>
      </c>
      <c r="D2033" s="276" t="s">
        <v>195</v>
      </c>
      <c r="E2033" s="277" t="s">
        <v>135</v>
      </c>
      <c r="F2033" s="278">
        <v>1024.7429999999999</v>
      </c>
      <c r="G2033" s="36"/>
      <c r="H2033" s="41"/>
    </row>
    <row r="2034" spans="1:8" s="2" customFormat="1" ht="16.899999999999999" customHeight="1">
      <c r="A2034" s="36"/>
      <c r="B2034" s="41"/>
      <c r="C2034" s="279" t="s">
        <v>19</v>
      </c>
      <c r="D2034" s="279" t="s">
        <v>3924</v>
      </c>
      <c r="E2034" s="19" t="s">
        <v>19</v>
      </c>
      <c r="F2034" s="280">
        <v>0</v>
      </c>
      <c r="G2034" s="36"/>
      <c r="H2034" s="41"/>
    </row>
    <row r="2035" spans="1:8" s="2" customFormat="1" ht="16.899999999999999" customHeight="1">
      <c r="A2035" s="36"/>
      <c r="B2035" s="41"/>
      <c r="C2035" s="279" t="s">
        <v>19</v>
      </c>
      <c r="D2035" s="279" t="s">
        <v>5065</v>
      </c>
      <c r="E2035" s="19" t="s">
        <v>19</v>
      </c>
      <c r="F2035" s="280">
        <v>126.48</v>
      </c>
      <c r="G2035" s="36"/>
      <c r="H2035" s="41"/>
    </row>
    <row r="2036" spans="1:8" s="2" customFormat="1" ht="16.899999999999999" customHeight="1">
      <c r="A2036" s="36"/>
      <c r="B2036" s="41"/>
      <c r="C2036" s="279" t="s">
        <v>19</v>
      </c>
      <c r="D2036" s="279" t="s">
        <v>5066</v>
      </c>
      <c r="E2036" s="19" t="s">
        <v>19</v>
      </c>
      <c r="F2036" s="280">
        <v>355</v>
      </c>
      <c r="G2036" s="36"/>
      <c r="H2036" s="41"/>
    </row>
    <row r="2037" spans="1:8" s="2" customFormat="1" ht="16.899999999999999" customHeight="1">
      <c r="A2037" s="36"/>
      <c r="B2037" s="41"/>
      <c r="C2037" s="279" t="s">
        <v>19</v>
      </c>
      <c r="D2037" s="279" t="s">
        <v>5067</v>
      </c>
      <c r="E2037" s="19" t="s">
        <v>19</v>
      </c>
      <c r="F2037" s="280">
        <v>510</v>
      </c>
      <c r="G2037" s="36"/>
      <c r="H2037" s="41"/>
    </row>
    <row r="2038" spans="1:8" s="2" customFormat="1" ht="16.899999999999999" customHeight="1">
      <c r="A2038" s="36"/>
      <c r="B2038" s="41"/>
      <c r="C2038" s="279" t="s">
        <v>19</v>
      </c>
      <c r="D2038" s="279" t="s">
        <v>4736</v>
      </c>
      <c r="E2038" s="19" t="s">
        <v>19</v>
      </c>
      <c r="F2038" s="280">
        <v>33.262999999999998</v>
      </c>
      <c r="G2038" s="36"/>
      <c r="H2038" s="41"/>
    </row>
    <row r="2039" spans="1:8" s="2" customFormat="1" ht="16.899999999999999" customHeight="1">
      <c r="A2039" s="36"/>
      <c r="B2039" s="41"/>
      <c r="C2039" s="279" t="s">
        <v>194</v>
      </c>
      <c r="D2039" s="279" t="s">
        <v>349</v>
      </c>
      <c r="E2039" s="19" t="s">
        <v>19</v>
      </c>
      <c r="F2039" s="280">
        <v>1024.7429999999999</v>
      </c>
      <c r="G2039" s="36"/>
      <c r="H2039" s="41"/>
    </row>
    <row r="2040" spans="1:8" s="2" customFormat="1" ht="16.899999999999999" customHeight="1">
      <c r="A2040" s="36"/>
      <c r="B2040" s="41"/>
      <c r="C2040" s="281" t="s">
        <v>7614</v>
      </c>
      <c r="D2040" s="36"/>
      <c r="E2040" s="36"/>
      <c r="F2040" s="36"/>
      <c r="G2040" s="36"/>
      <c r="H2040" s="41"/>
    </row>
    <row r="2041" spans="1:8" s="2" customFormat="1" ht="16.899999999999999" customHeight="1">
      <c r="A2041" s="36"/>
      <c r="B2041" s="41"/>
      <c r="C2041" s="279" t="s">
        <v>1727</v>
      </c>
      <c r="D2041" s="279" t="s">
        <v>1728</v>
      </c>
      <c r="E2041" s="19" t="s">
        <v>135</v>
      </c>
      <c r="F2041" s="280">
        <v>1024.7429999999999</v>
      </c>
      <c r="G2041" s="36"/>
      <c r="H2041" s="41"/>
    </row>
    <row r="2042" spans="1:8" s="2" customFormat="1" ht="16.899999999999999" customHeight="1">
      <c r="A2042" s="36"/>
      <c r="B2042" s="41"/>
      <c r="C2042" s="279" t="s">
        <v>1734</v>
      </c>
      <c r="D2042" s="279" t="s">
        <v>1735</v>
      </c>
      <c r="E2042" s="19" t="s">
        <v>135</v>
      </c>
      <c r="F2042" s="280">
        <v>184453.74</v>
      </c>
      <c r="G2042" s="36"/>
      <c r="H2042" s="41"/>
    </row>
    <row r="2043" spans="1:8" s="2" customFormat="1" ht="16.899999999999999" customHeight="1">
      <c r="A2043" s="36"/>
      <c r="B2043" s="41"/>
      <c r="C2043" s="279" t="s">
        <v>1740</v>
      </c>
      <c r="D2043" s="279" t="s">
        <v>1741</v>
      </c>
      <c r="E2043" s="19" t="s">
        <v>135</v>
      </c>
      <c r="F2043" s="280">
        <v>1024.7429999999999</v>
      </c>
      <c r="G2043" s="36"/>
      <c r="H2043" s="41"/>
    </row>
    <row r="2044" spans="1:8" s="2" customFormat="1" ht="16.899999999999999" customHeight="1">
      <c r="A2044" s="36"/>
      <c r="B2044" s="41"/>
      <c r="C2044" s="275" t="s">
        <v>197</v>
      </c>
      <c r="D2044" s="276" t="s">
        <v>198</v>
      </c>
      <c r="E2044" s="277" t="s">
        <v>186</v>
      </c>
      <c r="F2044" s="278">
        <v>386.9</v>
      </c>
      <c r="G2044" s="36"/>
      <c r="H2044" s="41"/>
    </row>
    <row r="2045" spans="1:8" s="2" customFormat="1" ht="16.899999999999999" customHeight="1">
      <c r="A2045" s="36"/>
      <c r="B2045" s="41"/>
      <c r="C2045" s="279" t="s">
        <v>19</v>
      </c>
      <c r="D2045" s="279" t="s">
        <v>4949</v>
      </c>
      <c r="E2045" s="19" t="s">
        <v>19</v>
      </c>
      <c r="F2045" s="280">
        <v>0</v>
      </c>
      <c r="G2045" s="36"/>
      <c r="H2045" s="41"/>
    </row>
    <row r="2046" spans="1:8" s="2" customFormat="1" ht="16.899999999999999" customHeight="1">
      <c r="A2046" s="36"/>
      <c r="B2046" s="41"/>
      <c r="C2046" s="279" t="s">
        <v>19</v>
      </c>
      <c r="D2046" s="279" t="s">
        <v>5007</v>
      </c>
      <c r="E2046" s="19" t="s">
        <v>19</v>
      </c>
      <c r="F2046" s="280">
        <v>17.5</v>
      </c>
      <c r="G2046" s="36"/>
      <c r="H2046" s="41"/>
    </row>
    <row r="2047" spans="1:8" s="2" customFormat="1" ht="16.899999999999999" customHeight="1">
      <c r="A2047" s="36"/>
      <c r="B2047" s="41"/>
      <c r="C2047" s="279" t="s">
        <v>19</v>
      </c>
      <c r="D2047" s="279" t="s">
        <v>5008</v>
      </c>
      <c r="E2047" s="19" t="s">
        <v>19</v>
      </c>
      <c r="F2047" s="280">
        <v>20.9</v>
      </c>
      <c r="G2047" s="36"/>
      <c r="H2047" s="41"/>
    </row>
    <row r="2048" spans="1:8" s="2" customFormat="1" ht="16.899999999999999" customHeight="1">
      <c r="A2048" s="36"/>
      <c r="B2048" s="41"/>
      <c r="C2048" s="279" t="s">
        <v>19</v>
      </c>
      <c r="D2048" s="279" t="s">
        <v>5009</v>
      </c>
      <c r="E2048" s="19" t="s">
        <v>19</v>
      </c>
      <c r="F2048" s="280">
        <v>20.399999999999999</v>
      </c>
      <c r="G2048" s="36"/>
      <c r="H2048" s="41"/>
    </row>
    <row r="2049" spans="1:8" s="2" customFormat="1" ht="16.899999999999999" customHeight="1">
      <c r="A2049" s="36"/>
      <c r="B2049" s="41"/>
      <c r="C2049" s="279" t="s">
        <v>19</v>
      </c>
      <c r="D2049" s="279" t="s">
        <v>5010</v>
      </c>
      <c r="E2049" s="19" t="s">
        <v>19</v>
      </c>
      <c r="F2049" s="280">
        <v>20.2</v>
      </c>
      <c r="G2049" s="36"/>
      <c r="H2049" s="41"/>
    </row>
    <row r="2050" spans="1:8" s="2" customFormat="1" ht="16.899999999999999" customHeight="1">
      <c r="A2050" s="36"/>
      <c r="B2050" s="41"/>
      <c r="C2050" s="279" t="s">
        <v>19</v>
      </c>
      <c r="D2050" s="279" t="s">
        <v>5011</v>
      </c>
      <c r="E2050" s="19" t="s">
        <v>19</v>
      </c>
      <c r="F2050" s="280">
        <v>20</v>
      </c>
      <c r="G2050" s="36"/>
      <c r="H2050" s="41"/>
    </row>
    <row r="2051" spans="1:8" s="2" customFormat="1" ht="16.899999999999999" customHeight="1">
      <c r="A2051" s="36"/>
      <c r="B2051" s="41"/>
      <c r="C2051" s="279" t="s">
        <v>19</v>
      </c>
      <c r="D2051" s="279" t="s">
        <v>5012</v>
      </c>
      <c r="E2051" s="19" t="s">
        <v>19</v>
      </c>
      <c r="F2051" s="280">
        <v>19.8</v>
      </c>
      <c r="G2051" s="36"/>
      <c r="H2051" s="41"/>
    </row>
    <row r="2052" spans="1:8" s="2" customFormat="1" ht="16.899999999999999" customHeight="1">
      <c r="A2052" s="36"/>
      <c r="B2052" s="41"/>
      <c r="C2052" s="279" t="s">
        <v>19</v>
      </c>
      <c r="D2052" s="279" t="s">
        <v>5013</v>
      </c>
      <c r="E2052" s="19" t="s">
        <v>19</v>
      </c>
      <c r="F2052" s="280">
        <v>19.600000000000001</v>
      </c>
      <c r="G2052" s="36"/>
      <c r="H2052" s="41"/>
    </row>
    <row r="2053" spans="1:8" s="2" customFormat="1" ht="16.899999999999999" customHeight="1">
      <c r="A2053" s="36"/>
      <c r="B2053" s="41"/>
      <c r="C2053" s="279" t="s">
        <v>19</v>
      </c>
      <c r="D2053" s="279" t="s">
        <v>5014</v>
      </c>
      <c r="E2053" s="19" t="s">
        <v>19</v>
      </c>
      <c r="F2053" s="280">
        <v>19.399999999999999</v>
      </c>
      <c r="G2053" s="36"/>
      <c r="H2053" s="41"/>
    </row>
    <row r="2054" spans="1:8" s="2" customFormat="1" ht="16.899999999999999" customHeight="1">
      <c r="A2054" s="36"/>
      <c r="B2054" s="41"/>
      <c r="C2054" s="279" t="s">
        <v>19</v>
      </c>
      <c r="D2054" s="279" t="s">
        <v>5015</v>
      </c>
      <c r="E2054" s="19" t="s">
        <v>19</v>
      </c>
      <c r="F2054" s="280">
        <v>19.2</v>
      </c>
      <c r="G2054" s="36"/>
      <c r="H2054" s="41"/>
    </row>
    <row r="2055" spans="1:8" s="2" customFormat="1" ht="16.899999999999999" customHeight="1">
      <c r="A2055" s="36"/>
      <c r="B2055" s="41"/>
      <c r="C2055" s="279" t="s">
        <v>19</v>
      </c>
      <c r="D2055" s="279" t="s">
        <v>5016</v>
      </c>
      <c r="E2055" s="19" t="s">
        <v>19</v>
      </c>
      <c r="F2055" s="280">
        <v>19.3</v>
      </c>
      <c r="G2055" s="36"/>
      <c r="H2055" s="41"/>
    </row>
    <row r="2056" spans="1:8" s="2" customFormat="1" ht="16.899999999999999" customHeight="1">
      <c r="A2056" s="36"/>
      <c r="B2056" s="41"/>
      <c r="C2056" s="279" t="s">
        <v>19</v>
      </c>
      <c r="D2056" s="279" t="s">
        <v>5017</v>
      </c>
      <c r="E2056" s="19" t="s">
        <v>19</v>
      </c>
      <c r="F2056" s="280">
        <v>19.3</v>
      </c>
      <c r="G2056" s="36"/>
      <c r="H2056" s="41"/>
    </row>
    <row r="2057" spans="1:8" s="2" customFormat="1" ht="16.899999999999999" customHeight="1">
      <c r="A2057" s="36"/>
      <c r="B2057" s="41"/>
      <c r="C2057" s="279" t="s">
        <v>19</v>
      </c>
      <c r="D2057" s="279" t="s">
        <v>5018</v>
      </c>
      <c r="E2057" s="19" t="s">
        <v>19</v>
      </c>
      <c r="F2057" s="280">
        <v>19.3</v>
      </c>
      <c r="G2057" s="36"/>
      <c r="H2057" s="41"/>
    </row>
    <row r="2058" spans="1:8" s="2" customFormat="1" ht="16.899999999999999" customHeight="1">
      <c r="A2058" s="36"/>
      <c r="B2058" s="41"/>
      <c r="C2058" s="279" t="s">
        <v>19</v>
      </c>
      <c r="D2058" s="279" t="s">
        <v>5019</v>
      </c>
      <c r="E2058" s="19" t="s">
        <v>19</v>
      </c>
      <c r="F2058" s="280">
        <v>19.399999999999999</v>
      </c>
      <c r="G2058" s="36"/>
      <c r="H2058" s="41"/>
    </row>
    <row r="2059" spans="1:8" s="2" customFormat="1" ht="16.899999999999999" customHeight="1">
      <c r="A2059" s="36"/>
      <c r="B2059" s="41"/>
      <c r="C2059" s="279" t="s">
        <v>19</v>
      </c>
      <c r="D2059" s="279" t="s">
        <v>5020</v>
      </c>
      <c r="E2059" s="19" t="s">
        <v>19</v>
      </c>
      <c r="F2059" s="280">
        <v>19.399999999999999</v>
      </c>
      <c r="G2059" s="36"/>
      <c r="H2059" s="41"/>
    </row>
    <row r="2060" spans="1:8" s="2" customFormat="1" ht="16.899999999999999" customHeight="1">
      <c r="A2060" s="36"/>
      <c r="B2060" s="41"/>
      <c r="C2060" s="279" t="s">
        <v>19</v>
      </c>
      <c r="D2060" s="279" t="s">
        <v>5021</v>
      </c>
      <c r="E2060" s="19" t="s">
        <v>19</v>
      </c>
      <c r="F2060" s="280">
        <v>19.2</v>
      </c>
      <c r="G2060" s="36"/>
      <c r="H2060" s="41"/>
    </row>
    <row r="2061" spans="1:8" s="2" customFormat="1" ht="16.899999999999999" customHeight="1">
      <c r="A2061" s="36"/>
      <c r="B2061" s="41"/>
      <c r="C2061" s="279" t="s">
        <v>19</v>
      </c>
      <c r="D2061" s="279" t="s">
        <v>5022</v>
      </c>
      <c r="E2061" s="19" t="s">
        <v>19</v>
      </c>
      <c r="F2061" s="280">
        <v>19.8</v>
      </c>
      <c r="G2061" s="36"/>
      <c r="H2061" s="41"/>
    </row>
    <row r="2062" spans="1:8" s="2" customFormat="1" ht="16.899999999999999" customHeight="1">
      <c r="A2062" s="36"/>
      <c r="B2062" s="41"/>
      <c r="C2062" s="279" t="s">
        <v>19</v>
      </c>
      <c r="D2062" s="279" t="s">
        <v>5023</v>
      </c>
      <c r="E2062" s="19" t="s">
        <v>19</v>
      </c>
      <c r="F2062" s="280">
        <v>20.2</v>
      </c>
      <c r="G2062" s="36"/>
      <c r="H2062" s="41"/>
    </row>
    <row r="2063" spans="1:8" s="2" customFormat="1" ht="16.899999999999999" customHeight="1">
      <c r="A2063" s="36"/>
      <c r="B2063" s="41"/>
      <c r="C2063" s="279" t="s">
        <v>19</v>
      </c>
      <c r="D2063" s="279" t="s">
        <v>5024</v>
      </c>
      <c r="E2063" s="19" t="s">
        <v>19</v>
      </c>
      <c r="F2063" s="280">
        <v>54</v>
      </c>
      <c r="G2063" s="36"/>
      <c r="H2063" s="41"/>
    </row>
    <row r="2064" spans="1:8" s="2" customFormat="1" ht="16.899999999999999" customHeight="1">
      <c r="A2064" s="36"/>
      <c r="B2064" s="41"/>
      <c r="C2064" s="279" t="s">
        <v>197</v>
      </c>
      <c r="D2064" s="279" t="s">
        <v>349</v>
      </c>
      <c r="E2064" s="19" t="s">
        <v>19</v>
      </c>
      <c r="F2064" s="280">
        <v>386.9</v>
      </c>
      <c r="G2064" s="36"/>
      <c r="H2064" s="41"/>
    </row>
    <row r="2065" spans="1:8" s="2" customFormat="1" ht="16.899999999999999" customHeight="1">
      <c r="A2065" s="36"/>
      <c r="B2065" s="41"/>
      <c r="C2065" s="281" t="s">
        <v>7614</v>
      </c>
      <c r="D2065" s="36"/>
      <c r="E2065" s="36"/>
      <c r="F2065" s="36"/>
      <c r="G2065" s="36"/>
      <c r="H2065" s="41"/>
    </row>
    <row r="2066" spans="1:8" s="2" customFormat="1" ht="16.899999999999999" customHeight="1">
      <c r="A2066" s="36"/>
      <c r="B2066" s="41"/>
      <c r="C2066" s="279" t="s">
        <v>1707</v>
      </c>
      <c r="D2066" s="279" t="s">
        <v>1708</v>
      </c>
      <c r="E2066" s="19" t="s">
        <v>186</v>
      </c>
      <c r="F2066" s="280">
        <v>386.9</v>
      </c>
      <c r="G2066" s="36"/>
      <c r="H2066" s="41"/>
    </row>
    <row r="2067" spans="1:8" s="2" customFormat="1" ht="16.899999999999999" customHeight="1">
      <c r="A2067" s="36"/>
      <c r="B2067" s="41"/>
      <c r="C2067" s="279" t="s">
        <v>1714</v>
      </c>
      <c r="D2067" s="279" t="s">
        <v>5025</v>
      </c>
      <c r="E2067" s="19" t="s">
        <v>186</v>
      </c>
      <c r="F2067" s="280">
        <v>386.9</v>
      </c>
      <c r="G2067" s="36"/>
      <c r="H2067" s="41"/>
    </row>
    <row r="2068" spans="1:8" s="2" customFormat="1" ht="16.899999999999999" customHeight="1">
      <c r="A2068" s="36"/>
      <c r="B2068" s="41"/>
      <c r="C2068" s="275" t="s">
        <v>2197</v>
      </c>
      <c r="D2068" s="276" t="s">
        <v>2198</v>
      </c>
      <c r="E2068" s="277" t="s">
        <v>152</v>
      </c>
      <c r="F2068" s="278">
        <v>65.25</v>
      </c>
      <c r="G2068" s="36"/>
      <c r="H2068" s="41"/>
    </row>
    <row r="2069" spans="1:8" s="2" customFormat="1" ht="16.899999999999999" customHeight="1">
      <c r="A2069" s="36"/>
      <c r="B2069" s="41"/>
      <c r="C2069" s="279" t="s">
        <v>19</v>
      </c>
      <c r="D2069" s="279" t="s">
        <v>4129</v>
      </c>
      <c r="E2069" s="19" t="s">
        <v>19</v>
      </c>
      <c r="F2069" s="280">
        <v>0</v>
      </c>
      <c r="G2069" s="36"/>
      <c r="H2069" s="41"/>
    </row>
    <row r="2070" spans="1:8" s="2" customFormat="1" ht="16.899999999999999" customHeight="1">
      <c r="A2070" s="36"/>
      <c r="B2070" s="41"/>
      <c r="C2070" s="279" t="s">
        <v>19</v>
      </c>
      <c r="D2070" s="279" t="s">
        <v>4130</v>
      </c>
      <c r="E2070" s="19" t="s">
        <v>19</v>
      </c>
      <c r="F2070" s="280">
        <v>2.25</v>
      </c>
      <c r="G2070" s="36"/>
      <c r="H2070" s="41"/>
    </row>
    <row r="2071" spans="1:8" s="2" customFormat="1" ht="16.899999999999999" customHeight="1">
      <c r="A2071" s="36"/>
      <c r="B2071" s="41"/>
      <c r="C2071" s="279" t="s">
        <v>19</v>
      </c>
      <c r="D2071" s="279" t="s">
        <v>4131</v>
      </c>
      <c r="E2071" s="19" t="s">
        <v>19</v>
      </c>
      <c r="F2071" s="280">
        <v>63</v>
      </c>
      <c r="G2071" s="36"/>
      <c r="H2071" s="41"/>
    </row>
    <row r="2072" spans="1:8" s="2" customFormat="1" ht="16.899999999999999" customHeight="1">
      <c r="A2072" s="36"/>
      <c r="B2072" s="41"/>
      <c r="C2072" s="279" t="s">
        <v>2197</v>
      </c>
      <c r="D2072" s="279" t="s">
        <v>349</v>
      </c>
      <c r="E2072" s="19" t="s">
        <v>19</v>
      </c>
      <c r="F2072" s="280">
        <v>65.25</v>
      </c>
      <c r="G2072" s="36"/>
      <c r="H2072" s="41"/>
    </row>
    <row r="2073" spans="1:8" s="2" customFormat="1" ht="16.899999999999999" customHeight="1">
      <c r="A2073" s="36"/>
      <c r="B2073" s="41"/>
      <c r="C2073" s="281" t="s">
        <v>7614</v>
      </c>
      <c r="D2073" s="36"/>
      <c r="E2073" s="36"/>
      <c r="F2073" s="36"/>
      <c r="G2073" s="36"/>
      <c r="H2073" s="41"/>
    </row>
    <row r="2074" spans="1:8" s="2" customFormat="1" ht="16.899999999999999" customHeight="1">
      <c r="A2074" s="36"/>
      <c r="B2074" s="41"/>
      <c r="C2074" s="279" t="s">
        <v>761</v>
      </c>
      <c r="D2074" s="279" t="s">
        <v>762</v>
      </c>
      <c r="E2074" s="19" t="s">
        <v>152</v>
      </c>
      <c r="F2074" s="280">
        <v>65.25</v>
      </c>
      <c r="G2074" s="36"/>
      <c r="H2074" s="41"/>
    </row>
    <row r="2075" spans="1:8" s="2" customFormat="1" ht="16.899999999999999" customHeight="1">
      <c r="A2075" s="36"/>
      <c r="B2075" s="41"/>
      <c r="C2075" s="279" t="s">
        <v>2457</v>
      </c>
      <c r="D2075" s="279" t="s">
        <v>776</v>
      </c>
      <c r="E2075" s="19" t="s">
        <v>157</v>
      </c>
      <c r="F2075" s="280">
        <v>120.71299999999999</v>
      </c>
      <c r="G2075" s="36"/>
      <c r="H2075" s="41"/>
    </row>
    <row r="2076" spans="1:8" s="2" customFormat="1" ht="16.899999999999999" customHeight="1">
      <c r="A2076" s="36"/>
      <c r="B2076" s="41"/>
      <c r="C2076" s="275" t="s">
        <v>206</v>
      </c>
      <c r="D2076" s="276" t="s">
        <v>207</v>
      </c>
      <c r="E2076" s="277" t="s">
        <v>135</v>
      </c>
      <c r="F2076" s="278">
        <v>396.90300000000002</v>
      </c>
      <c r="G2076" s="36"/>
      <c r="H2076" s="41"/>
    </row>
    <row r="2077" spans="1:8" s="2" customFormat="1" ht="16.899999999999999" customHeight="1">
      <c r="A2077" s="36"/>
      <c r="B2077" s="41"/>
      <c r="C2077" s="279" t="s">
        <v>19</v>
      </c>
      <c r="D2077" s="279" t="s">
        <v>5048</v>
      </c>
      <c r="E2077" s="19" t="s">
        <v>19</v>
      </c>
      <c r="F2077" s="280">
        <v>0</v>
      </c>
      <c r="G2077" s="36"/>
      <c r="H2077" s="41"/>
    </row>
    <row r="2078" spans="1:8" s="2" customFormat="1" ht="16.899999999999999" customHeight="1">
      <c r="A2078" s="36"/>
      <c r="B2078" s="41"/>
      <c r="C2078" s="279" t="s">
        <v>19</v>
      </c>
      <c r="D2078" s="279" t="s">
        <v>5049</v>
      </c>
      <c r="E2078" s="19" t="s">
        <v>19</v>
      </c>
      <c r="F2078" s="280">
        <v>89</v>
      </c>
      <c r="G2078" s="36"/>
      <c r="H2078" s="41"/>
    </row>
    <row r="2079" spans="1:8" s="2" customFormat="1" ht="16.899999999999999" customHeight="1">
      <c r="A2079" s="36"/>
      <c r="B2079" s="41"/>
      <c r="C2079" s="279" t="s">
        <v>19</v>
      </c>
      <c r="D2079" s="279" t="s">
        <v>5050</v>
      </c>
      <c r="E2079" s="19" t="s">
        <v>19</v>
      </c>
      <c r="F2079" s="280">
        <v>0</v>
      </c>
      <c r="G2079" s="36"/>
      <c r="H2079" s="41"/>
    </row>
    <row r="2080" spans="1:8" s="2" customFormat="1" ht="16.899999999999999" customHeight="1">
      <c r="A2080" s="36"/>
      <c r="B2080" s="41"/>
      <c r="C2080" s="279" t="s">
        <v>19</v>
      </c>
      <c r="D2080" s="279" t="s">
        <v>5051</v>
      </c>
      <c r="E2080" s="19" t="s">
        <v>19</v>
      </c>
      <c r="F2080" s="280">
        <v>49</v>
      </c>
      <c r="G2080" s="36"/>
      <c r="H2080" s="41"/>
    </row>
    <row r="2081" spans="1:8" s="2" customFormat="1" ht="16.899999999999999" customHeight="1">
      <c r="A2081" s="36"/>
      <c r="B2081" s="41"/>
      <c r="C2081" s="279" t="s">
        <v>19</v>
      </c>
      <c r="D2081" s="279" t="s">
        <v>5052</v>
      </c>
      <c r="E2081" s="19" t="s">
        <v>19</v>
      </c>
      <c r="F2081" s="280">
        <v>0</v>
      </c>
      <c r="G2081" s="36"/>
      <c r="H2081" s="41"/>
    </row>
    <row r="2082" spans="1:8" s="2" customFormat="1" ht="16.899999999999999" customHeight="1">
      <c r="A2082" s="36"/>
      <c r="B2082" s="41"/>
      <c r="C2082" s="279" t="s">
        <v>19</v>
      </c>
      <c r="D2082" s="279" t="s">
        <v>5053</v>
      </c>
      <c r="E2082" s="19" t="s">
        <v>19</v>
      </c>
      <c r="F2082" s="280">
        <v>86</v>
      </c>
      <c r="G2082" s="36"/>
      <c r="H2082" s="41"/>
    </row>
    <row r="2083" spans="1:8" s="2" customFormat="1" ht="16.899999999999999" customHeight="1">
      <c r="A2083" s="36"/>
      <c r="B2083" s="41"/>
      <c r="C2083" s="279" t="s">
        <v>19</v>
      </c>
      <c r="D2083" s="279" t="s">
        <v>5054</v>
      </c>
      <c r="E2083" s="19" t="s">
        <v>19</v>
      </c>
      <c r="F2083" s="280">
        <v>96.1</v>
      </c>
      <c r="G2083" s="36"/>
      <c r="H2083" s="41"/>
    </row>
    <row r="2084" spans="1:8" s="2" customFormat="1" ht="16.899999999999999" customHeight="1">
      <c r="A2084" s="36"/>
      <c r="B2084" s="41"/>
      <c r="C2084" s="279" t="s">
        <v>19</v>
      </c>
      <c r="D2084" s="279" t="s">
        <v>5055</v>
      </c>
      <c r="E2084" s="19" t="s">
        <v>19</v>
      </c>
      <c r="F2084" s="280">
        <v>10.14</v>
      </c>
      <c r="G2084" s="36"/>
      <c r="H2084" s="41"/>
    </row>
    <row r="2085" spans="1:8" s="2" customFormat="1" ht="16.899999999999999" customHeight="1">
      <c r="A2085" s="36"/>
      <c r="B2085" s="41"/>
      <c r="C2085" s="279" t="s">
        <v>19</v>
      </c>
      <c r="D2085" s="279" t="s">
        <v>5056</v>
      </c>
      <c r="E2085" s="19" t="s">
        <v>19</v>
      </c>
      <c r="F2085" s="280">
        <v>2.19</v>
      </c>
      <c r="G2085" s="36"/>
      <c r="H2085" s="41"/>
    </row>
    <row r="2086" spans="1:8" s="2" customFormat="1" ht="16.899999999999999" customHeight="1">
      <c r="A2086" s="36"/>
      <c r="B2086" s="41"/>
      <c r="C2086" s="279" t="s">
        <v>19</v>
      </c>
      <c r="D2086" s="279" t="s">
        <v>5121</v>
      </c>
      <c r="E2086" s="19" t="s">
        <v>19</v>
      </c>
      <c r="F2086" s="280">
        <v>3</v>
      </c>
      <c r="G2086" s="36"/>
      <c r="H2086" s="41"/>
    </row>
    <row r="2087" spans="1:8" s="2" customFormat="1" ht="16.899999999999999" customHeight="1">
      <c r="A2087" s="36"/>
      <c r="B2087" s="41"/>
      <c r="C2087" s="279" t="s">
        <v>19</v>
      </c>
      <c r="D2087" s="279" t="s">
        <v>5057</v>
      </c>
      <c r="E2087" s="19" t="s">
        <v>19</v>
      </c>
      <c r="F2087" s="280">
        <v>0</v>
      </c>
      <c r="G2087" s="36"/>
      <c r="H2087" s="41"/>
    </row>
    <row r="2088" spans="1:8" s="2" customFormat="1" ht="16.899999999999999" customHeight="1">
      <c r="A2088" s="36"/>
      <c r="B2088" s="41"/>
      <c r="C2088" s="279" t="s">
        <v>19</v>
      </c>
      <c r="D2088" s="279" t="s">
        <v>5058</v>
      </c>
      <c r="E2088" s="19" t="s">
        <v>19</v>
      </c>
      <c r="F2088" s="280">
        <v>28.21</v>
      </c>
      <c r="G2088" s="36"/>
      <c r="H2088" s="41"/>
    </row>
    <row r="2089" spans="1:8" s="2" customFormat="1" ht="16.899999999999999" customHeight="1">
      <c r="A2089" s="36"/>
      <c r="B2089" s="41"/>
      <c r="C2089" s="279" t="s">
        <v>19</v>
      </c>
      <c r="D2089" s="279" t="s">
        <v>5122</v>
      </c>
      <c r="E2089" s="19" t="s">
        <v>19</v>
      </c>
      <c r="F2089" s="280">
        <v>33.262999999999998</v>
      </c>
      <c r="G2089" s="36"/>
      <c r="H2089" s="41"/>
    </row>
    <row r="2090" spans="1:8" s="2" customFormat="1" ht="16.899999999999999" customHeight="1">
      <c r="A2090" s="36"/>
      <c r="B2090" s="41"/>
      <c r="C2090" s="279" t="s">
        <v>206</v>
      </c>
      <c r="D2090" s="279" t="s">
        <v>349</v>
      </c>
      <c r="E2090" s="19" t="s">
        <v>19</v>
      </c>
      <c r="F2090" s="280">
        <v>396.90300000000002</v>
      </c>
      <c r="G2090" s="36"/>
      <c r="H2090" s="41"/>
    </row>
    <row r="2091" spans="1:8" s="2" customFormat="1" ht="16.899999999999999" customHeight="1">
      <c r="A2091" s="36"/>
      <c r="B2091" s="41"/>
      <c r="C2091" s="281" t="s">
        <v>7614</v>
      </c>
      <c r="D2091" s="36"/>
      <c r="E2091" s="36"/>
      <c r="F2091" s="36"/>
      <c r="G2091" s="36"/>
      <c r="H2091" s="41"/>
    </row>
    <row r="2092" spans="1:8" s="2" customFormat="1" ht="16.899999999999999" customHeight="1">
      <c r="A2092" s="36"/>
      <c r="B2092" s="41"/>
      <c r="C2092" s="279" t="s">
        <v>1790</v>
      </c>
      <c r="D2092" s="279" t="s">
        <v>1791</v>
      </c>
      <c r="E2092" s="19" t="s">
        <v>135</v>
      </c>
      <c r="F2092" s="280">
        <v>396.90300000000002</v>
      </c>
      <c r="G2092" s="36"/>
      <c r="H2092" s="41"/>
    </row>
    <row r="2093" spans="1:8" s="2" customFormat="1" ht="16.899999999999999" customHeight="1">
      <c r="A2093" s="36"/>
      <c r="B2093" s="41"/>
      <c r="C2093" s="279" t="s">
        <v>3394</v>
      </c>
      <c r="D2093" s="279" t="s">
        <v>3395</v>
      </c>
      <c r="E2093" s="19" t="s">
        <v>135</v>
      </c>
      <c r="F2093" s="280">
        <v>396.90300000000002</v>
      </c>
      <c r="G2093" s="36"/>
      <c r="H2093" s="41"/>
    </row>
    <row r="2094" spans="1:8" s="2" customFormat="1" ht="16.899999999999999" customHeight="1">
      <c r="A2094" s="36"/>
      <c r="B2094" s="41"/>
      <c r="C2094" s="275" t="s">
        <v>2207</v>
      </c>
      <c r="D2094" s="276" t="s">
        <v>151</v>
      </c>
      <c r="E2094" s="277" t="s">
        <v>152</v>
      </c>
      <c r="F2094" s="278">
        <v>78.888000000000005</v>
      </c>
      <c r="G2094" s="36"/>
      <c r="H2094" s="41"/>
    </row>
    <row r="2095" spans="1:8" s="2" customFormat="1" ht="16.899999999999999" customHeight="1">
      <c r="A2095" s="36"/>
      <c r="B2095" s="41"/>
      <c r="C2095" s="279" t="s">
        <v>19</v>
      </c>
      <c r="D2095" s="279" t="s">
        <v>5071</v>
      </c>
      <c r="E2095" s="19" t="s">
        <v>19</v>
      </c>
      <c r="F2095" s="280">
        <v>0</v>
      </c>
      <c r="G2095" s="36"/>
      <c r="H2095" s="41"/>
    </row>
    <row r="2096" spans="1:8" s="2" customFormat="1" ht="16.899999999999999" customHeight="1">
      <c r="A2096" s="36"/>
      <c r="B2096" s="41"/>
      <c r="C2096" s="279" t="s">
        <v>19</v>
      </c>
      <c r="D2096" s="279" t="s">
        <v>5072</v>
      </c>
      <c r="E2096" s="19" t="s">
        <v>19</v>
      </c>
      <c r="F2096" s="280">
        <v>26.163</v>
      </c>
      <c r="G2096" s="36"/>
      <c r="H2096" s="41"/>
    </row>
    <row r="2097" spans="1:8" s="2" customFormat="1" ht="16.899999999999999" customHeight="1">
      <c r="A2097" s="36"/>
      <c r="B2097" s="41"/>
      <c r="C2097" s="279" t="s">
        <v>19</v>
      </c>
      <c r="D2097" s="279" t="s">
        <v>5073</v>
      </c>
      <c r="E2097" s="19" t="s">
        <v>19</v>
      </c>
      <c r="F2097" s="280">
        <v>24.375</v>
      </c>
      <c r="G2097" s="36"/>
      <c r="H2097" s="41"/>
    </row>
    <row r="2098" spans="1:8" s="2" customFormat="1" ht="16.899999999999999" customHeight="1">
      <c r="A2098" s="36"/>
      <c r="B2098" s="41"/>
      <c r="C2098" s="279" t="s">
        <v>19</v>
      </c>
      <c r="D2098" s="279" t="s">
        <v>5074</v>
      </c>
      <c r="E2098" s="19" t="s">
        <v>19</v>
      </c>
      <c r="F2098" s="280">
        <v>12.6</v>
      </c>
      <c r="G2098" s="36"/>
      <c r="H2098" s="41"/>
    </row>
    <row r="2099" spans="1:8" s="2" customFormat="1" ht="16.899999999999999" customHeight="1">
      <c r="A2099" s="36"/>
      <c r="B2099" s="41"/>
      <c r="C2099" s="279" t="s">
        <v>19</v>
      </c>
      <c r="D2099" s="279" t="s">
        <v>5075</v>
      </c>
      <c r="E2099" s="19" t="s">
        <v>19</v>
      </c>
      <c r="F2099" s="280">
        <v>15.75</v>
      </c>
      <c r="G2099" s="36"/>
      <c r="H2099" s="41"/>
    </row>
    <row r="2100" spans="1:8" s="2" customFormat="1" ht="16.899999999999999" customHeight="1">
      <c r="A2100" s="36"/>
      <c r="B2100" s="41"/>
      <c r="C2100" s="279" t="s">
        <v>2207</v>
      </c>
      <c r="D2100" s="279" t="s">
        <v>349</v>
      </c>
      <c r="E2100" s="19" t="s">
        <v>19</v>
      </c>
      <c r="F2100" s="280">
        <v>78.888000000000005</v>
      </c>
      <c r="G2100" s="36"/>
      <c r="H2100" s="41"/>
    </row>
    <row r="2101" spans="1:8" s="2" customFormat="1" ht="16.899999999999999" customHeight="1">
      <c r="A2101" s="36"/>
      <c r="B2101" s="41"/>
      <c r="C2101" s="281" t="s">
        <v>7614</v>
      </c>
      <c r="D2101" s="36"/>
      <c r="E2101" s="36"/>
      <c r="F2101" s="36"/>
      <c r="G2101" s="36"/>
      <c r="H2101" s="41"/>
    </row>
    <row r="2102" spans="1:8" s="2" customFormat="1" ht="16.899999999999999" customHeight="1">
      <c r="A2102" s="36"/>
      <c r="B2102" s="41"/>
      <c r="C2102" s="279" t="s">
        <v>3232</v>
      </c>
      <c r="D2102" s="279" t="s">
        <v>3233</v>
      </c>
      <c r="E2102" s="19" t="s">
        <v>152</v>
      </c>
      <c r="F2102" s="280">
        <v>78.888000000000005</v>
      </c>
      <c r="G2102" s="36"/>
      <c r="H2102" s="41"/>
    </row>
    <row r="2103" spans="1:8" s="2" customFormat="1" ht="16.899999999999999" customHeight="1">
      <c r="A2103" s="36"/>
      <c r="B2103" s="41"/>
      <c r="C2103" s="279" t="s">
        <v>1982</v>
      </c>
      <c r="D2103" s="279" t="s">
        <v>1983</v>
      </c>
      <c r="E2103" s="19" t="s">
        <v>157</v>
      </c>
      <c r="F2103" s="280">
        <v>228.84200000000001</v>
      </c>
      <c r="G2103" s="36"/>
      <c r="H2103" s="41"/>
    </row>
    <row r="2104" spans="1:8" s="2" customFormat="1" ht="16.899999999999999" customHeight="1">
      <c r="A2104" s="36"/>
      <c r="B2104" s="41"/>
      <c r="C2104" s="279" t="s">
        <v>1986</v>
      </c>
      <c r="D2104" s="279" t="s">
        <v>1987</v>
      </c>
      <c r="E2104" s="19" t="s">
        <v>157</v>
      </c>
      <c r="F2104" s="280">
        <v>4237.16</v>
      </c>
      <c r="G2104" s="36"/>
      <c r="H2104" s="41"/>
    </row>
    <row r="2105" spans="1:8" s="2" customFormat="1" ht="16.899999999999999" customHeight="1">
      <c r="A2105" s="36"/>
      <c r="B2105" s="41"/>
      <c r="C2105" s="279" t="s">
        <v>1993</v>
      </c>
      <c r="D2105" s="279" t="s">
        <v>1994</v>
      </c>
      <c r="E2105" s="19" t="s">
        <v>157</v>
      </c>
      <c r="F2105" s="280">
        <v>4250.1400000000003</v>
      </c>
      <c r="G2105" s="36"/>
      <c r="H2105" s="41"/>
    </row>
    <row r="2106" spans="1:8" s="2" customFormat="1" ht="16.899999999999999" customHeight="1">
      <c r="A2106" s="36"/>
      <c r="B2106" s="41"/>
      <c r="C2106" s="279" t="s">
        <v>2001</v>
      </c>
      <c r="D2106" s="279" t="s">
        <v>2002</v>
      </c>
      <c r="E2106" s="19" t="s">
        <v>157</v>
      </c>
      <c r="F2106" s="280">
        <v>15252.565000000001</v>
      </c>
      <c r="G2106" s="36"/>
      <c r="H2106" s="41"/>
    </row>
    <row r="2107" spans="1:8" s="2" customFormat="1" ht="16.899999999999999" customHeight="1">
      <c r="A2107" s="36"/>
      <c r="B2107" s="41"/>
      <c r="C2107" s="275" t="s">
        <v>3852</v>
      </c>
      <c r="D2107" s="276" t="s">
        <v>3853</v>
      </c>
      <c r="E2107" s="277" t="s">
        <v>152</v>
      </c>
      <c r="F2107" s="278">
        <v>20.7</v>
      </c>
      <c r="G2107" s="36"/>
      <c r="H2107" s="41"/>
    </row>
    <row r="2108" spans="1:8" s="2" customFormat="1" ht="16.899999999999999" customHeight="1">
      <c r="A2108" s="36"/>
      <c r="B2108" s="41"/>
      <c r="C2108" s="279" t="s">
        <v>19</v>
      </c>
      <c r="D2108" s="279" t="s">
        <v>5155</v>
      </c>
      <c r="E2108" s="19" t="s">
        <v>19</v>
      </c>
      <c r="F2108" s="280">
        <v>0</v>
      </c>
      <c r="G2108" s="36"/>
      <c r="H2108" s="41"/>
    </row>
    <row r="2109" spans="1:8" s="2" customFormat="1" ht="16.899999999999999" customHeight="1">
      <c r="A2109" s="36"/>
      <c r="B2109" s="41"/>
      <c r="C2109" s="279" t="s">
        <v>19</v>
      </c>
      <c r="D2109" s="279" t="s">
        <v>5156</v>
      </c>
      <c r="E2109" s="19" t="s">
        <v>19</v>
      </c>
      <c r="F2109" s="280">
        <v>20.7</v>
      </c>
      <c r="G2109" s="36"/>
      <c r="H2109" s="41"/>
    </row>
    <row r="2110" spans="1:8" s="2" customFormat="1" ht="16.899999999999999" customHeight="1">
      <c r="A2110" s="36"/>
      <c r="B2110" s="41"/>
      <c r="C2110" s="279" t="s">
        <v>3852</v>
      </c>
      <c r="D2110" s="279" t="s">
        <v>349</v>
      </c>
      <c r="E2110" s="19" t="s">
        <v>19</v>
      </c>
      <c r="F2110" s="280">
        <v>20.7</v>
      </c>
      <c r="G2110" s="36"/>
      <c r="H2110" s="41"/>
    </row>
    <row r="2111" spans="1:8" s="2" customFormat="1" ht="16.899999999999999" customHeight="1">
      <c r="A2111" s="36"/>
      <c r="B2111" s="41"/>
      <c r="C2111" s="281" t="s">
        <v>7614</v>
      </c>
      <c r="D2111" s="36"/>
      <c r="E2111" s="36"/>
      <c r="F2111" s="36"/>
      <c r="G2111" s="36"/>
      <c r="H2111" s="41"/>
    </row>
    <row r="2112" spans="1:8" s="2" customFormat="1" ht="16.899999999999999" customHeight="1">
      <c r="A2112" s="36"/>
      <c r="B2112" s="41"/>
      <c r="C2112" s="279" t="s">
        <v>5151</v>
      </c>
      <c r="D2112" s="279" t="s">
        <v>5152</v>
      </c>
      <c r="E2112" s="19" t="s">
        <v>152</v>
      </c>
      <c r="F2112" s="280">
        <v>20.7</v>
      </c>
      <c r="G2112" s="36"/>
      <c r="H2112" s="41"/>
    </row>
    <row r="2113" spans="1:8" s="2" customFormat="1" ht="16.899999999999999" customHeight="1">
      <c r="A2113" s="36"/>
      <c r="B2113" s="41"/>
      <c r="C2113" s="279" t="s">
        <v>1986</v>
      </c>
      <c r="D2113" s="279" t="s">
        <v>1987</v>
      </c>
      <c r="E2113" s="19" t="s">
        <v>157</v>
      </c>
      <c r="F2113" s="280">
        <v>4237.16</v>
      </c>
      <c r="G2113" s="36"/>
      <c r="H2113" s="41"/>
    </row>
    <row r="2114" spans="1:8" s="2" customFormat="1" ht="16.899999999999999" customHeight="1">
      <c r="A2114" s="36"/>
      <c r="B2114" s="41"/>
      <c r="C2114" s="279" t="s">
        <v>1993</v>
      </c>
      <c r="D2114" s="279" t="s">
        <v>1994</v>
      </c>
      <c r="E2114" s="19" t="s">
        <v>157</v>
      </c>
      <c r="F2114" s="280">
        <v>4250.1400000000003</v>
      </c>
      <c r="G2114" s="36"/>
      <c r="H2114" s="41"/>
    </row>
    <row r="2115" spans="1:8" s="2" customFormat="1" ht="16.899999999999999" customHeight="1">
      <c r="A2115" s="36"/>
      <c r="B2115" s="41"/>
      <c r="C2115" s="279" t="s">
        <v>2001</v>
      </c>
      <c r="D2115" s="279" t="s">
        <v>2002</v>
      </c>
      <c r="E2115" s="19" t="s">
        <v>157</v>
      </c>
      <c r="F2115" s="280">
        <v>15252.565000000001</v>
      </c>
      <c r="G2115" s="36"/>
      <c r="H2115" s="41"/>
    </row>
    <row r="2116" spans="1:8" s="2" customFormat="1" ht="16.899999999999999" customHeight="1">
      <c r="A2116" s="36"/>
      <c r="B2116" s="41"/>
      <c r="C2116" s="275" t="s">
        <v>2209</v>
      </c>
      <c r="D2116" s="276" t="s">
        <v>2210</v>
      </c>
      <c r="E2116" s="277" t="s">
        <v>152</v>
      </c>
      <c r="F2116" s="278">
        <v>86.4</v>
      </c>
      <c r="G2116" s="36"/>
      <c r="H2116" s="41"/>
    </row>
    <row r="2117" spans="1:8" s="2" customFormat="1" ht="16.899999999999999" customHeight="1">
      <c r="A2117" s="36"/>
      <c r="B2117" s="41"/>
      <c r="C2117" s="275" t="s">
        <v>3855</v>
      </c>
      <c r="D2117" s="276" t="s">
        <v>3856</v>
      </c>
      <c r="E2117" s="277" t="s">
        <v>157</v>
      </c>
      <c r="F2117" s="278">
        <v>50</v>
      </c>
      <c r="G2117" s="36"/>
      <c r="H2117" s="41"/>
    </row>
    <row r="2118" spans="1:8" s="2" customFormat="1" ht="16.899999999999999" customHeight="1">
      <c r="A2118" s="36"/>
      <c r="B2118" s="41"/>
      <c r="C2118" s="279" t="s">
        <v>3855</v>
      </c>
      <c r="D2118" s="279" t="s">
        <v>5195</v>
      </c>
      <c r="E2118" s="19" t="s">
        <v>19</v>
      </c>
      <c r="F2118" s="280">
        <v>50</v>
      </c>
      <c r="G2118" s="36"/>
      <c r="H2118" s="41"/>
    </row>
    <row r="2119" spans="1:8" s="2" customFormat="1" ht="16.899999999999999" customHeight="1">
      <c r="A2119" s="36"/>
      <c r="B2119" s="41"/>
      <c r="C2119" s="281" t="s">
        <v>7614</v>
      </c>
      <c r="D2119" s="36"/>
      <c r="E2119" s="36"/>
      <c r="F2119" s="36"/>
      <c r="G2119" s="36"/>
      <c r="H2119" s="41"/>
    </row>
    <row r="2120" spans="1:8" s="2" customFormat="1" ht="16.899999999999999" customHeight="1">
      <c r="A2120" s="36"/>
      <c r="B2120" s="41"/>
      <c r="C2120" s="279" t="s">
        <v>2008</v>
      </c>
      <c r="D2120" s="279" t="s">
        <v>2009</v>
      </c>
      <c r="E2120" s="19" t="s">
        <v>157</v>
      </c>
      <c r="F2120" s="280">
        <v>50</v>
      </c>
      <c r="G2120" s="36"/>
      <c r="H2120" s="41"/>
    </row>
    <row r="2121" spans="1:8" s="2" customFormat="1" ht="16.899999999999999" customHeight="1">
      <c r="A2121" s="36"/>
      <c r="B2121" s="41"/>
      <c r="C2121" s="279" t="s">
        <v>5173</v>
      </c>
      <c r="D2121" s="279" t="s">
        <v>5174</v>
      </c>
      <c r="E2121" s="19" t="s">
        <v>157</v>
      </c>
      <c r="F2121" s="280">
        <v>50</v>
      </c>
      <c r="G2121" s="36"/>
      <c r="H2121" s="41"/>
    </row>
    <row r="2122" spans="1:8" s="2" customFormat="1" ht="16.899999999999999" customHeight="1">
      <c r="A2122" s="36"/>
      <c r="B2122" s="41"/>
      <c r="C2122" s="279" t="s">
        <v>1986</v>
      </c>
      <c r="D2122" s="279" t="s">
        <v>1987</v>
      </c>
      <c r="E2122" s="19" t="s">
        <v>157</v>
      </c>
      <c r="F2122" s="280">
        <v>4237.16</v>
      </c>
      <c r="G2122" s="36"/>
      <c r="H2122" s="41"/>
    </row>
    <row r="2123" spans="1:8" s="2" customFormat="1" ht="16.899999999999999" customHeight="1">
      <c r="A2123" s="36"/>
      <c r="B2123" s="41"/>
      <c r="C2123" s="279" t="s">
        <v>1993</v>
      </c>
      <c r="D2123" s="279" t="s">
        <v>1994</v>
      </c>
      <c r="E2123" s="19" t="s">
        <v>157</v>
      </c>
      <c r="F2123" s="280">
        <v>4250.1400000000003</v>
      </c>
      <c r="G2123" s="36"/>
      <c r="H2123" s="41"/>
    </row>
    <row r="2124" spans="1:8" s="2" customFormat="1" ht="16.899999999999999" customHeight="1">
      <c r="A2124" s="36"/>
      <c r="B2124" s="41"/>
      <c r="C2124" s="279" t="s">
        <v>2001</v>
      </c>
      <c r="D2124" s="279" t="s">
        <v>2002</v>
      </c>
      <c r="E2124" s="19" t="s">
        <v>157</v>
      </c>
      <c r="F2124" s="280">
        <v>15252.565000000001</v>
      </c>
      <c r="G2124" s="36"/>
      <c r="H2124" s="41"/>
    </row>
    <row r="2125" spans="1:8" s="2" customFormat="1" ht="16.899999999999999" customHeight="1">
      <c r="A2125" s="36"/>
      <c r="B2125" s="41"/>
      <c r="C2125" s="275" t="s">
        <v>2212</v>
      </c>
      <c r="D2125" s="276" t="s">
        <v>2213</v>
      </c>
      <c r="E2125" s="277" t="s">
        <v>186</v>
      </c>
      <c r="F2125" s="278">
        <v>60</v>
      </c>
      <c r="G2125" s="36"/>
      <c r="H2125" s="41"/>
    </row>
    <row r="2126" spans="1:8" s="2" customFormat="1" ht="16.899999999999999" customHeight="1">
      <c r="A2126" s="36"/>
      <c r="B2126" s="41"/>
      <c r="C2126" s="279" t="s">
        <v>2212</v>
      </c>
      <c r="D2126" s="279" t="s">
        <v>5093</v>
      </c>
      <c r="E2126" s="19" t="s">
        <v>19</v>
      </c>
      <c r="F2126" s="280">
        <v>60</v>
      </c>
      <c r="G2126" s="36"/>
      <c r="H2126" s="41"/>
    </row>
    <row r="2127" spans="1:8" s="2" customFormat="1" ht="16.899999999999999" customHeight="1">
      <c r="A2127" s="36"/>
      <c r="B2127" s="41"/>
      <c r="C2127" s="281" t="s">
        <v>7614</v>
      </c>
      <c r="D2127" s="36"/>
      <c r="E2127" s="36"/>
      <c r="F2127" s="36"/>
      <c r="G2127" s="36"/>
      <c r="H2127" s="41"/>
    </row>
    <row r="2128" spans="1:8" s="2" customFormat="1" ht="16.899999999999999" customHeight="1">
      <c r="A2128" s="36"/>
      <c r="B2128" s="41"/>
      <c r="C2128" s="279" t="s">
        <v>3282</v>
      </c>
      <c r="D2128" s="279" t="s">
        <v>3283</v>
      </c>
      <c r="E2128" s="19" t="s">
        <v>186</v>
      </c>
      <c r="F2128" s="280">
        <v>60</v>
      </c>
      <c r="G2128" s="36"/>
      <c r="H2128" s="41"/>
    </row>
    <row r="2129" spans="1:8" s="2" customFormat="1" ht="16.899999999999999" customHeight="1">
      <c r="A2129" s="36"/>
      <c r="B2129" s="41"/>
      <c r="C2129" s="279" t="s">
        <v>3564</v>
      </c>
      <c r="D2129" s="279" t="s">
        <v>3565</v>
      </c>
      <c r="E2129" s="19" t="s">
        <v>267</v>
      </c>
      <c r="F2129" s="280">
        <v>-1080</v>
      </c>
      <c r="G2129" s="36"/>
      <c r="H2129" s="41"/>
    </row>
    <row r="2130" spans="1:8" s="2" customFormat="1" ht="16.899999999999999" customHeight="1">
      <c r="A2130" s="36"/>
      <c r="B2130" s="41"/>
      <c r="C2130" s="279" t="s">
        <v>1993</v>
      </c>
      <c r="D2130" s="279" t="s">
        <v>1994</v>
      </c>
      <c r="E2130" s="19" t="s">
        <v>157</v>
      </c>
      <c r="F2130" s="280">
        <v>4250.1400000000003</v>
      </c>
      <c r="G2130" s="36"/>
      <c r="H2130" s="41"/>
    </row>
    <row r="2131" spans="1:8" s="2" customFormat="1" ht="16.899999999999999" customHeight="1">
      <c r="A2131" s="36"/>
      <c r="B2131" s="41"/>
      <c r="C2131" s="279" t="s">
        <v>2001</v>
      </c>
      <c r="D2131" s="279" t="s">
        <v>2002</v>
      </c>
      <c r="E2131" s="19" t="s">
        <v>157</v>
      </c>
      <c r="F2131" s="280">
        <v>15252.565000000001</v>
      </c>
      <c r="G2131" s="36"/>
      <c r="H2131" s="41"/>
    </row>
    <row r="2132" spans="1:8" s="2" customFormat="1" ht="16.899999999999999" customHeight="1">
      <c r="A2132" s="36"/>
      <c r="B2132" s="41"/>
      <c r="C2132" s="275" t="s">
        <v>3857</v>
      </c>
      <c r="D2132" s="276" t="s">
        <v>3858</v>
      </c>
      <c r="E2132" s="277" t="s">
        <v>135</v>
      </c>
      <c r="F2132" s="278">
        <v>70</v>
      </c>
      <c r="G2132" s="36"/>
      <c r="H2132" s="41"/>
    </row>
    <row r="2133" spans="1:8" s="2" customFormat="1" ht="16.899999999999999" customHeight="1">
      <c r="A2133" s="36"/>
      <c r="B2133" s="41"/>
      <c r="C2133" s="281" t="s">
        <v>7614</v>
      </c>
      <c r="D2133" s="36"/>
      <c r="E2133" s="36"/>
      <c r="F2133" s="36"/>
      <c r="G2133" s="36"/>
      <c r="H2133" s="41"/>
    </row>
    <row r="2134" spans="1:8" s="2" customFormat="1" ht="16.899999999999999" customHeight="1">
      <c r="A2134" s="36"/>
      <c r="B2134" s="41"/>
      <c r="C2134" s="279" t="s">
        <v>1982</v>
      </c>
      <c r="D2134" s="279" t="s">
        <v>1983</v>
      </c>
      <c r="E2134" s="19" t="s">
        <v>157</v>
      </c>
      <c r="F2134" s="280">
        <v>228.84200000000001</v>
      </c>
      <c r="G2134" s="36"/>
      <c r="H2134" s="41"/>
    </row>
    <row r="2135" spans="1:8" s="2" customFormat="1" ht="16.899999999999999" customHeight="1">
      <c r="A2135" s="36"/>
      <c r="B2135" s="41"/>
      <c r="C2135" s="279" t="s">
        <v>1993</v>
      </c>
      <c r="D2135" s="279" t="s">
        <v>1994</v>
      </c>
      <c r="E2135" s="19" t="s">
        <v>157</v>
      </c>
      <c r="F2135" s="280">
        <v>4250.1400000000003</v>
      </c>
      <c r="G2135" s="36"/>
      <c r="H2135" s="41"/>
    </row>
    <row r="2136" spans="1:8" s="2" customFormat="1" ht="16.899999999999999" customHeight="1">
      <c r="A2136" s="36"/>
      <c r="B2136" s="41"/>
      <c r="C2136" s="279" t="s">
        <v>2001</v>
      </c>
      <c r="D2136" s="279" t="s">
        <v>2002</v>
      </c>
      <c r="E2136" s="19" t="s">
        <v>157</v>
      </c>
      <c r="F2136" s="280">
        <v>15252.565000000001</v>
      </c>
      <c r="G2136" s="36"/>
      <c r="H2136" s="41"/>
    </row>
    <row r="2137" spans="1:8" s="2" customFormat="1" ht="16.899999999999999" customHeight="1">
      <c r="A2137" s="36"/>
      <c r="B2137" s="41"/>
      <c r="C2137" s="275" t="s">
        <v>3859</v>
      </c>
      <c r="D2137" s="276" t="s">
        <v>3860</v>
      </c>
      <c r="E2137" s="277" t="s">
        <v>152</v>
      </c>
      <c r="F2137" s="278">
        <v>357.01600000000002</v>
      </c>
      <c r="G2137" s="36"/>
      <c r="H2137" s="41"/>
    </row>
    <row r="2138" spans="1:8" s="2" customFormat="1" ht="16.899999999999999" customHeight="1">
      <c r="A2138" s="36"/>
      <c r="B2138" s="41"/>
      <c r="C2138" s="279" t="s">
        <v>19</v>
      </c>
      <c r="D2138" s="279" t="s">
        <v>4679</v>
      </c>
      <c r="E2138" s="19" t="s">
        <v>19</v>
      </c>
      <c r="F2138" s="280">
        <v>0</v>
      </c>
      <c r="G2138" s="36"/>
      <c r="H2138" s="41"/>
    </row>
    <row r="2139" spans="1:8" s="2" customFormat="1" ht="16.899999999999999" customHeight="1">
      <c r="A2139" s="36"/>
      <c r="B2139" s="41"/>
      <c r="C2139" s="279" t="s">
        <v>19</v>
      </c>
      <c r="D2139" s="279" t="s">
        <v>4728</v>
      </c>
      <c r="E2139" s="19" t="s">
        <v>19</v>
      </c>
      <c r="F2139" s="280">
        <v>0</v>
      </c>
      <c r="G2139" s="36"/>
      <c r="H2139" s="41"/>
    </row>
    <row r="2140" spans="1:8" s="2" customFormat="1" ht="16.899999999999999" customHeight="1">
      <c r="A2140" s="36"/>
      <c r="B2140" s="41"/>
      <c r="C2140" s="279" t="s">
        <v>3859</v>
      </c>
      <c r="D2140" s="279" t="s">
        <v>4729</v>
      </c>
      <c r="E2140" s="19" t="s">
        <v>19</v>
      </c>
      <c r="F2140" s="280">
        <v>357.01600000000002</v>
      </c>
      <c r="G2140" s="36"/>
      <c r="H2140" s="41"/>
    </row>
    <row r="2141" spans="1:8" s="2" customFormat="1" ht="16.899999999999999" customHeight="1">
      <c r="A2141" s="36"/>
      <c r="B2141" s="41"/>
      <c r="C2141" s="281" t="s">
        <v>7614</v>
      </c>
      <c r="D2141" s="36"/>
      <c r="E2141" s="36"/>
      <c r="F2141" s="36"/>
      <c r="G2141" s="36"/>
      <c r="H2141" s="41"/>
    </row>
    <row r="2142" spans="1:8" s="2" customFormat="1" ht="16.899999999999999" customHeight="1">
      <c r="A2142" s="36"/>
      <c r="B2142" s="41"/>
      <c r="C2142" s="279" t="s">
        <v>4723</v>
      </c>
      <c r="D2142" s="279" t="s">
        <v>4724</v>
      </c>
      <c r="E2142" s="19" t="s">
        <v>152</v>
      </c>
      <c r="F2142" s="280">
        <v>178.50800000000001</v>
      </c>
      <c r="G2142" s="36"/>
      <c r="H2142" s="41"/>
    </row>
    <row r="2143" spans="1:8" s="2" customFormat="1" ht="16.899999999999999" customHeight="1">
      <c r="A2143" s="36"/>
      <c r="B2143" s="41"/>
      <c r="C2143" s="279" t="s">
        <v>1299</v>
      </c>
      <c r="D2143" s="279" t="s">
        <v>1300</v>
      </c>
      <c r="E2143" s="19" t="s">
        <v>152</v>
      </c>
      <c r="F2143" s="280">
        <v>178.50800000000001</v>
      </c>
      <c r="G2143" s="36"/>
      <c r="H2143" s="41"/>
    </row>
    <row r="2144" spans="1:8" s="2" customFormat="1" ht="16.899999999999999" customHeight="1">
      <c r="A2144" s="36"/>
      <c r="B2144" s="41"/>
      <c r="C2144" s="275" t="s">
        <v>3862</v>
      </c>
      <c r="D2144" s="276" t="s">
        <v>3863</v>
      </c>
      <c r="E2144" s="277" t="s">
        <v>135</v>
      </c>
      <c r="F2144" s="278">
        <v>33.262999999999998</v>
      </c>
      <c r="G2144" s="36"/>
      <c r="H2144" s="41"/>
    </row>
    <row r="2145" spans="1:8" s="2" customFormat="1" ht="16.899999999999999" customHeight="1">
      <c r="A2145" s="36"/>
      <c r="B2145" s="41"/>
      <c r="C2145" s="279" t="s">
        <v>19</v>
      </c>
      <c r="D2145" s="279" t="s">
        <v>4735</v>
      </c>
      <c r="E2145" s="19" t="s">
        <v>19</v>
      </c>
      <c r="F2145" s="280">
        <v>0</v>
      </c>
      <c r="G2145" s="36"/>
      <c r="H2145" s="41"/>
    </row>
    <row r="2146" spans="1:8" s="2" customFormat="1" ht="16.899999999999999" customHeight="1">
      <c r="A2146" s="36"/>
      <c r="B2146" s="41"/>
      <c r="C2146" s="279" t="s">
        <v>19</v>
      </c>
      <c r="D2146" s="279" t="s">
        <v>4736</v>
      </c>
      <c r="E2146" s="19" t="s">
        <v>19</v>
      </c>
      <c r="F2146" s="280">
        <v>33.262999999999998</v>
      </c>
      <c r="G2146" s="36"/>
      <c r="H2146" s="41"/>
    </row>
    <row r="2147" spans="1:8" s="2" customFormat="1" ht="16.899999999999999" customHeight="1">
      <c r="A2147" s="36"/>
      <c r="B2147" s="41"/>
      <c r="C2147" s="279" t="s">
        <v>3862</v>
      </c>
      <c r="D2147" s="279" t="s">
        <v>349</v>
      </c>
      <c r="E2147" s="19" t="s">
        <v>19</v>
      </c>
      <c r="F2147" s="280">
        <v>33.262999999999998</v>
      </c>
      <c r="G2147" s="36"/>
      <c r="H2147" s="41"/>
    </row>
    <row r="2148" spans="1:8" s="2" customFormat="1" ht="16.899999999999999" customHeight="1">
      <c r="A2148" s="36"/>
      <c r="B2148" s="41"/>
      <c r="C2148" s="281" t="s">
        <v>7614</v>
      </c>
      <c r="D2148" s="36"/>
      <c r="E2148" s="36"/>
      <c r="F2148" s="36"/>
      <c r="G2148" s="36"/>
      <c r="H2148" s="41"/>
    </row>
    <row r="2149" spans="1:8" s="2" customFormat="1" ht="16.899999999999999" customHeight="1">
      <c r="A2149" s="36"/>
      <c r="B2149" s="41"/>
      <c r="C2149" s="279" t="s">
        <v>4730</v>
      </c>
      <c r="D2149" s="279" t="s">
        <v>4731</v>
      </c>
      <c r="E2149" s="19" t="s">
        <v>135</v>
      </c>
      <c r="F2149" s="280">
        <v>33.262999999999998</v>
      </c>
      <c r="G2149" s="36"/>
      <c r="H2149" s="41"/>
    </row>
    <row r="2150" spans="1:8" s="2" customFormat="1" ht="16.899999999999999" customHeight="1">
      <c r="A2150" s="36"/>
      <c r="B2150" s="41"/>
      <c r="C2150" s="279" t="s">
        <v>5059</v>
      </c>
      <c r="D2150" s="279" t="s">
        <v>5060</v>
      </c>
      <c r="E2150" s="19" t="s">
        <v>135</v>
      </c>
      <c r="F2150" s="280">
        <v>33.262999999999998</v>
      </c>
      <c r="G2150" s="36"/>
      <c r="H2150" s="41"/>
    </row>
    <row r="2151" spans="1:8" s="2" customFormat="1" ht="16.899999999999999" customHeight="1">
      <c r="A2151" s="36"/>
      <c r="B2151" s="41"/>
      <c r="C2151" s="279" t="s">
        <v>1790</v>
      </c>
      <c r="D2151" s="279" t="s">
        <v>1791</v>
      </c>
      <c r="E2151" s="19" t="s">
        <v>135</v>
      </c>
      <c r="F2151" s="280">
        <v>396.90300000000002</v>
      </c>
      <c r="G2151" s="36"/>
      <c r="H2151" s="41"/>
    </row>
    <row r="2152" spans="1:8" s="2" customFormat="1" ht="16.899999999999999" customHeight="1">
      <c r="A2152" s="36"/>
      <c r="B2152" s="41"/>
      <c r="C2152" s="275" t="s">
        <v>7167</v>
      </c>
      <c r="D2152" s="276" t="s">
        <v>7168</v>
      </c>
      <c r="E2152" s="277" t="s">
        <v>135</v>
      </c>
      <c r="F2152" s="278">
        <v>60</v>
      </c>
      <c r="G2152" s="36"/>
      <c r="H2152" s="41"/>
    </row>
    <row r="2153" spans="1:8" s="2" customFormat="1" ht="16.899999999999999" customHeight="1">
      <c r="A2153" s="36"/>
      <c r="B2153" s="41"/>
      <c r="C2153" s="275" t="s">
        <v>238</v>
      </c>
      <c r="D2153" s="276" t="s">
        <v>239</v>
      </c>
      <c r="E2153" s="277" t="s">
        <v>186</v>
      </c>
      <c r="F2153" s="278">
        <v>62</v>
      </c>
      <c r="G2153" s="36"/>
      <c r="H2153" s="41"/>
    </row>
    <row r="2154" spans="1:8" s="2" customFormat="1" ht="16.899999999999999" customHeight="1">
      <c r="A2154" s="36"/>
      <c r="B2154" s="41"/>
      <c r="C2154" s="279" t="s">
        <v>19</v>
      </c>
      <c r="D2154" s="279" t="s">
        <v>5210</v>
      </c>
      <c r="E2154" s="19" t="s">
        <v>19</v>
      </c>
      <c r="F2154" s="280">
        <v>0</v>
      </c>
      <c r="G2154" s="36"/>
      <c r="H2154" s="41"/>
    </row>
    <row r="2155" spans="1:8" s="2" customFormat="1" ht="16.899999999999999" customHeight="1">
      <c r="A2155" s="36"/>
      <c r="B2155" s="41"/>
      <c r="C2155" s="279" t="s">
        <v>19</v>
      </c>
      <c r="D2155" s="279" t="s">
        <v>5213</v>
      </c>
      <c r="E2155" s="19" t="s">
        <v>19</v>
      </c>
      <c r="F2155" s="280">
        <v>30</v>
      </c>
      <c r="G2155" s="36"/>
      <c r="H2155" s="41"/>
    </row>
    <row r="2156" spans="1:8" s="2" customFormat="1" ht="16.899999999999999" customHeight="1">
      <c r="A2156" s="36"/>
      <c r="B2156" s="41"/>
      <c r="C2156" s="279" t="s">
        <v>19</v>
      </c>
      <c r="D2156" s="279" t="s">
        <v>5214</v>
      </c>
      <c r="E2156" s="19" t="s">
        <v>19</v>
      </c>
      <c r="F2156" s="280">
        <v>32</v>
      </c>
      <c r="G2156" s="36"/>
      <c r="H2156" s="41"/>
    </row>
    <row r="2157" spans="1:8" s="2" customFormat="1" ht="16.899999999999999" customHeight="1">
      <c r="A2157" s="36"/>
      <c r="B2157" s="41"/>
      <c r="C2157" s="279" t="s">
        <v>238</v>
      </c>
      <c r="D2157" s="279" t="s">
        <v>349</v>
      </c>
      <c r="E2157" s="19" t="s">
        <v>19</v>
      </c>
      <c r="F2157" s="280">
        <v>62</v>
      </c>
      <c r="G2157" s="36"/>
      <c r="H2157" s="41"/>
    </row>
    <row r="2158" spans="1:8" s="2" customFormat="1" ht="16.899999999999999" customHeight="1">
      <c r="A2158" s="36"/>
      <c r="B2158" s="41"/>
      <c r="C2158" s="281" t="s">
        <v>7614</v>
      </c>
      <c r="D2158" s="36"/>
      <c r="E2158" s="36"/>
      <c r="F2158" s="36"/>
      <c r="G2158" s="36"/>
      <c r="H2158" s="41"/>
    </row>
    <row r="2159" spans="1:8" s="2" customFormat="1" ht="16.899999999999999" customHeight="1">
      <c r="A2159" s="36"/>
      <c r="B2159" s="41"/>
      <c r="C2159" s="279" t="s">
        <v>2133</v>
      </c>
      <c r="D2159" s="279" t="s">
        <v>2134</v>
      </c>
      <c r="E2159" s="19" t="s">
        <v>186</v>
      </c>
      <c r="F2159" s="280">
        <v>62</v>
      </c>
      <c r="G2159" s="36"/>
      <c r="H2159" s="41"/>
    </row>
    <row r="2160" spans="1:8" s="2" customFormat="1" ht="16.899999999999999" customHeight="1">
      <c r="A2160" s="36"/>
      <c r="B2160" s="41"/>
      <c r="C2160" s="279" t="s">
        <v>2139</v>
      </c>
      <c r="D2160" s="279" t="s">
        <v>2140</v>
      </c>
      <c r="E2160" s="19" t="s">
        <v>267</v>
      </c>
      <c r="F2160" s="280">
        <v>59.085999999999999</v>
      </c>
      <c r="G2160" s="36"/>
      <c r="H2160" s="41"/>
    </row>
    <row r="2161" spans="1:8" s="2" customFormat="1" ht="16.899999999999999" customHeight="1">
      <c r="A2161" s="36"/>
      <c r="B2161" s="41"/>
      <c r="C2161" s="275" t="s">
        <v>3865</v>
      </c>
      <c r="D2161" s="276" t="s">
        <v>3866</v>
      </c>
      <c r="E2161" s="277" t="s">
        <v>135</v>
      </c>
      <c r="F2161" s="278">
        <v>11.2</v>
      </c>
      <c r="G2161" s="36"/>
      <c r="H2161" s="41"/>
    </row>
    <row r="2162" spans="1:8" s="2" customFormat="1" ht="16.899999999999999" customHeight="1">
      <c r="A2162" s="36"/>
      <c r="B2162" s="41"/>
      <c r="C2162" s="279" t="s">
        <v>19</v>
      </c>
      <c r="D2162" s="279" t="s">
        <v>3978</v>
      </c>
      <c r="E2162" s="19" t="s">
        <v>19</v>
      </c>
      <c r="F2162" s="280">
        <v>0</v>
      </c>
      <c r="G2162" s="36"/>
      <c r="H2162" s="41"/>
    </row>
    <row r="2163" spans="1:8" s="2" customFormat="1" ht="16.899999999999999" customHeight="1">
      <c r="A2163" s="36"/>
      <c r="B2163" s="41"/>
      <c r="C2163" s="279" t="s">
        <v>19</v>
      </c>
      <c r="D2163" s="279" t="s">
        <v>3950</v>
      </c>
      <c r="E2163" s="19" t="s">
        <v>19</v>
      </c>
      <c r="F2163" s="280">
        <v>0</v>
      </c>
      <c r="G2163" s="36"/>
      <c r="H2163" s="41"/>
    </row>
    <row r="2164" spans="1:8" s="2" customFormat="1" ht="16.899999999999999" customHeight="1">
      <c r="A2164" s="36"/>
      <c r="B2164" s="41"/>
      <c r="C2164" s="279" t="s">
        <v>19</v>
      </c>
      <c r="D2164" s="279" t="s">
        <v>3979</v>
      </c>
      <c r="E2164" s="19" t="s">
        <v>19</v>
      </c>
      <c r="F2164" s="280">
        <v>11.2</v>
      </c>
      <c r="G2164" s="36"/>
      <c r="H2164" s="41"/>
    </row>
    <row r="2165" spans="1:8" s="2" customFormat="1" ht="16.899999999999999" customHeight="1">
      <c r="A2165" s="36"/>
      <c r="B2165" s="41"/>
      <c r="C2165" s="279" t="s">
        <v>3865</v>
      </c>
      <c r="D2165" s="279" t="s">
        <v>349</v>
      </c>
      <c r="E2165" s="19" t="s">
        <v>19</v>
      </c>
      <c r="F2165" s="280">
        <v>11.2</v>
      </c>
      <c r="G2165" s="36"/>
      <c r="H2165" s="41"/>
    </row>
    <row r="2166" spans="1:8" s="2" customFormat="1" ht="16.899999999999999" customHeight="1">
      <c r="A2166" s="36"/>
      <c r="B2166" s="41"/>
      <c r="C2166" s="281" t="s">
        <v>7614</v>
      </c>
      <c r="D2166" s="36"/>
      <c r="E2166" s="36"/>
      <c r="F2166" s="36"/>
      <c r="G2166" s="36"/>
      <c r="H2166" s="41"/>
    </row>
    <row r="2167" spans="1:8" s="2" customFormat="1" ht="16.899999999999999" customHeight="1">
      <c r="A2167" s="36"/>
      <c r="B2167" s="41"/>
      <c r="C2167" s="279" t="s">
        <v>3973</v>
      </c>
      <c r="D2167" s="279" t="s">
        <v>3974</v>
      </c>
      <c r="E2167" s="19" t="s">
        <v>135</v>
      </c>
      <c r="F2167" s="280">
        <v>11.2</v>
      </c>
      <c r="G2167" s="36"/>
      <c r="H2167" s="41"/>
    </row>
    <row r="2168" spans="1:8" s="2" customFormat="1" ht="16.899999999999999" customHeight="1">
      <c r="A2168" s="36"/>
      <c r="B2168" s="41"/>
      <c r="C2168" s="279" t="s">
        <v>3980</v>
      </c>
      <c r="D2168" s="279" t="s">
        <v>3981</v>
      </c>
      <c r="E2168" s="19" t="s">
        <v>135</v>
      </c>
      <c r="F2168" s="280">
        <v>11.2</v>
      </c>
      <c r="G2168" s="36"/>
      <c r="H2168" s="41"/>
    </row>
    <row r="2169" spans="1:8" s="2" customFormat="1" ht="16.899999999999999" customHeight="1">
      <c r="A2169" s="36"/>
      <c r="B2169" s="41"/>
      <c r="C2169" s="279" t="s">
        <v>3984</v>
      </c>
      <c r="D2169" s="279" t="s">
        <v>3985</v>
      </c>
      <c r="E2169" s="19" t="s">
        <v>135</v>
      </c>
      <c r="F2169" s="280">
        <v>11.2</v>
      </c>
      <c r="G2169" s="36"/>
      <c r="H2169" s="41"/>
    </row>
    <row r="2170" spans="1:8" s="2" customFormat="1" ht="16.899999999999999" customHeight="1">
      <c r="A2170" s="36"/>
      <c r="B2170" s="41"/>
      <c r="C2170" s="279" t="s">
        <v>3989</v>
      </c>
      <c r="D2170" s="279" t="s">
        <v>3990</v>
      </c>
      <c r="E2170" s="19" t="s">
        <v>135</v>
      </c>
      <c r="F2170" s="280">
        <v>11.2</v>
      </c>
      <c r="G2170" s="36"/>
      <c r="H2170" s="41"/>
    </row>
    <row r="2171" spans="1:8" s="2" customFormat="1" ht="16.899999999999999" customHeight="1">
      <c r="A2171" s="36"/>
      <c r="B2171" s="41"/>
      <c r="C2171" s="275" t="s">
        <v>2229</v>
      </c>
      <c r="D2171" s="276" t="s">
        <v>2230</v>
      </c>
      <c r="E2171" s="277" t="s">
        <v>135</v>
      </c>
      <c r="F2171" s="278">
        <v>19.8</v>
      </c>
      <c r="G2171" s="36"/>
      <c r="H2171" s="41"/>
    </row>
    <row r="2172" spans="1:8" s="2" customFormat="1" ht="16.899999999999999" customHeight="1">
      <c r="A2172" s="36"/>
      <c r="B2172" s="41"/>
      <c r="C2172" s="279" t="s">
        <v>19</v>
      </c>
      <c r="D2172" s="279" t="s">
        <v>4223</v>
      </c>
      <c r="E2172" s="19" t="s">
        <v>19</v>
      </c>
      <c r="F2172" s="280">
        <v>0</v>
      </c>
      <c r="G2172" s="36"/>
      <c r="H2172" s="41"/>
    </row>
    <row r="2173" spans="1:8" s="2" customFormat="1" ht="16.899999999999999" customHeight="1">
      <c r="A2173" s="36"/>
      <c r="B2173" s="41"/>
      <c r="C2173" s="279" t="s">
        <v>19</v>
      </c>
      <c r="D2173" s="279" t="s">
        <v>4227</v>
      </c>
      <c r="E2173" s="19" t="s">
        <v>19</v>
      </c>
      <c r="F2173" s="280">
        <v>19.8</v>
      </c>
      <c r="G2173" s="36"/>
      <c r="H2173" s="41"/>
    </row>
    <row r="2174" spans="1:8" s="2" customFormat="1" ht="16.899999999999999" customHeight="1">
      <c r="A2174" s="36"/>
      <c r="B2174" s="41"/>
      <c r="C2174" s="279" t="s">
        <v>2229</v>
      </c>
      <c r="D2174" s="279" t="s">
        <v>349</v>
      </c>
      <c r="E2174" s="19" t="s">
        <v>19</v>
      </c>
      <c r="F2174" s="280">
        <v>19.8</v>
      </c>
      <c r="G2174" s="36"/>
      <c r="H2174" s="41"/>
    </row>
    <row r="2175" spans="1:8" s="2" customFormat="1" ht="16.899999999999999" customHeight="1">
      <c r="A2175" s="36"/>
      <c r="B2175" s="41"/>
      <c r="C2175" s="281" t="s">
        <v>7614</v>
      </c>
      <c r="D2175" s="36"/>
      <c r="E2175" s="36"/>
      <c r="F2175" s="36"/>
      <c r="G2175" s="36"/>
      <c r="H2175" s="41"/>
    </row>
    <row r="2176" spans="1:8" s="2" customFormat="1" ht="16.899999999999999" customHeight="1">
      <c r="A2176" s="36"/>
      <c r="B2176" s="41"/>
      <c r="C2176" s="279" t="s">
        <v>2682</v>
      </c>
      <c r="D2176" s="279" t="s">
        <v>2683</v>
      </c>
      <c r="E2176" s="19" t="s">
        <v>135</v>
      </c>
      <c r="F2176" s="280">
        <v>19.8</v>
      </c>
      <c r="G2176" s="36"/>
      <c r="H2176" s="41"/>
    </row>
    <row r="2177" spans="1:8" s="2" customFormat="1" ht="16.899999999999999" customHeight="1">
      <c r="A2177" s="36"/>
      <c r="B2177" s="41"/>
      <c r="C2177" s="279" t="s">
        <v>2690</v>
      </c>
      <c r="D2177" s="279" t="s">
        <v>2691</v>
      </c>
      <c r="E2177" s="19" t="s">
        <v>135</v>
      </c>
      <c r="F2177" s="280">
        <v>19.8</v>
      </c>
      <c r="G2177" s="36"/>
      <c r="H2177" s="41"/>
    </row>
    <row r="2178" spans="1:8" s="2" customFormat="1" ht="16.899999999999999" customHeight="1">
      <c r="A2178" s="36"/>
      <c r="B2178" s="41"/>
      <c r="C2178" s="279" t="s">
        <v>2694</v>
      </c>
      <c r="D2178" s="279" t="s">
        <v>2695</v>
      </c>
      <c r="E2178" s="19" t="s">
        <v>135</v>
      </c>
      <c r="F2178" s="280">
        <v>19.8</v>
      </c>
      <c r="G2178" s="36"/>
      <c r="H2178" s="41"/>
    </row>
    <row r="2179" spans="1:8" s="2" customFormat="1" ht="16.899999999999999" customHeight="1">
      <c r="A2179" s="36"/>
      <c r="B2179" s="41"/>
      <c r="C2179" s="275" t="s">
        <v>241</v>
      </c>
      <c r="D2179" s="276" t="s">
        <v>3869</v>
      </c>
      <c r="E2179" s="277" t="s">
        <v>135</v>
      </c>
      <c r="F2179" s="278">
        <v>11.7</v>
      </c>
      <c r="G2179" s="36"/>
      <c r="H2179" s="41"/>
    </row>
    <row r="2180" spans="1:8" s="2" customFormat="1" ht="16.899999999999999" customHeight="1">
      <c r="A2180" s="36"/>
      <c r="B2180" s="41"/>
      <c r="C2180" s="279" t="s">
        <v>19</v>
      </c>
      <c r="D2180" s="279" t="s">
        <v>5128</v>
      </c>
      <c r="E2180" s="19" t="s">
        <v>19</v>
      </c>
      <c r="F2180" s="280">
        <v>0</v>
      </c>
      <c r="G2180" s="36"/>
      <c r="H2180" s="41"/>
    </row>
    <row r="2181" spans="1:8" s="2" customFormat="1" ht="16.899999999999999" customHeight="1">
      <c r="A2181" s="36"/>
      <c r="B2181" s="41"/>
      <c r="C2181" s="279" t="s">
        <v>19</v>
      </c>
      <c r="D2181" s="279" t="s">
        <v>5129</v>
      </c>
      <c r="E2181" s="19" t="s">
        <v>19</v>
      </c>
      <c r="F2181" s="280">
        <v>6.6</v>
      </c>
      <c r="G2181" s="36"/>
      <c r="H2181" s="41"/>
    </row>
    <row r="2182" spans="1:8" s="2" customFormat="1" ht="16.899999999999999" customHeight="1">
      <c r="A2182" s="36"/>
      <c r="B2182" s="41"/>
      <c r="C2182" s="279" t="s">
        <v>19</v>
      </c>
      <c r="D2182" s="279" t="s">
        <v>5130</v>
      </c>
      <c r="E2182" s="19" t="s">
        <v>19</v>
      </c>
      <c r="F2182" s="280">
        <v>5.0999999999999996</v>
      </c>
      <c r="G2182" s="36"/>
      <c r="H2182" s="41"/>
    </row>
    <row r="2183" spans="1:8" s="2" customFormat="1" ht="16.899999999999999" customHeight="1">
      <c r="A2183" s="36"/>
      <c r="B2183" s="41"/>
      <c r="C2183" s="279" t="s">
        <v>241</v>
      </c>
      <c r="D2183" s="279" t="s">
        <v>349</v>
      </c>
      <c r="E2183" s="19" t="s">
        <v>19</v>
      </c>
      <c r="F2183" s="280">
        <v>11.7</v>
      </c>
      <c r="G2183" s="36"/>
      <c r="H2183" s="41"/>
    </row>
    <row r="2184" spans="1:8" s="2" customFormat="1" ht="16.899999999999999" customHeight="1">
      <c r="A2184" s="36"/>
      <c r="B2184" s="41"/>
      <c r="C2184" s="281" t="s">
        <v>7614</v>
      </c>
      <c r="D2184" s="36"/>
      <c r="E2184" s="36"/>
      <c r="F2184" s="36"/>
      <c r="G2184" s="36"/>
      <c r="H2184" s="41"/>
    </row>
    <row r="2185" spans="1:8" s="2" customFormat="1" ht="16.899999999999999" customHeight="1">
      <c r="A2185" s="36"/>
      <c r="B2185" s="41"/>
      <c r="C2185" s="279" t="s">
        <v>5124</v>
      </c>
      <c r="D2185" s="279" t="s">
        <v>5125</v>
      </c>
      <c r="E2185" s="19" t="s">
        <v>135</v>
      </c>
      <c r="F2185" s="280">
        <v>11.7</v>
      </c>
      <c r="G2185" s="36"/>
      <c r="H2185" s="41"/>
    </row>
    <row r="2186" spans="1:8" s="2" customFormat="1" ht="16.899999999999999" customHeight="1">
      <c r="A2186" s="36"/>
      <c r="B2186" s="41"/>
      <c r="C2186" s="279" t="s">
        <v>3213</v>
      </c>
      <c r="D2186" s="279" t="s">
        <v>5045</v>
      </c>
      <c r="E2186" s="19" t="s">
        <v>135</v>
      </c>
      <c r="F2186" s="280">
        <v>372.34</v>
      </c>
      <c r="G2186" s="36"/>
      <c r="H2186" s="41"/>
    </row>
    <row r="2187" spans="1:8" s="2" customFormat="1" ht="16.899999999999999" customHeight="1">
      <c r="A2187" s="36"/>
      <c r="B2187" s="41"/>
      <c r="C2187" s="275" t="s">
        <v>3870</v>
      </c>
      <c r="D2187" s="276" t="s">
        <v>3871</v>
      </c>
      <c r="E2187" s="277" t="s">
        <v>135</v>
      </c>
      <c r="F2187" s="278">
        <v>20.468</v>
      </c>
      <c r="G2187" s="36"/>
      <c r="H2187" s="41"/>
    </row>
    <row r="2188" spans="1:8" s="2" customFormat="1" ht="16.899999999999999" customHeight="1">
      <c r="A2188" s="36"/>
      <c r="B2188" s="41"/>
      <c r="C2188" s="279" t="s">
        <v>19</v>
      </c>
      <c r="D2188" s="279" t="s">
        <v>5115</v>
      </c>
      <c r="E2188" s="19" t="s">
        <v>19</v>
      </c>
      <c r="F2188" s="280">
        <v>0</v>
      </c>
      <c r="G2188" s="36"/>
      <c r="H2188" s="41"/>
    </row>
    <row r="2189" spans="1:8" s="2" customFormat="1" ht="16.899999999999999" customHeight="1">
      <c r="A2189" s="36"/>
      <c r="B2189" s="41"/>
      <c r="C2189" s="279" t="s">
        <v>19</v>
      </c>
      <c r="D2189" s="279" t="s">
        <v>5116</v>
      </c>
      <c r="E2189" s="19" t="s">
        <v>19</v>
      </c>
      <c r="F2189" s="280">
        <v>7.1</v>
      </c>
      <c r="G2189" s="36"/>
      <c r="H2189" s="41"/>
    </row>
    <row r="2190" spans="1:8" s="2" customFormat="1" ht="16.899999999999999" customHeight="1">
      <c r="A2190" s="36"/>
      <c r="B2190" s="41"/>
      <c r="C2190" s="279" t="s">
        <v>19</v>
      </c>
      <c r="D2190" s="279" t="s">
        <v>5117</v>
      </c>
      <c r="E2190" s="19" t="s">
        <v>19</v>
      </c>
      <c r="F2190" s="280">
        <v>7.968</v>
      </c>
      <c r="G2190" s="36"/>
      <c r="H2190" s="41"/>
    </row>
    <row r="2191" spans="1:8" s="2" customFormat="1" ht="16.899999999999999" customHeight="1">
      <c r="A2191" s="36"/>
      <c r="B2191" s="41"/>
      <c r="C2191" s="279" t="s">
        <v>19</v>
      </c>
      <c r="D2191" s="279" t="s">
        <v>5118</v>
      </c>
      <c r="E2191" s="19" t="s">
        <v>19</v>
      </c>
      <c r="F2191" s="280">
        <v>5.4</v>
      </c>
      <c r="G2191" s="36"/>
      <c r="H2191" s="41"/>
    </row>
    <row r="2192" spans="1:8" s="2" customFormat="1" ht="16.899999999999999" customHeight="1">
      <c r="A2192" s="36"/>
      <c r="B2192" s="41"/>
      <c r="C2192" s="279" t="s">
        <v>3870</v>
      </c>
      <c r="D2192" s="279" t="s">
        <v>349</v>
      </c>
      <c r="E2192" s="19" t="s">
        <v>19</v>
      </c>
      <c r="F2192" s="280">
        <v>20.468</v>
      </c>
      <c r="G2192" s="36"/>
      <c r="H2192" s="41"/>
    </row>
    <row r="2193" spans="1:8" s="2" customFormat="1" ht="16.899999999999999" customHeight="1">
      <c r="A2193" s="36"/>
      <c r="B2193" s="41"/>
      <c r="C2193" s="281" t="s">
        <v>7614</v>
      </c>
      <c r="D2193" s="36"/>
      <c r="E2193" s="36"/>
      <c r="F2193" s="36"/>
      <c r="G2193" s="36"/>
      <c r="H2193" s="41"/>
    </row>
    <row r="2194" spans="1:8" s="2" customFormat="1" ht="16.899999999999999" customHeight="1">
      <c r="A2194" s="36"/>
      <c r="B2194" s="41"/>
      <c r="C2194" s="279" t="s">
        <v>5110</v>
      </c>
      <c r="D2194" s="279" t="s">
        <v>5111</v>
      </c>
      <c r="E2194" s="19" t="s">
        <v>135</v>
      </c>
      <c r="F2194" s="280">
        <v>20.468</v>
      </c>
      <c r="G2194" s="36"/>
      <c r="H2194" s="41"/>
    </row>
    <row r="2195" spans="1:8" s="2" customFormat="1" ht="16.899999999999999" customHeight="1">
      <c r="A2195" s="36"/>
      <c r="B2195" s="41"/>
      <c r="C2195" s="279" t="s">
        <v>3304</v>
      </c>
      <c r="D2195" s="279" t="s">
        <v>3305</v>
      </c>
      <c r="E2195" s="19" t="s">
        <v>135</v>
      </c>
      <c r="F2195" s="280">
        <v>20.468</v>
      </c>
      <c r="G2195" s="36"/>
      <c r="H2195" s="41"/>
    </row>
    <row r="2196" spans="1:8" s="2" customFormat="1" ht="16.899999999999999" customHeight="1">
      <c r="A2196" s="36"/>
      <c r="B2196" s="41"/>
      <c r="C2196" s="275" t="s">
        <v>2232</v>
      </c>
      <c r="D2196" s="276" t="s">
        <v>2233</v>
      </c>
      <c r="E2196" s="277" t="s">
        <v>157</v>
      </c>
      <c r="F2196" s="278">
        <v>0</v>
      </c>
      <c r="G2196" s="36"/>
      <c r="H2196" s="41"/>
    </row>
    <row r="2197" spans="1:8" s="2" customFormat="1" ht="16.899999999999999" customHeight="1">
      <c r="A2197" s="36"/>
      <c r="B2197" s="41"/>
      <c r="C2197" s="275" t="s">
        <v>7652</v>
      </c>
      <c r="D2197" s="276" t="s">
        <v>7653</v>
      </c>
      <c r="E2197" s="277" t="s">
        <v>135</v>
      </c>
      <c r="F2197" s="278">
        <v>45</v>
      </c>
      <c r="G2197" s="36"/>
      <c r="H2197" s="41"/>
    </row>
    <row r="2198" spans="1:8" s="2" customFormat="1" ht="16.899999999999999" customHeight="1">
      <c r="A2198" s="36"/>
      <c r="B2198" s="41"/>
      <c r="C2198" s="275" t="s">
        <v>2248</v>
      </c>
      <c r="D2198" s="276" t="s">
        <v>2249</v>
      </c>
      <c r="E2198" s="277" t="s">
        <v>190</v>
      </c>
      <c r="F2198" s="278">
        <v>317</v>
      </c>
      <c r="G2198" s="36"/>
      <c r="H2198" s="41"/>
    </row>
    <row r="2199" spans="1:8" s="2" customFormat="1" ht="16.899999999999999" customHeight="1">
      <c r="A2199" s="36"/>
      <c r="B2199" s="41"/>
      <c r="C2199" s="279" t="s">
        <v>19</v>
      </c>
      <c r="D2199" s="279" t="s">
        <v>4223</v>
      </c>
      <c r="E2199" s="19" t="s">
        <v>19</v>
      </c>
      <c r="F2199" s="280">
        <v>0</v>
      </c>
      <c r="G2199" s="36"/>
      <c r="H2199" s="41"/>
    </row>
    <row r="2200" spans="1:8" s="2" customFormat="1" ht="16.899999999999999" customHeight="1">
      <c r="A2200" s="36"/>
      <c r="B2200" s="41"/>
      <c r="C2200" s="279" t="s">
        <v>19</v>
      </c>
      <c r="D2200" s="279" t="s">
        <v>4224</v>
      </c>
      <c r="E2200" s="19" t="s">
        <v>19</v>
      </c>
      <c r="F2200" s="280">
        <v>317</v>
      </c>
      <c r="G2200" s="36"/>
      <c r="H2200" s="41"/>
    </row>
    <row r="2201" spans="1:8" s="2" customFormat="1" ht="16.899999999999999" customHeight="1">
      <c r="A2201" s="36"/>
      <c r="B2201" s="41"/>
      <c r="C2201" s="279" t="s">
        <v>2248</v>
      </c>
      <c r="D2201" s="279" t="s">
        <v>349</v>
      </c>
      <c r="E2201" s="19" t="s">
        <v>19</v>
      </c>
      <c r="F2201" s="280">
        <v>317</v>
      </c>
      <c r="G2201" s="36"/>
      <c r="H2201" s="41"/>
    </row>
    <row r="2202" spans="1:8" s="2" customFormat="1" ht="16.899999999999999" customHeight="1">
      <c r="A2202" s="36"/>
      <c r="B2202" s="41"/>
      <c r="C2202" s="281" t="s">
        <v>7614</v>
      </c>
      <c r="D2202" s="36"/>
      <c r="E2202" s="36"/>
      <c r="F2202" s="36"/>
      <c r="G2202" s="36"/>
      <c r="H2202" s="41"/>
    </row>
    <row r="2203" spans="1:8" s="2" customFormat="1" ht="16.899999999999999" customHeight="1">
      <c r="A2203" s="36"/>
      <c r="B2203" s="41"/>
      <c r="C2203" s="279" t="s">
        <v>2584</v>
      </c>
      <c r="D2203" s="279" t="s">
        <v>2585</v>
      </c>
      <c r="E2203" s="19" t="s">
        <v>190</v>
      </c>
      <c r="F2203" s="280">
        <v>317</v>
      </c>
      <c r="G2203" s="36"/>
      <c r="H2203" s="41"/>
    </row>
    <row r="2204" spans="1:8" s="2" customFormat="1" ht="16.899999999999999" customHeight="1">
      <c r="A2204" s="36"/>
      <c r="B2204" s="41"/>
      <c r="C2204" s="279" t="s">
        <v>2490</v>
      </c>
      <c r="D2204" s="279" t="s">
        <v>2491</v>
      </c>
      <c r="E2204" s="19" t="s">
        <v>186</v>
      </c>
      <c r="F2204" s="280">
        <v>158.5</v>
      </c>
      <c r="G2204" s="36"/>
      <c r="H2204" s="41"/>
    </row>
    <row r="2205" spans="1:8" s="2" customFormat="1" ht="16.899999999999999" customHeight="1">
      <c r="A2205" s="36"/>
      <c r="B2205" s="41"/>
      <c r="C2205" s="279" t="s">
        <v>2592</v>
      </c>
      <c r="D2205" s="279" t="s">
        <v>2593</v>
      </c>
      <c r="E2205" s="19" t="s">
        <v>365</v>
      </c>
      <c r="F2205" s="280">
        <v>79.25</v>
      </c>
      <c r="G2205" s="36"/>
      <c r="H2205" s="41"/>
    </row>
    <row r="2206" spans="1:8" s="2" customFormat="1" ht="16.899999999999999" customHeight="1">
      <c r="A2206" s="36"/>
      <c r="B2206" s="41"/>
      <c r="C2206" s="279" t="s">
        <v>2599</v>
      </c>
      <c r="D2206" s="279" t="s">
        <v>2600</v>
      </c>
      <c r="E2206" s="19" t="s">
        <v>2601</v>
      </c>
      <c r="F2206" s="280">
        <v>104.61</v>
      </c>
      <c r="G2206" s="36"/>
      <c r="H2206" s="41"/>
    </row>
    <row r="2207" spans="1:8" s="2" customFormat="1" ht="16.899999999999999" customHeight="1">
      <c r="A2207" s="36"/>
      <c r="B2207" s="41"/>
      <c r="C2207" s="275" t="s">
        <v>3874</v>
      </c>
      <c r="D2207" s="276" t="s">
        <v>3875</v>
      </c>
      <c r="E2207" s="277" t="s">
        <v>152</v>
      </c>
      <c r="F2207" s="278">
        <v>23.52</v>
      </c>
      <c r="G2207" s="36"/>
      <c r="H2207" s="41"/>
    </row>
    <row r="2208" spans="1:8" s="2" customFormat="1" ht="16.899999999999999" customHeight="1">
      <c r="A2208" s="36"/>
      <c r="B2208" s="41"/>
      <c r="C2208" s="279" t="s">
        <v>19</v>
      </c>
      <c r="D2208" s="279" t="s">
        <v>3949</v>
      </c>
      <c r="E2208" s="19" t="s">
        <v>19</v>
      </c>
      <c r="F2208" s="280">
        <v>0</v>
      </c>
      <c r="G2208" s="36"/>
      <c r="H2208" s="41"/>
    </row>
    <row r="2209" spans="1:8" s="2" customFormat="1" ht="16.899999999999999" customHeight="1">
      <c r="A2209" s="36"/>
      <c r="B2209" s="41"/>
      <c r="C2209" s="279" t="s">
        <v>19</v>
      </c>
      <c r="D2209" s="279" t="s">
        <v>3950</v>
      </c>
      <c r="E2209" s="19" t="s">
        <v>19</v>
      </c>
      <c r="F2209" s="280">
        <v>0</v>
      </c>
      <c r="G2209" s="36"/>
      <c r="H2209" s="41"/>
    </row>
    <row r="2210" spans="1:8" s="2" customFormat="1" ht="16.899999999999999" customHeight="1">
      <c r="A2210" s="36"/>
      <c r="B2210" s="41"/>
      <c r="C2210" s="279" t="s">
        <v>19</v>
      </c>
      <c r="D2210" s="279" t="s">
        <v>3951</v>
      </c>
      <c r="E2210" s="19" t="s">
        <v>19</v>
      </c>
      <c r="F2210" s="280">
        <v>23.52</v>
      </c>
      <c r="G2210" s="36"/>
      <c r="H2210" s="41"/>
    </row>
    <row r="2211" spans="1:8" s="2" customFormat="1" ht="16.899999999999999" customHeight="1">
      <c r="A2211" s="36"/>
      <c r="B2211" s="41"/>
      <c r="C2211" s="279" t="s">
        <v>3874</v>
      </c>
      <c r="D2211" s="279" t="s">
        <v>349</v>
      </c>
      <c r="E2211" s="19" t="s">
        <v>19</v>
      </c>
      <c r="F2211" s="280">
        <v>23.52</v>
      </c>
      <c r="G2211" s="36"/>
      <c r="H2211" s="41"/>
    </row>
    <row r="2212" spans="1:8" s="2" customFormat="1" ht="16.899999999999999" customHeight="1">
      <c r="A2212" s="36"/>
      <c r="B2212" s="41"/>
      <c r="C2212" s="281" t="s">
        <v>7614</v>
      </c>
      <c r="D2212" s="36"/>
      <c r="E2212" s="36"/>
      <c r="F2212" s="36"/>
      <c r="G2212" s="36"/>
      <c r="H2212" s="41"/>
    </row>
    <row r="2213" spans="1:8" s="2" customFormat="1" ht="16.899999999999999" customHeight="1">
      <c r="A2213" s="36"/>
      <c r="B2213" s="41"/>
      <c r="C2213" s="279" t="s">
        <v>557</v>
      </c>
      <c r="D2213" s="279" t="s">
        <v>558</v>
      </c>
      <c r="E2213" s="19" t="s">
        <v>152</v>
      </c>
      <c r="F2213" s="280">
        <v>23.52</v>
      </c>
      <c r="G2213" s="36"/>
      <c r="H2213" s="41"/>
    </row>
    <row r="2214" spans="1:8" s="2" customFormat="1" ht="16.899999999999999" customHeight="1">
      <c r="A2214" s="36"/>
      <c r="B2214" s="41"/>
      <c r="C2214" s="279" t="s">
        <v>2421</v>
      </c>
      <c r="D2214" s="279" t="s">
        <v>2422</v>
      </c>
      <c r="E2214" s="19" t="s">
        <v>152</v>
      </c>
      <c r="F2214" s="280">
        <v>2077</v>
      </c>
      <c r="G2214" s="36"/>
      <c r="H2214" s="41"/>
    </row>
    <row r="2215" spans="1:8" s="2" customFormat="1" ht="16.899999999999999" customHeight="1">
      <c r="A2215" s="36"/>
      <c r="B2215" s="41"/>
      <c r="C2215" s="279" t="s">
        <v>662</v>
      </c>
      <c r="D2215" s="279" t="s">
        <v>663</v>
      </c>
      <c r="E2215" s="19" t="s">
        <v>152</v>
      </c>
      <c r="F2215" s="280">
        <v>3951.989</v>
      </c>
      <c r="G2215" s="36"/>
      <c r="H2215" s="41"/>
    </row>
    <row r="2216" spans="1:8" s="2" customFormat="1" ht="16.899999999999999" customHeight="1">
      <c r="A2216" s="36"/>
      <c r="B2216" s="41"/>
      <c r="C2216" s="279" t="s">
        <v>709</v>
      </c>
      <c r="D2216" s="279" t="s">
        <v>710</v>
      </c>
      <c r="E2216" s="19" t="s">
        <v>152</v>
      </c>
      <c r="F2216" s="280">
        <v>4560.3450000000003</v>
      </c>
      <c r="G2216" s="36"/>
      <c r="H2216" s="41"/>
    </row>
    <row r="2217" spans="1:8" s="2" customFormat="1" ht="16.899999999999999" customHeight="1">
      <c r="A2217" s="36"/>
      <c r="B2217" s="41"/>
      <c r="C2217" s="275" t="s">
        <v>3877</v>
      </c>
      <c r="D2217" s="276" t="s">
        <v>3878</v>
      </c>
      <c r="E2217" s="277" t="s">
        <v>152</v>
      </c>
      <c r="F2217" s="278">
        <v>150</v>
      </c>
      <c r="G2217" s="36"/>
      <c r="H2217" s="41"/>
    </row>
    <row r="2218" spans="1:8" s="2" customFormat="1" ht="16.899999999999999" customHeight="1">
      <c r="A2218" s="36"/>
      <c r="B2218" s="41"/>
      <c r="C2218" s="279" t="s">
        <v>3877</v>
      </c>
      <c r="D2218" s="279" t="s">
        <v>3920</v>
      </c>
      <c r="E2218" s="19" t="s">
        <v>19</v>
      </c>
      <c r="F2218" s="280">
        <v>150</v>
      </c>
      <c r="G2218" s="36"/>
      <c r="H2218" s="41"/>
    </row>
    <row r="2219" spans="1:8" s="2" customFormat="1" ht="16.899999999999999" customHeight="1">
      <c r="A2219" s="36"/>
      <c r="B2219" s="41"/>
      <c r="C2219" s="281" t="s">
        <v>7614</v>
      </c>
      <c r="D2219" s="36"/>
      <c r="E2219" s="36"/>
      <c r="F2219" s="36"/>
      <c r="G2219" s="36"/>
      <c r="H2219" s="41"/>
    </row>
    <row r="2220" spans="1:8" s="2" customFormat="1" ht="16.899999999999999" customHeight="1">
      <c r="A2220" s="36"/>
      <c r="B2220" s="41"/>
      <c r="C2220" s="279" t="s">
        <v>379</v>
      </c>
      <c r="D2220" s="279" t="s">
        <v>380</v>
      </c>
      <c r="E2220" s="19" t="s">
        <v>152</v>
      </c>
      <c r="F2220" s="280">
        <v>324.375</v>
      </c>
      <c r="G2220" s="36"/>
      <c r="H2220" s="41"/>
    </row>
    <row r="2221" spans="1:8" s="2" customFormat="1" ht="16.899999999999999" customHeight="1">
      <c r="A2221" s="36"/>
      <c r="B2221" s="41"/>
      <c r="C2221" s="279" t="s">
        <v>662</v>
      </c>
      <c r="D2221" s="279" t="s">
        <v>663</v>
      </c>
      <c r="E2221" s="19" t="s">
        <v>152</v>
      </c>
      <c r="F2221" s="280">
        <v>3951.989</v>
      </c>
      <c r="G2221" s="36"/>
      <c r="H2221" s="41"/>
    </row>
    <row r="2222" spans="1:8" s="2" customFormat="1" ht="16.899999999999999" customHeight="1">
      <c r="A2222" s="36"/>
      <c r="B2222" s="41"/>
      <c r="C2222" s="279" t="s">
        <v>694</v>
      </c>
      <c r="D2222" s="279" t="s">
        <v>695</v>
      </c>
      <c r="E2222" s="19" t="s">
        <v>152</v>
      </c>
      <c r="F2222" s="280">
        <v>1724.989</v>
      </c>
      <c r="G2222" s="36"/>
      <c r="H2222" s="41"/>
    </row>
    <row r="2223" spans="1:8" s="2" customFormat="1" ht="16.899999999999999" customHeight="1">
      <c r="A2223" s="36"/>
      <c r="B2223" s="41"/>
      <c r="C2223" s="279" t="s">
        <v>4081</v>
      </c>
      <c r="D2223" s="279" t="s">
        <v>4082</v>
      </c>
      <c r="E2223" s="19" t="s">
        <v>152</v>
      </c>
      <c r="F2223" s="280">
        <v>324.375</v>
      </c>
      <c r="G2223" s="36"/>
      <c r="H2223" s="41"/>
    </row>
    <row r="2224" spans="1:8" s="2" customFormat="1" ht="16.899999999999999" customHeight="1">
      <c r="A2224" s="36"/>
      <c r="B2224" s="41"/>
      <c r="C2224" s="279" t="s">
        <v>709</v>
      </c>
      <c r="D2224" s="279" t="s">
        <v>710</v>
      </c>
      <c r="E2224" s="19" t="s">
        <v>152</v>
      </c>
      <c r="F2224" s="280">
        <v>4560.3450000000003</v>
      </c>
      <c r="G2224" s="36"/>
      <c r="H2224" s="41"/>
    </row>
    <row r="2225" spans="1:8" s="2" customFormat="1" ht="16.899999999999999" customHeight="1">
      <c r="A2225" s="36"/>
      <c r="B2225" s="41"/>
      <c r="C2225" s="275" t="s">
        <v>259</v>
      </c>
      <c r="D2225" s="276" t="s">
        <v>3879</v>
      </c>
      <c r="E2225" s="277" t="s">
        <v>152</v>
      </c>
      <c r="F2225" s="278">
        <v>2016.48</v>
      </c>
      <c r="G2225" s="36"/>
      <c r="H2225" s="41"/>
    </row>
    <row r="2226" spans="1:8" s="2" customFormat="1" ht="16.899999999999999" customHeight="1">
      <c r="A2226" s="36"/>
      <c r="B2226" s="41"/>
      <c r="C2226" s="279" t="s">
        <v>19</v>
      </c>
      <c r="D2226" s="279" t="s">
        <v>3896</v>
      </c>
      <c r="E2226" s="19" t="s">
        <v>19</v>
      </c>
      <c r="F2226" s="280">
        <v>1785.635</v>
      </c>
      <c r="G2226" s="36"/>
      <c r="H2226" s="41"/>
    </row>
    <row r="2227" spans="1:8" s="2" customFormat="1" ht="16.899999999999999" customHeight="1">
      <c r="A2227" s="36"/>
      <c r="B2227" s="41"/>
      <c r="C2227" s="279" t="s">
        <v>19</v>
      </c>
      <c r="D2227" s="279" t="s">
        <v>3937</v>
      </c>
      <c r="E2227" s="19" t="s">
        <v>19</v>
      </c>
      <c r="F2227" s="280">
        <v>267.84500000000003</v>
      </c>
      <c r="G2227" s="36"/>
      <c r="H2227" s="41"/>
    </row>
    <row r="2228" spans="1:8" s="2" customFormat="1" ht="16.899999999999999" customHeight="1">
      <c r="A2228" s="36"/>
      <c r="B2228" s="41"/>
      <c r="C2228" s="279" t="s">
        <v>19</v>
      </c>
      <c r="D2228" s="279" t="s">
        <v>3938</v>
      </c>
      <c r="E2228" s="19" t="s">
        <v>19</v>
      </c>
      <c r="F2228" s="280">
        <v>-37</v>
      </c>
      <c r="G2228" s="36"/>
      <c r="H2228" s="41"/>
    </row>
    <row r="2229" spans="1:8" s="2" customFormat="1" ht="16.899999999999999" customHeight="1">
      <c r="A2229" s="36"/>
      <c r="B2229" s="41"/>
      <c r="C2229" s="279" t="s">
        <v>259</v>
      </c>
      <c r="D2229" s="279" t="s">
        <v>349</v>
      </c>
      <c r="E2229" s="19" t="s">
        <v>19</v>
      </c>
      <c r="F2229" s="280">
        <v>2016.48</v>
      </c>
      <c r="G2229" s="36"/>
      <c r="H2229" s="41"/>
    </row>
    <row r="2230" spans="1:8" s="2" customFormat="1" ht="16.899999999999999" customHeight="1">
      <c r="A2230" s="36"/>
      <c r="B2230" s="41"/>
      <c r="C2230" s="281" t="s">
        <v>7614</v>
      </c>
      <c r="D2230" s="36"/>
      <c r="E2230" s="36"/>
      <c r="F2230" s="36"/>
      <c r="G2230" s="36"/>
      <c r="H2230" s="41"/>
    </row>
    <row r="2231" spans="1:8" s="2" customFormat="1" ht="16.899999999999999" customHeight="1">
      <c r="A2231" s="36"/>
      <c r="B2231" s="41"/>
      <c r="C2231" s="279" t="s">
        <v>416</v>
      </c>
      <c r="D2231" s="279" t="s">
        <v>417</v>
      </c>
      <c r="E2231" s="19" t="s">
        <v>152</v>
      </c>
      <c r="F2231" s="280">
        <v>1008.24</v>
      </c>
      <c r="G2231" s="36"/>
      <c r="H2231" s="41"/>
    </row>
    <row r="2232" spans="1:8" s="2" customFormat="1" ht="16.899999999999999" customHeight="1">
      <c r="A2232" s="36"/>
      <c r="B2232" s="41"/>
      <c r="C2232" s="279" t="s">
        <v>409</v>
      </c>
      <c r="D2232" s="279" t="s">
        <v>410</v>
      </c>
      <c r="E2232" s="19" t="s">
        <v>152</v>
      </c>
      <c r="F2232" s="280">
        <v>1008.24</v>
      </c>
      <c r="G2232" s="36"/>
      <c r="H2232" s="41"/>
    </row>
    <row r="2233" spans="1:8" s="2" customFormat="1" ht="16.899999999999999" customHeight="1">
      <c r="A2233" s="36"/>
      <c r="B2233" s="41"/>
      <c r="C2233" s="279" t="s">
        <v>2421</v>
      </c>
      <c r="D2233" s="279" t="s">
        <v>2422</v>
      </c>
      <c r="E2233" s="19" t="s">
        <v>152</v>
      </c>
      <c r="F2233" s="280">
        <v>2077</v>
      </c>
      <c r="G2233" s="36"/>
      <c r="H2233" s="41"/>
    </row>
    <row r="2234" spans="1:8" s="2" customFormat="1" ht="16.899999999999999" customHeight="1">
      <c r="A2234" s="36"/>
      <c r="B2234" s="41"/>
      <c r="C2234" s="279" t="s">
        <v>662</v>
      </c>
      <c r="D2234" s="279" t="s">
        <v>663</v>
      </c>
      <c r="E2234" s="19" t="s">
        <v>152</v>
      </c>
      <c r="F2234" s="280">
        <v>3951.989</v>
      </c>
      <c r="G2234" s="36"/>
      <c r="H2234" s="41"/>
    </row>
    <row r="2235" spans="1:8" s="2" customFormat="1" ht="16.899999999999999" customHeight="1">
      <c r="A2235" s="36"/>
      <c r="B2235" s="41"/>
      <c r="C2235" s="279" t="s">
        <v>709</v>
      </c>
      <c r="D2235" s="279" t="s">
        <v>710</v>
      </c>
      <c r="E2235" s="19" t="s">
        <v>152</v>
      </c>
      <c r="F2235" s="280">
        <v>4560.3450000000003</v>
      </c>
      <c r="G2235" s="36"/>
      <c r="H2235" s="41"/>
    </row>
    <row r="2236" spans="1:8" s="2" customFormat="1" ht="16.899999999999999" customHeight="1">
      <c r="A2236" s="36"/>
      <c r="B2236" s="41"/>
      <c r="C2236" s="275" t="s">
        <v>262</v>
      </c>
      <c r="D2236" s="276" t="s">
        <v>263</v>
      </c>
      <c r="E2236" s="277" t="s">
        <v>152</v>
      </c>
      <c r="F2236" s="278">
        <v>2333.3449999999998</v>
      </c>
      <c r="G2236" s="36"/>
      <c r="H2236" s="41"/>
    </row>
    <row r="2237" spans="1:8" s="2" customFormat="1" ht="16.899999999999999" customHeight="1">
      <c r="A2237" s="36"/>
      <c r="B2237" s="41"/>
      <c r="C2237" s="279" t="s">
        <v>19</v>
      </c>
      <c r="D2237" s="279" t="s">
        <v>3924</v>
      </c>
      <c r="E2237" s="19" t="s">
        <v>19</v>
      </c>
      <c r="F2237" s="280">
        <v>0</v>
      </c>
      <c r="G2237" s="36"/>
      <c r="H2237" s="41"/>
    </row>
    <row r="2238" spans="1:8" s="2" customFormat="1" ht="16.899999999999999" customHeight="1">
      <c r="A2238" s="36"/>
      <c r="B2238" s="41"/>
      <c r="C2238" s="279" t="s">
        <v>19</v>
      </c>
      <c r="D2238" s="279" t="s">
        <v>3359</v>
      </c>
      <c r="E2238" s="19" t="s">
        <v>19</v>
      </c>
      <c r="F2238" s="280">
        <v>0</v>
      </c>
      <c r="G2238" s="36"/>
      <c r="H2238" s="41"/>
    </row>
    <row r="2239" spans="1:8" s="2" customFormat="1" ht="16.899999999999999" customHeight="1">
      <c r="A2239" s="36"/>
      <c r="B2239" s="41"/>
      <c r="C2239" s="279" t="s">
        <v>19</v>
      </c>
      <c r="D2239" s="279" t="s">
        <v>3953</v>
      </c>
      <c r="E2239" s="19" t="s">
        <v>19</v>
      </c>
      <c r="F2239" s="280">
        <v>20.16</v>
      </c>
      <c r="G2239" s="36"/>
      <c r="H2239" s="41"/>
    </row>
    <row r="2240" spans="1:8" s="2" customFormat="1" ht="16.899999999999999" customHeight="1">
      <c r="A2240" s="36"/>
      <c r="B2240" s="41"/>
      <c r="C2240" s="275" t="s">
        <v>3882</v>
      </c>
      <c r="D2240" s="276" t="s">
        <v>3883</v>
      </c>
      <c r="E2240" s="277" t="s">
        <v>152</v>
      </c>
      <c r="F2240" s="278">
        <v>1029.96</v>
      </c>
      <c r="G2240" s="36"/>
      <c r="H2240" s="41"/>
    </row>
    <row r="2241" spans="1:8" s="2" customFormat="1" ht="16.899999999999999" customHeight="1">
      <c r="A2241" s="36"/>
      <c r="B2241" s="41"/>
      <c r="C2241" s="279" t="s">
        <v>19</v>
      </c>
      <c r="D2241" s="279" t="s">
        <v>4321</v>
      </c>
      <c r="E2241" s="19" t="s">
        <v>19</v>
      </c>
      <c r="F2241" s="280">
        <v>0</v>
      </c>
      <c r="G2241" s="36"/>
      <c r="H2241" s="41"/>
    </row>
    <row r="2242" spans="1:8" s="2" customFormat="1" ht="16.899999999999999" customHeight="1">
      <c r="A2242" s="36"/>
      <c r="B2242" s="41"/>
      <c r="C2242" s="279" t="s">
        <v>19</v>
      </c>
      <c r="D2242" s="279" t="s">
        <v>4322</v>
      </c>
      <c r="E2242" s="19" t="s">
        <v>19</v>
      </c>
      <c r="F2242" s="280">
        <v>50.12</v>
      </c>
      <c r="G2242" s="36"/>
      <c r="H2242" s="41"/>
    </row>
    <row r="2243" spans="1:8" s="2" customFormat="1" ht="16.899999999999999" customHeight="1">
      <c r="A2243" s="36"/>
      <c r="B2243" s="41"/>
      <c r="C2243" s="279" t="s">
        <v>19</v>
      </c>
      <c r="D2243" s="279" t="s">
        <v>4323</v>
      </c>
      <c r="E2243" s="19" t="s">
        <v>19</v>
      </c>
      <c r="F2243" s="280">
        <v>99.6</v>
      </c>
      <c r="G2243" s="36"/>
      <c r="H2243" s="41"/>
    </row>
    <row r="2244" spans="1:8" s="2" customFormat="1" ht="16.899999999999999" customHeight="1">
      <c r="A2244" s="36"/>
      <c r="B2244" s="41"/>
      <c r="C2244" s="279" t="s">
        <v>19</v>
      </c>
      <c r="D2244" s="279" t="s">
        <v>4324</v>
      </c>
      <c r="E2244" s="19" t="s">
        <v>19</v>
      </c>
      <c r="F2244" s="280">
        <v>797.44</v>
      </c>
      <c r="G2244" s="36"/>
      <c r="H2244" s="41"/>
    </row>
    <row r="2245" spans="1:8" s="2" customFormat="1" ht="16.899999999999999" customHeight="1">
      <c r="A2245" s="36"/>
      <c r="B2245" s="41"/>
      <c r="C2245" s="279" t="s">
        <v>19</v>
      </c>
      <c r="D2245" s="279" t="s">
        <v>4325</v>
      </c>
      <c r="E2245" s="19" t="s">
        <v>19</v>
      </c>
      <c r="F2245" s="280">
        <v>82.8</v>
      </c>
      <c r="G2245" s="36"/>
      <c r="H2245" s="41"/>
    </row>
    <row r="2246" spans="1:8" s="2" customFormat="1" ht="16.899999999999999" customHeight="1">
      <c r="A2246" s="36"/>
      <c r="B2246" s="41"/>
      <c r="C2246" s="279" t="s">
        <v>3882</v>
      </c>
      <c r="D2246" s="279" t="s">
        <v>550</v>
      </c>
      <c r="E2246" s="19" t="s">
        <v>19</v>
      </c>
      <c r="F2246" s="280">
        <v>1029.96</v>
      </c>
      <c r="G2246" s="36"/>
      <c r="H2246" s="41"/>
    </row>
    <row r="2247" spans="1:8" s="2" customFormat="1" ht="16.899999999999999" customHeight="1">
      <c r="A2247" s="36"/>
      <c r="B2247" s="41"/>
      <c r="C2247" s="281" t="s">
        <v>7614</v>
      </c>
      <c r="D2247" s="36"/>
      <c r="E2247" s="36"/>
      <c r="F2247" s="36"/>
      <c r="G2247" s="36"/>
      <c r="H2247" s="41"/>
    </row>
    <row r="2248" spans="1:8" s="2" customFormat="1" ht="16.899999999999999" customHeight="1">
      <c r="A2248" s="36"/>
      <c r="B2248" s="41"/>
      <c r="C2248" s="279" t="s">
        <v>1076</v>
      </c>
      <c r="D2248" s="279" t="s">
        <v>1077</v>
      </c>
      <c r="E2248" s="19" t="s">
        <v>152</v>
      </c>
      <c r="F2248" s="280">
        <v>1305.521</v>
      </c>
      <c r="G2248" s="36"/>
      <c r="H2248" s="41"/>
    </row>
    <row r="2249" spans="1:8" s="2" customFormat="1" ht="16.899999999999999" customHeight="1">
      <c r="A2249" s="36"/>
      <c r="B2249" s="41"/>
      <c r="C2249" s="279" t="s">
        <v>565</v>
      </c>
      <c r="D2249" s="279" t="s">
        <v>566</v>
      </c>
      <c r="E2249" s="19" t="s">
        <v>152</v>
      </c>
      <c r="F2249" s="280">
        <v>700.00400000000002</v>
      </c>
      <c r="G2249" s="36"/>
      <c r="H2249" s="41"/>
    </row>
    <row r="2250" spans="1:8" s="2" customFormat="1" ht="16.899999999999999" customHeight="1">
      <c r="A2250" s="36"/>
      <c r="B2250" s="41"/>
      <c r="C2250" s="275" t="s">
        <v>265</v>
      </c>
      <c r="D2250" s="276" t="s">
        <v>266</v>
      </c>
      <c r="E2250" s="277" t="s">
        <v>267</v>
      </c>
      <c r="F2250" s="278">
        <v>8.2829999999999995</v>
      </c>
      <c r="G2250" s="36"/>
      <c r="H2250" s="41"/>
    </row>
    <row r="2251" spans="1:8" s="2" customFormat="1" ht="16.899999999999999" customHeight="1">
      <c r="A2251" s="36"/>
      <c r="B2251" s="41"/>
      <c r="C2251" s="279" t="s">
        <v>19</v>
      </c>
      <c r="D2251" s="279" t="s">
        <v>5210</v>
      </c>
      <c r="E2251" s="19" t="s">
        <v>19</v>
      </c>
      <c r="F2251" s="280">
        <v>0</v>
      </c>
      <c r="G2251" s="36"/>
      <c r="H2251" s="41"/>
    </row>
    <row r="2252" spans="1:8" s="2" customFormat="1" ht="16.899999999999999" customHeight="1">
      <c r="A2252" s="36"/>
      <c r="B2252" s="41"/>
      <c r="C2252" s="279" t="s">
        <v>19</v>
      </c>
      <c r="D2252" s="279" t="s">
        <v>3796</v>
      </c>
      <c r="E2252" s="19" t="s">
        <v>19</v>
      </c>
      <c r="F2252" s="280">
        <v>2.355</v>
      </c>
      <c r="G2252" s="36"/>
      <c r="H2252" s="41"/>
    </row>
    <row r="2253" spans="1:8" s="2" customFormat="1" ht="16.899999999999999" customHeight="1">
      <c r="A2253" s="36"/>
      <c r="B2253" s="41"/>
      <c r="C2253" s="279" t="s">
        <v>19</v>
      </c>
      <c r="D2253" s="279" t="s">
        <v>3797</v>
      </c>
      <c r="E2253" s="19" t="s">
        <v>19</v>
      </c>
      <c r="F2253" s="280">
        <v>5.9279999999999999</v>
      </c>
      <c r="G2253" s="36"/>
      <c r="H2253" s="41"/>
    </row>
    <row r="2254" spans="1:8" s="2" customFormat="1" ht="16.899999999999999" customHeight="1">
      <c r="A2254" s="36"/>
      <c r="B2254" s="41"/>
      <c r="C2254" s="279" t="s">
        <v>265</v>
      </c>
      <c r="D2254" s="279" t="s">
        <v>349</v>
      </c>
      <c r="E2254" s="19" t="s">
        <v>19</v>
      </c>
      <c r="F2254" s="280">
        <v>8.2829999999999995</v>
      </c>
      <c r="G2254" s="36"/>
      <c r="H2254" s="41"/>
    </row>
    <row r="2255" spans="1:8" s="2" customFormat="1" ht="16.899999999999999" customHeight="1">
      <c r="A2255" s="36"/>
      <c r="B2255" s="41"/>
      <c r="C2255" s="281" t="s">
        <v>7614</v>
      </c>
      <c r="D2255" s="36"/>
      <c r="E2255" s="36"/>
      <c r="F2255" s="36"/>
      <c r="G2255" s="36"/>
      <c r="H2255" s="41"/>
    </row>
    <row r="2256" spans="1:8" s="2" customFormat="1" ht="16.899999999999999" customHeight="1">
      <c r="A2256" s="36"/>
      <c r="B2256" s="41"/>
      <c r="C2256" s="279" t="s">
        <v>2116</v>
      </c>
      <c r="D2256" s="279" t="s">
        <v>2117</v>
      </c>
      <c r="E2256" s="19" t="s">
        <v>267</v>
      </c>
      <c r="F2256" s="280">
        <v>8.2829999999999995</v>
      </c>
      <c r="G2256" s="36"/>
      <c r="H2256" s="41"/>
    </row>
    <row r="2257" spans="1:8" s="2" customFormat="1" ht="16.899999999999999" customHeight="1">
      <c r="A2257" s="36"/>
      <c r="B2257" s="41"/>
      <c r="C2257" s="279" t="s">
        <v>2110</v>
      </c>
      <c r="D2257" s="279" t="s">
        <v>2111</v>
      </c>
      <c r="E2257" s="19" t="s">
        <v>267</v>
      </c>
      <c r="F2257" s="280">
        <v>8.2829999999999995</v>
      </c>
      <c r="G2257" s="36"/>
      <c r="H2257" s="41"/>
    </row>
    <row r="2258" spans="1:8" s="2" customFormat="1" ht="16.899999999999999" customHeight="1">
      <c r="A2258" s="36"/>
      <c r="B2258" s="41"/>
      <c r="C2258" s="275" t="s">
        <v>270</v>
      </c>
      <c r="D2258" s="276" t="s">
        <v>271</v>
      </c>
      <c r="E2258" s="277" t="s">
        <v>152</v>
      </c>
      <c r="F2258" s="278">
        <v>178.50800000000001</v>
      </c>
      <c r="G2258" s="36"/>
      <c r="H2258" s="41"/>
    </row>
    <row r="2259" spans="1:8" s="2" customFormat="1" ht="16.899999999999999" customHeight="1">
      <c r="A2259" s="36"/>
      <c r="B2259" s="41"/>
      <c r="C2259" s="279" t="s">
        <v>19</v>
      </c>
      <c r="D2259" s="279" t="s">
        <v>4693</v>
      </c>
      <c r="E2259" s="19" t="s">
        <v>19</v>
      </c>
      <c r="F2259" s="280">
        <v>0</v>
      </c>
      <c r="G2259" s="36"/>
      <c r="H2259" s="41"/>
    </row>
    <row r="2260" spans="1:8" s="2" customFormat="1" ht="16.899999999999999" customHeight="1">
      <c r="A2260" s="36"/>
      <c r="B2260" s="41"/>
      <c r="C2260" s="279" t="s">
        <v>19</v>
      </c>
      <c r="D2260" s="279" t="s">
        <v>4301</v>
      </c>
      <c r="E2260" s="19" t="s">
        <v>19</v>
      </c>
      <c r="F2260" s="280">
        <v>0</v>
      </c>
      <c r="G2260" s="36"/>
      <c r="H2260" s="41"/>
    </row>
    <row r="2261" spans="1:8" s="2" customFormat="1" ht="16.899999999999999" customHeight="1">
      <c r="A2261" s="36"/>
      <c r="B2261" s="41"/>
      <c r="C2261" s="279" t="s">
        <v>19</v>
      </c>
      <c r="D2261" s="279" t="s">
        <v>4352</v>
      </c>
      <c r="E2261" s="19" t="s">
        <v>19</v>
      </c>
      <c r="F2261" s="280">
        <v>56.826000000000001</v>
      </c>
      <c r="G2261" s="36"/>
      <c r="H2261" s="41"/>
    </row>
    <row r="2262" spans="1:8" s="2" customFormat="1" ht="16.899999999999999" customHeight="1">
      <c r="A2262" s="36"/>
      <c r="B2262" s="41"/>
      <c r="C2262" s="279" t="s">
        <v>19</v>
      </c>
      <c r="D2262" s="279" t="s">
        <v>4353</v>
      </c>
      <c r="E2262" s="19" t="s">
        <v>19</v>
      </c>
      <c r="F2262" s="280">
        <v>3.2469999999999999</v>
      </c>
      <c r="G2262" s="36"/>
      <c r="H2262" s="41"/>
    </row>
    <row r="2263" spans="1:8" s="2" customFormat="1" ht="16.899999999999999" customHeight="1">
      <c r="A2263" s="36"/>
      <c r="B2263" s="41"/>
      <c r="C2263" s="279" t="s">
        <v>19</v>
      </c>
      <c r="D2263" s="279" t="s">
        <v>4354</v>
      </c>
      <c r="E2263" s="19" t="s">
        <v>19</v>
      </c>
      <c r="F2263" s="280">
        <v>7.1589999999999998</v>
      </c>
      <c r="G2263" s="36"/>
      <c r="H2263" s="41"/>
    </row>
    <row r="2264" spans="1:8" s="2" customFormat="1" ht="16.899999999999999" customHeight="1">
      <c r="A2264" s="36"/>
      <c r="B2264" s="41"/>
      <c r="C2264" s="279" t="s">
        <v>19</v>
      </c>
      <c r="D2264" s="279" t="s">
        <v>4355</v>
      </c>
      <c r="E2264" s="19" t="s">
        <v>19</v>
      </c>
      <c r="F2264" s="280">
        <v>11.218</v>
      </c>
      <c r="G2264" s="36"/>
      <c r="H2264" s="41"/>
    </row>
    <row r="2265" spans="1:8" s="2" customFormat="1" ht="16.899999999999999" customHeight="1">
      <c r="A2265" s="36"/>
      <c r="B2265" s="41"/>
      <c r="C2265" s="279" t="s">
        <v>19</v>
      </c>
      <c r="D2265" s="279" t="s">
        <v>4303</v>
      </c>
      <c r="E2265" s="19" t="s">
        <v>19</v>
      </c>
      <c r="F2265" s="280">
        <v>0</v>
      </c>
      <c r="G2265" s="36"/>
      <c r="H2265" s="41"/>
    </row>
    <row r="2266" spans="1:8" s="2" customFormat="1" ht="16.899999999999999" customHeight="1">
      <c r="A2266" s="36"/>
      <c r="B2266" s="41"/>
      <c r="C2266" s="279" t="s">
        <v>19</v>
      </c>
      <c r="D2266" s="279" t="s">
        <v>4356</v>
      </c>
      <c r="E2266" s="19" t="s">
        <v>19</v>
      </c>
      <c r="F2266" s="280">
        <v>74.305000000000007</v>
      </c>
      <c r="G2266" s="36"/>
      <c r="H2266" s="41"/>
    </row>
    <row r="2267" spans="1:8" s="2" customFormat="1" ht="16.899999999999999" customHeight="1">
      <c r="A2267" s="36"/>
      <c r="B2267" s="41"/>
      <c r="C2267" s="279" t="s">
        <v>19</v>
      </c>
      <c r="D2267" s="279" t="s">
        <v>4357</v>
      </c>
      <c r="E2267" s="19" t="s">
        <v>19</v>
      </c>
      <c r="F2267" s="280">
        <v>3.6869999999999998</v>
      </c>
      <c r="G2267" s="36"/>
      <c r="H2267" s="41"/>
    </row>
    <row r="2268" spans="1:8" s="2" customFormat="1" ht="16.899999999999999" customHeight="1">
      <c r="A2268" s="36"/>
      <c r="B2268" s="41"/>
      <c r="C2268" s="279" t="s">
        <v>19</v>
      </c>
      <c r="D2268" s="279" t="s">
        <v>4358</v>
      </c>
      <c r="E2268" s="19" t="s">
        <v>19</v>
      </c>
      <c r="F2268" s="280">
        <v>8.0220000000000002</v>
      </c>
      <c r="G2268" s="36"/>
      <c r="H2268" s="41"/>
    </row>
    <row r="2269" spans="1:8" s="2" customFormat="1" ht="16.899999999999999" customHeight="1">
      <c r="A2269" s="36"/>
      <c r="B2269" s="41"/>
      <c r="C2269" s="279" t="s">
        <v>19</v>
      </c>
      <c r="D2269" s="279" t="s">
        <v>4359</v>
      </c>
      <c r="E2269" s="19" t="s">
        <v>19</v>
      </c>
      <c r="F2269" s="280">
        <v>12.198</v>
      </c>
      <c r="G2269" s="36"/>
      <c r="H2269" s="41"/>
    </row>
    <row r="2270" spans="1:8" s="2" customFormat="1" ht="16.899999999999999" customHeight="1">
      <c r="A2270" s="36"/>
      <c r="B2270" s="41"/>
      <c r="C2270" s="279" t="s">
        <v>19</v>
      </c>
      <c r="D2270" s="279" t="s">
        <v>4305</v>
      </c>
      <c r="E2270" s="19" t="s">
        <v>19</v>
      </c>
      <c r="F2270" s="280">
        <v>0</v>
      </c>
      <c r="G2270" s="36"/>
      <c r="H2270" s="41"/>
    </row>
    <row r="2271" spans="1:8" s="2" customFormat="1" ht="16.899999999999999" customHeight="1">
      <c r="A2271" s="36"/>
      <c r="B2271" s="41"/>
      <c r="C2271" s="279" t="s">
        <v>19</v>
      </c>
      <c r="D2271" s="279" t="s">
        <v>4360</v>
      </c>
      <c r="E2271" s="19" t="s">
        <v>19</v>
      </c>
      <c r="F2271" s="280">
        <v>63.524999999999999</v>
      </c>
      <c r="G2271" s="36"/>
      <c r="H2271" s="41"/>
    </row>
    <row r="2272" spans="1:8" s="2" customFormat="1" ht="16.899999999999999" customHeight="1">
      <c r="A2272" s="36"/>
      <c r="B2272" s="41"/>
      <c r="C2272" s="279" t="s">
        <v>19</v>
      </c>
      <c r="D2272" s="279" t="s">
        <v>4361</v>
      </c>
      <c r="E2272" s="19" t="s">
        <v>19</v>
      </c>
      <c r="F2272" s="280">
        <v>3.6339999999999999</v>
      </c>
      <c r="G2272" s="36"/>
      <c r="H2272" s="41"/>
    </row>
    <row r="2273" spans="1:8" s="2" customFormat="1" ht="16.899999999999999" customHeight="1">
      <c r="A2273" s="36"/>
      <c r="B2273" s="41"/>
      <c r="C2273" s="279" t="s">
        <v>19</v>
      </c>
      <c r="D2273" s="279" t="s">
        <v>4362</v>
      </c>
      <c r="E2273" s="19" t="s">
        <v>19</v>
      </c>
      <c r="F2273" s="280">
        <v>8.0120000000000005</v>
      </c>
      <c r="G2273" s="36"/>
      <c r="H2273" s="41"/>
    </row>
    <row r="2274" spans="1:8" s="2" customFormat="1" ht="16.899999999999999" customHeight="1">
      <c r="A2274" s="36"/>
      <c r="B2274" s="41"/>
      <c r="C2274" s="279" t="s">
        <v>19</v>
      </c>
      <c r="D2274" s="279" t="s">
        <v>4363</v>
      </c>
      <c r="E2274" s="19" t="s">
        <v>19</v>
      </c>
      <c r="F2274" s="280">
        <v>11.853</v>
      </c>
      <c r="G2274" s="36"/>
      <c r="H2274" s="41"/>
    </row>
    <row r="2275" spans="1:8" s="2" customFormat="1" ht="16.899999999999999" customHeight="1">
      <c r="A2275" s="36"/>
      <c r="B2275" s="41"/>
      <c r="C2275" s="279" t="s">
        <v>19</v>
      </c>
      <c r="D2275" s="279" t="s">
        <v>4307</v>
      </c>
      <c r="E2275" s="19" t="s">
        <v>19</v>
      </c>
      <c r="F2275" s="280">
        <v>0</v>
      </c>
      <c r="G2275" s="36"/>
      <c r="H2275" s="41"/>
    </row>
    <row r="2276" spans="1:8" s="2" customFormat="1" ht="16.899999999999999" customHeight="1">
      <c r="A2276" s="36"/>
      <c r="B2276" s="41"/>
      <c r="C2276" s="279" t="s">
        <v>19</v>
      </c>
      <c r="D2276" s="279" t="s">
        <v>4364</v>
      </c>
      <c r="E2276" s="19" t="s">
        <v>19</v>
      </c>
      <c r="F2276" s="280">
        <v>63.601999999999997</v>
      </c>
      <c r="G2276" s="36"/>
      <c r="H2276" s="41"/>
    </row>
    <row r="2277" spans="1:8" s="2" customFormat="1" ht="16.899999999999999" customHeight="1">
      <c r="A2277" s="36"/>
      <c r="B2277" s="41"/>
      <c r="C2277" s="279" t="s">
        <v>19</v>
      </c>
      <c r="D2277" s="279" t="s">
        <v>4361</v>
      </c>
      <c r="E2277" s="19" t="s">
        <v>19</v>
      </c>
      <c r="F2277" s="280">
        <v>3.6339999999999999</v>
      </c>
      <c r="G2277" s="36"/>
      <c r="H2277" s="41"/>
    </row>
    <row r="2278" spans="1:8" s="2" customFormat="1" ht="16.899999999999999" customHeight="1">
      <c r="A2278" s="36"/>
      <c r="B2278" s="41"/>
      <c r="C2278" s="279" t="s">
        <v>19</v>
      </c>
      <c r="D2278" s="279" t="s">
        <v>4365</v>
      </c>
      <c r="E2278" s="19" t="s">
        <v>19</v>
      </c>
      <c r="F2278" s="280">
        <v>8.0120000000000005</v>
      </c>
      <c r="G2278" s="36"/>
      <c r="H2278" s="41"/>
    </row>
    <row r="2279" spans="1:8" s="2" customFormat="1" ht="16.899999999999999" customHeight="1">
      <c r="A2279" s="36"/>
      <c r="B2279" s="41"/>
      <c r="C2279" s="279" t="s">
        <v>19</v>
      </c>
      <c r="D2279" s="279" t="s">
        <v>4366</v>
      </c>
      <c r="E2279" s="19" t="s">
        <v>19</v>
      </c>
      <c r="F2279" s="280">
        <v>11.728999999999999</v>
      </c>
      <c r="G2279" s="36"/>
      <c r="H2279" s="41"/>
    </row>
    <row r="2280" spans="1:8" s="2" customFormat="1" ht="16.899999999999999" customHeight="1">
      <c r="A2280" s="36"/>
      <c r="B2280" s="41"/>
      <c r="C2280" s="279" t="s">
        <v>19</v>
      </c>
      <c r="D2280" s="279" t="s">
        <v>4308</v>
      </c>
      <c r="E2280" s="19" t="s">
        <v>19</v>
      </c>
      <c r="F2280" s="280">
        <v>0</v>
      </c>
      <c r="G2280" s="36"/>
      <c r="H2280" s="41"/>
    </row>
    <row r="2281" spans="1:8" s="2" customFormat="1" ht="16.899999999999999" customHeight="1">
      <c r="A2281" s="36"/>
      <c r="B2281" s="41"/>
      <c r="C2281" s="279" t="s">
        <v>19</v>
      </c>
      <c r="D2281" s="279" t="s">
        <v>4367</v>
      </c>
      <c r="E2281" s="19" t="s">
        <v>19</v>
      </c>
      <c r="F2281" s="280">
        <v>63.371000000000002</v>
      </c>
      <c r="G2281" s="36"/>
      <c r="H2281" s="41"/>
    </row>
    <row r="2282" spans="1:8" s="2" customFormat="1" ht="16.899999999999999" customHeight="1">
      <c r="A2282" s="36"/>
      <c r="B2282" s="41"/>
      <c r="C2282" s="279" t="s">
        <v>19</v>
      </c>
      <c r="D2282" s="279" t="s">
        <v>4361</v>
      </c>
      <c r="E2282" s="19" t="s">
        <v>19</v>
      </c>
      <c r="F2282" s="280">
        <v>3.6339999999999999</v>
      </c>
      <c r="G2282" s="36"/>
      <c r="H2282" s="41"/>
    </row>
    <row r="2283" spans="1:8" s="2" customFormat="1" ht="16.899999999999999" customHeight="1">
      <c r="A2283" s="36"/>
      <c r="B2283" s="41"/>
      <c r="C2283" s="279" t="s">
        <v>19</v>
      </c>
      <c r="D2283" s="279" t="s">
        <v>4368</v>
      </c>
      <c r="E2283" s="19" t="s">
        <v>19</v>
      </c>
      <c r="F2283" s="280">
        <v>8.0540000000000003</v>
      </c>
      <c r="G2283" s="36"/>
      <c r="H2283" s="41"/>
    </row>
    <row r="2284" spans="1:8" s="2" customFormat="1" ht="16.899999999999999" customHeight="1">
      <c r="A2284" s="36"/>
      <c r="B2284" s="41"/>
      <c r="C2284" s="279" t="s">
        <v>19</v>
      </c>
      <c r="D2284" s="279" t="s">
        <v>4369</v>
      </c>
      <c r="E2284" s="19" t="s">
        <v>19</v>
      </c>
      <c r="F2284" s="280">
        <v>11.728999999999999</v>
      </c>
      <c r="G2284" s="36"/>
      <c r="H2284" s="41"/>
    </row>
    <row r="2285" spans="1:8" s="2" customFormat="1" ht="16.899999999999999" customHeight="1">
      <c r="A2285" s="36"/>
      <c r="B2285" s="41"/>
      <c r="C2285" s="279" t="s">
        <v>19</v>
      </c>
      <c r="D2285" s="279" t="s">
        <v>4310</v>
      </c>
      <c r="E2285" s="19" t="s">
        <v>19</v>
      </c>
      <c r="F2285" s="280">
        <v>0</v>
      </c>
      <c r="G2285" s="36"/>
      <c r="H2285" s="41"/>
    </row>
    <row r="2286" spans="1:8" s="2" customFormat="1" ht="16.899999999999999" customHeight="1">
      <c r="A2286" s="36"/>
      <c r="B2286" s="41"/>
      <c r="C2286" s="279" t="s">
        <v>19</v>
      </c>
      <c r="D2286" s="279" t="s">
        <v>4370</v>
      </c>
      <c r="E2286" s="19" t="s">
        <v>19</v>
      </c>
      <c r="F2286" s="280">
        <v>63.524999999999999</v>
      </c>
      <c r="G2286" s="36"/>
      <c r="H2286" s="41"/>
    </row>
    <row r="2287" spans="1:8" s="2" customFormat="1" ht="16.899999999999999" customHeight="1">
      <c r="A2287" s="36"/>
      <c r="B2287" s="41"/>
      <c r="C2287" s="279" t="s">
        <v>19</v>
      </c>
      <c r="D2287" s="279" t="s">
        <v>4361</v>
      </c>
      <c r="E2287" s="19" t="s">
        <v>19</v>
      </c>
      <c r="F2287" s="280">
        <v>3.6339999999999999</v>
      </c>
      <c r="G2287" s="36"/>
      <c r="H2287" s="41"/>
    </row>
    <row r="2288" spans="1:8" s="2" customFormat="1" ht="16.899999999999999" customHeight="1">
      <c r="A2288" s="36"/>
      <c r="B2288" s="41"/>
      <c r="C2288" s="279" t="s">
        <v>19</v>
      </c>
      <c r="D2288" s="279" t="s">
        <v>4371</v>
      </c>
      <c r="E2288" s="19" t="s">
        <v>19</v>
      </c>
      <c r="F2288" s="280">
        <v>8.26</v>
      </c>
      <c r="G2288" s="36"/>
      <c r="H2288" s="41"/>
    </row>
    <row r="2289" spans="1:8" s="2" customFormat="1" ht="16.899999999999999" customHeight="1">
      <c r="A2289" s="36"/>
      <c r="B2289" s="41"/>
      <c r="C2289" s="279" t="s">
        <v>19</v>
      </c>
      <c r="D2289" s="279" t="s">
        <v>4394</v>
      </c>
      <c r="E2289" s="19" t="s">
        <v>19</v>
      </c>
      <c r="F2289" s="280">
        <v>11.382999999999999</v>
      </c>
      <c r="G2289" s="36"/>
      <c r="H2289" s="41"/>
    </row>
    <row r="2290" spans="1:8" s="2" customFormat="1" ht="16.899999999999999" customHeight="1">
      <c r="A2290" s="36"/>
      <c r="B2290" s="41"/>
      <c r="C2290" s="279" t="s">
        <v>19</v>
      </c>
      <c r="D2290" s="279" t="s">
        <v>4395</v>
      </c>
      <c r="E2290" s="19" t="s">
        <v>19</v>
      </c>
      <c r="F2290" s="280">
        <v>1.262</v>
      </c>
      <c r="G2290" s="36"/>
      <c r="H2290" s="41"/>
    </row>
    <row r="2291" spans="1:8" s="2" customFormat="1" ht="16.899999999999999" customHeight="1">
      <c r="A2291" s="36"/>
      <c r="B2291" s="41"/>
      <c r="C2291" s="279" t="s">
        <v>19</v>
      </c>
      <c r="D2291" s="279" t="s">
        <v>4396</v>
      </c>
      <c r="E2291" s="19" t="s">
        <v>19</v>
      </c>
      <c r="F2291" s="280">
        <v>10.57</v>
      </c>
      <c r="G2291" s="36"/>
      <c r="H2291" s="41"/>
    </row>
    <row r="2292" spans="1:8" s="2" customFormat="1" ht="16.899999999999999" customHeight="1">
      <c r="A2292" s="36"/>
      <c r="B2292" s="41"/>
      <c r="C2292" s="279" t="s">
        <v>19</v>
      </c>
      <c r="D2292" s="279" t="s">
        <v>4397</v>
      </c>
      <c r="E2292" s="19" t="s">
        <v>19</v>
      </c>
      <c r="F2292" s="280">
        <v>0</v>
      </c>
      <c r="G2292" s="36"/>
      <c r="H2292" s="41"/>
    </row>
    <row r="2293" spans="1:8" s="2" customFormat="1" ht="16.899999999999999" customHeight="1">
      <c r="A2293" s="36"/>
      <c r="B2293" s="41"/>
      <c r="C2293" s="279" t="s">
        <v>19</v>
      </c>
      <c r="D2293" s="279" t="s">
        <v>4398</v>
      </c>
      <c r="E2293" s="19" t="s">
        <v>19</v>
      </c>
      <c r="F2293" s="280">
        <v>2.4300000000000002</v>
      </c>
      <c r="G2293" s="36"/>
      <c r="H2293" s="41"/>
    </row>
    <row r="2294" spans="1:8" s="2" customFormat="1" ht="16.899999999999999" customHeight="1">
      <c r="A2294" s="36"/>
      <c r="B2294" s="41"/>
      <c r="C2294" s="279" t="s">
        <v>19</v>
      </c>
      <c r="D2294" s="279" t="s">
        <v>4399</v>
      </c>
      <c r="E2294" s="19" t="s">
        <v>19</v>
      </c>
      <c r="F2294" s="280">
        <v>3</v>
      </c>
      <c r="G2294" s="36"/>
      <c r="H2294" s="41"/>
    </row>
    <row r="2295" spans="1:8" s="2" customFormat="1" ht="16.899999999999999" customHeight="1">
      <c r="A2295" s="36"/>
      <c r="B2295" s="41"/>
      <c r="C2295" s="279" t="s">
        <v>19</v>
      </c>
      <c r="D2295" s="279" t="s">
        <v>4400</v>
      </c>
      <c r="E2295" s="19" t="s">
        <v>19</v>
      </c>
      <c r="F2295" s="280">
        <v>0</v>
      </c>
      <c r="G2295" s="36"/>
      <c r="H2295" s="41"/>
    </row>
    <row r="2296" spans="1:8" s="2" customFormat="1" ht="16.899999999999999" customHeight="1">
      <c r="A2296" s="36"/>
      <c r="B2296" s="41"/>
      <c r="C2296" s="279" t="s">
        <v>19</v>
      </c>
      <c r="D2296" s="279" t="s">
        <v>4401</v>
      </c>
      <c r="E2296" s="19" t="s">
        <v>19</v>
      </c>
      <c r="F2296" s="280">
        <v>2.508</v>
      </c>
      <c r="G2296" s="36"/>
      <c r="H2296" s="41"/>
    </row>
    <row r="2297" spans="1:8" s="2" customFormat="1" ht="16.899999999999999" customHeight="1">
      <c r="A2297" s="36"/>
      <c r="B2297" s="41"/>
      <c r="C2297" s="279" t="s">
        <v>1131</v>
      </c>
      <c r="D2297" s="279" t="s">
        <v>349</v>
      </c>
      <c r="E2297" s="19" t="s">
        <v>19</v>
      </c>
      <c r="F2297" s="280">
        <v>1710.62</v>
      </c>
      <c r="G2297" s="36"/>
      <c r="H2297" s="41"/>
    </row>
    <row r="2298" spans="1:8" s="2" customFormat="1" ht="16.899999999999999" customHeight="1">
      <c r="A2298" s="36"/>
      <c r="B2298" s="41"/>
      <c r="C2298" s="275" t="s">
        <v>3896</v>
      </c>
      <c r="D2298" s="276" t="s">
        <v>3897</v>
      </c>
      <c r="E2298" s="277" t="s">
        <v>152</v>
      </c>
      <c r="F2298" s="278">
        <v>1785.635</v>
      </c>
      <c r="G2298" s="36"/>
      <c r="H2298" s="41"/>
    </row>
    <row r="2299" spans="1:8" s="2" customFormat="1" ht="16.899999999999999" customHeight="1">
      <c r="A2299" s="36"/>
      <c r="B2299" s="41"/>
      <c r="C2299" s="279" t="s">
        <v>19</v>
      </c>
      <c r="D2299" s="279" t="s">
        <v>3924</v>
      </c>
      <c r="E2299" s="19" t="s">
        <v>19</v>
      </c>
      <c r="F2299" s="280">
        <v>0</v>
      </c>
      <c r="G2299" s="36"/>
      <c r="H2299" s="41"/>
    </row>
    <row r="2300" spans="1:8" s="2" customFormat="1" ht="16.899999999999999" customHeight="1">
      <c r="A2300" s="36"/>
      <c r="B2300" s="41"/>
      <c r="C2300" s="279" t="s">
        <v>19</v>
      </c>
      <c r="D2300" s="279" t="s">
        <v>3359</v>
      </c>
      <c r="E2300" s="19" t="s">
        <v>19</v>
      </c>
      <c r="F2300" s="280">
        <v>0</v>
      </c>
      <c r="G2300" s="36"/>
      <c r="H2300" s="41"/>
    </row>
    <row r="2301" spans="1:8" s="2" customFormat="1" ht="16.899999999999999" customHeight="1">
      <c r="A2301" s="36"/>
      <c r="B2301" s="41"/>
      <c r="C2301" s="279" t="s">
        <v>19</v>
      </c>
      <c r="D2301" s="279" t="s">
        <v>3925</v>
      </c>
      <c r="E2301" s="19" t="s">
        <v>19</v>
      </c>
      <c r="F2301" s="280">
        <v>85.12</v>
      </c>
      <c r="G2301" s="36"/>
      <c r="H2301" s="41"/>
    </row>
    <row r="2302" spans="1:8" s="2" customFormat="1" ht="16.899999999999999" customHeight="1">
      <c r="A2302" s="36"/>
      <c r="B2302" s="41"/>
      <c r="C2302" s="279" t="s">
        <v>19</v>
      </c>
      <c r="D2302" s="279" t="s">
        <v>3926</v>
      </c>
      <c r="E2302" s="19" t="s">
        <v>19</v>
      </c>
      <c r="F2302" s="280">
        <v>251.32</v>
      </c>
      <c r="G2302" s="36"/>
      <c r="H2302" s="41"/>
    </row>
    <row r="2303" spans="1:8" s="2" customFormat="1" ht="16.899999999999999" customHeight="1">
      <c r="A2303" s="36"/>
      <c r="B2303" s="41"/>
      <c r="C2303" s="279" t="s">
        <v>19</v>
      </c>
      <c r="D2303" s="279" t="s">
        <v>3927</v>
      </c>
      <c r="E2303" s="19" t="s">
        <v>19</v>
      </c>
      <c r="F2303" s="280">
        <v>225.33</v>
      </c>
      <c r="G2303" s="36"/>
      <c r="H2303" s="41"/>
    </row>
    <row r="2304" spans="1:8" s="2" customFormat="1" ht="16.899999999999999" customHeight="1">
      <c r="A2304" s="36"/>
      <c r="B2304" s="41"/>
      <c r="C2304" s="279" t="s">
        <v>19</v>
      </c>
      <c r="D2304" s="279" t="s">
        <v>3928</v>
      </c>
      <c r="E2304" s="19" t="s">
        <v>19</v>
      </c>
      <c r="F2304" s="280">
        <v>388.08</v>
      </c>
      <c r="G2304" s="36"/>
      <c r="H2304" s="41"/>
    </row>
    <row r="2305" spans="1:8" s="2" customFormat="1" ht="16.899999999999999" customHeight="1">
      <c r="A2305" s="36"/>
      <c r="B2305" s="41"/>
      <c r="C2305" s="279" t="s">
        <v>19</v>
      </c>
      <c r="D2305" s="279" t="s">
        <v>3929</v>
      </c>
      <c r="E2305" s="19" t="s">
        <v>19</v>
      </c>
      <c r="F2305" s="280">
        <v>159.30500000000001</v>
      </c>
      <c r="G2305" s="36"/>
      <c r="H2305" s="41"/>
    </row>
    <row r="2306" spans="1:8" s="2" customFormat="1" ht="16.899999999999999" customHeight="1">
      <c r="A2306" s="36"/>
      <c r="B2306" s="41"/>
      <c r="C2306" s="279" t="s">
        <v>19</v>
      </c>
      <c r="D2306" s="279" t="s">
        <v>3930</v>
      </c>
      <c r="E2306" s="19" t="s">
        <v>19</v>
      </c>
      <c r="F2306" s="280">
        <v>50</v>
      </c>
      <c r="G2306" s="36"/>
      <c r="H2306" s="41"/>
    </row>
    <row r="2307" spans="1:8" s="2" customFormat="1" ht="16.899999999999999" customHeight="1">
      <c r="A2307" s="36"/>
      <c r="B2307" s="41"/>
      <c r="C2307" s="279" t="s">
        <v>19</v>
      </c>
      <c r="D2307" s="279" t="s">
        <v>3931</v>
      </c>
      <c r="E2307" s="19" t="s">
        <v>19</v>
      </c>
      <c r="F2307" s="280">
        <v>45.5</v>
      </c>
      <c r="G2307" s="36"/>
      <c r="H2307" s="41"/>
    </row>
    <row r="2308" spans="1:8" s="2" customFormat="1" ht="16.899999999999999" customHeight="1">
      <c r="A2308" s="36"/>
      <c r="B2308" s="41"/>
      <c r="C2308" s="279" t="s">
        <v>19</v>
      </c>
      <c r="D2308" s="279" t="s">
        <v>3343</v>
      </c>
      <c r="E2308" s="19" t="s">
        <v>19</v>
      </c>
      <c r="F2308" s="280">
        <v>0</v>
      </c>
      <c r="G2308" s="36"/>
      <c r="H2308" s="41"/>
    </row>
    <row r="2309" spans="1:8" s="2" customFormat="1" ht="16.899999999999999" customHeight="1">
      <c r="A2309" s="36"/>
      <c r="B2309" s="41"/>
      <c r="C2309" s="279" t="s">
        <v>19</v>
      </c>
      <c r="D2309" s="279" t="s">
        <v>3932</v>
      </c>
      <c r="E2309" s="19" t="s">
        <v>19</v>
      </c>
      <c r="F2309" s="280">
        <v>18.920000000000002</v>
      </c>
      <c r="G2309" s="36"/>
      <c r="H2309" s="41"/>
    </row>
    <row r="2310" spans="1:8" s="2" customFormat="1" ht="16.899999999999999" customHeight="1">
      <c r="A2310" s="36"/>
      <c r="B2310" s="41"/>
      <c r="C2310" s="279" t="s">
        <v>19</v>
      </c>
      <c r="D2310" s="279" t="s">
        <v>3933</v>
      </c>
      <c r="E2310" s="19" t="s">
        <v>19</v>
      </c>
      <c r="F2310" s="280">
        <v>158.34</v>
      </c>
      <c r="G2310" s="36"/>
      <c r="H2310" s="41"/>
    </row>
    <row r="2311" spans="1:8" s="2" customFormat="1" ht="16.899999999999999" customHeight="1">
      <c r="A2311" s="36"/>
      <c r="B2311" s="41"/>
      <c r="C2311" s="279" t="s">
        <v>19</v>
      </c>
      <c r="D2311" s="279" t="s">
        <v>3934</v>
      </c>
      <c r="E2311" s="19" t="s">
        <v>19</v>
      </c>
      <c r="F2311" s="280">
        <v>267.95999999999998</v>
      </c>
      <c r="G2311" s="36"/>
      <c r="H2311" s="41"/>
    </row>
    <row r="2312" spans="1:8" s="2" customFormat="1" ht="16.899999999999999" customHeight="1">
      <c r="A2312" s="36"/>
      <c r="B2312" s="41"/>
      <c r="C2312" s="279" t="s">
        <v>19</v>
      </c>
      <c r="D2312" s="279" t="s">
        <v>3935</v>
      </c>
      <c r="E2312" s="19" t="s">
        <v>19</v>
      </c>
      <c r="F2312" s="280">
        <v>75.959999999999994</v>
      </c>
      <c r="G2312" s="36"/>
      <c r="H2312" s="41"/>
    </row>
    <row r="2313" spans="1:8" s="2" customFormat="1" ht="16.899999999999999" customHeight="1">
      <c r="A2313" s="36"/>
      <c r="B2313" s="41"/>
      <c r="C2313" s="279" t="s">
        <v>19</v>
      </c>
      <c r="D2313" s="279" t="s">
        <v>3936</v>
      </c>
      <c r="E2313" s="19" t="s">
        <v>19</v>
      </c>
      <c r="F2313" s="280">
        <v>59.8</v>
      </c>
      <c r="G2313" s="36"/>
      <c r="H2313" s="41"/>
    </row>
    <row r="2314" spans="1:8" s="2" customFormat="1" ht="16.899999999999999" customHeight="1">
      <c r="A2314" s="36"/>
      <c r="B2314" s="41"/>
      <c r="C2314" s="279" t="s">
        <v>3896</v>
      </c>
      <c r="D2314" s="279" t="s">
        <v>349</v>
      </c>
      <c r="E2314" s="19" t="s">
        <v>19</v>
      </c>
      <c r="F2314" s="280">
        <v>1785.635</v>
      </c>
      <c r="G2314" s="36"/>
      <c r="H2314" s="41"/>
    </row>
    <row r="2315" spans="1:8" s="2" customFormat="1" ht="16.899999999999999" customHeight="1">
      <c r="A2315" s="36"/>
      <c r="B2315" s="41"/>
      <c r="C2315" s="281" t="s">
        <v>7614</v>
      </c>
      <c r="D2315" s="36"/>
      <c r="E2315" s="36"/>
      <c r="F2315" s="36"/>
      <c r="G2315" s="36"/>
      <c r="H2315" s="41"/>
    </row>
    <row r="2316" spans="1:8" s="2" customFormat="1" ht="16.899999999999999" customHeight="1">
      <c r="A2316" s="36"/>
      <c r="B2316" s="41"/>
      <c r="C2316" s="279" t="s">
        <v>5413</v>
      </c>
      <c r="D2316" s="279" t="s">
        <v>5414</v>
      </c>
      <c r="E2316" s="19" t="s">
        <v>135</v>
      </c>
      <c r="F2316" s="280">
        <v>6.46</v>
      </c>
      <c r="G2316" s="36"/>
      <c r="H2316" s="41"/>
    </row>
    <row r="2317" spans="1:8" s="2" customFormat="1" ht="16.899999999999999" customHeight="1">
      <c r="A2317" s="36"/>
      <c r="B2317" s="41"/>
      <c r="C2317" s="279" t="s">
        <v>1364</v>
      </c>
      <c r="D2317" s="279" t="s">
        <v>1365</v>
      </c>
      <c r="E2317" s="19" t="s">
        <v>135</v>
      </c>
      <c r="F2317" s="280">
        <v>6.46</v>
      </c>
      <c r="G2317" s="36"/>
      <c r="H2317" s="41"/>
    </row>
    <row r="2318" spans="1:8" s="2" customFormat="1" ht="16.899999999999999" customHeight="1">
      <c r="A2318" s="36"/>
      <c r="B2318" s="41"/>
      <c r="C2318" s="279" t="s">
        <v>1369</v>
      </c>
      <c r="D2318" s="279" t="s">
        <v>1370</v>
      </c>
      <c r="E2318" s="19" t="s">
        <v>135</v>
      </c>
      <c r="F2318" s="280">
        <v>6.46</v>
      </c>
      <c r="G2318" s="36"/>
      <c r="H2318" s="41"/>
    </row>
    <row r="2319" spans="1:8" s="2" customFormat="1" ht="16.899999999999999" customHeight="1">
      <c r="A2319" s="36"/>
      <c r="B2319" s="41"/>
      <c r="C2319" s="275" t="s">
        <v>144</v>
      </c>
      <c r="D2319" s="276" t="s">
        <v>145</v>
      </c>
      <c r="E2319" s="277" t="s">
        <v>135</v>
      </c>
      <c r="F2319" s="278">
        <v>34.409999999999997</v>
      </c>
      <c r="G2319" s="36"/>
      <c r="H2319" s="41"/>
    </row>
    <row r="2320" spans="1:8" s="2" customFormat="1" ht="16.899999999999999" customHeight="1">
      <c r="A2320" s="36"/>
      <c r="B2320" s="41"/>
      <c r="C2320" s="279" t="s">
        <v>19</v>
      </c>
      <c r="D2320" s="279" t="s">
        <v>5384</v>
      </c>
      <c r="E2320" s="19" t="s">
        <v>19</v>
      </c>
      <c r="F2320" s="280">
        <v>0</v>
      </c>
      <c r="G2320" s="36"/>
      <c r="H2320" s="41"/>
    </row>
    <row r="2321" spans="1:8" s="2" customFormat="1" ht="16.899999999999999" customHeight="1">
      <c r="A2321" s="36"/>
      <c r="B2321" s="41"/>
      <c r="C2321" s="279" t="s">
        <v>19</v>
      </c>
      <c r="D2321" s="279" t="s">
        <v>5385</v>
      </c>
      <c r="E2321" s="19" t="s">
        <v>19</v>
      </c>
      <c r="F2321" s="280">
        <v>7.59</v>
      </c>
      <c r="G2321" s="36"/>
      <c r="H2321" s="41"/>
    </row>
    <row r="2322" spans="1:8" s="2" customFormat="1" ht="16.899999999999999" customHeight="1">
      <c r="A2322" s="36"/>
      <c r="B2322" s="41"/>
      <c r="C2322" s="279" t="s">
        <v>19</v>
      </c>
      <c r="D2322" s="279" t="s">
        <v>5386</v>
      </c>
      <c r="E2322" s="19" t="s">
        <v>19</v>
      </c>
      <c r="F2322" s="280">
        <v>0</v>
      </c>
      <c r="G2322" s="36"/>
      <c r="H2322" s="41"/>
    </row>
    <row r="2323" spans="1:8" s="2" customFormat="1" ht="16.899999999999999" customHeight="1">
      <c r="A2323" s="36"/>
      <c r="B2323" s="41"/>
      <c r="C2323" s="279" t="s">
        <v>19</v>
      </c>
      <c r="D2323" s="279" t="s">
        <v>5387</v>
      </c>
      <c r="E2323" s="19" t="s">
        <v>19</v>
      </c>
      <c r="F2323" s="280">
        <v>8.9250000000000007</v>
      </c>
      <c r="G2323" s="36"/>
      <c r="H2323" s="41"/>
    </row>
    <row r="2324" spans="1:8" s="2" customFormat="1" ht="16.899999999999999" customHeight="1">
      <c r="A2324" s="36"/>
      <c r="B2324" s="41"/>
      <c r="C2324" s="279" t="s">
        <v>19</v>
      </c>
      <c r="D2324" s="279" t="s">
        <v>5388</v>
      </c>
      <c r="E2324" s="19" t="s">
        <v>19</v>
      </c>
      <c r="F2324" s="280">
        <v>0</v>
      </c>
      <c r="G2324" s="36"/>
      <c r="H2324" s="41"/>
    </row>
    <row r="2325" spans="1:8" s="2" customFormat="1" ht="16.899999999999999" customHeight="1">
      <c r="A2325" s="36"/>
      <c r="B2325" s="41"/>
      <c r="C2325" s="279" t="s">
        <v>19</v>
      </c>
      <c r="D2325" s="279" t="s">
        <v>5389</v>
      </c>
      <c r="E2325" s="19" t="s">
        <v>19</v>
      </c>
      <c r="F2325" s="280">
        <v>1.3</v>
      </c>
      <c r="G2325" s="36"/>
      <c r="H2325" s="41"/>
    </row>
    <row r="2326" spans="1:8" s="2" customFormat="1" ht="16.899999999999999" customHeight="1">
      <c r="A2326" s="36"/>
      <c r="B2326" s="41"/>
      <c r="C2326" s="279" t="s">
        <v>19</v>
      </c>
      <c r="D2326" s="279" t="s">
        <v>5390</v>
      </c>
      <c r="E2326" s="19" t="s">
        <v>19</v>
      </c>
      <c r="F2326" s="280">
        <v>0</v>
      </c>
      <c r="G2326" s="36"/>
      <c r="H2326" s="41"/>
    </row>
    <row r="2327" spans="1:8" s="2" customFormat="1" ht="16.899999999999999" customHeight="1">
      <c r="A2327" s="36"/>
      <c r="B2327" s="41"/>
      <c r="C2327" s="279" t="s">
        <v>19</v>
      </c>
      <c r="D2327" s="279" t="s">
        <v>5391</v>
      </c>
      <c r="E2327" s="19" t="s">
        <v>19</v>
      </c>
      <c r="F2327" s="280">
        <v>1.6</v>
      </c>
      <c r="G2327" s="36"/>
      <c r="H2327" s="41"/>
    </row>
    <row r="2328" spans="1:8" s="2" customFormat="1" ht="16.899999999999999" customHeight="1">
      <c r="A2328" s="36"/>
      <c r="B2328" s="41"/>
      <c r="C2328" s="279" t="s">
        <v>19</v>
      </c>
      <c r="D2328" s="279" t="s">
        <v>5392</v>
      </c>
      <c r="E2328" s="19" t="s">
        <v>19</v>
      </c>
      <c r="F2328" s="280">
        <v>0</v>
      </c>
      <c r="G2328" s="36"/>
      <c r="H2328" s="41"/>
    </row>
    <row r="2329" spans="1:8" s="2" customFormat="1" ht="16.899999999999999" customHeight="1">
      <c r="A2329" s="36"/>
      <c r="B2329" s="41"/>
      <c r="C2329" s="279" t="s">
        <v>19</v>
      </c>
      <c r="D2329" s="279" t="s">
        <v>5393</v>
      </c>
      <c r="E2329" s="19" t="s">
        <v>19</v>
      </c>
      <c r="F2329" s="280">
        <v>11.315</v>
      </c>
      <c r="G2329" s="36"/>
      <c r="H2329" s="41"/>
    </row>
    <row r="2330" spans="1:8" s="2" customFormat="1" ht="16.899999999999999" customHeight="1">
      <c r="A2330" s="36"/>
      <c r="B2330" s="41"/>
      <c r="C2330" s="279" t="s">
        <v>19</v>
      </c>
      <c r="D2330" s="279" t="s">
        <v>5394</v>
      </c>
      <c r="E2330" s="19" t="s">
        <v>19</v>
      </c>
      <c r="F2330" s="280">
        <v>0</v>
      </c>
      <c r="G2330" s="36"/>
      <c r="H2330" s="41"/>
    </row>
    <row r="2331" spans="1:8" s="2" customFormat="1" ht="16.899999999999999" customHeight="1">
      <c r="A2331" s="36"/>
      <c r="B2331" s="41"/>
      <c r="C2331" s="279" t="s">
        <v>19</v>
      </c>
      <c r="D2331" s="279" t="s">
        <v>5395</v>
      </c>
      <c r="E2331" s="19" t="s">
        <v>19</v>
      </c>
      <c r="F2331" s="280">
        <v>2.88</v>
      </c>
      <c r="G2331" s="36"/>
      <c r="H2331" s="41"/>
    </row>
    <row r="2332" spans="1:8" s="2" customFormat="1" ht="16.899999999999999" customHeight="1">
      <c r="A2332" s="36"/>
      <c r="B2332" s="41"/>
      <c r="C2332" s="279" t="s">
        <v>19</v>
      </c>
      <c r="D2332" s="279" t="s">
        <v>5396</v>
      </c>
      <c r="E2332" s="19" t="s">
        <v>19</v>
      </c>
      <c r="F2332" s="280">
        <v>0</v>
      </c>
      <c r="G2332" s="36"/>
      <c r="H2332" s="41"/>
    </row>
    <row r="2333" spans="1:8" s="2" customFormat="1" ht="16.899999999999999" customHeight="1">
      <c r="A2333" s="36"/>
      <c r="B2333" s="41"/>
      <c r="C2333" s="279" t="s">
        <v>19</v>
      </c>
      <c r="D2333" s="279" t="s">
        <v>5397</v>
      </c>
      <c r="E2333" s="19" t="s">
        <v>19</v>
      </c>
      <c r="F2333" s="280">
        <v>0.25</v>
      </c>
      <c r="G2333" s="36"/>
      <c r="H2333" s="41"/>
    </row>
    <row r="2334" spans="1:8" s="2" customFormat="1" ht="16.899999999999999" customHeight="1">
      <c r="A2334" s="36"/>
      <c r="B2334" s="41"/>
      <c r="C2334" s="279" t="s">
        <v>19</v>
      </c>
      <c r="D2334" s="279" t="s">
        <v>5398</v>
      </c>
      <c r="E2334" s="19" t="s">
        <v>19</v>
      </c>
      <c r="F2334" s="280">
        <v>0.55000000000000004</v>
      </c>
      <c r="G2334" s="36"/>
      <c r="H2334" s="41"/>
    </row>
    <row r="2335" spans="1:8" s="2" customFormat="1" ht="16.899999999999999" customHeight="1">
      <c r="A2335" s="36"/>
      <c r="B2335" s="41"/>
      <c r="C2335" s="279" t="s">
        <v>144</v>
      </c>
      <c r="D2335" s="279" t="s">
        <v>349</v>
      </c>
      <c r="E2335" s="19" t="s">
        <v>19</v>
      </c>
      <c r="F2335" s="280">
        <v>34.409999999999997</v>
      </c>
      <c r="G2335" s="36"/>
      <c r="H2335" s="41"/>
    </row>
    <row r="2336" spans="1:8" s="2" customFormat="1" ht="16.899999999999999" customHeight="1">
      <c r="A2336" s="36"/>
      <c r="B2336" s="41"/>
      <c r="C2336" s="281" t="s">
        <v>7614</v>
      </c>
      <c r="D2336" s="36"/>
      <c r="E2336" s="36"/>
      <c r="F2336" s="36"/>
      <c r="G2336" s="36"/>
      <c r="H2336" s="41"/>
    </row>
    <row r="2337" spans="1:8" s="2" customFormat="1" ht="16.899999999999999" customHeight="1">
      <c r="A2337" s="36"/>
      <c r="B2337" s="41"/>
      <c r="C2337" s="279" t="s">
        <v>1133</v>
      </c>
      <c r="D2337" s="279" t="s">
        <v>1134</v>
      </c>
      <c r="E2337" s="19" t="s">
        <v>135</v>
      </c>
      <c r="F2337" s="280">
        <v>34.409999999999997</v>
      </c>
      <c r="G2337" s="36"/>
      <c r="H2337" s="41"/>
    </row>
    <row r="2338" spans="1:8" s="2" customFormat="1" ht="16.899999999999999" customHeight="1">
      <c r="A2338" s="36"/>
      <c r="B2338" s="41"/>
      <c r="C2338" s="279" t="s">
        <v>1175</v>
      </c>
      <c r="D2338" s="279" t="s">
        <v>1176</v>
      </c>
      <c r="E2338" s="19" t="s">
        <v>135</v>
      </c>
      <c r="F2338" s="280">
        <v>34.409999999999997</v>
      </c>
      <c r="G2338" s="36"/>
      <c r="H2338" s="41"/>
    </row>
    <row r="2339" spans="1:8" s="2" customFormat="1" ht="16.899999999999999" customHeight="1">
      <c r="A2339" s="36"/>
      <c r="B2339" s="41"/>
      <c r="C2339" s="279" t="s">
        <v>2001</v>
      </c>
      <c r="D2339" s="279" t="s">
        <v>2002</v>
      </c>
      <c r="E2339" s="19" t="s">
        <v>157</v>
      </c>
      <c r="F2339" s="280">
        <v>51.234000000000002</v>
      </c>
      <c r="G2339" s="36"/>
      <c r="H2339" s="41"/>
    </row>
    <row r="2340" spans="1:8" s="2" customFormat="1" ht="16.899999999999999" customHeight="1">
      <c r="A2340" s="36"/>
      <c r="B2340" s="41"/>
      <c r="C2340" s="275" t="s">
        <v>5252</v>
      </c>
      <c r="D2340" s="276" t="s">
        <v>5253</v>
      </c>
      <c r="E2340" s="277" t="s">
        <v>135</v>
      </c>
      <c r="F2340" s="278">
        <v>2.8050000000000002</v>
      </c>
      <c r="G2340" s="36"/>
      <c r="H2340" s="41"/>
    </row>
    <row r="2341" spans="1:8" s="2" customFormat="1" ht="16.899999999999999" customHeight="1">
      <c r="A2341" s="36"/>
      <c r="B2341" s="41"/>
      <c r="C2341" s="279" t="s">
        <v>19</v>
      </c>
      <c r="D2341" s="279" t="s">
        <v>5286</v>
      </c>
      <c r="E2341" s="19" t="s">
        <v>19</v>
      </c>
      <c r="F2341" s="280">
        <v>0</v>
      </c>
      <c r="G2341" s="36"/>
      <c r="H2341" s="41"/>
    </row>
    <row r="2342" spans="1:8" s="2" customFormat="1" ht="16.899999999999999" customHeight="1">
      <c r="A2342" s="36"/>
      <c r="B2342" s="41"/>
      <c r="C2342" s="279" t="s">
        <v>5252</v>
      </c>
      <c r="D2342" s="279" t="s">
        <v>5428</v>
      </c>
      <c r="E2342" s="19" t="s">
        <v>19</v>
      </c>
      <c r="F2342" s="280">
        <v>2.8050000000000002</v>
      </c>
      <c r="G2342" s="36"/>
      <c r="H2342" s="41"/>
    </row>
    <row r="2343" spans="1:8" s="2" customFormat="1" ht="16.899999999999999" customHeight="1">
      <c r="A2343" s="36"/>
      <c r="B2343" s="41"/>
      <c r="C2343" s="281" t="s">
        <v>7614</v>
      </c>
      <c r="D2343" s="36"/>
      <c r="E2343" s="36"/>
      <c r="F2343" s="36"/>
      <c r="G2343" s="36"/>
      <c r="H2343" s="41"/>
    </row>
    <row r="2344" spans="1:8" s="2" customFormat="1" ht="16.899999999999999" customHeight="1">
      <c r="A2344" s="36"/>
      <c r="B2344" s="41"/>
      <c r="C2344" s="279" t="s">
        <v>5424</v>
      </c>
      <c r="D2344" s="279" t="s">
        <v>5425</v>
      </c>
      <c r="E2344" s="19" t="s">
        <v>135</v>
      </c>
      <c r="F2344" s="280">
        <v>2.8050000000000002</v>
      </c>
      <c r="G2344" s="36"/>
      <c r="H2344" s="41"/>
    </row>
    <row r="2345" spans="1:8" s="2" customFormat="1" ht="16.899999999999999" customHeight="1">
      <c r="A2345" s="36"/>
      <c r="B2345" s="41"/>
      <c r="C2345" s="279" t="s">
        <v>5429</v>
      </c>
      <c r="D2345" s="279" t="s">
        <v>5430</v>
      </c>
      <c r="E2345" s="19" t="s">
        <v>135</v>
      </c>
      <c r="F2345" s="280">
        <v>1.4550000000000001</v>
      </c>
      <c r="G2345" s="36"/>
      <c r="H2345" s="41"/>
    </row>
    <row r="2346" spans="1:8" s="2" customFormat="1" ht="16.899999999999999" customHeight="1">
      <c r="A2346" s="36"/>
      <c r="B2346" s="41"/>
      <c r="C2346" s="275" t="s">
        <v>5255</v>
      </c>
      <c r="D2346" s="276" t="s">
        <v>5256</v>
      </c>
      <c r="E2346" s="277" t="s">
        <v>135</v>
      </c>
      <c r="F2346" s="278">
        <v>10.88</v>
      </c>
      <c r="G2346" s="36"/>
      <c r="H2346" s="41"/>
    </row>
    <row r="2347" spans="1:8" s="2" customFormat="1" ht="16.899999999999999" customHeight="1">
      <c r="A2347" s="36"/>
      <c r="B2347" s="41"/>
      <c r="C2347" s="279" t="s">
        <v>19</v>
      </c>
      <c r="D2347" s="279" t="s">
        <v>5286</v>
      </c>
      <c r="E2347" s="19" t="s">
        <v>19</v>
      </c>
      <c r="F2347" s="280">
        <v>0</v>
      </c>
      <c r="G2347" s="36"/>
      <c r="H2347" s="41"/>
    </row>
    <row r="2348" spans="1:8" s="2" customFormat="1" ht="16.899999999999999" customHeight="1">
      <c r="A2348" s="36"/>
      <c r="B2348" s="41"/>
      <c r="C2348" s="279" t="s">
        <v>5255</v>
      </c>
      <c r="D2348" s="279" t="s">
        <v>5297</v>
      </c>
      <c r="E2348" s="19" t="s">
        <v>19</v>
      </c>
      <c r="F2348" s="280">
        <v>10.88</v>
      </c>
      <c r="G2348" s="36"/>
      <c r="H2348" s="41"/>
    </row>
    <row r="2349" spans="1:8" s="2" customFormat="1" ht="16.899999999999999" customHeight="1">
      <c r="A2349" s="36"/>
      <c r="B2349" s="41"/>
      <c r="C2349" s="281" t="s">
        <v>7614</v>
      </c>
      <c r="D2349" s="36"/>
      <c r="E2349" s="36"/>
      <c r="F2349" s="36"/>
      <c r="G2349" s="36"/>
      <c r="H2349" s="41"/>
    </row>
    <row r="2350" spans="1:8" s="2" customFormat="1" ht="16.899999999999999" customHeight="1">
      <c r="A2350" s="36"/>
      <c r="B2350" s="41"/>
      <c r="C2350" s="279" t="s">
        <v>5292</v>
      </c>
      <c r="D2350" s="279" t="s">
        <v>5293</v>
      </c>
      <c r="E2350" s="19" t="s">
        <v>135</v>
      </c>
      <c r="F2350" s="280">
        <v>10.88</v>
      </c>
      <c r="G2350" s="36"/>
      <c r="H2350" s="41"/>
    </row>
    <row r="2351" spans="1:8" s="2" customFormat="1" ht="16.899999999999999" customHeight="1">
      <c r="A2351" s="36"/>
      <c r="B2351" s="41"/>
      <c r="C2351" s="279" t="s">
        <v>5288</v>
      </c>
      <c r="D2351" s="279" t="s">
        <v>5289</v>
      </c>
      <c r="E2351" s="19" t="s">
        <v>135</v>
      </c>
      <c r="F2351" s="280">
        <v>10.88</v>
      </c>
      <c r="G2351" s="36"/>
      <c r="H2351" s="41"/>
    </row>
    <row r="2352" spans="1:8" s="2" customFormat="1" ht="16.899999999999999" customHeight="1">
      <c r="A2352" s="36"/>
      <c r="B2352" s="41"/>
      <c r="C2352" s="279" t="s">
        <v>1927</v>
      </c>
      <c r="D2352" s="279" t="s">
        <v>1928</v>
      </c>
      <c r="E2352" s="19" t="s">
        <v>157</v>
      </c>
      <c r="F2352" s="280">
        <v>5.3959999999999999</v>
      </c>
      <c r="G2352" s="36"/>
      <c r="H2352" s="41"/>
    </row>
    <row r="2353" spans="1:8" s="2" customFormat="1" ht="16.899999999999999" customHeight="1">
      <c r="A2353" s="36"/>
      <c r="B2353" s="41"/>
      <c r="C2353" s="279" t="s">
        <v>1934</v>
      </c>
      <c r="D2353" s="279" t="s">
        <v>1935</v>
      </c>
      <c r="E2353" s="19" t="s">
        <v>157</v>
      </c>
      <c r="F2353" s="280">
        <v>185.548</v>
      </c>
      <c r="G2353" s="36"/>
      <c r="H2353" s="41"/>
    </row>
    <row r="2354" spans="1:8" s="2" customFormat="1" ht="16.899999999999999" customHeight="1">
      <c r="A2354" s="36"/>
      <c r="B2354" s="41"/>
      <c r="C2354" s="279" t="s">
        <v>1978</v>
      </c>
      <c r="D2354" s="279" t="s">
        <v>1979</v>
      </c>
      <c r="E2354" s="19" t="s">
        <v>157</v>
      </c>
      <c r="F2354" s="280">
        <v>3.1549999999999998</v>
      </c>
      <c r="G2354" s="36"/>
      <c r="H2354" s="41"/>
    </row>
    <row r="2355" spans="1:8" s="2" customFormat="1" ht="16.899999999999999" customHeight="1">
      <c r="A2355" s="36"/>
      <c r="B2355" s="41"/>
      <c r="C2355" s="279" t="s">
        <v>5684</v>
      </c>
      <c r="D2355" s="279" t="s">
        <v>5685</v>
      </c>
      <c r="E2355" s="19" t="s">
        <v>157</v>
      </c>
      <c r="F2355" s="280">
        <v>2.2410000000000001</v>
      </c>
      <c r="G2355" s="36"/>
      <c r="H2355" s="41"/>
    </row>
    <row r="2356" spans="1:8" s="2" customFormat="1" ht="16.899999999999999" customHeight="1">
      <c r="A2356" s="36"/>
      <c r="B2356" s="41"/>
      <c r="C2356" s="275" t="s">
        <v>5265</v>
      </c>
      <c r="D2356" s="276" t="s">
        <v>5266</v>
      </c>
      <c r="E2356" s="277" t="s">
        <v>186</v>
      </c>
      <c r="F2356" s="278">
        <v>6.5</v>
      </c>
      <c r="G2356" s="36"/>
      <c r="H2356" s="41"/>
    </row>
    <row r="2357" spans="1:8" s="2" customFormat="1" ht="16.899999999999999" customHeight="1">
      <c r="A2357" s="36"/>
      <c r="B2357" s="41"/>
      <c r="C2357" s="279" t="s">
        <v>19</v>
      </c>
      <c r="D2357" s="279" t="s">
        <v>5286</v>
      </c>
      <c r="E2357" s="19" t="s">
        <v>19</v>
      </c>
      <c r="F2357" s="280">
        <v>0</v>
      </c>
      <c r="G2357" s="36"/>
      <c r="H2357" s="41"/>
    </row>
    <row r="2358" spans="1:8" s="2" customFormat="1" ht="16.899999999999999" customHeight="1">
      <c r="A2358" s="36"/>
      <c r="B2358" s="41"/>
      <c r="C2358" s="279" t="s">
        <v>5265</v>
      </c>
      <c r="D2358" s="279" t="s">
        <v>5623</v>
      </c>
      <c r="E2358" s="19" t="s">
        <v>19</v>
      </c>
      <c r="F2358" s="280">
        <v>6.5</v>
      </c>
      <c r="G2358" s="36"/>
      <c r="H2358" s="41"/>
    </row>
    <row r="2359" spans="1:8" s="2" customFormat="1" ht="16.899999999999999" customHeight="1">
      <c r="A2359" s="36"/>
      <c r="B2359" s="41"/>
      <c r="C2359" s="281" t="s">
        <v>7614</v>
      </c>
      <c r="D2359" s="36"/>
      <c r="E2359" s="36"/>
      <c r="F2359" s="36"/>
      <c r="G2359" s="36"/>
      <c r="H2359" s="41"/>
    </row>
    <row r="2360" spans="1:8" s="2" customFormat="1" ht="16.899999999999999" customHeight="1">
      <c r="A2360" s="36"/>
      <c r="B2360" s="41"/>
      <c r="C2360" s="279" t="s">
        <v>5618</v>
      </c>
      <c r="D2360" s="279" t="s">
        <v>5619</v>
      </c>
      <c r="E2360" s="19" t="s">
        <v>186</v>
      </c>
      <c r="F2360" s="280">
        <v>6.5</v>
      </c>
      <c r="G2360" s="36"/>
      <c r="H2360" s="41"/>
    </row>
    <row r="2361" spans="1:8" s="2" customFormat="1" ht="16.899999999999999" customHeight="1">
      <c r="A2361" s="36"/>
      <c r="B2361" s="41"/>
      <c r="C2361" s="279" t="s">
        <v>1940</v>
      </c>
      <c r="D2361" s="279" t="s">
        <v>1941</v>
      </c>
      <c r="E2361" s="19" t="s">
        <v>157</v>
      </c>
      <c r="F2361" s="280">
        <v>2.931</v>
      </c>
      <c r="G2361" s="36"/>
      <c r="H2361" s="41"/>
    </row>
    <row r="2362" spans="1:8" s="2" customFormat="1" ht="16.899999999999999" customHeight="1">
      <c r="A2362" s="36"/>
      <c r="B2362" s="41"/>
      <c r="C2362" s="279" t="s">
        <v>1949</v>
      </c>
      <c r="D2362" s="279" t="s">
        <v>1950</v>
      </c>
      <c r="E2362" s="19" t="s">
        <v>157</v>
      </c>
      <c r="F2362" s="280">
        <v>11.724</v>
      </c>
      <c r="G2362" s="36"/>
      <c r="H2362" s="41"/>
    </row>
    <row r="2363" spans="1:8" s="2" customFormat="1" ht="16.899999999999999" customHeight="1">
      <c r="A2363" s="36"/>
      <c r="B2363" s="41"/>
      <c r="C2363" s="275" t="s">
        <v>238</v>
      </c>
      <c r="D2363" s="276" t="s">
        <v>239</v>
      </c>
      <c r="E2363" s="277" t="s">
        <v>186</v>
      </c>
      <c r="F2363" s="278">
        <v>13</v>
      </c>
      <c r="G2363" s="36"/>
      <c r="H2363" s="41"/>
    </row>
    <row r="2364" spans="1:8" s="2" customFormat="1" ht="16.899999999999999" customHeight="1">
      <c r="A2364" s="36"/>
      <c r="B2364" s="41"/>
      <c r="C2364" s="279" t="s">
        <v>19</v>
      </c>
      <c r="D2364" s="279" t="s">
        <v>5733</v>
      </c>
      <c r="E2364" s="19" t="s">
        <v>19</v>
      </c>
      <c r="F2364" s="280">
        <v>0</v>
      </c>
      <c r="G2364" s="36"/>
      <c r="H2364" s="41"/>
    </row>
    <row r="2365" spans="1:8" s="2" customFormat="1" ht="16.899999999999999" customHeight="1">
      <c r="A2365" s="36"/>
      <c r="B2365" s="41"/>
      <c r="C2365" s="279" t="s">
        <v>19</v>
      </c>
      <c r="D2365" s="279" t="s">
        <v>5734</v>
      </c>
      <c r="E2365" s="19" t="s">
        <v>19</v>
      </c>
      <c r="F2365" s="280">
        <v>13</v>
      </c>
      <c r="G2365" s="36"/>
      <c r="H2365" s="41"/>
    </row>
    <row r="2366" spans="1:8" s="2" customFormat="1" ht="16.899999999999999" customHeight="1">
      <c r="A2366" s="36"/>
      <c r="B2366" s="41"/>
      <c r="C2366" s="279" t="s">
        <v>238</v>
      </c>
      <c r="D2366" s="279" t="s">
        <v>349</v>
      </c>
      <c r="E2366" s="19" t="s">
        <v>19</v>
      </c>
      <c r="F2366" s="280">
        <v>13</v>
      </c>
      <c r="G2366" s="36"/>
      <c r="H2366" s="41"/>
    </row>
    <row r="2367" spans="1:8" s="2" customFormat="1" ht="16.899999999999999" customHeight="1">
      <c r="A2367" s="36"/>
      <c r="B2367" s="41"/>
      <c r="C2367" s="281" t="s">
        <v>7614</v>
      </c>
      <c r="D2367" s="36"/>
      <c r="E2367" s="36"/>
      <c r="F2367" s="36"/>
      <c r="G2367" s="36"/>
      <c r="H2367" s="41"/>
    </row>
    <row r="2368" spans="1:8" s="2" customFormat="1" ht="16.899999999999999" customHeight="1">
      <c r="A2368" s="36"/>
      <c r="B2368" s="41"/>
      <c r="C2368" s="279" t="s">
        <v>2133</v>
      </c>
      <c r="D2368" s="279" t="s">
        <v>2134</v>
      </c>
      <c r="E2368" s="19" t="s">
        <v>186</v>
      </c>
      <c r="F2368" s="280">
        <v>13</v>
      </c>
      <c r="G2368" s="36"/>
      <c r="H2368" s="41"/>
    </row>
    <row r="2369" spans="1:8" s="2" customFormat="1" ht="16.899999999999999" customHeight="1">
      <c r="A2369" s="36"/>
      <c r="B2369" s="41"/>
      <c r="C2369" s="279" t="s">
        <v>2139</v>
      </c>
      <c r="D2369" s="279" t="s">
        <v>2140</v>
      </c>
      <c r="E2369" s="19" t="s">
        <v>267</v>
      </c>
      <c r="F2369" s="280">
        <v>12.388999999999999</v>
      </c>
      <c r="G2369" s="36"/>
      <c r="H2369" s="41"/>
    </row>
    <row r="2370" spans="1:8" s="2" customFormat="1" ht="16.899999999999999" customHeight="1">
      <c r="A2370" s="36"/>
      <c r="B2370" s="41"/>
      <c r="C2370" s="275" t="s">
        <v>5268</v>
      </c>
      <c r="D2370" s="276" t="s">
        <v>5269</v>
      </c>
      <c r="E2370" s="277" t="s">
        <v>135</v>
      </c>
      <c r="F2370" s="278">
        <v>1.5</v>
      </c>
      <c r="G2370" s="36"/>
      <c r="H2370" s="41"/>
    </row>
    <row r="2371" spans="1:8" s="2" customFormat="1" ht="16.899999999999999" customHeight="1">
      <c r="A2371" s="36"/>
      <c r="B2371" s="41"/>
      <c r="C2371" s="279" t="s">
        <v>19</v>
      </c>
      <c r="D2371" s="279" t="s">
        <v>5286</v>
      </c>
      <c r="E2371" s="19" t="s">
        <v>19</v>
      </c>
      <c r="F2371" s="280">
        <v>0</v>
      </c>
      <c r="G2371" s="36"/>
      <c r="H2371" s="41"/>
    </row>
    <row r="2372" spans="1:8" s="2" customFormat="1" ht="16.899999999999999" customHeight="1">
      <c r="A2372" s="36"/>
      <c r="B2372" s="41"/>
      <c r="C2372" s="279" t="s">
        <v>19</v>
      </c>
      <c r="D2372" s="279" t="s">
        <v>5287</v>
      </c>
      <c r="E2372" s="19" t="s">
        <v>19</v>
      </c>
      <c r="F2372" s="280">
        <v>1.5</v>
      </c>
      <c r="G2372" s="36"/>
      <c r="H2372" s="41"/>
    </row>
    <row r="2373" spans="1:8" s="2" customFormat="1" ht="16.899999999999999" customHeight="1">
      <c r="A2373" s="36"/>
      <c r="B2373" s="41"/>
      <c r="C2373" s="279" t="s">
        <v>5268</v>
      </c>
      <c r="D2373" s="279" t="s">
        <v>349</v>
      </c>
      <c r="E2373" s="19" t="s">
        <v>19</v>
      </c>
      <c r="F2373" s="280">
        <v>1.5</v>
      </c>
      <c r="G2373" s="36"/>
      <c r="H2373" s="41"/>
    </row>
    <row r="2374" spans="1:8" s="2" customFormat="1" ht="16.899999999999999" customHeight="1">
      <c r="A2374" s="36"/>
      <c r="B2374" s="41"/>
      <c r="C2374" s="281" t="s">
        <v>7614</v>
      </c>
      <c r="D2374" s="36"/>
      <c r="E2374" s="36"/>
      <c r="F2374" s="36"/>
      <c r="G2374" s="36"/>
      <c r="H2374" s="41"/>
    </row>
    <row r="2375" spans="1:8" s="2" customFormat="1" ht="16.899999999999999" customHeight="1">
      <c r="A2375" s="36"/>
      <c r="B2375" s="41"/>
      <c r="C2375" s="279" t="s">
        <v>5281</v>
      </c>
      <c r="D2375" s="279" t="s">
        <v>5282</v>
      </c>
      <c r="E2375" s="19" t="s">
        <v>135</v>
      </c>
      <c r="F2375" s="280">
        <v>1.5</v>
      </c>
      <c r="G2375" s="36"/>
      <c r="H2375" s="41"/>
    </row>
    <row r="2376" spans="1:8" s="2" customFormat="1" ht="16.899999999999999" customHeight="1">
      <c r="A2376" s="36"/>
      <c r="B2376" s="41"/>
      <c r="C2376" s="279" t="s">
        <v>19</v>
      </c>
      <c r="D2376" s="279" t="s">
        <v>5469</v>
      </c>
      <c r="E2376" s="19" t="s">
        <v>19</v>
      </c>
      <c r="F2376" s="280">
        <v>0</v>
      </c>
      <c r="G2376" s="36"/>
      <c r="H2376" s="41"/>
    </row>
    <row r="2377" spans="1:8" s="2" customFormat="1" ht="16.899999999999999" customHeight="1">
      <c r="A2377" s="36"/>
      <c r="B2377" s="41"/>
      <c r="C2377" s="279" t="s">
        <v>19</v>
      </c>
      <c r="D2377" s="279" t="s">
        <v>5470</v>
      </c>
      <c r="E2377" s="19" t="s">
        <v>19</v>
      </c>
      <c r="F2377" s="280">
        <v>175.31299999999999</v>
      </c>
      <c r="G2377" s="36"/>
      <c r="H2377" s="41"/>
    </row>
    <row r="2378" spans="1:8" s="2" customFormat="1" ht="16.899999999999999" customHeight="1">
      <c r="A2378" s="36"/>
      <c r="B2378" s="41"/>
      <c r="C2378" s="279" t="s">
        <v>5271</v>
      </c>
      <c r="D2378" s="279" t="s">
        <v>349</v>
      </c>
      <c r="E2378" s="19" t="s">
        <v>19</v>
      </c>
      <c r="F2378" s="280">
        <v>1109.433</v>
      </c>
      <c r="G2378" s="36"/>
      <c r="H2378" s="41"/>
    </row>
    <row r="2379" spans="1:8" s="2" customFormat="1" ht="16.899999999999999" customHeight="1">
      <c r="A2379" s="36"/>
      <c r="B2379" s="41"/>
      <c r="C2379" s="281" t="s">
        <v>7614</v>
      </c>
      <c r="D2379" s="36"/>
      <c r="E2379" s="36"/>
      <c r="F2379" s="36"/>
      <c r="G2379" s="36"/>
      <c r="H2379" s="41"/>
    </row>
    <row r="2380" spans="1:8" s="2" customFormat="1" ht="16.899999999999999" customHeight="1">
      <c r="A2380" s="36"/>
      <c r="B2380" s="41"/>
      <c r="C2380" s="279" t="s">
        <v>5440</v>
      </c>
      <c r="D2380" s="279" t="s">
        <v>5441</v>
      </c>
      <c r="E2380" s="19" t="s">
        <v>186</v>
      </c>
      <c r="F2380" s="280">
        <v>1109.433</v>
      </c>
      <c r="G2380" s="36"/>
      <c r="H2380" s="41"/>
    </row>
    <row r="2381" spans="1:8" s="2" customFormat="1" ht="16.899999999999999" customHeight="1">
      <c r="A2381" s="36"/>
      <c r="B2381" s="41"/>
      <c r="C2381" s="279" t="s">
        <v>5436</v>
      </c>
      <c r="D2381" s="279" t="s">
        <v>5437</v>
      </c>
      <c r="E2381" s="19" t="s">
        <v>186</v>
      </c>
      <c r="F2381" s="280">
        <v>1109.433</v>
      </c>
      <c r="G2381" s="36"/>
      <c r="H2381" s="41"/>
    </row>
    <row r="2382" spans="1:8" s="2" customFormat="1" ht="16.899999999999999" customHeight="1">
      <c r="A2382" s="36"/>
      <c r="B2382" s="41"/>
      <c r="C2382" s="275" t="s">
        <v>259</v>
      </c>
      <c r="D2382" s="276" t="s">
        <v>5274</v>
      </c>
      <c r="E2382" s="277" t="s">
        <v>152</v>
      </c>
      <c r="F2382" s="278">
        <v>11.7</v>
      </c>
      <c r="G2382" s="36"/>
      <c r="H2382" s="41"/>
    </row>
    <row r="2383" spans="1:8" s="2" customFormat="1" ht="16.899999999999999" customHeight="1">
      <c r="A2383" s="36"/>
      <c r="B2383" s="41"/>
      <c r="C2383" s="279" t="s">
        <v>19</v>
      </c>
      <c r="D2383" s="279" t="s">
        <v>5286</v>
      </c>
      <c r="E2383" s="19" t="s">
        <v>19</v>
      </c>
      <c r="F2383" s="280">
        <v>0</v>
      </c>
      <c r="G2383" s="36"/>
      <c r="H2383" s="41"/>
    </row>
    <row r="2384" spans="1:8" s="2" customFormat="1" ht="16.899999999999999" customHeight="1">
      <c r="A2384" s="36"/>
      <c r="B2384" s="41"/>
      <c r="C2384" s="279" t="s">
        <v>19</v>
      </c>
      <c r="D2384" s="279" t="s">
        <v>5312</v>
      </c>
      <c r="E2384" s="19" t="s">
        <v>19</v>
      </c>
      <c r="F2384" s="280">
        <v>11.7</v>
      </c>
      <c r="G2384" s="36"/>
      <c r="H2384" s="41"/>
    </row>
    <row r="2385" spans="1:8" s="2" customFormat="1" ht="16.899999999999999" customHeight="1">
      <c r="A2385" s="36"/>
      <c r="B2385" s="41"/>
      <c r="C2385" s="279" t="s">
        <v>259</v>
      </c>
      <c r="D2385" s="279" t="s">
        <v>349</v>
      </c>
      <c r="E2385" s="19" t="s">
        <v>19</v>
      </c>
      <c r="F2385" s="280">
        <v>11.7</v>
      </c>
      <c r="G2385" s="36"/>
      <c r="H2385" s="41"/>
    </row>
    <row r="2386" spans="1:8" s="2" customFormat="1" ht="16.899999999999999" customHeight="1">
      <c r="A2386" s="36"/>
      <c r="B2386" s="41"/>
      <c r="C2386" s="281" t="s">
        <v>7614</v>
      </c>
      <c r="D2386" s="36"/>
      <c r="E2386" s="36"/>
      <c r="F2386" s="36"/>
      <c r="G2386" s="36"/>
      <c r="H2386" s="41"/>
    </row>
    <row r="2387" spans="1:8" s="2" customFormat="1" ht="16.899999999999999" customHeight="1">
      <c r="A2387" s="36"/>
      <c r="B2387" s="41"/>
      <c r="C2387" s="279" t="s">
        <v>5308</v>
      </c>
      <c r="D2387" s="279" t="s">
        <v>5309</v>
      </c>
      <c r="E2387" s="19" t="s">
        <v>152</v>
      </c>
      <c r="F2387" s="280">
        <v>5.85</v>
      </c>
      <c r="G2387" s="36"/>
      <c r="H2387" s="41"/>
    </row>
    <row r="2388" spans="1:8" s="2" customFormat="1" ht="16.899999999999999" customHeight="1">
      <c r="A2388" s="36"/>
      <c r="B2388" s="41"/>
      <c r="C2388" s="279" t="s">
        <v>5313</v>
      </c>
      <c r="D2388" s="279" t="s">
        <v>5314</v>
      </c>
      <c r="E2388" s="19" t="s">
        <v>152</v>
      </c>
      <c r="F2388" s="280">
        <v>5.85</v>
      </c>
      <c r="G2388" s="36"/>
      <c r="H2388" s="41"/>
    </row>
    <row r="2389" spans="1:8" s="2" customFormat="1" ht="16.899999999999999" customHeight="1">
      <c r="A2389" s="36"/>
      <c r="B2389" s="41"/>
      <c r="C2389" s="279" t="s">
        <v>5319</v>
      </c>
      <c r="D2389" s="279" t="s">
        <v>5320</v>
      </c>
      <c r="E2389" s="19" t="s">
        <v>152</v>
      </c>
      <c r="F2389" s="280">
        <v>22.72</v>
      </c>
      <c r="G2389" s="36"/>
      <c r="H2389" s="41"/>
    </row>
    <row r="2390" spans="1:8" s="2" customFormat="1" ht="16.899999999999999" customHeight="1">
      <c r="A2390" s="36"/>
      <c r="B2390" s="41"/>
      <c r="C2390" s="279" t="s">
        <v>709</v>
      </c>
      <c r="D2390" s="279" t="s">
        <v>710</v>
      </c>
      <c r="E2390" s="19" t="s">
        <v>152</v>
      </c>
      <c r="F2390" s="280">
        <v>19.23</v>
      </c>
      <c r="G2390" s="36"/>
      <c r="H2390" s="41"/>
    </row>
    <row r="2391" spans="1:8" s="2" customFormat="1" ht="16.899999999999999" customHeight="1">
      <c r="A2391" s="36"/>
      <c r="B2391" s="41"/>
      <c r="C2391" s="275" t="s">
        <v>262</v>
      </c>
      <c r="D2391" s="276" t="s">
        <v>263</v>
      </c>
      <c r="E2391" s="277" t="s">
        <v>152</v>
      </c>
      <c r="F2391" s="278">
        <v>7.53</v>
      </c>
      <c r="G2391" s="36"/>
      <c r="H2391" s="41"/>
    </row>
    <row r="2392" spans="1:8" s="2" customFormat="1" ht="16.899999999999999" customHeight="1">
      <c r="A2392" s="36"/>
      <c r="B2392" s="41"/>
      <c r="C2392" s="279" t="s">
        <v>19</v>
      </c>
      <c r="D2392" s="279" t="s">
        <v>5286</v>
      </c>
      <c r="E2392" s="19" t="s">
        <v>19</v>
      </c>
      <c r="F2392" s="280">
        <v>0</v>
      </c>
      <c r="G2392" s="36"/>
      <c r="H2392" s="41"/>
    </row>
    <row r="2393" spans="1:8" s="2" customFormat="1" ht="16.899999999999999" customHeight="1">
      <c r="A2393" s="36"/>
      <c r="B2393" s="41"/>
      <c r="C2393" s="279" t="s">
        <v>19</v>
      </c>
      <c r="D2393" s="279" t="s">
        <v>5318</v>
      </c>
      <c r="E2393" s="19" t="s">
        <v>19</v>
      </c>
      <c r="F2393" s="280">
        <v>7.53</v>
      </c>
      <c r="G2393" s="36"/>
      <c r="H2393" s="41"/>
    </row>
    <row r="2394" spans="1:8" s="2" customFormat="1" ht="16.899999999999999" customHeight="1">
      <c r="A2394" s="36"/>
      <c r="B2394" s="41"/>
      <c r="C2394" s="279" t="s">
        <v>262</v>
      </c>
      <c r="D2394" s="279" t="s">
        <v>349</v>
      </c>
      <c r="E2394" s="19" t="s">
        <v>19</v>
      </c>
      <c r="F2394" s="280">
        <v>7.53</v>
      </c>
      <c r="G2394" s="36"/>
      <c r="H2394" s="41"/>
    </row>
    <row r="2395" spans="1:8" s="2" customFormat="1" ht="16.899999999999999" customHeight="1">
      <c r="A2395" s="36"/>
      <c r="B2395" s="41"/>
      <c r="C2395" s="281" t="s">
        <v>7614</v>
      </c>
      <c r="D2395" s="36"/>
      <c r="E2395" s="36"/>
      <c r="F2395" s="36"/>
      <c r="G2395" s="36"/>
      <c r="H2395" s="41"/>
    </row>
    <row r="2396" spans="1:8" s="2" customFormat="1" ht="16.899999999999999" customHeight="1">
      <c r="A2396" s="36"/>
      <c r="B2396" s="41"/>
      <c r="C2396" s="279" t="s">
        <v>565</v>
      </c>
      <c r="D2396" s="279" t="s">
        <v>566</v>
      </c>
      <c r="E2396" s="19" t="s">
        <v>152</v>
      </c>
      <c r="F2396" s="280">
        <v>7.53</v>
      </c>
      <c r="G2396" s="36"/>
      <c r="H2396" s="41"/>
    </row>
    <row r="2397" spans="1:8" s="2" customFormat="1" ht="16.899999999999999" customHeight="1">
      <c r="A2397" s="36"/>
      <c r="B2397" s="41"/>
      <c r="C2397" s="279" t="s">
        <v>19</v>
      </c>
      <c r="D2397" s="279" t="s">
        <v>5379</v>
      </c>
      <c r="E2397" s="19" t="s">
        <v>19</v>
      </c>
      <c r="F2397" s="280">
        <v>0.496</v>
      </c>
      <c r="G2397" s="36"/>
      <c r="H2397" s="41"/>
    </row>
    <row r="2398" spans="1:8" s="2" customFormat="1" ht="16.899999999999999" customHeight="1">
      <c r="A2398" s="36"/>
      <c r="B2398" s="41"/>
      <c r="C2398" s="279" t="s">
        <v>19</v>
      </c>
      <c r="D2398" s="279" t="s">
        <v>5380</v>
      </c>
      <c r="E2398" s="19" t="s">
        <v>19</v>
      </c>
      <c r="F2398" s="280">
        <v>0</v>
      </c>
      <c r="G2398" s="36"/>
      <c r="H2398" s="41"/>
    </row>
    <row r="2399" spans="1:8" s="2" customFormat="1" ht="16.899999999999999" customHeight="1">
      <c r="A2399" s="36"/>
      <c r="B2399" s="41"/>
      <c r="C2399" s="279" t="s">
        <v>19</v>
      </c>
      <c r="D2399" s="279" t="s">
        <v>5381</v>
      </c>
      <c r="E2399" s="19" t="s">
        <v>19</v>
      </c>
      <c r="F2399" s="280">
        <v>3.85</v>
      </c>
      <c r="G2399" s="36"/>
      <c r="H2399" s="41"/>
    </row>
    <row r="2400" spans="1:8" s="2" customFormat="1" ht="16.899999999999999" customHeight="1">
      <c r="A2400" s="36"/>
      <c r="B2400" s="41"/>
      <c r="C2400" s="279" t="s">
        <v>1131</v>
      </c>
      <c r="D2400" s="279" t="s">
        <v>349</v>
      </c>
      <c r="E2400" s="19" t="s">
        <v>19</v>
      </c>
      <c r="F2400" s="280">
        <v>8.8010000000000002</v>
      </c>
      <c r="G2400" s="36"/>
      <c r="H2400" s="41"/>
    </row>
    <row r="2401" spans="1:8" s="2" customFormat="1" ht="16.899999999999999" customHeight="1">
      <c r="A2401" s="36"/>
      <c r="B2401" s="41"/>
      <c r="C2401" s="275" t="s">
        <v>3899</v>
      </c>
      <c r="D2401" s="276" t="s">
        <v>3900</v>
      </c>
      <c r="E2401" s="277" t="s">
        <v>186</v>
      </c>
      <c r="F2401" s="278">
        <v>1.8</v>
      </c>
      <c r="G2401" s="36"/>
      <c r="H2401" s="41"/>
    </row>
    <row r="2402" spans="1:8" s="2" customFormat="1" ht="16.899999999999999" customHeight="1">
      <c r="A2402" s="36"/>
      <c r="B2402" s="41"/>
      <c r="C2402" s="279" t="s">
        <v>3899</v>
      </c>
      <c r="D2402" s="279" t="s">
        <v>5524</v>
      </c>
      <c r="E2402" s="19" t="s">
        <v>19</v>
      </c>
      <c r="F2402" s="280">
        <v>1.8</v>
      </c>
      <c r="G2402" s="36"/>
      <c r="H2402" s="41"/>
    </row>
    <row r="2403" spans="1:8" s="2" customFormat="1" ht="16.899999999999999" customHeight="1">
      <c r="A2403" s="36"/>
      <c r="B2403" s="41"/>
      <c r="C2403" s="281" t="s">
        <v>7614</v>
      </c>
      <c r="D2403" s="36"/>
      <c r="E2403" s="36"/>
      <c r="F2403" s="36"/>
      <c r="G2403" s="36"/>
      <c r="H2403" s="41"/>
    </row>
    <row r="2404" spans="1:8" s="2" customFormat="1" ht="16.899999999999999" customHeight="1">
      <c r="A2404" s="36"/>
      <c r="B2404" s="41"/>
      <c r="C2404" s="279" t="s">
        <v>5032</v>
      </c>
      <c r="D2404" s="279" t="s">
        <v>5033</v>
      </c>
      <c r="E2404" s="19" t="s">
        <v>186</v>
      </c>
      <c r="F2404" s="280">
        <v>1.8</v>
      </c>
      <c r="G2404" s="36"/>
      <c r="H2404" s="41"/>
    </row>
    <row r="2405" spans="1:8" s="2" customFormat="1" ht="16.899999999999999" customHeight="1">
      <c r="A2405" s="36"/>
      <c r="B2405" s="41"/>
      <c r="C2405" s="279" t="s">
        <v>5040</v>
      </c>
      <c r="D2405" s="279" t="s">
        <v>5041</v>
      </c>
      <c r="E2405" s="19" t="s">
        <v>135</v>
      </c>
      <c r="F2405" s="280">
        <v>6.3</v>
      </c>
      <c r="G2405" s="36"/>
      <c r="H2405" s="41"/>
    </row>
    <row r="2406" spans="1:8" s="2" customFormat="1" ht="26.45" customHeight="1">
      <c r="A2406" s="36"/>
      <c r="B2406" s="41"/>
      <c r="C2406" s="274" t="s">
        <v>7654</v>
      </c>
      <c r="D2406" s="274" t="s">
        <v>99</v>
      </c>
      <c r="E2406" s="36"/>
      <c r="F2406" s="36"/>
      <c r="G2406" s="36"/>
      <c r="H2406" s="41"/>
    </row>
    <row r="2407" spans="1:8" s="2" customFormat="1" ht="16.899999999999999" customHeight="1">
      <c r="A2407" s="36"/>
      <c r="B2407" s="41"/>
      <c r="C2407" s="275" t="s">
        <v>6290</v>
      </c>
      <c r="D2407" s="276" t="s">
        <v>6291</v>
      </c>
      <c r="E2407" s="277" t="s">
        <v>157</v>
      </c>
      <c r="F2407" s="278">
        <v>5.3999999999999999E-2</v>
      </c>
      <c r="G2407" s="36"/>
      <c r="H2407" s="41"/>
    </row>
    <row r="2408" spans="1:8" s="2" customFormat="1" ht="16.899999999999999" customHeight="1">
      <c r="A2408" s="36"/>
      <c r="B2408" s="41"/>
      <c r="C2408" s="275" t="s">
        <v>5760</v>
      </c>
      <c r="D2408" s="276" t="s">
        <v>5761</v>
      </c>
      <c r="E2408" s="277" t="s">
        <v>190</v>
      </c>
      <c r="F2408" s="278">
        <v>380</v>
      </c>
      <c r="G2408" s="36"/>
      <c r="H2408" s="41"/>
    </row>
    <row r="2409" spans="1:8" s="2" customFormat="1" ht="16.899999999999999" customHeight="1">
      <c r="A2409" s="36"/>
      <c r="B2409" s="41"/>
      <c r="C2409" s="275" t="s">
        <v>5765</v>
      </c>
      <c r="D2409" s="276" t="s">
        <v>5766</v>
      </c>
      <c r="E2409" s="277" t="s">
        <v>190</v>
      </c>
      <c r="F2409" s="278">
        <v>76</v>
      </c>
      <c r="G2409" s="36"/>
      <c r="H2409" s="41"/>
    </row>
    <row r="2410" spans="1:8" s="2" customFormat="1" ht="16.899999999999999" customHeight="1">
      <c r="A2410" s="36"/>
      <c r="B2410" s="41"/>
      <c r="C2410" s="275" t="s">
        <v>5767</v>
      </c>
      <c r="D2410" s="276" t="s">
        <v>5768</v>
      </c>
      <c r="E2410" s="277" t="s">
        <v>190</v>
      </c>
      <c r="F2410" s="278">
        <v>9</v>
      </c>
      <c r="G2410" s="36"/>
      <c r="H2410" s="41"/>
    </row>
    <row r="2411" spans="1:8" s="2" customFormat="1" ht="16.899999999999999" customHeight="1">
      <c r="A2411" s="36"/>
      <c r="B2411" s="41"/>
      <c r="C2411" s="275" t="s">
        <v>6293</v>
      </c>
      <c r="D2411" s="276" t="s">
        <v>6294</v>
      </c>
      <c r="E2411" s="277" t="s">
        <v>190</v>
      </c>
      <c r="F2411" s="278">
        <v>144</v>
      </c>
      <c r="G2411" s="36"/>
      <c r="H2411" s="41"/>
    </row>
    <row r="2412" spans="1:8" s="2" customFormat="1" ht="16.899999999999999" customHeight="1">
      <c r="A2412" s="36"/>
      <c r="B2412" s="41"/>
      <c r="C2412" s="275" t="s">
        <v>7655</v>
      </c>
      <c r="D2412" s="276" t="s">
        <v>7656</v>
      </c>
      <c r="E2412" s="277" t="s">
        <v>135</v>
      </c>
      <c r="F2412" s="278">
        <v>50.4</v>
      </c>
      <c r="G2412" s="36"/>
      <c r="H2412" s="41"/>
    </row>
    <row r="2413" spans="1:8" s="2" customFormat="1" ht="16.899999999999999" customHeight="1">
      <c r="A2413" s="36"/>
      <c r="B2413" s="41"/>
      <c r="C2413" s="275" t="s">
        <v>6295</v>
      </c>
      <c r="D2413" s="276" t="s">
        <v>6296</v>
      </c>
      <c r="E2413" s="277" t="s">
        <v>135</v>
      </c>
      <c r="F2413" s="278">
        <v>4852.5</v>
      </c>
      <c r="G2413" s="36"/>
      <c r="H2413" s="41"/>
    </row>
    <row r="2414" spans="1:8" s="2" customFormat="1" ht="16.899999999999999" customHeight="1">
      <c r="A2414" s="36"/>
      <c r="B2414" s="41"/>
      <c r="C2414" s="275" t="s">
        <v>5775</v>
      </c>
      <c r="D2414" s="276" t="s">
        <v>5776</v>
      </c>
      <c r="E2414" s="277" t="s">
        <v>135</v>
      </c>
      <c r="F2414" s="278">
        <v>1806</v>
      </c>
      <c r="G2414" s="36"/>
      <c r="H2414" s="41"/>
    </row>
    <row r="2415" spans="1:8" s="2" customFormat="1" ht="16.899999999999999" customHeight="1">
      <c r="A2415" s="36"/>
      <c r="B2415" s="41"/>
      <c r="C2415" s="275" t="s">
        <v>5779</v>
      </c>
      <c r="D2415" s="276" t="s">
        <v>5780</v>
      </c>
      <c r="E2415" s="277" t="s">
        <v>157</v>
      </c>
      <c r="F2415" s="278">
        <v>125</v>
      </c>
      <c r="G2415" s="36"/>
      <c r="H2415" s="41"/>
    </row>
    <row r="2416" spans="1:8" s="2" customFormat="1" ht="16.899999999999999" customHeight="1">
      <c r="A2416" s="36"/>
      <c r="B2416" s="41"/>
      <c r="C2416" s="275" t="s">
        <v>5783</v>
      </c>
      <c r="D2416" s="276" t="s">
        <v>5784</v>
      </c>
      <c r="E2416" s="277" t="s">
        <v>157</v>
      </c>
      <c r="F2416" s="278">
        <v>230.75</v>
      </c>
      <c r="G2416" s="36"/>
      <c r="H2416" s="41"/>
    </row>
    <row r="2417" spans="1:8" s="2" customFormat="1" ht="16.899999999999999" customHeight="1">
      <c r="A2417" s="36"/>
      <c r="B2417" s="41"/>
      <c r="C2417" s="275" t="s">
        <v>5790</v>
      </c>
      <c r="D2417" s="276" t="s">
        <v>5791</v>
      </c>
      <c r="E2417" s="277" t="s">
        <v>135</v>
      </c>
      <c r="F2417" s="278">
        <v>1110</v>
      </c>
      <c r="G2417" s="36"/>
      <c r="H2417" s="41"/>
    </row>
    <row r="2418" spans="1:8" s="2" customFormat="1" ht="16.899999999999999" customHeight="1">
      <c r="A2418" s="36"/>
      <c r="B2418" s="41"/>
      <c r="C2418" s="279" t="s">
        <v>19</v>
      </c>
      <c r="D2418" s="279" t="s">
        <v>4372</v>
      </c>
      <c r="E2418" s="19" t="s">
        <v>19</v>
      </c>
      <c r="F2418" s="280">
        <v>11.523</v>
      </c>
      <c r="G2418" s="36"/>
      <c r="H2418" s="41"/>
    </row>
    <row r="2419" spans="1:8" s="2" customFormat="1" ht="16.899999999999999" customHeight="1">
      <c r="A2419" s="36"/>
      <c r="B2419" s="41"/>
      <c r="C2419" s="279" t="s">
        <v>19</v>
      </c>
      <c r="D2419" s="279" t="s">
        <v>4312</v>
      </c>
      <c r="E2419" s="19" t="s">
        <v>19</v>
      </c>
      <c r="F2419" s="280">
        <v>0</v>
      </c>
      <c r="G2419" s="36"/>
      <c r="H2419" s="41"/>
    </row>
    <row r="2420" spans="1:8" s="2" customFormat="1" ht="16.899999999999999" customHeight="1">
      <c r="A2420" s="36"/>
      <c r="B2420" s="41"/>
      <c r="C2420" s="279" t="s">
        <v>19</v>
      </c>
      <c r="D2420" s="279" t="s">
        <v>4373</v>
      </c>
      <c r="E2420" s="19" t="s">
        <v>19</v>
      </c>
      <c r="F2420" s="280">
        <v>62.600999999999999</v>
      </c>
      <c r="G2420" s="36"/>
      <c r="H2420" s="41"/>
    </row>
    <row r="2421" spans="1:8" s="2" customFormat="1" ht="16.899999999999999" customHeight="1">
      <c r="A2421" s="36"/>
      <c r="B2421" s="41"/>
      <c r="C2421" s="279" t="s">
        <v>19</v>
      </c>
      <c r="D2421" s="279" t="s">
        <v>4374</v>
      </c>
      <c r="E2421" s="19" t="s">
        <v>19</v>
      </c>
      <c r="F2421" s="280">
        <v>3.5859999999999999</v>
      </c>
      <c r="G2421" s="36"/>
      <c r="H2421" s="41"/>
    </row>
    <row r="2422" spans="1:8" s="2" customFormat="1" ht="16.899999999999999" customHeight="1">
      <c r="A2422" s="36"/>
      <c r="B2422" s="41"/>
      <c r="C2422" s="279" t="s">
        <v>19</v>
      </c>
      <c r="D2422" s="279" t="s">
        <v>4375</v>
      </c>
      <c r="E2422" s="19" t="s">
        <v>19</v>
      </c>
      <c r="F2422" s="280">
        <v>8.4760000000000009</v>
      </c>
      <c r="G2422" s="36"/>
      <c r="H2422" s="41"/>
    </row>
    <row r="2423" spans="1:8" s="2" customFormat="1" ht="16.899999999999999" customHeight="1">
      <c r="A2423" s="36"/>
      <c r="B2423" s="41"/>
      <c r="C2423" s="279" t="s">
        <v>19</v>
      </c>
      <c r="D2423" s="279" t="s">
        <v>4376</v>
      </c>
      <c r="E2423" s="19" t="s">
        <v>19</v>
      </c>
      <c r="F2423" s="280">
        <v>11.166</v>
      </c>
      <c r="G2423" s="36"/>
      <c r="H2423" s="41"/>
    </row>
    <row r="2424" spans="1:8" s="2" customFormat="1" ht="16.899999999999999" customHeight="1">
      <c r="A2424" s="36"/>
      <c r="B2424" s="41"/>
      <c r="C2424" s="279" t="s">
        <v>19</v>
      </c>
      <c r="D2424" s="279" t="s">
        <v>4314</v>
      </c>
      <c r="E2424" s="19" t="s">
        <v>19</v>
      </c>
      <c r="F2424" s="280">
        <v>0</v>
      </c>
      <c r="G2424" s="36"/>
      <c r="H2424" s="41"/>
    </row>
    <row r="2425" spans="1:8" s="2" customFormat="1" ht="16.899999999999999" customHeight="1">
      <c r="A2425" s="36"/>
      <c r="B2425" s="41"/>
      <c r="C2425" s="279" t="s">
        <v>19</v>
      </c>
      <c r="D2425" s="279" t="s">
        <v>4377</v>
      </c>
      <c r="E2425" s="19" t="s">
        <v>19</v>
      </c>
      <c r="F2425" s="280">
        <v>61.984999999999999</v>
      </c>
      <c r="G2425" s="36"/>
      <c r="H2425" s="41"/>
    </row>
    <row r="2426" spans="1:8" s="2" customFormat="1" ht="16.899999999999999" customHeight="1">
      <c r="A2426" s="36"/>
      <c r="B2426" s="41"/>
      <c r="C2426" s="279" t="s">
        <v>19</v>
      </c>
      <c r="D2426" s="279" t="s">
        <v>4378</v>
      </c>
      <c r="E2426" s="19" t="s">
        <v>19</v>
      </c>
      <c r="F2426" s="280">
        <v>3.5550000000000002</v>
      </c>
      <c r="G2426" s="36"/>
      <c r="H2426" s="41"/>
    </row>
    <row r="2427" spans="1:8" s="2" customFormat="1" ht="16.899999999999999" customHeight="1">
      <c r="A2427" s="36"/>
      <c r="B2427" s="41"/>
      <c r="C2427" s="279" t="s">
        <v>19</v>
      </c>
      <c r="D2427" s="279" t="s">
        <v>4379</v>
      </c>
      <c r="E2427" s="19" t="s">
        <v>19</v>
      </c>
      <c r="F2427" s="280">
        <v>8.5649999999999995</v>
      </c>
      <c r="G2427" s="36"/>
      <c r="H2427" s="41"/>
    </row>
    <row r="2428" spans="1:8" s="2" customFormat="1" ht="16.899999999999999" customHeight="1">
      <c r="A2428" s="36"/>
      <c r="B2428" s="41"/>
      <c r="C2428" s="279" t="s">
        <v>19</v>
      </c>
      <c r="D2428" s="279" t="s">
        <v>4380</v>
      </c>
      <c r="E2428" s="19" t="s">
        <v>19</v>
      </c>
      <c r="F2428" s="280">
        <v>11.029</v>
      </c>
      <c r="G2428" s="36"/>
      <c r="H2428" s="41"/>
    </row>
    <row r="2429" spans="1:8" s="2" customFormat="1" ht="16.899999999999999" customHeight="1">
      <c r="A2429" s="36"/>
      <c r="B2429" s="41"/>
      <c r="C2429" s="279" t="s">
        <v>19</v>
      </c>
      <c r="D2429" s="279" t="s">
        <v>4315</v>
      </c>
      <c r="E2429" s="19" t="s">
        <v>19</v>
      </c>
      <c r="F2429" s="280">
        <v>0</v>
      </c>
      <c r="G2429" s="36"/>
      <c r="H2429" s="41"/>
    </row>
    <row r="2430" spans="1:8" s="2" customFormat="1" ht="16.899999999999999" customHeight="1">
      <c r="A2430" s="36"/>
      <c r="B2430" s="41"/>
      <c r="C2430" s="279" t="s">
        <v>19</v>
      </c>
      <c r="D2430" s="279" t="s">
        <v>4381</v>
      </c>
      <c r="E2430" s="19" t="s">
        <v>19</v>
      </c>
      <c r="F2430" s="280">
        <v>61.984999999999999</v>
      </c>
      <c r="G2430" s="36"/>
      <c r="H2430" s="41"/>
    </row>
    <row r="2431" spans="1:8" s="2" customFormat="1" ht="16.899999999999999" customHeight="1">
      <c r="A2431" s="36"/>
      <c r="B2431" s="41"/>
      <c r="C2431" s="279" t="s">
        <v>19</v>
      </c>
      <c r="D2431" s="279" t="s">
        <v>4378</v>
      </c>
      <c r="E2431" s="19" t="s">
        <v>19</v>
      </c>
      <c r="F2431" s="280">
        <v>3.5550000000000002</v>
      </c>
      <c r="G2431" s="36"/>
      <c r="H2431" s="41"/>
    </row>
    <row r="2432" spans="1:8" s="2" customFormat="1" ht="16.899999999999999" customHeight="1">
      <c r="A2432" s="36"/>
      <c r="B2432" s="41"/>
      <c r="C2432" s="279" t="s">
        <v>19</v>
      </c>
      <c r="D2432" s="279" t="s">
        <v>4382</v>
      </c>
      <c r="E2432" s="19" t="s">
        <v>19</v>
      </c>
      <c r="F2432" s="280">
        <v>8.5649999999999995</v>
      </c>
      <c r="G2432" s="36"/>
      <c r="H2432" s="41"/>
    </row>
    <row r="2433" spans="1:8" s="2" customFormat="1" ht="16.899999999999999" customHeight="1">
      <c r="A2433" s="36"/>
      <c r="B2433" s="41"/>
      <c r="C2433" s="279" t="s">
        <v>19</v>
      </c>
      <c r="D2433" s="279" t="s">
        <v>4383</v>
      </c>
      <c r="E2433" s="19" t="s">
        <v>19</v>
      </c>
      <c r="F2433" s="280">
        <v>10.787000000000001</v>
      </c>
      <c r="G2433" s="36"/>
      <c r="H2433" s="41"/>
    </row>
    <row r="2434" spans="1:8" s="2" customFormat="1" ht="16.899999999999999" customHeight="1">
      <c r="A2434" s="36"/>
      <c r="B2434" s="41"/>
      <c r="C2434" s="279" t="s">
        <v>19</v>
      </c>
      <c r="D2434" s="279" t="s">
        <v>4316</v>
      </c>
      <c r="E2434" s="19" t="s">
        <v>19</v>
      </c>
      <c r="F2434" s="280">
        <v>0</v>
      </c>
      <c r="G2434" s="36"/>
      <c r="H2434" s="41"/>
    </row>
    <row r="2435" spans="1:8" s="2" customFormat="1" ht="16.899999999999999" customHeight="1">
      <c r="A2435" s="36"/>
      <c r="B2435" s="41"/>
      <c r="C2435" s="279" t="s">
        <v>19</v>
      </c>
      <c r="D2435" s="279" t="s">
        <v>4384</v>
      </c>
      <c r="E2435" s="19" t="s">
        <v>19</v>
      </c>
      <c r="F2435" s="280">
        <v>8.3160000000000007</v>
      </c>
      <c r="G2435" s="36"/>
      <c r="H2435" s="41"/>
    </row>
    <row r="2436" spans="1:8" s="2" customFormat="1" ht="16.899999999999999" customHeight="1">
      <c r="A2436" s="36"/>
      <c r="B2436" s="41"/>
      <c r="C2436" s="279" t="s">
        <v>19</v>
      </c>
      <c r="D2436" s="279" t="s">
        <v>4385</v>
      </c>
      <c r="E2436" s="19" t="s">
        <v>19</v>
      </c>
      <c r="F2436" s="280">
        <v>59.488999999999997</v>
      </c>
      <c r="G2436" s="36"/>
      <c r="H2436" s="41"/>
    </row>
    <row r="2437" spans="1:8" s="2" customFormat="1" ht="16.899999999999999" customHeight="1">
      <c r="A2437" s="36"/>
      <c r="B2437" s="41"/>
      <c r="C2437" s="279" t="s">
        <v>19</v>
      </c>
      <c r="D2437" s="279" t="s">
        <v>4386</v>
      </c>
      <c r="E2437" s="19" t="s">
        <v>19</v>
      </c>
      <c r="F2437" s="280">
        <v>3.9569999999999999</v>
      </c>
      <c r="G2437" s="36"/>
      <c r="H2437" s="41"/>
    </row>
    <row r="2438" spans="1:8" s="2" customFormat="1" ht="16.899999999999999" customHeight="1">
      <c r="A2438" s="36"/>
      <c r="B2438" s="41"/>
      <c r="C2438" s="279" t="s">
        <v>19</v>
      </c>
      <c r="D2438" s="279" t="s">
        <v>4387</v>
      </c>
      <c r="E2438" s="19" t="s">
        <v>19</v>
      </c>
      <c r="F2438" s="280">
        <v>1.018</v>
      </c>
      <c r="G2438" s="36"/>
      <c r="H2438" s="41"/>
    </row>
    <row r="2439" spans="1:8" s="2" customFormat="1" ht="16.899999999999999" customHeight="1">
      <c r="A2439" s="36"/>
      <c r="B2439" s="41"/>
      <c r="C2439" s="279" t="s">
        <v>19</v>
      </c>
      <c r="D2439" s="279" t="s">
        <v>4388</v>
      </c>
      <c r="E2439" s="19" t="s">
        <v>19</v>
      </c>
      <c r="F2439" s="280">
        <v>8.343</v>
      </c>
      <c r="G2439" s="36"/>
      <c r="H2439" s="41"/>
    </row>
    <row r="2440" spans="1:8" s="2" customFormat="1" ht="16.899999999999999" customHeight="1">
      <c r="A2440" s="36"/>
      <c r="B2440" s="41"/>
      <c r="C2440" s="279" t="s">
        <v>19</v>
      </c>
      <c r="D2440" s="279" t="s">
        <v>4389</v>
      </c>
      <c r="E2440" s="19" t="s">
        <v>19</v>
      </c>
      <c r="F2440" s="280">
        <v>1.2529999999999999</v>
      </c>
      <c r="G2440" s="36"/>
      <c r="H2440" s="41"/>
    </row>
    <row r="2441" spans="1:8" s="2" customFormat="1" ht="16.899999999999999" customHeight="1">
      <c r="A2441" s="36"/>
      <c r="B2441" s="41"/>
      <c r="C2441" s="279" t="s">
        <v>19</v>
      </c>
      <c r="D2441" s="279" t="s">
        <v>4390</v>
      </c>
      <c r="E2441" s="19" t="s">
        <v>19</v>
      </c>
      <c r="F2441" s="280">
        <v>9.6509999999999998</v>
      </c>
      <c r="G2441" s="36"/>
      <c r="H2441" s="41"/>
    </row>
    <row r="2442" spans="1:8" s="2" customFormat="1" ht="16.899999999999999" customHeight="1">
      <c r="A2442" s="36"/>
      <c r="B2442" s="41"/>
      <c r="C2442" s="279" t="s">
        <v>19</v>
      </c>
      <c r="D2442" s="279" t="s">
        <v>4319</v>
      </c>
      <c r="E2442" s="19" t="s">
        <v>19</v>
      </c>
      <c r="F2442" s="280">
        <v>0</v>
      </c>
      <c r="G2442" s="36"/>
      <c r="H2442" s="41"/>
    </row>
    <row r="2443" spans="1:8" s="2" customFormat="1" ht="16.899999999999999" customHeight="1">
      <c r="A2443" s="36"/>
      <c r="B2443" s="41"/>
      <c r="C2443" s="279" t="s">
        <v>19</v>
      </c>
      <c r="D2443" s="279" t="s">
        <v>4391</v>
      </c>
      <c r="E2443" s="19" t="s">
        <v>19</v>
      </c>
      <c r="F2443" s="280">
        <v>101.509</v>
      </c>
      <c r="G2443" s="36"/>
      <c r="H2443" s="41"/>
    </row>
    <row r="2444" spans="1:8" s="2" customFormat="1" ht="16.899999999999999" customHeight="1">
      <c r="A2444" s="36"/>
      <c r="B2444" s="41"/>
      <c r="C2444" s="279" t="s">
        <v>19</v>
      </c>
      <c r="D2444" s="279" t="s">
        <v>4392</v>
      </c>
      <c r="E2444" s="19" t="s">
        <v>19</v>
      </c>
      <c r="F2444" s="280">
        <v>34.805999999999997</v>
      </c>
      <c r="G2444" s="36"/>
      <c r="H2444" s="41"/>
    </row>
    <row r="2445" spans="1:8" s="2" customFormat="1" ht="16.899999999999999" customHeight="1">
      <c r="A2445" s="36"/>
      <c r="B2445" s="41"/>
      <c r="C2445" s="279" t="s">
        <v>19</v>
      </c>
      <c r="D2445" s="279" t="s">
        <v>4393</v>
      </c>
      <c r="E2445" s="19" t="s">
        <v>19</v>
      </c>
      <c r="F2445" s="280">
        <v>2.9039999999999999</v>
      </c>
      <c r="G2445" s="36"/>
      <c r="H2445" s="41"/>
    </row>
    <row r="2446" spans="1:8" s="2" customFormat="1" ht="16.899999999999999" customHeight="1">
      <c r="A2446" s="36"/>
      <c r="B2446" s="41"/>
      <c r="C2446" s="279" t="s">
        <v>416</v>
      </c>
      <c r="D2446" s="279" t="s">
        <v>417</v>
      </c>
      <c r="E2446" s="19" t="s">
        <v>152</v>
      </c>
      <c r="F2446" s="280">
        <v>1008.24</v>
      </c>
      <c r="G2446" s="36"/>
      <c r="H2446" s="41"/>
    </row>
    <row r="2447" spans="1:8" s="2" customFormat="1" ht="16.899999999999999" customHeight="1">
      <c r="A2447" s="36"/>
      <c r="B2447" s="41"/>
      <c r="C2447" s="279" t="s">
        <v>722</v>
      </c>
      <c r="D2447" s="279" t="s">
        <v>723</v>
      </c>
      <c r="E2447" s="19" t="s">
        <v>152</v>
      </c>
      <c r="F2447" s="280">
        <v>1574.989</v>
      </c>
      <c r="G2447" s="36"/>
      <c r="H2447" s="41"/>
    </row>
    <row r="2448" spans="1:8" s="2" customFormat="1" ht="16.899999999999999" customHeight="1">
      <c r="A2448" s="36"/>
      <c r="B2448" s="41"/>
      <c r="C2448" s="275" t="s">
        <v>3899</v>
      </c>
      <c r="D2448" s="276" t="s">
        <v>3900</v>
      </c>
      <c r="E2448" s="277" t="s">
        <v>186</v>
      </c>
      <c r="F2448" s="278">
        <v>150</v>
      </c>
      <c r="G2448" s="36"/>
      <c r="H2448" s="41"/>
    </row>
    <row r="2449" spans="1:8" s="2" customFormat="1" ht="16.899999999999999" customHeight="1">
      <c r="A2449" s="36"/>
      <c r="B2449" s="41"/>
      <c r="C2449" s="279" t="s">
        <v>19</v>
      </c>
      <c r="D2449" s="279" t="s">
        <v>4129</v>
      </c>
      <c r="E2449" s="19" t="s">
        <v>19</v>
      </c>
      <c r="F2449" s="280">
        <v>0</v>
      </c>
      <c r="G2449" s="36"/>
      <c r="H2449" s="41"/>
    </row>
    <row r="2450" spans="1:8" s="2" customFormat="1" ht="16.899999999999999" customHeight="1">
      <c r="A2450" s="36"/>
      <c r="B2450" s="41"/>
      <c r="C2450" s="279" t="s">
        <v>3899</v>
      </c>
      <c r="D2450" s="279" t="s">
        <v>1582</v>
      </c>
      <c r="E2450" s="19" t="s">
        <v>19</v>
      </c>
      <c r="F2450" s="280">
        <v>150</v>
      </c>
      <c r="G2450" s="36"/>
      <c r="H2450" s="41"/>
    </row>
    <row r="2451" spans="1:8" s="2" customFormat="1" ht="16.899999999999999" customHeight="1">
      <c r="A2451" s="36"/>
      <c r="B2451" s="41"/>
      <c r="C2451" s="281" t="s">
        <v>7614</v>
      </c>
      <c r="D2451" s="36"/>
      <c r="E2451" s="36"/>
      <c r="F2451" s="36"/>
      <c r="G2451" s="36"/>
      <c r="H2451" s="41"/>
    </row>
    <row r="2452" spans="1:8" s="2" customFormat="1" ht="16.899999999999999" customHeight="1">
      <c r="A2452" s="36"/>
      <c r="B2452" s="41"/>
      <c r="C2452" s="279" t="s">
        <v>5032</v>
      </c>
      <c r="D2452" s="279" t="s">
        <v>5033</v>
      </c>
      <c r="E2452" s="19" t="s">
        <v>186</v>
      </c>
      <c r="F2452" s="280">
        <v>150</v>
      </c>
      <c r="G2452" s="36"/>
      <c r="H2452" s="41"/>
    </row>
    <row r="2453" spans="1:8" s="2" customFormat="1" ht="16.899999999999999" customHeight="1">
      <c r="A2453" s="36"/>
      <c r="B2453" s="41"/>
      <c r="C2453" s="279" t="s">
        <v>5040</v>
      </c>
      <c r="D2453" s="279" t="s">
        <v>5041</v>
      </c>
      <c r="E2453" s="19" t="s">
        <v>135</v>
      </c>
      <c r="F2453" s="280">
        <v>525</v>
      </c>
      <c r="G2453" s="36"/>
      <c r="H2453" s="41"/>
    </row>
    <row r="2454" spans="1:8" s="2" customFormat="1" ht="16.899999999999999" customHeight="1">
      <c r="A2454" s="36"/>
      <c r="B2454" s="41"/>
      <c r="C2454" s="279" t="s">
        <v>5037</v>
      </c>
      <c r="D2454" s="279" t="s">
        <v>5038</v>
      </c>
      <c r="E2454" s="19" t="s">
        <v>186</v>
      </c>
      <c r="F2454" s="280">
        <v>150</v>
      </c>
      <c r="G2454" s="36"/>
      <c r="H2454" s="41"/>
    </row>
    <row r="2455" spans="1:8" s="2" customFormat="1" ht="26.45" customHeight="1">
      <c r="A2455" s="36"/>
      <c r="B2455" s="41"/>
      <c r="C2455" s="274" t="s">
        <v>7657</v>
      </c>
      <c r="D2455" s="274" t="s">
        <v>95</v>
      </c>
      <c r="E2455" s="36"/>
      <c r="F2455" s="36"/>
      <c r="G2455" s="36"/>
      <c r="H2455" s="41"/>
    </row>
    <row r="2456" spans="1:8" s="2" customFormat="1" ht="16.899999999999999" customHeight="1">
      <c r="A2456" s="36"/>
      <c r="B2456" s="41"/>
      <c r="C2456" s="275" t="s">
        <v>133</v>
      </c>
      <c r="D2456" s="276" t="s">
        <v>5245</v>
      </c>
      <c r="E2456" s="277" t="s">
        <v>135</v>
      </c>
      <c r="F2456" s="278">
        <v>6.46</v>
      </c>
      <c r="G2456" s="36"/>
      <c r="H2456" s="41"/>
    </row>
    <row r="2457" spans="1:8" s="2" customFormat="1" ht="16.899999999999999" customHeight="1">
      <c r="A2457" s="36"/>
      <c r="B2457" s="41"/>
      <c r="C2457" s="279" t="s">
        <v>19</v>
      </c>
      <c r="D2457" s="279" t="s">
        <v>5286</v>
      </c>
      <c r="E2457" s="19" t="s">
        <v>19</v>
      </c>
      <c r="F2457" s="280">
        <v>0</v>
      </c>
      <c r="G2457" s="36"/>
      <c r="H2457" s="41"/>
    </row>
    <row r="2458" spans="1:8" s="2" customFormat="1" ht="16.899999999999999" customHeight="1">
      <c r="A2458" s="36"/>
      <c r="B2458" s="41"/>
      <c r="C2458" s="279" t="s">
        <v>133</v>
      </c>
      <c r="D2458" s="279" t="s">
        <v>5423</v>
      </c>
      <c r="E2458" s="19" t="s">
        <v>19</v>
      </c>
      <c r="F2458" s="280">
        <v>6.46</v>
      </c>
      <c r="G2458" s="36"/>
      <c r="H2458" s="41"/>
    </row>
    <row r="2459" spans="1:8" s="2" customFormat="1" ht="16.899999999999999" customHeight="1">
      <c r="A2459" s="36"/>
      <c r="B2459" s="41"/>
      <c r="C2459" s="281" t="s">
        <v>7614</v>
      </c>
      <c r="D2459" s="36"/>
      <c r="E2459" s="36"/>
      <c r="F2459" s="36"/>
      <c r="G2459" s="36"/>
      <c r="H2459" s="41"/>
    </row>
    <row r="2460" spans="1:8" s="2" customFormat="1" ht="16.899999999999999" customHeight="1">
      <c r="A2460" s="36"/>
      <c r="B2460" s="41"/>
      <c r="C2460" s="279" t="s">
        <v>5417</v>
      </c>
      <c r="D2460" s="279" t="s">
        <v>5418</v>
      </c>
      <c r="E2460" s="19" t="s">
        <v>135</v>
      </c>
      <c r="F2460" s="280">
        <v>6.46</v>
      </c>
      <c r="G2460" s="36"/>
      <c r="H2460" s="41"/>
    </row>
    <row r="2461" spans="1:8" s="2" customFormat="1" ht="16.899999999999999" customHeight="1">
      <c r="A2461" s="36"/>
      <c r="B2461" s="41"/>
      <c r="C2461" s="279" t="s">
        <v>789</v>
      </c>
      <c r="D2461" s="279" t="s">
        <v>790</v>
      </c>
      <c r="E2461" s="19" t="s">
        <v>135</v>
      </c>
      <c r="F2461" s="280">
        <v>6.46</v>
      </c>
      <c r="G2461" s="36"/>
      <c r="H2461" s="41"/>
    </row>
    <row r="2462" spans="1:8" s="2" customFormat="1" ht="16.899999999999999" customHeight="1">
      <c r="A2462" s="36"/>
      <c r="B2462" s="41"/>
      <c r="C2462" s="279" t="s">
        <v>5409</v>
      </c>
      <c r="D2462" s="279" t="s">
        <v>5410</v>
      </c>
      <c r="E2462" s="19" t="s">
        <v>135</v>
      </c>
      <c r="F2462" s="280">
        <v>6.46</v>
      </c>
      <c r="G2462" s="36"/>
      <c r="H2462" s="41"/>
    </row>
    <row r="2463" spans="1:8" s="2" customFormat="1" ht="16.899999999999999" customHeight="1">
      <c r="A2463" s="36"/>
      <c r="B2463" s="41"/>
      <c r="C2463" s="275" t="s">
        <v>5248</v>
      </c>
      <c r="D2463" s="276" t="s">
        <v>5249</v>
      </c>
      <c r="E2463" s="277" t="s">
        <v>152</v>
      </c>
      <c r="F2463" s="278">
        <v>0.67500000000000004</v>
      </c>
      <c r="G2463" s="36"/>
      <c r="H2463" s="41"/>
    </row>
    <row r="2464" spans="1:8" s="2" customFormat="1" ht="16.899999999999999" customHeight="1">
      <c r="A2464" s="36"/>
      <c r="B2464" s="41"/>
      <c r="C2464" s="279" t="s">
        <v>19</v>
      </c>
      <c r="D2464" s="279" t="s">
        <v>5357</v>
      </c>
      <c r="E2464" s="19" t="s">
        <v>19</v>
      </c>
      <c r="F2464" s="280">
        <v>0</v>
      </c>
      <c r="G2464" s="36"/>
      <c r="H2464" s="41"/>
    </row>
    <row r="2465" spans="1:8" s="2" customFormat="1" ht="16.899999999999999" customHeight="1">
      <c r="A2465" s="36"/>
      <c r="B2465" s="41"/>
      <c r="C2465" s="279" t="s">
        <v>5248</v>
      </c>
      <c r="D2465" s="279" t="s">
        <v>5565</v>
      </c>
      <c r="E2465" s="19" t="s">
        <v>19</v>
      </c>
      <c r="F2465" s="280">
        <v>0.67500000000000004</v>
      </c>
      <c r="G2465" s="36"/>
      <c r="H2465" s="41"/>
    </row>
    <row r="2466" spans="1:8" s="2" customFormat="1" ht="16.899999999999999" customHeight="1">
      <c r="A2466" s="36"/>
      <c r="B2466" s="41"/>
      <c r="C2466" s="281" t="s">
        <v>7614</v>
      </c>
      <c r="D2466" s="36"/>
      <c r="E2466" s="36"/>
      <c r="F2466" s="36"/>
      <c r="G2466" s="36"/>
      <c r="H2466" s="41"/>
    </row>
    <row r="2467" spans="1:8" s="2" customFormat="1" ht="16.899999999999999" customHeight="1">
      <c r="A2467" s="36"/>
      <c r="B2467" s="41"/>
      <c r="C2467" s="279" t="s">
        <v>3232</v>
      </c>
      <c r="D2467" s="279" t="s">
        <v>5561</v>
      </c>
      <c r="E2467" s="19" t="s">
        <v>152</v>
      </c>
      <c r="F2467" s="280">
        <v>0.67500000000000004</v>
      </c>
      <c r="G2467" s="36"/>
      <c r="H2467" s="41"/>
    </row>
    <row r="2468" spans="1:8" s="2" customFormat="1" ht="16.899999999999999" customHeight="1">
      <c r="A2468" s="36"/>
      <c r="B2468" s="41"/>
      <c r="C2468" s="279" t="s">
        <v>1993</v>
      </c>
      <c r="D2468" s="279" t="s">
        <v>1994</v>
      </c>
      <c r="E2468" s="19" t="s">
        <v>157</v>
      </c>
      <c r="F2468" s="280">
        <v>11.961</v>
      </c>
      <c r="G2468" s="36"/>
      <c r="H2468" s="41"/>
    </row>
    <row r="2469" spans="1:8" s="2" customFormat="1" ht="16.899999999999999" customHeight="1">
      <c r="A2469" s="36"/>
      <c r="B2469" s="41"/>
      <c r="C2469" s="279" t="s">
        <v>2001</v>
      </c>
      <c r="D2469" s="279" t="s">
        <v>2002</v>
      </c>
      <c r="E2469" s="19" t="s">
        <v>157</v>
      </c>
      <c r="F2469" s="280">
        <v>51.234000000000002</v>
      </c>
      <c r="G2469" s="36"/>
      <c r="H2469" s="41"/>
    </row>
    <row r="2470" spans="1:8" s="2" customFormat="1" ht="16.899999999999999" customHeight="1">
      <c r="A2470" s="36"/>
      <c r="B2470" s="41"/>
      <c r="C2470" s="275" t="s">
        <v>150</v>
      </c>
      <c r="D2470" s="276" t="s">
        <v>151</v>
      </c>
      <c r="E2470" s="277" t="s">
        <v>152</v>
      </c>
      <c r="F2470" s="278">
        <v>4.0599999999999996</v>
      </c>
      <c r="G2470" s="36"/>
      <c r="H2470" s="41"/>
    </row>
    <row r="2471" spans="1:8" s="2" customFormat="1" ht="16.899999999999999" customHeight="1">
      <c r="A2471" s="36"/>
      <c r="B2471" s="41"/>
      <c r="C2471" s="279" t="s">
        <v>19</v>
      </c>
      <c r="D2471" s="279" t="s">
        <v>5475</v>
      </c>
      <c r="E2471" s="19" t="s">
        <v>19</v>
      </c>
      <c r="F2471" s="280">
        <v>0</v>
      </c>
      <c r="G2471" s="36"/>
      <c r="H2471" s="41"/>
    </row>
    <row r="2472" spans="1:8" s="2" customFormat="1" ht="16.899999999999999" customHeight="1">
      <c r="A2472" s="36"/>
      <c r="B2472" s="41"/>
      <c r="C2472" s="279" t="s">
        <v>19</v>
      </c>
      <c r="D2472" s="279" t="s">
        <v>5552</v>
      </c>
      <c r="E2472" s="19" t="s">
        <v>19</v>
      </c>
      <c r="F2472" s="280">
        <v>0</v>
      </c>
      <c r="G2472" s="36"/>
      <c r="H2472" s="41"/>
    </row>
    <row r="2473" spans="1:8" s="2" customFormat="1" ht="16.899999999999999" customHeight="1">
      <c r="A2473" s="36"/>
      <c r="B2473" s="41"/>
      <c r="C2473" s="279" t="s">
        <v>19</v>
      </c>
      <c r="D2473" s="279" t="s">
        <v>5553</v>
      </c>
      <c r="E2473" s="19" t="s">
        <v>19</v>
      </c>
      <c r="F2473" s="280">
        <v>2.3849999999999998</v>
      </c>
      <c r="G2473" s="36"/>
      <c r="H2473" s="41"/>
    </row>
    <row r="2474" spans="1:8" s="2" customFormat="1" ht="16.899999999999999" customHeight="1">
      <c r="A2474" s="36"/>
      <c r="B2474" s="41"/>
      <c r="C2474" s="279" t="s">
        <v>19</v>
      </c>
      <c r="D2474" s="279" t="s">
        <v>5554</v>
      </c>
      <c r="E2474" s="19" t="s">
        <v>19</v>
      </c>
      <c r="F2474" s="280">
        <v>0</v>
      </c>
      <c r="G2474" s="36"/>
      <c r="H2474" s="41"/>
    </row>
    <row r="2475" spans="1:8" s="2" customFormat="1" ht="16.899999999999999" customHeight="1">
      <c r="A2475" s="36"/>
      <c r="B2475" s="41"/>
      <c r="C2475" s="279" t="s">
        <v>19</v>
      </c>
      <c r="D2475" s="279" t="s">
        <v>5555</v>
      </c>
      <c r="E2475" s="19" t="s">
        <v>19</v>
      </c>
      <c r="F2475" s="280">
        <v>0.68200000000000005</v>
      </c>
      <c r="G2475" s="36"/>
      <c r="H2475" s="41"/>
    </row>
    <row r="2476" spans="1:8" s="2" customFormat="1" ht="16.899999999999999" customHeight="1">
      <c r="A2476" s="36"/>
      <c r="B2476" s="41"/>
      <c r="C2476" s="279" t="s">
        <v>19</v>
      </c>
      <c r="D2476" s="279" t="s">
        <v>5556</v>
      </c>
      <c r="E2476" s="19" t="s">
        <v>19</v>
      </c>
      <c r="F2476" s="280">
        <v>0</v>
      </c>
      <c r="G2476" s="36"/>
      <c r="H2476" s="41"/>
    </row>
    <row r="2477" spans="1:8" s="2" customFormat="1" ht="16.899999999999999" customHeight="1">
      <c r="A2477" s="36"/>
      <c r="B2477" s="41"/>
      <c r="C2477" s="279" t="s">
        <v>19</v>
      </c>
      <c r="D2477" s="279" t="s">
        <v>5372</v>
      </c>
      <c r="E2477" s="19" t="s">
        <v>19</v>
      </c>
      <c r="F2477" s="280">
        <v>7.4999999999999997E-2</v>
      </c>
      <c r="G2477" s="36"/>
      <c r="H2477" s="41"/>
    </row>
    <row r="2478" spans="1:8" s="2" customFormat="1" ht="16.899999999999999" customHeight="1">
      <c r="A2478" s="36"/>
      <c r="B2478" s="41"/>
      <c r="C2478" s="279" t="s">
        <v>19</v>
      </c>
      <c r="D2478" s="279" t="s">
        <v>5557</v>
      </c>
      <c r="E2478" s="19" t="s">
        <v>19</v>
      </c>
      <c r="F2478" s="280">
        <v>0</v>
      </c>
      <c r="G2478" s="36"/>
      <c r="H2478" s="41"/>
    </row>
    <row r="2479" spans="1:8" s="2" customFormat="1" ht="16.899999999999999" customHeight="1">
      <c r="A2479" s="36"/>
      <c r="B2479" s="41"/>
      <c r="C2479" s="279" t="s">
        <v>19</v>
      </c>
      <c r="D2479" s="279" t="s">
        <v>5558</v>
      </c>
      <c r="E2479" s="19" t="s">
        <v>19</v>
      </c>
      <c r="F2479" s="280">
        <v>0.9</v>
      </c>
      <c r="G2479" s="36"/>
      <c r="H2479" s="41"/>
    </row>
    <row r="2480" spans="1:8" s="2" customFormat="1" ht="16.899999999999999" customHeight="1">
      <c r="A2480" s="36"/>
      <c r="B2480" s="41"/>
      <c r="C2480" s="279" t="s">
        <v>19</v>
      </c>
      <c r="D2480" s="279" t="s">
        <v>5559</v>
      </c>
      <c r="E2480" s="19" t="s">
        <v>19</v>
      </c>
      <c r="F2480" s="280">
        <v>0</v>
      </c>
      <c r="G2480" s="36"/>
      <c r="H2480" s="41"/>
    </row>
    <row r="2481" spans="1:8" s="2" customFormat="1" ht="16.899999999999999" customHeight="1">
      <c r="A2481" s="36"/>
      <c r="B2481" s="41"/>
      <c r="C2481" s="279" t="s">
        <v>19</v>
      </c>
      <c r="D2481" s="279" t="s">
        <v>5560</v>
      </c>
      <c r="E2481" s="19" t="s">
        <v>19</v>
      </c>
      <c r="F2481" s="280">
        <v>1.7999999999999999E-2</v>
      </c>
      <c r="G2481" s="36"/>
      <c r="H2481" s="41"/>
    </row>
    <row r="2482" spans="1:8" s="2" customFormat="1" ht="16.899999999999999" customHeight="1">
      <c r="A2482" s="36"/>
      <c r="B2482" s="41"/>
      <c r="C2482" s="279" t="s">
        <v>150</v>
      </c>
      <c r="D2482" s="279" t="s">
        <v>349</v>
      </c>
      <c r="E2482" s="19" t="s">
        <v>19</v>
      </c>
      <c r="F2482" s="280">
        <v>4.0599999999999996</v>
      </c>
      <c r="G2482" s="36"/>
      <c r="H2482" s="41"/>
    </row>
    <row r="2483" spans="1:8" s="2" customFormat="1" ht="16.899999999999999" customHeight="1">
      <c r="A2483" s="36"/>
      <c r="B2483" s="41"/>
      <c r="C2483" s="281" t="s">
        <v>7614</v>
      </c>
      <c r="D2483" s="36"/>
      <c r="E2483" s="36"/>
      <c r="F2483" s="36"/>
      <c r="G2483" s="36"/>
      <c r="H2483" s="41"/>
    </row>
    <row r="2484" spans="1:8" s="2" customFormat="1" ht="16.899999999999999" customHeight="1">
      <c r="A2484" s="36"/>
      <c r="B2484" s="41"/>
      <c r="C2484" s="279" t="s">
        <v>1746</v>
      </c>
      <c r="D2484" s="279" t="s">
        <v>1747</v>
      </c>
      <c r="E2484" s="19" t="s">
        <v>152</v>
      </c>
      <c r="F2484" s="280">
        <v>4.0599999999999996</v>
      </c>
      <c r="G2484" s="36"/>
      <c r="H2484" s="41"/>
    </row>
    <row r="2485" spans="1:8" s="2" customFormat="1" ht="16.899999999999999" customHeight="1">
      <c r="A2485" s="36"/>
      <c r="B2485" s="41"/>
      <c r="C2485" s="279" t="s">
        <v>1993</v>
      </c>
      <c r="D2485" s="279" t="s">
        <v>1994</v>
      </c>
      <c r="E2485" s="19" t="s">
        <v>157</v>
      </c>
      <c r="F2485" s="280">
        <v>11.961</v>
      </c>
      <c r="G2485" s="36"/>
      <c r="H2485" s="41"/>
    </row>
    <row r="2486" spans="1:8" s="2" customFormat="1" ht="16.899999999999999" customHeight="1">
      <c r="A2486" s="36"/>
      <c r="B2486" s="41"/>
      <c r="C2486" s="275" t="s">
        <v>5258</v>
      </c>
      <c r="D2486" s="276" t="s">
        <v>5259</v>
      </c>
      <c r="E2486" s="277" t="s">
        <v>186</v>
      </c>
      <c r="F2486" s="278">
        <v>3.2</v>
      </c>
      <c r="G2486" s="36"/>
      <c r="H2486" s="41"/>
    </row>
    <row r="2487" spans="1:8" s="2" customFormat="1" ht="16.899999999999999" customHeight="1">
      <c r="A2487" s="36"/>
      <c r="B2487" s="41"/>
      <c r="C2487" s="279" t="s">
        <v>19</v>
      </c>
      <c r="D2487" s="279" t="s">
        <v>5286</v>
      </c>
      <c r="E2487" s="19" t="s">
        <v>19</v>
      </c>
      <c r="F2487" s="280">
        <v>0</v>
      </c>
      <c r="G2487" s="36"/>
      <c r="H2487" s="41"/>
    </row>
    <row r="2488" spans="1:8" s="2" customFormat="1" ht="16.899999999999999" customHeight="1">
      <c r="A2488" s="36"/>
      <c r="B2488" s="41"/>
      <c r="C2488" s="279" t="s">
        <v>5258</v>
      </c>
      <c r="D2488" s="279" t="s">
        <v>5303</v>
      </c>
      <c r="E2488" s="19" t="s">
        <v>19</v>
      </c>
      <c r="F2488" s="280">
        <v>3.2</v>
      </c>
      <c r="G2488" s="36"/>
      <c r="H2488" s="41"/>
    </row>
    <row r="2489" spans="1:8" s="2" customFormat="1" ht="16.899999999999999" customHeight="1">
      <c r="A2489" s="36"/>
      <c r="B2489" s="41"/>
      <c r="C2489" s="281" t="s">
        <v>7614</v>
      </c>
      <c r="D2489" s="36"/>
      <c r="E2489" s="36"/>
      <c r="F2489" s="36"/>
      <c r="G2489" s="36"/>
      <c r="H2489" s="41"/>
    </row>
    <row r="2490" spans="1:8" s="2" customFormat="1" ht="16.899999999999999" customHeight="1">
      <c r="A2490" s="36"/>
      <c r="B2490" s="41"/>
      <c r="C2490" s="279" t="s">
        <v>5299</v>
      </c>
      <c r="D2490" s="279" t="s">
        <v>5300</v>
      </c>
      <c r="E2490" s="19" t="s">
        <v>186</v>
      </c>
      <c r="F2490" s="280">
        <v>3.2</v>
      </c>
      <c r="G2490" s="36"/>
      <c r="H2490" s="41"/>
    </row>
    <row r="2491" spans="1:8" s="2" customFormat="1" ht="16.899999999999999" customHeight="1">
      <c r="A2491" s="36"/>
      <c r="B2491" s="41"/>
      <c r="C2491" s="279" t="s">
        <v>1940</v>
      </c>
      <c r="D2491" s="279" t="s">
        <v>1941</v>
      </c>
      <c r="E2491" s="19" t="s">
        <v>157</v>
      </c>
      <c r="F2491" s="280">
        <v>2.931</v>
      </c>
      <c r="G2491" s="36"/>
      <c r="H2491" s="41"/>
    </row>
    <row r="2492" spans="1:8" s="2" customFormat="1" ht="16.899999999999999" customHeight="1">
      <c r="A2492" s="36"/>
      <c r="B2492" s="41"/>
      <c r="C2492" s="279" t="s">
        <v>1949</v>
      </c>
      <c r="D2492" s="279" t="s">
        <v>1950</v>
      </c>
      <c r="E2492" s="19" t="s">
        <v>157</v>
      </c>
      <c r="F2492" s="280">
        <v>11.724</v>
      </c>
      <c r="G2492" s="36"/>
      <c r="H2492" s="41"/>
    </row>
    <row r="2493" spans="1:8" s="2" customFormat="1" ht="16.899999999999999" customHeight="1">
      <c r="A2493" s="36"/>
      <c r="B2493" s="41"/>
      <c r="C2493" s="275" t="s">
        <v>5262</v>
      </c>
      <c r="D2493" s="276" t="s">
        <v>5263</v>
      </c>
      <c r="E2493" s="277" t="s">
        <v>267</v>
      </c>
      <c r="F2493" s="278">
        <v>169.56700000000001</v>
      </c>
      <c r="G2493" s="36"/>
      <c r="H2493" s="41"/>
    </row>
    <row r="2494" spans="1:8" s="2" customFormat="1" ht="16.899999999999999" customHeight="1">
      <c r="A2494" s="36"/>
      <c r="B2494" s="41"/>
      <c r="C2494" s="279" t="s">
        <v>19</v>
      </c>
      <c r="D2494" s="279" t="s">
        <v>5286</v>
      </c>
      <c r="E2494" s="19" t="s">
        <v>19</v>
      </c>
      <c r="F2494" s="280">
        <v>0</v>
      </c>
      <c r="G2494" s="36"/>
      <c r="H2494" s="41"/>
    </row>
    <row r="2495" spans="1:8" s="2" customFormat="1" ht="16.899999999999999" customHeight="1">
      <c r="A2495" s="36"/>
      <c r="B2495" s="41"/>
      <c r="C2495" s="279" t="s">
        <v>19</v>
      </c>
      <c r="D2495" s="279" t="s">
        <v>5726</v>
      </c>
      <c r="E2495" s="19" t="s">
        <v>19</v>
      </c>
      <c r="F2495" s="280">
        <v>132.66</v>
      </c>
      <c r="G2495" s="36"/>
      <c r="H2495" s="41"/>
    </row>
    <row r="2496" spans="1:8" s="2" customFormat="1" ht="16.899999999999999" customHeight="1">
      <c r="A2496" s="36"/>
      <c r="B2496" s="41"/>
      <c r="C2496" s="279" t="s">
        <v>19</v>
      </c>
      <c r="D2496" s="279" t="s">
        <v>5727</v>
      </c>
      <c r="E2496" s="19" t="s">
        <v>19</v>
      </c>
      <c r="F2496" s="280">
        <v>20.866</v>
      </c>
      <c r="G2496" s="36"/>
      <c r="H2496" s="41"/>
    </row>
    <row r="2497" spans="1:8" s="2" customFormat="1" ht="16.899999999999999" customHeight="1">
      <c r="A2497" s="36"/>
      <c r="B2497" s="41"/>
      <c r="C2497" s="279" t="s">
        <v>19</v>
      </c>
      <c r="D2497" s="279" t="s">
        <v>5728</v>
      </c>
      <c r="E2497" s="19" t="s">
        <v>19</v>
      </c>
      <c r="F2497" s="280">
        <v>13.041</v>
      </c>
      <c r="G2497" s="36"/>
      <c r="H2497" s="41"/>
    </row>
    <row r="2498" spans="1:8" s="2" customFormat="1" ht="16.899999999999999" customHeight="1">
      <c r="A2498" s="36"/>
      <c r="B2498" s="41"/>
      <c r="C2498" s="279" t="s">
        <v>19</v>
      </c>
      <c r="D2498" s="279" t="s">
        <v>5729</v>
      </c>
      <c r="E2498" s="19" t="s">
        <v>19</v>
      </c>
      <c r="F2498" s="280">
        <v>3</v>
      </c>
      <c r="G2498" s="36"/>
      <c r="H2498" s="41"/>
    </row>
    <row r="2499" spans="1:8" s="2" customFormat="1" ht="16.899999999999999" customHeight="1">
      <c r="A2499" s="36"/>
      <c r="B2499" s="41"/>
      <c r="C2499" s="279" t="s">
        <v>5262</v>
      </c>
      <c r="D2499" s="279" t="s">
        <v>349</v>
      </c>
      <c r="E2499" s="19" t="s">
        <v>19</v>
      </c>
      <c r="F2499" s="280">
        <v>169.56700000000001</v>
      </c>
      <c r="G2499" s="36"/>
      <c r="H2499" s="41"/>
    </row>
    <row r="2500" spans="1:8" s="2" customFormat="1" ht="16.899999999999999" customHeight="1">
      <c r="A2500" s="36"/>
      <c r="B2500" s="41"/>
      <c r="C2500" s="281" t="s">
        <v>7614</v>
      </c>
      <c r="D2500" s="36"/>
      <c r="E2500" s="36"/>
      <c r="F2500" s="36"/>
      <c r="G2500" s="36"/>
      <c r="H2500" s="41"/>
    </row>
    <row r="2501" spans="1:8" s="2" customFormat="1" ht="16.899999999999999" customHeight="1">
      <c r="A2501" s="36"/>
      <c r="B2501" s="41"/>
      <c r="C2501" s="279" t="s">
        <v>5721</v>
      </c>
      <c r="D2501" s="279" t="s">
        <v>5722</v>
      </c>
      <c r="E2501" s="19" t="s">
        <v>267</v>
      </c>
      <c r="F2501" s="280">
        <v>169.56700000000001</v>
      </c>
      <c r="G2501" s="36"/>
      <c r="H2501" s="41"/>
    </row>
    <row r="2502" spans="1:8" s="2" customFormat="1" ht="16.899999999999999" customHeight="1">
      <c r="A2502" s="36"/>
      <c r="B2502" s="41"/>
      <c r="C2502" s="279" t="s">
        <v>3564</v>
      </c>
      <c r="D2502" s="279" t="s">
        <v>3565</v>
      </c>
      <c r="E2502" s="19" t="s">
        <v>267</v>
      </c>
      <c r="F2502" s="280">
        <v>-169.56700000000001</v>
      </c>
      <c r="G2502" s="36"/>
      <c r="H2502" s="41"/>
    </row>
    <row r="2503" spans="1:8" s="2" customFormat="1" ht="16.899999999999999" customHeight="1">
      <c r="A2503" s="36"/>
      <c r="B2503" s="41"/>
      <c r="C2503" s="279" t="s">
        <v>1993</v>
      </c>
      <c r="D2503" s="279" t="s">
        <v>1994</v>
      </c>
      <c r="E2503" s="19" t="s">
        <v>157</v>
      </c>
      <c r="F2503" s="280">
        <v>11.961</v>
      </c>
      <c r="G2503" s="36"/>
      <c r="H2503" s="41"/>
    </row>
    <row r="2504" spans="1:8" s="2" customFormat="1" ht="16.899999999999999" customHeight="1">
      <c r="A2504" s="36"/>
      <c r="B2504" s="41"/>
      <c r="C2504" s="279" t="s">
        <v>2001</v>
      </c>
      <c r="D2504" s="279" t="s">
        <v>2002</v>
      </c>
      <c r="E2504" s="19" t="s">
        <v>157</v>
      </c>
      <c r="F2504" s="280">
        <v>51.234000000000002</v>
      </c>
      <c r="G2504" s="36"/>
      <c r="H2504" s="41"/>
    </row>
    <row r="2505" spans="1:8" s="2" customFormat="1" ht="16.899999999999999" customHeight="1">
      <c r="A2505" s="36"/>
      <c r="B2505" s="41"/>
      <c r="C2505" s="279" t="s">
        <v>5579</v>
      </c>
      <c r="D2505" s="279" t="s">
        <v>5580</v>
      </c>
      <c r="E2505" s="19" t="s">
        <v>135</v>
      </c>
      <c r="F2505" s="280">
        <v>1.5</v>
      </c>
      <c r="G2505" s="36"/>
      <c r="H2505" s="41"/>
    </row>
    <row r="2506" spans="1:8" s="2" customFormat="1" ht="16.899999999999999" customHeight="1">
      <c r="A2506" s="36"/>
      <c r="B2506" s="41"/>
      <c r="C2506" s="279" t="s">
        <v>5429</v>
      </c>
      <c r="D2506" s="279" t="s">
        <v>5430</v>
      </c>
      <c r="E2506" s="19" t="s">
        <v>135</v>
      </c>
      <c r="F2506" s="280">
        <v>1.4550000000000001</v>
      </c>
      <c r="G2506" s="36"/>
      <c r="H2506" s="41"/>
    </row>
    <row r="2507" spans="1:8" s="2" customFormat="1" ht="16.899999999999999" customHeight="1">
      <c r="A2507" s="36"/>
      <c r="B2507" s="41"/>
      <c r="C2507" s="275" t="s">
        <v>5271</v>
      </c>
      <c r="D2507" s="276" t="s">
        <v>5272</v>
      </c>
      <c r="E2507" s="277" t="s">
        <v>186</v>
      </c>
      <c r="F2507" s="278">
        <v>1109.433</v>
      </c>
      <c r="G2507" s="36"/>
      <c r="H2507" s="41"/>
    </row>
    <row r="2508" spans="1:8" s="2" customFormat="1" ht="16.899999999999999" customHeight="1">
      <c r="A2508" s="36"/>
      <c r="B2508" s="41"/>
      <c r="C2508" s="279" t="s">
        <v>19</v>
      </c>
      <c r="D2508" s="279" t="s">
        <v>5445</v>
      </c>
      <c r="E2508" s="19" t="s">
        <v>19</v>
      </c>
      <c r="F2508" s="280">
        <v>0</v>
      </c>
      <c r="G2508" s="36"/>
      <c r="H2508" s="41"/>
    </row>
    <row r="2509" spans="1:8" s="2" customFormat="1" ht="16.899999999999999" customHeight="1">
      <c r="A2509" s="36"/>
      <c r="B2509" s="41"/>
      <c r="C2509" s="279" t="s">
        <v>19</v>
      </c>
      <c r="D2509" s="279" t="s">
        <v>5446</v>
      </c>
      <c r="E2509" s="19" t="s">
        <v>19</v>
      </c>
      <c r="F2509" s="280">
        <v>0</v>
      </c>
      <c r="G2509" s="36"/>
      <c r="H2509" s="41"/>
    </row>
    <row r="2510" spans="1:8" s="2" customFormat="1" ht="16.899999999999999" customHeight="1">
      <c r="A2510" s="36"/>
      <c r="B2510" s="41"/>
      <c r="C2510" s="279" t="s">
        <v>19</v>
      </c>
      <c r="D2510" s="279" t="s">
        <v>5447</v>
      </c>
      <c r="E2510" s="19" t="s">
        <v>19</v>
      </c>
      <c r="F2510" s="280">
        <v>0</v>
      </c>
      <c r="G2510" s="36"/>
      <c r="H2510" s="41"/>
    </row>
    <row r="2511" spans="1:8" s="2" customFormat="1" ht="16.899999999999999" customHeight="1">
      <c r="A2511" s="36"/>
      <c r="B2511" s="41"/>
      <c r="C2511" s="279" t="s">
        <v>19</v>
      </c>
      <c r="D2511" s="279" t="s">
        <v>5448</v>
      </c>
      <c r="E2511" s="19" t="s">
        <v>19</v>
      </c>
      <c r="F2511" s="280">
        <v>12.555</v>
      </c>
      <c r="G2511" s="36"/>
      <c r="H2511" s="41"/>
    </row>
    <row r="2512" spans="1:8" s="2" customFormat="1" ht="16.899999999999999" customHeight="1">
      <c r="A2512" s="36"/>
      <c r="B2512" s="41"/>
      <c r="C2512" s="279" t="s">
        <v>19</v>
      </c>
      <c r="D2512" s="279" t="s">
        <v>5449</v>
      </c>
      <c r="E2512" s="19" t="s">
        <v>19</v>
      </c>
      <c r="F2512" s="280">
        <v>0</v>
      </c>
      <c r="G2512" s="36"/>
      <c r="H2512" s="41"/>
    </row>
    <row r="2513" spans="1:8" s="2" customFormat="1" ht="16.899999999999999" customHeight="1">
      <c r="A2513" s="36"/>
      <c r="B2513" s="41"/>
      <c r="C2513" s="279" t="s">
        <v>19</v>
      </c>
      <c r="D2513" s="279" t="s">
        <v>5450</v>
      </c>
      <c r="E2513" s="19" t="s">
        <v>19</v>
      </c>
      <c r="F2513" s="280">
        <v>11.542999999999999</v>
      </c>
      <c r="G2513" s="36"/>
      <c r="H2513" s="41"/>
    </row>
    <row r="2514" spans="1:8" s="2" customFormat="1" ht="16.899999999999999" customHeight="1">
      <c r="A2514" s="36"/>
      <c r="B2514" s="41"/>
      <c r="C2514" s="279" t="s">
        <v>19</v>
      </c>
      <c r="D2514" s="279" t="s">
        <v>5451</v>
      </c>
      <c r="E2514" s="19" t="s">
        <v>19</v>
      </c>
      <c r="F2514" s="280">
        <v>0</v>
      </c>
      <c r="G2514" s="36"/>
      <c r="H2514" s="41"/>
    </row>
    <row r="2515" spans="1:8" s="2" customFormat="1" ht="16.899999999999999" customHeight="1">
      <c r="A2515" s="36"/>
      <c r="B2515" s="41"/>
      <c r="C2515" s="279" t="s">
        <v>19</v>
      </c>
      <c r="D2515" s="279" t="s">
        <v>5452</v>
      </c>
      <c r="E2515" s="19" t="s">
        <v>19</v>
      </c>
      <c r="F2515" s="280">
        <v>10.664999999999999</v>
      </c>
      <c r="G2515" s="36"/>
      <c r="H2515" s="41"/>
    </row>
    <row r="2516" spans="1:8" s="2" customFormat="1" ht="16.899999999999999" customHeight="1">
      <c r="A2516" s="36"/>
      <c r="B2516" s="41"/>
      <c r="C2516" s="279" t="s">
        <v>19</v>
      </c>
      <c r="D2516" s="279" t="s">
        <v>5453</v>
      </c>
      <c r="E2516" s="19" t="s">
        <v>19</v>
      </c>
      <c r="F2516" s="280">
        <v>0</v>
      </c>
      <c r="G2516" s="36"/>
      <c r="H2516" s="41"/>
    </row>
    <row r="2517" spans="1:8" s="2" customFormat="1" ht="16.899999999999999" customHeight="1">
      <c r="A2517" s="36"/>
      <c r="B2517" s="41"/>
      <c r="C2517" s="279" t="s">
        <v>19</v>
      </c>
      <c r="D2517" s="279" t="s">
        <v>5454</v>
      </c>
      <c r="E2517" s="19" t="s">
        <v>19</v>
      </c>
      <c r="F2517" s="280">
        <v>10.8</v>
      </c>
      <c r="G2517" s="36"/>
      <c r="H2517" s="41"/>
    </row>
    <row r="2518" spans="1:8" s="2" customFormat="1" ht="16.899999999999999" customHeight="1">
      <c r="A2518" s="36"/>
      <c r="B2518" s="41"/>
      <c r="C2518" s="279" t="s">
        <v>19</v>
      </c>
      <c r="D2518" s="279" t="s">
        <v>5455</v>
      </c>
      <c r="E2518" s="19" t="s">
        <v>19</v>
      </c>
      <c r="F2518" s="280">
        <v>0</v>
      </c>
      <c r="G2518" s="36"/>
      <c r="H2518" s="41"/>
    </row>
    <row r="2519" spans="1:8" s="2" customFormat="1" ht="16.899999999999999" customHeight="1">
      <c r="A2519" s="36"/>
      <c r="B2519" s="41"/>
      <c r="C2519" s="279" t="s">
        <v>19</v>
      </c>
      <c r="D2519" s="279" t="s">
        <v>5456</v>
      </c>
      <c r="E2519" s="19" t="s">
        <v>19</v>
      </c>
      <c r="F2519" s="280">
        <v>10.868</v>
      </c>
      <c r="G2519" s="36"/>
      <c r="H2519" s="41"/>
    </row>
    <row r="2520" spans="1:8" s="2" customFormat="1" ht="16.899999999999999" customHeight="1">
      <c r="A2520" s="36"/>
      <c r="B2520" s="41"/>
      <c r="C2520" s="279" t="s">
        <v>19</v>
      </c>
      <c r="D2520" s="279" t="s">
        <v>5457</v>
      </c>
      <c r="E2520" s="19" t="s">
        <v>19</v>
      </c>
      <c r="F2520" s="280">
        <v>0</v>
      </c>
      <c r="G2520" s="36"/>
      <c r="H2520" s="41"/>
    </row>
    <row r="2521" spans="1:8" s="2" customFormat="1" ht="16.899999999999999" customHeight="1">
      <c r="A2521" s="36"/>
      <c r="B2521" s="41"/>
      <c r="C2521" s="279" t="s">
        <v>19</v>
      </c>
      <c r="D2521" s="279" t="s">
        <v>5458</v>
      </c>
      <c r="E2521" s="19" t="s">
        <v>19</v>
      </c>
      <c r="F2521" s="280">
        <v>10.462999999999999</v>
      </c>
      <c r="G2521" s="36"/>
      <c r="H2521" s="41"/>
    </row>
    <row r="2522" spans="1:8" s="2" customFormat="1" ht="16.899999999999999" customHeight="1">
      <c r="A2522" s="36"/>
      <c r="B2522" s="41"/>
      <c r="C2522" s="279" t="s">
        <v>19</v>
      </c>
      <c r="D2522" s="279" t="s">
        <v>5459</v>
      </c>
      <c r="E2522" s="19" t="s">
        <v>19</v>
      </c>
      <c r="F2522" s="280">
        <v>0</v>
      </c>
      <c r="G2522" s="36"/>
      <c r="H2522" s="41"/>
    </row>
    <row r="2523" spans="1:8" s="2" customFormat="1" ht="16.899999999999999" customHeight="1">
      <c r="A2523" s="36"/>
      <c r="B2523" s="41"/>
      <c r="C2523" s="279" t="s">
        <v>19</v>
      </c>
      <c r="D2523" s="279" t="s">
        <v>5460</v>
      </c>
      <c r="E2523" s="19" t="s">
        <v>19</v>
      </c>
      <c r="F2523" s="280">
        <v>10.868</v>
      </c>
      <c r="G2523" s="36"/>
      <c r="H2523" s="41"/>
    </row>
    <row r="2524" spans="1:8" s="2" customFormat="1" ht="16.899999999999999" customHeight="1">
      <c r="A2524" s="36"/>
      <c r="B2524" s="41"/>
      <c r="C2524" s="279" t="s">
        <v>19</v>
      </c>
      <c r="D2524" s="279" t="s">
        <v>5461</v>
      </c>
      <c r="E2524" s="19" t="s">
        <v>19</v>
      </c>
      <c r="F2524" s="280">
        <v>0</v>
      </c>
      <c r="G2524" s="36"/>
      <c r="H2524" s="41"/>
    </row>
    <row r="2525" spans="1:8" s="2" customFormat="1" ht="16.899999999999999" customHeight="1">
      <c r="A2525" s="36"/>
      <c r="B2525" s="41"/>
      <c r="C2525" s="279" t="s">
        <v>19</v>
      </c>
      <c r="D2525" s="279" t="s">
        <v>5462</v>
      </c>
      <c r="E2525" s="19" t="s">
        <v>19</v>
      </c>
      <c r="F2525" s="280">
        <v>2.87</v>
      </c>
      <c r="G2525" s="36"/>
      <c r="H2525" s="41"/>
    </row>
    <row r="2526" spans="1:8" s="2" customFormat="1" ht="16.899999999999999" customHeight="1">
      <c r="A2526" s="36"/>
      <c r="B2526" s="41"/>
      <c r="C2526" s="279" t="s">
        <v>19</v>
      </c>
      <c r="D2526" s="279" t="s">
        <v>5463</v>
      </c>
      <c r="E2526" s="19" t="s">
        <v>19</v>
      </c>
      <c r="F2526" s="280">
        <v>0</v>
      </c>
      <c r="G2526" s="36"/>
      <c r="H2526" s="41"/>
    </row>
    <row r="2527" spans="1:8" s="2" customFormat="1" ht="16.899999999999999" customHeight="1">
      <c r="A2527" s="36"/>
      <c r="B2527" s="41"/>
      <c r="C2527" s="279" t="s">
        <v>19</v>
      </c>
      <c r="D2527" s="279" t="s">
        <v>5464</v>
      </c>
      <c r="E2527" s="19" t="s">
        <v>19</v>
      </c>
      <c r="F2527" s="280">
        <v>8.8000000000000007</v>
      </c>
      <c r="G2527" s="36"/>
      <c r="H2527" s="41"/>
    </row>
    <row r="2528" spans="1:8" s="2" customFormat="1" ht="16.899999999999999" customHeight="1">
      <c r="A2528" s="36"/>
      <c r="B2528" s="41"/>
      <c r="C2528" s="279" t="s">
        <v>19</v>
      </c>
      <c r="D2528" s="279" t="s">
        <v>5465</v>
      </c>
      <c r="E2528" s="19" t="s">
        <v>19</v>
      </c>
      <c r="F2528" s="280">
        <v>0</v>
      </c>
      <c r="G2528" s="36"/>
      <c r="H2528" s="41"/>
    </row>
    <row r="2529" spans="1:8" s="2" customFormat="1" ht="16.899999999999999" customHeight="1">
      <c r="A2529" s="36"/>
      <c r="B2529" s="41"/>
      <c r="C2529" s="279" t="s">
        <v>19</v>
      </c>
      <c r="D2529" s="279" t="s">
        <v>5466</v>
      </c>
      <c r="E2529" s="19" t="s">
        <v>19</v>
      </c>
      <c r="F2529" s="280">
        <v>4.6879999999999997</v>
      </c>
      <c r="G2529" s="36"/>
      <c r="H2529" s="41"/>
    </row>
    <row r="2530" spans="1:8" s="2" customFormat="1" ht="16.899999999999999" customHeight="1">
      <c r="A2530" s="36"/>
      <c r="B2530" s="41"/>
      <c r="C2530" s="279" t="s">
        <v>19</v>
      </c>
      <c r="D2530" s="279" t="s">
        <v>5467</v>
      </c>
      <c r="E2530" s="19" t="s">
        <v>19</v>
      </c>
      <c r="F2530" s="280">
        <v>0</v>
      </c>
      <c r="G2530" s="36"/>
      <c r="H2530" s="41"/>
    </row>
    <row r="2531" spans="1:8" s="2" customFormat="1" ht="16.899999999999999" customHeight="1">
      <c r="A2531" s="36"/>
      <c r="B2531" s="41"/>
      <c r="C2531" s="279" t="s">
        <v>19</v>
      </c>
      <c r="D2531" s="279" t="s">
        <v>5468</v>
      </c>
      <c r="E2531" s="19" t="s">
        <v>19</v>
      </c>
      <c r="F2531" s="280">
        <v>840</v>
      </c>
      <c r="G2531" s="36"/>
      <c r="H2531" s="41"/>
    </row>
    <row r="2532" spans="1:8" s="2" customFormat="1" ht="16.899999999999999" customHeight="1">
      <c r="A2532" s="36"/>
      <c r="B2532" s="41"/>
      <c r="C2532" s="279" t="s">
        <v>5323</v>
      </c>
      <c r="D2532" s="279" t="s">
        <v>5324</v>
      </c>
      <c r="E2532" s="19" t="s">
        <v>152</v>
      </c>
      <c r="F2532" s="280">
        <v>7.53</v>
      </c>
      <c r="G2532" s="36"/>
      <c r="H2532" s="41"/>
    </row>
    <row r="2533" spans="1:8" s="2" customFormat="1" ht="16.899999999999999" customHeight="1">
      <c r="A2533" s="36"/>
      <c r="B2533" s="41"/>
      <c r="C2533" s="279" t="s">
        <v>709</v>
      </c>
      <c r="D2533" s="279" t="s">
        <v>710</v>
      </c>
      <c r="E2533" s="19" t="s">
        <v>152</v>
      </c>
      <c r="F2533" s="280">
        <v>19.23</v>
      </c>
      <c r="G2533" s="36"/>
      <c r="H2533" s="41"/>
    </row>
    <row r="2534" spans="1:8" s="2" customFormat="1" ht="16.899999999999999" customHeight="1">
      <c r="A2534" s="36"/>
      <c r="B2534" s="41"/>
      <c r="C2534" s="275" t="s">
        <v>5276</v>
      </c>
      <c r="D2534" s="276" t="s">
        <v>5277</v>
      </c>
      <c r="E2534" s="277" t="s">
        <v>267</v>
      </c>
      <c r="F2534" s="278">
        <v>27.5</v>
      </c>
      <c r="G2534" s="36"/>
      <c r="H2534" s="41"/>
    </row>
    <row r="2535" spans="1:8" s="2" customFormat="1" ht="16.899999999999999" customHeight="1">
      <c r="A2535" s="36"/>
      <c r="B2535" s="41"/>
      <c r="C2535" s="279" t="s">
        <v>5276</v>
      </c>
      <c r="D2535" s="279" t="s">
        <v>5720</v>
      </c>
      <c r="E2535" s="19" t="s">
        <v>19</v>
      </c>
      <c r="F2535" s="280">
        <v>27.5</v>
      </c>
      <c r="G2535" s="36"/>
      <c r="H2535" s="41"/>
    </row>
    <row r="2536" spans="1:8" s="2" customFormat="1" ht="16.899999999999999" customHeight="1">
      <c r="A2536" s="36"/>
      <c r="B2536" s="41"/>
      <c r="C2536" s="281" t="s">
        <v>7614</v>
      </c>
      <c r="D2536" s="36"/>
      <c r="E2536" s="36"/>
      <c r="F2536" s="36"/>
      <c r="G2536" s="36"/>
      <c r="H2536" s="41"/>
    </row>
    <row r="2537" spans="1:8" s="2" customFormat="1" ht="16.899999999999999" customHeight="1">
      <c r="A2537" s="36"/>
      <c r="B2537" s="41"/>
      <c r="C2537" s="279" t="s">
        <v>5716</v>
      </c>
      <c r="D2537" s="279" t="s">
        <v>5717</v>
      </c>
      <c r="E2537" s="19" t="s">
        <v>267</v>
      </c>
      <c r="F2537" s="280">
        <v>27.5</v>
      </c>
      <c r="G2537" s="36"/>
      <c r="H2537" s="41"/>
    </row>
    <row r="2538" spans="1:8" s="2" customFormat="1" ht="16.899999999999999" customHeight="1">
      <c r="A2538" s="36"/>
      <c r="B2538" s="41"/>
      <c r="C2538" s="279" t="s">
        <v>5712</v>
      </c>
      <c r="D2538" s="279" t="s">
        <v>5713</v>
      </c>
      <c r="E2538" s="19" t="s">
        <v>267</v>
      </c>
      <c r="F2538" s="280">
        <v>27.5</v>
      </c>
      <c r="G2538" s="36"/>
      <c r="H2538" s="41"/>
    </row>
    <row r="2539" spans="1:8" s="2" customFormat="1" ht="16.899999999999999" customHeight="1">
      <c r="A2539" s="36"/>
      <c r="B2539" s="41"/>
      <c r="C2539" s="275" t="s">
        <v>281</v>
      </c>
      <c r="D2539" s="276" t="s">
        <v>282</v>
      </c>
      <c r="E2539" s="277" t="s">
        <v>152</v>
      </c>
      <c r="F2539" s="278">
        <v>11.02</v>
      </c>
      <c r="G2539" s="36"/>
      <c r="H2539" s="41"/>
    </row>
    <row r="2540" spans="1:8" s="2" customFormat="1" ht="16.899999999999999" customHeight="1">
      <c r="A2540" s="36"/>
      <c r="B2540" s="41"/>
      <c r="C2540" s="279" t="s">
        <v>19</v>
      </c>
      <c r="D2540" s="279" t="s">
        <v>5286</v>
      </c>
      <c r="E2540" s="19" t="s">
        <v>19</v>
      </c>
      <c r="F2540" s="280">
        <v>0</v>
      </c>
      <c r="G2540" s="36"/>
      <c r="H2540" s="41"/>
    </row>
    <row r="2541" spans="1:8" s="2" customFormat="1" ht="16.899999999999999" customHeight="1">
      <c r="A2541" s="36"/>
      <c r="B2541" s="41"/>
      <c r="C2541" s="279" t="s">
        <v>19</v>
      </c>
      <c r="D2541" s="279" t="s">
        <v>5334</v>
      </c>
      <c r="E2541" s="19" t="s">
        <v>19</v>
      </c>
      <c r="F2541" s="280">
        <v>11.02</v>
      </c>
      <c r="G2541" s="36"/>
      <c r="H2541" s="41"/>
    </row>
    <row r="2542" spans="1:8" s="2" customFormat="1" ht="16.899999999999999" customHeight="1">
      <c r="A2542" s="36"/>
      <c r="B2542" s="41"/>
      <c r="C2542" s="279" t="s">
        <v>281</v>
      </c>
      <c r="D2542" s="279" t="s">
        <v>349</v>
      </c>
      <c r="E2542" s="19" t="s">
        <v>19</v>
      </c>
      <c r="F2542" s="280">
        <v>11.02</v>
      </c>
      <c r="G2542" s="36"/>
      <c r="H2542" s="41"/>
    </row>
    <row r="2543" spans="1:8" s="2" customFormat="1" ht="16.899999999999999" customHeight="1">
      <c r="A2543" s="36"/>
      <c r="B2543" s="41"/>
      <c r="C2543" s="281" t="s">
        <v>7614</v>
      </c>
      <c r="D2543" s="36"/>
      <c r="E2543" s="36"/>
      <c r="F2543" s="36"/>
      <c r="G2543" s="36"/>
      <c r="H2543" s="41"/>
    </row>
    <row r="2544" spans="1:8" s="2" customFormat="1" ht="16.899999999999999" customHeight="1">
      <c r="A2544" s="36"/>
      <c r="B2544" s="41"/>
      <c r="C2544" s="279" t="s">
        <v>2443</v>
      </c>
      <c r="D2544" s="279" t="s">
        <v>723</v>
      </c>
      <c r="E2544" s="19" t="s">
        <v>152</v>
      </c>
      <c r="F2544" s="280">
        <v>11.02</v>
      </c>
      <c r="G2544" s="36"/>
      <c r="H2544" s="41"/>
    </row>
    <row r="2545" spans="1:8" s="2" customFormat="1" ht="16.899999999999999" customHeight="1">
      <c r="A2545" s="36"/>
      <c r="B2545" s="41"/>
      <c r="C2545" s="279" t="s">
        <v>5319</v>
      </c>
      <c r="D2545" s="279" t="s">
        <v>5320</v>
      </c>
      <c r="E2545" s="19" t="s">
        <v>152</v>
      </c>
      <c r="F2545" s="280">
        <v>22.72</v>
      </c>
      <c r="G2545" s="36"/>
      <c r="H2545" s="41"/>
    </row>
    <row r="2546" spans="1:8" s="2" customFormat="1" ht="16.899999999999999" customHeight="1">
      <c r="A2546" s="36"/>
      <c r="B2546" s="41"/>
      <c r="C2546" s="279" t="s">
        <v>5327</v>
      </c>
      <c r="D2546" s="279" t="s">
        <v>5328</v>
      </c>
      <c r="E2546" s="19" t="s">
        <v>152</v>
      </c>
      <c r="F2546" s="280">
        <v>11.02</v>
      </c>
      <c r="G2546" s="36"/>
      <c r="H2546" s="41"/>
    </row>
    <row r="2547" spans="1:8" s="2" customFormat="1" ht="16.899999999999999" customHeight="1">
      <c r="A2547" s="36"/>
      <c r="B2547" s="41"/>
      <c r="C2547" s="275" t="s">
        <v>1131</v>
      </c>
      <c r="D2547" s="276" t="s">
        <v>7618</v>
      </c>
      <c r="E2547" s="277" t="s">
        <v>152</v>
      </c>
      <c r="F2547" s="278">
        <v>8.8010000000000002</v>
      </c>
      <c r="G2547" s="36"/>
      <c r="H2547" s="41"/>
    </row>
    <row r="2548" spans="1:8" s="2" customFormat="1" ht="16.899999999999999" customHeight="1">
      <c r="A2548" s="36"/>
      <c r="B2548" s="41"/>
      <c r="C2548" s="279" t="s">
        <v>19</v>
      </c>
      <c r="D2548" s="279" t="s">
        <v>5376</v>
      </c>
      <c r="E2548" s="19" t="s">
        <v>19</v>
      </c>
      <c r="F2548" s="280">
        <v>0</v>
      </c>
      <c r="G2548" s="36"/>
      <c r="H2548" s="41"/>
    </row>
    <row r="2549" spans="1:8" s="2" customFormat="1" ht="16.899999999999999" customHeight="1">
      <c r="A2549" s="36"/>
      <c r="B2549" s="41"/>
      <c r="C2549" s="279" t="s">
        <v>19</v>
      </c>
      <c r="D2549" s="279" t="s">
        <v>5377</v>
      </c>
      <c r="E2549" s="19" t="s">
        <v>19</v>
      </c>
      <c r="F2549" s="280">
        <v>4.4550000000000001</v>
      </c>
      <c r="G2549" s="36"/>
      <c r="H2549" s="41"/>
    </row>
    <row r="2550" spans="1:8" s="2" customFormat="1" ht="16.899999999999999" customHeight="1">
      <c r="A2550" s="36"/>
      <c r="B2550" s="41"/>
      <c r="C2550" s="279" t="s">
        <v>19</v>
      </c>
      <c r="D2550" s="279" t="s">
        <v>5378</v>
      </c>
      <c r="E2550" s="19" t="s">
        <v>19</v>
      </c>
      <c r="F2550" s="280">
        <v>0</v>
      </c>
      <c r="G2550" s="36"/>
      <c r="H2550" s="41"/>
    </row>
    <row r="2551" spans="1:8" s="2" customFormat="1" ht="16.899999999999999" customHeight="1">
      <c r="A2551" s="36"/>
      <c r="B2551" s="41"/>
      <c r="C2551" s="275" t="s">
        <v>7658</v>
      </c>
      <c r="D2551" s="276" t="s">
        <v>7659</v>
      </c>
      <c r="E2551" s="277" t="s">
        <v>135</v>
      </c>
      <c r="F2551" s="278">
        <v>7545.9</v>
      </c>
      <c r="G2551" s="36"/>
      <c r="H2551" s="41"/>
    </row>
    <row r="2552" spans="1:8" s="2" customFormat="1" ht="16.899999999999999" customHeight="1">
      <c r="A2552" s="36"/>
      <c r="B2552" s="41"/>
      <c r="C2552" s="275" t="s">
        <v>5796</v>
      </c>
      <c r="D2552" s="276" t="s">
        <v>5797</v>
      </c>
      <c r="E2552" s="277" t="s">
        <v>135</v>
      </c>
      <c r="F2552" s="278">
        <v>647.66999999999996</v>
      </c>
      <c r="G2552" s="36"/>
      <c r="H2552" s="41"/>
    </row>
    <row r="2553" spans="1:8" s="2" customFormat="1" ht="16.899999999999999" customHeight="1">
      <c r="A2553" s="36"/>
      <c r="B2553" s="41"/>
      <c r="C2553" s="275" t="s">
        <v>5799</v>
      </c>
      <c r="D2553" s="276" t="s">
        <v>5800</v>
      </c>
      <c r="E2553" s="277" t="s">
        <v>135</v>
      </c>
      <c r="F2553" s="278">
        <v>325</v>
      </c>
      <c r="G2553" s="36"/>
      <c r="H2553" s="41"/>
    </row>
    <row r="2554" spans="1:8" s="2" customFormat="1" ht="16.899999999999999" customHeight="1">
      <c r="A2554" s="36"/>
      <c r="B2554" s="41"/>
      <c r="C2554" s="275" t="s">
        <v>5802</v>
      </c>
      <c r="D2554" s="276" t="s">
        <v>5803</v>
      </c>
      <c r="E2554" s="277" t="s">
        <v>135</v>
      </c>
      <c r="F2554" s="278">
        <v>325</v>
      </c>
      <c r="G2554" s="36"/>
      <c r="H2554" s="41"/>
    </row>
    <row r="2555" spans="1:8" s="2" customFormat="1" ht="16.899999999999999" customHeight="1">
      <c r="A2555" s="36"/>
      <c r="B2555" s="41"/>
      <c r="C2555" s="275" t="s">
        <v>5814</v>
      </c>
      <c r="D2555" s="276" t="s">
        <v>5815</v>
      </c>
      <c r="E2555" s="277" t="s">
        <v>152</v>
      </c>
      <c r="F2555" s="278">
        <v>227.72</v>
      </c>
      <c r="G2555" s="36"/>
      <c r="H2555" s="41"/>
    </row>
    <row r="2556" spans="1:8" s="2" customFormat="1" ht="16.899999999999999" customHeight="1">
      <c r="A2556" s="36"/>
      <c r="B2556" s="41"/>
      <c r="C2556" s="275" t="s">
        <v>5820</v>
      </c>
      <c r="D2556" s="276" t="s">
        <v>5821</v>
      </c>
      <c r="E2556" s="277" t="s">
        <v>152</v>
      </c>
      <c r="F2556" s="278">
        <v>50.26</v>
      </c>
      <c r="G2556" s="36"/>
      <c r="H2556" s="41"/>
    </row>
    <row r="2557" spans="1:8" s="2" customFormat="1" ht="16.899999999999999" customHeight="1">
      <c r="A2557" s="36"/>
      <c r="B2557" s="41"/>
      <c r="C2557" s="275" t="s">
        <v>6298</v>
      </c>
      <c r="D2557" s="276" t="s">
        <v>6299</v>
      </c>
      <c r="E2557" s="277" t="s">
        <v>190</v>
      </c>
      <c r="F2557" s="278">
        <v>1200</v>
      </c>
      <c r="G2557" s="36"/>
      <c r="H2557" s="41"/>
    </row>
    <row r="2558" spans="1:8" s="2" customFormat="1" ht="16.899999999999999" customHeight="1">
      <c r="A2558" s="36"/>
      <c r="B2558" s="41"/>
      <c r="C2558" s="275" t="s">
        <v>5823</v>
      </c>
      <c r="D2558" s="276" t="s">
        <v>5824</v>
      </c>
      <c r="E2558" s="277" t="s">
        <v>152</v>
      </c>
      <c r="F2558" s="278">
        <v>279.10700000000003</v>
      </c>
      <c r="G2558" s="36"/>
      <c r="H2558" s="41"/>
    </row>
    <row r="2559" spans="1:8" s="2" customFormat="1" ht="16.899999999999999" customHeight="1">
      <c r="A2559" s="36"/>
      <c r="B2559" s="41"/>
      <c r="C2559" s="275" t="s">
        <v>6301</v>
      </c>
      <c r="D2559" s="276" t="s">
        <v>6302</v>
      </c>
      <c r="E2559" s="277" t="s">
        <v>152</v>
      </c>
      <c r="F2559" s="278">
        <v>110.16</v>
      </c>
      <c r="G2559" s="36"/>
      <c r="H2559" s="41"/>
    </row>
    <row r="2560" spans="1:8" s="2" customFormat="1" ht="26.45" customHeight="1">
      <c r="A2560" s="36"/>
      <c r="B2560" s="41"/>
      <c r="C2560" s="274" t="s">
        <v>7660</v>
      </c>
      <c r="D2560" s="274" t="s">
        <v>103</v>
      </c>
      <c r="E2560" s="36"/>
      <c r="F2560" s="36"/>
      <c r="G2560" s="36"/>
      <c r="H2560" s="41"/>
    </row>
    <row r="2561" spans="1:8" s="2" customFormat="1" ht="16.899999999999999" customHeight="1">
      <c r="A2561" s="36"/>
      <c r="B2561" s="41"/>
      <c r="C2561" s="275" t="s">
        <v>7661</v>
      </c>
      <c r="D2561" s="276" t="s">
        <v>7662</v>
      </c>
      <c r="E2561" s="277" t="s">
        <v>190</v>
      </c>
      <c r="F2561" s="278">
        <v>7</v>
      </c>
      <c r="G2561" s="36"/>
      <c r="H2561" s="41"/>
    </row>
    <row r="2562" spans="1:8" s="2" customFormat="1" ht="16.899999999999999" customHeight="1">
      <c r="A2562" s="36"/>
      <c r="B2562" s="41"/>
      <c r="C2562" s="279" t="s">
        <v>7661</v>
      </c>
      <c r="D2562" s="279" t="s">
        <v>7663</v>
      </c>
      <c r="E2562" s="19" t="s">
        <v>19</v>
      </c>
      <c r="F2562" s="280">
        <v>7</v>
      </c>
      <c r="G2562" s="36"/>
      <c r="H2562" s="41"/>
    </row>
    <row r="2563" spans="1:8" s="2" customFormat="1" ht="16.899999999999999" customHeight="1">
      <c r="A2563" s="36"/>
      <c r="B2563" s="41"/>
      <c r="C2563" s="275" t="s">
        <v>7664</v>
      </c>
      <c r="D2563" s="276" t="s">
        <v>7665</v>
      </c>
      <c r="E2563" s="277" t="s">
        <v>190</v>
      </c>
      <c r="F2563" s="278">
        <v>3</v>
      </c>
      <c r="G2563" s="36"/>
      <c r="H2563" s="41"/>
    </row>
    <row r="2564" spans="1:8" s="2" customFormat="1" ht="16.899999999999999" customHeight="1">
      <c r="A2564" s="36"/>
      <c r="B2564" s="41"/>
      <c r="C2564" s="279" t="s">
        <v>7664</v>
      </c>
      <c r="D2564" s="279" t="s">
        <v>7666</v>
      </c>
      <c r="E2564" s="19" t="s">
        <v>19</v>
      </c>
      <c r="F2564" s="280">
        <v>3</v>
      </c>
      <c r="G2564" s="36"/>
      <c r="H2564" s="41"/>
    </row>
    <row r="2565" spans="1:8" s="2" customFormat="1" ht="16.899999999999999" customHeight="1">
      <c r="A2565" s="36"/>
      <c r="B2565" s="41"/>
      <c r="C2565" s="275" t="s">
        <v>5760</v>
      </c>
      <c r="D2565" s="276" t="s">
        <v>5761</v>
      </c>
      <c r="E2565" s="277" t="s">
        <v>190</v>
      </c>
      <c r="F2565" s="278">
        <v>399</v>
      </c>
      <c r="G2565" s="36"/>
      <c r="H2565" s="41"/>
    </row>
    <row r="2566" spans="1:8" s="2" customFormat="1" ht="16.899999999999999" customHeight="1">
      <c r="A2566" s="36"/>
      <c r="B2566" s="41"/>
      <c r="C2566" s="279" t="s">
        <v>5760</v>
      </c>
      <c r="D2566" s="279" t="s">
        <v>5840</v>
      </c>
      <c r="E2566" s="19" t="s">
        <v>19</v>
      </c>
      <c r="F2566" s="280">
        <v>399</v>
      </c>
      <c r="G2566" s="36"/>
      <c r="H2566" s="41"/>
    </row>
    <row r="2567" spans="1:8" s="2" customFormat="1" ht="16.899999999999999" customHeight="1">
      <c r="A2567" s="36"/>
      <c r="B2567" s="41"/>
      <c r="C2567" s="281" t="s">
        <v>7614</v>
      </c>
      <c r="D2567" s="36"/>
      <c r="E2567" s="36"/>
      <c r="F2567" s="36"/>
      <c r="G2567" s="36"/>
      <c r="H2567" s="41"/>
    </row>
    <row r="2568" spans="1:8" s="2" customFormat="1" ht="16.899999999999999" customHeight="1">
      <c r="A2568" s="36"/>
      <c r="B2568" s="41"/>
      <c r="C2568" s="279" t="s">
        <v>5835</v>
      </c>
      <c r="D2568" s="279" t="s">
        <v>5836</v>
      </c>
      <c r="E2568" s="19" t="s">
        <v>190</v>
      </c>
      <c r="F2568" s="280">
        <v>399</v>
      </c>
      <c r="G2568" s="36"/>
      <c r="H2568" s="41"/>
    </row>
    <row r="2569" spans="1:8" s="2" customFormat="1" ht="16.899999999999999" customHeight="1">
      <c r="A2569" s="36"/>
      <c r="B2569" s="41"/>
      <c r="C2569" s="279" t="s">
        <v>5841</v>
      </c>
      <c r="D2569" s="279" t="s">
        <v>5842</v>
      </c>
      <c r="E2569" s="19" t="s">
        <v>152</v>
      </c>
      <c r="F2569" s="280">
        <v>45.26</v>
      </c>
      <c r="G2569" s="36"/>
      <c r="H2569" s="41"/>
    </row>
    <row r="2570" spans="1:8" s="2" customFormat="1" ht="16.899999999999999" customHeight="1">
      <c r="A2570" s="36"/>
      <c r="B2570" s="41"/>
      <c r="C2570" s="275" t="s">
        <v>5763</v>
      </c>
      <c r="D2570" s="276" t="s">
        <v>5764</v>
      </c>
      <c r="E2570" s="277" t="s">
        <v>190</v>
      </c>
      <c r="F2570" s="278">
        <v>32</v>
      </c>
      <c r="G2570" s="36"/>
      <c r="H2570" s="41"/>
    </row>
    <row r="2571" spans="1:8" s="2" customFormat="1" ht="16.899999999999999" customHeight="1">
      <c r="A2571" s="36"/>
      <c r="B2571" s="41"/>
      <c r="C2571" s="279" t="s">
        <v>19</v>
      </c>
      <c r="D2571" s="279" t="s">
        <v>6093</v>
      </c>
      <c r="E2571" s="19" t="s">
        <v>19</v>
      </c>
      <c r="F2571" s="280">
        <v>228.5</v>
      </c>
      <c r="G2571" s="36"/>
      <c r="H2571" s="41"/>
    </row>
    <row r="2572" spans="1:8" s="2" customFormat="1" ht="16.899999999999999" customHeight="1">
      <c r="A2572" s="36"/>
      <c r="B2572" s="41"/>
      <c r="C2572" s="279" t="s">
        <v>19</v>
      </c>
      <c r="D2572" s="279" t="s">
        <v>6094</v>
      </c>
      <c r="E2572" s="19" t="s">
        <v>19</v>
      </c>
      <c r="F2572" s="280">
        <v>0</v>
      </c>
      <c r="G2572" s="36"/>
      <c r="H2572" s="41"/>
    </row>
    <row r="2573" spans="1:8" s="2" customFormat="1" ht="16.899999999999999" customHeight="1">
      <c r="A2573" s="36"/>
      <c r="B2573" s="41"/>
      <c r="C2573" s="279" t="s">
        <v>19</v>
      </c>
      <c r="D2573" s="279" t="s">
        <v>6095</v>
      </c>
      <c r="E2573" s="19" t="s">
        <v>19</v>
      </c>
      <c r="F2573" s="280">
        <v>254</v>
      </c>
      <c r="G2573" s="36"/>
      <c r="H2573" s="41"/>
    </row>
    <row r="2574" spans="1:8" s="2" customFormat="1" ht="16.899999999999999" customHeight="1">
      <c r="A2574" s="36"/>
      <c r="B2574" s="41"/>
      <c r="C2574" s="279" t="s">
        <v>19</v>
      </c>
      <c r="D2574" s="279" t="s">
        <v>6096</v>
      </c>
      <c r="E2574" s="19" t="s">
        <v>19</v>
      </c>
      <c r="F2574" s="280">
        <v>0</v>
      </c>
      <c r="G2574" s="36"/>
      <c r="H2574" s="41"/>
    </row>
    <row r="2575" spans="1:8" s="2" customFormat="1" ht="16.899999999999999" customHeight="1">
      <c r="A2575" s="36"/>
      <c r="B2575" s="41"/>
      <c r="C2575" s="279" t="s">
        <v>19</v>
      </c>
      <c r="D2575" s="279" t="s">
        <v>6097</v>
      </c>
      <c r="E2575" s="19" t="s">
        <v>19</v>
      </c>
      <c r="F2575" s="280">
        <v>267.5</v>
      </c>
      <c r="G2575" s="36"/>
      <c r="H2575" s="41"/>
    </row>
    <row r="2576" spans="1:8" s="2" customFormat="1" ht="16.899999999999999" customHeight="1">
      <c r="A2576" s="36"/>
      <c r="B2576" s="41"/>
      <c r="C2576" s="279" t="s">
        <v>19</v>
      </c>
      <c r="D2576" s="279" t="s">
        <v>6098</v>
      </c>
      <c r="E2576" s="19" t="s">
        <v>19</v>
      </c>
      <c r="F2576" s="280">
        <v>0</v>
      </c>
      <c r="G2576" s="36"/>
      <c r="H2576" s="41"/>
    </row>
    <row r="2577" spans="1:8" s="2" customFormat="1" ht="16.899999999999999" customHeight="1">
      <c r="A2577" s="36"/>
      <c r="B2577" s="41"/>
      <c r="C2577" s="279" t="s">
        <v>19</v>
      </c>
      <c r="D2577" s="279" t="s">
        <v>6099</v>
      </c>
      <c r="E2577" s="19" t="s">
        <v>19</v>
      </c>
      <c r="F2577" s="280">
        <v>273.5</v>
      </c>
      <c r="G2577" s="36"/>
      <c r="H2577" s="41"/>
    </row>
    <row r="2578" spans="1:8" s="2" customFormat="1" ht="16.899999999999999" customHeight="1">
      <c r="A2578" s="36"/>
      <c r="B2578" s="41"/>
      <c r="C2578" s="279" t="s">
        <v>19</v>
      </c>
      <c r="D2578" s="279" t="s">
        <v>6100</v>
      </c>
      <c r="E2578" s="19" t="s">
        <v>19</v>
      </c>
      <c r="F2578" s="280">
        <v>0</v>
      </c>
      <c r="G2578" s="36"/>
      <c r="H2578" s="41"/>
    </row>
    <row r="2579" spans="1:8" s="2" customFormat="1" ht="16.899999999999999" customHeight="1">
      <c r="A2579" s="36"/>
      <c r="B2579" s="41"/>
      <c r="C2579" s="279" t="s">
        <v>19</v>
      </c>
      <c r="D2579" s="279" t="s">
        <v>6101</v>
      </c>
      <c r="E2579" s="19" t="s">
        <v>19</v>
      </c>
      <c r="F2579" s="280">
        <v>267.5</v>
      </c>
      <c r="G2579" s="36"/>
      <c r="H2579" s="41"/>
    </row>
    <row r="2580" spans="1:8" s="2" customFormat="1" ht="16.899999999999999" customHeight="1">
      <c r="A2580" s="36"/>
      <c r="B2580" s="41"/>
      <c r="C2580" s="279" t="s">
        <v>19</v>
      </c>
      <c r="D2580" s="279" t="s">
        <v>6102</v>
      </c>
      <c r="E2580" s="19" t="s">
        <v>19</v>
      </c>
      <c r="F2580" s="280">
        <v>0</v>
      </c>
      <c r="G2580" s="36"/>
      <c r="H2580" s="41"/>
    </row>
    <row r="2581" spans="1:8" s="2" customFormat="1" ht="16.899999999999999" customHeight="1">
      <c r="A2581" s="36"/>
      <c r="B2581" s="41"/>
      <c r="C2581" s="279" t="s">
        <v>19</v>
      </c>
      <c r="D2581" s="279" t="s">
        <v>6103</v>
      </c>
      <c r="E2581" s="19" t="s">
        <v>19</v>
      </c>
      <c r="F2581" s="280">
        <v>507</v>
      </c>
      <c r="G2581" s="36"/>
      <c r="H2581" s="41"/>
    </row>
    <row r="2582" spans="1:8" s="2" customFormat="1" ht="16.899999999999999" customHeight="1">
      <c r="A2582" s="36"/>
      <c r="B2582" s="41"/>
      <c r="C2582" s="279" t="s">
        <v>19</v>
      </c>
      <c r="D2582" s="279" t="s">
        <v>6104</v>
      </c>
      <c r="E2582" s="19" t="s">
        <v>19</v>
      </c>
      <c r="F2582" s="280">
        <v>0</v>
      </c>
      <c r="G2582" s="36"/>
      <c r="H2582" s="41"/>
    </row>
    <row r="2583" spans="1:8" s="2" customFormat="1" ht="16.899999999999999" customHeight="1">
      <c r="A2583" s="36"/>
      <c r="B2583" s="41"/>
      <c r="C2583" s="279" t="s">
        <v>19</v>
      </c>
      <c r="D2583" s="279" t="s">
        <v>6105</v>
      </c>
      <c r="E2583" s="19" t="s">
        <v>19</v>
      </c>
      <c r="F2583" s="280">
        <v>369.84800000000001</v>
      </c>
      <c r="G2583" s="36"/>
      <c r="H2583" s="41"/>
    </row>
    <row r="2584" spans="1:8" s="2" customFormat="1" ht="16.899999999999999" customHeight="1">
      <c r="A2584" s="36"/>
      <c r="B2584" s="41"/>
      <c r="C2584" s="279" t="s">
        <v>19</v>
      </c>
      <c r="D2584" s="279" t="s">
        <v>6106</v>
      </c>
      <c r="E2584" s="19" t="s">
        <v>19</v>
      </c>
      <c r="F2584" s="280">
        <v>0</v>
      </c>
      <c r="G2584" s="36"/>
      <c r="H2584" s="41"/>
    </row>
    <row r="2585" spans="1:8" s="2" customFormat="1" ht="16.899999999999999" customHeight="1">
      <c r="A2585" s="36"/>
      <c r="B2585" s="41"/>
      <c r="C2585" s="279" t="s">
        <v>19</v>
      </c>
      <c r="D2585" s="279" t="s">
        <v>6107</v>
      </c>
      <c r="E2585" s="19" t="s">
        <v>19</v>
      </c>
      <c r="F2585" s="280">
        <v>196.31</v>
      </c>
      <c r="G2585" s="36"/>
      <c r="H2585" s="41"/>
    </row>
    <row r="2586" spans="1:8" s="2" customFormat="1" ht="16.899999999999999" customHeight="1">
      <c r="A2586" s="36"/>
      <c r="B2586" s="41"/>
      <c r="C2586" s="279" t="s">
        <v>5769</v>
      </c>
      <c r="D2586" s="279" t="s">
        <v>349</v>
      </c>
      <c r="E2586" s="19" t="s">
        <v>19</v>
      </c>
      <c r="F2586" s="280">
        <v>2974.2159999999999</v>
      </c>
      <c r="G2586" s="36"/>
      <c r="H2586" s="41"/>
    </row>
    <row r="2587" spans="1:8" s="2" customFormat="1" ht="16.899999999999999" customHeight="1">
      <c r="A2587" s="36"/>
      <c r="B2587" s="41"/>
      <c r="C2587" s="281" t="s">
        <v>7614</v>
      </c>
      <c r="D2587" s="36"/>
      <c r="E2587" s="36"/>
      <c r="F2587" s="36"/>
      <c r="G2587" s="36"/>
      <c r="H2587" s="41"/>
    </row>
    <row r="2588" spans="1:8" s="2" customFormat="1" ht="16.899999999999999" customHeight="1">
      <c r="A2588" s="36"/>
      <c r="B2588" s="41"/>
      <c r="C2588" s="279" t="s">
        <v>6079</v>
      </c>
      <c r="D2588" s="279" t="s">
        <v>6080</v>
      </c>
      <c r="E2588" s="19" t="s">
        <v>152</v>
      </c>
      <c r="F2588" s="280">
        <v>2974.2159999999999</v>
      </c>
      <c r="G2588" s="36"/>
      <c r="H2588" s="41"/>
    </row>
    <row r="2589" spans="1:8" s="2" customFormat="1" ht="16.899999999999999" customHeight="1">
      <c r="A2589" s="36"/>
      <c r="B2589" s="41"/>
      <c r="C2589" s="279" t="s">
        <v>5987</v>
      </c>
      <c r="D2589" s="279" t="s">
        <v>5988</v>
      </c>
      <c r="E2589" s="19" t="s">
        <v>152</v>
      </c>
      <c r="F2589" s="280">
        <v>3657.7089999999998</v>
      </c>
      <c r="G2589" s="36"/>
      <c r="H2589" s="41"/>
    </row>
    <row r="2590" spans="1:8" s="2" customFormat="1" ht="16.899999999999999" customHeight="1">
      <c r="A2590" s="36"/>
      <c r="B2590" s="41"/>
      <c r="C2590" s="279" t="s">
        <v>694</v>
      </c>
      <c r="D2590" s="279" t="s">
        <v>695</v>
      </c>
      <c r="E2590" s="19" t="s">
        <v>152</v>
      </c>
      <c r="F2590" s="280">
        <v>5651.8919999999998</v>
      </c>
      <c r="G2590" s="36"/>
      <c r="H2590" s="41"/>
    </row>
    <row r="2591" spans="1:8" s="2" customFormat="1" ht="16.899999999999999" customHeight="1">
      <c r="A2591" s="36"/>
      <c r="B2591" s="41"/>
      <c r="C2591" s="275" t="s">
        <v>5772</v>
      </c>
      <c r="D2591" s="276" t="s">
        <v>5773</v>
      </c>
      <c r="E2591" s="277" t="s">
        <v>152</v>
      </c>
      <c r="F2591" s="278">
        <v>1994.183</v>
      </c>
      <c r="G2591" s="36"/>
      <c r="H2591" s="41"/>
    </row>
    <row r="2592" spans="1:8" s="2" customFormat="1" ht="16.899999999999999" customHeight="1">
      <c r="A2592" s="36"/>
      <c r="B2592" s="41"/>
      <c r="C2592" s="279" t="s">
        <v>19</v>
      </c>
      <c r="D2592" s="279" t="s">
        <v>5943</v>
      </c>
      <c r="E2592" s="19" t="s">
        <v>19</v>
      </c>
      <c r="F2592" s="280">
        <v>0</v>
      </c>
      <c r="G2592" s="36"/>
      <c r="H2592" s="41"/>
    </row>
    <row r="2593" spans="1:8" s="2" customFormat="1" ht="16.899999999999999" customHeight="1">
      <c r="A2593" s="36"/>
      <c r="B2593" s="41"/>
      <c r="C2593" s="279" t="s">
        <v>19</v>
      </c>
      <c r="D2593" s="279" t="s">
        <v>5944</v>
      </c>
      <c r="E2593" s="19" t="s">
        <v>19</v>
      </c>
      <c r="F2593" s="280">
        <v>0.109</v>
      </c>
      <c r="G2593" s="36"/>
      <c r="H2593" s="41"/>
    </row>
    <row r="2594" spans="1:8" s="2" customFormat="1" ht="16.899999999999999" customHeight="1">
      <c r="A2594" s="36"/>
      <c r="B2594" s="41"/>
      <c r="C2594" s="279" t="s">
        <v>19</v>
      </c>
      <c r="D2594" s="279" t="s">
        <v>5945</v>
      </c>
      <c r="E2594" s="19" t="s">
        <v>19</v>
      </c>
      <c r="F2594" s="280">
        <v>0</v>
      </c>
      <c r="G2594" s="36"/>
      <c r="H2594" s="41"/>
    </row>
    <row r="2595" spans="1:8" s="2" customFormat="1" ht="16.899999999999999" customHeight="1">
      <c r="A2595" s="36"/>
      <c r="B2595" s="41"/>
      <c r="C2595" s="279" t="s">
        <v>19</v>
      </c>
      <c r="D2595" s="279" t="s">
        <v>5946</v>
      </c>
      <c r="E2595" s="19" t="s">
        <v>19</v>
      </c>
      <c r="F2595" s="280">
        <v>26.917999999999999</v>
      </c>
      <c r="G2595" s="36"/>
      <c r="H2595" s="41"/>
    </row>
    <row r="2596" spans="1:8" s="2" customFormat="1" ht="16.899999999999999" customHeight="1">
      <c r="A2596" s="36"/>
      <c r="B2596" s="41"/>
      <c r="C2596" s="279" t="s">
        <v>19</v>
      </c>
      <c r="D2596" s="279" t="s">
        <v>5947</v>
      </c>
      <c r="E2596" s="19" t="s">
        <v>19</v>
      </c>
      <c r="F2596" s="280">
        <v>0</v>
      </c>
      <c r="G2596" s="36"/>
      <c r="H2596" s="41"/>
    </row>
    <row r="2597" spans="1:8" s="2" customFormat="1" ht="16.899999999999999" customHeight="1">
      <c r="A2597" s="36"/>
      <c r="B2597" s="41"/>
      <c r="C2597" s="279" t="s">
        <v>19</v>
      </c>
      <c r="D2597" s="279" t="s">
        <v>5948</v>
      </c>
      <c r="E2597" s="19" t="s">
        <v>19</v>
      </c>
      <c r="F2597" s="280">
        <v>100</v>
      </c>
      <c r="G2597" s="36"/>
      <c r="H2597" s="41"/>
    </row>
    <row r="2598" spans="1:8" s="2" customFormat="1" ht="16.899999999999999" customHeight="1">
      <c r="A2598" s="36"/>
      <c r="B2598" s="41"/>
      <c r="C2598" s="279" t="s">
        <v>19</v>
      </c>
      <c r="D2598" s="279" t="s">
        <v>5949</v>
      </c>
      <c r="E2598" s="19" t="s">
        <v>19</v>
      </c>
      <c r="F2598" s="280">
        <v>0</v>
      </c>
      <c r="G2598" s="36"/>
      <c r="H2598" s="41"/>
    </row>
    <row r="2599" spans="1:8" s="2" customFormat="1" ht="16.899999999999999" customHeight="1">
      <c r="A2599" s="36"/>
      <c r="B2599" s="41"/>
      <c r="C2599" s="279" t="s">
        <v>19</v>
      </c>
      <c r="D2599" s="279" t="s">
        <v>5950</v>
      </c>
      <c r="E2599" s="19" t="s">
        <v>19</v>
      </c>
      <c r="F2599" s="280">
        <v>110</v>
      </c>
      <c r="G2599" s="36"/>
      <c r="H2599" s="41"/>
    </row>
    <row r="2600" spans="1:8" s="2" customFormat="1" ht="16.899999999999999" customHeight="1">
      <c r="A2600" s="36"/>
      <c r="B2600" s="41"/>
      <c r="C2600" s="279" t="s">
        <v>5763</v>
      </c>
      <c r="D2600" s="279" t="s">
        <v>5855</v>
      </c>
      <c r="E2600" s="19" t="s">
        <v>19</v>
      </c>
      <c r="F2600" s="280">
        <v>32</v>
      </c>
      <c r="G2600" s="36"/>
      <c r="H2600" s="41"/>
    </row>
    <row r="2601" spans="1:8" s="2" customFormat="1" ht="16.899999999999999" customHeight="1">
      <c r="A2601" s="36"/>
      <c r="B2601" s="41"/>
      <c r="C2601" s="281" t="s">
        <v>7614</v>
      </c>
      <c r="D2601" s="36"/>
      <c r="E2601" s="36"/>
      <c r="F2601" s="36"/>
      <c r="G2601" s="36"/>
      <c r="H2601" s="41"/>
    </row>
    <row r="2602" spans="1:8" s="2" customFormat="1" ht="16.899999999999999" customHeight="1">
      <c r="A2602" s="36"/>
      <c r="B2602" s="41"/>
      <c r="C2602" s="279" t="s">
        <v>5851</v>
      </c>
      <c r="D2602" s="279" t="s">
        <v>5852</v>
      </c>
      <c r="E2602" s="19" t="s">
        <v>190</v>
      </c>
      <c r="F2602" s="280">
        <v>32</v>
      </c>
      <c r="G2602" s="36"/>
      <c r="H2602" s="41"/>
    </row>
    <row r="2603" spans="1:8" s="2" customFormat="1" ht="16.899999999999999" customHeight="1">
      <c r="A2603" s="36"/>
      <c r="B2603" s="41"/>
      <c r="C2603" s="279" t="s">
        <v>5841</v>
      </c>
      <c r="D2603" s="279" t="s">
        <v>5842</v>
      </c>
      <c r="E2603" s="19" t="s">
        <v>152</v>
      </c>
      <c r="F2603" s="280">
        <v>45.26</v>
      </c>
      <c r="G2603" s="36"/>
      <c r="H2603" s="41"/>
    </row>
    <row r="2604" spans="1:8" s="2" customFormat="1" ht="16.899999999999999" customHeight="1">
      <c r="A2604" s="36"/>
      <c r="B2604" s="41"/>
      <c r="C2604" s="275" t="s">
        <v>5765</v>
      </c>
      <c r="D2604" s="276" t="s">
        <v>5766</v>
      </c>
      <c r="E2604" s="277" t="s">
        <v>190</v>
      </c>
      <c r="F2604" s="278">
        <v>1</v>
      </c>
      <c r="G2604" s="36"/>
      <c r="H2604" s="41"/>
    </row>
    <row r="2605" spans="1:8" s="2" customFormat="1" ht="16.899999999999999" customHeight="1">
      <c r="A2605" s="36"/>
      <c r="B2605" s="41"/>
      <c r="C2605" s="279" t="s">
        <v>5765</v>
      </c>
      <c r="D2605" s="279" t="s">
        <v>5860</v>
      </c>
      <c r="E2605" s="19" t="s">
        <v>19</v>
      </c>
      <c r="F2605" s="280">
        <v>1</v>
      </c>
      <c r="G2605" s="36"/>
      <c r="H2605" s="41"/>
    </row>
    <row r="2606" spans="1:8" s="2" customFormat="1" ht="16.899999999999999" customHeight="1">
      <c r="A2606" s="36"/>
      <c r="B2606" s="41"/>
      <c r="C2606" s="281" t="s">
        <v>7614</v>
      </c>
      <c r="D2606" s="36"/>
      <c r="E2606" s="36"/>
      <c r="F2606" s="36"/>
      <c r="G2606" s="36"/>
      <c r="H2606" s="41"/>
    </row>
    <row r="2607" spans="1:8" s="2" customFormat="1" ht="16.899999999999999" customHeight="1">
      <c r="A2607" s="36"/>
      <c r="B2607" s="41"/>
      <c r="C2607" s="279" t="s">
        <v>5856</v>
      </c>
      <c r="D2607" s="279" t="s">
        <v>5857</v>
      </c>
      <c r="E2607" s="19" t="s">
        <v>190</v>
      </c>
      <c r="F2607" s="280">
        <v>1</v>
      </c>
      <c r="G2607" s="36"/>
      <c r="H2607" s="41"/>
    </row>
    <row r="2608" spans="1:8" s="2" customFormat="1" ht="16.899999999999999" customHeight="1">
      <c r="A2608" s="36"/>
      <c r="B2608" s="41"/>
      <c r="C2608" s="279" t="s">
        <v>5841</v>
      </c>
      <c r="D2608" s="279" t="s">
        <v>5842</v>
      </c>
      <c r="E2608" s="19" t="s">
        <v>152</v>
      </c>
      <c r="F2608" s="280">
        <v>45.26</v>
      </c>
      <c r="G2608" s="36"/>
      <c r="H2608" s="41"/>
    </row>
    <row r="2609" spans="1:8" s="2" customFormat="1" ht="16.899999999999999" customHeight="1">
      <c r="A2609" s="36"/>
      <c r="B2609" s="41"/>
      <c r="C2609" s="275" t="s">
        <v>5767</v>
      </c>
      <c r="D2609" s="276" t="s">
        <v>5768</v>
      </c>
      <c r="E2609" s="277" t="s">
        <v>190</v>
      </c>
      <c r="F2609" s="278">
        <v>1</v>
      </c>
      <c r="G2609" s="36"/>
      <c r="H2609" s="41"/>
    </row>
    <row r="2610" spans="1:8" s="2" customFormat="1" ht="16.899999999999999" customHeight="1">
      <c r="A2610" s="36"/>
      <c r="B2610" s="41"/>
      <c r="C2610" s="279" t="s">
        <v>5767</v>
      </c>
      <c r="D2610" s="279" t="s">
        <v>5860</v>
      </c>
      <c r="E2610" s="19" t="s">
        <v>19</v>
      </c>
      <c r="F2610" s="280">
        <v>1</v>
      </c>
      <c r="G2610" s="36"/>
      <c r="H2610" s="41"/>
    </row>
    <row r="2611" spans="1:8" s="2" customFormat="1" ht="16.899999999999999" customHeight="1">
      <c r="A2611" s="36"/>
      <c r="B2611" s="41"/>
      <c r="C2611" s="281" t="s">
        <v>7614</v>
      </c>
      <c r="D2611" s="36"/>
      <c r="E2611" s="36"/>
      <c r="F2611" s="36"/>
      <c r="G2611" s="36"/>
      <c r="H2611" s="41"/>
    </row>
    <row r="2612" spans="1:8" s="2" customFormat="1" ht="16.899999999999999" customHeight="1">
      <c r="A2612" s="36"/>
      <c r="B2612" s="41"/>
      <c r="C2612" s="279" t="s">
        <v>5841</v>
      </c>
      <c r="D2612" s="279" t="s">
        <v>5842</v>
      </c>
      <c r="E2612" s="19" t="s">
        <v>152</v>
      </c>
      <c r="F2612" s="280">
        <v>45.26</v>
      </c>
      <c r="G2612" s="36"/>
      <c r="H2612" s="41"/>
    </row>
    <row r="2613" spans="1:8" s="2" customFormat="1" ht="16.899999999999999" customHeight="1">
      <c r="A2613" s="36"/>
      <c r="B2613" s="41"/>
      <c r="C2613" s="275" t="s">
        <v>5769</v>
      </c>
      <c r="D2613" s="276" t="s">
        <v>5770</v>
      </c>
      <c r="E2613" s="277" t="s">
        <v>152</v>
      </c>
      <c r="F2613" s="278">
        <v>2974.2159999999999</v>
      </c>
      <c r="G2613" s="36"/>
      <c r="H2613" s="41"/>
    </row>
    <row r="2614" spans="1:8" s="2" customFormat="1" ht="16.899999999999999" customHeight="1">
      <c r="A2614" s="36"/>
      <c r="B2614" s="41"/>
      <c r="C2614" s="279" t="s">
        <v>19</v>
      </c>
      <c r="D2614" s="279" t="s">
        <v>6083</v>
      </c>
      <c r="E2614" s="19" t="s">
        <v>19</v>
      </c>
      <c r="F2614" s="280">
        <v>0</v>
      </c>
      <c r="G2614" s="36"/>
      <c r="H2614" s="41"/>
    </row>
    <row r="2615" spans="1:8" s="2" customFormat="1" ht="16.899999999999999" customHeight="1">
      <c r="A2615" s="36"/>
      <c r="B2615" s="41"/>
      <c r="C2615" s="279" t="s">
        <v>19</v>
      </c>
      <c r="D2615" s="279" t="s">
        <v>6084</v>
      </c>
      <c r="E2615" s="19" t="s">
        <v>19</v>
      </c>
      <c r="F2615" s="280">
        <v>0</v>
      </c>
      <c r="G2615" s="36"/>
      <c r="H2615" s="41"/>
    </row>
    <row r="2616" spans="1:8" s="2" customFormat="1" ht="16.899999999999999" customHeight="1">
      <c r="A2616" s="36"/>
      <c r="B2616" s="41"/>
      <c r="C2616" s="279" t="s">
        <v>19</v>
      </c>
      <c r="D2616" s="279" t="s">
        <v>6085</v>
      </c>
      <c r="E2616" s="19" t="s">
        <v>19</v>
      </c>
      <c r="F2616" s="280">
        <v>25.125</v>
      </c>
      <c r="G2616" s="36"/>
      <c r="H2616" s="41"/>
    </row>
    <row r="2617" spans="1:8" s="2" customFormat="1" ht="16.899999999999999" customHeight="1">
      <c r="A2617" s="36"/>
      <c r="B2617" s="41"/>
      <c r="C2617" s="279" t="s">
        <v>19</v>
      </c>
      <c r="D2617" s="279" t="s">
        <v>6086</v>
      </c>
      <c r="E2617" s="19" t="s">
        <v>19</v>
      </c>
      <c r="F2617" s="280">
        <v>0</v>
      </c>
      <c r="G2617" s="36"/>
      <c r="H2617" s="41"/>
    </row>
    <row r="2618" spans="1:8" s="2" customFormat="1" ht="16.899999999999999" customHeight="1">
      <c r="A2618" s="36"/>
      <c r="B2618" s="41"/>
      <c r="C2618" s="279" t="s">
        <v>19</v>
      </c>
      <c r="D2618" s="279" t="s">
        <v>6087</v>
      </c>
      <c r="E2618" s="19" t="s">
        <v>19</v>
      </c>
      <c r="F2618" s="280">
        <v>178.43299999999999</v>
      </c>
      <c r="G2618" s="36"/>
      <c r="H2618" s="41"/>
    </row>
    <row r="2619" spans="1:8" s="2" customFormat="1" ht="16.899999999999999" customHeight="1">
      <c r="A2619" s="36"/>
      <c r="B2619" s="41"/>
      <c r="C2619" s="279" t="s">
        <v>19</v>
      </c>
      <c r="D2619" s="279" t="s">
        <v>6088</v>
      </c>
      <c r="E2619" s="19" t="s">
        <v>19</v>
      </c>
      <c r="F2619" s="280">
        <v>0</v>
      </c>
      <c r="G2619" s="36"/>
      <c r="H2619" s="41"/>
    </row>
    <row r="2620" spans="1:8" s="2" customFormat="1" ht="16.899999999999999" customHeight="1">
      <c r="A2620" s="36"/>
      <c r="B2620" s="41"/>
      <c r="C2620" s="279" t="s">
        <v>19</v>
      </c>
      <c r="D2620" s="279" t="s">
        <v>6089</v>
      </c>
      <c r="E2620" s="19" t="s">
        <v>19</v>
      </c>
      <c r="F2620" s="280">
        <v>193.5</v>
      </c>
      <c r="G2620" s="36"/>
      <c r="H2620" s="41"/>
    </row>
    <row r="2621" spans="1:8" s="2" customFormat="1" ht="16.899999999999999" customHeight="1">
      <c r="A2621" s="36"/>
      <c r="B2621" s="41"/>
      <c r="C2621" s="279" t="s">
        <v>19</v>
      </c>
      <c r="D2621" s="279" t="s">
        <v>6090</v>
      </c>
      <c r="E2621" s="19" t="s">
        <v>19</v>
      </c>
      <c r="F2621" s="280">
        <v>0</v>
      </c>
      <c r="G2621" s="36"/>
      <c r="H2621" s="41"/>
    </row>
    <row r="2622" spans="1:8" s="2" customFormat="1" ht="16.899999999999999" customHeight="1">
      <c r="A2622" s="36"/>
      <c r="B2622" s="41"/>
      <c r="C2622" s="279" t="s">
        <v>19</v>
      </c>
      <c r="D2622" s="279" t="s">
        <v>6091</v>
      </c>
      <c r="E2622" s="19" t="s">
        <v>19</v>
      </c>
      <c r="F2622" s="280">
        <v>213</v>
      </c>
      <c r="G2622" s="36"/>
      <c r="H2622" s="41"/>
    </row>
    <row r="2623" spans="1:8" s="2" customFormat="1" ht="16.899999999999999" customHeight="1">
      <c r="A2623" s="36"/>
      <c r="B2623" s="41"/>
      <c r="C2623" s="279" t="s">
        <v>19</v>
      </c>
      <c r="D2623" s="279" t="s">
        <v>6092</v>
      </c>
      <c r="E2623" s="19" t="s">
        <v>19</v>
      </c>
      <c r="F2623" s="280">
        <v>0</v>
      </c>
      <c r="G2623" s="36"/>
      <c r="H2623" s="41"/>
    </row>
    <row r="2624" spans="1:8" s="2" customFormat="1" ht="16.899999999999999" customHeight="1">
      <c r="A2624" s="36"/>
      <c r="B2624" s="41"/>
      <c r="C2624" s="279" t="s">
        <v>19</v>
      </c>
      <c r="D2624" s="279" t="s">
        <v>5951</v>
      </c>
      <c r="E2624" s="19" t="s">
        <v>19</v>
      </c>
      <c r="F2624" s="280">
        <v>0</v>
      </c>
      <c r="G2624" s="36"/>
      <c r="H2624" s="41"/>
    </row>
    <row r="2625" spans="1:8" s="2" customFormat="1" ht="16.899999999999999" customHeight="1">
      <c r="A2625" s="36"/>
      <c r="B2625" s="41"/>
      <c r="C2625" s="279" t="s">
        <v>19</v>
      </c>
      <c r="D2625" s="279" t="s">
        <v>5952</v>
      </c>
      <c r="E2625" s="19" t="s">
        <v>19</v>
      </c>
      <c r="F2625" s="280">
        <v>116</v>
      </c>
      <c r="G2625" s="36"/>
      <c r="H2625" s="41"/>
    </row>
    <row r="2626" spans="1:8" s="2" customFormat="1" ht="16.899999999999999" customHeight="1">
      <c r="A2626" s="36"/>
      <c r="B2626" s="41"/>
      <c r="C2626" s="279" t="s">
        <v>19</v>
      </c>
      <c r="D2626" s="279" t="s">
        <v>5953</v>
      </c>
      <c r="E2626" s="19" t="s">
        <v>19</v>
      </c>
      <c r="F2626" s="280">
        <v>0</v>
      </c>
      <c r="G2626" s="36"/>
      <c r="H2626" s="41"/>
    </row>
    <row r="2627" spans="1:8" s="2" customFormat="1" ht="16.899999999999999" customHeight="1">
      <c r="A2627" s="36"/>
      <c r="B2627" s="41"/>
      <c r="C2627" s="279" t="s">
        <v>19</v>
      </c>
      <c r="D2627" s="279" t="s">
        <v>5954</v>
      </c>
      <c r="E2627" s="19" t="s">
        <v>19</v>
      </c>
      <c r="F2627" s="280">
        <v>147</v>
      </c>
      <c r="G2627" s="36"/>
      <c r="H2627" s="41"/>
    </row>
    <row r="2628" spans="1:8" s="2" customFormat="1" ht="16.899999999999999" customHeight="1">
      <c r="A2628" s="36"/>
      <c r="B2628" s="41"/>
      <c r="C2628" s="279" t="s">
        <v>19</v>
      </c>
      <c r="D2628" s="279" t="s">
        <v>5955</v>
      </c>
      <c r="E2628" s="19" t="s">
        <v>19</v>
      </c>
      <c r="F2628" s="280">
        <v>0</v>
      </c>
      <c r="G2628" s="36"/>
      <c r="H2628" s="41"/>
    </row>
    <row r="2629" spans="1:8" s="2" customFormat="1" ht="16.899999999999999" customHeight="1">
      <c r="A2629" s="36"/>
      <c r="B2629" s="41"/>
      <c r="C2629" s="279" t="s">
        <v>19</v>
      </c>
      <c r="D2629" s="279" t="s">
        <v>5956</v>
      </c>
      <c r="E2629" s="19" t="s">
        <v>19</v>
      </c>
      <c r="F2629" s="280">
        <v>237</v>
      </c>
      <c r="G2629" s="36"/>
      <c r="H2629" s="41"/>
    </row>
    <row r="2630" spans="1:8" s="2" customFormat="1" ht="16.899999999999999" customHeight="1">
      <c r="A2630" s="36"/>
      <c r="B2630" s="41"/>
      <c r="C2630" s="279" t="s">
        <v>19</v>
      </c>
      <c r="D2630" s="279" t="s">
        <v>5957</v>
      </c>
      <c r="E2630" s="19" t="s">
        <v>19</v>
      </c>
      <c r="F2630" s="280">
        <v>0</v>
      </c>
      <c r="G2630" s="36"/>
      <c r="H2630" s="41"/>
    </row>
    <row r="2631" spans="1:8" s="2" customFormat="1" ht="16.899999999999999" customHeight="1">
      <c r="A2631" s="36"/>
      <c r="B2631" s="41"/>
      <c r="C2631" s="279" t="s">
        <v>19</v>
      </c>
      <c r="D2631" s="279" t="s">
        <v>5958</v>
      </c>
      <c r="E2631" s="19" t="s">
        <v>19</v>
      </c>
      <c r="F2631" s="280">
        <v>380</v>
      </c>
      <c r="G2631" s="36"/>
      <c r="H2631" s="41"/>
    </row>
    <row r="2632" spans="1:8" s="2" customFormat="1" ht="16.899999999999999" customHeight="1">
      <c r="A2632" s="36"/>
      <c r="B2632" s="41"/>
      <c r="C2632" s="279" t="s">
        <v>19</v>
      </c>
      <c r="D2632" s="279" t="s">
        <v>5959</v>
      </c>
      <c r="E2632" s="19" t="s">
        <v>19</v>
      </c>
      <c r="F2632" s="280">
        <v>0</v>
      </c>
      <c r="G2632" s="36"/>
      <c r="H2632" s="41"/>
    </row>
    <row r="2633" spans="1:8" s="2" customFormat="1" ht="16.899999999999999" customHeight="1">
      <c r="A2633" s="36"/>
      <c r="B2633" s="41"/>
      <c r="C2633" s="279" t="s">
        <v>19</v>
      </c>
      <c r="D2633" s="279" t="s">
        <v>5960</v>
      </c>
      <c r="E2633" s="19" t="s">
        <v>19</v>
      </c>
      <c r="F2633" s="280">
        <v>549</v>
      </c>
      <c r="G2633" s="36"/>
      <c r="H2633" s="41"/>
    </row>
    <row r="2634" spans="1:8" s="2" customFormat="1" ht="16.899999999999999" customHeight="1">
      <c r="A2634" s="36"/>
      <c r="B2634" s="41"/>
      <c r="C2634" s="279" t="s">
        <v>19</v>
      </c>
      <c r="D2634" s="279" t="s">
        <v>5961</v>
      </c>
      <c r="E2634" s="19" t="s">
        <v>19</v>
      </c>
      <c r="F2634" s="280">
        <v>0</v>
      </c>
      <c r="G2634" s="36"/>
      <c r="H2634" s="41"/>
    </row>
    <row r="2635" spans="1:8" s="2" customFormat="1" ht="16.899999999999999" customHeight="1">
      <c r="A2635" s="36"/>
      <c r="B2635" s="41"/>
      <c r="C2635" s="279" t="s">
        <v>19</v>
      </c>
      <c r="D2635" s="279" t="s">
        <v>5962</v>
      </c>
      <c r="E2635" s="19" t="s">
        <v>19</v>
      </c>
      <c r="F2635" s="280">
        <v>325.5</v>
      </c>
      <c r="G2635" s="36"/>
      <c r="H2635" s="41"/>
    </row>
    <row r="2636" spans="1:8" s="2" customFormat="1" ht="16.899999999999999" customHeight="1">
      <c r="A2636" s="36"/>
      <c r="B2636" s="41"/>
      <c r="C2636" s="279" t="s">
        <v>19</v>
      </c>
      <c r="D2636" s="279" t="s">
        <v>5963</v>
      </c>
      <c r="E2636" s="19" t="s">
        <v>19</v>
      </c>
      <c r="F2636" s="280">
        <v>0</v>
      </c>
      <c r="G2636" s="36"/>
      <c r="H2636" s="41"/>
    </row>
    <row r="2637" spans="1:8" s="2" customFormat="1" ht="16.899999999999999" customHeight="1">
      <c r="A2637" s="36"/>
      <c r="B2637" s="41"/>
      <c r="C2637" s="279" t="s">
        <v>19</v>
      </c>
      <c r="D2637" s="279" t="s">
        <v>5964</v>
      </c>
      <c r="E2637" s="19" t="s">
        <v>19</v>
      </c>
      <c r="F2637" s="280">
        <v>2.6560000000000001</v>
      </c>
      <c r="G2637" s="36"/>
      <c r="H2637" s="41"/>
    </row>
    <row r="2638" spans="1:8" s="2" customFormat="1" ht="16.899999999999999" customHeight="1">
      <c r="A2638" s="36"/>
      <c r="B2638" s="41"/>
      <c r="C2638" s="279" t="s">
        <v>19</v>
      </c>
      <c r="D2638" s="279" t="s">
        <v>5965</v>
      </c>
      <c r="E2638" s="19" t="s">
        <v>19</v>
      </c>
      <c r="F2638" s="280">
        <v>0</v>
      </c>
      <c r="G2638" s="36"/>
      <c r="H2638" s="41"/>
    </row>
    <row r="2639" spans="1:8" s="2" customFormat="1" ht="16.899999999999999" customHeight="1">
      <c r="A2639" s="36"/>
      <c r="B2639" s="41"/>
      <c r="C2639" s="279" t="s">
        <v>19</v>
      </c>
      <c r="D2639" s="279" t="s">
        <v>5966</v>
      </c>
      <c r="E2639" s="19" t="s">
        <v>19</v>
      </c>
      <c r="F2639" s="280">
        <v>0</v>
      </c>
      <c r="G2639" s="36"/>
      <c r="H2639" s="41"/>
    </row>
    <row r="2640" spans="1:8" s="2" customFormat="1" ht="16.899999999999999" customHeight="1">
      <c r="A2640" s="36"/>
      <c r="B2640" s="41"/>
      <c r="C2640" s="279" t="s">
        <v>5772</v>
      </c>
      <c r="D2640" s="279" t="s">
        <v>349</v>
      </c>
      <c r="E2640" s="19" t="s">
        <v>19</v>
      </c>
      <c r="F2640" s="280">
        <v>1994.183</v>
      </c>
      <c r="G2640" s="36"/>
      <c r="H2640" s="41"/>
    </row>
    <row r="2641" spans="1:8" s="2" customFormat="1" ht="16.899999999999999" customHeight="1">
      <c r="A2641" s="36"/>
      <c r="B2641" s="41"/>
      <c r="C2641" s="281" t="s">
        <v>7614</v>
      </c>
      <c r="D2641" s="36"/>
      <c r="E2641" s="36"/>
      <c r="F2641" s="36"/>
      <c r="G2641" s="36"/>
      <c r="H2641" s="41"/>
    </row>
    <row r="2642" spans="1:8" s="2" customFormat="1" ht="16.899999999999999" customHeight="1">
      <c r="A2642" s="36"/>
      <c r="B2642" s="41"/>
      <c r="C2642" s="279" t="s">
        <v>5938</v>
      </c>
      <c r="D2642" s="279" t="s">
        <v>5939</v>
      </c>
      <c r="E2642" s="19" t="s">
        <v>152</v>
      </c>
      <c r="F2642" s="280">
        <v>1994.183</v>
      </c>
      <c r="G2642" s="36"/>
      <c r="H2642" s="41"/>
    </row>
    <row r="2643" spans="1:8" s="2" customFormat="1" ht="16.899999999999999" customHeight="1">
      <c r="A2643" s="36"/>
      <c r="B2643" s="41"/>
      <c r="C2643" s="279" t="s">
        <v>5982</v>
      </c>
      <c r="D2643" s="279" t="s">
        <v>5983</v>
      </c>
      <c r="E2643" s="19" t="s">
        <v>152</v>
      </c>
      <c r="F2643" s="280">
        <v>1994.183</v>
      </c>
      <c r="G2643" s="36"/>
      <c r="H2643" s="41"/>
    </row>
    <row r="2644" spans="1:8" s="2" customFormat="1" ht="16.899999999999999" customHeight="1">
      <c r="A2644" s="36"/>
      <c r="B2644" s="41"/>
      <c r="C2644" s="279" t="s">
        <v>5987</v>
      </c>
      <c r="D2644" s="279" t="s">
        <v>5988</v>
      </c>
      <c r="E2644" s="19" t="s">
        <v>152</v>
      </c>
      <c r="F2644" s="280">
        <v>3657.7089999999998</v>
      </c>
      <c r="G2644" s="36"/>
      <c r="H2644" s="41"/>
    </row>
    <row r="2645" spans="1:8" s="2" customFormat="1" ht="16.899999999999999" customHeight="1">
      <c r="A2645" s="36"/>
      <c r="B2645" s="41"/>
      <c r="C2645" s="275" t="s">
        <v>5775</v>
      </c>
      <c r="D2645" s="276" t="s">
        <v>5776</v>
      </c>
      <c r="E2645" s="277" t="s">
        <v>135</v>
      </c>
      <c r="F2645" s="278">
        <v>1996</v>
      </c>
      <c r="G2645" s="36"/>
      <c r="H2645" s="41"/>
    </row>
    <row r="2646" spans="1:8" s="2" customFormat="1" ht="16.899999999999999" customHeight="1">
      <c r="A2646" s="36"/>
      <c r="B2646" s="41"/>
      <c r="C2646" s="279" t="s">
        <v>5775</v>
      </c>
      <c r="D2646" s="279" t="s">
        <v>5834</v>
      </c>
      <c r="E2646" s="19" t="s">
        <v>19</v>
      </c>
      <c r="F2646" s="280">
        <v>1996</v>
      </c>
      <c r="G2646" s="36"/>
      <c r="H2646" s="41"/>
    </row>
    <row r="2647" spans="1:8" s="2" customFormat="1" ht="16.899999999999999" customHeight="1">
      <c r="A2647" s="36"/>
      <c r="B2647" s="41"/>
      <c r="C2647" s="281" t="s">
        <v>7614</v>
      </c>
      <c r="D2647" s="36"/>
      <c r="E2647" s="36"/>
      <c r="F2647" s="36"/>
      <c r="G2647" s="36"/>
      <c r="H2647" s="41"/>
    </row>
    <row r="2648" spans="1:8" s="2" customFormat="1" ht="16.899999999999999" customHeight="1">
      <c r="A2648" s="36"/>
      <c r="B2648" s="41"/>
      <c r="C2648" s="279" t="s">
        <v>5829</v>
      </c>
      <c r="D2648" s="279" t="s">
        <v>5830</v>
      </c>
      <c r="E2648" s="19" t="s">
        <v>135</v>
      </c>
      <c r="F2648" s="280">
        <v>1996</v>
      </c>
      <c r="G2648" s="36"/>
      <c r="H2648" s="41"/>
    </row>
    <row r="2649" spans="1:8" s="2" customFormat="1" ht="16.899999999999999" customHeight="1">
      <c r="A2649" s="36"/>
      <c r="B2649" s="41"/>
      <c r="C2649" s="279" t="s">
        <v>3536</v>
      </c>
      <c r="D2649" s="279" t="s">
        <v>3537</v>
      </c>
      <c r="E2649" s="19" t="s">
        <v>157</v>
      </c>
      <c r="F2649" s="280">
        <v>426</v>
      </c>
      <c r="G2649" s="36"/>
      <c r="H2649" s="41"/>
    </row>
    <row r="2650" spans="1:8" s="2" customFormat="1" ht="16.899999999999999" customHeight="1">
      <c r="A2650" s="36"/>
      <c r="B2650" s="41"/>
      <c r="C2650" s="275" t="s">
        <v>7667</v>
      </c>
      <c r="D2650" s="276" t="s">
        <v>7668</v>
      </c>
      <c r="E2650" s="277" t="s">
        <v>152</v>
      </c>
      <c r="F2650" s="278">
        <v>3627.2</v>
      </c>
      <c r="G2650" s="36"/>
      <c r="H2650" s="41"/>
    </row>
    <row r="2651" spans="1:8" s="2" customFormat="1" ht="16.899999999999999" customHeight="1">
      <c r="A2651" s="36"/>
      <c r="B2651" s="41"/>
      <c r="C2651" s="275" t="s">
        <v>5787</v>
      </c>
      <c r="D2651" s="276" t="s">
        <v>5788</v>
      </c>
      <c r="E2651" s="277" t="s">
        <v>152</v>
      </c>
      <c r="F2651" s="278">
        <v>2965.2570000000001</v>
      </c>
      <c r="G2651" s="36"/>
      <c r="H2651" s="41"/>
    </row>
    <row r="2652" spans="1:8" s="2" customFormat="1" ht="16.899999999999999" customHeight="1">
      <c r="A2652" s="36"/>
      <c r="B2652" s="41"/>
      <c r="C2652" s="279" t="s">
        <v>19</v>
      </c>
      <c r="D2652" s="279" t="s">
        <v>6078</v>
      </c>
      <c r="E2652" s="19" t="s">
        <v>19</v>
      </c>
      <c r="F2652" s="280">
        <v>2965.2570000000001</v>
      </c>
      <c r="G2652" s="36"/>
      <c r="H2652" s="41"/>
    </row>
    <row r="2653" spans="1:8" s="2" customFormat="1" ht="16.899999999999999" customHeight="1">
      <c r="A2653" s="36"/>
      <c r="B2653" s="41"/>
      <c r="C2653" s="279" t="s">
        <v>5787</v>
      </c>
      <c r="D2653" s="279" t="s">
        <v>349</v>
      </c>
      <c r="E2653" s="19" t="s">
        <v>19</v>
      </c>
      <c r="F2653" s="280">
        <v>2965.2570000000001</v>
      </c>
      <c r="G2653" s="36"/>
      <c r="H2653" s="41"/>
    </row>
    <row r="2654" spans="1:8" s="2" customFormat="1" ht="16.899999999999999" customHeight="1">
      <c r="A2654" s="36"/>
      <c r="B2654" s="41"/>
      <c r="C2654" s="281" t="s">
        <v>7614</v>
      </c>
      <c r="D2654" s="36"/>
      <c r="E2654" s="36"/>
      <c r="F2654" s="36"/>
      <c r="G2654" s="36"/>
      <c r="H2654" s="41"/>
    </row>
    <row r="2655" spans="1:8" s="2" customFormat="1" ht="16.899999999999999" customHeight="1">
      <c r="A2655" s="36"/>
      <c r="B2655" s="41"/>
      <c r="C2655" s="279" t="s">
        <v>6074</v>
      </c>
      <c r="D2655" s="279" t="s">
        <v>6075</v>
      </c>
      <c r="E2655" s="19" t="s">
        <v>152</v>
      </c>
      <c r="F2655" s="280">
        <v>2965.2570000000001</v>
      </c>
      <c r="G2655" s="36"/>
      <c r="H2655" s="41"/>
    </row>
    <row r="2656" spans="1:8" s="2" customFormat="1" ht="16.899999999999999" customHeight="1">
      <c r="A2656" s="36"/>
      <c r="B2656" s="41"/>
      <c r="C2656" s="279" t="s">
        <v>684</v>
      </c>
      <c r="D2656" s="279" t="s">
        <v>685</v>
      </c>
      <c r="E2656" s="19" t="s">
        <v>152</v>
      </c>
      <c r="F2656" s="280">
        <v>2965.2570000000001</v>
      </c>
      <c r="G2656" s="36"/>
      <c r="H2656" s="41"/>
    </row>
    <row r="2657" spans="1:8" s="2" customFormat="1" ht="16.899999999999999" customHeight="1">
      <c r="A2657" s="36"/>
      <c r="B2657" s="41"/>
      <c r="C2657" s="279" t="s">
        <v>689</v>
      </c>
      <c r="D2657" s="279" t="s">
        <v>690</v>
      </c>
      <c r="E2657" s="19" t="s">
        <v>152</v>
      </c>
      <c r="F2657" s="280">
        <v>29652.57</v>
      </c>
      <c r="G2657" s="36"/>
      <c r="H2657" s="41"/>
    </row>
    <row r="2658" spans="1:8" s="2" customFormat="1" ht="16.899999999999999" customHeight="1">
      <c r="A2658" s="36"/>
      <c r="B2658" s="41"/>
      <c r="C2658" s="279" t="s">
        <v>715</v>
      </c>
      <c r="D2658" s="279" t="s">
        <v>716</v>
      </c>
      <c r="E2658" s="19" t="s">
        <v>157</v>
      </c>
      <c r="F2658" s="280">
        <v>6523.5649999999996</v>
      </c>
      <c r="G2658" s="36"/>
      <c r="H2658" s="41"/>
    </row>
    <row r="2659" spans="1:8" s="2" customFormat="1" ht="16.899999999999999" customHeight="1">
      <c r="A2659" s="36"/>
      <c r="B2659" s="41"/>
      <c r="C2659" s="275" t="s">
        <v>5790</v>
      </c>
      <c r="D2659" s="276" t="s">
        <v>5791</v>
      </c>
      <c r="E2659" s="277" t="s">
        <v>135</v>
      </c>
      <c r="F2659" s="278">
        <v>5300.1</v>
      </c>
      <c r="G2659" s="36"/>
      <c r="H2659" s="41"/>
    </row>
    <row r="2660" spans="1:8" s="2" customFormat="1" ht="16.899999999999999" customHeight="1">
      <c r="A2660" s="36"/>
      <c r="B2660" s="41"/>
      <c r="C2660" s="279" t="s">
        <v>19</v>
      </c>
      <c r="D2660" s="279" t="s">
        <v>6174</v>
      </c>
      <c r="E2660" s="19" t="s">
        <v>19</v>
      </c>
      <c r="F2660" s="280">
        <v>0</v>
      </c>
      <c r="G2660" s="36"/>
      <c r="H2660" s="41"/>
    </row>
    <row r="2661" spans="1:8" s="2" customFormat="1" ht="16.899999999999999" customHeight="1">
      <c r="A2661" s="36"/>
      <c r="B2661" s="41"/>
      <c r="C2661" s="279" t="s">
        <v>19</v>
      </c>
      <c r="D2661" s="279" t="s">
        <v>6175</v>
      </c>
      <c r="E2661" s="19" t="s">
        <v>19</v>
      </c>
      <c r="F2661" s="280">
        <v>1586.1</v>
      </c>
      <c r="G2661" s="36"/>
      <c r="H2661" s="41"/>
    </row>
    <row r="2662" spans="1:8" s="2" customFormat="1" ht="16.899999999999999" customHeight="1">
      <c r="A2662" s="36"/>
      <c r="B2662" s="41"/>
      <c r="C2662" s="279" t="s">
        <v>19</v>
      </c>
      <c r="D2662" s="279" t="s">
        <v>5913</v>
      </c>
      <c r="E2662" s="19" t="s">
        <v>19</v>
      </c>
      <c r="F2662" s="280">
        <v>0</v>
      </c>
      <c r="G2662" s="36"/>
      <c r="H2662" s="41"/>
    </row>
    <row r="2663" spans="1:8" s="2" customFormat="1" ht="16.899999999999999" customHeight="1">
      <c r="A2663" s="36"/>
      <c r="B2663" s="41"/>
      <c r="C2663" s="279" t="s">
        <v>19</v>
      </c>
      <c r="D2663" s="279" t="s">
        <v>6176</v>
      </c>
      <c r="E2663" s="19" t="s">
        <v>19</v>
      </c>
      <c r="F2663" s="280">
        <v>252</v>
      </c>
      <c r="G2663" s="36"/>
      <c r="H2663" s="41"/>
    </row>
    <row r="2664" spans="1:8" s="2" customFormat="1" ht="16.899999999999999" customHeight="1">
      <c r="A2664" s="36"/>
      <c r="B2664" s="41"/>
      <c r="C2664" s="279" t="s">
        <v>19</v>
      </c>
      <c r="D2664" s="279" t="s">
        <v>6177</v>
      </c>
      <c r="E2664" s="19" t="s">
        <v>19</v>
      </c>
      <c r="F2664" s="280">
        <v>0</v>
      </c>
      <c r="G2664" s="36"/>
      <c r="H2664" s="41"/>
    </row>
    <row r="2665" spans="1:8" s="2" customFormat="1" ht="16.899999999999999" customHeight="1">
      <c r="A2665" s="36"/>
      <c r="B2665" s="41"/>
      <c r="C2665" s="279" t="s">
        <v>19</v>
      </c>
      <c r="D2665" s="279" t="s">
        <v>6178</v>
      </c>
      <c r="E2665" s="19" t="s">
        <v>19</v>
      </c>
      <c r="F2665" s="280">
        <v>562</v>
      </c>
      <c r="G2665" s="36"/>
      <c r="H2665" s="41"/>
    </row>
    <row r="2666" spans="1:8" s="2" customFormat="1" ht="16.899999999999999" customHeight="1">
      <c r="A2666" s="36"/>
      <c r="B2666" s="41"/>
      <c r="C2666" s="279" t="s">
        <v>19</v>
      </c>
      <c r="D2666" s="279" t="s">
        <v>5923</v>
      </c>
      <c r="E2666" s="19" t="s">
        <v>19</v>
      </c>
      <c r="F2666" s="280">
        <v>0</v>
      </c>
      <c r="G2666" s="36"/>
      <c r="H2666" s="41"/>
    </row>
    <row r="2667" spans="1:8" s="2" customFormat="1" ht="16.899999999999999" customHeight="1">
      <c r="A2667" s="36"/>
      <c r="B2667" s="41"/>
      <c r="C2667" s="279" t="s">
        <v>19</v>
      </c>
      <c r="D2667" s="279" t="s">
        <v>6179</v>
      </c>
      <c r="E2667" s="19" t="s">
        <v>19</v>
      </c>
      <c r="F2667" s="280">
        <v>900</v>
      </c>
      <c r="G2667" s="36"/>
      <c r="H2667" s="41"/>
    </row>
    <row r="2668" spans="1:8" s="2" customFormat="1" ht="16.899999999999999" customHeight="1">
      <c r="A2668" s="36"/>
      <c r="B2668" s="41"/>
      <c r="C2668" s="279" t="s">
        <v>19</v>
      </c>
      <c r="D2668" s="279" t="s">
        <v>5925</v>
      </c>
      <c r="E2668" s="19" t="s">
        <v>19</v>
      </c>
      <c r="F2668" s="280">
        <v>0</v>
      </c>
      <c r="G2668" s="36"/>
      <c r="H2668" s="41"/>
    </row>
    <row r="2669" spans="1:8" s="2" customFormat="1" ht="16.899999999999999" customHeight="1">
      <c r="A2669" s="36"/>
      <c r="B2669" s="41"/>
      <c r="C2669" s="279" t="s">
        <v>19</v>
      </c>
      <c r="D2669" s="279" t="s">
        <v>6180</v>
      </c>
      <c r="E2669" s="19" t="s">
        <v>19</v>
      </c>
      <c r="F2669" s="280">
        <v>1000</v>
      </c>
      <c r="G2669" s="36"/>
      <c r="H2669" s="41"/>
    </row>
    <row r="2670" spans="1:8" s="2" customFormat="1" ht="16.899999999999999" customHeight="1">
      <c r="A2670" s="36"/>
      <c r="B2670" s="41"/>
      <c r="C2670" s="279" t="s">
        <v>19</v>
      </c>
      <c r="D2670" s="279" t="s">
        <v>5927</v>
      </c>
      <c r="E2670" s="19" t="s">
        <v>19</v>
      </c>
      <c r="F2670" s="280">
        <v>0</v>
      </c>
      <c r="G2670" s="36"/>
      <c r="H2670" s="41"/>
    </row>
    <row r="2671" spans="1:8" s="2" customFormat="1" ht="16.899999999999999" customHeight="1">
      <c r="A2671" s="36"/>
      <c r="B2671" s="41"/>
      <c r="C2671" s="279" t="s">
        <v>19</v>
      </c>
      <c r="D2671" s="279" t="s">
        <v>6180</v>
      </c>
      <c r="E2671" s="19" t="s">
        <v>19</v>
      </c>
      <c r="F2671" s="280">
        <v>1000</v>
      </c>
      <c r="G2671" s="36"/>
      <c r="H2671" s="41"/>
    </row>
    <row r="2672" spans="1:8" s="2" customFormat="1" ht="16.899999999999999" customHeight="1">
      <c r="A2672" s="36"/>
      <c r="B2672" s="41"/>
      <c r="C2672" s="279" t="s">
        <v>5790</v>
      </c>
      <c r="D2672" s="279" t="s">
        <v>349</v>
      </c>
      <c r="E2672" s="19" t="s">
        <v>19</v>
      </c>
      <c r="F2672" s="280">
        <v>5300.1</v>
      </c>
      <c r="G2672" s="36"/>
      <c r="H2672" s="41"/>
    </row>
    <row r="2673" spans="1:8" s="2" customFormat="1" ht="16.899999999999999" customHeight="1">
      <c r="A2673" s="36"/>
      <c r="B2673" s="41"/>
      <c r="C2673" s="281" t="s">
        <v>7614</v>
      </c>
      <c r="D2673" s="36"/>
      <c r="E2673" s="36"/>
      <c r="F2673" s="36"/>
      <c r="G2673" s="36"/>
      <c r="H2673" s="41"/>
    </row>
    <row r="2674" spans="1:8" s="2" customFormat="1" ht="16.899999999999999" customHeight="1">
      <c r="A2674" s="36"/>
      <c r="B2674" s="41"/>
      <c r="C2674" s="279" t="s">
        <v>6170</v>
      </c>
      <c r="D2674" s="279" t="s">
        <v>6171</v>
      </c>
      <c r="E2674" s="19" t="s">
        <v>135</v>
      </c>
      <c r="F2674" s="280">
        <v>5300.1</v>
      </c>
      <c r="G2674" s="36"/>
      <c r="H2674" s="41"/>
    </row>
    <row r="2675" spans="1:8" s="2" customFormat="1" ht="16.899999999999999" customHeight="1">
      <c r="A2675" s="36"/>
      <c r="B2675" s="41"/>
      <c r="C2675" s="279" t="s">
        <v>6058</v>
      </c>
      <c r="D2675" s="279" t="s">
        <v>6059</v>
      </c>
      <c r="E2675" s="19" t="s">
        <v>152</v>
      </c>
      <c r="F2675" s="280">
        <v>285.3</v>
      </c>
      <c r="G2675" s="36"/>
      <c r="H2675" s="41"/>
    </row>
    <row r="2676" spans="1:8" s="2" customFormat="1" ht="16.899999999999999" customHeight="1">
      <c r="A2676" s="36"/>
      <c r="B2676" s="41"/>
      <c r="C2676" s="279" t="s">
        <v>6181</v>
      </c>
      <c r="D2676" s="279" t="s">
        <v>6182</v>
      </c>
      <c r="E2676" s="19" t="s">
        <v>135</v>
      </c>
      <c r="F2676" s="280">
        <v>10190.1</v>
      </c>
      <c r="G2676" s="36"/>
      <c r="H2676" s="41"/>
    </row>
    <row r="2677" spans="1:8" s="2" customFormat="1" ht="16.899999999999999" customHeight="1">
      <c r="A2677" s="36"/>
      <c r="B2677" s="41"/>
      <c r="C2677" s="279" t="s">
        <v>789</v>
      </c>
      <c r="D2677" s="279" t="s">
        <v>790</v>
      </c>
      <c r="E2677" s="19" t="s">
        <v>135</v>
      </c>
      <c r="F2677" s="280">
        <v>10190.1</v>
      </c>
      <c r="G2677" s="36"/>
      <c r="H2677" s="41"/>
    </row>
    <row r="2678" spans="1:8" s="2" customFormat="1" ht="16.899999999999999" customHeight="1">
      <c r="A2678" s="36"/>
      <c r="B2678" s="41"/>
      <c r="C2678" s="279" t="s">
        <v>6216</v>
      </c>
      <c r="D2678" s="279" t="s">
        <v>6217</v>
      </c>
      <c r="E2678" s="19" t="s">
        <v>135</v>
      </c>
      <c r="F2678" s="280">
        <v>10190.1</v>
      </c>
      <c r="G2678" s="36"/>
      <c r="H2678" s="41"/>
    </row>
    <row r="2679" spans="1:8" s="2" customFormat="1" ht="16.899999999999999" customHeight="1">
      <c r="A2679" s="36"/>
      <c r="B2679" s="41"/>
      <c r="C2679" s="279" t="s">
        <v>6225</v>
      </c>
      <c r="D2679" s="279" t="s">
        <v>6226</v>
      </c>
      <c r="E2679" s="19" t="s">
        <v>152</v>
      </c>
      <c r="F2679" s="280">
        <v>424.95699999999999</v>
      </c>
      <c r="G2679" s="36"/>
      <c r="H2679" s="41"/>
    </row>
    <row r="2680" spans="1:8" s="2" customFormat="1" ht="16.899999999999999" customHeight="1">
      <c r="A2680" s="36"/>
      <c r="B2680" s="41"/>
      <c r="C2680" s="279" t="s">
        <v>6186</v>
      </c>
      <c r="D2680" s="279" t="s">
        <v>6187</v>
      </c>
      <c r="E2680" s="19" t="s">
        <v>267</v>
      </c>
      <c r="F2680" s="280">
        <v>305.70299999999997</v>
      </c>
      <c r="G2680" s="36"/>
      <c r="H2680" s="41"/>
    </row>
    <row r="2681" spans="1:8" s="2" customFormat="1" ht="16.899999999999999" customHeight="1">
      <c r="A2681" s="36"/>
      <c r="B2681" s="41"/>
      <c r="C2681" s="275" t="s">
        <v>5793</v>
      </c>
      <c r="D2681" s="276" t="s">
        <v>5794</v>
      </c>
      <c r="E2681" s="277" t="s">
        <v>135</v>
      </c>
      <c r="F2681" s="278">
        <v>4890</v>
      </c>
      <c r="G2681" s="36"/>
      <c r="H2681" s="41"/>
    </row>
    <row r="2682" spans="1:8" s="2" customFormat="1" ht="16.899999999999999" customHeight="1">
      <c r="A2682" s="36"/>
      <c r="B2682" s="41"/>
      <c r="C2682" s="279" t="s">
        <v>19</v>
      </c>
      <c r="D2682" s="279" t="s">
        <v>6168</v>
      </c>
      <c r="E2682" s="19" t="s">
        <v>19</v>
      </c>
      <c r="F2682" s="280">
        <v>0</v>
      </c>
      <c r="G2682" s="36"/>
      <c r="H2682" s="41"/>
    </row>
    <row r="2683" spans="1:8" s="2" customFormat="1" ht="16.899999999999999" customHeight="1">
      <c r="A2683" s="36"/>
      <c r="B2683" s="41"/>
      <c r="C2683" s="279" t="s">
        <v>5793</v>
      </c>
      <c r="D2683" s="279" t="s">
        <v>6169</v>
      </c>
      <c r="E2683" s="19" t="s">
        <v>19</v>
      </c>
      <c r="F2683" s="280">
        <v>4890</v>
      </c>
      <c r="G2683" s="36"/>
      <c r="H2683" s="41"/>
    </row>
    <row r="2684" spans="1:8" s="2" customFormat="1" ht="16.899999999999999" customHeight="1">
      <c r="A2684" s="36"/>
      <c r="B2684" s="41"/>
      <c r="C2684" s="281" t="s">
        <v>7614</v>
      </c>
      <c r="D2684" s="36"/>
      <c r="E2684" s="36"/>
      <c r="F2684" s="36"/>
      <c r="G2684" s="36"/>
      <c r="H2684" s="41"/>
    </row>
    <row r="2685" spans="1:8" s="2" customFormat="1" ht="16.899999999999999" customHeight="1">
      <c r="A2685" s="36"/>
      <c r="B2685" s="41"/>
      <c r="C2685" s="279" t="s">
        <v>6163</v>
      </c>
      <c r="D2685" s="279" t="s">
        <v>6164</v>
      </c>
      <c r="E2685" s="19" t="s">
        <v>135</v>
      </c>
      <c r="F2685" s="280">
        <v>4890</v>
      </c>
      <c r="G2685" s="36"/>
      <c r="H2685" s="41"/>
    </row>
    <row r="2686" spans="1:8" s="2" customFormat="1" ht="16.899999999999999" customHeight="1">
      <c r="A2686" s="36"/>
      <c r="B2686" s="41"/>
      <c r="C2686" s="279" t="s">
        <v>6058</v>
      </c>
      <c r="D2686" s="279" t="s">
        <v>6059</v>
      </c>
      <c r="E2686" s="19" t="s">
        <v>152</v>
      </c>
      <c r="F2686" s="280">
        <v>285.3</v>
      </c>
      <c r="G2686" s="36"/>
      <c r="H2686" s="41"/>
    </row>
    <row r="2687" spans="1:8" s="2" customFormat="1" ht="16.899999999999999" customHeight="1">
      <c r="A2687" s="36"/>
      <c r="B2687" s="41"/>
      <c r="C2687" s="279" t="s">
        <v>6181</v>
      </c>
      <c r="D2687" s="279" t="s">
        <v>6182</v>
      </c>
      <c r="E2687" s="19" t="s">
        <v>135</v>
      </c>
      <c r="F2687" s="280">
        <v>10190.1</v>
      </c>
      <c r="G2687" s="36"/>
      <c r="H2687" s="41"/>
    </row>
    <row r="2688" spans="1:8" s="2" customFormat="1" ht="16.899999999999999" customHeight="1">
      <c r="A2688" s="36"/>
      <c r="B2688" s="41"/>
      <c r="C2688" s="279" t="s">
        <v>789</v>
      </c>
      <c r="D2688" s="279" t="s">
        <v>790</v>
      </c>
      <c r="E2688" s="19" t="s">
        <v>135</v>
      </c>
      <c r="F2688" s="280">
        <v>10190.1</v>
      </c>
      <c r="G2688" s="36"/>
      <c r="H2688" s="41"/>
    </row>
    <row r="2689" spans="1:8" s="2" customFormat="1" ht="16.899999999999999" customHeight="1">
      <c r="A2689" s="36"/>
      <c r="B2689" s="41"/>
      <c r="C2689" s="279" t="s">
        <v>6216</v>
      </c>
      <c r="D2689" s="279" t="s">
        <v>6217</v>
      </c>
      <c r="E2689" s="19" t="s">
        <v>135</v>
      </c>
      <c r="F2689" s="280">
        <v>10190.1</v>
      </c>
      <c r="G2689" s="36"/>
      <c r="H2689" s="41"/>
    </row>
    <row r="2690" spans="1:8" s="2" customFormat="1" ht="16.899999999999999" customHeight="1">
      <c r="A2690" s="36"/>
      <c r="B2690" s="41"/>
      <c r="C2690" s="279" t="s">
        <v>6225</v>
      </c>
      <c r="D2690" s="279" t="s">
        <v>6226</v>
      </c>
      <c r="E2690" s="19" t="s">
        <v>152</v>
      </c>
      <c r="F2690" s="280">
        <v>424.95699999999999</v>
      </c>
      <c r="G2690" s="36"/>
      <c r="H2690" s="41"/>
    </row>
    <row r="2691" spans="1:8" s="2" customFormat="1" ht="16.899999999999999" customHeight="1">
      <c r="A2691" s="36"/>
      <c r="B2691" s="41"/>
      <c r="C2691" s="279" t="s">
        <v>6186</v>
      </c>
      <c r="D2691" s="279" t="s">
        <v>6187</v>
      </c>
      <c r="E2691" s="19" t="s">
        <v>267</v>
      </c>
      <c r="F2691" s="280">
        <v>305.70299999999997</v>
      </c>
      <c r="G2691" s="36"/>
      <c r="H2691" s="41"/>
    </row>
    <row r="2692" spans="1:8" s="2" customFormat="1" ht="16.899999999999999" customHeight="1">
      <c r="A2692" s="36"/>
      <c r="B2692" s="41"/>
      <c r="C2692" s="275" t="s">
        <v>5796</v>
      </c>
      <c r="D2692" s="276" t="s">
        <v>5797</v>
      </c>
      <c r="E2692" s="277" t="s">
        <v>135</v>
      </c>
      <c r="F2692" s="278">
        <v>2765.12</v>
      </c>
      <c r="G2692" s="36"/>
      <c r="H2692" s="41"/>
    </row>
    <row r="2693" spans="1:8" s="2" customFormat="1" ht="16.899999999999999" customHeight="1">
      <c r="A2693" s="36"/>
      <c r="B2693" s="41"/>
      <c r="C2693" s="279" t="s">
        <v>19</v>
      </c>
      <c r="D2693" s="279" t="s">
        <v>6210</v>
      </c>
      <c r="E2693" s="19" t="s">
        <v>19</v>
      </c>
      <c r="F2693" s="280">
        <v>0</v>
      </c>
      <c r="G2693" s="36"/>
      <c r="H2693" s="41"/>
    </row>
    <row r="2694" spans="1:8" s="2" customFormat="1" ht="16.899999999999999" customHeight="1">
      <c r="A2694" s="36"/>
      <c r="B2694" s="41"/>
      <c r="C2694" s="279" t="s">
        <v>19</v>
      </c>
      <c r="D2694" s="279" t="s">
        <v>6211</v>
      </c>
      <c r="E2694" s="19" t="s">
        <v>19</v>
      </c>
      <c r="F2694" s="280">
        <v>202</v>
      </c>
      <c r="G2694" s="36"/>
      <c r="H2694" s="41"/>
    </row>
    <row r="2695" spans="1:8" s="2" customFormat="1" ht="16.899999999999999" customHeight="1">
      <c r="A2695" s="36"/>
      <c r="B2695" s="41"/>
      <c r="C2695" s="279" t="s">
        <v>19</v>
      </c>
      <c r="D2695" s="279" t="s">
        <v>5915</v>
      </c>
      <c r="E2695" s="19" t="s">
        <v>19</v>
      </c>
      <c r="F2695" s="280">
        <v>0</v>
      </c>
      <c r="G2695" s="36"/>
      <c r="H2695" s="41"/>
    </row>
    <row r="2696" spans="1:8" s="2" customFormat="1" ht="16.899999999999999" customHeight="1">
      <c r="A2696" s="36"/>
      <c r="B2696" s="41"/>
      <c r="C2696" s="279" t="s">
        <v>19</v>
      </c>
      <c r="D2696" s="279" t="s">
        <v>6212</v>
      </c>
      <c r="E2696" s="19" t="s">
        <v>19</v>
      </c>
      <c r="F2696" s="280">
        <v>3008.72</v>
      </c>
      <c r="G2696" s="36"/>
      <c r="H2696" s="41"/>
    </row>
    <row r="2697" spans="1:8" s="2" customFormat="1" ht="16.899999999999999" customHeight="1">
      <c r="A2697" s="36"/>
      <c r="B2697" s="41"/>
      <c r="C2697" s="279" t="s">
        <v>19</v>
      </c>
      <c r="D2697" s="279" t="s">
        <v>5917</v>
      </c>
      <c r="E2697" s="19" t="s">
        <v>19</v>
      </c>
      <c r="F2697" s="280">
        <v>0</v>
      </c>
      <c r="G2697" s="36"/>
      <c r="H2697" s="41"/>
    </row>
    <row r="2698" spans="1:8" s="2" customFormat="1" ht="16.899999999999999" customHeight="1">
      <c r="A2698" s="36"/>
      <c r="B2698" s="41"/>
      <c r="C2698" s="279" t="s">
        <v>19</v>
      </c>
      <c r="D2698" s="279" t="s">
        <v>6213</v>
      </c>
      <c r="E2698" s="19" t="s">
        <v>19</v>
      </c>
      <c r="F2698" s="280">
        <v>764.4</v>
      </c>
      <c r="G2698" s="36"/>
      <c r="H2698" s="41"/>
    </row>
    <row r="2699" spans="1:8" s="2" customFormat="1" ht="16.899999999999999" customHeight="1">
      <c r="A2699" s="36"/>
      <c r="B2699" s="41"/>
      <c r="C2699" s="279" t="s">
        <v>19</v>
      </c>
      <c r="D2699" s="279" t="s">
        <v>6214</v>
      </c>
      <c r="E2699" s="19" t="s">
        <v>19</v>
      </c>
      <c r="F2699" s="280">
        <v>0</v>
      </c>
      <c r="G2699" s="36"/>
      <c r="H2699" s="41"/>
    </row>
    <row r="2700" spans="1:8" s="2" customFormat="1" ht="16.899999999999999" customHeight="1">
      <c r="A2700" s="36"/>
      <c r="B2700" s="41"/>
      <c r="C2700" s="279" t="s">
        <v>19</v>
      </c>
      <c r="D2700" s="279" t="s">
        <v>6215</v>
      </c>
      <c r="E2700" s="19" t="s">
        <v>19</v>
      </c>
      <c r="F2700" s="280">
        <v>-1210</v>
      </c>
      <c r="G2700" s="36"/>
      <c r="H2700" s="41"/>
    </row>
    <row r="2701" spans="1:8" s="2" customFormat="1" ht="16.899999999999999" customHeight="1">
      <c r="A2701" s="36"/>
      <c r="B2701" s="41"/>
      <c r="C2701" s="279" t="s">
        <v>5796</v>
      </c>
      <c r="D2701" s="279" t="s">
        <v>349</v>
      </c>
      <c r="E2701" s="19" t="s">
        <v>19</v>
      </c>
      <c r="F2701" s="280">
        <v>2765.12</v>
      </c>
      <c r="G2701" s="36"/>
      <c r="H2701" s="41"/>
    </row>
    <row r="2702" spans="1:8" s="2" customFormat="1" ht="16.899999999999999" customHeight="1">
      <c r="A2702" s="36"/>
      <c r="B2702" s="41"/>
      <c r="C2702" s="281" t="s">
        <v>7614</v>
      </c>
      <c r="D2702" s="36"/>
      <c r="E2702" s="36"/>
      <c r="F2702" s="36"/>
      <c r="G2702" s="36"/>
      <c r="H2702" s="41"/>
    </row>
    <row r="2703" spans="1:8" s="2" customFormat="1" ht="16.899999999999999" customHeight="1">
      <c r="A2703" s="36"/>
      <c r="B2703" s="41"/>
      <c r="C2703" s="279" t="s">
        <v>6205</v>
      </c>
      <c r="D2703" s="279" t="s">
        <v>6206</v>
      </c>
      <c r="E2703" s="19" t="s">
        <v>135</v>
      </c>
      <c r="F2703" s="280">
        <v>2765.12</v>
      </c>
      <c r="G2703" s="36"/>
      <c r="H2703" s="41"/>
    </row>
    <row r="2704" spans="1:8" s="2" customFormat="1" ht="16.899999999999999" customHeight="1">
      <c r="A2704" s="36"/>
      <c r="B2704" s="41"/>
      <c r="C2704" s="279" t="s">
        <v>6058</v>
      </c>
      <c r="D2704" s="279" t="s">
        <v>6059</v>
      </c>
      <c r="E2704" s="19" t="s">
        <v>152</v>
      </c>
      <c r="F2704" s="280">
        <v>285.3</v>
      </c>
      <c r="G2704" s="36"/>
      <c r="H2704" s="41"/>
    </row>
    <row r="2705" spans="1:8" s="2" customFormat="1" ht="16.899999999999999" customHeight="1">
      <c r="A2705" s="36"/>
      <c r="B2705" s="41"/>
      <c r="C2705" s="279" t="s">
        <v>6191</v>
      </c>
      <c r="D2705" s="279" t="s">
        <v>6192</v>
      </c>
      <c r="E2705" s="19" t="s">
        <v>135</v>
      </c>
      <c r="F2705" s="280">
        <v>3975.12</v>
      </c>
      <c r="G2705" s="36"/>
      <c r="H2705" s="41"/>
    </row>
    <row r="2706" spans="1:8" s="2" customFormat="1" ht="16.899999999999999" customHeight="1">
      <c r="A2706" s="36"/>
      <c r="B2706" s="41"/>
      <c r="C2706" s="279" t="s">
        <v>797</v>
      </c>
      <c r="D2706" s="279" t="s">
        <v>798</v>
      </c>
      <c r="E2706" s="19" t="s">
        <v>135</v>
      </c>
      <c r="F2706" s="280">
        <v>3975.12</v>
      </c>
      <c r="G2706" s="36"/>
      <c r="H2706" s="41"/>
    </row>
    <row r="2707" spans="1:8" s="2" customFormat="1" ht="16.899999999999999" customHeight="1">
      <c r="A2707" s="36"/>
      <c r="B2707" s="41"/>
      <c r="C2707" s="279" t="s">
        <v>6221</v>
      </c>
      <c r="D2707" s="279" t="s">
        <v>6222</v>
      </c>
      <c r="E2707" s="19" t="s">
        <v>135</v>
      </c>
      <c r="F2707" s="280">
        <v>3975.12</v>
      </c>
      <c r="G2707" s="36"/>
      <c r="H2707" s="41"/>
    </row>
    <row r="2708" spans="1:8" s="2" customFormat="1" ht="16.899999999999999" customHeight="1">
      <c r="A2708" s="36"/>
      <c r="B2708" s="41"/>
      <c r="C2708" s="279" t="s">
        <v>6225</v>
      </c>
      <c r="D2708" s="279" t="s">
        <v>6226</v>
      </c>
      <c r="E2708" s="19" t="s">
        <v>152</v>
      </c>
      <c r="F2708" s="280">
        <v>424.95699999999999</v>
      </c>
      <c r="G2708" s="36"/>
      <c r="H2708" s="41"/>
    </row>
    <row r="2709" spans="1:8" s="2" customFormat="1" ht="16.899999999999999" customHeight="1">
      <c r="A2709" s="36"/>
      <c r="B2709" s="41"/>
      <c r="C2709" s="279" t="s">
        <v>6195</v>
      </c>
      <c r="D2709" s="279" t="s">
        <v>6196</v>
      </c>
      <c r="E2709" s="19" t="s">
        <v>267</v>
      </c>
      <c r="F2709" s="280">
        <v>119.254</v>
      </c>
      <c r="G2709" s="36"/>
      <c r="H2709" s="41"/>
    </row>
    <row r="2710" spans="1:8" s="2" customFormat="1" ht="16.899999999999999" customHeight="1">
      <c r="A2710" s="36"/>
      <c r="B2710" s="41"/>
      <c r="C2710" s="275" t="s">
        <v>7167</v>
      </c>
      <c r="D2710" s="276" t="s">
        <v>7168</v>
      </c>
      <c r="E2710" s="277" t="s">
        <v>135</v>
      </c>
      <c r="F2710" s="278">
        <v>60</v>
      </c>
      <c r="G2710" s="36"/>
      <c r="H2710" s="41"/>
    </row>
    <row r="2711" spans="1:8" s="2" customFormat="1" ht="16.899999999999999" customHeight="1">
      <c r="A2711" s="36"/>
      <c r="B2711" s="41"/>
      <c r="C2711" s="275" t="s">
        <v>5799</v>
      </c>
      <c r="D2711" s="276" t="s">
        <v>5800</v>
      </c>
      <c r="E2711" s="277" t="s">
        <v>135</v>
      </c>
      <c r="F2711" s="278">
        <v>600</v>
      </c>
      <c r="G2711" s="36"/>
      <c r="H2711" s="41"/>
    </row>
    <row r="2712" spans="1:8" s="2" customFormat="1" ht="16.899999999999999" customHeight="1">
      <c r="A2712" s="36"/>
      <c r="B2712" s="41"/>
      <c r="C2712" s="279" t="s">
        <v>19</v>
      </c>
      <c r="D2712" s="279" t="s">
        <v>5896</v>
      </c>
      <c r="E2712" s="19" t="s">
        <v>19</v>
      </c>
      <c r="F2712" s="280">
        <v>0</v>
      </c>
      <c r="G2712" s="36"/>
      <c r="H2712" s="41"/>
    </row>
    <row r="2713" spans="1:8" s="2" customFormat="1" ht="16.899999999999999" customHeight="1">
      <c r="A2713" s="36"/>
      <c r="B2713" s="41"/>
      <c r="C2713" s="279" t="s">
        <v>5799</v>
      </c>
      <c r="D2713" s="279" t="s">
        <v>5897</v>
      </c>
      <c r="E2713" s="19" t="s">
        <v>19</v>
      </c>
      <c r="F2713" s="280">
        <v>600</v>
      </c>
      <c r="G2713" s="36"/>
      <c r="H2713" s="41"/>
    </row>
    <row r="2714" spans="1:8" s="2" customFormat="1" ht="16.899999999999999" customHeight="1">
      <c r="A2714" s="36"/>
      <c r="B2714" s="41"/>
      <c r="C2714" s="281" t="s">
        <v>7614</v>
      </c>
      <c r="D2714" s="36"/>
      <c r="E2714" s="36"/>
      <c r="F2714" s="36"/>
      <c r="G2714" s="36"/>
      <c r="H2714" s="41"/>
    </row>
    <row r="2715" spans="1:8" s="2" customFormat="1" ht="16.899999999999999" customHeight="1">
      <c r="A2715" s="36"/>
      <c r="B2715" s="41"/>
      <c r="C2715" s="279" t="s">
        <v>5891</v>
      </c>
      <c r="D2715" s="279" t="s">
        <v>5892</v>
      </c>
      <c r="E2715" s="19" t="s">
        <v>135</v>
      </c>
      <c r="F2715" s="280">
        <v>1800</v>
      </c>
      <c r="G2715" s="36"/>
      <c r="H2715" s="41"/>
    </row>
    <row r="2716" spans="1:8" s="2" customFormat="1" ht="16.899999999999999" customHeight="1">
      <c r="A2716" s="36"/>
      <c r="B2716" s="41"/>
      <c r="C2716" s="279" t="s">
        <v>6256</v>
      </c>
      <c r="D2716" s="279" t="s">
        <v>6257</v>
      </c>
      <c r="E2716" s="19" t="s">
        <v>157</v>
      </c>
      <c r="F2716" s="280">
        <v>426</v>
      </c>
      <c r="G2716" s="36"/>
      <c r="H2716" s="41"/>
    </row>
    <row r="2717" spans="1:8" s="2" customFormat="1" ht="16.899999999999999" customHeight="1">
      <c r="A2717" s="36"/>
      <c r="B2717" s="41"/>
      <c r="C2717" s="275" t="s">
        <v>5802</v>
      </c>
      <c r="D2717" s="276" t="s">
        <v>5803</v>
      </c>
      <c r="E2717" s="277" t="s">
        <v>135</v>
      </c>
      <c r="F2717" s="278">
        <v>600</v>
      </c>
      <c r="G2717" s="36"/>
      <c r="H2717" s="41"/>
    </row>
    <row r="2718" spans="1:8" s="2" customFormat="1" ht="16.899999999999999" customHeight="1">
      <c r="A2718" s="36"/>
      <c r="B2718" s="41"/>
      <c r="C2718" s="279" t="s">
        <v>5802</v>
      </c>
      <c r="D2718" s="279" t="s">
        <v>5898</v>
      </c>
      <c r="E2718" s="19" t="s">
        <v>19</v>
      </c>
      <c r="F2718" s="280">
        <v>600</v>
      </c>
      <c r="G2718" s="36"/>
      <c r="H2718" s="41"/>
    </row>
    <row r="2719" spans="1:8" s="2" customFormat="1" ht="16.899999999999999" customHeight="1">
      <c r="A2719" s="36"/>
      <c r="B2719" s="41"/>
      <c r="C2719" s="281" t="s">
        <v>7614</v>
      </c>
      <c r="D2719" s="36"/>
      <c r="E2719" s="36"/>
      <c r="F2719" s="36"/>
      <c r="G2719" s="36"/>
      <c r="H2719" s="41"/>
    </row>
    <row r="2720" spans="1:8" s="2" customFormat="1" ht="16.899999999999999" customHeight="1">
      <c r="A2720" s="36"/>
      <c r="B2720" s="41"/>
      <c r="C2720" s="279" t="s">
        <v>5891</v>
      </c>
      <c r="D2720" s="279" t="s">
        <v>5892</v>
      </c>
      <c r="E2720" s="19" t="s">
        <v>135</v>
      </c>
      <c r="F2720" s="280">
        <v>1800</v>
      </c>
      <c r="G2720" s="36"/>
      <c r="H2720" s="41"/>
    </row>
    <row r="2721" spans="1:8" s="2" customFormat="1" ht="16.899999999999999" customHeight="1">
      <c r="A2721" s="36"/>
      <c r="B2721" s="41"/>
      <c r="C2721" s="279" t="s">
        <v>5900</v>
      </c>
      <c r="D2721" s="279" t="s">
        <v>5901</v>
      </c>
      <c r="E2721" s="19" t="s">
        <v>152</v>
      </c>
      <c r="F2721" s="280">
        <v>90</v>
      </c>
      <c r="G2721" s="36"/>
      <c r="H2721" s="41"/>
    </row>
    <row r="2722" spans="1:8" s="2" customFormat="1" ht="16.899999999999999" customHeight="1">
      <c r="A2722" s="36"/>
      <c r="B2722" s="41"/>
      <c r="C2722" s="279" t="s">
        <v>6238</v>
      </c>
      <c r="D2722" s="279" t="s">
        <v>6239</v>
      </c>
      <c r="E2722" s="19" t="s">
        <v>152</v>
      </c>
      <c r="F2722" s="280">
        <v>90</v>
      </c>
      <c r="G2722" s="36"/>
      <c r="H2722" s="41"/>
    </row>
    <row r="2723" spans="1:8" s="2" customFormat="1" ht="16.899999999999999" customHeight="1">
      <c r="A2723" s="36"/>
      <c r="B2723" s="41"/>
      <c r="C2723" s="279" t="s">
        <v>6244</v>
      </c>
      <c r="D2723" s="279" t="s">
        <v>6245</v>
      </c>
      <c r="E2723" s="19" t="s">
        <v>135</v>
      </c>
      <c r="F2723" s="280">
        <v>600</v>
      </c>
      <c r="G2723" s="36"/>
      <c r="H2723" s="41"/>
    </row>
    <row r="2724" spans="1:8" s="2" customFormat="1" ht="16.899999999999999" customHeight="1">
      <c r="A2724" s="36"/>
      <c r="B2724" s="41"/>
      <c r="C2724" s="279" t="s">
        <v>6256</v>
      </c>
      <c r="D2724" s="279" t="s">
        <v>6257</v>
      </c>
      <c r="E2724" s="19" t="s">
        <v>157</v>
      </c>
      <c r="F2724" s="280">
        <v>426</v>
      </c>
      <c r="G2724" s="36"/>
      <c r="H2724" s="41"/>
    </row>
    <row r="2725" spans="1:8" s="2" customFormat="1" ht="16.899999999999999" customHeight="1">
      <c r="A2725" s="36"/>
      <c r="B2725" s="41"/>
      <c r="C2725" s="279" t="s">
        <v>1927</v>
      </c>
      <c r="D2725" s="279" t="s">
        <v>1928</v>
      </c>
      <c r="E2725" s="19" t="s">
        <v>157</v>
      </c>
      <c r="F2725" s="280">
        <v>117</v>
      </c>
      <c r="G2725" s="36"/>
      <c r="H2725" s="41"/>
    </row>
    <row r="2726" spans="1:8" s="2" customFormat="1" ht="16.899999999999999" customHeight="1">
      <c r="A2726" s="36"/>
      <c r="B2726" s="41"/>
      <c r="C2726" s="279" t="s">
        <v>1934</v>
      </c>
      <c r="D2726" s="279" t="s">
        <v>1935</v>
      </c>
      <c r="E2726" s="19" t="s">
        <v>157</v>
      </c>
      <c r="F2726" s="280">
        <v>4104</v>
      </c>
      <c r="G2726" s="36"/>
      <c r="H2726" s="41"/>
    </row>
    <row r="2727" spans="1:8" s="2" customFormat="1" ht="16.899999999999999" customHeight="1">
      <c r="A2727" s="36"/>
      <c r="B2727" s="41"/>
      <c r="C2727" s="279" t="s">
        <v>1978</v>
      </c>
      <c r="D2727" s="279" t="s">
        <v>1979</v>
      </c>
      <c r="E2727" s="19" t="s">
        <v>157</v>
      </c>
      <c r="F2727" s="280">
        <v>171</v>
      </c>
      <c r="G2727" s="36"/>
      <c r="H2727" s="41"/>
    </row>
    <row r="2728" spans="1:8" s="2" customFormat="1" ht="16.899999999999999" customHeight="1">
      <c r="A2728" s="36"/>
      <c r="B2728" s="41"/>
      <c r="C2728" s="279" t="s">
        <v>6251</v>
      </c>
      <c r="D2728" s="279" t="s">
        <v>6252</v>
      </c>
      <c r="E2728" s="19" t="s">
        <v>190</v>
      </c>
      <c r="F2728" s="280">
        <v>100</v>
      </c>
      <c r="G2728" s="36"/>
      <c r="H2728" s="41"/>
    </row>
    <row r="2729" spans="1:8" s="2" customFormat="1" ht="16.899999999999999" customHeight="1">
      <c r="A2729" s="36"/>
      <c r="B2729" s="41"/>
      <c r="C2729" s="275" t="s">
        <v>5804</v>
      </c>
      <c r="D2729" s="276" t="s">
        <v>19</v>
      </c>
      <c r="E2729" s="277" t="s">
        <v>190</v>
      </c>
      <c r="F2729" s="278">
        <v>3</v>
      </c>
      <c r="G2729" s="36"/>
      <c r="H2729" s="41"/>
    </row>
    <row r="2730" spans="1:8" s="2" customFormat="1" ht="16.899999999999999" customHeight="1">
      <c r="A2730" s="36"/>
      <c r="B2730" s="41"/>
      <c r="C2730" s="279" t="s">
        <v>19</v>
      </c>
      <c r="D2730" s="279" t="s">
        <v>5885</v>
      </c>
      <c r="E2730" s="19" t="s">
        <v>19</v>
      </c>
      <c r="F2730" s="280">
        <v>3</v>
      </c>
      <c r="G2730" s="36"/>
      <c r="H2730" s="41"/>
    </row>
    <row r="2731" spans="1:8" s="2" customFormat="1" ht="16.899999999999999" customHeight="1">
      <c r="A2731" s="36"/>
      <c r="B2731" s="41"/>
      <c r="C2731" s="279" t="s">
        <v>5804</v>
      </c>
      <c r="D2731" s="279" t="s">
        <v>349</v>
      </c>
      <c r="E2731" s="19" t="s">
        <v>19</v>
      </c>
      <c r="F2731" s="280">
        <v>3</v>
      </c>
      <c r="G2731" s="36"/>
      <c r="H2731" s="41"/>
    </row>
    <row r="2732" spans="1:8" s="2" customFormat="1" ht="16.899999999999999" customHeight="1">
      <c r="A2732" s="36"/>
      <c r="B2732" s="41"/>
      <c r="C2732" s="281" t="s">
        <v>7614</v>
      </c>
      <c r="D2732" s="36"/>
      <c r="E2732" s="36"/>
      <c r="F2732" s="36"/>
      <c r="G2732" s="36"/>
      <c r="H2732" s="41"/>
    </row>
    <row r="2733" spans="1:8" s="2" customFormat="1" ht="16.899999999999999" customHeight="1">
      <c r="A2733" s="36"/>
      <c r="B2733" s="41"/>
      <c r="C2733" s="279" t="s">
        <v>5880</v>
      </c>
      <c r="D2733" s="279" t="s">
        <v>5881</v>
      </c>
      <c r="E2733" s="19" t="s">
        <v>190</v>
      </c>
      <c r="F2733" s="280">
        <v>3</v>
      </c>
      <c r="G2733" s="36"/>
      <c r="H2733" s="41"/>
    </row>
    <row r="2734" spans="1:8" s="2" customFormat="1" ht="16.899999999999999" customHeight="1">
      <c r="A2734" s="36"/>
      <c r="B2734" s="41"/>
      <c r="C2734" s="279" t="s">
        <v>6011</v>
      </c>
      <c r="D2734" s="279" t="s">
        <v>6012</v>
      </c>
      <c r="E2734" s="19" t="s">
        <v>190</v>
      </c>
      <c r="F2734" s="280">
        <v>3</v>
      </c>
      <c r="G2734" s="36"/>
      <c r="H2734" s="41"/>
    </row>
    <row r="2735" spans="1:8" s="2" customFormat="1" ht="16.899999999999999" customHeight="1">
      <c r="A2735" s="36"/>
      <c r="B2735" s="41"/>
      <c r="C2735" s="279" t="s">
        <v>6040</v>
      </c>
      <c r="D2735" s="279" t="s">
        <v>6041</v>
      </c>
      <c r="E2735" s="19" t="s">
        <v>190</v>
      </c>
      <c r="F2735" s="280">
        <v>12</v>
      </c>
      <c r="G2735" s="36"/>
      <c r="H2735" s="41"/>
    </row>
    <row r="2736" spans="1:8" s="2" customFormat="1" ht="16.899999999999999" customHeight="1">
      <c r="A2736" s="36"/>
      <c r="B2736" s="41"/>
      <c r="C2736" s="279" t="s">
        <v>6127</v>
      </c>
      <c r="D2736" s="279" t="s">
        <v>6128</v>
      </c>
      <c r="E2736" s="19" t="s">
        <v>190</v>
      </c>
      <c r="F2736" s="280">
        <v>3</v>
      </c>
      <c r="G2736" s="36"/>
      <c r="H2736" s="41"/>
    </row>
    <row r="2737" spans="1:8" s="2" customFormat="1" ht="16.899999999999999" customHeight="1">
      <c r="A2737" s="36"/>
      <c r="B2737" s="41"/>
      <c r="C2737" s="279" t="s">
        <v>6151</v>
      </c>
      <c r="D2737" s="279" t="s">
        <v>6152</v>
      </c>
      <c r="E2737" s="19" t="s">
        <v>190</v>
      </c>
      <c r="F2737" s="280">
        <v>3</v>
      </c>
      <c r="G2737" s="36"/>
      <c r="H2737" s="41"/>
    </row>
    <row r="2738" spans="1:8" s="2" customFormat="1" ht="16.899999999999999" customHeight="1">
      <c r="A2738" s="36"/>
      <c r="B2738" s="41"/>
      <c r="C2738" s="275" t="s">
        <v>5805</v>
      </c>
      <c r="D2738" s="276" t="s">
        <v>19</v>
      </c>
      <c r="E2738" s="277" t="s">
        <v>190</v>
      </c>
      <c r="F2738" s="278">
        <v>2</v>
      </c>
      <c r="G2738" s="36"/>
      <c r="H2738" s="41"/>
    </row>
    <row r="2739" spans="1:8" s="2" customFormat="1" ht="16.899999999999999" customHeight="1">
      <c r="A2739" s="36"/>
      <c r="B2739" s="41"/>
      <c r="C2739" s="279" t="s">
        <v>19</v>
      </c>
      <c r="D2739" s="279" t="s">
        <v>5890</v>
      </c>
      <c r="E2739" s="19" t="s">
        <v>19</v>
      </c>
      <c r="F2739" s="280">
        <v>2</v>
      </c>
      <c r="G2739" s="36"/>
      <c r="H2739" s="41"/>
    </row>
    <row r="2740" spans="1:8" s="2" customFormat="1" ht="16.899999999999999" customHeight="1">
      <c r="A2740" s="36"/>
      <c r="B2740" s="41"/>
      <c r="C2740" s="279" t="s">
        <v>5805</v>
      </c>
      <c r="D2740" s="279" t="s">
        <v>349</v>
      </c>
      <c r="E2740" s="19" t="s">
        <v>19</v>
      </c>
      <c r="F2740" s="280">
        <v>2</v>
      </c>
      <c r="G2740" s="36"/>
      <c r="H2740" s="41"/>
    </row>
    <row r="2741" spans="1:8" s="2" customFormat="1" ht="16.899999999999999" customHeight="1">
      <c r="A2741" s="36"/>
      <c r="B2741" s="41"/>
      <c r="C2741" s="281" t="s">
        <v>7614</v>
      </c>
      <c r="D2741" s="36"/>
      <c r="E2741" s="36"/>
      <c r="F2741" s="36"/>
      <c r="G2741" s="36"/>
      <c r="H2741" s="41"/>
    </row>
    <row r="2742" spans="1:8" s="2" customFormat="1" ht="16.899999999999999" customHeight="1">
      <c r="A2742" s="36"/>
      <c r="B2742" s="41"/>
      <c r="C2742" s="279" t="s">
        <v>5886</v>
      </c>
      <c r="D2742" s="279" t="s">
        <v>5887</v>
      </c>
      <c r="E2742" s="19" t="s">
        <v>190</v>
      </c>
      <c r="F2742" s="280">
        <v>2</v>
      </c>
      <c r="G2742" s="36"/>
      <c r="H2742" s="41"/>
    </row>
    <row r="2743" spans="1:8" s="2" customFormat="1" ht="16.899999999999999" customHeight="1">
      <c r="A2743" s="36"/>
      <c r="B2743" s="41"/>
      <c r="C2743" s="279" t="s">
        <v>6015</v>
      </c>
      <c r="D2743" s="279" t="s">
        <v>6016</v>
      </c>
      <c r="E2743" s="19" t="s">
        <v>190</v>
      </c>
      <c r="F2743" s="280">
        <v>2</v>
      </c>
      <c r="G2743" s="36"/>
      <c r="H2743" s="41"/>
    </row>
    <row r="2744" spans="1:8" s="2" customFormat="1" ht="16.899999999999999" customHeight="1">
      <c r="A2744" s="36"/>
      <c r="B2744" s="41"/>
      <c r="C2744" s="279" t="s">
        <v>6045</v>
      </c>
      <c r="D2744" s="279" t="s">
        <v>6046</v>
      </c>
      <c r="E2744" s="19" t="s">
        <v>190</v>
      </c>
      <c r="F2744" s="280">
        <v>8</v>
      </c>
      <c r="G2744" s="36"/>
      <c r="H2744" s="41"/>
    </row>
    <row r="2745" spans="1:8" s="2" customFormat="1" ht="16.899999999999999" customHeight="1">
      <c r="A2745" s="36"/>
      <c r="B2745" s="41"/>
      <c r="C2745" s="279" t="s">
        <v>6131</v>
      </c>
      <c r="D2745" s="279" t="s">
        <v>6132</v>
      </c>
      <c r="E2745" s="19" t="s">
        <v>190</v>
      </c>
      <c r="F2745" s="280">
        <v>2</v>
      </c>
      <c r="G2745" s="36"/>
      <c r="H2745" s="41"/>
    </row>
    <row r="2746" spans="1:8" s="2" customFormat="1" ht="16.899999999999999" customHeight="1">
      <c r="A2746" s="36"/>
      <c r="B2746" s="41"/>
      <c r="C2746" s="279" t="s">
        <v>6155</v>
      </c>
      <c r="D2746" s="279" t="s">
        <v>6156</v>
      </c>
      <c r="E2746" s="19" t="s">
        <v>190</v>
      </c>
      <c r="F2746" s="280">
        <v>2</v>
      </c>
      <c r="G2746" s="36"/>
      <c r="H2746" s="41"/>
    </row>
    <row r="2747" spans="1:8" s="2" customFormat="1" ht="16.899999999999999" customHeight="1">
      <c r="A2747" s="36"/>
      <c r="B2747" s="41"/>
      <c r="C2747" s="275" t="s">
        <v>5806</v>
      </c>
      <c r="D2747" s="276" t="s">
        <v>5807</v>
      </c>
      <c r="E2747" s="277" t="s">
        <v>190</v>
      </c>
      <c r="F2747" s="278">
        <v>399</v>
      </c>
      <c r="G2747" s="36"/>
      <c r="H2747" s="41"/>
    </row>
    <row r="2748" spans="1:8" s="2" customFormat="1" ht="16.899999999999999" customHeight="1">
      <c r="A2748" s="36"/>
      <c r="B2748" s="41"/>
      <c r="C2748" s="279" t="s">
        <v>5806</v>
      </c>
      <c r="D2748" s="279" t="s">
        <v>5840</v>
      </c>
      <c r="E2748" s="19" t="s">
        <v>19</v>
      </c>
      <c r="F2748" s="280">
        <v>399</v>
      </c>
      <c r="G2748" s="36"/>
      <c r="H2748" s="41"/>
    </row>
    <row r="2749" spans="1:8" s="2" customFormat="1" ht="16.899999999999999" customHeight="1">
      <c r="A2749" s="36"/>
      <c r="B2749" s="41"/>
      <c r="C2749" s="281" t="s">
        <v>7614</v>
      </c>
      <c r="D2749" s="36"/>
      <c r="E2749" s="36"/>
      <c r="F2749" s="36"/>
      <c r="G2749" s="36"/>
      <c r="H2749" s="41"/>
    </row>
    <row r="2750" spans="1:8" s="2" customFormat="1" ht="16.899999999999999" customHeight="1">
      <c r="A2750" s="36"/>
      <c r="B2750" s="41"/>
      <c r="C2750" s="279" t="s">
        <v>5861</v>
      </c>
      <c r="D2750" s="279" t="s">
        <v>5862</v>
      </c>
      <c r="E2750" s="19" t="s">
        <v>190</v>
      </c>
      <c r="F2750" s="280">
        <v>399</v>
      </c>
      <c r="G2750" s="36"/>
      <c r="H2750" s="41"/>
    </row>
    <row r="2751" spans="1:8" s="2" customFormat="1" ht="16.899999999999999" customHeight="1">
      <c r="A2751" s="36"/>
      <c r="B2751" s="41"/>
      <c r="C2751" s="279" t="s">
        <v>5841</v>
      </c>
      <c r="D2751" s="279" t="s">
        <v>5842</v>
      </c>
      <c r="E2751" s="19" t="s">
        <v>152</v>
      </c>
      <c r="F2751" s="280">
        <v>45.26</v>
      </c>
      <c r="G2751" s="36"/>
      <c r="H2751" s="41"/>
    </row>
    <row r="2752" spans="1:8" s="2" customFormat="1" ht="16.899999999999999" customHeight="1">
      <c r="A2752" s="36"/>
      <c r="B2752" s="41"/>
      <c r="C2752" s="275" t="s">
        <v>5779</v>
      </c>
      <c r="D2752" s="276" t="s">
        <v>5780</v>
      </c>
      <c r="E2752" s="277" t="s">
        <v>157</v>
      </c>
      <c r="F2752" s="278">
        <v>6310.6189999999997</v>
      </c>
      <c r="G2752" s="36"/>
      <c r="H2752" s="41"/>
    </row>
    <row r="2753" spans="1:8" s="2" customFormat="1" ht="16.899999999999999" customHeight="1">
      <c r="A2753" s="36"/>
      <c r="B2753" s="41"/>
      <c r="C2753" s="279" t="s">
        <v>19</v>
      </c>
      <c r="D2753" s="279" t="s">
        <v>6282</v>
      </c>
      <c r="E2753" s="19" t="s">
        <v>19</v>
      </c>
      <c r="F2753" s="280">
        <v>0</v>
      </c>
      <c r="G2753" s="36"/>
      <c r="H2753" s="41"/>
    </row>
    <row r="2754" spans="1:8" s="2" customFormat="1" ht="16.899999999999999" customHeight="1">
      <c r="A2754" s="36"/>
      <c r="B2754" s="41"/>
      <c r="C2754" s="279" t="s">
        <v>19</v>
      </c>
      <c r="D2754" s="279" t="s">
        <v>6283</v>
      </c>
      <c r="E2754" s="19" t="s">
        <v>19</v>
      </c>
      <c r="F2754" s="280">
        <v>125</v>
      </c>
      <c r="G2754" s="36"/>
      <c r="H2754" s="41"/>
    </row>
    <row r="2755" spans="1:8" s="2" customFormat="1" ht="16.899999999999999" customHeight="1">
      <c r="A2755" s="36"/>
      <c r="B2755" s="41"/>
      <c r="C2755" s="279" t="s">
        <v>19</v>
      </c>
      <c r="D2755" s="279" t="s">
        <v>6284</v>
      </c>
      <c r="E2755" s="19" t="s">
        <v>19</v>
      </c>
      <c r="F2755" s="280">
        <v>0</v>
      </c>
      <c r="G2755" s="36"/>
      <c r="H2755" s="41"/>
    </row>
    <row r="2756" spans="1:8" s="2" customFormat="1" ht="16.899999999999999" customHeight="1">
      <c r="A2756" s="36"/>
      <c r="B2756" s="41"/>
      <c r="C2756" s="279" t="s">
        <v>19</v>
      </c>
      <c r="D2756" s="279" t="s">
        <v>6285</v>
      </c>
      <c r="E2756" s="19" t="s">
        <v>19</v>
      </c>
      <c r="F2756" s="280">
        <v>6185.6189999999997</v>
      </c>
      <c r="G2756" s="36"/>
      <c r="H2756" s="41"/>
    </row>
    <row r="2757" spans="1:8" s="2" customFormat="1" ht="16.899999999999999" customHeight="1">
      <c r="A2757" s="36"/>
      <c r="B2757" s="41"/>
      <c r="C2757" s="279" t="s">
        <v>5779</v>
      </c>
      <c r="D2757" s="279" t="s">
        <v>349</v>
      </c>
      <c r="E2757" s="19" t="s">
        <v>19</v>
      </c>
      <c r="F2757" s="280">
        <v>6310.6189999999997</v>
      </c>
      <c r="G2757" s="36"/>
      <c r="H2757" s="41"/>
    </row>
    <row r="2758" spans="1:8" s="2" customFormat="1" ht="16.899999999999999" customHeight="1">
      <c r="A2758" s="36"/>
      <c r="B2758" s="41"/>
      <c r="C2758" s="281" t="s">
        <v>7614</v>
      </c>
      <c r="D2758" s="36"/>
      <c r="E2758" s="36"/>
      <c r="F2758" s="36"/>
      <c r="G2758" s="36"/>
      <c r="H2758" s="41"/>
    </row>
    <row r="2759" spans="1:8" s="2" customFormat="1" ht="16.899999999999999" customHeight="1">
      <c r="A2759" s="36"/>
      <c r="B2759" s="41"/>
      <c r="C2759" s="279" t="s">
        <v>2008</v>
      </c>
      <c r="D2759" s="279" t="s">
        <v>2009</v>
      </c>
      <c r="E2759" s="19" t="s">
        <v>157</v>
      </c>
      <c r="F2759" s="280">
        <v>6310.6189999999997</v>
      </c>
      <c r="G2759" s="36"/>
      <c r="H2759" s="41"/>
    </row>
    <row r="2760" spans="1:8" s="2" customFormat="1" ht="16.899999999999999" customHeight="1">
      <c r="A2760" s="36"/>
      <c r="B2760" s="41"/>
      <c r="C2760" s="279" t="s">
        <v>1970</v>
      </c>
      <c r="D2760" s="279" t="s">
        <v>1971</v>
      </c>
      <c r="E2760" s="19" t="s">
        <v>157</v>
      </c>
      <c r="F2760" s="280">
        <v>6310.6189999999997</v>
      </c>
      <c r="G2760" s="36"/>
      <c r="H2760" s="41"/>
    </row>
    <row r="2761" spans="1:8" s="2" customFormat="1" ht="16.899999999999999" customHeight="1">
      <c r="A2761" s="36"/>
      <c r="B2761" s="41"/>
      <c r="C2761" s="279" t="s">
        <v>1993</v>
      </c>
      <c r="D2761" s="279" t="s">
        <v>1994</v>
      </c>
      <c r="E2761" s="19" t="s">
        <v>157</v>
      </c>
      <c r="F2761" s="280">
        <v>6310.6189999999997</v>
      </c>
      <c r="G2761" s="36"/>
      <c r="H2761" s="41"/>
    </row>
    <row r="2762" spans="1:8" s="2" customFormat="1" ht="16.899999999999999" customHeight="1">
      <c r="A2762" s="36"/>
      <c r="B2762" s="41"/>
      <c r="C2762" s="279" t="s">
        <v>2001</v>
      </c>
      <c r="D2762" s="279" t="s">
        <v>2002</v>
      </c>
      <c r="E2762" s="19" t="s">
        <v>157</v>
      </c>
      <c r="F2762" s="280">
        <v>151454.856</v>
      </c>
      <c r="G2762" s="36"/>
      <c r="H2762" s="41"/>
    </row>
    <row r="2763" spans="1:8" s="2" customFormat="1" ht="16.899999999999999" customHeight="1">
      <c r="A2763" s="36"/>
      <c r="B2763" s="41"/>
      <c r="C2763" s="275" t="s">
        <v>5783</v>
      </c>
      <c r="D2763" s="276" t="s">
        <v>5784</v>
      </c>
      <c r="E2763" s="277" t="s">
        <v>157</v>
      </c>
      <c r="F2763" s="278">
        <v>426</v>
      </c>
      <c r="G2763" s="36"/>
      <c r="H2763" s="41"/>
    </row>
    <row r="2764" spans="1:8" s="2" customFormat="1" ht="16.899999999999999" customHeight="1">
      <c r="A2764" s="36"/>
      <c r="B2764" s="41"/>
      <c r="C2764" s="279" t="s">
        <v>19</v>
      </c>
      <c r="D2764" s="279" t="s">
        <v>6261</v>
      </c>
      <c r="E2764" s="19" t="s">
        <v>19</v>
      </c>
      <c r="F2764" s="280">
        <v>0</v>
      </c>
      <c r="G2764" s="36"/>
      <c r="H2764" s="41"/>
    </row>
    <row r="2765" spans="1:8" s="2" customFormat="1" ht="16.899999999999999" customHeight="1">
      <c r="A2765" s="36"/>
      <c r="B2765" s="41"/>
      <c r="C2765" s="279" t="s">
        <v>19</v>
      </c>
      <c r="D2765" s="279" t="s">
        <v>6262</v>
      </c>
      <c r="E2765" s="19" t="s">
        <v>19</v>
      </c>
      <c r="F2765" s="280">
        <v>213</v>
      </c>
      <c r="G2765" s="36"/>
      <c r="H2765" s="41"/>
    </row>
    <row r="2766" spans="1:8" s="2" customFormat="1" ht="16.899999999999999" customHeight="1">
      <c r="A2766" s="36"/>
      <c r="B2766" s="41"/>
      <c r="C2766" s="279" t="s">
        <v>19</v>
      </c>
      <c r="D2766" s="279" t="s">
        <v>6263</v>
      </c>
      <c r="E2766" s="19" t="s">
        <v>19</v>
      </c>
      <c r="F2766" s="280">
        <v>213</v>
      </c>
      <c r="G2766" s="36"/>
      <c r="H2766" s="41"/>
    </row>
    <row r="2767" spans="1:8" s="2" customFormat="1" ht="16.899999999999999" customHeight="1">
      <c r="A2767" s="36"/>
      <c r="B2767" s="41"/>
      <c r="C2767" s="279" t="s">
        <v>5783</v>
      </c>
      <c r="D2767" s="279" t="s">
        <v>349</v>
      </c>
      <c r="E2767" s="19" t="s">
        <v>19</v>
      </c>
      <c r="F2767" s="280">
        <v>426</v>
      </c>
      <c r="G2767" s="36"/>
      <c r="H2767" s="41"/>
    </row>
    <row r="2768" spans="1:8" s="2" customFormat="1" ht="16.899999999999999" customHeight="1">
      <c r="A2768" s="36"/>
      <c r="B2768" s="41"/>
      <c r="C2768" s="281" t="s">
        <v>7614</v>
      </c>
      <c r="D2768" s="36"/>
      <c r="E2768" s="36"/>
      <c r="F2768" s="36"/>
      <c r="G2768" s="36"/>
      <c r="H2768" s="41"/>
    </row>
    <row r="2769" spans="1:8" s="2" customFormat="1" ht="16.899999999999999" customHeight="1">
      <c r="A2769" s="36"/>
      <c r="B2769" s="41"/>
      <c r="C2769" s="279" t="s">
        <v>6256</v>
      </c>
      <c r="D2769" s="279" t="s">
        <v>6257</v>
      </c>
      <c r="E2769" s="19" t="s">
        <v>157</v>
      </c>
      <c r="F2769" s="280">
        <v>426</v>
      </c>
      <c r="G2769" s="36"/>
      <c r="H2769" s="41"/>
    </row>
    <row r="2770" spans="1:8" s="2" customFormat="1" ht="16.899999999999999" customHeight="1">
      <c r="A2770" s="36"/>
      <c r="B2770" s="41"/>
      <c r="C2770" s="279" t="s">
        <v>6264</v>
      </c>
      <c r="D2770" s="279" t="s">
        <v>6265</v>
      </c>
      <c r="E2770" s="19" t="s">
        <v>157</v>
      </c>
      <c r="F2770" s="280">
        <v>10224</v>
      </c>
      <c r="G2770" s="36"/>
      <c r="H2770" s="41"/>
    </row>
    <row r="2771" spans="1:8" s="2" customFormat="1" ht="16.899999999999999" customHeight="1">
      <c r="A2771" s="36"/>
      <c r="B2771" s="41"/>
      <c r="C2771" s="279" t="s">
        <v>19</v>
      </c>
      <c r="D2771" s="279" t="s">
        <v>7242</v>
      </c>
      <c r="E2771" s="19" t="s">
        <v>19</v>
      </c>
      <c r="F2771" s="280">
        <v>30.8</v>
      </c>
      <c r="G2771" s="36"/>
      <c r="H2771" s="41"/>
    </row>
    <row r="2772" spans="1:8" s="2" customFormat="1" ht="16.899999999999999" customHeight="1">
      <c r="A2772" s="36"/>
      <c r="B2772" s="41"/>
      <c r="C2772" s="279" t="s">
        <v>19</v>
      </c>
      <c r="D2772" s="279" t="s">
        <v>7243</v>
      </c>
      <c r="E2772" s="19" t="s">
        <v>19</v>
      </c>
      <c r="F2772" s="280">
        <v>19.7</v>
      </c>
      <c r="G2772" s="36"/>
      <c r="H2772" s="41"/>
    </row>
    <row r="2773" spans="1:8" s="2" customFormat="1" ht="16.899999999999999" customHeight="1">
      <c r="A2773" s="36"/>
      <c r="B2773" s="41"/>
      <c r="C2773" s="279" t="s">
        <v>19</v>
      </c>
      <c r="D2773" s="279" t="s">
        <v>7244</v>
      </c>
      <c r="E2773" s="19" t="s">
        <v>19</v>
      </c>
      <c r="F2773" s="280">
        <v>16.7</v>
      </c>
      <c r="G2773" s="36"/>
      <c r="H2773" s="41"/>
    </row>
    <row r="2774" spans="1:8" s="2" customFormat="1" ht="16.899999999999999" customHeight="1">
      <c r="A2774" s="36"/>
      <c r="B2774" s="41"/>
      <c r="C2774" s="279" t="s">
        <v>19</v>
      </c>
      <c r="D2774" s="279" t="s">
        <v>7245</v>
      </c>
      <c r="E2774" s="19" t="s">
        <v>19</v>
      </c>
      <c r="F2774" s="280">
        <v>16.8</v>
      </c>
      <c r="G2774" s="36"/>
      <c r="H2774" s="41"/>
    </row>
    <row r="2775" spans="1:8" s="2" customFormat="1" ht="16.899999999999999" customHeight="1">
      <c r="A2775" s="36"/>
      <c r="B2775" s="41"/>
      <c r="C2775" s="279" t="s">
        <v>19</v>
      </c>
      <c r="D2775" s="279" t="s">
        <v>7246</v>
      </c>
      <c r="E2775" s="19" t="s">
        <v>19</v>
      </c>
      <c r="F2775" s="280">
        <v>32.6</v>
      </c>
      <c r="G2775" s="36"/>
      <c r="H2775" s="41"/>
    </row>
    <row r="2776" spans="1:8" s="2" customFormat="1" ht="16.899999999999999" customHeight="1">
      <c r="A2776" s="36"/>
      <c r="B2776" s="41"/>
      <c r="C2776" s="279" t="s">
        <v>19</v>
      </c>
      <c r="D2776" s="279" t="s">
        <v>7247</v>
      </c>
      <c r="E2776" s="19" t="s">
        <v>19</v>
      </c>
      <c r="F2776" s="280">
        <v>28.4</v>
      </c>
      <c r="G2776" s="36"/>
      <c r="H2776" s="41"/>
    </row>
    <row r="2777" spans="1:8" s="2" customFormat="1" ht="16.899999999999999" customHeight="1">
      <c r="A2777" s="36"/>
      <c r="B2777" s="41"/>
      <c r="C2777" s="279" t="s">
        <v>19</v>
      </c>
      <c r="D2777" s="279" t="s">
        <v>7248</v>
      </c>
      <c r="E2777" s="19" t="s">
        <v>19</v>
      </c>
      <c r="F2777" s="280">
        <v>8.6999999999999993</v>
      </c>
      <c r="G2777" s="36"/>
      <c r="H2777" s="41"/>
    </row>
    <row r="2778" spans="1:8" s="2" customFormat="1" ht="16.899999999999999" customHeight="1">
      <c r="A2778" s="36"/>
      <c r="B2778" s="41"/>
      <c r="C2778" s="279" t="s">
        <v>19</v>
      </c>
      <c r="D2778" s="279" t="s">
        <v>7249</v>
      </c>
      <c r="E2778" s="19" t="s">
        <v>19</v>
      </c>
      <c r="F2778" s="280">
        <v>9</v>
      </c>
      <c r="G2778" s="36"/>
      <c r="H2778" s="41"/>
    </row>
    <row r="2779" spans="1:8" s="2" customFormat="1" ht="16.899999999999999" customHeight="1">
      <c r="A2779" s="36"/>
      <c r="B2779" s="41"/>
      <c r="C2779" s="279" t="s">
        <v>19</v>
      </c>
      <c r="D2779" s="279" t="s">
        <v>7250</v>
      </c>
      <c r="E2779" s="19" t="s">
        <v>19</v>
      </c>
      <c r="F2779" s="280">
        <v>4.3680000000000003</v>
      </c>
      <c r="G2779" s="36"/>
      <c r="H2779" s="41"/>
    </row>
    <row r="2780" spans="1:8" s="2" customFormat="1" ht="16.899999999999999" customHeight="1">
      <c r="A2780" s="36"/>
      <c r="B2780" s="41"/>
      <c r="C2780" s="279" t="s">
        <v>19</v>
      </c>
      <c r="D2780" s="279" t="s">
        <v>7251</v>
      </c>
      <c r="E2780" s="19" t="s">
        <v>19</v>
      </c>
      <c r="F2780" s="280">
        <v>4.72</v>
      </c>
      <c r="G2780" s="36"/>
      <c r="H2780" s="41"/>
    </row>
    <row r="2781" spans="1:8" s="2" customFormat="1" ht="16.899999999999999" customHeight="1">
      <c r="A2781" s="36"/>
      <c r="B2781" s="41"/>
      <c r="C2781" s="279" t="s">
        <v>19</v>
      </c>
      <c r="D2781" s="279" t="s">
        <v>7252</v>
      </c>
      <c r="E2781" s="19" t="s">
        <v>19</v>
      </c>
      <c r="F2781" s="280">
        <v>8.76</v>
      </c>
      <c r="G2781" s="36"/>
      <c r="H2781" s="41"/>
    </row>
    <row r="2782" spans="1:8" s="2" customFormat="1" ht="16.899999999999999" customHeight="1">
      <c r="A2782" s="36"/>
      <c r="B2782" s="41"/>
      <c r="C2782" s="279" t="s">
        <v>7156</v>
      </c>
      <c r="D2782" s="279" t="s">
        <v>349</v>
      </c>
      <c r="E2782" s="19" t="s">
        <v>19</v>
      </c>
      <c r="F2782" s="280">
        <v>220.65299999999999</v>
      </c>
      <c r="G2782" s="36"/>
      <c r="H2782" s="41"/>
    </row>
    <row r="2783" spans="1:8" s="2" customFormat="1" ht="16.899999999999999" customHeight="1">
      <c r="A2783" s="36"/>
      <c r="B2783" s="41"/>
      <c r="C2783" s="281" t="s">
        <v>7614</v>
      </c>
      <c r="D2783" s="36"/>
      <c r="E2783" s="36"/>
      <c r="F2783" s="36"/>
      <c r="G2783" s="36"/>
      <c r="H2783" s="41"/>
    </row>
    <row r="2784" spans="1:8" s="2" customFormat="1" ht="16.899999999999999" customHeight="1">
      <c r="A2784" s="36"/>
      <c r="B2784" s="41"/>
      <c r="C2784" s="279" t="s">
        <v>7235</v>
      </c>
      <c r="D2784" s="279" t="s">
        <v>7236</v>
      </c>
      <c r="E2784" s="19" t="s">
        <v>152</v>
      </c>
      <c r="F2784" s="280">
        <v>220.65299999999999</v>
      </c>
      <c r="G2784" s="36"/>
      <c r="H2784" s="41"/>
    </row>
    <row r="2785" spans="1:8" s="2" customFormat="1" ht="16.899999999999999" customHeight="1">
      <c r="A2785" s="36"/>
      <c r="B2785" s="41"/>
      <c r="C2785" s="279" t="s">
        <v>7189</v>
      </c>
      <c r="D2785" s="279" t="s">
        <v>7190</v>
      </c>
      <c r="E2785" s="19" t="s">
        <v>152</v>
      </c>
      <c r="F2785" s="280">
        <v>220.65299999999999</v>
      </c>
      <c r="G2785" s="36"/>
      <c r="H2785" s="41"/>
    </row>
    <row r="2786" spans="1:8" s="2" customFormat="1" ht="16.899999999999999" customHeight="1">
      <c r="A2786" s="36"/>
      <c r="B2786" s="41"/>
      <c r="C2786" s="279" t="s">
        <v>678</v>
      </c>
      <c r="D2786" s="279" t="s">
        <v>679</v>
      </c>
      <c r="E2786" s="19" t="s">
        <v>152</v>
      </c>
      <c r="F2786" s="280">
        <v>2206.5300000000002</v>
      </c>
      <c r="G2786" s="36"/>
      <c r="H2786" s="41"/>
    </row>
    <row r="2787" spans="1:8" s="2" customFormat="1" ht="16.899999999999999" customHeight="1">
      <c r="A2787" s="36"/>
      <c r="B2787" s="41"/>
      <c r="C2787" s="279" t="s">
        <v>715</v>
      </c>
      <c r="D2787" s="279" t="s">
        <v>716</v>
      </c>
      <c r="E2787" s="19" t="s">
        <v>157</v>
      </c>
      <c r="F2787" s="280">
        <v>441.30599999999998</v>
      </c>
      <c r="G2787" s="36"/>
      <c r="H2787" s="41"/>
    </row>
    <row r="2788" spans="1:8" s="2" customFormat="1" ht="16.899999999999999" customHeight="1">
      <c r="A2788" s="36"/>
      <c r="B2788" s="41"/>
      <c r="C2788" s="279" t="s">
        <v>7253</v>
      </c>
      <c r="D2788" s="279" t="s">
        <v>7254</v>
      </c>
      <c r="E2788" s="19" t="s">
        <v>157</v>
      </c>
      <c r="F2788" s="280">
        <v>441.30599999999998</v>
      </c>
      <c r="G2788" s="36"/>
      <c r="H2788" s="41"/>
    </row>
    <row r="2789" spans="1:8" s="2" customFormat="1" ht="16.899999999999999" customHeight="1">
      <c r="A2789" s="36"/>
      <c r="B2789" s="41"/>
      <c r="C2789" s="275" t="s">
        <v>212</v>
      </c>
      <c r="D2789" s="276" t="s">
        <v>7159</v>
      </c>
      <c r="E2789" s="277" t="s">
        <v>152</v>
      </c>
      <c r="F2789" s="278">
        <v>323.22800000000001</v>
      </c>
      <c r="G2789" s="36"/>
      <c r="H2789" s="41"/>
    </row>
    <row r="2790" spans="1:8" s="2" customFormat="1" ht="16.899999999999999" customHeight="1">
      <c r="A2790" s="36"/>
      <c r="B2790" s="41"/>
      <c r="C2790" s="279" t="s">
        <v>19</v>
      </c>
      <c r="D2790" s="279" t="s">
        <v>7209</v>
      </c>
      <c r="E2790" s="19" t="s">
        <v>19</v>
      </c>
      <c r="F2790" s="280">
        <v>323.22800000000001</v>
      </c>
      <c r="G2790" s="36"/>
      <c r="H2790" s="41"/>
    </row>
    <row r="2791" spans="1:8" s="2" customFormat="1" ht="16.899999999999999" customHeight="1">
      <c r="A2791" s="36"/>
      <c r="B2791" s="41"/>
      <c r="C2791" s="279" t="s">
        <v>212</v>
      </c>
      <c r="D2791" s="279" t="s">
        <v>349</v>
      </c>
      <c r="E2791" s="19" t="s">
        <v>19</v>
      </c>
      <c r="F2791" s="280">
        <v>323.22800000000001</v>
      </c>
      <c r="G2791" s="36"/>
      <c r="H2791" s="41"/>
    </row>
    <row r="2792" spans="1:8" s="2" customFormat="1" ht="16.899999999999999" customHeight="1">
      <c r="A2792" s="36"/>
      <c r="B2792" s="41"/>
      <c r="C2792" s="281" t="s">
        <v>7614</v>
      </c>
      <c r="D2792" s="36"/>
      <c r="E2792" s="36"/>
      <c r="F2792" s="36"/>
      <c r="G2792" s="36"/>
      <c r="H2792" s="41"/>
    </row>
    <row r="2793" spans="1:8" s="2" customFormat="1" ht="16.899999999999999" customHeight="1">
      <c r="A2793" s="36"/>
      <c r="B2793" s="41"/>
      <c r="C2793" s="279" t="s">
        <v>379</v>
      </c>
      <c r="D2793" s="279" t="s">
        <v>380</v>
      </c>
      <c r="E2793" s="19" t="s">
        <v>152</v>
      </c>
      <c r="F2793" s="280">
        <v>323.22800000000001</v>
      </c>
      <c r="G2793" s="36"/>
      <c r="H2793" s="41"/>
    </row>
    <row r="2794" spans="1:8" s="2" customFormat="1" ht="16.899999999999999" customHeight="1">
      <c r="A2794" s="36"/>
      <c r="B2794" s="41"/>
      <c r="C2794" s="279" t="s">
        <v>19</v>
      </c>
      <c r="D2794" s="279" t="s">
        <v>7207</v>
      </c>
      <c r="E2794" s="19" t="s">
        <v>19</v>
      </c>
      <c r="F2794" s="280">
        <v>32.76</v>
      </c>
      <c r="G2794" s="36"/>
      <c r="H2794" s="41"/>
    </row>
    <row r="2795" spans="1:8" s="2" customFormat="1" ht="16.899999999999999" customHeight="1">
      <c r="A2795" s="36"/>
      <c r="B2795" s="41"/>
      <c r="C2795" s="279" t="s">
        <v>19</v>
      </c>
      <c r="D2795" s="279" t="s">
        <v>7208</v>
      </c>
      <c r="E2795" s="19" t="s">
        <v>19</v>
      </c>
      <c r="F2795" s="280">
        <v>217.56</v>
      </c>
      <c r="G2795" s="36"/>
      <c r="H2795" s="41"/>
    </row>
    <row r="2796" spans="1:8" s="2" customFormat="1" ht="16.899999999999999" customHeight="1">
      <c r="A2796" s="36"/>
      <c r="B2796" s="41"/>
      <c r="C2796" s="279" t="s">
        <v>7165</v>
      </c>
      <c r="D2796" s="279" t="s">
        <v>349</v>
      </c>
      <c r="E2796" s="19" t="s">
        <v>19</v>
      </c>
      <c r="F2796" s="280">
        <v>430.97</v>
      </c>
      <c r="G2796" s="36"/>
      <c r="H2796" s="41"/>
    </row>
    <row r="2797" spans="1:8" s="2" customFormat="1" ht="16.899999999999999" customHeight="1">
      <c r="A2797" s="36"/>
      <c r="B2797" s="41"/>
      <c r="C2797" s="281" t="s">
        <v>7614</v>
      </c>
      <c r="D2797" s="36"/>
      <c r="E2797" s="36"/>
      <c r="F2797" s="36"/>
      <c r="G2797" s="36"/>
      <c r="H2797" s="41"/>
    </row>
    <row r="2798" spans="1:8" s="2" customFormat="1" ht="16.899999999999999" customHeight="1">
      <c r="A2798" s="36"/>
      <c r="B2798" s="41"/>
      <c r="C2798" s="279" t="s">
        <v>379</v>
      </c>
      <c r="D2798" s="279" t="s">
        <v>380</v>
      </c>
      <c r="E2798" s="19" t="s">
        <v>152</v>
      </c>
      <c r="F2798" s="280">
        <v>323.22800000000001</v>
      </c>
      <c r="G2798" s="36"/>
      <c r="H2798" s="41"/>
    </row>
    <row r="2799" spans="1:8" s="2" customFormat="1" ht="16.899999999999999" customHeight="1">
      <c r="A2799" s="36"/>
      <c r="B2799" s="41"/>
      <c r="C2799" s="279" t="s">
        <v>7210</v>
      </c>
      <c r="D2799" s="279" t="s">
        <v>7211</v>
      </c>
      <c r="E2799" s="19" t="s">
        <v>152</v>
      </c>
      <c r="F2799" s="280">
        <v>107.74299999999999</v>
      </c>
      <c r="G2799" s="36"/>
      <c r="H2799" s="41"/>
    </row>
    <row r="2800" spans="1:8" s="2" customFormat="1" ht="16.899999999999999" customHeight="1">
      <c r="A2800" s="36"/>
      <c r="B2800" s="41"/>
      <c r="C2800" s="275" t="s">
        <v>7167</v>
      </c>
      <c r="D2800" s="276" t="s">
        <v>7168</v>
      </c>
      <c r="E2800" s="277" t="s">
        <v>135</v>
      </c>
      <c r="F2800" s="278">
        <v>872</v>
      </c>
      <c r="G2800" s="36"/>
      <c r="H2800" s="41"/>
    </row>
    <row r="2801" spans="1:8" s="2" customFormat="1" ht="16.899999999999999" customHeight="1">
      <c r="A2801" s="36"/>
      <c r="B2801" s="41"/>
      <c r="C2801" s="279" t="s">
        <v>19</v>
      </c>
      <c r="D2801" s="279" t="s">
        <v>7196</v>
      </c>
      <c r="E2801" s="19" t="s">
        <v>19</v>
      </c>
      <c r="F2801" s="280">
        <v>0</v>
      </c>
      <c r="G2801" s="36"/>
      <c r="H2801" s="41"/>
    </row>
    <row r="2802" spans="1:8" s="2" customFormat="1" ht="16.899999999999999" customHeight="1">
      <c r="A2802" s="36"/>
      <c r="B2802" s="41"/>
      <c r="C2802" s="279" t="s">
        <v>19</v>
      </c>
      <c r="D2802" s="279" t="s">
        <v>7324</v>
      </c>
      <c r="E2802" s="19" t="s">
        <v>19</v>
      </c>
      <c r="F2802" s="280">
        <v>760</v>
      </c>
      <c r="G2802" s="36"/>
      <c r="H2802" s="41"/>
    </row>
    <row r="2803" spans="1:8" s="2" customFormat="1" ht="16.899999999999999" customHeight="1">
      <c r="A2803" s="36"/>
      <c r="B2803" s="41"/>
      <c r="C2803" s="279" t="s">
        <v>19</v>
      </c>
      <c r="D2803" s="279" t="s">
        <v>7325</v>
      </c>
      <c r="E2803" s="19" t="s">
        <v>19</v>
      </c>
      <c r="F2803" s="280">
        <v>64</v>
      </c>
      <c r="G2803" s="36"/>
      <c r="H2803" s="41"/>
    </row>
    <row r="2804" spans="1:8" s="2" customFormat="1" ht="16.899999999999999" customHeight="1">
      <c r="A2804" s="36"/>
      <c r="B2804" s="41"/>
      <c r="C2804" s="279" t="s">
        <v>19</v>
      </c>
      <c r="D2804" s="279" t="s">
        <v>7326</v>
      </c>
      <c r="E2804" s="19" t="s">
        <v>19</v>
      </c>
      <c r="F2804" s="280">
        <v>48</v>
      </c>
      <c r="G2804" s="36"/>
      <c r="H2804" s="41"/>
    </row>
    <row r="2805" spans="1:8" s="2" customFormat="1" ht="16.899999999999999" customHeight="1">
      <c r="A2805" s="36"/>
      <c r="B2805" s="41"/>
      <c r="C2805" s="279" t="s">
        <v>7167</v>
      </c>
      <c r="D2805" s="279" t="s">
        <v>349</v>
      </c>
      <c r="E2805" s="19" t="s">
        <v>19</v>
      </c>
      <c r="F2805" s="280">
        <v>872</v>
      </c>
      <c r="G2805" s="36"/>
      <c r="H2805" s="41"/>
    </row>
    <row r="2806" spans="1:8" s="2" customFormat="1" ht="16.899999999999999" customHeight="1">
      <c r="A2806" s="36"/>
      <c r="B2806" s="41"/>
      <c r="C2806" s="281" t="s">
        <v>7614</v>
      </c>
      <c r="D2806" s="36"/>
      <c r="E2806" s="36"/>
      <c r="F2806" s="36"/>
      <c r="G2806" s="36"/>
      <c r="H2806" s="41"/>
    </row>
    <row r="2807" spans="1:8" s="2" customFormat="1" ht="16.899999999999999" customHeight="1">
      <c r="A2807" s="36"/>
      <c r="B2807" s="41"/>
      <c r="C2807" s="279" t="s">
        <v>7319</v>
      </c>
      <c r="D2807" s="279" t="s">
        <v>7320</v>
      </c>
      <c r="E2807" s="19" t="s">
        <v>135</v>
      </c>
      <c r="F2807" s="280">
        <v>872</v>
      </c>
      <c r="G2807" s="36"/>
      <c r="H2807" s="41"/>
    </row>
    <row r="2808" spans="1:8" s="2" customFormat="1" ht="16.899999999999999" customHeight="1">
      <c r="A2808" s="36"/>
      <c r="B2808" s="41"/>
      <c r="C2808" s="279" t="s">
        <v>7175</v>
      </c>
      <c r="D2808" s="279" t="s">
        <v>7176</v>
      </c>
      <c r="E2808" s="19" t="s">
        <v>135</v>
      </c>
      <c r="F2808" s="280">
        <v>872</v>
      </c>
      <c r="G2808" s="36"/>
      <c r="H2808" s="41"/>
    </row>
    <row r="2809" spans="1:8" s="2" customFormat="1" ht="16.899999999999999" customHeight="1">
      <c r="A2809" s="36"/>
      <c r="B2809" s="41"/>
      <c r="C2809" s="279" t="s">
        <v>6251</v>
      </c>
      <c r="D2809" s="279" t="s">
        <v>6252</v>
      </c>
      <c r="E2809" s="19" t="s">
        <v>190</v>
      </c>
      <c r="F2809" s="280">
        <v>146</v>
      </c>
      <c r="G2809" s="36"/>
      <c r="H2809" s="41"/>
    </row>
    <row r="2810" spans="1:8" s="2" customFormat="1" ht="16.899999999999999" customHeight="1">
      <c r="A2810" s="36"/>
      <c r="B2810" s="41"/>
      <c r="C2810" s="275" t="s">
        <v>7170</v>
      </c>
      <c r="D2810" s="276" t="s">
        <v>7171</v>
      </c>
      <c r="E2810" s="277" t="s">
        <v>135</v>
      </c>
      <c r="F2810" s="278">
        <v>921.56</v>
      </c>
      <c r="G2810" s="36"/>
      <c r="H2810" s="41"/>
    </row>
    <row r="2811" spans="1:8" s="2" customFormat="1" ht="16.899999999999999" customHeight="1">
      <c r="A2811" s="36"/>
      <c r="B2811" s="41"/>
      <c r="C2811" s="279" t="s">
        <v>19</v>
      </c>
      <c r="D2811" s="279" t="s">
        <v>7196</v>
      </c>
      <c r="E2811" s="19" t="s">
        <v>19</v>
      </c>
      <c r="F2811" s="280">
        <v>0</v>
      </c>
      <c r="G2811" s="36"/>
      <c r="H2811" s="41"/>
    </row>
    <row r="2812" spans="1:8" s="2" customFormat="1" ht="16.899999999999999" customHeight="1">
      <c r="A2812" s="36"/>
      <c r="B2812" s="41"/>
      <c r="C2812" s="279" t="s">
        <v>19</v>
      </c>
      <c r="D2812" s="279" t="s">
        <v>7316</v>
      </c>
      <c r="E2812" s="19" t="s">
        <v>19</v>
      </c>
      <c r="F2812" s="280">
        <v>798</v>
      </c>
      <c r="G2812" s="36"/>
      <c r="H2812" s="41"/>
    </row>
    <row r="2813" spans="1:8" s="2" customFormat="1" ht="16.899999999999999" customHeight="1">
      <c r="A2813" s="36"/>
      <c r="B2813" s="41"/>
      <c r="C2813" s="279" t="s">
        <v>19</v>
      </c>
      <c r="D2813" s="279" t="s">
        <v>7317</v>
      </c>
      <c r="E2813" s="19" t="s">
        <v>19</v>
      </c>
      <c r="F2813" s="280">
        <v>67.239999999999995</v>
      </c>
      <c r="G2813" s="36"/>
      <c r="H2813" s="41"/>
    </row>
    <row r="2814" spans="1:8" s="2" customFormat="1" ht="16.899999999999999" customHeight="1">
      <c r="A2814" s="36"/>
      <c r="B2814" s="41"/>
      <c r="C2814" s="279" t="s">
        <v>5994</v>
      </c>
      <c r="D2814" s="279" t="s">
        <v>5995</v>
      </c>
      <c r="E2814" s="19" t="s">
        <v>190</v>
      </c>
      <c r="F2814" s="280">
        <v>399</v>
      </c>
      <c r="G2814" s="36"/>
      <c r="H2814" s="41"/>
    </row>
    <row r="2815" spans="1:8" s="2" customFormat="1" ht="16.899999999999999" customHeight="1">
      <c r="A2815" s="36"/>
      <c r="B2815" s="41"/>
      <c r="C2815" s="279" t="s">
        <v>6019</v>
      </c>
      <c r="D2815" s="279" t="s">
        <v>6020</v>
      </c>
      <c r="E2815" s="19" t="s">
        <v>190</v>
      </c>
      <c r="F2815" s="280">
        <v>1596</v>
      </c>
      <c r="G2815" s="36"/>
      <c r="H2815" s="41"/>
    </row>
    <row r="2816" spans="1:8" s="2" customFormat="1" ht="16.899999999999999" customHeight="1">
      <c r="A2816" s="36"/>
      <c r="B2816" s="41"/>
      <c r="C2816" s="279" t="s">
        <v>6110</v>
      </c>
      <c r="D2816" s="279" t="s">
        <v>6111</v>
      </c>
      <c r="E2816" s="19" t="s">
        <v>190</v>
      </c>
      <c r="F2816" s="280">
        <v>399</v>
      </c>
      <c r="G2816" s="36"/>
      <c r="H2816" s="41"/>
    </row>
    <row r="2817" spans="1:8" s="2" customFormat="1" ht="16.899999999999999" customHeight="1">
      <c r="A2817" s="36"/>
      <c r="B2817" s="41"/>
      <c r="C2817" s="279" t="s">
        <v>6135</v>
      </c>
      <c r="D2817" s="279" t="s">
        <v>6136</v>
      </c>
      <c r="E2817" s="19" t="s">
        <v>190</v>
      </c>
      <c r="F2817" s="280">
        <v>399</v>
      </c>
      <c r="G2817" s="36"/>
      <c r="H2817" s="41"/>
    </row>
    <row r="2818" spans="1:8" s="2" customFormat="1" ht="16.899999999999999" customHeight="1">
      <c r="A2818" s="36"/>
      <c r="B2818" s="41"/>
      <c r="C2818" s="275" t="s">
        <v>5808</v>
      </c>
      <c r="D2818" s="276" t="s">
        <v>5809</v>
      </c>
      <c r="E2818" s="277" t="s">
        <v>190</v>
      </c>
      <c r="F2818" s="278">
        <v>68</v>
      </c>
      <c r="G2818" s="36"/>
      <c r="H2818" s="41"/>
    </row>
    <row r="2819" spans="1:8" s="2" customFormat="1" ht="16.899999999999999" customHeight="1">
      <c r="A2819" s="36"/>
      <c r="B2819" s="41"/>
      <c r="C2819" s="279" t="s">
        <v>5808</v>
      </c>
      <c r="D2819" s="279" t="s">
        <v>5870</v>
      </c>
      <c r="E2819" s="19" t="s">
        <v>19</v>
      </c>
      <c r="F2819" s="280">
        <v>68</v>
      </c>
      <c r="G2819" s="36"/>
      <c r="H2819" s="41"/>
    </row>
    <row r="2820" spans="1:8" s="2" customFormat="1" ht="16.899999999999999" customHeight="1">
      <c r="A2820" s="36"/>
      <c r="B2820" s="41"/>
      <c r="C2820" s="281" t="s">
        <v>7614</v>
      </c>
      <c r="D2820" s="36"/>
      <c r="E2820" s="36"/>
      <c r="F2820" s="36"/>
      <c r="G2820" s="36"/>
      <c r="H2820" s="41"/>
    </row>
    <row r="2821" spans="1:8" s="2" customFormat="1" ht="16.899999999999999" customHeight="1">
      <c r="A2821" s="36"/>
      <c r="B2821" s="41"/>
      <c r="C2821" s="279" t="s">
        <v>5866</v>
      </c>
      <c r="D2821" s="279" t="s">
        <v>5867</v>
      </c>
      <c r="E2821" s="19" t="s">
        <v>190</v>
      </c>
      <c r="F2821" s="280">
        <v>68</v>
      </c>
      <c r="G2821" s="36"/>
      <c r="H2821" s="41"/>
    </row>
    <row r="2822" spans="1:8" s="2" customFormat="1" ht="16.899999999999999" customHeight="1">
      <c r="A2822" s="36"/>
      <c r="B2822" s="41"/>
      <c r="C2822" s="279" t="s">
        <v>5999</v>
      </c>
      <c r="D2822" s="279" t="s">
        <v>6000</v>
      </c>
      <c r="E2822" s="19" t="s">
        <v>190</v>
      </c>
      <c r="F2822" s="280">
        <v>68</v>
      </c>
      <c r="G2822" s="36"/>
      <c r="H2822" s="41"/>
    </row>
    <row r="2823" spans="1:8" s="2" customFormat="1" ht="16.899999999999999" customHeight="1">
      <c r="A2823" s="36"/>
      <c r="B2823" s="41"/>
      <c r="C2823" s="279" t="s">
        <v>6024</v>
      </c>
      <c r="D2823" s="279" t="s">
        <v>6025</v>
      </c>
      <c r="E2823" s="19" t="s">
        <v>190</v>
      </c>
      <c r="F2823" s="280">
        <v>272</v>
      </c>
      <c r="G2823" s="36"/>
      <c r="H2823" s="41"/>
    </row>
    <row r="2824" spans="1:8" s="2" customFormat="1" ht="16.899999999999999" customHeight="1">
      <c r="A2824" s="36"/>
      <c r="B2824" s="41"/>
      <c r="C2824" s="279" t="s">
        <v>6115</v>
      </c>
      <c r="D2824" s="279" t="s">
        <v>6116</v>
      </c>
      <c r="E2824" s="19" t="s">
        <v>190</v>
      </c>
      <c r="F2824" s="280">
        <v>68</v>
      </c>
      <c r="G2824" s="36"/>
      <c r="H2824" s="41"/>
    </row>
    <row r="2825" spans="1:8" s="2" customFormat="1" ht="16.899999999999999" customHeight="1">
      <c r="A2825" s="36"/>
      <c r="B2825" s="41"/>
      <c r="C2825" s="279" t="s">
        <v>6139</v>
      </c>
      <c r="D2825" s="279" t="s">
        <v>6140</v>
      </c>
      <c r="E2825" s="19" t="s">
        <v>190</v>
      </c>
      <c r="F2825" s="280">
        <v>68</v>
      </c>
      <c r="G2825" s="36"/>
      <c r="H2825" s="41"/>
    </row>
    <row r="2826" spans="1:8" s="2" customFormat="1" ht="16.899999999999999" customHeight="1">
      <c r="A2826" s="36"/>
      <c r="B2826" s="41"/>
      <c r="C2826" s="275" t="s">
        <v>5810</v>
      </c>
      <c r="D2826" s="276" t="s">
        <v>5811</v>
      </c>
      <c r="E2826" s="277" t="s">
        <v>190</v>
      </c>
      <c r="F2826" s="278">
        <v>2</v>
      </c>
      <c r="G2826" s="36"/>
      <c r="H2826" s="41"/>
    </row>
    <row r="2827" spans="1:8" s="2" customFormat="1" ht="16.899999999999999" customHeight="1">
      <c r="A2827" s="36"/>
      <c r="B2827" s="41"/>
      <c r="C2827" s="279" t="s">
        <v>5810</v>
      </c>
      <c r="D2827" s="279" t="s">
        <v>5875</v>
      </c>
      <c r="E2827" s="19" t="s">
        <v>19</v>
      </c>
      <c r="F2827" s="280">
        <v>2</v>
      </c>
      <c r="G2827" s="36"/>
      <c r="H2827" s="41"/>
    </row>
    <row r="2828" spans="1:8" s="2" customFormat="1" ht="16.899999999999999" customHeight="1">
      <c r="A2828" s="36"/>
      <c r="B2828" s="41"/>
      <c r="C2828" s="281" t="s">
        <v>7614</v>
      </c>
      <c r="D2828" s="36"/>
      <c r="E2828" s="36"/>
      <c r="F2828" s="36"/>
      <c r="G2828" s="36"/>
      <c r="H2828" s="41"/>
    </row>
    <row r="2829" spans="1:8" s="2" customFormat="1" ht="16.899999999999999" customHeight="1">
      <c r="A2829" s="36"/>
      <c r="B2829" s="41"/>
      <c r="C2829" s="279" t="s">
        <v>5871</v>
      </c>
      <c r="D2829" s="279" t="s">
        <v>5872</v>
      </c>
      <c r="E2829" s="19" t="s">
        <v>190</v>
      </c>
      <c r="F2829" s="280">
        <v>2</v>
      </c>
      <c r="G2829" s="36"/>
      <c r="H2829" s="41"/>
    </row>
    <row r="2830" spans="1:8" s="2" customFormat="1" ht="16.899999999999999" customHeight="1">
      <c r="A2830" s="36"/>
      <c r="B2830" s="41"/>
      <c r="C2830" s="279" t="s">
        <v>6003</v>
      </c>
      <c r="D2830" s="279" t="s">
        <v>6004</v>
      </c>
      <c r="E2830" s="19" t="s">
        <v>190</v>
      </c>
      <c r="F2830" s="280">
        <v>2</v>
      </c>
      <c r="G2830" s="36"/>
      <c r="H2830" s="41"/>
    </row>
    <row r="2831" spans="1:8" s="2" customFormat="1" ht="16.899999999999999" customHeight="1">
      <c r="A2831" s="36"/>
      <c r="B2831" s="41"/>
      <c r="C2831" s="279" t="s">
        <v>6030</v>
      </c>
      <c r="D2831" s="279" t="s">
        <v>6031</v>
      </c>
      <c r="E2831" s="19" t="s">
        <v>190</v>
      </c>
      <c r="F2831" s="280">
        <v>8</v>
      </c>
      <c r="G2831" s="36"/>
      <c r="H2831" s="41"/>
    </row>
    <row r="2832" spans="1:8" s="2" customFormat="1" ht="16.899999999999999" customHeight="1">
      <c r="A2832" s="36"/>
      <c r="B2832" s="41"/>
      <c r="C2832" s="279" t="s">
        <v>6119</v>
      </c>
      <c r="D2832" s="279" t="s">
        <v>6120</v>
      </c>
      <c r="E2832" s="19" t="s">
        <v>190</v>
      </c>
      <c r="F2832" s="280">
        <v>2</v>
      </c>
      <c r="G2832" s="36"/>
      <c r="H2832" s="41"/>
    </row>
    <row r="2833" spans="1:8" s="2" customFormat="1" ht="16.899999999999999" customHeight="1">
      <c r="A2833" s="36"/>
      <c r="B2833" s="41"/>
      <c r="C2833" s="279" t="s">
        <v>6143</v>
      </c>
      <c r="D2833" s="279" t="s">
        <v>6144</v>
      </c>
      <c r="E2833" s="19" t="s">
        <v>190</v>
      </c>
      <c r="F2833" s="280">
        <v>2</v>
      </c>
      <c r="G2833" s="36"/>
      <c r="H2833" s="41"/>
    </row>
    <row r="2834" spans="1:8" s="2" customFormat="1" ht="16.899999999999999" customHeight="1">
      <c r="A2834" s="36"/>
      <c r="B2834" s="41"/>
      <c r="C2834" s="275" t="s">
        <v>5812</v>
      </c>
      <c r="D2834" s="276" t="s">
        <v>5813</v>
      </c>
      <c r="E2834" s="277" t="s">
        <v>190</v>
      </c>
      <c r="F2834" s="278">
        <v>1</v>
      </c>
      <c r="G2834" s="36"/>
      <c r="H2834" s="41"/>
    </row>
    <row r="2835" spans="1:8" s="2" customFormat="1" ht="16.899999999999999" customHeight="1">
      <c r="A2835" s="36"/>
      <c r="B2835" s="41"/>
      <c r="C2835" s="279" t="s">
        <v>5812</v>
      </c>
      <c r="D2835" s="279" t="s">
        <v>5860</v>
      </c>
      <c r="E2835" s="19" t="s">
        <v>19</v>
      </c>
      <c r="F2835" s="280">
        <v>1</v>
      </c>
      <c r="G2835" s="36"/>
      <c r="H2835" s="41"/>
    </row>
    <row r="2836" spans="1:8" s="2" customFormat="1" ht="16.899999999999999" customHeight="1">
      <c r="A2836" s="36"/>
      <c r="B2836" s="41"/>
      <c r="C2836" s="281" t="s">
        <v>7614</v>
      </c>
      <c r="D2836" s="36"/>
      <c r="E2836" s="36"/>
      <c r="F2836" s="36"/>
      <c r="G2836" s="36"/>
      <c r="H2836" s="41"/>
    </row>
    <row r="2837" spans="1:8" s="2" customFormat="1" ht="16.899999999999999" customHeight="1">
      <c r="A2837" s="36"/>
      <c r="B2837" s="41"/>
      <c r="C2837" s="279" t="s">
        <v>5876</v>
      </c>
      <c r="D2837" s="279" t="s">
        <v>5877</v>
      </c>
      <c r="E2837" s="19" t="s">
        <v>190</v>
      </c>
      <c r="F2837" s="280">
        <v>1</v>
      </c>
      <c r="G2837" s="36"/>
      <c r="H2837" s="41"/>
    </row>
    <row r="2838" spans="1:8" s="2" customFormat="1" ht="16.899999999999999" customHeight="1">
      <c r="A2838" s="36"/>
      <c r="B2838" s="41"/>
      <c r="C2838" s="279" t="s">
        <v>6007</v>
      </c>
      <c r="D2838" s="279" t="s">
        <v>6008</v>
      </c>
      <c r="E2838" s="19" t="s">
        <v>190</v>
      </c>
      <c r="F2838" s="280">
        <v>1</v>
      </c>
      <c r="G2838" s="36"/>
      <c r="H2838" s="41"/>
    </row>
    <row r="2839" spans="1:8" s="2" customFormat="1" ht="16.899999999999999" customHeight="1">
      <c r="A2839" s="36"/>
      <c r="B2839" s="41"/>
      <c r="C2839" s="279" t="s">
        <v>6035</v>
      </c>
      <c r="D2839" s="279" t="s">
        <v>6036</v>
      </c>
      <c r="E2839" s="19" t="s">
        <v>190</v>
      </c>
      <c r="F2839" s="280">
        <v>4</v>
      </c>
      <c r="G2839" s="36"/>
      <c r="H2839" s="41"/>
    </row>
    <row r="2840" spans="1:8" s="2" customFormat="1" ht="16.899999999999999" customHeight="1">
      <c r="A2840" s="36"/>
      <c r="B2840" s="41"/>
      <c r="C2840" s="279" t="s">
        <v>6123</v>
      </c>
      <c r="D2840" s="279" t="s">
        <v>6124</v>
      </c>
      <c r="E2840" s="19" t="s">
        <v>190</v>
      </c>
      <c r="F2840" s="280">
        <v>1</v>
      </c>
      <c r="G2840" s="36"/>
      <c r="H2840" s="41"/>
    </row>
    <row r="2841" spans="1:8" s="2" customFormat="1" ht="16.899999999999999" customHeight="1">
      <c r="A2841" s="36"/>
      <c r="B2841" s="41"/>
      <c r="C2841" s="279" t="s">
        <v>6147</v>
      </c>
      <c r="D2841" s="279" t="s">
        <v>6148</v>
      </c>
      <c r="E2841" s="19" t="s">
        <v>190</v>
      </c>
      <c r="F2841" s="280">
        <v>1</v>
      </c>
      <c r="G2841" s="36"/>
      <c r="H2841" s="41"/>
    </row>
    <row r="2842" spans="1:8" s="2" customFormat="1" ht="16.899999999999999" customHeight="1">
      <c r="A2842" s="36"/>
      <c r="B2842" s="41"/>
      <c r="C2842" s="275" t="s">
        <v>7170</v>
      </c>
      <c r="D2842" s="276" t="s">
        <v>7171</v>
      </c>
      <c r="E2842" s="277" t="s">
        <v>135</v>
      </c>
      <c r="F2842" s="278">
        <v>90.85</v>
      </c>
      <c r="G2842" s="36"/>
      <c r="H2842" s="41"/>
    </row>
    <row r="2843" spans="1:8" s="2" customFormat="1" ht="16.899999999999999" customHeight="1">
      <c r="A2843" s="36"/>
      <c r="B2843" s="41"/>
      <c r="C2843" s="279" t="s">
        <v>19</v>
      </c>
      <c r="D2843" s="279" t="s">
        <v>7435</v>
      </c>
      <c r="E2843" s="19" t="s">
        <v>19</v>
      </c>
      <c r="F2843" s="280">
        <v>0</v>
      </c>
      <c r="G2843" s="36"/>
      <c r="H2843" s="41"/>
    </row>
    <row r="2844" spans="1:8" s="2" customFormat="1" ht="16.899999999999999" customHeight="1">
      <c r="A2844" s="36"/>
      <c r="B2844" s="41"/>
      <c r="C2844" s="279" t="s">
        <v>19</v>
      </c>
      <c r="D2844" s="279" t="s">
        <v>7441</v>
      </c>
      <c r="E2844" s="19" t="s">
        <v>19</v>
      </c>
      <c r="F2844" s="280">
        <v>90.85</v>
      </c>
      <c r="G2844" s="36"/>
      <c r="H2844" s="41"/>
    </row>
    <row r="2845" spans="1:8" s="2" customFormat="1" ht="16.899999999999999" customHeight="1">
      <c r="A2845" s="36"/>
      <c r="B2845" s="41"/>
      <c r="C2845" s="279" t="s">
        <v>7170</v>
      </c>
      <c r="D2845" s="279" t="s">
        <v>349</v>
      </c>
      <c r="E2845" s="19" t="s">
        <v>19</v>
      </c>
      <c r="F2845" s="280">
        <v>90.85</v>
      </c>
      <c r="G2845" s="36"/>
      <c r="H2845" s="41"/>
    </row>
    <row r="2846" spans="1:8" s="2" customFormat="1" ht="16.899999999999999" customHeight="1">
      <c r="A2846" s="36"/>
      <c r="B2846" s="41"/>
      <c r="C2846" s="275" t="s">
        <v>5814</v>
      </c>
      <c r="D2846" s="276" t="s">
        <v>5815</v>
      </c>
      <c r="E2846" s="277" t="s">
        <v>152</v>
      </c>
      <c r="F2846" s="278">
        <v>1217.838</v>
      </c>
      <c r="G2846" s="36"/>
      <c r="H2846" s="41"/>
    </row>
    <row r="2847" spans="1:8" s="2" customFormat="1" ht="16.899999999999999" customHeight="1">
      <c r="A2847" s="36"/>
      <c r="B2847" s="41"/>
      <c r="C2847" s="279" t="s">
        <v>19</v>
      </c>
      <c r="D2847" s="279" t="s">
        <v>5911</v>
      </c>
      <c r="E2847" s="19" t="s">
        <v>19</v>
      </c>
      <c r="F2847" s="280">
        <v>0</v>
      </c>
      <c r="G2847" s="36"/>
      <c r="H2847" s="41"/>
    </row>
    <row r="2848" spans="1:8" s="2" customFormat="1" ht="16.899999999999999" customHeight="1">
      <c r="A2848" s="36"/>
      <c r="B2848" s="41"/>
      <c r="C2848" s="279" t="s">
        <v>19</v>
      </c>
      <c r="D2848" s="279" t="s">
        <v>5912</v>
      </c>
      <c r="E2848" s="19" t="s">
        <v>19</v>
      </c>
      <c r="F2848" s="280">
        <v>304.47000000000003</v>
      </c>
      <c r="G2848" s="36"/>
      <c r="H2848" s="41"/>
    </row>
    <row r="2849" spans="1:8" s="2" customFormat="1" ht="16.899999999999999" customHeight="1">
      <c r="A2849" s="36"/>
      <c r="B2849" s="41"/>
      <c r="C2849" s="279" t="s">
        <v>19</v>
      </c>
      <c r="D2849" s="279" t="s">
        <v>5913</v>
      </c>
      <c r="E2849" s="19" t="s">
        <v>19</v>
      </c>
      <c r="F2849" s="280">
        <v>0</v>
      </c>
      <c r="G2849" s="36"/>
      <c r="H2849" s="41"/>
    </row>
    <row r="2850" spans="1:8" s="2" customFormat="1" ht="16.899999999999999" customHeight="1">
      <c r="A2850" s="36"/>
      <c r="B2850" s="41"/>
      <c r="C2850" s="279" t="s">
        <v>19</v>
      </c>
      <c r="D2850" s="279" t="s">
        <v>5914</v>
      </c>
      <c r="E2850" s="19" t="s">
        <v>19</v>
      </c>
      <c r="F2850" s="280">
        <v>40.5</v>
      </c>
      <c r="G2850" s="36"/>
      <c r="H2850" s="41"/>
    </row>
    <row r="2851" spans="1:8" s="2" customFormat="1" ht="16.899999999999999" customHeight="1">
      <c r="A2851" s="36"/>
      <c r="B2851" s="41"/>
      <c r="C2851" s="279" t="s">
        <v>19</v>
      </c>
      <c r="D2851" s="279" t="s">
        <v>5915</v>
      </c>
      <c r="E2851" s="19" t="s">
        <v>19</v>
      </c>
      <c r="F2851" s="280">
        <v>0</v>
      </c>
      <c r="G2851" s="36"/>
      <c r="H2851" s="41"/>
    </row>
    <row r="2852" spans="1:8" s="2" customFormat="1" ht="16.899999999999999" customHeight="1">
      <c r="A2852" s="36"/>
      <c r="B2852" s="41"/>
      <c r="C2852" s="279" t="s">
        <v>19</v>
      </c>
      <c r="D2852" s="279" t="s">
        <v>5916</v>
      </c>
      <c r="E2852" s="19" t="s">
        <v>19</v>
      </c>
      <c r="F2852" s="280">
        <v>459.42</v>
      </c>
      <c r="G2852" s="36"/>
      <c r="H2852" s="41"/>
    </row>
    <row r="2853" spans="1:8" s="2" customFormat="1" ht="16.899999999999999" customHeight="1">
      <c r="A2853" s="36"/>
      <c r="B2853" s="41"/>
      <c r="C2853" s="279" t="s">
        <v>19</v>
      </c>
      <c r="D2853" s="279" t="s">
        <v>5917</v>
      </c>
      <c r="E2853" s="19" t="s">
        <v>19</v>
      </c>
      <c r="F2853" s="280">
        <v>0</v>
      </c>
      <c r="G2853" s="36"/>
      <c r="H2853" s="41"/>
    </row>
    <row r="2854" spans="1:8" s="2" customFormat="1" ht="16.899999999999999" customHeight="1">
      <c r="A2854" s="36"/>
      <c r="B2854" s="41"/>
      <c r="C2854" s="279" t="s">
        <v>19</v>
      </c>
      <c r="D2854" s="279" t="s">
        <v>5918</v>
      </c>
      <c r="E2854" s="19" t="s">
        <v>19</v>
      </c>
      <c r="F2854" s="280">
        <v>110.44799999999999</v>
      </c>
      <c r="G2854" s="36"/>
      <c r="H2854" s="41"/>
    </row>
    <row r="2855" spans="1:8" s="2" customFormat="1" ht="16.899999999999999" customHeight="1">
      <c r="A2855" s="36"/>
      <c r="B2855" s="41"/>
      <c r="C2855" s="279" t="s">
        <v>19</v>
      </c>
      <c r="D2855" s="279" t="s">
        <v>5919</v>
      </c>
      <c r="E2855" s="19" t="s">
        <v>19</v>
      </c>
      <c r="F2855" s="280">
        <v>0</v>
      </c>
      <c r="G2855" s="36"/>
      <c r="H2855" s="41"/>
    </row>
    <row r="2856" spans="1:8" s="2" customFormat="1" ht="16.899999999999999" customHeight="1">
      <c r="A2856" s="36"/>
      <c r="B2856" s="41"/>
      <c r="C2856" s="279" t="s">
        <v>19</v>
      </c>
      <c r="D2856" s="279" t="s">
        <v>5920</v>
      </c>
      <c r="E2856" s="19" t="s">
        <v>19</v>
      </c>
      <c r="F2856" s="280">
        <v>0.6</v>
      </c>
      <c r="G2856" s="36"/>
      <c r="H2856" s="41"/>
    </row>
    <row r="2857" spans="1:8" s="2" customFormat="1" ht="16.899999999999999" customHeight="1">
      <c r="A2857" s="36"/>
      <c r="B2857" s="41"/>
      <c r="C2857" s="279" t="s">
        <v>19</v>
      </c>
      <c r="D2857" s="279" t="s">
        <v>5921</v>
      </c>
      <c r="E2857" s="19" t="s">
        <v>19</v>
      </c>
      <c r="F2857" s="280">
        <v>0</v>
      </c>
      <c r="G2857" s="36"/>
      <c r="H2857" s="41"/>
    </row>
    <row r="2858" spans="1:8" s="2" customFormat="1" ht="16.899999999999999" customHeight="1">
      <c r="A2858" s="36"/>
      <c r="B2858" s="41"/>
      <c r="C2858" s="279" t="s">
        <v>19</v>
      </c>
      <c r="D2858" s="279" t="s">
        <v>5922</v>
      </c>
      <c r="E2858" s="19" t="s">
        <v>19</v>
      </c>
      <c r="F2858" s="280">
        <v>-181.5</v>
      </c>
      <c r="G2858" s="36"/>
      <c r="H2858" s="41"/>
    </row>
    <row r="2859" spans="1:8" s="2" customFormat="1" ht="16.899999999999999" customHeight="1">
      <c r="A2859" s="36"/>
      <c r="B2859" s="41"/>
      <c r="C2859" s="279" t="s">
        <v>19</v>
      </c>
      <c r="D2859" s="279" t="s">
        <v>5923</v>
      </c>
      <c r="E2859" s="19" t="s">
        <v>19</v>
      </c>
      <c r="F2859" s="280">
        <v>0</v>
      </c>
      <c r="G2859" s="36"/>
      <c r="H2859" s="41"/>
    </row>
    <row r="2860" spans="1:8" s="2" customFormat="1" ht="16.899999999999999" customHeight="1">
      <c r="A2860" s="36"/>
      <c r="B2860" s="41"/>
      <c r="C2860" s="279" t="s">
        <v>19</v>
      </c>
      <c r="D2860" s="279" t="s">
        <v>5924</v>
      </c>
      <c r="E2860" s="19" t="s">
        <v>19</v>
      </c>
      <c r="F2860" s="280">
        <v>135</v>
      </c>
      <c r="G2860" s="36"/>
      <c r="H2860" s="41"/>
    </row>
    <row r="2861" spans="1:8" s="2" customFormat="1" ht="16.899999999999999" customHeight="1">
      <c r="A2861" s="36"/>
      <c r="B2861" s="41"/>
      <c r="C2861" s="279" t="s">
        <v>19</v>
      </c>
      <c r="D2861" s="279" t="s">
        <v>5925</v>
      </c>
      <c r="E2861" s="19" t="s">
        <v>19</v>
      </c>
      <c r="F2861" s="280">
        <v>0</v>
      </c>
      <c r="G2861" s="36"/>
      <c r="H2861" s="41"/>
    </row>
    <row r="2862" spans="1:8" s="2" customFormat="1" ht="16.899999999999999" customHeight="1">
      <c r="A2862" s="36"/>
      <c r="B2862" s="41"/>
      <c r="C2862" s="279" t="s">
        <v>19</v>
      </c>
      <c r="D2862" s="279" t="s">
        <v>5926</v>
      </c>
      <c r="E2862" s="19" t="s">
        <v>19</v>
      </c>
      <c r="F2862" s="280">
        <v>150</v>
      </c>
      <c r="G2862" s="36"/>
      <c r="H2862" s="41"/>
    </row>
    <row r="2863" spans="1:8" s="2" customFormat="1" ht="16.899999999999999" customHeight="1">
      <c r="A2863" s="36"/>
      <c r="B2863" s="41"/>
      <c r="C2863" s="279" t="s">
        <v>19</v>
      </c>
      <c r="D2863" s="279" t="s">
        <v>5927</v>
      </c>
      <c r="E2863" s="19" t="s">
        <v>19</v>
      </c>
      <c r="F2863" s="280">
        <v>0</v>
      </c>
      <c r="G2863" s="36"/>
      <c r="H2863" s="41"/>
    </row>
    <row r="2864" spans="1:8" s="2" customFormat="1" ht="16.899999999999999" customHeight="1">
      <c r="A2864" s="36"/>
      <c r="B2864" s="41"/>
      <c r="C2864" s="279" t="s">
        <v>19</v>
      </c>
      <c r="D2864" s="279" t="s">
        <v>5926</v>
      </c>
      <c r="E2864" s="19" t="s">
        <v>19</v>
      </c>
      <c r="F2864" s="280">
        <v>150</v>
      </c>
      <c r="G2864" s="36"/>
      <c r="H2864" s="41"/>
    </row>
    <row r="2865" spans="1:8" s="2" customFormat="1" ht="16.899999999999999" customHeight="1">
      <c r="A2865" s="36"/>
      <c r="B2865" s="41"/>
      <c r="C2865" s="279" t="s">
        <v>19</v>
      </c>
      <c r="D2865" s="279" t="s">
        <v>5928</v>
      </c>
      <c r="E2865" s="19" t="s">
        <v>19</v>
      </c>
      <c r="F2865" s="280">
        <v>0</v>
      </c>
      <c r="G2865" s="36"/>
      <c r="H2865" s="41"/>
    </row>
    <row r="2866" spans="1:8" s="2" customFormat="1" ht="16.899999999999999" customHeight="1">
      <c r="A2866" s="36"/>
      <c r="B2866" s="41"/>
      <c r="C2866" s="279" t="s">
        <v>19</v>
      </c>
      <c r="D2866" s="279" t="s">
        <v>5929</v>
      </c>
      <c r="E2866" s="19" t="s">
        <v>19</v>
      </c>
      <c r="F2866" s="280">
        <v>48.9</v>
      </c>
      <c r="G2866" s="36"/>
      <c r="H2866" s="41"/>
    </row>
    <row r="2867" spans="1:8" s="2" customFormat="1" ht="16.899999999999999" customHeight="1">
      <c r="A2867" s="36"/>
      <c r="B2867" s="41"/>
      <c r="C2867" s="279" t="s">
        <v>5814</v>
      </c>
      <c r="D2867" s="279" t="s">
        <v>349</v>
      </c>
      <c r="E2867" s="19" t="s">
        <v>19</v>
      </c>
      <c r="F2867" s="280">
        <v>1217.838</v>
      </c>
      <c r="G2867" s="36"/>
      <c r="H2867" s="41"/>
    </row>
    <row r="2868" spans="1:8" s="2" customFormat="1" ht="16.899999999999999" customHeight="1">
      <c r="A2868" s="36"/>
      <c r="B2868" s="41"/>
      <c r="C2868" s="281" t="s">
        <v>7614</v>
      </c>
      <c r="D2868" s="36"/>
      <c r="E2868" s="36"/>
      <c r="F2868" s="36"/>
      <c r="G2868" s="36"/>
      <c r="H2868" s="41"/>
    </row>
    <row r="2869" spans="1:8" s="2" customFormat="1" ht="16.899999999999999" customHeight="1">
      <c r="A2869" s="36"/>
      <c r="B2869" s="41"/>
      <c r="C2869" s="279" t="s">
        <v>5906</v>
      </c>
      <c r="D2869" s="279" t="s">
        <v>5907</v>
      </c>
      <c r="E2869" s="19" t="s">
        <v>152</v>
      </c>
      <c r="F2869" s="280">
        <v>1217.838</v>
      </c>
      <c r="G2869" s="36"/>
      <c r="H2869" s="41"/>
    </row>
    <row r="2870" spans="1:8" s="2" customFormat="1" ht="16.899999999999999" customHeight="1">
      <c r="A2870" s="36"/>
      <c r="B2870" s="41"/>
      <c r="C2870" s="279" t="s">
        <v>5987</v>
      </c>
      <c r="D2870" s="279" t="s">
        <v>5988</v>
      </c>
      <c r="E2870" s="19" t="s">
        <v>152</v>
      </c>
      <c r="F2870" s="280">
        <v>3657.7089999999998</v>
      </c>
      <c r="G2870" s="36"/>
      <c r="H2870" s="41"/>
    </row>
    <row r="2871" spans="1:8" s="2" customFormat="1" ht="16.899999999999999" customHeight="1">
      <c r="A2871" s="36"/>
      <c r="B2871" s="41"/>
      <c r="C2871" s="279" t="s">
        <v>6058</v>
      </c>
      <c r="D2871" s="279" t="s">
        <v>6059</v>
      </c>
      <c r="E2871" s="19" t="s">
        <v>152</v>
      </c>
      <c r="F2871" s="280">
        <v>285.3</v>
      </c>
      <c r="G2871" s="36"/>
      <c r="H2871" s="41"/>
    </row>
    <row r="2872" spans="1:8" s="2" customFormat="1" ht="16.899999999999999" customHeight="1">
      <c r="A2872" s="36"/>
      <c r="B2872" s="41"/>
      <c r="C2872" s="279" t="s">
        <v>694</v>
      </c>
      <c r="D2872" s="279" t="s">
        <v>695</v>
      </c>
      <c r="E2872" s="19" t="s">
        <v>152</v>
      </c>
      <c r="F2872" s="280">
        <v>5651.8919999999998</v>
      </c>
      <c r="G2872" s="36"/>
      <c r="H2872" s="41"/>
    </row>
    <row r="2873" spans="1:8" s="2" customFormat="1" ht="16.899999999999999" customHeight="1">
      <c r="A2873" s="36"/>
      <c r="B2873" s="41"/>
      <c r="C2873" s="275" t="s">
        <v>5817</v>
      </c>
      <c r="D2873" s="276" t="s">
        <v>5818</v>
      </c>
      <c r="E2873" s="277" t="s">
        <v>152</v>
      </c>
      <c r="F2873" s="278">
        <v>1210</v>
      </c>
      <c r="G2873" s="36"/>
      <c r="H2873" s="41"/>
    </row>
    <row r="2874" spans="1:8" s="2" customFormat="1" ht="16.899999999999999" customHeight="1">
      <c r="A2874" s="36"/>
      <c r="B2874" s="41"/>
      <c r="C2874" s="279" t="s">
        <v>19</v>
      </c>
      <c r="D2874" s="279" t="s">
        <v>5936</v>
      </c>
      <c r="E2874" s="19" t="s">
        <v>19</v>
      </c>
      <c r="F2874" s="280">
        <v>0</v>
      </c>
      <c r="G2874" s="36"/>
      <c r="H2874" s="41"/>
    </row>
    <row r="2875" spans="1:8" s="2" customFormat="1" ht="16.899999999999999" customHeight="1">
      <c r="A2875" s="36"/>
      <c r="B2875" s="41"/>
      <c r="C2875" s="279" t="s">
        <v>5817</v>
      </c>
      <c r="D2875" s="279" t="s">
        <v>5937</v>
      </c>
      <c r="E2875" s="19" t="s">
        <v>19</v>
      </c>
      <c r="F2875" s="280">
        <v>1210</v>
      </c>
      <c r="G2875" s="36"/>
      <c r="H2875" s="41"/>
    </row>
    <row r="2876" spans="1:8" s="2" customFormat="1" ht="16.899999999999999" customHeight="1">
      <c r="A2876" s="36"/>
      <c r="B2876" s="41"/>
      <c r="C2876" s="281" t="s">
        <v>7614</v>
      </c>
      <c r="D2876" s="36"/>
      <c r="E2876" s="36"/>
      <c r="F2876" s="36"/>
      <c r="G2876" s="36"/>
      <c r="H2876" s="41"/>
    </row>
    <row r="2877" spans="1:8" s="2" customFormat="1" ht="16.899999999999999" customHeight="1">
      <c r="A2877" s="36"/>
      <c r="B2877" s="41"/>
      <c r="C2877" s="279" t="s">
        <v>5930</v>
      </c>
      <c r="D2877" s="279" t="s">
        <v>5931</v>
      </c>
      <c r="E2877" s="19" t="s">
        <v>135</v>
      </c>
      <c r="F2877" s="280">
        <v>1210</v>
      </c>
      <c r="G2877" s="36"/>
      <c r="H2877" s="41"/>
    </row>
    <row r="2878" spans="1:8" s="2" customFormat="1" ht="16.899999999999999" customHeight="1">
      <c r="A2878" s="36"/>
      <c r="B2878" s="41"/>
      <c r="C2878" s="279" t="s">
        <v>5906</v>
      </c>
      <c r="D2878" s="279" t="s">
        <v>5907</v>
      </c>
      <c r="E2878" s="19" t="s">
        <v>152</v>
      </c>
      <c r="F2878" s="280">
        <v>1217.838</v>
      </c>
      <c r="G2878" s="36"/>
      <c r="H2878" s="41"/>
    </row>
    <row r="2879" spans="1:8" s="2" customFormat="1" ht="16.899999999999999" customHeight="1">
      <c r="A2879" s="36"/>
      <c r="B2879" s="41"/>
      <c r="C2879" s="279" t="s">
        <v>5987</v>
      </c>
      <c r="D2879" s="279" t="s">
        <v>5988</v>
      </c>
      <c r="E2879" s="19" t="s">
        <v>152</v>
      </c>
      <c r="F2879" s="280">
        <v>3657.7089999999998</v>
      </c>
      <c r="G2879" s="36"/>
      <c r="H2879" s="41"/>
    </row>
    <row r="2880" spans="1:8" s="2" customFormat="1" ht="16.899999999999999" customHeight="1">
      <c r="A2880" s="36"/>
      <c r="B2880" s="41"/>
      <c r="C2880" s="279" t="s">
        <v>6058</v>
      </c>
      <c r="D2880" s="279" t="s">
        <v>6059</v>
      </c>
      <c r="E2880" s="19" t="s">
        <v>152</v>
      </c>
      <c r="F2880" s="280">
        <v>285.3</v>
      </c>
      <c r="G2880" s="36"/>
      <c r="H2880" s="41"/>
    </row>
    <row r="2881" spans="1:8" s="2" customFormat="1" ht="16.899999999999999" customHeight="1">
      <c r="A2881" s="36"/>
      <c r="B2881" s="41"/>
      <c r="C2881" s="279" t="s">
        <v>694</v>
      </c>
      <c r="D2881" s="279" t="s">
        <v>695</v>
      </c>
      <c r="E2881" s="19" t="s">
        <v>152</v>
      </c>
      <c r="F2881" s="280">
        <v>5651.8919999999998</v>
      </c>
      <c r="G2881" s="36"/>
      <c r="H2881" s="41"/>
    </row>
    <row r="2882" spans="1:8" s="2" customFormat="1" ht="16.899999999999999" customHeight="1">
      <c r="A2882" s="36"/>
      <c r="B2882" s="41"/>
      <c r="C2882" s="279" t="s">
        <v>6191</v>
      </c>
      <c r="D2882" s="279" t="s">
        <v>6192</v>
      </c>
      <c r="E2882" s="19" t="s">
        <v>135</v>
      </c>
      <c r="F2882" s="280">
        <v>3975.12</v>
      </c>
      <c r="G2882" s="36"/>
      <c r="H2882" s="41"/>
    </row>
    <row r="2883" spans="1:8" s="2" customFormat="1" ht="16.899999999999999" customHeight="1">
      <c r="A2883" s="36"/>
      <c r="B2883" s="41"/>
      <c r="C2883" s="279" t="s">
        <v>6201</v>
      </c>
      <c r="D2883" s="279" t="s">
        <v>6202</v>
      </c>
      <c r="E2883" s="19" t="s">
        <v>135</v>
      </c>
      <c r="F2883" s="280">
        <v>1210</v>
      </c>
      <c r="G2883" s="36"/>
      <c r="H2883" s="41"/>
    </row>
    <row r="2884" spans="1:8" s="2" customFormat="1" ht="16.899999999999999" customHeight="1">
      <c r="A2884" s="36"/>
      <c r="B2884" s="41"/>
      <c r="C2884" s="279" t="s">
        <v>797</v>
      </c>
      <c r="D2884" s="279" t="s">
        <v>798</v>
      </c>
      <c r="E2884" s="19" t="s">
        <v>135</v>
      </c>
      <c r="F2884" s="280">
        <v>3975.12</v>
      </c>
      <c r="G2884" s="36"/>
      <c r="H2884" s="41"/>
    </row>
    <row r="2885" spans="1:8" s="2" customFormat="1" ht="16.899999999999999" customHeight="1">
      <c r="A2885" s="36"/>
      <c r="B2885" s="41"/>
      <c r="C2885" s="279" t="s">
        <v>6221</v>
      </c>
      <c r="D2885" s="279" t="s">
        <v>6222</v>
      </c>
      <c r="E2885" s="19" t="s">
        <v>135</v>
      </c>
      <c r="F2885" s="280">
        <v>3975.12</v>
      </c>
      <c r="G2885" s="36"/>
      <c r="H2885" s="41"/>
    </row>
    <row r="2886" spans="1:8" s="2" customFormat="1" ht="16.899999999999999" customHeight="1">
      <c r="A2886" s="36"/>
      <c r="B2886" s="41"/>
      <c r="C2886" s="279" t="s">
        <v>6225</v>
      </c>
      <c r="D2886" s="279" t="s">
        <v>6226</v>
      </c>
      <c r="E2886" s="19" t="s">
        <v>152</v>
      </c>
      <c r="F2886" s="280">
        <v>424.95699999999999</v>
      </c>
      <c r="G2886" s="36"/>
      <c r="H2886" s="41"/>
    </row>
    <row r="2887" spans="1:8" s="2" customFormat="1" ht="16.899999999999999" customHeight="1">
      <c r="A2887" s="36"/>
      <c r="B2887" s="41"/>
      <c r="C2887" s="279" t="s">
        <v>6195</v>
      </c>
      <c r="D2887" s="279" t="s">
        <v>6196</v>
      </c>
      <c r="E2887" s="19" t="s">
        <v>267</v>
      </c>
      <c r="F2887" s="280">
        <v>119.254</v>
      </c>
      <c r="G2887" s="36"/>
      <c r="H2887" s="41"/>
    </row>
    <row r="2888" spans="1:8" s="2" customFormat="1" ht="16.899999999999999" customHeight="1">
      <c r="A2888" s="36"/>
      <c r="B2888" s="41"/>
      <c r="C2888" s="275" t="s">
        <v>5820</v>
      </c>
      <c r="D2888" s="276" t="s">
        <v>5821</v>
      </c>
      <c r="E2888" s="277" t="s">
        <v>152</v>
      </c>
      <c r="F2888" s="278">
        <v>45.26</v>
      </c>
      <c r="G2888" s="36"/>
      <c r="H2888" s="41"/>
    </row>
    <row r="2889" spans="1:8" s="2" customFormat="1" ht="16.899999999999999" customHeight="1">
      <c r="A2889" s="36"/>
      <c r="B2889" s="41"/>
      <c r="C2889" s="279" t="s">
        <v>19</v>
      </c>
      <c r="D2889" s="279" t="s">
        <v>5846</v>
      </c>
      <c r="E2889" s="19" t="s">
        <v>19</v>
      </c>
      <c r="F2889" s="280">
        <v>19.95</v>
      </c>
      <c r="G2889" s="36"/>
      <c r="H2889" s="41"/>
    </row>
    <row r="2890" spans="1:8" s="2" customFormat="1" ht="16.899999999999999" customHeight="1">
      <c r="A2890" s="36"/>
      <c r="B2890" s="41"/>
      <c r="C2890" s="279" t="s">
        <v>19</v>
      </c>
      <c r="D2890" s="279" t="s">
        <v>5847</v>
      </c>
      <c r="E2890" s="19" t="s">
        <v>19</v>
      </c>
      <c r="F2890" s="280">
        <v>4.8</v>
      </c>
      <c r="G2890" s="36"/>
      <c r="H2890" s="41"/>
    </row>
    <row r="2891" spans="1:8" s="2" customFormat="1" ht="16.899999999999999" customHeight="1">
      <c r="A2891" s="36"/>
      <c r="B2891" s="41"/>
      <c r="C2891" s="279" t="s">
        <v>19</v>
      </c>
      <c r="D2891" s="279" t="s">
        <v>5848</v>
      </c>
      <c r="E2891" s="19" t="s">
        <v>19</v>
      </c>
      <c r="F2891" s="280">
        <v>0.25</v>
      </c>
      <c r="G2891" s="36"/>
      <c r="H2891" s="41"/>
    </row>
    <row r="2892" spans="1:8" s="2" customFormat="1" ht="16.899999999999999" customHeight="1">
      <c r="A2892" s="36"/>
      <c r="B2892" s="41"/>
      <c r="C2892" s="279" t="s">
        <v>19</v>
      </c>
      <c r="D2892" s="279" t="s">
        <v>5849</v>
      </c>
      <c r="E2892" s="19" t="s">
        <v>19</v>
      </c>
      <c r="F2892" s="280">
        <v>0.3</v>
      </c>
      <c r="G2892" s="36"/>
      <c r="H2892" s="41"/>
    </row>
    <row r="2893" spans="1:8" s="2" customFormat="1" ht="16.899999999999999" customHeight="1">
      <c r="A2893" s="36"/>
      <c r="B2893" s="41"/>
      <c r="C2893" s="279" t="s">
        <v>19</v>
      </c>
      <c r="D2893" s="279" t="s">
        <v>5850</v>
      </c>
      <c r="E2893" s="19" t="s">
        <v>19</v>
      </c>
      <c r="F2893" s="280">
        <v>19.96</v>
      </c>
      <c r="G2893" s="36"/>
      <c r="H2893" s="41"/>
    </row>
    <row r="2894" spans="1:8" s="2" customFormat="1" ht="16.899999999999999" customHeight="1">
      <c r="A2894" s="36"/>
      <c r="B2894" s="41"/>
      <c r="C2894" s="279" t="s">
        <v>5820</v>
      </c>
      <c r="D2894" s="279" t="s">
        <v>349</v>
      </c>
      <c r="E2894" s="19" t="s">
        <v>19</v>
      </c>
      <c r="F2894" s="280">
        <v>45.26</v>
      </c>
      <c r="G2894" s="36"/>
      <c r="H2894" s="41"/>
    </row>
    <row r="2895" spans="1:8" s="2" customFormat="1" ht="16.899999999999999" customHeight="1">
      <c r="A2895" s="36"/>
      <c r="B2895" s="41"/>
      <c r="C2895" s="281" t="s">
        <v>7614</v>
      </c>
      <c r="D2895" s="36"/>
      <c r="E2895" s="36"/>
      <c r="F2895" s="36"/>
      <c r="G2895" s="36"/>
      <c r="H2895" s="41"/>
    </row>
    <row r="2896" spans="1:8" s="2" customFormat="1" ht="16.899999999999999" customHeight="1">
      <c r="A2896" s="36"/>
      <c r="B2896" s="41"/>
      <c r="C2896" s="279" t="s">
        <v>5841</v>
      </c>
      <c r="D2896" s="279" t="s">
        <v>5842</v>
      </c>
      <c r="E2896" s="19" t="s">
        <v>152</v>
      </c>
      <c r="F2896" s="280">
        <v>45.26</v>
      </c>
      <c r="G2896" s="36"/>
      <c r="H2896" s="41"/>
    </row>
    <row r="2897" spans="1:8" s="2" customFormat="1" ht="16.899999999999999" customHeight="1">
      <c r="A2897" s="36"/>
      <c r="B2897" s="41"/>
      <c r="C2897" s="279" t="s">
        <v>6159</v>
      </c>
      <c r="D2897" s="279" t="s">
        <v>6160</v>
      </c>
      <c r="E2897" s="19" t="s">
        <v>190</v>
      </c>
      <c r="F2897" s="280">
        <v>5.0919999999999996</v>
      </c>
      <c r="G2897" s="36"/>
      <c r="H2897" s="41"/>
    </row>
    <row r="2898" spans="1:8" s="2" customFormat="1" ht="16.899999999999999" customHeight="1">
      <c r="A2898" s="36"/>
      <c r="B2898" s="41"/>
      <c r="C2898" s="275" t="s">
        <v>5823</v>
      </c>
      <c r="D2898" s="276" t="s">
        <v>5824</v>
      </c>
      <c r="E2898" s="277" t="s">
        <v>152</v>
      </c>
      <c r="F2898" s="278">
        <v>424.95699999999999</v>
      </c>
      <c r="G2898" s="36"/>
      <c r="H2898" s="41"/>
    </row>
    <row r="2899" spans="1:8" s="2" customFormat="1" ht="16.899999999999999" customHeight="1">
      <c r="A2899" s="36"/>
      <c r="B2899" s="41"/>
      <c r="C2899" s="279" t="s">
        <v>19</v>
      </c>
      <c r="D2899" s="279" t="s">
        <v>6229</v>
      </c>
      <c r="E2899" s="19" t="s">
        <v>19</v>
      </c>
      <c r="F2899" s="280">
        <v>146.69999999999999</v>
      </c>
      <c r="G2899" s="36"/>
      <c r="H2899" s="41"/>
    </row>
    <row r="2900" spans="1:8" s="2" customFormat="1" ht="16.899999999999999" customHeight="1">
      <c r="A2900" s="36"/>
      <c r="B2900" s="41"/>
      <c r="C2900" s="279" t="s">
        <v>19</v>
      </c>
      <c r="D2900" s="279" t="s">
        <v>6230</v>
      </c>
      <c r="E2900" s="19" t="s">
        <v>19</v>
      </c>
      <c r="F2900" s="280">
        <v>159.00299999999999</v>
      </c>
      <c r="G2900" s="36"/>
      <c r="H2900" s="41"/>
    </row>
    <row r="2901" spans="1:8" s="2" customFormat="1" ht="16.899999999999999" customHeight="1">
      <c r="A2901" s="36"/>
      <c r="B2901" s="41"/>
      <c r="C2901" s="279" t="s">
        <v>19</v>
      </c>
      <c r="D2901" s="279" t="s">
        <v>6231</v>
      </c>
      <c r="E2901" s="19" t="s">
        <v>19</v>
      </c>
      <c r="F2901" s="280">
        <v>82.953999999999994</v>
      </c>
      <c r="G2901" s="36"/>
      <c r="H2901" s="41"/>
    </row>
    <row r="2902" spans="1:8" s="2" customFormat="1" ht="16.899999999999999" customHeight="1">
      <c r="A2902" s="36"/>
      <c r="B2902" s="41"/>
      <c r="C2902" s="279" t="s">
        <v>19</v>
      </c>
      <c r="D2902" s="279" t="s">
        <v>6232</v>
      </c>
      <c r="E2902" s="19" t="s">
        <v>19</v>
      </c>
      <c r="F2902" s="280">
        <v>36.299999999999997</v>
      </c>
      <c r="G2902" s="36"/>
      <c r="H2902" s="41"/>
    </row>
    <row r="2903" spans="1:8" s="2" customFormat="1" ht="16.899999999999999" customHeight="1">
      <c r="A2903" s="36"/>
      <c r="B2903" s="41"/>
      <c r="C2903" s="279" t="s">
        <v>5823</v>
      </c>
      <c r="D2903" s="279" t="s">
        <v>349</v>
      </c>
      <c r="E2903" s="19" t="s">
        <v>19</v>
      </c>
      <c r="F2903" s="280">
        <v>424.95699999999999</v>
      </c>
      <c r="G2903" s="36"/>
      <c r="H2903" s="41"/>
    </row>
    <row r="2904" spans="1:8" s="2" customFormat="1" ht="16.899999999999999" customHeight="1">
      <c r="A2904" s="36"/>
      <c r="B2904" s="41"/>
      <c r="C2904" s="281" t="s">
        <v>7614</v>
      </c>
      <c r="D2904" s="36"/>
      <c r="E2904" s="36"/>
      <c r="F2904" s="36"/>
      <c r="G2904" s="36"/>
      <c r="H2904" s="41"/>
    </row>
    <row r="2905" spans="1:8" s="2" customFormat="1" ht="16.899999999999999" customHeight="1">
      <c r="A2905" s="36"/>
      <c r="B2905" s="41"/>
      <c r="C2905" s="279" t="s">
        <v>6225</v>
      </c>
      <c r="D2905" s="279" t="s">
        <v>6226</v>
      </c>
      <c r="E2905" s="19" t="s">
        <v>152</v>
      </c>
      <c r="F2905" s="280">
        <v>424.95699999999999</v>
      </c>
      <c r="G2905" s="36"/>
      <c r="H2905" s="41"/>
    </row>
    <row r="2906" spans="1:8" s="2" customFormat="1" ht="16.899999999999999" customHeight="1">
      <c r="A2906" s="36"/>
      <c r="B2906" s="41"/>
      <c r="C2906" s="279" t="s">
        <v>6233</v>
      </c>
      <c r="D2906" s="279" t="s">
        <v>6234</v>
      </c>
      <c r="E2906" s="19" t="s">
        <v>152</v>
      </c>
      <c r="F2906" s="280">
        <v>424.95699999999999</v>
      </c>
      <c r="G2906" s="36"/>
      <c r="H2906" s="41"/>
    </row>
    <row r="2907" spans="1:8" s="2" customFormat="1" ht="16.899999999999999" customHeight="1">
      <c r="A2907" s="36"/>
      <c r="B2907" s="41"/>
      <c r="C2907" s="275" t="s">
        <v>5826</v>
      </c>
      <c r="D2907" s="276" t="s">
        <v>5827</v>
      </c>
      <c r="E2907" s="277" t="s">
        <v>135</v>
      </c>
      <c r="F2907" s="278">
        <v>1142.4000000000001</v>
      </c>
      <c r="G2907" s="36"/>
      <c r="H2907" s="41"/>
    </row>
    <row r="2908" spans="1:8" s="2" customFormat="1" ht="16.899999999999999" customHeight="1">
      <c r="A2908" s="36"/>
      <c r="B2908" s="41"/>
      <c r="C2908" s="279" t="s">
        <v>19</v>
      </c>
      <c r="D2908" s="279" t="s">
        <v>5973</v>
      </c>
      <c r="E2908" s="19" t="s">
        <v>19</v>
      </c>
      <c r="F2908" s="280">
        <v>0</v>
      </c>
      <c r="G2908" s="36"/>
      <c r="H2908" s="41"/>
    </row>
    <row r="2909" spans="1:8" s="2" customFormat="1" ht="16.899999999999999" customHeight="1">
      <c r="A2909" s="36"/>
      <c r="B2909" s="41"/>
      <c r="C2909" s="279" t="s">
        <v>19</v>
      </c>
      <c r="D2909" s="279" t="s">
        <v>5974</v>
      </c>
      <c r="E2909" s="19" t="s">
        <v>19</v>
      </c>
      <c r="F2909" s="280">
        <v>257.60000000000002</v>
      </c>
      <c r="G2909" s="36"/>
      <c r="H2909" s="41"/>
    </row>
    <row r="2910" spans="1:8" s="2" customFormat="1" ht="16.899999999999999" customHeight="1">
      <c r="A2910" s="36"/>
      <c r="B2910" s="41"/>
      <c r="C2910" s="279" t="s">
        <v>19</v>
      </c>
      <c r="D2910" s="279" t="s">
        <v>5975</v>
      </c>
      <c r="E2910" s="19" t="s">
        <v>19</v>
      </c>
      <c r="F2910" s="280">
        <v>0</v>
      </c>
      <c r="G2910" s="36"/>
      <c r="H2910" s="41"/>
    </row>
    <row r="2911" spans="1:8" s="2" customFormat="1" ht="16.899999999999999" customHeight="1">
      <c r="A2911" s="36"/>
      <c r="B2911" s="41"/>
      <c r="C2911" s="279" t="s">
        <v>19</v>
      </c>
      <c r="D2911" s="279" t="s">
        <v>5976</v>
      </c>
      <c r="E2911" s="19" t="s">
        <v>19</v>
      </c>
      <c r="F2911" s="280">
        <v>884.8</v>
      </c>
      <c r="G2911" s="36"/>
      <c r="H2911" s="41"/>
    </row>
    <row r="2912" spans="1:8" s="2" customFormat="1" ht="16.899999999999999" customHeight="1">
      <c r="A2912" s="36"/>
      <c r="B2912" s="41"/>
      <c r="C2912" s="279" t="s">
        <v>5826</v>
      </c>
      <c r="D2912" s="279" t="s">
        <v>349</v>
      </c>
      <c r="E2912" s="19" t="s">
        <v>19</v>
      </c>
      <c r="F2912" s="280">
        <v>1142.4000000000001</v>
      </c>
      <c r="G2912" s="36"/>
      <c r="H2912" s="41"/>
    </row>
    <row r="2913" spans="1:8" s="2" customFormat="1" ht="16.899999999999999" customHeight="1">
      <c r="A2913" s="36"/>
      <c r="B2913" s="41"/>
      <c r="C2913" s="281" t="s">
        <v>7614</v>
      </c>
      <c r="D2913" s="36"/>
      <c r="E2913" s="36"/>
      <c r="F2913" s="36"/>
      <c r="G2913" s="36"/>
      <c r="H2913" s="41"/>
    </row>
    <row r="2914" spans="1:8" s="2" customFormat="1" ht="16.899999999999999" customHeight="1">
      <c r="A2914" s="36"/>
      <c r="B2914" s="41"/>
      <c r="C2914" s="279" t="s">
        <v>5967</v>
      </c>
      <c r="D2914" s="279" t="s">
        <v>5968</v>
      </c>
      <c r="E2914" s="19" t="s">
        <v>135</v>
      </c>
      <c r="F2914" s="280">
        <v>1142.4000000000001</v>
      </c>
      <c r="G2914" s="36"/>
      <c r="H2914" s="41"/>
    </row>
    <row r="2915" spans="1:8" s="2" customFormat="1" ht="16.899999999999999" customHeight="1">
      <c r="A2915" s="36"/>
      <c r="B2915" s="41"/>
      <c r="C2915" s="279" t="s">
        <v>5977</v>
      </c>
      <c r="D2915" s="279" t="s">
        <v>5978</v>
      </c>
      <c r="E2915" s="19" t="s">
        <v>135</v>
      </c>
      <c r="F2915" s="280">
        <v>1370.88</v>
      </c>
      <c r="G2915" s="36"/>
      <c r="H2915" s="41"/>
    </row>
    <row r="2916" spans="1:8" s="2" customFormat="1" ht="26.45" customHeight="1">
      <c r="A2916" s="36"/>
      <c r="B2916" s="41"/>
      <c r="C2916" s="274" t="s">
        <v>7669</v>
      </c>
      <c r="D2916" s="274" t="s">
        <v>107</v>
      </c>
      <c r="E2916" s="36"/>
      <c r="F2916" s="36"/>
      <c r="G2916" s="36"/>
      <c r="H2916" s="41"/>
    </row>
    <row r="2917" spans="1:8" s="2" customFormat="1" ht="16.899999999999999" customHeight="1">
      <c r="A2917" s="36"/>
      <c r="B2917" s="41"/>
      <c r="C2917" s="275" t="s">
        <v>6290</v>
      </c>
      <c r="D2917" s="276" t="s">
        <v>6291</v>
      </c>
      <c r="E2917" s="277" t="s">
        <v>157</v>
      </c>
      <c r="F2917" s="278">
        <v>5.7000000000000002E-2</v>
      </c>
      <c r="G2917" s="36"/>
      <c r="H2917" s="41"/>
    </row>
    <row r="2918" spans="1:8" s="2" customFormat="1" ht="16.899999999999999" customHeight="1">
      <c r="A2918" s="36"/>
      <c r="B2918" s="41"/>
      <c r="C2918" s="279" t="s">
        <v>19</v>
      </c>
      <c r="D2918" s="279" t="s">
        <v>6406</v>
      </c>
      <c r="E2918" s="19" t="s">
        <v>19</v>
      </c>
      <c r="F2918" s="280">
        <v>4.8000000000000001E-2</v>
      </c>
      <c r="G2918" s="36"/>
      <c r="H2918" s="41"/>
    </row>
    <row r="2919" spans="1:8" s="2" customFormat="1" ht="16.899999999999999" customHeight="1">
      <c r="A2919" s="36"/>
      <c r="B2919" s="41"/>
      <c r="C2919" s="279" t="s">
        <v>19</v>
      </c>
      <c r="D2919" s="279" t="s">
        <v>6407</v>
      </c>
      <c r="E2919" s="19" t="s">
        <v>19</v>
      </c>
      <c r="F2919" s="280">
        <v>8.9999999999999993E-3</v>
      </c>
      <c r="G2919" s="36"/>
      <c r="H2919" s="41"/>
    </row>
    <row r="2920" spans="1:8" s="2" customFormat="1" ht="16.899999999999999" customHeight="1">
      <c r="A2920" s="36"/>
      <c r="B2920" s="41"/>
      <c r="C2920" s="279" t="s">
        <v>6290</v>
      </c>
      <c r="D2920" s="279" t="s">
        <v>349</v>
      </c>
      <c r="E2920" s="19" t="s">
        <v>19</v>
      </c>
      <c r="F2920" s="280">
        <v>5.7000000000000002E-2</v>
      </c>
      <c r="G2920" s="36"/>
      <c r="H2920" s="41"/>
    </row>
    <row r="2921" spans="1:8" s="2" customFormat="1" ht="16.899999999999999" customHeight="1">
      <c r="A2921" s="36"/>
      <c r="B2921" s="41"/>
      <c r="C2921" s="281" t="s">
        <v>7614</v>
      </c>
      <c r="D2921" s="36"/>
      <c r="E2921" s="36"/>
      <c r="F2921" s="36"/>
      <c r="G2921" s="36"/>
      <c r="H2921" s="41"/>
    </row>
    <row r="2922" spans="1:8" s="2" customFormat="1" ht="16.899999999999999" customHeight="1">
      <c r="A2922" s="36"/>
      <c r="B2922" s="41"/>
      <c r="C2922" s="279" t="s">
        <v>6401</v>
      </c>
      <c r="D2922" s="279" t="s">
        <v>6402</v>
      </c>
      <c r="E2922" s="19" t="s">
        <v>157</v>
      </c>
      <c r="F2922" s="280">
        <v>5.7000000000000002E-2</v>
      </c>
      <c r="G2922" s="36"/>
      <c r="H2922" s="41"/>
    </row>
    <row r="2923" spans="1:8" s="2" customFormat="1" ht="16.899999999999999" customHeight="1">
      <c r="A2923" s="36"/>
      <c r="B2923" s="41"/>
      <c r="C2923" s="279" t="s">
        <v>6408</v>
      </c>
      <c r="D2923" s="279" t="s">
        <v>6409</v>
      </c>
      <c r="E2923" s="19" t="s">
        <v>267</v>
      </c>
      <c r="F2923" s="280">
        <v>57</v>
      </c>
      <c r="G2923" s="36"/>
      <c r="H2923" s="41"/>
    </row>
    <row r="2924" spans="1:8" s="2" customFormat="1" ht="16.899999999999999" customHeight="1">
      <c r="A2924" s="36"/>
      <c r="B2924" s="41"/>
      <c r="C2924" s="275" t="s">
        <v>6293</v>
      </c>
      <c r="D2924" s="276" t="s">
        <v>6294</v>
      </c>
      <c r="E2924" s="277" t="s">
        <v>190</v>
      </c>
      <c r="F2924" s="278">
        <v>234</v>
      </c>
      <c r="G2924" s="36"/>
      <c r="H2924" s="41"/>
    </row>
    <row r="2925" spans="1:8" s="2" customFormat="1" ht="16.899999999999999" customHeight="1">
      <c r="A2925" s="36"/>
      <c r="B2925" s="41"/>
      <c r="C2925" s="279" t="s">
        <v>19</v>
      </c>
      <c r="D2925" s="279" t="s">
        <v>6333</v>
      </c>
      <c r="E2925" s="19" t="s">
        <v>19</v>
      </c>
      <c r="F2925" s="280">
        <v>0</v>
      </c>
      <c r="G2925" s="36"/>
      <c r="H2925" s="41"/>
    </row>
    <row r="2926" spans="1:8" s="2" customFormat="1" ht="16.899999999999999" customHeight="1">
      <c r="A2926" s="36"/>
      <c r="B2926" s="41"/>
      <c r="C2926" s="279" t="s">
        <v>19</v>
      </c>
      <c r="D2926" s="279" t="s">
        <v>6334</v>
      </c>
      <c r="E2926" s="19" t="s">
        <v>19</v>
      </c>
      <c r="F2926" s="280">
        <v>129</v>
      </c>
      <c r="G2926" s="36"/>
      <c r="H2926" s="41"/>
    </row>
    <row r="2927" spans="1:8" s="2" customFormat="1" ht="16.899999999999999" customHeight="1">
      <c r="A2927" s="36"/>
      <c r="B2927" s="41"/>
      <c r="C2927" s="279" t="s">
        <v>19</v>
      </c>
      <c r="D2927" s="279" t="s">
        <v>6335</v>
      </c>
      <c r="E2927" s="19" t="s">
        <v>19</v>
      </c>
      <c r="F2927" s="280">
        <v>105</v>
      </c>
      <c r="G2927" s="36"/>
      <c r="H2927" s="41"/>
    </row>
    <row r="2928" spans="1:8" s="2" customFormat="1" ht="16.899999999999999" customHeight="1">
      <c r="A2928" s="36"/>
      <c r="B2928" s="41"/>
      <c r="C2928" s="279" t="s">
        <v>6293</v>
      </c>
      <c r="D2928" s="279" t="s">
        <v>349</v>
      </c>
      <c r="E2928" s="19" t="s">
        <v>19</v>
      </c>
      <c r="F2928" s="280">
        <v>234</v>
      </c>
      <c r="G2928" s="36"/>
      <c r="H2928" s="41"/>
    </row>
    <row r="2929" spans="1:8" s="2" customFormat="1" ht="16.899999999999999" customHeight="1">
      <c r="A2929" s="36"/>
      <c r="B2929" s="41"/>
      <c r="C2929" s="281" t="s">
        <v>7614</v>
      </c>
      <c r="D2929" s="36"/>
      <c r="E2929" s="36"/>
      <c r="F2929" s="36"/>
      <c r="G2929" s="36"/>
      <c r="H2929" s="41"/>
    </row>
    <row r="2930" spans="1:8" s="2" customFormat="1" ht="16.899999999999999" customHeight="1">
      <c r="A2930" s="36"/>
      <c r="B2930" s="41"/>
      <c r="C2930" s="279" t="s">
        <v>6327</v>
      </c>
      <c r="D2930" s="279" t="s">
        <v>6328</v>
      </c>
      <c r="E2930" s="19" t="s">
        <v>190</v>
      </c>
      <c r="F2930" s="280">
        <v>245.7</v>
      </c>
      <c r="G2930" s="36"/>
      <c r="H2930" s="41"/>
    </row>
    <row r="2931" spans="1:8" s="2" customFormat="1" ht="16.899999999999999" customHeight="1">
      <c r="A2931" s="36"/>
      <c r="B2931" s="41"/>
      <c r="C2931" s="279" t="s">
        <v>6305</v>
      </c>
      <c r="D2931" s="279" t="s">
        <v>6306</v>
      </c>
      <c r="E2931" s="19" t="s">
        <v>190</v>
      </c>
      <c r="F2931" s="280">
        <v>245.7</v>
      </c>
      <c r="G2931" s="36"/>
      <c r="H2931" s="41"/>
    </row>
    <row r="2932" spans="1:8" s="2" customFormat="1" ht="16.899999999999999" customHeight="1">
      <c r="A2932" s="36"/>
      <c r="B2932" s="41"/>
      <c r="C2932" s="279" t="s">
        <v>6380</v>
      </c>
      <c r="D2932" s="279" t="s">
        <v>6381</v>
      </c>
      <c r="E2932" s="19" t="s">
        <v>6382</v>
      </c>
      <c r="F2932" s="280">
        <v>2.34</v>
      </c>
      <c r="G2932" s="36"/>
      <c r="H2932" s="41"/>
    </row>
    <row r="2933" spans="1:8" s="2" customFormat="1" ht="16.899999999999999" customHeight="1">
      <c r="A2933" s="36"/>
      <c r="B2933" s="41"/>
      <c r="C2933" s="279" t="s">
        <v>6389</v>
      </c>
      <c r="D2933" s="279" t="s">
        <v>6390</v>
      </c>
      <c r="E2933" s="19" t="s">
        <v>6382</v>
      </c>
      <c r="F2933" s="280">
        <v>2.34</v>
      </c>
      <c r="G2933" s="36"/>
      <c r="H2933" s="41"/>
    </row>
    <row r="2934" spans="1:8" s="2" customFormat="1" ht="16.899999999999999" customHeight="1">
      <c r="A2934" s="36"/>
      <c r="B2934" s="41"/>
      <c r="C2934" s="279" t="s">
        <v>6393</v>
      </c>
      <c r="D2934" s="279" t="s">
        <v>6394</v>
      </c>
      <c r="E2934" s="19" t="s">
        <v>6395</v>
      </c>
      <c r="F2934" s="280">
        <v>100.84</v>
      </c>
      <c r="G2934" s="36"/>
      <c r="H2934" s="41"/>
    </row>
    <row r="2935" spans="1:8" s="2" customFormat="1" ht="16.899999999999999" customHeight="1">
      <c r="A2935" s="36"/>
      <c r="B2935" s="41"/>
      <c r="C2935" s="279" t="s">
        <v>6401</v>
      </c>
      <c r="D2935" s="279" t="s">
        <v>6402</v>
      </c>
      <c r="E2935" s="19" t="s">
        <v>157</v>
      </c>
      <c r="F2935" s="280">
        <v>5.7000000000000002E-2</v>
      </c>
      <c r="G2935" s="36"/>
      <c r="H2935" s="41"/>
    </row>
    <row r="2936" spans="1:8" s="2" customFormat="1" ht="16.899999999999999" customHeight="1">
      <c r="A2936" s="36"/>
      <c r="B2936" s="41"/>
      <c r="C2936" s="279" t="s">
        <v>6225</v>
      </c>
      <c r="D2936" s="279" t="s">
        <v>6226</v>
      </c>
      <c r="E2936" s="19" t="s">
        <v>152</v>
      </c>
      <c r="F2936" s="280">
        <v>111.69</v>
      </c>
      <c r="G2936" s="36"/>
      <c r="H2936" s="41"/>
    </row>
    <row r="2937" spans="1:8" s="2" customFormat="1" ht="16.899999999999999" customHeight="1">
      <c r="A2937" s="36"/>
      <c r="B2937" s="41"/>
      <c r="C2937" s="279" t="s">
        <v>2116</v>
      </c>
      <c r="D2937" s="279" t="s">
        <v>6386</v>
      </c>
      <c r="E2937" s="19" t="s">
        <v>267</v>
      </c>
      <c r="F2937" s="280">
        <v>2.34</v>
      </c>
      <c r="G2937" s="36"/>
      <c r="H2937" s="41"/>
    </row>
    <row r="2938" spans="1:8" s="2" customFormat="1" ht="16.899999999999999" customHeight="1">
      <c r="A2938" s="36"/>
      <c r="B2938" s="41"/>
      <c r="C2938" s="279" t="s">
        <v>5477</v>
      </c>
      <c r="D2938" s="279" t="s">
        <v>6336</v>
      </c>
      <c r="E2938" s="19" t="s">
        <v>190</v>
      </c>
      <c r="F2938" s="280">
        <v>250.614</v>
      </c>
      <c r="G2938" s="36"/>
      <c r="H2938" s="41"/>
    </row>
    <row r="2939" spans="1:8" s="2" customFormat="1" ht="16.899999999999999" customHeight="1">
      <c r="A2939" s="36"/>
      <c r="B2939" s="41"/>
      <c r="C2939" s="275" t="s">
        <v>7655</v>
      </c>
      <c r="D2939" s="276" t="s">
        <v>7656</v>
      </c>
      <c r="E2939" s="277" t="s">
        <v>135</v>
      </c>
      <c r="F2939" s="278">
        <v>50.4</v>
      </c>
      <c r="G2939" s="36"/>
      <c r="H2939" s="41"/>
    </row>
    <row r="2940" spans="1:8" s="2" customFormat="1" ht="16.899999999999999" customHeight="1">
      <c r="A2940" s="36"/>
      <c r="B2940" s="41"/>
      <c r="C2940" s="279" t="s">
        <v>7655</v>
      </c>
      <c r="D2940" s="279" t="s">
        <v>7670</v>
      </c>
      <c r="E2940" s="19" t="s">
        <v>19</v>
      </c>
      <c r="F2940" s="280">
        <v>50.4</v>
      </c>
      <c r="G2940" s="36"/>
      <c r="H2940" s="41"/>
    </row>
    <row r="2941" spans="1:8" s="2" customFormat="1" ht="16.899999999999999" customHeight="1">
      <c r="A2941" s="36"/>
      <c r="B2941" s="41"/>
      <c r="C2941" s="275" t="s">
        <v>6295</v>
      </c>
      <c r="D2941" s="276" t="s">
        <v>6296</v>
      </c>
      <c r="E2941" s="277" t="s">
        <v>135</v>
      </c>
      <c r="F2941" s="278">
        <v>4860.5</v>
      </c>
      <c r="G2941" s="36"/>
      <c r="H2941" s="41"/>
    </row>
    <row r="2942" spans="1:8" s="2" customFormat="1" ht="16.899999999999999" customHeight="1">
      <c r="A2942" s="36"/>
      <c r="B2942" s="41"/>
      <c r="C2942" s="279" t="s">
        <v>19</v>
      </c>
      <c r="D2942" s="279" t="s">
        <v>6321</v>
      </c>
      <c r="E2942" s="19" t="s">
        <v>19</v>
      </c>
      <c r="F2942" s="280">
        <v>4808</v>
      </c>
      <c r="G2942" s="36"/>
      <c r="H2942" s="41"/>
    </row>
    <row r="2943" spans="1:8" s="2" customFormat="1" ht="16.899999999999999" customHeight="1">
      <c r="A2943" s="36"/>
      <c r="B2943" s="41"/>
      <c r="C2943" s="279" t="s">
        <v>19</v>
      </c>
      <c r="D2943" s="279" t="s">
        <v>6322</v>
      </c>
      <c r="E2943" s="19" t="s">
        <v>19</v>
      </c>
      <c r="F2943" s="280">
        <v>52.5</v>
      </c>
      <c r="G2943" s="36"/>
      <c r="H2943" s="41"/>
    </row>
    <row r="2944" spans="1:8" s="2" customFormat="1" ht="16.899999999999999" customHeight="1">
      <c r="A2944" s="36"/>
      <c r="B2944" s="41"/>
      <c r="C2944" s="279" t="s">
        <v>6295</v>
      </c>
      <c r="D2944" s="279" t="s">
        <v>349</v>
      </c>
      <c r="E2944" s="19" t="s">
        <v>19</v>
      </c>
      <c r="F2944" s="280">
        <v>4860.5</v>
      </c>
      <c r="G2944" s="36"/>
      <c r="H2944" s="41"/>
    </row>
    <row r="2945" spans="1:8" s="2" customFormat="1" ht="16.899999999999999" customHeight="1">
      <c r="A2945" s="36"/>
      <c r="B2945" s="41"/>
      <c r="C2945" s="281" t="s">
        <v>7614</v>
      </c>
      <c r="D2945" s="36"/>
      <c r="E2945" s="36"/>
      <c r="F2945" s="36"/>
      <c r="G2945" s="36"/>
      <c r="H2945" s="41"/>
    </row>
    <row r="2946" spans="1:8" s="2" customFormat="1" ht="16.899999999999999" customHeight="1">
      <c r="A2946" s="36"/>
      <c r="B2946" s="41"/>
      <c r="C2946" s="279" t="s">
        <v>6316</v>
      </c>
      <c r="D2946" s="279" t="s">
        <v>6317</v>
      </c>
      <c r="E2946" s="19" t="s">
        <v>135</v>
      </c>
      <c r="F2946" s="280">
        <v>4860.5</v>
      </c>
      <c r="G2946" s="36"/>
      <c r="H2946" s="41"/>
    </row>
    <row r="2947" spans="1:8" s="2" customFormat="1" ht="16.899999999999999" customHeight="1">
      <c r="A2947" s="36"/>
      <c r="B2947" s="41"/>
      <c r="C2947" s="279" t="s">
        <v>6323</v>
      </c>
      <c r="D2947" s="279" t="s">
        <v>6324</v>
      </c>
      <c r="E2947" s="19" t="s">
        <v>135</v>
      </c>
      <c r="F2947" s="280">
        <v>4860.5</v>
      </c>
      <c r="G2947" s="36"/>
      <c r="H2947" s="41"/>
    </row>
    <row r="2948" spans="1:8" s="2" customFormat="1" ht="16.899999999999999" customHeight="1">
      <c r="A2948" s="36"/>
      <c r="B2948" s="41"/>
      <c r="C2948" s="275" t="s">
        <v>6298</v>
      </c>
      <c r="D2948" s="276" t="s">
        <v>6299</v>
      </c>
      <c r="E2948" s="277" t="s">
        <v>190</v>
      </c>
      <c r="F2948" s="278">
        <v>1202</v>
      </c>
      <c r="G2948" s="36"/>
      <c r="H2948" s="41"/>
    </row>
    <row r="2949" spans="1:8" s="2" customFormat="1" ht="16.899999999999999" customHeight="1">
      <c r="A2949" s="36"/>
      <c r="B2949" s="41"/>
      <c r="C2949" s="279" t="s">
        <v>19</v>
      </c>
      <c r="D2949" s="279" t="s">
        <v>6345</v>
      </c>
      <c r="E2949" s="19" t="s">
        <v>19</v>
      </c>
      <c r="F2949" s="280">
        <v>1202</v>
      </c>
      <c r="G2949" s="36"/>
      <c r="H2949" s="41"/>
    </row>
    <row r="2950" spans="1:8" s="2" customFormat="1" ht="16.899999999999999" customHeight="1">
      <c r="A2950" s="36"/>
      <c r="B2950" s="41"/>
      <c r="C2950" s="279" t="s">
        <v>6298</v>
      </c>
      <c r="D2950" s="279" t="s">
        <v>349</v>
      </c>
      <c r="E2950" s="19" t="s">
        <v>19</v>
      </c>
      <c r="F2950" s="280">
        <v>1202</v>
      </c>
      <c r="G2950" s="36"/>
      <c r="H2950" s="41"/>
    </row>
    <row r="2951" spans="1:8" s="2" customFormat="1" ht="16.899999999999999" customHeight="1">
      <c r="A2951" s="36"/>
      <c r="B2951" s="41"/>
      <c r="C2951" s="281" t="s">
        <v>7614</v>
      </c>
      <c r="D2951" s="36"/>
      <c r="E2951" s="36"/>
      <c r="F2951" s="36"/>
      <c r="G2951" s="36"/>
      <c r="H2951" s="41"/>
    </row>
    <row r="2952" spans="1:8" s="2" customFormat="1" ht="16.899999999999999" customHeight="1">
      <c r="A2952" s="36"/>
      <c r="B2952" s="41"/>
      <c r="C2952" s="279" t="s">
        <v>6340</v>
      </c>
      <c r="D2952" s="279" t="s">
        <v>6341</v>
      </c>
      <c r="E2952" s="19" t="s">
        <v>190</v>
      </c>
      <c r="F2952" s="280">
        <v>1238.06</v>
      </c>
      <c r="G2952" s="36"/>
      <c r="H2952" s="41"/>
    </row>
    <row r="2953" spans="1:8" s="2" customFormat="1" ht="16.899999999999999" customHeight="1">
      <c r="A2953" s="36"/>
      <c r="B2953" s="41"/>
      <c r="C2953" s="279" t="s">
        <v>6311</v>
      </c>
      <c r="D2953" s="279" t="s">
        <v>6312</v>
      </c>
      <c r="E2953" s="19" t="s">
        <v>190</v>
      </c>
      <c r="F2953" s="280">
        <v>1238.06</v>
      </c>
      <c r="G2953" s="36"/>
      <c r="H2953" s="41"/>
    </row>
    <row r="2954" spans="1:8" s="2" customFormat="1" ht="16.899999999999999" customHeight="1">
      <c r="A2954" s="36"/>
      <c r="B2954" s="41"/>
      <c r="C2954" s="279" t="s">
        <v>6316</v>
      </c>
      <c r="D2954" s="279" t="s">
        <v>6317</v>
      </c>
      <c r="E2954" s="19" t="s">
        <v>135</v>
      </c>
      <c r="F2954" s="280">
        <v>4860.5</v>
      </c>
      <c r="G2954" s="36"/>
      <c r="H2954" s="41"/>
    </row>
    <row r="2955" spans="1:8" s="2" customFormat="1" ht="16.899999999999999" customHeight="1">
      <c r="A2955" s="36"/>
      <c r="B2955" s="41"/>
      <c r="C2955" s="279" t="s">
        <v>6352</v>
      </c>
      <c r="D2955" s="279" t="s">
        <v>6353</v>
      </c>
      <c r="E2955" s="19" t="s">
        <v>190</v>
      </c>
      <c r="F2955" s="280">
        <v>1238.06</v>
      </c>
      <c r="G2955" s="36"/>
      <c r="H2955" s="41"/>
    </row>
    <row r="2956" spans="1:8" s="2" customFormat="1" ht="16.899999999999999" customHeight="1">
      <c r="A2956" s="36"/>
      <c r="B2956" s="41"/>
      <c r="C2956" s="279" t="s">
        <v>6360</v>
      </c>
      <c r="D2956" s="279" t="s">
        <v>6361</v>
      </c>
      <c r="E2956" s="19" t="s">
        <v>190</v>
      </c>
      <c r="F2956" s="280">
        <v>1202</v>
      </c>
      <c r="G2956" s="36"/>
      <c r="H2956" s="41"/>
    </row>
    <row r="2957" spans="1:8" s="2" customFormat="1" ht="16.899999999999999" customHeight="1">
      <c r="A2957" s="36"/>
      <c r="B2957" s="41"/>
      <c r="C2957" s="279" t="s">
        <v>6370</v>
      </c>
      <c r="D2957" s="279" t="s">
        <v>6371</v>
      </c>
      <c r="E2957" s="19" t="s">
        <v>190</v>
      </c>
      <c r="F2957" s="280">
        <v>1238.06</v>
      </c>
      <c r="G2957" s="36"/>
      <c r="H2957" s="41"/>
    </row>
    <row r="2958" spans="1:8" s="2" customFormat="1" ht="16.899999999999999" customHeight="1">
      <c r="A2958" s="36"/>
      <c r="B2958" s="41"/>
      <c r="C2958" s="279" t="s">
        <v>6376</v>
      </c>
      <c r="D2958" s="279" t="s">
        <v>6377</v>
      </c>
      <c r="E2958" s="19" t="s">
        <v>190</v>
      </c>
      <c r="F2958" s="280">
        <v>1238.06</v>
      </c>
      <c r="G2958" s="36"/>
      <c r="H2958" s="41"/>
    </row>
    <row r="2959" spans="1:8" s="2" customFormat="1" ht="16.899999999999999" customHeight="1">
      <c r="A2959" s="36"/>
      <c r="B2959" s="41"/>
      <c r="C2959" s="279" t="s">
        <v>6393</v>
      </c>
      <c r="D2959" s="279" t="s">
        <v>6394</v>
      </c>
      <c r="E2959" s="19" t="s">
        <v>6395</v>
      </c>
      <c r="F2959" s="280">
        <v>100.84</v>
      </c>
      <c r="G2959" s="36"/>
      <c r="H2959" s="41"/>
    </row>
    <row r="2960" spans="1:8" s="2" customFormat="1" ht="16.899999999999999" customHeight="1">
      <c r="A2960" s="36"/>
      <c r="B2960" s="41"/>
      <c r="C2960" s="279" t="s">
        <v>6401</v>
      </c>
      <c r="D2960" s="279" t="s">
        <v>6402</v>
      </c>
      <c r="E2960" s="19" t="s">
        <v>157</v>
      </c>
      <c r="F2960" s="280">
        <v>5.7000000000000002E-2</v>
      </c>
      <c r="G2960" s="36"/>
      <c r="H2960" s="41"/>
    </row>
    <row r="2961" spans="1:8" s="2" customFormat="1" ht="16.899999999999999" customHeight="1">
      <c r="A2961" s="36"/>
      <c r="B2961" s="41"/>
      <c r="C2961" s="279" t="s">
        <v>6225</v>
      </c>
      <c r="D2961" s="279" t="s">
        <v>6226</v>
      </c>
      <c r="E2961" s="19" t="s">
        <v>152</v>
      </c>
      <c r="F2961" s="280">
        <v>111.69</v>
      </c>
      <c r="G2961" s="36"/>
      <c r="H2961" s="41"/>
    </row>
    <row r="2962" spans="1:8" s="2" customFormat="1" ht="16.899999999999999" customHeight="1">
      <c r="A2962" s="36"/>
      <c r="B2962" s="41"/>
      <c r="C2962" s="279" t="s">
        <v>6346</v>
      </c>
      <c r="D2962" s="279" t="s">
        <v>6347</v>
      </c>
      <c r="E2962" s="19" t="s">
        <v>190</v>
      </c>
      <c r="F2962" s="280">
        <v>1275.202</v>
      </c>
      <c r="G2962" s="36"/>
      <c r="H2962" s="41"/>
    </row>
    <row r="2963" spans="1:8" s="2" customFormat="1" ht="16.899999999999999" customHeight="1">
      <c r="A2963" s="36"/>
      <c r="B2963" s="41"/>
      <c r="C2963" s="279" t="s">
        <v>6357</v>
      </c>
      <c r="D2963" s="279" t="s">
        <v>6358</v>
      </c>
      <c r="E2963" s="19" t="s">
        <v>190</v>
      </c>
      <c r="F2963" s="280">
        <v>1202</v>
      </c>
      <c r="G2963" s="36"/>
      <c r="H2963" s="41"/>
    </row>
    <row r="2964" spans="1:8" s="2" customFormat="1" ht="16.899999999999999" customHeight="1">
      <c r="A2964" s="36"/>
      <c r="B2964" s="41"/>
      <c r="C2964" s="275" t="s">
        <v>7671</v>
      </c>
      <c r="D2964" s="276" t="s">
        <v>6299</v>
      </c>
      <c r="E2964" s="277" t="s">
        <v>190</v>
      </c>
      <c r="F2964" s="278">
        <v>1200</v>
      </c>
      <c r="G2964" s="36"/>
      <c r="H2964" s="41"/>
    </row>
    <row r="2965" spans="1:8" s="2" customFormat="1" ht="16.899999999999999" customHeight="1">
      <c r="A2965" s="36"/>
      <c r="B2965" s="41"/>
      <c r="C2965" s="275" t="s">
        <v>6301</v>
      </c>
      <c r="D2965" s="276" t="s">
        <v>6302</v>
      </c>
      <c r="E2965" s="277" t="s">
        <v>152</v>
      </c>
      <c r="F2965" s="278">
        <v>111.69</v>
      </c>
      <c r="G2965" s="36"/>
      <c r="H2965" s="41"/>
    </row>
    <row r="2966" spans="1:8" s="2" customFormat="1" ht="16.899999999999999" customHeight="1">
      <c r="A2966" s="36"/>
      <c r="B2966" s="41"/>
      <c r="C2966" s="279" t="s">
        <v>19</v>
      </c>
      <c r="D2966" s="279" t="s">
        <v>6413</v>
      </c>
      <c r="E2966" s="19" t="s">
        <v>19</v>
      </c>
      <c r="F2966" s="280">
        <v>108.18</v>
      </c>
      <c r="G2966" s="36"/>
      <c r="H2966" s="41"/>
    </row>
    <row r="2967" spans="1:8" s="2" customFormat="1" ht="16.899999999999999" customHeight="1">
      <c r="A2967" s="36"/>
      <c r="B2967" s="41"/>
      <c r="C2967" s="279" t="s">
        <v>19</v>
      </c>
      <c r="D2967" s="279" t="s">
        <v>6414</v>
      </c>
      <c r="E2967" s="19" t="s">
        <v>19</v>
      </c>
      <c r="F2967" s="280">
        <v>3.51</v>
      </c>
      <c r="G2967" s="36"/>
      <c r="H2967" s="41"/>
    </row>
    <row r="2968" spans="1:8" s="2" customFormat="1" ht="16.899999999999999" customHeight="1">
      <c r="A2968" s="36"/>
      <c r="B2968" s="41"/>
      <c r="C2968" s="279" t="s">
        <v>6301</v>
      </c>
      <c r="D2968" s="279" t="s">
        <v>349</v>
      </c>
      <c r="E2968" s="19" t="s">
        <v>19</v>
      </c>
      <c r="F2968" s="280">
        <v>111.69</v>
      </c>
      <c r="G2968" s="36"/>
      <c r="H2968" s="41"/>
    </row>
    <row r="2969" spans="1:8" s="2" customFormat="1" ht="16.899999999999999" customHeight="1">
      <c r="A2969" s="36"/>
      <c r="B2969" s="41"/>
      <c r="C2969" s="281" t="s">
        <v>7614</v>
      </c>
      <c r="D2969" s="36"/>
      <c r="E2969" s="36"/>
      <c r="F2969" s="36"/>
      <c r="G2969" s="36"/>
      <c r="H2969" s="41"/>
    </row>
    <row r="2970" spans="1:8" s="2" customFormat="1" ht="16.899999999999999" customHeight="1">
      <c r="A2970" s="36"/>
      <c r="B2970" s="41"/>
      <c r="C2970" s="279" t="s">
        <v>6225</v>
      </c>
      <c r="D2970" s="279" t="s">
        <v>6226</v>
      </c>
      <c r="E2970" s="19" t="s">
        <v>152</v>
      </c>
      <c r="F2970" s="280">
        <v>111.69</v>
      </c>
      <c r="G2970" s="36"/>
      <c r="H2970" s="41"/>
    </row>
    <row r="2971" spans="1:8" s="2" customFormat="1" ht="16.899999999999999" customHeight="1">
      <c r="A2971" s="36"/>
      <c r="B2971" s="41"/>
      <c r="C2971" s="279" t="s">
        <v>6233</v>
      </c>
      <c r="D2971" s="279" t="s">
        <v>6234</v>
      </c>
      <c r="E2971" s="19" t="s">
        <v>152</v>
      </c>
      <c r="F2971" s="280">
        <v>111.69</v>
      </c>
      <c r="G2971" s="36"/>
      <c r="H2971" s="41"/>
    </row>
    <row r="2972" spans="1:8" s="2" customFormat="1" ht="16.899999999999999" customHeight="1">
      <c r="A2972" s="36"/>
      <c r="B2972" s="41"/>
      <c r="C2972" s="279" t="s">
        <v>6416</v>
      </c>
      <c r="D2972" s="279" t="s">
        <v>6417</v>
      </c>
      <c r="E2972" s="19" t="s">
        <v>152</v>
      </c>
      <c r="F2972" s="280">
        <v>223.38</v>
      </c>
      <c r="G2972" s="36"/>
      <c r="H2972" s="41"/>
    </row>
    <row r="2973" spans="1:8" s="2" customFormat="1" ht="26.45" customHeight="1">
      <c r="A2973" s="36"/>
      <c r="B2973" s="41"/>
      <c r="C2973" s="274" t="s">
        <v>7672</v>
      </c>
      <c r="D2973" s="274" t="s">
        <v>119</v>
      </c>
      <c r="E2973" s="36"/>
      <c r="F2973" s="36"/>
      <c r="G2973" s="36"/>
      <c r="H2973" s="41"/>
    </row>
    <row r="2974" spans="1:8" s="2" customFormat="1" ht="16.899999999999999" customHeight="1">
      <c r="A2974" s="36"/>
      <c r="B2974" s="41"/>
      <c r="C2974" s="275" t="s">
        <v>7051</v>
      </c>
      <c r="D2974" s="276" t="s">
        <v>7051</v>
      </c>
      <c r="E2974" s="277" t="s">
        <v>19</v>
      </c>
      <c r="F2974" s="278">
        <v>32</v>
      </c>
      <c r="G2974" s="36"/>
      <c r="H2974" s="41"/>
    </row>
    <row r="2975" spans="1:8" s="2" customFormat="1" ht="16.899999999999999" customHeight="1">
      <c r="A2975" s="36"/>
      <c r="B2975" s="41"/>
      <c r="C2975" s="279" t="s">
        <v>7051</v>
      </c>
      <c r="D2975" s="279" t="s">
        <v>7052</v>
      </c>
      <c r="E2975" s="19" t="s">
        <v>19</v>
      </c>
      <c r="F2975" s="280">
        <v>32</v>
      </c>
      <c r="G2975" s="36"/>
      <c r="H2975" s="41"/>
    </row>
    <row r="2976" spans="1:8" s="2" customFormat="1" ht="16.899999999999999" customHeight="1">
      <c r="A2976" s="36"/>
      <c r="B2976" s="41"/>
      <c r="C2976" s="275" t="s">
        <v>7121</v>
      </c>
      <c r="D2976" s="276" t="s">
        <v>7121</v>
      </c>
      <c r="E2976" s="277" t="s">
        <v>19</v>
      </c>
      <c r="F2976" s="278">
        <v>2</v>
      </c>
      <c r="G2976" s="36"/>
      <c r="H2976" s="41"/>
    </row>
    <row r="2977" spans="1:8" s="2" customFormat="1" ht="16.899999999999999" customHeight="1">
      <c r="A2977" s="36"/>
      <c r="B2977" s="41"/>
      <c r="C2977" s="279" t="s">
        <v>7121</v>
      </c>
      <c r="D2977" s="279" t="s">
        <v>7116</v>
      </c>
      <c r="E2977" s="19" t="s">
        <v>19</v>
      </c>
      <c r="F2977" s="280">
        <v>2</v>
      </c>
      <c r="G2977" s="36"/>
      <c r="H2977" s="41"/>
    </row>
    <row r="2978" spans="1:8" s="2" customFormat="1" ht="16.899999999999999" customHeight="1">
      <c r="A2978" s="36"/>
      <c r="B2978" s="41"/>
      <c r="C2978" s="275" t="s">
        <v>7063</v>
      </c>
      <c r="D2978" s="276" t="s">
        <v>7063</v>
      </c>
      <c r="E2978" s="277" t="s">
        <v>19</v>
      </c>
      <c r="F2978" s="278">
        <v>1.3</v>
      </c>
      <c r="G2978" s="36"/>
      <c r="H2978" s="41"/>
    </row>
    <row r="2979" spans="1:8" s="2" customFormat="1" ht="16.899999999999999" customHeight="1">
      <c r="A2979" s="36"/>
      <c r="B2979" s="41"/>
      <c r="C2979" s="279" t="s">
        <v>7063</v>
      </c>
      <c r="D2979" s="279" t="s">
        <v>7064</v>
      </c>
      <c r="E2979" s="19" t="s">
        <v>19</v>
      </c>
      <c r="F2979" s="280">
        <v>1.3</v>
      </c>
      <c r="G2979" s="36"/>
      <c r="H2979" s="41"/>
    </row>
    <row r="2980" spans="1:8" s="2" customFormat="1" ht="16.899999999999999" customHeight="1">
      <c r="A2980" s="36"/>
      <c r="B2980" s="41"/>
      <c r="C2980" s="275" t="s">
        <v>7088</v>
      </c>
      <c r="D2980" s="276" t="s">
        <v>7088</v>
      </c>
      <c r="E2980" s="277" t="s">
        <v>19</v>
      </c>
      <c r="F2980" s="278">
        <v>8.5</v>
      </c>
      <c r="G2980" s="36"/>
      <c r="H2980" s="41"/>
    </row>
    <row r="2981" spans="1:8" s="2" customFormat="1" ht="16.899999999999999" customHeight="1">
      <c r="A2981" s="36"/>
      <c r="B2981" s="41"/>
      <c r="C2981" s="279" t="s">
        <v>7088</v>
      </c>
      <c r="D2981" s="279" t="s">
        <v>7089</v>
      </c>
      <c r="E2981" s="19" t="s">
        <v>19</v>
      </c>
      <c r="F2981" s="280">
        <v>8.5</v>
      </c>
      <c r="G2981" s="36"/>
      <c r="H2981" s="41"/>
    </row>
    <row r="2982" spans="1:8" s="2" customFormat="1" ht="16.899999999999999" customHeight="1">
      <c r="A2982" s="36"/>
      <c r="B2982" s="41"/>
      <c r="C2982" s="275" t="s">
        <v>7082</v>
      </c>
      <c r="D2982" s="276" t="s">
        <v>7082</v>
      </c>
      <c r="E2982" s="277" t="s">
        <v>19</v>
      </c>
      <c r="F2982" s="278">
        <v>6.8</v>
      </c>
      <c r="G2982" s="36"/>
      <c r="H2982" s="41"/>
    </row>
    <row r="2983" spans="1:8" s="2" customFormat="1" ht="16.899999999999999" customHeight="1">
      <c r="A2983" s="36"/>
      <c r="B2983" s="41"/>
      <c r="C2983" s="279" t="s">
        <v>7082</v>
      </c>
      <c r="D2983" s="279" t="s">
        <v>7083</v>
      </c>
      <c r="E2983" s="19" t="s">
        <v>19</v>
      </c>
      <c r="F2983" s="280">
        <v>6.8</v>
      </c>
      <c r="G2983" s="36"/>
      <c r="H2983" s="41"/>
    </row>
    <row r="2984" spans="1:8" s="2" customFormat="1" ht="16.899999999999999" customHeight="1">
      <c r="A2984" s="36"/>
      <c r="B2984" s="41"/>
      <c r="C2984" s="275" t="s">
        <v>7076</v>
      </c>
      <c r="D2984" s="276" t="s">
        <v>7076</v>
      </c>
      <c r="E2984" s="277" t="s">
        <v>19</v>
      </c>
      <c r="F2984" s="278">
        <v>57.8</v>
      </c>
      <c r="G2984" s="36"/>
      <c r="H2984" s="41"/>
    </row>
    <row r="2985" spans="1:8" s="2" customFormat="1" ht="16.899999999999999" customHeight="1">
      <c r="A2985" s="36"/>
      <c r="B2985" s="41"/>
      <c r="C2985" s="279" t="s">
        <v>7076</v>
      </c>
      <c r="D2985" s="279" t="s">
        <v>7077</v>
      </c>
      <c r="E2985" s="19" t="s">
        <v>19</v>
      </c>
      <c r="F2985" s="280">
        <v>57.8</v>
      </c>
      <c r="G2985" s="36"/>
      <c r="H2985" s="41"/>
    </row>
    <row r="2986" spans="1:8" s="2" customFormat="1" ht="16.899999999999999" customHeight="1">
      <c r="A2986" s="36"/>
      <c r="B2986" s="41"/>
      <c r="C2986" s="275" t="s">
        <v>7070</v>
      </c>
      <c r="D2986" s="276" t="s">
        <v>7070</v>
      </c>
      <c r="E2986" s="277" t="s">
        <v>19</v>
      </c>
      <c r="F2986" s="278">
        <v>0.8</v>
      </c>
      <c r="G2986" s="36"/>
      <c r="H2986" s="41"/>
    </row>
    <row r="2987" spans="1:8" s="2" customFormat="1" ht="16.899999999999999" customHeight="1">
      <c r="A2987" s="36"/>
      <c r="B2987" s="41"/>
      <c r="C2987" s="279" t="s">
        <v>7070</v>
      </c>
      <c r="D2987" s="279" t="s">
        <v>7071</v>
      </c>
      <c r="E2987" s="19" t="s">
        <v>19</v>
      </c>
      <c r="F2987" s="280">
        <v>0.8</v>
      </c>
      <c r="G2987" s="36"/>
      <c r="H2987" s="41"/>
    </row>
    <row r="2988" spans="1:8" s="2" customFormat="1" ht="16.899999999999999" customHeight="1">
      <c r="A2988" s="36"/>
      <c r="B2988" s="41"/>
      <c r="C2988" s="275" t="s">
        <v>7039</v>
      </c>
      <c r="D2988" s="276" t="s">
        <v>7039</v>
      </c>
      <c r="E2988" s="277" t="s">
        <v>19</v>
      </c>
      <c r="F2988" s="278">
        <v>37</v>
      </c>
      <c r="G2988" s="36"/>
      <c r="H2988" s="41"/>
    </row>
    <row r="2989" spans="1:8" s="2" customFormat="1" ht="16.899999999999999" customHeight="1">
      <c r="A2989" s="36"/>
      <c r="B2989" s="41"/>
      <c r="C2989" s="279" t="s">
        <v>7039</v>
      </c>
      <c r="D2989" s="279" t="s">
        <v>7040</v>
      </c>
      <c r="E2989" s="19" t="s">
        <v>19</v>
      </c>
      <c r="F2989" s="280">
        <v>37</v>
      </c>
      <c r="G2989" s="36"/>
      <c r="H2989" s="41"/>
    </row>
    <row r="2990" spans="1:8" s="2" customFormat="1" ht="16.899999999999999" customHeight="1">
      <c r="A2990" s="36"/>
      <c r="B2990" s="41"/>
      <c r="C2990" s="275" t="s">
        <v>7044</v>
      </c>
      <c r="D2990" s="276" t="s">
        <v>7044</v>
      </c>
      <c r="E2990" s="277" t="s">
        <v>19</v>
      </c>
      <c r="F2990" s="278">
        <v>7.4</v>
      </c>
      <c r="G2990" s="36"/>
      <c r="H2990" s="41"/>
    </row>
    <row r="2991" spans="1:8" s="2" customFormat="1" ht="16.899999999999999" customHeight="1">
      <c r="A2991" s="36"/>
      <c r="B2991" s="41"/>
      <c r="C2991" s="279" t="s">
        <v>7044</v>
      </c>
      <c r="D2991" s="279" t="s">
        <v>7045</v>
      </c>
      <c r="E2991" s="19" t="s">
        <v>19</v>
      </c>
      <c r="F2991" s="280">
        <v>7.4</v>
      </c>
      <c r="G2991" s="36"/>
      <c r="H2991" s="41"/>
    </row>
    <row r="2992" spans="1:8" s="2" customFormat="1" ht="16.899999999999999" customHeight="1">
      <c r="A2992" s="36"/>
      <c r="B2992" s="41"/>
      <c r="C2992" s="275" t="s">
        <v>7108</v>
      </c>
      <c r="D2992" s="276" t="s">
        <v>7108</v>
      </c>
      <c r="E2992" s="277" t="s">
        <v>19</v>
      </c>
      <c r="F2992" s="278">
        <v>110</v>
      </c>
      <c r="G2992" s="36"/>
      <c r="H2992" s="41"/>
    </row>
    <row r="2993" spans="1:8" s="2" customFormat="1" ht="16.899999999999999" customHeight="1">
      <c r="A2993" s="36"/>
      <c r="B2993" s="41"/>
      <c r="C2993" s="279" t="s">
        <v>7108</v>
      </c>
      <c r="D2993" s="279" t="s">
        <v>7109</v>
      </c>
      <c r="E2993" s="19" t="s">
        <v>19</v>
      </c>
      <c r="F2993" s="280">
        <v>110</v>
      </c>
      <c r="G2993" s="36"/>
      <c r="H2993" s="41"/>
    </row>
    <row r="2994" spans="1:8" s="2" customFormat="1" ht="16.899999999999999" customHeight="1">
      <c r="A2994" s="36"/>
      <c r="B2994" s="41"/>
      <c r="C2994" s="275" t="s">
        <v>6816</v>
      </c>
      <c r="D2994" s="276" t="s">
        <v>6816</v>
      </c>
      <c r="E2994" s="277" t="s">
        <v>19</v>
      </c>
      <c r="F2994" s="278">
        <v>7.9240000000000004</v>
      </c>
      <c r="G2994" s="36"/>
      <c r="H2994" s="41"/>
    </row>
    <row r="2995" spans="1:8" s="2" customFormat="1" ht="16.899999999999999" customHeight="1">
      <c r="A2995" s="36"/>
      <c r="B2995" s="41"/>
      <c r="C2995" s="279" t="s">
        <v>6816</v>
      </c>
      <c r="D2995" s="279" t="s">
        <v>6817</v>
      </c>
      <c r="E2995" s="19" t="s">
        <v>19</v>
      </c>
      <c r="F2995" s="280">
        <v>7.9240000000000004</v>
      </c>
      <c r="G2995" s="36"/>
      <c r="H2995" s="41"/>
    </row>
    <row r="2996" spans="1:8" s="2" customFormat="1" ht="16.899999999999999" customHeight="1">
      <c r="A2996" s="36"/>
      <c r="B2996" s="41"/>
      <c r="C2996" s="275" t="s">
        <v>7133</v>
      </c>
      <c r="D2996" s="276" t="s">
        <v>7133</v>
      </c>
      <c r="E2996" s="277" t="s">
        <v>19</v>
      </c>
      <c r="F2996" s="278">
        <v>2.8319999999999999</v>
      </c>
      <c r="G2996" s="36"/>
      <c r="H2996" s="41"/>
    </row>
    <row r="2997" spans="1:8" s="2" customFormat="1" ht="16.899999999999999" customHeight="1">
      <c r="A2997" s="36"/>
      <c r="B2997" s="41"/>
      <c r="C2997" s="279" t="s">
        <v>7133</v>
      </c>
      <c r="D2997" s="279" t="s">
        <v>7134</v>
      </c>
      <c r="E2997" s="19" t="s">
        <v>19</v>
      </c>
      <c r="F2997" s="280">
        <v>2.8319999999999999</v>
      </c>
      <c r="G2997" s="36"/>
      <c r="H2997" s="41"/>
    </row>
    <row r="2998" spans="1:8" s="2" customFormat="1" ht="16.899999999999999" customHeight="1">
      <c r="A2998" s="36"/>
      <c r="B2998" s="41"/>
      <c r="C2998" s="275" t="s">
        <v>6821</v>
      </c>
      <c r="D2998" s="276" t="s">
        <v>6821</v>
      </c>
      <c r="E2998" s="277" t="s">
        <v>19</v>
      </c>
      <c r="F2998" s="278">
        <v>16.100000000000001</v>
      </c>
      <c r="G2998" s="36"/>
      <c r="H2998" s="41"/>
    </row>
    <row r="2999" spans="1:8" s="2" customFormat="1" ht="16.899999999999999" customHeight="1">
      <c r="A2999" s="36"/>
      <c r="B2999" s="41"/>
      <c r="C2999" s="279" t="s">
        <v>6821</v>
      </c>
      <c r="D2999" s="279" t="s">
        <v>6822</v>
      </c>
      <c r="E2999" s="19" t="s">
        <v>19</v>
      </c>
      <c r="F2999" s="280">
        <v>16.100000000000001</v>
      </c>
      <c r="G2999" s="36"/>
      <c r="H2999" s="41"/>
    </row>
    <row r="3000" spans="1:8" s="2" customFormat="1" ht="16.899999999999999" customHeight="1">
      <c r="A3000" s="36"/>
      <c r="B3000" s="41"/>
      <c r="C3000" s="275" t="s">
        <v>6826</v>
      </c>
      <c r="D3000" s="276" t="s">
        <v>6826</v>
      </c>
      <c r="E3000" s="277" t="s">
        <v>19</v>
      </c>
      <c r="F3000" s="278">
        <v>82.5</v>
      </c>
      <c r="G3000" s="36"/>
      <c r="H3000" s="41"/>
    </row>
    <row r="3001" spans="1:8" s="2" customFormat="1" ht="16.899999999999999" customHeight="1">
      <c r="A3001" s="36"/>
      <c r="B3001" s="41"/>
      <c r="C3001" s="279" t="s">
        <v>6826</v>
      </c>
      <c r="D3001" s="279" t="s">
        <v>6827</v>
      </c>
      <c r="E3001" s="19" t="s">
        <v>19</v>
      </c>
      <c r="F3001" s="280">
        <v>82.5</v>
      </c>
      <c r="G3001" s="36"/>
      <c r="H3001" s="41"/>
    </row>
    <row r="3002" spans="1:8" s="2" customFormat="1" ht="16.899999999999999" customHeight="1">
      <c r="A3002" s="36"/>
      <c r="B3002" s="41"/>
      <c r="C3002" s="275" t="s">
        <v>6831</v>
      </c>
      <c r="D3002" s="276" t="s">
        <v>6831</v>
      </c>
      <c r="E3002" s="277" t="s">
        <v>19</v>
      </c>
      <c r="F3002" s="278">
        <v>63.25</v>
      </c>
      <c r="G3002" s="36"/>
      <c r="H3002" s="41"/>
    </row>
    <row r="3003" spans="1:8" s="2" customFormat="1" ht="16.899999999999999" customHeight="1">
      <c r="A3003" s="36"/>
      <c r="B3003" s="41"/>
      <c r="C3003" s="279" t="s">
        <v>6831</v>
      </c>
      <c r="D3003" s="279" t="s">
        <v>6832</v>
      </c>
      <c r="E3003" s="19" t="s">
        <v>19</v>
      </c>
      <c r="F3003" s="280">
        <v>63.25</v>
      </c>
      <c r="G3003" s="36"/>
      <c r="H3003" s="41"/>
    </row>
    <row r="3004" spans="1:8" s="2" customFormat="1" ht="16.899999999999999" customHeight="1">
      <c r="A3004" s="36"/>
      <c r="B3004" s="41"/>
      <c r="C3004" s="275" t="s">
        <v>6836</v>
      </c>
      <c r="D3004" s="276" t="s">
        <v>6836</v>
      </c>
      <c r="E3004" s="277" t="s">
        <v>19</v>
      </c>
      <c r="F3004" s="278">
        <v>11</v>
      </c>
      <c r="G3004" s="36"/>
      <c r="H3004" s="41"/>
    </row>
    <row r="3005" spans="1:8" s="2" customFormat="1" ht="16.899999999999999" customHeight="1">
      <c r="A3005" s="36"/>
      <c r="B3005" s="41"/>
      <c r="C3005" s="279" t="s">
        <v>6836</v>
      </c>
      <c r="D3005" s="279" t="s">
        <v>6837</v>
      </c>
      <c r="E3005" s="19" t="s">
        <v>19</v>
      </c>
      <c r="F3005" s="280">
        <v>11</v>
      </c>
      <c r="G3005" s="36"/>
      <c r="H3005" s="41"/>
    </row>
    <row r="3006" spans="1:8" s="2" customFormat="1" ht="16.899999999999999" customHeight="1">
      <c r="A3006" s="36"/>
      <c r="B3006" s="41"/>
      <c r="C3006" s="275" t="s">
        <v>6845</v>
      </c>
      <c r="D3006" s="276" t="s">
        <v>6845</v>
      </c>
      <c r="E3006" s="277" t="s">
        <v>19</v>
      </c>
      <c r="F3006" s="278">
        <v>32.68</v>
      </c>
      <c r="G3006" s="36"/>
      <c r="H3006" s="41"/>
    </row>
    <row r="3007" spans="1:8" s="2" customFormat="1" ht="16.899999999999999" customHeight="1">
      <c r="A3007" s="36"/>
      <c r="B3007" s="41"/>
      <c r="C3007" s="279" t="s">
        <v>6845</v>
      </c>
      <c r="D3007" s="279" t="s">
        <v>6846</v>
      </c>
      <c r="E3007" s="19" t="s">
        <v>19</v>
      </c>
      <c r="F3007" s="280">
        <v>32.68</v>
      </c>
      <c r="G3007" s="36"/>
      <c r="H3007" s="41"/>
    </row>
    <row r="3008" spans="1:8" s="2" customFormat="1" ht="16.899999999999999" customHeight="1">
      <c r="A3008" s="36"/>
      <c r="B3008" s="41"/>
      <c r="C3008" s="275" t="s">
        <v>6950</v>
      </c>
      <c r="D3008" s="276" t="s">
        <v>6950</v>
      </c>
      <c r="E3008" s="277" t="s">
        <v>19</v>
      </c>
      <c r="F3008" s="278">
        <v>4</v>
      </c>
      <c r="G3008" s="36"/>
      <c r="H3008" s="41"/>
    </row>
    <row r="3009" spans="1:8" s="2" customFormat="1" ht="16.899999999999999" customHeight="1">
      <c r="A3009" s="36"/>
      <c r="B3009" s="41"/>
      <c r="C3009" s="279" t="s">
        <v>6950</v>
      </c>
      <c r="D3009" s="279" t="s">
        <v>330</v>
      </c>
      <c r="E3009" s="19" t="s">
        <v>19</v>
      </c>
      <c r="F3009" s="280">
        <v>4</v>
      </c>
      <c r="G3009" s="36"/>
      <c r="H3009" s="41"/>
    </row>
    <row r="3010" spans="1:8" s="2" customFormat="1" ht="16.899999999999999" customHeight="1">
      <c r="A3010" s="36"/>
      <c r="B3010" s="41"/>
      <c r="C3010" s="275" t="s">
        <v>6962</v>
      </c>
      <c r="D3010" s="276" t="s">
        <v>6962</v>
      </c>
      <c r="E3010" s="277" t="s">
        <v>19</v>
      </c>
      <c r="F3010" s="278">
        <v>0.02</v>
      </c>
      <c r="G3010" s="36"/>
      <c r="H3010" s="41"/>
    </row>
    <row r="3011" spans="1:8" s="2" customFormat="1" ht="16.899999999999999" customHeight="1">
      <c r="A3011" s="36"/>
      <c r="B3011" s="41"/>
      <c r="C3011" s="279" t="s">
        <v>6962</v>
      </c>
      <c r="D3011" s="279" t="s">
        <v>6963</v>
      </c>
      <c r="E3011" s="19" t="s">
        <v>19</v>
      </c>
      <c r="F3011" s="280">
        <v>0.02</v>
      </c>
      <c r="G3011" s="36"/>
      <c r="H3011" s="41"/>
    </row>
    <row r="3012" spans="1:8" s="2" customFormat="1" ht="16.899999999999999" customHeight="1">
      <c r="A3012" s="36"/>
      <c r="B3012" s="41"/>
      <c r="C3012" s="275" t="s">
        <v>6942</v>
      </c>
      <c r="D3012" s="276" t="s">
        <v>6942</v>
      </c>
      <c r="E3012" s="277" t="s">
        <v>19</v>
      </c>
      <c r="F3012" s="278">
        <v>20.100000000000001</v>
      </c>
      <c r="G3012" s="36"/>
      <c r="H3012" s="41"/>
    </row>
    <row r="3013" spans="1:8" s="2" customFormat="1" ht="16.899999999999999" customHeight="1">
      <c r="A3013" s="36"/>
      <c r="B3013" s="41"/>
      <c r="C3013" s="279" t="s">
        <v>6942</v>
      </c>
      <c r="D3013" s="279" t="s">
        <v>6943</v>
      </c>
      <c r="E3013" s="19" t="s">
        <v>19</v>
      </c>
      <c r="F3013" s="280">
        <v>20.100000000000001</v>
      </c>
      <c r="G3013" s="36"/>
      <c r="H3013" s="41"/>
    </row>
    <row r="3014" spans="1:8" s="2" customFormat="1" ht="16.899999999999999" customHeight="1">
      <c r="A3014" s="36"/>
      <c r="B3014" s="41"/>
      <c r="C3014" s="275" t="s">
        <v>6935</v>
      </c>
      <c r="D3014" s="276" t="s">
        <v>6935</v>
      </c>
      <c r="E3014" s="277" t="s">
        <v>19</v>
      </c>
      <c r="F3014" s="278">
        <v>0.76500000000000001</v>
      </c>
      <c r="G3014" s="36"/>
      <c r="H3014" s="41"/>
    </row>
    <row r="3015" spans="1:8" s="2" customFormat="1" ht="16.899999999999999" customHeight="1">
      <c r="A3015" s="36"/>
      <c r="B3015" s="41"/>
      <c r="C3015" s="279" t="s">
        <v>6935</v>
      </c>
      <c r="D3015" s="279" t="s">
        <v>6936</v>
      </c>
      <c r="E3015" s="19" t="s">
        <v>19</v>
      </c>
      <c r="F3015" s="280">
        <v>0.76500000000000001</v>
      </c>
      <c r="G3015" s="36"/>
      <c r="H3015" s="41"/>
    </row>
    <row r="3016" spans="1:8" s="2" customFormat="1" ht="16.899999999999999" customHeight="1">
      <c r="A3016" s="36"/>
      <c r="B3016" s="41"/>
      <c r="C3016" s="275" t="s">
        <v>6923</v>
      </c>
      <c r="D3016" s="276" t="s">
        <v>6923</v>
      </c>
      <c r="E3016" s="277" t="s">
        <v>19</v>
      </c>
      <c r="F3016" s="278">
        <v>2.8140000000000001</v>
      </c>
      <c r="G3016" s="36"/>
      <c r="H3016" s="41"/>
    </row>
    <row r="3017" spans="1:8" s="2" customFormat="1" ht="16.899999999999999" customHeight="1">
      <c r="A3017" s="36"/>
      <c r="B3017" s="41"/>
      <c r="C3017" s="279" t="s">
        <v>6923</v>
      </c>
      <c r="D3017" s="279" t="s">
        <v>6924</v>
      </c>
      <c r="E3017" s="19" t="s">
        <v>19</v>
      </c>
      <c r="F3017" s="280">
        <v>2.8140000000000001</v>
      </c>
      <c r="G3017" s="36"/>
      <c r="H3017" s="41"/>
    </row>
    <row r="3018" spans="1:8" s="2" customFormat="1" ht="16.899999999999999" customHeight="1">
      <c r="A3018" s="36"/>
      <c r="B3018" s="41"/>
      <c r="C3018" s="275" t="s">
        <v>7139</v>
      </c>
      <c r="D3018" s="276" t="s">
        <v>7139</v>
      </c>
      <c r="E3018" s="277" t="s">
        <v>19</v>
      </c>
      <c r="F3018" s="278">
        <v>6.44</v>
      </c>
      <c r="G3018" s="36"/>
      <c r="H3018" s="41"/>
    </row>
    <row r="3019" spans="1:8" s="2" customFormat="1" ht="16.899999999999999" customHeight="1">
      <c r="A3019" s="36"/>
      <c r="B3019" s="41"/>
      <c r="C3019" s="279" t="s">
        <v>7139</v>
      </c>
      <c r="D3019" s="279" t="s">
        <v>7140</v>
      </c>
      <c r="E3019" s="19" t="s">
        <v>19</v>
      </c>
      <c r="F3019" s="280">
        <v>6.44</v>
      </c>
      <c r="G3019" s="36"/>
      <c r="H3019" s="41"/>
    </row>
    <row r="3020" spans="1:8" s="2" customFormat="1" ht="16.899999999999999" customHeight="1">
      <c r="A3020" s="36"/>
      <c r="B3020" s="41"/>
      <c r="C3020" s="275" t="s">
        <v>6928</v>
      </c>
      <c r="D3020" s="276" t="s">
        <v>6928</v>
      </c>
      <c r="E3020" s="277" t="s">
        <v>19</v>
      </c>
      <c r="F3020" s="278">
        <v>1.44</v>
      </c>
      <c r="G3020" s="36"/>
      <c r="H3020" s="41"/>
    </row>
    <row r="3021" spans="1:8" s="2" customFormat="1" ht="16.899999999999999" customHeight="1">
      <c r="A3021" s="36"/>
      <c r="B3021" s="41"/>
      <c r="C3021" s="279" t="s">
        <v>6928</v>
      </c>
      <c r="D3021" s="279" t="s">
        <v>6929</v>
      </c>
      <c r="E3021" s="19" t="s">
        <v>19</v>
      </c>
      <c r="F3021" s="280">
        <v>1.44</v>
      </c>
      <c r="G3021" s="36"/>
      <c r="H3021" s="41"/>
    </row>
    <row r="3022" spans="1:8" s="2" customFormat="1" ht="16.899999999999999" customHeight="1">
      <c r="A3022" s="36"/>
      <c r="B3022" s="41"/>
      <c r="C3022" s="275" t="s">
        <v>6894</v>
      </c>
      <c r="D3022" s="276" t="s">
        <v>6894</v>
      </c>
      <c r="E3022" s="277" t="s">
        <v>19</v>
      </c>
      <c r="F3022" s="278">
        <v>18.760000000000002</v>
      </c>
      <c r="G3022" s="36"/>
      <c r="H3022" s="41"/>
    </row>
    <row r="3023" spans="1:8" s="2" customFormat="1" ht="16.899999999999999" customHeight="1">
      <c r="A3023" s="36"/>
      <c r="B3023" s="41"/>
      <c r="C3023" s="279" t="s">
        <v>6894</v>
      </c>
      <c r="D3023" s="279" t="s">
        <v>6895</v>
      </c>
      <c r="E3023" s="19" t="s">
        <v>19</v>
      </c>
      <c r="F3023" s="280">
        <v>18.760000000000002</v>
      </c>
      <c r="G3023" s="36"/>
      <c r="H3023" s="41"/>
    </row>
    <row r="3024" spans="1:8" s="2" customFormat="1" ht="16.899999999999999" customHeight="1">
      <c r="A3024" s="36"/>
      <c r="B3024" s="41"/>
      <c r="C3024" s="275" t="s">
        <v>6906</v>
      </c>
      <c r="D3024" s="276" t="s">
        <v>6906</v>
      </c>
      <c r="E3024" s="277" t="s">
        <v>19</v>
      </c>
      <c r="F3024" s="278">
        <v>3.7519999999999998</v>
      </c>
      <c r="G3024" s="36"/>
      <c r="H3024" s="41"/>
    </row>
    <row r="3025" spans="1:8" s="2" customFormat="1" ht="16.899999999999999" customHeight="1">
      <c r="A3025" s="36"/>
      <c r="B3025" s="41"/>
      <c r="C3025" s="279" t="s">
        <v>6906</v>
      </c>
      <c r="D3025" s="279" t="s">
        <v>6907</v>
      </c>
      <c r="E3025" s="19" t="s">
        <v>19</v>
      </c>
      <c r="F3025" s="280">
        <v>3.7519999999999998</v>
      </c>
      <c r="G3025" s="36"/>
      <c r="H3025" s="41"/>
    </row>
    <row r="3026" spans="1:8" s="2" customFormat="1" ht="16.899999999999999" customHeight="1">
      <c r="A3026" s="36"/>
      <c r="B3026" s="41"/>
      <c r="C3026" s="275" t="s">
        <v>6955</v>
      </c>
      <c r="D3026" s="276" t="s">
        <v>6955</v>
      </c>
      <c r="E3026" s="277" t="s">
        <v>19</v>
      </c>
      <c r="F3026" s="278">
        <v>0.4</v>
      </c>
      <c r="G3026" s="36"/>
      <c r="H3026" s="41"/>
    </row>
    <row r="3027" spans="1:8" s="2" customFormat="1" ht="16.899999999999999" customHeight="1">
      <c r="A3027" s="36"/>
      <c r="B3027" s="41"/>
      <c r="C3027" s="279" t="s">
        <v>6955</v>
      </c>
      <c r="D3027" s="279" t="s">
        <v>6956</v>
      </c>
      <c r="E3027" s="19" t="s">
        <v>19</v>
      </c>
      <c r="F3027" s="280">
        <v>0.4</v>
      </c>
      <c r="G3027" s="36"/>
      <c r="H3027" s="41"/>
    </row>
    <row r="3028" spans="1:8" s="2" customFormat="1" ht="16.899999999999999" customHeight="1">
      <c r="A3028" s="36"/>
      <c r="B3028" s="41"/>
      <c r="C3028" s="275" t="s">
        <v>6899</v>
      </c>
      <c r="D3028" s="276" t="s">
        <v>6899</v>
      </c>
      <c r="E3028" s="277" t="s">
        <v>19</v>
      </c>
      <c r="F3028" s="278">
        <v>4.0140000000000002</v>
      </c>
      <c r="G3028" s="36"/>
      <c r="H3028" s="41"/>
    </row>
    <row r="3029" spans="1:8" s="2" customFormat="1" ht="16.899999999999999" customHeight="1">
      <c r="A3029" s="36"/>
      <c r="B3029" s="41"/>
      <c r="C3029" s="279" t="s">
        <v>6899</v>
      </c>
      <c r="D3029" s="279" t="s">
        <v>6900</v>
      </c>
      <c r="E3029" s="19" t="s">
        <v>19</v>
      </c>
      <c r="F3029" s="280">
        <v>4.0140000000000002</v>
      </c>
      <c r="G3029" s="36"/>
      <c r="H3029" s="41"/>
    </row>
    <row r="3030" spans="1:8" s="2" customFormat="1" ht="16.899999999999999" customHeight="1">
      <c r="A3030" s="36"/>
      <c r="B3030" s="41"/>
      <c r="C3030" s="275" t="s">
        <v>6911</v>
      </c>
      <c r="D3030" s="276" t="s">
        <v>6911</v>
      </c>
      <c r="E3030" s="277" t="s">
        <v>19</v>
      </c>
      <c r="F3030" s="278">
        <v>0.88200000000000001</v>
      </c>
      <c r="G3030" s="36"/>
      <c r="H3030" s="41"/>
    </row>
    <row r="3031" spans="1:8" s="2" customFormat="1" ht="16.899999999999999" customHeight="1">
      <c r="A3031" s="36"/>
      <c r="B3031" s="41"/>
      <c r="C3031" s="279" t="s">
        <v>6911</v>
      </c>
      <c r="D3031" s="279" t="s">
        <v>6912</v>
      </c>
      <c r="E3031" s="19" t="s">
        <v>19</v>
      </c>
      <c r="F3031" s="280">
        <v>0.88200000000000001</v>
      </c>
      <c r="G3031" s="36"/>
      <c r="H3031" s="41"/>
    </row>
    <row r="3032" spans="1:8" s="2" customFormat="1" ht="16.899999999999999" customHeight="1">
      <c r="A3032" s="36"/>
      <c r="B3032" s="41"/>
      <c r="C3032" s="275" t="s">
        <v>6969</v>
      </c>
      <c r="D3032" s="276" t="s">
        <v>6969</v>
      </c>
      <c r="E3032" s="277" t="s">
        <v>19</v>
      </c>
      <c r="F3032" s="278">
        <v>1.03</v>
      </c>
      <c r="G3032" s="36"/>
      <c r="H3032" s="41"/>
    </row>
    <row r="3033" spans="1:8" s="2" customFormat="1" ht="16.899999999999999" customHeight="1">
      <c r="A3033" s="36"/>
      <c r="B3033" s="41"/>
      <c r="C3033" s="279" t="s">
        <v>6969</v>
      </c>
      <c r="D3033" s="279" t="s">
        <v>6970</v>
      </c>
      <c r="E3033" s="19" t="s">
        <v>19</v>
      </c>
      <c r="F3033" s="280">
        <v>1.03</v>
      </c>
      <c r="G3033" s="36"/>
      <c r="H3033" s="41"/>
    </row>
    <row r="3034" spans="1:8" s="2" customFormat="1" ht="16.899999999999999" customHeight="1">
      <c r="A3034" s="36"/>
      <c r="B3034" s="41"/>
      <c r="C3034" s="275" t="s">
        <v>6917</v>
      </c>
      <c r="D3034" s="276" t="s">
        <v>6917</v>
      </c>
      <c r="E3034" s="277" t="s">
        <v>19</v>
      </c>
      <c r="F3034" s="278">
        <v>7.1079999999999997</v>
      </c>
      <c r="G3034" s="36"/>
      <c r="H3034" s="41"/>
    </row>
    <row r="3035" spans="1:8" s="2" customFormat="1" ht="16.899999999999999" customHeight="1">
      <c r="A3035" s="36"/>
      <c r="B3035" s="41"/>
      <c r="C3035" s="279" t="s">
        <v>6917</v>
      </c>
      <c r="D3035" s="279" t="s">
        <v>6918</v>
      </c>
      <c r="E3035" s="19" t="s">
        <v>19</v>
      </c>
      <c r="F3035" s="280">
        <v>7.1079999999999997</v>
      </c>
      <c r="G3035" s="36"/>
      <c r="H3035" s="41"/>
    </row>
    <row r="3036" spans="1:8" s="2" customFormat="1" ht="16.899999999999999" customHeight="1">
      <c r="A3036" s="36"/>
      <c r="B3036" s="41"/>
      <c r="C3036" s="275" t="s">
        <v>7032</v>
      </c>
      <c r="D3036" s="276" t="s">
        <v>7032</v>
      </c>
      <c r="E3036" s="277" t="s">
        <v>19</v>
      </c>
      <c r="F3036" s="278">
        <v>1</v>
      </c>
      <c r="G3036" s="36"/>
      <c r="H3036" s="41"/>
    </row>
    <row r="3037" spans="1:8" s="2" customFormat="1" ht="16.899999999999999" customHeight="1">
      <c r="A3037" s="36"/>
      <c r="B3037" s="41"/>
      <c r="C3037" s="279" t="s">
        <v>7032</v>
      </c>
      <c r="D3037" s="279" t="s">
        <v>84</v>
      </c>
      <c r="E3037" s="19" t="s">
        <v>19</v>
      </c>
      <c r="F3037" s="280">
        <v>1</v>
      </c>
      <c r="G3037" s="36"/>
      <c r="H3037" s="41"/>
    </row>
    <row r="3038" spans="1:8" s="2" customFormat="1" ht="16.899999999999999" customHeight="1">
      <c r="A3038" s="36"/>
      <c r="B3038" s="41"/>
      <c r="C3038" s="275" t="s">
        <v>7025</v>
      </c>
      <c r="D3038" s="276" t="s">
        <v>7025</v>
      </c>
      <c r="E3038" s="277" t="s">
        <v>19</v>
      </c>
      <c r="F3038" s="278">
        <v>1.6</v>
      </c>
      <c r="G3038" s="36"/>
      <c r="H3038" s="41"/>
    </row>
    <row r="3039" spans="1:8" s="2" customFormat="1" ht="16.899999999999999" customHeight="1">
      <c r="A3039" s="36"/>
      <c r="B3039" s="41"/>
      <c r="C3039" s="279" t="s">
        <v>7025</v>
      </c>
      <c r="D3039" s="279" t="s">
        <v>7026</v>
      </c>
      <c r="E3039" s="19" t="s">
        <v>19</v>
      </c>
      <c r="F3039" s="280">
        <v>1.6</v>
      </c>
      <c r="G3039" s="36"/>
      <c r="H3039" s="41"/>
    </row>
    <row r="3040" spans="1:8" s="2" customFormat="1" ht="16.899999999999999" customHeight="1">
      <c r="A3040" s="36"/>
      <c r="B3040" s="41"/>
      <c r="C3040" s="275" t="s">
        <v>7127</v>
      </c>
      <c r="D3040" s="276" t="s">
        <v>7127</v>
      </c>
      <c r="E3040" s="277" t="s">
        <v>19</v>
      </c>
      <c r="F3040" s="278">
        <v>25.295999999999999</v>
      </c>
      <c r="G3040" s="36"/>
      <c r="H3040" s="41"/>
    </row>
    <row r="3041" spans="1:8" s="2" customFormat="1" ht="16.899999999999999" customHeight="1">
      <c r="A3041" s="36"/>
      <c r="B3041" s="41"/>
      <c r="C3041" s="279" t="s">
        <v>7127</v>
      </c>
      <c r="D3041" s="279" t="s">
        <v>7128</v>
      </c>
      <c r="E3041" s="19" t="s">
        <v>19</v>
      </c>
      <c r="F3041" s="280">
        <v>25.295999999999999</v>
      </c>
      <c r="G3041" s="36"/>
      <c r="H3041" s="41"/>
    </row>
    <row r="3042" spans="1:8" s="2" customFormat="1" ht="16.899999999999999" customHeight="1">
      <c r="A3042" s="36"/>
      <c r="B3042" s="41"/>
      <c r="C3042" s="275" t="s">
        <v>7018</v>
      </c>
      <c r="D3042" s="276" t="s">
        <v>7018</v>
      </c>
      <c r="E3042" s="277" t="s">
        <v>19</v>
      </c>
      <c r="F3042" s="278">
        <v>56</v>
      </c>
      <c r="G3042" s="36"/>
      <c r="H3042" s="41"/>
    </row>
    <row r="3043" spans="1:8" s="2" customFormat="1" ht="16.899999999999999" customHeight="1">
      <c r="A3043" s="36"/>
      <c r="B3043" s="41"/>
      <c r="C3043" s="279" t="s">
        <v>7018</v>
      </c>
      <c r="D3043" s="279" t="s">
        <v>7019</v>
      </c>
      <c r="E3043" s="19" t="s">
        <v>19</v>
      </c>
      <c r="F3043" s="280">
        <v>56</v>
      </c>
      <c r="G3043" s="36"/>
      <c r="H3043" s="41"/>
    </row>
    <row r="3044" spans="1:8" s="2" customFormat="1" ht="16.899999999999999" customHeight="1">
      <c r="A3044" s="36"/>
      <c r="B3044" s="41"/>
      <c r="C3044" s="275" t="s">
        <v>6888</v>
      </c>
      <c r="D3044" s="276" t="s">
        <v>6888</v>
      </c>
      <c r="E3044" s="277" t="s">
        <v>19</v>
      </c>
      <c r="F3044" s="278">
        <v>5.0469999999999997</v>
      </c>
      <c r="G3044" s="36"/>
      <c r="H3044" s="41"/>
    </row>
    <row r="3045" spans="1:8" s="2" customFormat="1" ht="16.899999999999999" customHeight="1">
      <c r="A3045" s="36"/>
      <c r="B3045" s="41"/>
      <c r="C3045" s="279" t="s">
        <v>6888</v>
      </c>
      <c r="D3045" s="279" t="s">
        <v>6889</v>
      </c>
      <c r="E3045" s="19" t="s">
        <v>19</v>
      </c>
      <c r="F3045" s="280">
        <v>5.0469999999999997</v>
      </c>
      <c r="G3045" s="36"/>
      <c r="H3045" s="41"/>
    </row>
    <row r="3046" spans="1:8" s="2" customFormat="1" ht="16.899999999999999" customHeight="1">
      <c r="A3046" s="36"/>
      <c r="B3046" s="41"/>
      <c r="C3046" s="275" t="s">
        <v>6869</v>
      </c>
      <c r="D3046" s="276" t="s">
        <v>6869</v>
      </c>
      <c r="E3046" s="277" t="s">
        <v>19</v>
      </c>
      <c r="F3046" s="278">
        <v>8.4</v>
      </c>
      <c r="G3046" s="36"/>
      <c r="H3046" s="41"/>
    </row>
    <row r="3047" spans="1:8" s="2" customFormat="1" ht="16.899999999999999" customHeight="1">
      <c r="A3047" s="36"/>
      <c r="B3047" s="41"/>
      <c r="C3047" s="279" t="s">
        <v>6869</v>
      </c>
      <c r="D3047" s="279" t="s">
        <v>6870</v>
      </c>
      <c r="E3047" s="19" t="s">
        <v>19</v>
      </c>
      <c r="F3047" s="280">
        <v>8.4</v>
      </c>
      <c r="G3047" s="36"/>
      <c r="H3047" s="41"/>
    </row>
    <row r="3048" spans="1:8" s="2" customFormat="1" ht="16.899999999999999" customHeight="1">
      <c r="A3048" s="36"/>
      <c r="B3048" s="41"/>
      <c r="C3048" s="275" t="s">
        <v>6874</v>
      </c>
      <c r="D3048" s="276" t="s">
        <v>6874</v>
      </c>
      <c r="E3048" s="277" t="s">
        <v>19</v>
      </c>
      <c r="F3048" s="278">
        <v>2.2749999999999999</v>
      </c>
      <c r="G3048" s="36"/>
      <c r="H3048" s="41"/>
    </row>
    <row r="3049" spans="1:8" s="2" customFormat="1" ht="16.899999999999999" customHeight="1">
      <c r="A3049" s="36"/>
      <c r="B3049" s="41"/>
      <c r="C3049" s="279" t="s">
        <v>6874</v>
      </c>
      <c r="D3049" s="279" t="s">
        <v>6875</v>
      </c>
      <c r="E3049" s="19" t="s">
        <v>19</v>
      </c>
      <c r="F3049" s="280">
        <v>2.2749999999999999</v>
      </c>
      <c r="G3049" s="36"/>
      <c r="H3049" s="41"/>
    </row>
    <row r="3050" spans="1:8" s="2" customFormat="1" ht="16.899999999999999" customHeight="1">
      <c r="A3050" s="36"/>
      <c r="B3050" s="41"/>
      <c r="C3050" s="275" t="s">
        <v>6862</v>
      </c>
      <c r="D3050" s="276" t="s">
        <v>6862</v>
      </c>
      <c r="E3050" s="277" t="s">
        <v>19</v>
      </c>
      <c r="F3050" s="278">
        <v>259</v>
      </c>
      <c r="G3050" s="36"/>
      <c r="H3050" s="41"/>
    </row>
    <row r="3051" spans="1:8" s="2" customFormat="1" ht="16.899999999999999" customHeight="1">
      <c r="A3051" s="36"/>
      <c r="B3051" s="41"/>
      <c r="C3051" s="279" t="s">
        <v>6862</v>
      </c>
      <c r="D3051" s="279" t="s">
        <v>6863</v>
      </c>
      <c r="E3051" s="19" t="s">
        <v>19</v>
      </c>
      <c r="F3051" s="280">
        <v>259</v>
      </c>
      <c r="G3051" s="36"/>
      <c r="H3051" s="41"/>
    </row>
    <row r="3052" spans="1:8" s="2" customFormat="1" ht="16.899999999999999" customHeight="1">
      <c r="A3052" s="36"/>
      <c r="B3052" s="41"/>
      <c r="C3052" s="275" t="s">
        <v>6881</v>
      </c>
      <c r="D3052" s="276" t="s">
        <v>6881</v>
      </c>
      <c r="E3052" s="277" t="s">
        <v>19</v>
      </c>
      <c r="F3052" s="278">
        <v>1.605</v>
      </c>
      <c r="G3052" s="36"/>
      <c r="H3052" s="41"/>
    </row>
    <row r="3053" spans="1:8" s="2" customFormat="1" ht="16.899999999999999" customHeight="1">
      <c r="A3053" s="36"/>
      <c r="B3053" s="41"/>
      <c r="C3053" s="279" t="s">
        <v>6881</v>
      </c>
      <c r="D3053" s="279" t="s">
        <v>6882</v>
      </c>
      <c r="E3053" s="19" t="s">
        <v>19</v>
      </c>
      <c r="F3053" s="280">
        <v>1.605</v>
      </c>
      <c r="G3053" s="36"/>
      <c r="H3053" s="41"/>
    </row>
    <row r="3054" spans="1:8" s="2" customFormat="1" ht="16.899999999999999" customHeight="1">
      <c r="A3054" s="36"/>
      <c r="B3054" s="41"/>
      <c r="C3054" s="275" t="s">
        <v>6998</v>
      </c>
      <c r="D3054" s="276" t="s">
        <v>6998</v>
      </c>
      <c r="E3054" s="277" t="s">
        <v>19</v>
      </c>
      <c r="F3054" s="278">
        <v>90.3</v>
      </c>
      <c r="G3054" s="36"/>
      <c r="H3054" s="41"/>
    </row>
    <row r="3055" spans="1:8" s="2" customFormat="1" ht="16.899999999999999" customHeight="1">
      <c r="A3055" s="36"/>
      <c r="B3055" s="41"/>
      <c r="C3055" s="279" t="s">
        <v>6998</v>
      </c>
      <c r="D3055" s="279" t="s">
        <v>6999</v>
      </c>
      <c r="E3055" s="19" t="s">
        <v>19</v>
      </c>
      <c r="F3055" s="280">
        <v>90.3</v>
      </c>
      <c r="G3055" s="36"/>
      <c r="H3055" s="41"/>
    </row>
    <row r="3056" spans="1:8" s="2" customFormat="1" ht="16.899999999999999" customHeight="1">
      <c r="A3056" s="36"/>
      <c r="B3056" s="41"/>
      <c r="C3056" s="275" t="s">
        <v>7003</v>
      </c>
      <c r="D3056" s="276" t="s">
        <v>7003</v>
      </c>
      <c r="E3056" s="277" t="s">
        <v>19</v>
      </c>
      <c r="F3056" s="278">
        <v>26.1</v>
      </c>
      <c r="G3056" s="36"/>
      <c r="H3056" s="41"/>
    </row>
    <row r="3057" spans="1:8" s="2" customFormat="1" ht="16.899999999999999" customHeight="1">
      <c r="A3057" s="36"/>
      <c r="B3057" s="41"/>
      <c r="C3057" s="279" t="s">
        <v>7003</v>
      </c>
      <c r="D3057" s="279" t="s">
        <v>7004</v>
      </c>
      <c r="E3057" s="19" t="s">
        <v>19</v>
      </c>
      <c r="F3057" s="280">
        <v>26.1</v>
      </c>
      <c r="G3057" s="36"/>
      <c r="H3057" s="41"/>
    </row>
    <row r="3058" spans="1:8" s="2" customFormat="1" ht="16.899999999999999" customHeight="1">
      <c r="A3058" s="36"/>
      <c r="B3058" s="41"/>
      <c r="C3058" s="275" t="s">
        <v>7010</v>
      </c>
      <c r="D3058" s="276" t="s">
        <v>7010</v>
      </c>
      <c r="E3058" s="277" t="s">
        <v>19</v>
      </c>
      <c r="F3058" s="278">
        <v>61.13</v>
      </c>
      <c r="G3058" s="36"/>
      <c r="H3058" s="41"/>
    </row>
    <row r="3059" spans="1:8" s="2" customFormat="1" ht="16.899999999999999" customHeight="1">
      <c r="A3059" s="36"/>
      <c r="B3059" s="41"/>
      <c r="C3059" s="279" t="s">
        <v>7010</v>
      </c>
      <c r="D3059" s="279" t="s">
        <v>7011</v>
      </c>
      <c r="E3059" s="19" t="s">
        <v>19</v>
      </c>
      <c r="F3059" s="280">
        <v>61.13</v>
      </c>
      <c r="G3059" s="36"/>
      <c r="H3059" s="41"/>
    </row>
    <row r="3060" spans="1:8" s="2" customFormat="1" ht="16.899999999999999" customHeight="1">
      <c r="A3060" s="36"/>
      <c r="B3060" s="41"/>
      <c r="C3060" s="275" t="s">
        <v>6853</v>
      </c>
      <c r="D3060" s="276" t="s">
        <v>6853</v>
      </c>
      <c r="E3060" s="277" t="s">
        <v>19</v>
      </c>
      <c r="F3060" s="278">
        <v>9.5000000000000001E-2</v>
      </c>
      <c r="G3060" s="36"/>
      <c r="H3060" s="41"/>
    </row>
    <row r="3061" spans="1:8" s="2" customFormat="1" ht="16.899999999999999" customHeight="1">
      <c r="A3061" s="36"/>
      <c r="B3061" s="41"/>
      <c r="C3061" s="279" t="s">
        <v>6853</v>
      </c>
      <c r="D3061" s="279" t="s">
        <v>6854</v>
      </c>
      <c r="E3061" s="19" t="s">
        <v>19</v>
      </c>
      <c r="F3061" s="280">
        <v>9.5000000000000001E-2</v>
      </c>
      <c r="G3061" s="36"/>
      <c r="H3061" s="41"/>
    </row>
    <row r="3062" spans="1:8" s="2" customFormat="1" ht="16.899999999999999" customHeight="1">
      <c r="A3062" s="36"/>
      <c r="B3062" s="41"/>
      <c r="C3062" s="275" t="s">
        <v>7144</v>
      </c>
      <c r="D3062" s="276" t="s">
        <v>7144</v>
      </c>
      <c r="E3062" s="277" t="s">
        <v>19</v>
      </c>
      <c r="F3062" s="278">
        <v>4.4400000000000004</v>
      </c>
      <c r="G3062" s="36"/>
      <c r="H3062" s="41"/>
    </row>
    <row r="3063" spans="1:8" s="2" customFormat="1" ht="16.899999999999999" customHeight="1">
      <c r="A3063" s="36"/>
      <c r="B3063" s="41"/>
      <c r="C3063" s="279" t="s">
        <v>7144</v>
      </c>
      <c r="D3063" s="279" t="s">
        <v>7145</v>
      </c>
      <c r="E3063" s="19" t="s">
        <v>19</v>
      </c>
      <c r="F3063" s="280">
        <v>4.4400000000000004</v>
      </c>
      <c r="G3063" s="36"/>
      <c r="H3063" s="41"/>
    </row>
    <row r="3064" spans="1:8" s="2" customFormat="1" ht="16.899999999999999" customHeight="1">
      <c r="A3064" s="36"/>
      <c r="B3064" s="41"/>
      <c r="C3064" s="275" t="s">
        <v>6991</v>
      </c>
      <c r="D3064" s="276" t="s">
        <v>6991</v>
      </c>
      <c r="E3064" s="277" t="s">
        <v>19</v>
      </c>
      <c r="F3064" s="278">
        <v>68.88</v>
      </c>
      <c r="G3064" s="36"/>
      <c r="H3064" s="41"/>
    </row>
    <row r="3065" spans="1:8" s="2" customFormat="1" ht="16.899999999999999" customHeight="1">
      <c r="A3065" s="36"/>
      <c r="B3065" s="41"/>
      <c r="C3065" s="279" t="s">
        <v>6991</v>
      </c>
      <c r="D3065" s="279" t="s">
        <v>6979</v>
      </c>
      <c r="E3065" s="19" t="s">
        <v>19</v>
      </c>
      <c r="F3065" s="280">
        <v>68.88</v>
      </c>
      <c r="G3065" s="36"/>
      <c r="H3065" s="41"/>
    </row>
    <row r="3066" spans="1:8" s="2" customFormat="1" ht="16.899999999999999" customHeight="1">
      <c r="A3066" s="36"/>
      <c r="B3066" s="41"/>
      <c r="C3066" s="275" t="s">
        <v>6985</v>
      </c>
      <c r="D3066" s="276" t="s">
        <v>6985</v>
      </c>
      <c r="E3066" s="277" t="s">
        <v>19</v>
      </c>
      <c r="F3066" s="278">
        <v>68.88</v>
      </c>
      <c r="G3066" s="36"/>
      <c r="H3066" s="41"/>
    </row>
    <row r="3067" spans="1:8" s="2" customFormat="1" ht="16.899999999999999" customHeight="1">
      <c r="A3067" s="36"/>
      <c r="B3067" s="41"/>
      <c r="C3067" s="279" t="s">
        <v>6985</v>
      </c>
      <c r="D3067" s="279" t="s">
        <v>6979</v>
      </c>
      <c r="E3067" s="19" t="s">
        <v>19</v>
      </c>
      <c r="F3067" s="280">
        <v>68.88</v>
      </c>
      <c r="G3067" s="36"/>
      <c r="H3067" s="41"/>
    </row>
    <row r="3068" spans="1:8" s="2" customFormat="1" ht="16.899999999999999" customHeight="1">
      <c r="A3068" s="36"/>
      <c r="B3068" s="41"/>
      <c r="C3068" s="275" t="s">
        <v>6978</v>
      </c>
      <c r="D3068" s="276" t="s">
        <v>6978</v>
      </c>
      <c r="E3068" s="277" t="s">
        <v>19</v>
      </c>
      <c r="F3068" s="278">
        <v>68.88</v>
      </c>
      <c r="G3068" s="36"/>
      <c r="H3068" s="41"/>
    </row>
    <row r="3069" spans="1:8" s="2" customFormat="1" ht="16.899999999999999" customHeight="1">
      <c r="A3069" s="36"/>
      <c r="B3069" s="41"/>
      <c r="C3069" s="279" t="s">
        <v>6978</v>
      </c>
      <c r="D3069" s="279" t="s">
        <v>6979</v>
      </c>
      <c r="E3069" s="19" t="s">
        <v>19</v>
      </c>
      <c r="F3069" s="280">
        <v>68.88</v>
      </c>
      <c r="G3069" s="36"/>
      <c r="H3069" s="41"/>
    </row>
    <row r="3070" spans="1:8" s="2" customFormat="1" ht="16.899999999999999" customHeight="1">
      <c r="A3070" s="36"/>
      <c r="B3070" s="41"/>
      <c r="C3070" s="275" t="s">
        <v>7058</v>
      </c>
      <c r="D3070" s="276" t="s">
        <v>7058</v>
      </c>
      <c r="E3070" s="277" t="s">
        <v>19</v>
      </c>
      <c r="F3070" s="278">
        <v>9.0280000000000005</v>
      </c>
      <c r="G3070" s="36"/>
      <c r="H3070" s="41"/>
    </row>
    <row r="3071" spans="1:8" s="2" customFormat="1" ht="16.899999999999999" customHeight="1">
      <c r="A3071" s="36"/>
      <c r="B3071" s="41"/>
      <c r="C3071" s="279" t="s">
        <v>7058</v>
      </c>
      <c r="D3071" s="279" t="s">
        <v>7059</v>
      </c>
      <c r="E3071" s="19" t="s">
        <v>19</v>
      </c>
      <c r="F3071" s="280">
        <v>9.0280000000000005</v>
      </c>
      <c r="G3071" s="36"/>
      <c r="H3071" s="41"/>
    </row>
    <row r="3072" spans="1:8" s="2" customFormat="1" ht="16.899999999999999" customHeight="1">
      <c r="A3072" s="36"/>
      <c r="B3072" s="41"/>
      <c r="C3072" s="275" t="s">
        <v>7095</v>
      </c>
      <c r="D3072" s="276" t="s">
        <v>7095</v>
      </c>
      <c r="E3072" s="277" t="s">
        <v>19</v>
      </c>
      <c r="F3072" s="278">
        <v>7.5</v>
      </c>
      <c r="G3072" s="36"/>
      <c r="H3072" s="41"/>
    </row>
    <row r="3073" spans="1:8" s="2" customFormat="1" ht="16.899999999999999" customHeight="1">
      <c r="A3073" s="36"/>
      <c r="B3073" s="41"/>
      <c r="C3073" s="279" t="s">
        <v>7095</v>
      </c>
      <c r="D3073" s="279" t="s">
        <v>7096</v>
      </c>
      <c r="E3073" s="19" t="s">
        <v>19</v>
      </c>
      <c r="F3073" s="280">
        <v>7.5</v>
      </c>
      <c r="G3073" s="36"/>
      <c r="H3073" s="41"/>
    </row>
    <row r="3074" spans="1:8" s="2" customFormat="1" ht="16.899999999999999" customHeight="1">
      <c r="A3074" s="36"/>
      <c r="B3074" s="41"/>
      <c r="C3074" s="275" t="s">
        <v>7101</v>
      </c>
      <c r="D3074" s="276" t="s">
        <v>7101</v>
      </c>
      <c r="E3074" s="277" t="s">
        <v>19</v>
      </c>
      <c r="F3074" s="278">
        <v>8</v>
      </c>
      <c r="G3074" s="36"/>
      <c r="H3074" s="41"/>
    </row>
    <row r="3075" spans="1:8" s="2" customFormat="1" ht="16.899999999999999" customHeight="1">
      <c r="A3075" s="36"/>
      <c r="B3075" s="41"/>
      <c r="C3075" s="279" t="s">
        <v>7101</v>
      </c>
      <c r="D3075" s="279" t="s">
        <v>7102</v>
      </c>
      <c r="E3075" s="19" t="s">
        <v>19</v>
      </c>
      <c r="F3075" s="280">
        <v>8</v>
      </c>
      <c r="G3075" s="36"/>
      <c r="H3075" s="41"/>
    </row>
    <row r="3076" spans="1:8" s="2" customFormat="1" ht="16.899999999999999" customHeight="1">
      <c r="A3076" s="36"/>
      <c r="B3076" s="41"/>
      <c r="C3076" s="275" t="s">
        <v>7115</v>
      </c>
      <c r="D3076" s="276" t="s">
        <v>7115</v>
      </c>
      <c r="E3076" s="277" t="s">
        <v>19</v>
      </c>
      <c r="F3076" s="278">
        <v>2</v>
      </c>
      <c r="G3076" s="36"/>
      <c r="H3076" s="41"/>
    </row>
    <row r="3077" spans="1:8" s="2" customFormat="1" ht="16.899999999999999" customHeight="1">
      <c r="A3077" s="36"/>
      <c r="B3077" s="41"/>
      <c r="C3077" s="279" t="s">
        <v>7115</v>
      </c>
      <c r="D3077" s="279" t="s">
        <v>7116</v>
      </c>
      <c r="E3077" s="19" t="s">
        <v>19</v>
      </c>
      <c r="F3077" s="280">
        <v>2</v>
      </c>
      <c r="G3077" s="36"/>
      <c r="H3077" s="41"/>
    </row>
    <row r="3078" spans="1:8" s="2" customFormat="1" ht="26.45" customHeight="1">
      <c r="A3078" s="36"/>
      <c r="B3078" s="41"/>
      <c r="C3078" s="274" t="s">
        <v>7673</v>
      </c>
      <c r="D3078" s="274" t="s">
        <v>123</v>
      </c>
      <c r="E3078" s="36"/>
      <c r="F3078" s="36"/>
      <c r="G3078" s="36"/>
      <c r="H3078" s="41"/>
    </row>
    <row r="3079" spans="1:8" s="2" customFormat="1" ht="16.899999999999999" customHeight="1">
      <c r="A3079" s="36"/>
      <c r="B3079" s="41"/>
      <c r="C3079" s="275" t="s">
        <v>7146</v>
      </c>
      <c r="D3079" s="276" t="s">
        <v>7147</v>
      </c>
      <c r="E3079" s="277" t="s">
        <v>152</v>
      </c>
      <c r="F3079" s="278">
        <v>13.5</v>
      </c>
      <c r="G3079" s="36"/>
      <c r="H3079" s="41"/>
    </row>
    <row r="3080" spans="1:8" s="2" customFormat="1" ht="16.899999999999999" customHeight="1">
      <c r="A3080" s="36"/>
      <c r="B3080" s="41"/>
      <c r="C3080" s="279" t="s">
        <v>19</v>
      </c>
      <c r="D3080" s="279" t="s">
        <v>7147</v>
      </c>
      <c r="E3080" s="19" t="s">
        <v>19</v>
      </c>
      <c r="F3080" s="280">
        <v>0</v>
      </c>
      <c r="G3080" s="36"/>
      <c r="H3080" s="41"/>
    </row>
    <row r="3081" spans="1:8" s="2" customFormat="1" ht="16.899999999999999" customHeight="1">
      <c r="A3081" s="36"/>
      <c r="B3081" s="41"/>
      <c r="C3081" s="279" t="s">
        <v>7146</v>
      </c>
      <c r="D3081" s="279" t="s">
        <v>7217</v>
      </c>
      <c r="E3081" s="19" t="s">
        <v>19</v>
      </c>
      <c r="F3081" s="280">
        <v>13.5</v>
      </c>
      <c r="G3081" s="36"/>
      <c r="H3081" s="41"/>
    </row>
    <row r="3082" spans="1:8" s="2" customFormat="1" ht="16.899999999999999" customHeight="1">
      <c r="A3082" s="36"/>
      <c r="B3082" s="41"/>
      <c r="C3082" s="281" t="s">
        <v>7614</v>
      </c>
      <c r="D3082" s="36"/>
      <c r="E3082" s="36"/>
      <c r="F3082" s="36"/>
      <c r="G3082" s="36"/>
      <c r="H3082" s="41"/>
    </row>
    <row r="3083" spans="1:8" s="2" customFormat="1" ht="16.899999999999999" customHeight="1">
      <c r="A3083" s="36"/>
      <c r="B3083" s="41"/>
      <c r="C3083" s="279" t="s">
        <v>7304</v>
      </c>
      <c r="D3083" s="279" t="s">
        <v>7305</v>
      </c>
      <c r="E3083" s="19" t="s">
        <v>152</v>
      </c>
      <c r="F3083" s="280">
        <v>13.5</v>
      </c>
      <c r="G3083" s="36"/>
      <c r="H3083" s="41"/>
    </row>
    <row r="3084" spans="1:8" s="2" customFormat="1" ht="16.899999999999999" customHeight="1">
      <c r="A3084" s="36"/>
      <c r="B3084" s="41"/>
      <c r="C3084" s="279" t="s">
        <v>7362</v>
      </c>
      <c r="D3084" s="279" t="s">
        <v>7363</v>
      </c>
      <c r="E3084" s="19" t="s">
        <v>152</v>
      </c>
      <c r="F3084" s="280">
        <v>13.5</v>
      </c>
      <c r="G3084" s="36"/>
      <c r="H3084" s="41"/>
    </row>
    <row r="3085" spans="1:8" s="2" customFormat="1" ht="16.899999999999999" customHeight="1">
      <c r="A3085" s="36"/>
      <c r="B3085" s="41"/>
      <c r="C3085" s="279" t="s">
        <v>7378</v>
      </c>
      <c r="D3085" s="279" t="s">
        <v>7379</v>
      </c>
      <c r="E3085" s="19" t="s">
        <v>157</v>
      </c>
      <c r="F3085" s="280">
        <v>33.795000000000002</v>
      </c>
      <c r="G3085" s="36"/>
      <c r="H3085" s="41"/>
    </row>
    <row r="3086" spans="1:8" s="2" customFormat="1" ht="16.899999999999999" customHeight="1">
      <c r="A3086" s="36"/>
      <c r="B3086" s="41"/>
      <c r="C3086" s="279" t="s">
        <v>7386</v>
      </c>
      <c r="D3086" s="279" t="s">
        <v>7387</v>
      </c>
      <c r="E3086" s="19" t="s">
        <v>157</v>
      </c>
      <c r="F3086" s="280">
        <v>811.08799999999997</v>
      </c>
      <c r="G3086" s="36"/>
      <c r="H3086" s="41"/>
    </row>
    <row r="3087" spans="1:8" s="2" customFormat="1" ht="16.899999999999999" customHeight="1">
      <c r="A3087" s="36"/>
      <c r="B3087" s="41"/>
      <c r="C3087" s="279" t="s">
        <v>7393</v>
      </c>
      <c r="D3087" s="279" t="s">
        <v>1971</v>
      </c>
      <c r="E3087" s="19" t="s">
        <v>157</v>
      </c>
      <c r="F3087" s="280">
        <v>32.39</v>
      </c>
      <c r="G3087" s="36"/>
      <c r="H3087" s="41"/>
    </row>
    <row r="3088" spans="1:8" s="2" customFormat="1" ht="16.899999999999999" customHeight="1">
      <c r="A3088" s="36"/>
      <c r="B3088" s="41"/>
      <c r="C3088" s="275" t="s">
        <v>7149</v>
      </c>
      <c r="D3088" s="276" t="s">
        <v>7150</v>
      </c>
      <c r="E3088" s="277" t="s">
        <v>152</v>
      </c>
      <c r="F3088" s="278">
        <v>2.4500000000000002</v>
      </c>
      <c r="G3088" s="36"/>
      <c r="H3088" s="41"/>
    </row>
    <row r="3089" spans="1:8" s="2" customFormat="1" ht="16.899999999999999" customHeight="1">
      <c r="A3089" s="36"/>
      <c r="B3089" s="41"/>
      <c r="C3089" s="279" t="s">
        <v>19</v>
      </c>
      <c r="D3089" s="279" t="s">
        <v>7150</v>
      </c>
      <c r="E3089" s="19" t="s">
        <v>19</v>
      </c>
      <c r="F3089" s="280">
        <v>0</v>
      </c>
      <c r="G3089" s="36"/>
      <c r="H3089" s="41"/>
    </row>
    <row r="3090" spans="1:8" s="2" customFormat="1" ht="16.899999999999999" customHeight="1">
      <c r="A3090" s="36"/>
      <c r="B3090" s="41"/>
      <c r="C3090" s="279" t="s">
        <v>7149</v>
      </c>
      <c r="D3090" s="279" t="s">
        <v>7371</v>
      </c>
      <c r="E3090" s="19" t="s">
        <v>19</v>
      </c>
      <c r="F3090" s="280">
        <v>2.4500000000000002</v>
      </c>
      <c r="G3090" s="36"/>
      <c r="H3090" s="41"/>
    </row>
    <row r="3091" spans="1:8" s="2" customFormat="1" ht="16.899999999999999" customHeight="1">
      <c r="A3091" s="36"/>
      <c r="B3091" s="41"/>
      <c r="C3091" s="281" t="s">
        <v>7614</v>
      </c>
      <c r="D3091" s="36"/>
      <c r="E3091" s="36"/>
      <c r="F3091" s="36"/>
      <c r="G3091" s="36"/>
      <c r="H3091" s="41"/>
    </row>
    <row r="3092" spans="1:8" s="2" customFormat="1" ht="16.899999999999999" customHeight="1">
      <c r="A3092" s="36"/>
      <c r="B3092" s="41"/>
      <c r="C3092" s="279" t="s">
        <v>7366</v>
      </c>
      <c r="D3092" s="279" t="s">
        <v>7367</v>
      </c>
      <c r="E3092" s="19" t="s">
        <v>152</v>
      </c>
      <c r="F3092" s="280">
        <v>2.4500000000000002</v>
      </c>
      <c r="G3092" s="36"/>
      <c r="H3092" s="41"/>
    </row>
    <row r="3093" spans="1:8" s="2" customFormat="1" ht="16.899999999999999" customHeight="1">
      <c r="A3093" s="36"/>
      <c r="B3093" s="41"/>
      <c r="C3093" s="279" t="s">
        <v>7378</v>
      </c>
      <c r="D3093" s="279" t="s">
        <v>7379</v>
      </c>
      <c r="E3093" s="19" t="s">
        <v>157</v>
      </c>
      <c r="F3093" s="280">
        <v>33.795000000000002</v>
      </c>
      <c r="G3093" s="36"/>
      <c r="H3093" s="41"/>
    </row>
    <row r="3094" spans="1:8" s="2" customFormat="1" ht="16.899999999999999" customHeight="1">
      <c r="A3094" s="36"/>
      <c r="B3094" s="41"/>
      <c r="C3094" s="279" t="s">
        <v>7386</v>
      </c>
      <c r="D3094" s="279" t="s">
        <v>7387</v>
      </c>
      <c r="E3094" s="19" t="s">
        <v>157</v>
      </c>
      <c r="F3094" s="280">
        <v>811.08799999999997</v>
      </c>
      <c r="G3094" s="36"/>
      <c r="H3094" s="41"/>
    </row>
    <row r="3095" spans="1:8" s="2" customFormat="1" ht="16.899999999999999" customHeight="1">
      <c r="A3095" s="36"/>
      <c r="B3095" s="41"/>
      <c r="C3095" s="279" t="s">
        <v>7393</v>
      </c>
      <c r="D3095" s="279" t="s">
        <v>1971</v>
      </c>
      <c r="E3095" s="19" t="s">
        <v>157</v>
      </c>
      <c r="F3095" s="280">
        <v>32.39</v>
      </c>
      <c r="G3095" s="36"/>
      <c r="H3095" s="41"/>
    </row>
    <row r="3096" spans="1:8" s="2" customFormat="1" ht="16.899999999999999" customHeight="1">
      <c r="A3096" s="36"/>
      <c r="B3096" s="41"/>
      <c r="C3096" s="275" t="s">
        <v>7152</v>
      </c>
      <c r="D3096" s="276" t="s">
        <v>7153</v>
      </c>
      <c r="E3096" s="277" t="s">
        <v>135</v>
      </c>
      <c r="F3096" s="278">
        <v>1405.33</v>
      </c>
      <c r="G3096" s="36"/>
      <c r="H3096" s="41"/>
    </row>
    <row r="3097" spans="1:8" s="2" customFormat="1" ht="16.899999999999999" customHeight="1">
      <c r="A3097" s="36"/>
      <c r="B3097" s="41"/>
      <c r="C3097" s="279" t="s">
        <v>19</v>
      </c>
      <c r="D3097" s="279" t="s">
        <v>7349</v>
      </c>
      <c r="E3097" s="19" t="s">
        <v>19</v>
      </c>
      <c r="F3097" s="280">
        <v>0</v>
      </c>
      <c r="G3097" s="36"/>
      <c r="H3097" s="41"/>
    </row>
    <row r="3098" spans="1:8" s="2" customFormat="1" ht="16.899999999999999" customHeight="1">
      <c r="A3098" s="36"/>
      <c r="B3098" s="41"/>
      <c r="C3098" s="279" t="s">
        <v>19</v>
      </c>
      <c r="D3098" s="279" t="s">
        <v>7196</v>
      </c>
      <c r="E3098" s="19" t="s">
        <v>19</v>
      </c>
      <c r="F3098" s="280">
        <v>0</v>
      </c>
      <c r="G3098" s="36"/>
      <c r="H3098" s="41"/>
    </row>
    <row r="3099" spans="1:8" s="2" customFormat="1" ht="16.899999999999999" customHeight="1">
      <c r="A3099" s="36"/>
      <c r="B3099" s="41"/>
      <c r="C3099" s="279" t="s">
        <v>19</v>
      </c>
      <c r="D3099" s="279" t="s">
        <v>7350</v>
      </c>
      <c r="E3099" s="19" t="s">
        <v>19</v>
      </c>
      <c r="F3099" s="280">
        <v>31.5</v>
      </c>
      <c r="G3099" s="36"/>
      <c r="H3099" s="41"/>
    </row>
    <row r="3100" spans="1:8" s="2" customFormat="1" ht="16.899999999999999" customHeight="1">
      <c r="A3100" s="36"/>
      <c r="B3100" s="41"/>
      <c r="C3100" s="279" t="s">
        <v>19</v>
      </c>
      <c r="D3100" s="279" t="s">
        <v>7351</v>
      </c>
      <c r="E3100" s="19" t="s">
        <v>19</v>
      </c>
      <c r="F3100" s="280">
        <v>142.80000000000001</v>
      </c>
      <c r="G3100" s="36"/>
      <c r="H3100" s="41"/>
    </row>
    <row r="3101" spans="1:8" s="2" customFormat="1" ht="16.899999999999999" customHeight="1">
      <c r="A3101" s="36"/>
      <c r="B3101" s="41"/>
      <c r="C3101" s="279" t="s">
        <v>19</v>
      </c>
      <c r="D3101" s="279" t="s">
        <v>7352</v>
      </c>
      <c r="E3101" s="19" t="s">
        <v>19</v>
      </c>
      <c r="F3101" s="280">
        <v>155</v>
      </c>
      <c r="G3101" s="36"/>
      <c r="H3101" s="41"/>
    </row>
    <row r="3102" spans="1:8" s="2" customFormat="1" ht="16.899999999999999" customHeight="1">
      <c r="A3102" s="36"/>
      <c r="B3102" s="41"/>
      <c r="C3102" s="279" t="s">
        <v>19</v>
      </c>
      <c r="D3102" s="279" t="s">
        <v>7353</v>
      </c>
      <c r="E3102" s="19" t="s">
        <v>19</v>
      </c>
      <c r="F3102" s="280">
        <v>129</v>
      </c>
      <c r="G3102" s="36"/>
      <c r="H3102" s="41"/>
    </row>
    <row r="3103" spans="1:8" s="2" customFormat="1" ht="16.899999999999999" customHeight="1">
      <c r="A3103" s="36"/>
      <c r="B3103" s="41"/>
      <c r="C3103" s="279" t="s">
        <v>19</v>
      </c>
      <c r="D3103" s="279" t="s">
        <v>7354</v>
      </c>
      <c r="E3103" s="19" t="s">
        <v>19</v>
      </c>
      <c r="F3103" s="280">
        <v>121</v>
      </c>
      <c r="G3103" s="36"/>
      <c r="H3103" s="41"/>
    </row>
    <row r="3104" spans="1:8" s="2" customFormat="1" ht="16.899999999999999" customHeight="1">
      <c r="A3104" s="36"/>
      <c r="B3104" s="41"/>
      <c r="C3104" s="279" t="s">
        <v>19</v>
      </c>
      <c r="D3104" s="279" t="s">
        <v>7355</v>
      </c>
      <c r="E3104" s="19" t="s">
        <v>19</v>
      </c>
      <c r="F3104" s="280">
        <v>125</v>
      </c>
      <c r="G3104" s="36"/>
      <c r="H3104" s="41"/>
    </row>
    <row r="3105" spans="1:8" s="2" customFormat="1" ht="16.899999999999999" customHeight="1">
      <c r="A3105" s="36"/>
      <c r="B3105" s="41"/>
      <c r="C3105" s="279" t="s">
        <v>19</v>
      </c>
      <c r="D3105" s="279" t="s">
        <v>7356</v>
      </c>
      <c r="E3105" s="19" t="s">
        <v>19</v>
      </c>
      <c r="F3105" s="280">
        <v>148</v>
      </c>
      <c r="G3105" s="36"/>
      <c r="H3105" s="41"/>
    </row>
    <row r="3106" spans="1:8" s="2" customFormat="1" ht="16.899999999999999" customHeight="1">
      <c r="A3106" s="36"/>
      <c r="B3106" s="41"/>
      <c r="C3106" s="279" t="s">
        <v>19</v>
      </c>
      <c r="D3106" s="279" t="s">
        <v>7357</v>
      </c>
      <c r="E3106" s="19" t="s">
        <v>19</v>
      </c>
      <c r="F3106" s="280">
        <v>149</v>
      </c>
      <c r="G3106" s="36"/>
      <c r="H3106" s="41"/>
    </row>
    <row r="3107" spans="1:8" s="2" customFormat="1" ht="16.899999999999999" customHeight="1">
      <c r="A3107" s="36"/>
      <c r="B3107" s="41"/>
      <c r="C3107" s="279" t="s">
        <v>19</v>
      </c>
      <c r="D3107" s="279" t="s">
        <v>7358</v>
      </c>
      <c r="E3107" s="19" t="s">
        <v>19</v>
      </c>
      <c r="F3107" s="280">
        <v>124</v>
      </c>
      <c r="G3107" s="36"/>
      <c r="H3107" s="41"/>
    </row>
    <row r="3108" spans="1:8" s="2" customFormat="1" ht="16.899999999999999" customHeight="1">
      <c r="A3108" s="36"/>
      <c r="B3108" s="41"/>
      <c r="C3108" s="279" t="s">
        <v>19</v>
      </c>
      <c r="D3108" s="279" t="s">
        <v>7359</v>
      </c>
      <c r="E3108" s="19" t="s">
        <v>19</v>
      </c>
      <c r="F3108" s="280">
        <v>124</v>
      </c>
      <c r="G3108" s="36"/>
      <c r="H3108" s="41"/>
    </row>
    <row r="3109" spans="1:8" s="2" customFormat="1" ht="16.899999999999999" customHeight="1">
      <c r="A3109" s="36"/>
      <c r="B3109" s="41"/>
      <c r="C3109" s="279" t="s">
        <v>19</v>
      </c>
      <c r="D3109" s="279" t="s">
        <v>7360</v>
      </c>
      <c r="E3109" s="19" t="s">
        <v>19</v>
      </c>
      <c r="F3109" s="280">
        <v>57.33</v>
      </c>
      <c r="G3109" s="36"/>
      <c r="H3109" s="41"/>
    </row>
    <row r="3110" spans="1:8" s="2" customFormat="1" ht="16.899999999999999" customHeight="1">
      <c r="A3110" s="36"/>
      <c r="B3110" s="41"/>
      <c r="C3110" s="279" t="s">
        <v>19</v>
      </c>
      <c r="D3110" s="279" t="s">
        <v>7361</v>
      </c>
      <c r="E3110" s="19" t="s">
        <v>19</v>
      </c>
      <c r="F3110" s="280">
        <v>98.7</v>
      </c>
      <c r="G3110" s="36"/>
      <c r="H3110" s="41"/>
    </row>
    <row r="3111" spans="1:8" s="2" customFormat="1" ht="16.899999999999999" customHeight="1">
      <c r="A3111" s="36"/>
      <c r="B3111" s="41"/>
      <c r="C3111" s="279" t="s">
        <v>7152</v>
      </c>
      <c r="D3111" s="279" t="s">
        <v>349</v>
      </c>
      <c r="E3111" s="19" t="s">
        <v>19</v>
      </c>
      <c r="F3111" s="280">
        <v>1405.33</v>
      </c>
      <c r="G3111" s="36"/>
      <c r="H3111" s="41"/>
    </row>
    <row r="3112" spans="1:8" s="2" customFormat="1" ht="16.899999999999999" customHeight="1">
      <c r="A3112" s="36"/>
      <c r="B3112" s="41"/>
      <c r="C3112" s="281" t="s">
        <v>7614</v>
      </c>
      <c r="D3112" s="36"/>
      <c r="E3112" s="36"/>
      <c r="F3112" s="36"/>
      <c r="G3112" s="36"/>
      <c r="H3112" s="41"/>
    </row>
    <row r="3113" spans="1:8" s="2" customFormat="1" ht="16.899999999999999" customHeight="1">
      <c r="A3113" s="36"/>
      <c r="B3113" s="41"/>
      <c r="C3113" s="279" t="s">
        <v>7345</v>
      </c>
      <c r="D3113" s="279" t="s">
        <v>7346</v>
      </c>
      <c r="E3113" s="19" t="s">
        <v>135</v>
      </c>
      <c r="F3113" s="280">
        <v>1405.33</v>
      </c>
      <c r="G3113" s="36"/>
      <c r="H3113" s="41"/>
    </row>
    <row r="3114" spans="1:8" s="2" customFormat="1" ht="16.899999999999999" customHeight="1">
      <c r="A3114" s="36"/>
      <c r="B3114" s="41"/>
      <c r="C3114" s="279" t="s">
        <v>7184</v>
      </c>
      <c r="D3114" s="279" t="s">
        <v>7185</v>
      </c>
      <c r="E3114" s="19" t="s">
        <v>135</v>
      </c>
      <c r="F3114" s="280">
        <v>1405.33</v>
      </c>
      <c r="G3114" s="36"/>
      <c r="H3114" s="41"/>
    </row>
    <row r="3115" spans="1:8" s="2" customFormat="1" ht="16.899999999999999" customHeight="1">
      <c r="A3115" s="36"/>
      <c r="B3115" s="41"/>
      <c r="C3115" s="279" t="s">
        <v>7378</v>
      </c>
      <c r="D3115" s="279" t="s">
        <v>7379</v>
      </c>
      <c r="E3115" s="19" t="s">
        <v>157</v>
      </c>
      <c r="F3115" s="280">
        <v>33.795000000000002</v>
      </c>
      <c r="G3115" s="36"/>
      <c r="H3115" s="41"/>
    </row>
    <row r="3116" spans="1:8" s="2" customFormat="1" ht="16.899999999999999" customHeight="1">
      <c r="A3116" s="36"/>
      <c r="B3116" s="41"/>
      <c r="C3116" s="279" t="s">
        <v>7386</v>
      </c>
      <c r="D3116" s="279" t="s">
        <v>7387</v>
      </c>
      <c r="E3116" s="19" t="s">
        <v>157</v>
      </c>
      <c r="F3116" s="280">
        <v>811.08799999999997</v>
      </c>
      <c r="G3116" s="36"/>
      <c r="H3116" s="41"/>
    </row>
    <row r="3117" spans="1:8" s="2" customFormat="1" ht="16.899999999999999" customHeight="1">
      <c r="A3117" s="36"/>
      <c r="B3117" s="41"/>
      <c r="C3117" s="279" t="s">
        <v>7395</v>
      </c>
      <c r="D3117" s="279" t="s">
        <v>7396</v>
      </c>
      <c r="E3117" s="19" t="s">
        <v>157</v>
      </c>
      <c r="F3117" s="280">
        <v>1.405</v>
      </c>
      <c r="G3117" s="36"/>
      <c r="H3117" s="41"/>
    </row>
    <row r="3118" spans="1:8" s="2" customFormat="1" ht="16.899999999999999" customHeight="1">
      <c r="A3118" s="36"/>
      <c r="B3118" s="41"/>
      <c r="C3118" s="275" t="s">
        <v>5769</v>
      </c>
      <c r="D3118" s="276" t="s">
        <v>5770</v>
      </c>
      <c r="E3118" s="277" t="s">
        <v>152</v>
      </c>
      <c r="F3118" s="278">
        <v>192.572</v>
      </c>
      <c r="G3118" s="36"/>
      <c r="H3118" s="41"/>
    </row>
    <row r="3119" spans="1:8" s="2" customFormat="1" ht="16.899999999999999" customHeight="1">
      <c r="A3119" s="36"/>
      <c r="B3119" s="41"/>
      <c r="C3119" s="279" t="s">
        <v>19</v>
      </c>
      <c r="D3119" s="279" t="s">
        <v>7258</v>
      </c>
      <c r="E3119" s="19" t="s">
        <v>19</v>
      </c>
      <c r="F3119" s="280">
        <v>0</v>
      </c>
      <c r="G3119" s="36"/>
      <c r="H3119" s="41"/>
    </row>
    <row r="3120" spans="1:8" s="2" customFormat="1" ht="16.899999999999999" customHeight="1">
      <c r="A3120" s="36"/>
      <c r="B3120" s="41"/>
      <c r="C3120" s="279" t="s">
        <v>19</v>
      </c>
      <c r="D3120" s="279" t="s">
        <v>7196</v>
      </c>
      <c r="E3120" s="19" t="s">
        <v>19</v>
      </c>
      <c r="F3120" s="280">
        <v>0</v>
      </c>
      <c r="G3120" s="36"/>
      <c r="H3120" s="41"/>
    </row>
    <row r="3121" spans="1:8" s="2" customFormat="1" ht="16.899999999999999" customHeight="1">
      <c r="A3121" s="36"/>
      <c r="B3121" s="41"/>
      <c r="C3121" s="279" t="s">
        <v>19</v>
      </c>
      <c r="D3121" s="279" t="s">
        <v>7197</v>
      </c>
      <c r="E3121" s="19" t="s">
        <v>19</v>
      </c>
      <c r="F3121" s="280">
        <v>4.6500000000000004</v>
      </c>
      <c r="G3121" s="36"/>
      <c r="H3121" s="41"/>
    </row>
    <row r="3122" spans="1:8" s="2" customFormat="1" ht="16.899999999999999" customHeight="1">
      <c r="A3122" s="36"/>
      <c r="B3122" s="41"/>
      <c r="C3122" s="279" t="s">
        <v>19</v>
      </c>
      <c r="D3122" s="279" t="s">
        <v>7198</v>
      </c>
      <c r="E3122" s="19" t="s">
        <v>19</v>
      </c>
      <c r="F3122" s="280">
        <v>0</v>
      </c>
      <c r="G3122" s="36"/>
      <c r="H3122" s="41"/>
    </row>
    <row r="3123" spans="1:8" s="2" customFormat="1" ht="16.899999999999999" customHeight="1">
      <c r="A3123" s="36"/>
      <c r="B3123" s="41"/>
      <c r="C3123" s="279" t="s">
        <v>19</v>
      </c>
      <c r="D3123" s="279" t="s">
        <v>7199</v>
      </c>
      <c r="E3123" s="19" t="s">
        <v>19</v>
      </c>
      <c r="F3123" s="280">
        <v>0</v>
      </c>
      <c r="G3123" s="36"/>
      <c r="H3123" s="41"/>
    </row>
    <row r="3124" spans="1:8" s="2" customFormat="1" ht="16.899999999999999" customHeight="1">
      <c r="A3124" s="36"/>
      <c r="B3124" s="41"/>
      <c r="C3124" s="279" t="s">
        <v>19</v>
      </c>
      <c r="D3124" s="279" t="s">
        <v>7200</v>
      </c>
      <c r="E3124" s="19" t="s">
        <v>19</v>
      </c>
      <c r="F3124" s="280">
        <v>0</v>
      </c>
      <c r="G3124" s="36"/>
      <c r="H3124" s="41"/>
    </row>
    <row r="3125" spans="1:8" s="2" customFormat="1" ht="16.899999999999999" customHeight="1">
      <c r="A3125" s="36"/>
      <c r="B3125" s="41"/>
      <c r="C3125" s="279" t="s">
        <v>19</v>
      </c>
      <c r="D3125" s="279" t="s">
        <v>7201</v>
      </c>
      <c r="E3125" s="19" t="s">
        <v>19</v>
      </c>
      <c r="F3125" s="280">
        <v>0</v>
      </c>
      <c r="G3125" s="36"/>
      <c r="H3125" s="41"/>
    </row>
    <row r="3126" spans="1:8" s="2" customFormat="1" ht="16.899999999999999" customHeight="1">
      <c r="A3126" s="36"/>
      <c r="B3126" s="41"/>
      <c r="C3126" s="279" t="s">
        <v>19</v>
      </c>
      <c r="D3126" s="279" t="s">
        <v>7202</v>
      </c>
      <c r="E3126" s="19" t="s">
        <v>19</v>
      </c>
      <c r="F3126" s="280">
        <v>0</v>
      </c>
      <c r="G3126" s="36"/>
      <c r="H3126" s="41"/>
    </row>
    <row r="3127" spans="1:8" s="2" customFormat="1" ht="16.899999999999999" customHeight="1">
      <c r="A3127" s="36"/>
      <c r="B3127" s="41"/>
      <c r="C3127" s="279" t="s">
        <v>19</v>
      </c>
      <c r="D3127" s="279" t="s">
        <v>7203</v>
      </c>
      <c r="E3127" s="19" t="s">
        <v>19</v>
      </c>
      <c r="F3127" s="280">
        <v>0</v>
      </c>
      <c r="G3127" s="36"/>
      <c r="H3127" s="41"/>
    </row>
    <row r="3128" spans="1:8" s="2" customFormat="1" ht="16.899999999999999" customHeight="1">
      <c r="A3128" s="36"/>
      <c r="B3128" s="41"/>
      <c r="C3128" s="279" t="s">
        <v>19</v>
      </c>
      <c r="D3128" s="279" t="s">
        <v>7259</v>
      </c>
      <c r="E3128" s="19" t="s">
        <v>19</v>
      </c>
      <c r="F3128" s="280">
        <v>12.4</v>
      </c>
      <c r="G3128" s="36"/>
      <c r="H3128" s="41"/>
    </row>
    <row r="3129" spans="1:8" s="2" customFormat="1" ht="16.899999999999999" customHeight="1">
      <c r="A3129" s="36"/>
      <c r="B3129" s="41"/>
      <c r="C3129" s="279" t="s">
        <v>19</v>
      </c>
      <c r="D3129" s="279" t="s">
        <v>7260</v>
      </c>
      <c r="E3129" s="19" t="s">
        <v>19</v>
      </c>
      <c r="F3129" s="280">
        <v>22.6</v>
      </c>
      <c r="G3129" s="36"/>
      <c r="H3129" s="41"/>
    </row>
    <row r="3130" spans="1:8" s="2" customFormat="1" ht="16.899999999999999" customHeight="1">
      <c r="A3130" s="36"/>
      <c r="B3130" s="41"/>
      <c r="C3130" s="279" t="s">
        <v>19</v>
      </c>
      <c r="D3130" s="279" t="s">
        <v>7261</v>
      </c>
      <c r="E3130" s="19" t="s">
        <v>19</v>
      </c>
      <c r="F3130" s="280">
        <v>20.399999999999999</v>
      </c>
      <c r="G3130" s="36"/>
      <c r="H3130" s="41"/>
    </row>
    <row r="3131" spans="1:8" s="2" customFormat="1" ht="16.899999999999999" customHeight="1">
      <c r="A3131" s="36"/>
      <c r="B3131" s="41"/>
      <c r="C3131" s="279" t="s">
        <v>19</v>
      </c>
      <c r="D3131" s="279" t="s">
        <v>7262</v>
      </c>
      <c r="E3131" s="19" t="s">
        <v>19</v>
      </c>
      <c r="F3131" s="280">
        <v>9.282</v>
      </c>
      <c r="G3131" s="36"/>
      <c r="H3131" s="41"/>
    </row>
    <row r="3132" spans="1:8" s="2" customFormat="1" ht="16.899999999999999" customHeight="1">
      <c r="A3132" s="36"/>
      <c r="B3132" s="41"/>
      <c r="C3132" s="279" t="s">
        <v>19</v>
      </c>
      <c r="D3132" s="279" t="s">
        <v>7263</v>
      </c>
      <c r="E3132" s="19" t="s">
        <v>19</v>
      </c>
      <c r="F3132" s="280">
        <v>123.24</v>
      </c>
      <c r="G3132" s="36"/>
      <c r="H3132" s="41"/>
    </row>
    <row r="3133" spans="1:8" s="2" customFormat="1" ht="16.899999999999999" customHeight="1">
      <c r="A3133" s="36"/>
      <c r="B3133" s="41"/>
      <c r="C3133" s="279" t="s">
        <v>5769</v>
      </c>
      <c r="D3133" s="279" t="s">
        <v>349</v>
      </c>
      <c r="E3133" s="19" t="s">
        <v>19</v>
      </c>
      <c r="F3133" s="280">
        <v>192.572</v>
      </c>
      <c r="G3133" s="36"/>
      <c r="H3133" s="41"/>
    </row>
    <row r="3134" spans="1:8" s="2" customFormat="1" ht="16.899999999999999" customHeight="1">
      <c r="A3134" s="36"/>
      <c r="B3134" s="41"/>
      <c r="C3134" s="281" t="s">
        <v>7614</v>
      </c>
      <c r="D3134" s="36"/>
      <c r="E3134" s="36"/>
      <c r="F3134" s="36"/>
      <c r="G3134" s="36"/>
      <c r="H3134" s="41"/>
    </row>
    <row r="3135" spans="1:8" s="2" customFormat="1" ht="16.899999999999999" customHeight="1">
      <c r="A3135" s="36"/>
      <c r="B3135" s="41"/>
      <c r="C3135" s="279" t="s">
        <v>4081</v>
      </c>
      <c r="D3135" s="279" t="s">
        <v>4082</v>
      </c>
      <c r="E3135" s="19" t="s">
        <v>152</v>
      </c>
      <c r="F3135" s="280">
        <v>192.572</v>
      </c>
      <c r="G3135" s="36"/>
      <c r="H3135" s="41"/>
    </row>
    <row r="3136" spans="1:8" s="2" customFormat="1" ht="16.899999999999999" customHeight="1">
      <c r="A3136" s="36"/>
      <c r="B3136" s="41"/>
      <c r="C3136" s="279" t="s">
        <v>5982</v>
      </c>
      <c r="D3136" s="279" t="s">
        <v>5983</v>
      </c>
      <c r="E3136" s="19" t="s">
        <v>152</v>
      </c>
      <c r="F3136" s="280">
        <v>617.79999999999995</v>
      </c>
      <c r="G3136" s="36"/>
      <c r="H3136" s="41"/>
    </row>
    <row r="3137" spans="1:8" s="2" customFormat="1" ht="16.899999999999999" customHeight="1">
      <c r="A3137" s="36"/>
      <c r="B3137" s="41"/>
      <c r="C3137" s="279" t="s">
        <v>694</v>
      </c>
      <c r="D3137" s="279" t="s">
        <v>695</v>
      </c>
      <c r="E3137" s="19" t="s">
        <v>152</v>
      </c>
      <c r="F3137" s="280">
        <v>243.572</v>
      </c>
      <c r="G3137" s="36"/>
      <c r="H3137" s="41"/>
    </row>
    <row r="3138" spans="1:8" s="2" customFormat="1" ht="16.899999999999999" customHeight="1">
      <c r="A3138" s="36"/>
      <c r="B3138" s="41"/>
      <c r="C3138" s="275" t="s">
        <v>7156</v>
      </c>
      <c r="D3138" s="276" t="s">
        <v>7157</v>
      </c>
      <c r="E3138" s="277" t="s">
        <v>152</v>
      </c>
      <c r="F3138" s="278">
        <v>220.65299999999999</v>
      </c>
      <c r="G3138" s="36"/>
      <c r="H3138" s="41"/>
    </row>
    <row r="3139" spans="1:8" s="2" customFormat="1" ht="16.899999999999999" customHeight="1">
      <c r="A3139" s="36"/>
      <c r="B3139" s="41"/>
      <c r="C3139" s="279" t="s">
        <v>19</v>
      </c>
      <c r="D3139" s="279" t="s">
        <v>7196</v>
      </c>
      <c r="E3139" s="19" t="s">
        <v>19</v>
      </c>
      <c r="F3139" s="280">
        <v>0</v>
      </c>
      <c r="G3139" s="36"/>
      <c r="H3139" s="41"/>
    </row>
    <row r="3140" spans="1:8" s="2" customFormat="1" ht="16.899999999999999" customHeight="1">
      <c r="A3140" s="36"/>
      <c r="B3140" s="41"/>
      <c r="C3140" s="279" t="s">
        <v>19</v>
      </c>
      <c r="D3140" s="279" t="s">
        <v>7240</v>
      </c>
      <c r="E3140" s="19" t="s">
        <v>19</v>
      </c>
      <c r="F3140" s="280">
        <v>6.6150000000000002</v>
      </c>
      <c r="G3140" s="36"/>
      <c r="H3140" s="41"/>
    </row>
    <row r="3141" spans="1:8" s="2" customFormat="1" ht="16.899999999999999" customHeight="1">
      <c r="A3141" s="36"/>
      <c r="B3141" s="41"/>
      <c r="C3141" s="279" t="s">
        <v>19</v>
      </c>
      <c r="D3141" s="279" t="s">
        <v>7241</v>
      </c>
      <c r="E3141" s="19" t="s">
        <v>19</v>
      </c>
      <c r="F3141" s="280">
        <v>33.49</v>
      </c>
      <c r="G3141" s="36"/>
      <c r="H3141" s="41"/>
    </row>
    <row r="3142" spans="1:8" s="2" customFormat="1" ht="16.899999999999999" customHeight="1">
      <c r="A3142" s="36"/>
      <c r="B3142" s="41"/>
      <c r="C3142" s="279" t="s">
        <v>5982</v>
      </c>
      <c r="D3142" s="279" t="s">
        <v>5983</v>
      </c>
      <c r="E3142" s="19" t="s">
        <v>152</v>
      </c>
      <c r="F3142" s="280">
        <v>617.79999999999995</v>
      </c>
      <c r="G3142" s="36"/>
      <c r="H3142" s="41"/>
    </row>
    <row r="3143" spans="1:8" s="2" customFormat="1" ht="16.899999999999999" customHeight="1">
      <c r="A3143" s="36"/>
      <c r="B3143" s="41"/>
      <c r="C3143" s="279" t="s">
        <v>671</v>
      </c>
      <c r="D3143" s="279" t="s">
        <v>672</v>
      </c>
      <c r="E3143" s="19" t="s">
        <v>152</v>
      </c>
      <c r="F3143" s="280">
        <v>323.22800000000001</v>
      </c>
      <c r="G3143" s="36"/>
      <c r="H3143" s="41"/>
    </row>
    <row r="3144" spans="1:8" s="2" customFormat="1" ht="16.899999999999999" customHeight="1">
      <c r="A3144" s="36"/>
      <c r="B3144" s="41"/>
      <c r="C3144" s="279" t="s">
        <v>709</v>
      </c>
      <c r="D3144" s="279" t="s">
        <v>710</v>
      </c>
      <c r="E3144" s="19" t="s">
        <v>152</v>
      </c>
      <c r="F3144" s="280">
        <v>481.971</v>
      </c>
      <c r="G3144" s="36"/>
      <c r="H3144" s="41"/>
    </row>
    <row r="3145" spans="1:8" s="2" customFormat="1" ht="16.899999999999999" customHeight="1">
      <c r="A3145" s="36"/>
      <c r="B3145" s="41"/>
      <c r="C3145" s="275" t="s">
        <v>7161</v>
      </c>
      <c r="D3145" s="276" t="s">
        <v>7162</v>
      </c>
      <c r="E3145" s="277" t="s">
        <v>152</v>
      </c>
      <c r="F3145" s="278">
        <v>107.74299999999999</v>
      </c>
      <c r="G3145" s="36"/>
      <c r="H3145" s="41"/>
    </row>
    <row r="3146" spans="1:8" s="2" customFormat="1" ht="16.899999999999999" customHeight="1">
      <c r="A3146" s="36"/>
      <c r="B3146" s="41"/>
      <c r="C3146" s="279" t="s">
        <v>19</v>
      </c>
      <c r="D3146" s="279" t="s">
        <v>7214</v>
      </c>
      <c r="E3146" s="19" t="s">
        <v>19</v>
      </c>
      <c r="F3146" s="280">
        <v>107.74299999999999</v>
      </c>
      <c r="G3146" s="36"/>
      <c r="H3146" s="41"/>
    </row>
    <row r="3147" spans="1:8" s="2" customFormat="1" ht="16.899999999999999" customHeight="1">
      <c r="A3147" s="36"/>
      <c r="B3147" s="41"/>
      <c r="C3147" s="279" t="s">
        <v>7161</v>
      </c>
      <c r="D3147" s="279" t="s">
        <v>349</v>
      </c>
      <c r="E3147" s="19" t="s">
        <v>19</v>
      </c>
      <c r="F3147" s="280">
        <v>107.74299999999999</v>
      </c>
      <c r="G3147" s="36"/>
      <c r="H3147" s="41"/>
    </row>
    <row r="3148" spans="1:8" s="2" customFormat="1" ht="16.899999999999999" customHeight="1">
      <c r="A3148" s="36"/>
      <c r="B3148" s="41"/>
      <c r="C3148" s="281" t="s">
        <v>7614</v>
      </c>
      <c r="D3148" s="36"/>
      <c r="E3148" s="36"/>
      <c r="F3148" s="36"/>
      <c r="G3148" s="36"/>
      <c r="H3148" s="41"/>
    </row>
    <row r="3149" spans="1:8" s="2" customFormat="1" ht="16.899999999999999" customHeight="1">
      <c r="A3149" s="36"/>
      <c r="B3149" s="41"/>
      <c r="C3149" s="279" t="s">
        <v>7210</v>
      </c>
      <c r="D3149" s="279" t="s">
        <v>7211</v>
      </c>
      <c r="E3149" s="19" t="s">
        <v>152</v>
      </c>
      <c r="F3149" s="280">
        <v>107.74299999999999</v>
      </c>
      <c r="G3149" s="36"/>
      <c r="H3149" s="41"/>
    </row>
    <row r="3150" spans="1:8" s="2" customFormat="1" ht="16.899999999999999" customHeight="1">
      <c r="A3150" s="36"/>
      <c r="B3150" s="41"/>
      <c r="C3150" s="279" t="s">
        <v>7224</v>
      </c>
      <c r="D3150" s="279" t="s">
        <v>7225</v>
      </c>
      <c r="E3150" s="19" t="s">
        <v>152</v>
      </c>
      <c r="F3150" s="280">
        <v>107.74299999999999</v>
      </c>
      <c r="G3150" s="36"/>
      <c r="H3150" s="41"/>
    </row>
    <row r="3151" spans="1:8" s="2" customFormat="1" ht="16.899999999999999" customHeight="1">
      <c r="A3151" s="36"/>
      <c r="B3151" s="41"/>
      <c r="C3151" s="279" t="s">
        <v>709</v>
      </c>
      <c r="D3151" s="279" t="s">
        <v>710</v>
      </c>
      <c r="E3151" s="19" t="s">
        <v>152</v>
      </c>
      <c r="F3151" s="280">
        <v>481.971</v>
      </c>
      <c r="G3151" s="36"/>
      <c r="H3151" s="41"/>
    </row>
    <row r="3152" spans="1:8" s="2" customFormat="1" ht="16.899999999999999" customHeight="1">
      <c r="A3152" s="36"/>
      <c r="B3152" s="41"/>
      <c r="C3152" s="275" t="s">
        <v>7165</v>
      </c>
      <c r="D3152" s="276" t="s">
        <v>213</v>
      </c>
      <c r="E3152" s="277" t="s">
        <v>135</v>
      </c>
      <c r="F3152" s="278">
        <v>430.97</v>
      </c>
      <c r="G3152" s="36"/>
      <c r="H3152" s="41"/>
    </row>
    <row r="3153" spans="1:8" s="2" customFormat="1" ht="16.899999999999999" customHeight="1">
      <c r="A3153" s="36"/>
      <c r="B3153" s="41"/>
      <c r="C3153" s="279" t="s">
        <v>19</v>
      </c>
      <c r="D3153" s="279" t="s">
        <v>7195</v>
      </c>
      <c r="E3153" s="19" t="s">
        <v>19</v>
      </c>
      <c r="F3153" s="280">
        <v>0</v>
      </c>
      <c r="G3153" s="36"/>
      <c r="H3153" s="41"/>
    </row>
    <row r="3154" spans="1:8" s="2" customFormat="1" ht="16.899999999999999" customHeight="1">
      <c r="A3154" s="36"/>
      <c r="B3154" s="41"/>
      <c r="C3154" s="279" t="s">
        <v>19</v>
      </c>
      <c r="D3154" s="279" t="s">
        <v>7196</v>
      </c>
      <c r="E3154" s="19" t="s">
        <v>19</v>
      </c>
      <c r="F3154" s="280">
        <v>0</v>
      </c>
      <c r="G3154" s="36"/>
      <c r="H3154" s="41"/>
    </row>
    <row r="3155" spans="1:8" s="2" customFormat="1" ht="16.899999999999999" customHeight="1">
      <c r="A3155" s="36"/>
      <c r="B3155" s="41"/>
      <c r="C3155" s="279" t="s">
        <v>19</v>
      </c>
      <c r="D3155" s="279" t="s">
        <v>7197</v>
      </c>
      <c r="E3155" s="19" t="s">
        <v>19</v>
      </c>
      <c r="F3155" s="280">
        <v>4.6500000000000004</v>
      </c>
      <c r="G3155" s="36"/>
      <c r="H3155" s="41"/>
    </row>
    <row r="3156" spans="1:8" s="2" customFormat="1" ht="16.899999999999999" customHeight="1">
      <c r="A3156" s="36"/>
      <c r="B3156" s="41"/>
      <c r="C3156" s="279" t="s">
        <v>19</v>
      </c>
      <c r="D3156" s="279" t="s">
        <v>7198</v>
      </c>
      <c r="E3156" s="19" t="s">
        <v>19</v>
      </c>
      <c r="F3156" s="280">
        <v>0</v>
      </c>
      <c r="G3156" s="36"/>
      <c r="H3156" s="41"/>
    </row>
    <row r="3157" spans="1:8" s="2" customFormat="1" ht="16.899999999999999" customHeight="1">
      <c r="A3157" s="36"/>
      <c r="B3157" s="41"/>
      <c r="C3157" s="279" t="s">
        <v>19</v>
      </c>
      <c r="D3157" s="279" t="s">
        <v>7199</v>
      </c>
      <c r="E3157" s="19" t="s">
        <v>19</v>
      </c>
      <c r="F3157" s="280">
        <v>0</v>
      </c>
      <c r="G3157" s="36"/>
      <c r="H3157" s="41"/>
    </row>
    <row r="3158" spans="1:8" s="2" customFormat="1" ht="16.899999999999999" customHeight="1">
      <c r="A3158" s="36"/>
      <c r="B3158" s="41"/>
      <c r="C3158" s="279" t="s">
        <v>19</v>
      </c>
      <c r="D3158" s="279" t="s">
        <v>7200</v>
      </c>
      <c r="E3158" s="19" t="s">
        <v>19</v>
      </c>
      <c r="F3158" s="280">
        <v>0</v>
      </c>
      <c r="G3158" s="36"/>
      <c r="H3158" s="41"/>
    </row>
    <row r="3159" spans="1:8" s="2" customFormat="1" ht="16.899999999999999" customHeight="1">
      <c r="A3159" s="36"/>
      <c r="B3159" s="41"/>
      <c r="C3159" s="279" t="s">
        <v>19</v>
      </c>
      <c r="D3159" s="279" t="s">
        <v>7201</v>
      </c>
      <c r="E3159" s="19" t="s">
        <v>19</v>
      </c>
      <c r="F3159" s="280">
        <v>0</v>
      </c>
      <c r="G3159" s="36"/>
      <c r="H3159" s="41"/>
    </row>
    <row r="3160" spans="1:8" s="2" customFormat="1" ht="16.899999999999999" customHeight="1">
      <c r="A3160" s="36"/>
      <c r="B3160" s="41"/>
      <c r="C3160" s="279" t="s">
        <v>19</v>
      </c>
      <c r="D3160" s="279" t="s">
        <v>7202</v>
      </c>
      <c r="E3160" s="19" t="s">
        <v>19</v>
      </c>
      <c r="F3160" s="280">
        <v>0</v>
      </c>
      <c r="G3160" s="36"/>
      <c r="H3160" s="41"/>
    </row>
    <row r="3161" spans="1:8" s="2" customFormat="1" ht="16.899999999999999" customHeight="1">
      <c r="A3161" s="36"/>
      <c r="B3161" s="41"/>
      <c r="C3161" s="279" t="s">
        <v>19</v>
      </c>
      <c r="D3161" s="279" t="s">
        <v>7203</v>
      </c>
      <c r="E3161" s="19" t="s">
        <v>19</v>
      </c>
      <c r="F3161" s="280">
        <v>0</v>
      </c>
      <c r="G3161" s="36"/>
      <c r="H3161" s="41"/>
    </row>
    <row r="3162" spans="1:8" s="2" customFormat="1" ht="16.899999999999999" customHeight="1">
      <c r="A3162" s="36"/>
      <c r="B3162" s="41"/>
      <c r="C3162" s="279" t="s">
        <v>19</v>
      </c>
      <c r="D3162" s="279" t="s">
        <v>7204</v>
      </c>
      <c r="E3162" s="19" t="s">
        <v>19</v>
      </c>
      <c r="F3162" s="280">
        <v>38.5</v>
      </c>
      <c r="G3162" s="36"/>
      <c r="H3162" s="41"/>
    </row>
    <row r="3163" spans="1:8" s="2" customFormat="1" ht="16.899999999999999" customHeight="1">
      <c r="A3163" s="36"/>
      <c r="B3163" s="41"/>
      <c r="C3163" s="279" t="s">
        <v>19</v>
      </c>
      <c r="D3163" s="279" t="s">
        <v>7205</v>
      </c>
      <c r="E3163" s="19" t="s">
        <v>19</v>
      </c>
      <c r="F3163" s="280">
        <v>70</v>
      </c>
      <c r="G3163" s="36"/>
      <c r="H3163" s="41"/>
    </row>
    <row r="3164" spans="1:8" s="2" customFormat="1" ht="16.899999999999999" customHeight="1">
      <c r="A3164" s="36"/>
      <c r="B3164" s="41"/>
      <c r="C3164" s="279" t="s">
        <v>19</v>
      </c>
      <c r="D3164" s="279" t="s">
        <v>7206</v>
      </c>
      <c r="E3164" s="19" t="s">
        <v>19</v>
      </c>
      <c r="F3164" s="280">
        <v>67.5</v>
      </c>
      <c r="G3164" s="36"/>
      <c r="H3164" s="41"/>
    </row>
    <row r="3165" spans="1:8" s="2" customFormat="1" ht="16.899999999999999" customHeight="1">
      <c r="A3165" s="36"/>
      <c r="B3165" s="41"/>
      <c r="C3165" s="279" t="s">
        <v>19</v>
      </c>
      <c r="D3165" s="279" t="s">
        <v>7318</v>
      </c>
      <c r="E3165" s="19" t="s">
        <v>19</v>
      </c>
      <c r="F3165" s="280">
        <v>56.32</v>
      </c>
      <c r="G3165" s="36"/>
      <c r="H3165" s="41"/>
    </row>
    <row r="3166" spans="1:8" s="2" customFormat="1" ht="16.899999999999999" customHeight="1">
      <c r="A3166" s="36"/>
      <c r="B3166" s="41"/>
      <c r="C3166" s="279" t="s">
        <v>7170</v>
      </c>
      <c r="D3166" s="279" t="s">
        <v>349</v>
      </c>
      <c r="E3166" s="19" t="s">
        <v>19</v>
      </c>
      <c r="F3166" s="280">
        <v>921.56</v>
      </c>
      <c r="G3166" s="36"/>
      <c r="H3166" s="41"/>
    </row>
    <row r="3167" spans="1:8" s="2" customFormat="1" ht="16.899999999999999" customHeight="1">
      <c r="A3167" s="36"/>
      <c r="B3167" s="41"/>
      <c r="C3167" s="281" t="s">
        <v>7614</v>
      </c>
      <c r="D3167" s="36"/>
      <c r="E3167" s="36"/>
      <c r="F3167" s="36"/>
      <c r="G3167" s="36"/>
      <c r="H3167" s="41"/>
    </row>
    <row r="3168" spans="1:8" s="2" customFormat="1" ht="16.899999999999999" customHeight="1">
      <c r="A3168" s="36"/>
      <c r="B3168" s="41"/>
      <c r="C3168" s="279" t="s">
        <v>7312</v>
      </c>
      <c r="D3168" s="279" t="s">
        <v>7313</v>
      </c>
      <c r="E3168" s="19" t="s">
        <v>135</v>
      </c>
      <c r="F3168" s="280">
        <v>921.56</v>
      </c>
      <c r="G3168" s="36"/>
      <c r="H3168" s="41"/>
    </row>
    <row r="3169" spans="1:8" s="2" customFormat="1" ht="16.899999999999999" customHeight="1">
      <c r="A3169" s="36"/>
      <c r="B3169" s="41"/>
      <c r="C3169" s="279" t="s">
        <v>7180</v>
      </c>
      <c r="D3169" s="279" t="s">
        <v>7181</v>
      </c>
      <c r="E3169" s="19" t="s">
        <v>135</v>
      </c>
      <c r="F3169" s="280">
        <v>921.56</v>
      </c>
      <c r="G3169" s="36"/>
      <c r="H3169" s="41"/>
    </row>
    <row r="3170" spans="1:8" s="2" customFormat="1" ht="16.899999999999999" customHeight="1">
      <c r="A3170" s="36"/>
      <c r="B3170" s="41"/>
      <c r="C3170" s="279" t="s">
        <v>1927</v>
      </c>
      <c r="D3170" s="279" t="s">
        <v>1928</v>
      </c>
      <c r="E3170" s="19" t="s">
        <v>157</v>
      </c>
      <c r="F3170" s="280">
        <v>165.881</v>
      </c>
      <c r="G3170" s="36"/>
      <c r="H3170" s="41"/>
    </row>
    <row r="3171" spans="1:8" s="2" customFormat="1" ht="16.899999999999999" customHeight="1">
      <c r="A3171" s="36"/>
      <c r="B3171" s="41"/>
      <c r="C3171" s="279" t="s">
        <v>1934</v>
      </c>
      <c r="D3171" s="279" t="s">
        <v>1935</v>
      </c>
      <c r="E3171" s="19" t="s">
        <v>157</v>
      </c>
      <c r="F3171" s="280">
        <v>3981.1390000000001</v>
      </c>
      <c r="G3171" s="36"/>
      <c r="H3171" s="41"/>
    </row>
    <row r="3172" spans="1:8" s="2" customFormat="1" ht="16.899999999999999" customHeight="1">
      <c r="A3172" s="36"/>
      <c r="B3172" s="41"/>
      <c r="C3172" s="279" t="s">
        <v>1978</v>
      </c>
      <c r="D3172" s="279" t="s">
        <v>1979</v>
      </c>
      <c r="E3172" s="19" t="s">
        <v>157</v>
      </c>
      <c r="F3172" s="280">
        <v>165.881</v>
      </c>
      <c r="G3172" s="36"/>
      <c r="H3172" s="41"/>
    </row>
    <row r="3173" spans="1:8" s="2" customFormat="1" ht="16.899999999999999" customHeight="1">
      <c r="A3173" s="36"/>
      <c r="B3173" s="41"/>
      <c r="C3173" s="275" t="s">
        <v>7173</v>
      </c>
      <c r="D3173" s="276" t="s">
        <v>7174</v>
      </c>
      <c r="E3173" s="277" t="s">
        <v>152</v>
      </c>
      <c r="F3173" s="278">
        <v>51</v>
      </c>
      <c r="G3173" s="36"/>
      <c r="H3173" s="41"/>
    </row>
    <row r="3174" spans="1:8" s="2" customFormat="1" ht="16.899999999999999" customHeight="1">
      <c r="A3174" s="36"/>
      <c r="B3174" s="41"/>
      <c r="C3174" s="279" t="s">
        <v>19</v>
      </c>
      <c r="D3174" s="279" t="s">
        <v>7216</v>
      </c>
      <c r="E3174" s="19" t="s">
        <v>19</v>
      </c>
      <c r="F3174" s="280">
        <v>0</v>
      </c>
      <c r="G3174" s="36"/>
      <c r="H3174" s="41"/>
    </row>
    <row r="3175" spans="1:8" s="2" customFormat="1" ht="16.899999999999999" customHeight="1">
      <c r="A3175" s="36"/>
      <c r="B3175" s="41"/>
      <c r="C3175" s="279" t="s">
        <v>19</v>
      </c>
      <c r="D3175" s="279" t="s">
        <v>7217</v>
      </c>
      <c r="E3175" s="19" t="s">
        <v>19</v>
      </c>
      <c r="F3175" s="280">
        <v>13.5</v>
      </c>
      <c r="G3175" s="36"/>
      <c r="H3175" s="41"/>
    </row>
    <row r="3176" spans="1:8" s="2" customFormat="1" ht="16.899999999999999" customHeight="1">
      <c r="A3176" s="36"/>
      <c r="B3176" s="41"/>
      <c r="C3176" s="279" t="s">
        <v>19</v>
      </c>
      <c r="D3176" s="279" t="s">
        <v>7218</v>
      </c>
      <c r="E3176" s="19" t="s">
        <v>19</v>
      </c>
      <c r="F3176" s="280">
        <v>0</v>
      </c>
      <c r="G3176" s="36"/>
      <c r="H3176" s="41"/>
    </row>
    <row r="3177" spans="1:8" s="2" customFormat="1" ht="16.899999999999999" customHeight="1">
      <c r="A3177" s="36"/>
      <c r="B3177" s="41"/>
      <c r="C3177" s="279" t="s">
        <v>19</v>
      </c>
      <c r="D3177" s="279" t="s">
        <v>7219</v>
      </c>
      <c r="E3177" s="19" t="s">
        <v>19</v>
      </c>
      <c r="F3177" s="280">
        <v>37.5</v>
      </c>
      <c r="G3177" s="36"/>
      <c r="H3177" s="41"/>
    </row>
    <row r="3178" spans="1:8" s="2" customFormat="1" ht="16.899999999999999" customHeight="1">
      <c r="A3178" s="36"/>
      <c r="B3178" s="41"/>
      <c r="C3178" s="279" t="s">
        <v>7173</v>
      </c>
      <c r="D3178" s="279" t="s">
        <v>349</v>
      </c>
      <c r="E3178" s="19" t="s">
        <v>19</v>
      </c>
      <c r="F3178" s="280">
        <v>51</v>
      </c>
      <c r="G3178" s="36"/>
      <c r="H3178" s="41"/>
    </row>
    <row r="3179" spans="1:8" s="2" customFormat="1" ht="16.899999999999999" customHeight="1">
      <c r="A3179" s="36"/>
      <c r="B3179" s="41"/>
      <c r="C3179" s="281" t="s">
        <v>7614</v>
      </c>
      <c r="D3179" s="36"/>
      <c r="E3179" s="36"/>
      <c r="F3179" s="36"/>
      <c r="G3179" s="36"/>
      <c r="H3179" s="41"/>
    </row>
    <row r="3180" spans="1:8" s="2" customFormat="1" ht="16.899999999999999" customHeight="1">
      <c r="A3180" s="36"/>
      <c r="B3180" s="41"/>
      <c r="C3180" s="279" t="s">
        <v>5313</v>
      </c>
      <c r="D3180" s="279" t="s">
        <v>5314</v>
      </c>
      <c r="E3180" s="19" t="s">
        <v>152</v>
      </c>
      <c r="F3180" s="280">
        <v>51</v>
      </c>
      <c r="G3180" s="36"/>
      <c r="H3180" s="41"/>
    </row>
    <row r="3181" spans="1:8" s="2" customFormat="1" ht="16.899999999999999" customHeight="1">
      <c r="A3181" s="36"/>
      <c r="B3181" s="41"/>
      <c r="C3181" s="279" t="s">
        <v>5982</v>
      </c>
      <c r="D3181" s="279" t="s">
        <v>5983</v>
      </c>
      <c r="E3181" s="19" t="s">
        <v>152</v>
      </c>
      <c r="F3181" s="280">
        <v>617.79999999999995</v>
      </c>
      <c r="G3181" s="36"/>
      <c r="H3181" s="41"/>
    </row>
    <row r="3182" spans="1:8" s="2" customFormat="1" ht="16.899999999999999" customHeight="1">
      <c r="A3182" s="36"/>
      <c r="B3182" s="41"/>
      <c r="C3182" s="279" t="s">
        <v>694</v>
      </c>
      <c r="D3182" s="279" t="s">
        <v>695</v>
      </c>
      <c r="E3182" s="19" t="s">
        <v>152</v>
      </c>
      <c r="F3182" s="280">
        <v>243.572</v>
      </c>
      <c r="G3182" s="36"/>
      <c r="H3182" s="41"/>
    </row>
    <row r="3183" spans="1:8" s="2" customFormat="1" ht="16.899999999999999" customHeight="1">
      <c r="A3183" s="36"/>
      <c r="B3183" s="41"/>
      <c r="C3183" s="279" t="s">
        <v>709</v>
      </c>
      <c r="D3183" s="279" t="s">
        <v>710</v>
      </c>
      <c r="E3183" s="19" t="s">
        <v>152</v>
      </c>
      <c r="F3183" s="280">
        <v>481.971</v>
      </c>
      <c r="G3183" s="36"/>
      <c r="H3183" s="41"/>
    </row>
    <row r="3184" spans="1:8" s="2" customFormat="1" ht="16.899999999999999" customHeight="1">
      <c r="A3184" s="36"/>
      <c r="B3184" s="41"/>
      <c r="C3184" s="279" t="s">
        <v>2443</v>
      </c>
      <c r="D3184" s="279" t="s">
        <v>723</v>
      </c>
      <c r="E3184" s="19" t="s">
        <v>152</v>
      </c>
      <c r="F3184" s="280">
        <v>51</v>
      </c>
      <c r="G3184" s="36"/>
      <c r="H3184" s="41"/>
    </row>
    <row r="3185" spans="1:8" s="2" customFormat="1" ht="26.45" customHeight="1">
      <c r="A3185" s="36"/>
      <c r="B3185" s="41"/>
      <c r="C3185" s="274" t="s">
        <v>7674</v>
      </c>
      <c r="D3185" s="274" t="s">
        <v>127</v>
      </c>
      <c r="E3185" s="36"/>
      <c r="F3185" s="36"/>
      <c r="G3185" s="36"/>
      <c r="H3185" s="41"/>
    </row>
    <row r="3186" spans="1:8" s="2" customFormat="1" ht="16.899999999999999" customHeight="1">
      <c r="A3186" s="36"/>
      <c r="B3186" s="41"/>
      <c r="C3186" s="275" t="s">
        <v>7152</v>
      </c>
      <c r="D3186" s="276" t="s">
        <v>7153</v>
      </c>
      <c r="E3186" s="277" t="s">
        <v>135</v>
      </c>
      <c r="F3186" s="278">
        <v>90.75</v>
      </c>
      <c r="G3186" s="36"/>
      <c r="H3186" s="41"/>
    </row>
    <row r="3187" spans="1:8" s="2" customFormat="1" ht="16.899999999999999" customHeight="1">
      <c r="A3187" s="36"/>
      <c r="B3187" s="41"/>
      <c r="C3187" s="279" t="s">
        <v>19</v>
      </c>
      <c r="D3187" s="279" t="s">
        <v>7447</v>
      </c>
      <c r="E3187" s="19" t="s">
        <v>19</v>
      </c>
      <c r="F3187" s="280">
        <v>0</v>
      </c>
      <c r="G3187" s="36"/>
      <c r="H3187" s="41"/>
    </row>
    <row r="3188" spans="1:8" s="2" customFormat="1" ht="16.899999999999999" customHeight="1">
      <c r="A3188" s="36"/>
      <c r="B3188" s="41"/>
      <c r="C3188" s="279" t="s">
        <v>7152</v>
      </c>
      <c r="D3188" s="279" t="s">
        <v>7448</v>
      </c>
      <c r="E3188" s="19" t="s">
        <v>19</v>
      </c>
      <c r="F3188" s="280">
        <v>90.75</v>
      </c>
      <c r="G3188" s="36"/>
      <c r="H3188" s="41"/>
    </row>
    <row r="3189" spans="1:8" s="2" customFormat="1" ht="16.899999999999999" customHeight="1">
      <c r="A3189" s="36"/>
      <c r="B3189" s="41"/>
      <c r="C3189" s="281" t="s">
        <v>7614</v>
      </c>
      <c r="D3189" s="36"/>
      <c r="E3189" s="36"/>
      <c r="F3189" s="36"/>
      <c r="G3189" s="36"/>
      <c r="H3189" s="41"/>
    </row>
    <row r="3190" spans="1:8" s="2" customFormat="1" ht="16.899999999999999" customHeight="1">
      <c r="A3190" s="36"/>
      <c r="B3190" s="41"/>
      <c r="C3190" s="279" t="s">
        <v>7345</v>
      </c>
      <c r="D3190" s="279" t="s">
        <v>7346</v>
      </c>
      <c r="E3190" s="19" t="s">
        <v>135</v>
      </c>
      <c r="F3190" s="280">
        <v>90.75</v>
      </c>
      <c r="G3190" s="36"/>
      <c r="H3190" s="41"/>
    </row>
    <row r="3191" spans="1:8" s="2" customFormat="1" ht="16.899999999999999" customHeight="1">
      <c r="A3191" s="36"/>
      <c r="B3191" s="41"/>
      <c r="C3191" s="279" t="s">
        <v>7184</v>
      </c>
      <c r="D3191" s="279" t="s">
        <v>7185</v>
      </c>
      <c r="E3191" s="19" t="s">
        <v>135</v>
      </c>
      <c r="F3191" s="280">
        <v>90.75</v>
      </c>
      <c r="G3191" s="36"/>
      <c r="H3191" s="41"/>
    </row>
    <row r="3192" spans="1:8" s="2" customFormat="1" ht="16.899999999999999" customHeight="1">
      <c r="A3192" s="36"/>
      <c r="B3192" s="41"/>
      <c r="C3192" s="279" t="s">
        <v>7378</v>
      </c>
      <c r="D3192" s="279" t="s">
        <v>7379</v>
      </c>
      <c r="E3192" s="19" t="s">
        <v>157</v>
      </c>
      <c r="F3192" s="280">
        <v>9.0999999999999998E-2</v>
      </c>
      <c r="G3192" s="36"/>
      <c r="H3192" s="41"/>
    </row>
    <row r="3193" spans="1:8" s="2" customFormat="1" ht="16.899999999999999" customHeight="1">
      <c r="A3193" s="36"/>
      <c r="B3193" s="41"/>
      <c r="C3193" s="279" t="s">
        <v>7386</v>
      </c>
      <c r="D3193" s="279" t="s">
        <v>7387</v>
      </c>
      <c r="E3193" s="19" t="s">
        <v>157</v>
      </c>
      <c r="F3193" s="280">
        <v>2.1779999999999999</v>
      </c>
      <c r="G3193" s="36"/>
      <c r="H3193" s="41"/>
    </row>
    <row r="3194" spans="1:8" s="2" customFormat="1" ht="16.899999999999999" customHeight="1">
      <c r="A3194" s="36"/>
      <c r="B3194" s="41"/>
      <c r="C3194" s="279" t="s">
        <v>7395</v>
      </c>
      <c r="D3194" s="279" t="s">
        <v>7396</v>
      </c>
      <c r="E3194" s="19" t="s">
        <v>157</v>
      </c>
      <c r="F3194" s="280">
        <v>9.0999999999999998E-2</v>
      </c>
      <c r="G3194" s="36"/>
      <c r="H3194" s="41"/>
    </row>
    <row r="3195" spans="1:8" s="2" customFormat="1" ht="16.899999999999999" customHeight="1">
      <c r="A3195" s="36"/>
      <c r="B3195" s="41"/>
      <c r="C3195" s="275" t="s">
        <v>5769</v>
      </c>
      <c r="D3195" s="276" t="s">
        <v>5770</v>
      </c>
      <c r="E3195" s="277" t="s">
        <v>152</v>
      </c>
      <c r="F3195" s="278">
        <v>31.6</v>
      </c>
      <c r="G3195" s="36"/>
      <c r="H3195" s="41"/>
    </row>
    <row r="3196" spans="1:8" s="2" customFormat="1" ht="16.899999999999999" customHeight="1">
      <c r="A3196" s="36"/>
      <c r="B3196" s="41"/>
      <c r="C3196" s="279" t="s">
        <v>19</v>
      </c>
      <c r="D3196" s="279" t="s">
        <v>7428</v>
      </c>
      <c r="E3196" s="19" t="s">
        <v>19</v>
      </c>
      <c r="F3196" s="280">
        <v>0</v>
      </c>
      <c r="G3196" s="36"/>
      <c r="H3196" s="41"/>
    </row>
    <row r="3197" spans="1:8" s="2" customFormat="1" ht="16.899999999999999" customHeight="1">
      <c r="A3197" s="36"/>
      <c r="B3197" s="41"/>
      <c r="C3197" s="279" t="s">
        <v>19</v>
      </c>
      <c r="D3197" s="279" t="s">
        <v>7429</v>
      </c>
      <c r="E3197" s="19" t="s">
        <v>19</v>
      </c>
      <c r="F3197" s="280">
        <v>31.6</v>
      </c>
      <c r="G3197" s="36"/>
      <c r="H3197" s="41"/>
    </row>
    <row r="3198" spans="1:8" s="2" customFormat="1" ht="16.899999999999999" customHeight="1">
      <c r="A3198" s="36"/>
      <c r="B3198" s="41"/>
      <c r="C3198" s="279" t="s">
        <v>5769</v>
      </c>
      <c r="D3198" s="279" t="s">
        <v>349</v>
      </c>
      <c r="E3198" s="19" t="s">
        <v>19</v>
      </c>
      <c r="F3198" s="280">
        <v>31.6</v>
      </c>
      <c r="G3198" s="36"/>
      <c r="H3198" s="41"/>
    </row>
    <row r="3199" spans="1:8" s="2" customFormat="1" ht="16.899999999999999" customHeight="1">
      <c r="A3199" s="36"/>
      <c r="B3199" s="41"/>
      <c r="C3199" s="281" t="s">
        <v>7614</v>
      </c>
      <c r="D3199" s="36"/>
      <c r="E3199" s="36"/>
      <c r="F3199" s="36"/>
      <c r="G3199" s="36"/>
      <c r="H3199" s="41"/>
    </row>
    <row r="3200" spans="1:8" s="2" customFormat="1" ht="16.899999999999999" customHeight="1">
      <c r="A3200" s="36"/>
      <c r="B3200" s="41"/>
      <c r="C3200" s="279" t="s">
        <v>4081</v>
      </c>
      <c r="D3200" s="279" t="s">
        <v>4082</v>
      </c>
      <c r="E3200" s="19" t="s">
        <v>152</v>
      </c>
      <c r="F3200" s="280">
        <v>31.6</v>
      </c>
      <c r="G3200" s="36"/>
      <c r="H3200" s="41"/>
    </row>
    <row r="3201" spans="1:8" s="2" customFormat="1" ht="16.899999999999999" customHeight="1">
      <c r="A3201" s="36"/>
      <c r="B3201" s="41"/>
      <c r="C3201" s="279" t="s">
        <v>5982</v>
      </c>
      <c r="D3201" s="279" t="s">
        <v>5983</v>
      </c>
      <c r="E3201" s="19" t="s">
        <v>152</v>
      </c>
      <c r="F3201" s="280">
        <v>63.2</v>
      </c>
      <c r="G3201" s="36"/>
      <c r="H3201" s="41"/>
    </row>
    <row r="3202" spans="1:8" s="2" customFormat="1" ht="16.899999999999999" customHeight="1">
      <c r="A3202" s="36"/>
      <c r="B3202" s="41"/>
      <c r="C3202" s="279" t="s">
        <v>694</v>
      </c>
      <c r="D3202" s="279" t="s">
        <v>695</v>
      </c>
      <c r="E3202" s="19" t="s">
        <v>152</v>
      </c>
      <c r="F3202" s="280">
        <v>31.6</v>
      </c>
      <c r="G3202" s="36"/>
      <c r="H3202" s="41"/>
    </row>
    <row r="3203" spans="1:8" s="2" customFormat="1" ht="16.899999999999999" customHeight="1">
      <c r="A3203" s="36"/>
      <c r="B3203" s="41"/>
      <c r="C3203" s="275" t="s">
        <v>7409</v>
      </c>
      <c r="D3203" s="276" t="s">
        <v>7159</v>
      </c>
      <c r="E3203" s="277" t="s">
        <v>152</v>
      </c>
      <c r="F3203" s="278">
        <v>31.6</v>
      </c>
      <c r="G3203" s="36"/>
      <c r="H3203" s="41"/>
    </row>
    <row r="3204" spans="1:8" s="2" customFormat="1" ht="16.899999999999999" customHeight="1">
      <c r="A3204" s="36"/>
      <c r="B3204" s="41"/>
      <c r="C3204" s="279" t="s">
        <v>19</v>
      </c>
      <c r="D3204" s="279" t="s">
        <v>7422</v>
      </c>
      <c r="E3204" s="19" t="s">
        <v>19</v>
      </c>
      <c r="F3204" s="280">
        <v>0</v>
      </c>
      <c r="G3204" s="36"/>
      <c r="H3204" s="41"/>
    </row>
    <row r="3205" spans="1:8" s="2" customFormat="1" ht="16.899999999999999" customHeight="1">
      <c r="A3205" s="36"/>
      <c r="B3205" s="41"/>
      <c r="C3205" s="279" t="s">
        <v>19</v>
      </c>
      <c r="D3205" s="279" t="s">
        <v>7423</v>
      </c>
      <c r="E3205" s="19" t="s">
        <v>19</v>
      </c>
      <c r="F3205" s="280">
        <v>31.6</v>
      </c>
      <c r="G3205" s="36"/>
      <c r="H3205" s="41"/>
    </row>
    <row r="3206" spans="1:8" s="2" customFormat="1" ht="16.899999999999999" customHeight="1">
      <c r="A3206" s="36"/>
      <c r="B3206" s="41"/>
      <c r="C3206" s="279" t="s">
        <v>7409</v>
      </c>
      <c r="D3206" s="279" t="s">
        <v>349</v>
      </c>
      <c r="E3206" s="19" t="s">
        <v>19</v>
      </c>
      <c r="F3206" s="280">
        <v>31.6</v>
      </c>
      <c r="G3206" s="36"/>
      <c r="H3206" s="41"/>
    </row>
    <row r="3207" spans="1:8" s="2" customFormat="1" ht="16.899999999999999" customHeight="1">
      <c r="A3207" s="36"/>
      <c r="B3207" s="41"/>
      <c r="C3207" s="281" t="s">
        <v>7614</v>
      </c>
      <c r="D3207" s="36"/>
      <c r="E3207" s="36"/>
      <c r="F3207" s="36"/>
      <c r="G3207" s="36"/>
      <c r="H3207" s="41"/>
    </row>
    <row r="3208" spans="1:8" s="2" customFormat="1" ht="16.899999999999999" customHeight="1">
      <c r="A3208" s="36"/>
      <c r="B3208" s="41"/>
      <c r="C3208" s="279" t="s">
        <v>7418</v>
      </c>
      <c r="D3208" s="279" t="s">
        <v>7419</v>
      </c>
      <c r="E3208" s="19" t="s">
        <v>152</v>
      </c>
      <c r="F3208" s="280">
        <v>31.6</v>
      </c>
      <c r="G3208" s="36"/>
      <c r="H3208" s="41"/>
    </row>
    <row r="3209" spans="1:8" s="2" customFormat="1" ht="16.899999999999999" customHeight="1">
      <c r="A3209" s="36"/>
      <c r="B3209" s="41"/>
      <c r="C3209" s="279" t="s">
        <v>5982</v>
      </c>
      <c r="D3209" s="279" t="s">
        <v>5983</v>
      </c>
      <c r="E3209" s="19" t="s">
        <v>152</v>
      </c>
      <c r="F3209" s="280">
        <v>63.2</v>
      </c>
      <c r="G3209" s="36"/>
      <c r="H3209" s="41"/>
    </row>
    <row r="3210" spans="1:8" s="2" customFormat="1" ht="16.899999999999999" customHeight="1">
      <c r="A3210" s="36"/>
      <c r="B3210" s="41"/>
      <c r="C3210" s="279" t="s">
        <v>709</v>
      </c>
      <c r="D3210" s="279" t="s">
        <v>710</v>
      </c>
      <c r="E3210" s="19" t="s">
        <v>152</v>
      </c>
      <c r="F3210" s="280">
        <v>31.6</v>
      </c>
      <c r="G3210" s="36"/>
      <c r="H3210" s="41"/>
    </row>
    <row r="3211" spans="1:8" s="2" customFormat="1" ht="16.899999999999999" customHeight="1">
      <c r="A3211" s="36"/>
      <c r="B3211" s="41"/>
      <c r="C3211" s="275" t="s">
        <v>7165</v>
      </c>
      <c r="D3211" s="276" t="s">
        <v>213</v>
      </c>
      <c r="E3211" s="277" t="s">
        <v>135</v>
      </c>
      <c r="F3211" s="278">
        <v>0</v>
      </c>
      <c r="G3211" s="36"/>
      <c r="H3211" s="41"/>
    </row>
    <row r="3212" spans="1:8" s="2" customFormat="1" ht="16.899999999999999" customHeight="1">
      <c r="A3212" s="36"/>
      <c r="B3212" s="41"/>
      <c r="C3212" s="275" t="s">
        <v>7167</v>
      </c>
      <c r="D3212" s="276" t="s">
        <v>7168</v>
      </c>
      <c r="E3212" s="277" t="s">
        <v>135</v>
      </c>
      <c r="F3212" s="278">
        <v>60</v>
      </c>
      <c r="G3212" s="36"/>
      <c r="H3212" s="41"/>
    </row>
    <row r="3213" spans="1:8" s="2" customFormat="1" ht="16.899999999999999" customHeight="1">
      <c r="A3213" s="36"/>
      <c r="B3213" s="41"/>
      <c r="C3213" s="279" t="s">
        <v>19</v>
      </c>
      <c r="D3213" s="279" t="s">
        <v>7435</v>
      </c>
      <c r="E3213" s="19" t="s">
        <v>19</v>
      </c>
      <c r="F3213" s="280">
        <v>0</v>
      </c>
      <c r="G3213" s="36"/>
      <c r="H3213" s="41"/>
    </row>
    <row r="3214" spans="1:8" s="2" customFormat="1" ht="16.899999999999999" customHeight="1">
      <c r="A3214" s="36"/>
      <c r="B3214" s="41"/>
      <c r="C3214" s="279" t="s">
        <v>19</v>
      </c>
      <c r="D3214" s="279" t="s">
        <v>7443</v>
      </c>
      <c r="E3214" s="19" t="s">
        <v>19</v>
      </c>
      <c r="F3214" s="280">
        <v>60</v>
      </c>
      <c r="G3214" s="36"/>
      <c r="H3214" s="41"/>
    </row>
    <row r="3215" spans="1:8" s="2" customFormat="1" ht="16.899999999999999" customHeight="1">
      <c r="A3215" s="36"/>
      <c r="B3215" s="41"/>
      <c r="C3215" s="279" t="s">
        <v>7167</v>
      </c>
      <c r="D3215" s="279" t="s">
        <v>349</v>
      </c>
      <c r="E3215" s="19" t="s">
        <v>19</v>
      </c>
      <c r="F3215" s="280">
        <v>60</v>
      </c>
      <c r="G3215" s="36"/>
      <c r="H3215" s="41"/>
    </row>
    <row r="3216" spans="1:8" s="2" customFormat="1" ht="16.899999999999999" customHeight="1">
      <c r="A3216" s="36"/>
      <c r="B3216" s="41"/>
      <c r="C3216" s="281" t="s">
        <v>7614</v>
      </c>
      <c r="D3216" s="36"/>
      <c r="E3216" s="36"/>
      <c r="F3216" s="36"/>
      <c r="G3216" s="36"/>
      <c r="H3216" s="41"/>
    </row>
    <row r="3217" spans="1:8" s="2" customFormat="1" ht="16.899999999999999" customHeight="1">
      <c r="A3217" s="36"/>
      <c r="B3217" s="41"/>
      <c r="C3217" s="279" t="s">
        <v>7319</v>
      </c>
      <c r="D3217" s="279" t="s">
        <v>7320</v>
      </c>
      <c r="E3217" s="19" t="s">
        <v>135</v>
      </c>
      <c r="F3217" s="280">
        <v>60</v>
      </c>
      <c r="G3217" s="36"/>
      <c r="H3217" s="41"/>
    </row>
    <row r="3218" spans="1:8" s="2" customFormat="1" ht="16.899999999999999" customHeight="1">
      <c r="A3218" s="36"/>
      <c r="B3218" s="41"/>
      <c r="C3218" s="279" t="s">
        <v>7175</v>
      </c>
      <c r="D3218" s="279" t="s">
        <v>7176</v>
      </c>
      <c r="E3218" s="19" t="s">
        <v>135</v>
      </c>
      <c r="F3218" s="280">
        <v>60</v>
      </c>
      <c r="G3218" s="36"/>
      <c r="H3218" s="41"/>
    </row>
    <row r="3219" spans="1:8" s="2" customFormat="1" ht="16.899999999999999" customHeight="1">
      <c r="A3219" s="36"/>
      <c r="B3219" s="41"/>
      <c r="C3219" s="279" t="s">
        <v>6251</v>
      </c>
      <c r="D3219" s="279" t="s">
        <v>6252</v>
      </c>
      <c r="E3219" s="19" t="s">
        <v>190</v>
      </c>
      <c r="F3219" s="280">
        <v>10</v>
      </c>
      <c r="G3219" s="36"/>
      <c r="H3219" s="41"/>
    </row>
    <row r="3220" spans="1:8" s="2" customFormat="1" ht="16.899999999999999" customHeight="1">
      <c r="A3220" s="36"/>
      <c r="B3220" s="41"/>
      <c r="C3220" s="275" t="s">
        <v>7170</v>
      </c>
      <c r="D3220" s="276" t="s">
        <v>7171</v>
      </c>
      <c r="E3220" s="277" t="s">
        <v>135</v>
      </c>
      <c r="F3220" s="278">
        <v>90.85</v>
      </c>
      <c r="G3220" s="36"/>
      <c r="H3220" s="41"/>
    </row>
    <row r="3221" spans="1:8" s="2" customFormat="1" ht="16.899999999999999" customHeight="1">
      <c r="A3221" s="36"/>
      <c r="B3221" s="41"/>
      <c r="C3221" s="279" t="s">
        <v>19</v>
      </c>
      <c r="D3221" s="279" t="s">
        <v>7435</v>
      </c>
      <c r="E3221" s="19" t="s">
        <v>19</v>
      </c>
      <c r="F3221" s="280">
        <v>0</v>
      </c>
      <c r="G3221" s="36"/>
      <c r="H3221" s="41"/>
    </row>
    <row r="3222" spans="1:8" s="2" customFormat="1" ht="16.899999999999999" customHeight="1">
      <c r="A3222" s="36"/>
      <c r="B3222" s="41"/>
      <c r="C3222" s="279" t="s">
        <v>19</v>
      </c>
      <c r="D3222" s="279" t="s">
        <v>7441</v>
      </c>
      <c r="E3222" s="19" t="s">
        <v>19</v>
      </c>
      <c r="F3222" s="280">
        <v>90.85</v>
      </c>
      <c r="G3222" s="36"/>
      <c r="H3222" s="41"/>
    </row>
    <row r="3223" spans="1:8" s="2" customFormat="1" ht="16.899999999999999" customHeight="1">
      <c r="A3223" s="36"/>
      <c r="B3223" s="41"/>
      <c r="C3223" s="279" t="s">
        <v>7170</v>
      </c>
      <c r="D3223" s="279" t="s">
        <v>349</v>
      </c>
      <c r="E3223" s="19" t="s">
        <v>19</v>
      </c>
      <c r="F3223" s="280">
        <v>90.85</v>
      </c>
      <c r="G3223" s="36"/>
      <c r="H3223" s="41"/>
    </row>
    <row r="3224" spans="1:8" s="2" customFormat="1" ht="16.899999999999999" customHeight="1">
      <c r="A3224" s="36"/>
      <c r="B3224" s="41"/>
      <c r="C3224" s="281" t="s">
        <v>7614</v>
      </c>
      <c r="D3224" s="36"/>
      <c r="E3224" s="36"/>
      <c r="F3224" s="36"/>
      <c r="G3224" s="36"/>
      <c r="H3224" s="41"/>
    </row>
    <row r="3225" spans="1:8" s="2" customFormat="1" ht="16.899999999999999" customHeight="1">
      <c r="A3225" s="36"/>
      <c r="B3225" s="41"/>
      <c r="C3225" s="279" t="s">
        <v>7437</v>
      </c>
      <c r="D3225" s="279" t="s">
        <v>7438</v>
      </c>
      <c r="E3225" s="19" t="s">
        <v>135</v>
      </c>
      <c r="F3225" s="280">
        <v>90.85</v>
      </c>
      <c r="G3225" s="36"/>
      <c r="H3225" s="41"/>
    </row>
    <row r="3226" spans="1:8" s="2" customFormat="1" ht="16.899999999999999" customHeight="1">
      <c r="A3226" s="36"/>
      <c r="B3226" s="41"/>
      <c r="C3226" s="279" t="s">
        <v>7413</v>
      </c>
      <c r="D3226" s="279" t="s">
        <v>7414</v>
      </c>
      <c r="E3226" s="19" t="s">
        <v>135</v>
      </c>
      <c r="F3226" s="280">
        <v>90.85</v>
      </c>
      <c r="G3226" s="36"/>
      <c r="H3226" s="41"/>
    </row>
    <row r="3227" spans="1:8" s="2" customFormat="1" ht="16.899999999999999" customHeight="1">
      <c r="A3227" s="36"/>
      <c r="B3227" s="41"/>
      <c r="C3227" s="279" t="s">
        <v>789</v>
      </c>
      <c r="D3227" s="279" t="s">
        <v>790</v>
      </c>
      <c r="E3227" s="19" t="s">
        <v>135</v>
      </c>
      <c r="F3227" s="280">
        <v>90.85</v>
      </c>
      <c r="G3227" s="36"/>
      <c r="H3227" s="41"/>
    </row>
    <row r="3228" spans="1:8" s="2" customFormat="1" ht="16.899999999999999" customHeight="1">
      <c r="A3228" s="36"/>
      <c r="B3228" s="41"/>
      <c r="C3228" s="279" t="s">
        <v>1927</v>
      </c>
      <c r="D3228" s="279" t="s">
        <v>1928</v>
      </c>
      <c r="E3228" s="19" t="s">
        <v>157</v>
      </c>
      <c r="F3228" s="280">
        <v>27.254999999999999</v>
      </c>
      <c r="G3228" s="36"/>
      <c r="H3228" s="41"/>
    </row>
    <row r="3229" spans="1:8" s="2" customFormat="1" ht="16.899999999999999" customHeight="1">
      <c r="A3229" s="36"/>
      <c r="B3229" s="41"/>
      <c r="C3229" s="279" t="s">
        <v>1934</v>
      </c>
      <c r="D3229" s="279" t="s">
        <v>1935</v>
      </c>
      <c r="E3229" s="19" t="s">
        <v>157</v>
      </c>
      <c r="F3229" s="280">
        <v>654.12</v>
      </c>
      <c r="G3229" s="36"/>
      <c r="H3229" s="41"/>
    </row>
    <row r="3230" spans="1:8" s="2" customFormat="1" ht="16.899999999999999" customHeight="1">
      <c r="A3230" s="36"/>
      <c r="B3230" s="41"/>
      <c r="C3230" s="279" t="s">
        <v>1978</v>
      </c>
      <c r="D3230" s="279" t="s">
        <v>1979</v>
      </c>
      <c r="E3230" s="19" t="s">
        <v>157</v>
      </c>
      <c r="F3230" s="280">
        <v>27.254999999999999</v>
      </c>
      <c r="G3230" s="36"/>
      <c r="H3230" s="41"/>
    </row>
    <row r="3231" spans="1:8" s="2" customFormat="1" ht="7.35" customHeight="1">
      <c r="A3231" s="36"/>
      <c r="B3231" s="136"/>
      <c r="C3231" s="137"/>
      <c r="D3231" s="137"/>
      <c r="E3231" s="137"/>
      <c r="F3231" s="137"/>
      <c r="G3231" s="137"/>
      <c r="H3231" s="41"/>
    </row>
    <row r="3232" spans="1:8" s="2" customFormat="1" ht="11.25">
      <c r="A3232" s="36"/>
      <c r="B3232" s="36"/>
      <c r="C3232" s="36"/>
      <c r="D3232" s="36"/>
      <c r="E3232" s="36"/>
      <c r="F3232" s="36"/>
      <c r="G3232" s="36"/>
      <c r="H3232" s="36"/>
    </row>
  </sheetData>
  <sheetProtection algorithmName="SHA-512" hashValue="FpiRdqt7phUChn5IwtBcXUUINCOuv2lzBH9opHKMUz/YIi43AFhfGoeKsI8xPcV1C1SkUhzQReG/5EQ0rmftXQ==" saltValue="hNdyF9tNNRhui9gOpLsjIpslgbU0zTULuFuJiI8Er9Yqvk375jPdFKHMRK2WrHPcuP0tm7mjKgICfV6WYozzEA==" spinCount="100000" sheet="1" objects="1" scenarios="1" formatColumns="0" formatRows="0"/>
  <mergeCells count="2">
    <mergeCell ref="D5:F5"/>
    <mergeCell ref="D6:F6"/>
  </mergeCells>
  <pageMargins left="0.7" right="0.7" top="0.78740157499999996" bottom="0.78740157499999996" header="0.3" footer="0.3"/>
  <pageSetup paperSize="9" fitToHeight="100" orientation="landscape" blackAndWhite="1"/>
  <headerFooter>
    <oddFooter>&amp;CStrana &amp;P z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8"/>
  <sheetViews>
    <sheetView showGridLines="0" zoomScale="110" zoomScaleNormal="110" workbookViewId="0"/>
  </sheetViews>
  <sheetFormatPr defaultRowHeight="15"/>
  <cols>
    <col min="1" max="1" width="8.33203125" style="282" customWidth="1"/>
    <col min="2" max="2" width="1.6640625" style="282" customWidth="1"/>
    <col min="3" max="4" width="5" style="282" customWidth="1"/>
    <col min="5" max="5" width="11.6640625" style="282" customWidth="1"/>
    <col min="6" max="6" width="9.1640625" style="282" customWidth="1"/>
    <col min="7" max="7" width="5" style="282" customWidth="1"/>
    <col min="8" max="8" width="77.83203125" style="282" customWidth="1"/>
    <col min="9" max="10" width="20" style="282" customWidth="1"/>
    <col min="11" max="11" width="1.6640625" style="282" customWidth="1"/>
  </cols>
  <sheetData>
    <row r="1" spans="2:11" s="1" customFormat="1" ht="37.5" customHeight="1"/>
    <row r="2" spans="2:11" s="1" customFormat="1" ht="7.5" customHeight="1">
      <c r="B2" s="283"/>
      <c r="C2" s="284"/>
      <c r="D2" s="284"/>
      <c r="E2" s="284"/>
      <c r="F2" s="284"/>
      <c r="G2" s="284"/>
      <c r="H2" s="284"/>
      <c r="I2" s="284"/>
      <c r="J2" s="284"/>
      <c r="K2" s="285"/>
    </row>
    <row r="3" spans="2:11" s="17" customFormat="1" ht="45" customHeight="1">
      <c r="B3" s="286"/>
      <c r="C3" s="419" t="s">
        <v>7675</v>
      </c>
      <c r="D3" s="419"/>
      <c r="E3" s="419"/>
      <c r="F3" s="419"/>
      <c r="G3" s="419"/>
      <c r="H3" s="419"/>
      <c r="I3" s="419"/>
      <c r="J3" s="419"/>
      <c r="K3" s="287"/>
    </row>
    <row r="4" spans="2:11" s="1" customFormat="1" ht="25.5" customHeight="1">
      <c r="B4" s="288"/>
      <c r="C4" s="424" t="s">
        <v>7676</v>
      </c>
      <c r="D4" s="424"/>
      <c r="E4" s="424"/>
      <c r="F4" s="424"/>
      <c r="G4" s="424"/>
      <c r="H4" s="424"/>
      <c r="I4" s="424"/>
      <c r="J4" s="424"/>
      <c r="K4" s="289"/>
    </row>
    <row r="5" spans="2:11" s="1" customFormat="1" ht="5.25" customHeight="1">
      <c r="B5" s="288"/>
      <c r="C5" s="290"/>
      <c r="D5" s="290"/>
      <c r="E5" s="290"/>
      <c r="F5" s="290"/>
      <c r="G5" s="290"/>
      <c r="H5" s="290"/>
      <c r="I5" s="290"/>
      <c r="J5" s="290"/>
      <c r="K5" s="289"/>
    </row>
    <row r="6" spans="2:11" s="1" customFormat="1" ht="15" customHeight="1">
      <c r="B6" s="288"/>
      <c r="C6" s="423" t="s">
        <v>7677</v>
      </c>
      <c r="D6" s="423"/>
      <c r="E6" s="423"/>
      <c r="F6" s="423"/>
      <c r="G6" s="423"/>
      <c r="H6" s="423"/>
      <c r="I6" s="423"/>
      <c r="J6" s="423"/>
      <c r="K6" s="289"/>
    </row>
    <row r="7" spans="2:11" s="1" customFormat="1" ht="15" customHeight="1">
      <c r="B7" s="292"/>
      <c r="C7" s="423" t="s">
        <v>7678</v>
      </c>
      <c r="D7" s="423"/>
      <c r="E7" s="423"/>
      <c r="F7" s="423"/>
      <c r="G7" s="423"/>
      <c r="H7" s="423"/>
      <c r="I7" s="423"/>
      <c r="J7" s="423"/>
      <c r="K7" s="289"/>
    </row>
    <row r="8" spans="2:11" s="1" customFormat="1" ht="12.75" customHeight="1">
      <c r="B8" s="292"/>
      <c r="C8" s="291"/>
      <c r="D8" s="291"/>
      <c r="E8" s="291"/>
      <c r="F8" s="291"/>
      <c r="G8" s="291"/>
      <c r="H8" s="291"/>
      <c r="I8" s="291"/>
      <c r="J8" s="291"/>
      <c r="K8" s="289"/>
    </row>
    <row r="9" spans="2:11" s="1" customFormat="1" ht="15" customHeight="1">
      <c r="B9" s="292"/>
      <c r="C9" s="423" t="s">
        <v>7679</v>
      </c>
      <c r="D9" s="423"/>
      <c r="E9" s="423"/>
      <c r="F9" s="423"/>
      <c r="G9" s="423"/>
      <c r="H9" s="423"/>
      <c r="I9" s="423"/>
      <c r="J9" s="423"/>
      <c r="K9" s="289"/>
    </row>
    <row r="10" spans="2:11" s="1" customFormat="1" ht="15" customHeight="1">
      <c r="B10" s="292"/>
      <c r="C10" s="291"/>
      <c r="D10" s="423" t="s">
        <v>7680</v>
      </c>
      <c r="E10" s="423"/>
      <c r="F10" s="423"/>
      <c r="G10" s="423"/>
      <c r="H10" s="423"/>
      <c r="I10" s="423"/>
      <c r="J10" s="423"/>
      <c r="K10" s="289"/>
    </row>
    <row r="11" spans="2:11" s="1" customFormat="1" ht="15" customHeight="1">
      <c r="B11" s="292"/>
      <c r="C11" s="293"/>
      <c r="D11" s="423" t="s">
        <v>7681</v>
      </c>
      <c r="E11" s="423"/>
      <c r="F11" s="423"/>
      <c r="G11" s="423"/>
      <c r="H11" s="423"/>
      <c r="I11" s="423"/>
      <c r="J11" s="423"/>
      <c r="K11" s="289"/>
    </row>
    <row r="12" spans="2:11" s="1" customFormat="1" ht="15" customHeight="1">
      <c r="B12" s="292"/>
      <c r="C12" s="293"/>
      <c r="D12" s="291"/>
      <c r="E12" s="291"/>
      <c r="F12" s="291"/>
      <c r="G12" s="291"/>
      <c r="H12" s="291"/>
      <c r="I12" s="291"/>
      <c r="J12" s="291"/>
      <c r="K12" s="289"/>
    </row>
    <row r="13" spans="2:11" s="1" customFormat="1" ht="15" customHeight="1">
      <c r="B13" s="292"/>
      <c r="C13" s="293"/>
      <c r="D13" s="294" t="s">
        <v>7682</v>
      </c>
      <c r="E13" s="291"/>
      <c r="F13" s="291"/>
      <c r="G13" s="291"/>
      <c r="H13" s="291"/>
      <c r="I13" s="291"/>
      <c r="J13" s="291"/>
      <c r="K13" s="289"/>
    </row>
    <row r="14" spans="2:11" s="1" customFormat="1" ht="12.75" customHeight="1">
      <c r="B14" s="292"/>
      <c r="C14" s="293"/>
      <c r="D14" s="293"/>
      <c r="E14" s="293"/>
      <c r="F14" s="293"/>
      <c r="G14" s="293"/>
      <c r="H14" s="293"/>
      <c r="I14" s="293"/>
      <c r="J14" s="293"/>
      <c r="K14" s="289"/>
    </row>
    <row r="15" spans="2:11" s="1" customFormat="1" ht="15" customHeight="1">
      <c r="B15" s="292"/>
      <c r="C15" s="293"/>
      <c r="D15" s="423" t="s">
        <v>7683</v>
      </c>
      <c r="E15" s="423"/>
      <c r="F15" s="423"/>
      <c r="G15" s="423"/>
      <c r="H15" s="423"/>
      <c r="I15" s="423"/>
      <c r="J15" s="423"/>
      <c r="K15" s="289"/>
    </row>
    <row r="16" spans="2:11" s="1" customFormat="1" ht="15" customHeight="1">
      <c r="B16" s="292"/>
      <c r="C16" s="293"/>
      <c r="D16" s="423" t="s">
        <v>7684</v>
      </c>
      <c r="E16" s="423"/>
      <c r="F16" s="423"/>
      <c r="G16" s="423"/>
      <c r="H16" s="423"/>
      <c r="I16" s="423"/>
      <c r="J16" s="423"/>
      <c r="K16" s="289"/>
    </row>
    <row r="17" spans="2:11" s="1" customFormat="1" ht="15" customHeight="1">
      <c r="B17" s="292"/>
      <c r="C17" s="293"/>
      <c r="D17" s="423" t="s">
        <v>7685</v>
      </c>
      <c r="E17" s="423"/>
      <c r="F17" s="423"/>
      <c r="G17" s="423"/>
      <c r="H17" s="423"/>
      <c r="I17" s="423"/>
      <c r="J17" s="423"/>
      <c r="K17" s="289"/>
    </row>
    <row r="18" spans="2:11" s="1" customFormat="1" ht="15" customHeight="1">
      <c r="B18" s="292"/>
      <c r="C18" s="293"/>
      <c r="D18" s="293"/>
      <c r="E18" s="295" t="s">
        <v>83</v>
      </c>
      <c r="F18" s="423" t="s">
        <v>7686</v>
      </c>
      <c r="G18" s="423"/>
      <c r="H18" s="423"/>
      <c r="I18" s="423"/>
      <c r="J18" s="423"/>
      <c r="K18" s="289"/>
    </row>
    <row r="19" spans="2:11" s="1" customFormat="1" ht="15" customHeight="1">
      <c r="B19" s="292"/>
      <c r="C19" s="293"/>
      <c r="D19" s="293"/>
      <c r="E19" s="295" t="s">
        <v>7687</v>
      </c>
      <c r="F19" s="423" t="s">
        <v>7688</v>
      </c>
      <c r="G19" s="423"/>
      <c r="H19" s="423"/>
      <c r="I19" s="423"/>
      <c r="J19" s="423"/>
      <c r="K19" s="289"/>
    </row>
    <row r="20" spans="2:11" s="1" customFormat="1" ht="15" customHeight="1">
      <c r="B20" s="292"/>
      <c r="C20" s="293"/>
      <c r="D20" s="293"/>
      <c r="E20" s="295" t="s">
        <v>7689</v>
      </c>
      <c r="F20" s="423" t="s">
        <v>7690</v>
      </c>
      <c r="G20" s="423"/>
      <c r="H20" s="423"/>
      <c r="I20" s="423"/>
      <c r="J20" s="423"/>
      <c r="K20" s="289"/>
    </row>
    <row r="21" spans="2:11" s="1" customFormat="1" ht="15" customHeight="1">
      <c r="B21" s="292"/>
      <c r="C21" s="293"/>
      <c r="D21" s="293"/>
      <c r="E21" s="295" t="s">
        <v>130</v>
      </c>
      <c r="F21" s="423" t="s">
        <v>131</v>
      </c>
      <c r="G21" s="423"/>
      <c r="H21" s="423"/>
      <c r="I21" s="423"/>
      <c r="J21" s="423"/>
      <c r="K21" s="289"/>
    </row>
    <row r="22" spans="2:11" s="1" customFormat="1" ht="15" customHeight="1">
      <c r="B22" s="292"/>
      <c r="C22" s="293"/>
      <c r="D22" s="293"/>
      <c r="E22" s="295" t="s">
        <v>7691</v>
      </c>
      <c r="F22" s="423" t="s">
        <v>6765</v>
      </c>
      <c r="G22" s="423"/>
      <c r="H22" s="423"/>
      <c r="I22" s="423"/>
      <c r="J22" s="423"/>
      <c r="K22" s="289"/>
    </row>
    <row r="23" spans="2:11" s="1" customFormat="1" ht="15" customHeight="1">
      <c r="B23" s="292"/>
      <c r="C23" s="293"/>
      <c r="D23" s="293"/>
      <c r="E23" s="295" t="s">
        <v>104</v>
      </c>
      <c r="F23" s="423" t="s">
        <v>7692</v>
      </c>
      <c r="G23" s="423"/>
      <c r="H23" s="423"/>
      <c r="I23" s="423"/>
      <c r="J23" s="423"/>
      <c r="K23" s="289"/>
    </row>
    <row r="24" spans="2:11" s="1" customFormat="1" ht="12.75" customHeight="1">
      <c r="B24" s="292"/>
      <c r="C24" s="293"/>
      <c r="D24" s="293"/>
      <c r="E24" s="293"/>
      <c r="F24" s="293"/>
      <c r="G24" s="293"/>
      <c r="H24" s="293"/>
      <c r="I24" s="293"/>
      <c r="J24" s="293"/>
      <c r="K24" s="289"/>
    </row>
    <row r="25" spans="2:11" s="1" customFormat="1" ht="15" customHeight="1">
      <c r="B25" s="292"/>
      <c r="C25" s="423" t="s">
        <v>7693</v>
      </c>
      <c r="D25" s="423"/>
      <c r="E25" s="423"/>
      <c r="F25" s="423"/>
      <c r="G25" s="423"/>
      <c r="H25" s="423"/>
      <c r="I25" s="423"/>
      <c r="J25" s="423"/>
      <c r="K25" s="289"/>
    </row>
    <row r="26" spans="2:11" s="1" customFormat="1" ht="15" customHeight="1">
      <c r="B26" s="292"/>
      <c r="C26" s="423" t="s">
        <v>7694</v>
      </c>
      <c r="D26" s="423"/>
      <c r="E26" s="423"/>
      <c r="F26" s="423"/>
      <c r="G26" s="423"/>
      <c r="H26" s="423"/>
      <c r="I26" s="423"/>
      <c r="J26" s="423"/>
      <c r="K26" s="289"/>
    </row>
    <row r="27" spans="2:11" s="1" customFormat="1" ht="15" customHeight="1">
      <c r="B27" s="292"/>
      <c r="C27" s="291"/>
      <c r="D27" s="423" t="s">
        <v>7695</v>
      </c>
      <c r="E27" s="423"/>
      <c r="F27" s="423"/>
      <c r="G27" s="423"/>
      <c r="H27" s="423"/>
      <c r="I27" s="423"/>
      <c r="J27" s="423"/>
      <c r="K27" s="289"/>
    </row>
    <row r="28" spans="2:11" s="1" customFormat="1" ht="15" customHeight="1">
      <c r="B28" s="292"/>
      <c r="C28" s="293"/>
      <c r="D28" s="423" t="s">
        <v>7696</v>
      </c>
      <c r="E28" s="423"/>
      <c r="F28" s="423"/>
      <c r="G28" s="423"/>
      <c r="H28" s="423"/>
      <c r="I28" s="423"/>
      <c r="J28" s="423"/>
      <c r="K28" s="289"/>
    </row>
    <row r="29" spans="2:11" s="1" customFormat="1" ht="12.75" customHeight="1">
      <c r="B29" s="292"/>
      <c r="C29" s="293"/>
      <c r="D29" s="293"/>
      <c r="E29" s="293"/>
      <c r="F29" s="293"/>
      <c r="G29" s="293"/>
      <c r="H29" s="293"/>
      <c r="I29" s="293"/>
      <c r="J29" s="293"/>
      <c r="K29" s="289"/>
    </row>
    <row r="30" spans="2:11" s="1" customFormat="1" ht="15" customHeight="1">
      <c r="B30" s="292"/>
      <c r="C30" s="293"/>
      <c r="D30" s="423" t="s">
        <v>7697</v>
      </c>
      <c r="E30" s="423"/>
      <c r="F30" s="423"/>
      <c r="G30" s="423"/>
      <c r="H30" s="423"/>
      <c r="I30" s="423"/>
      <c r="J30" s="423"/>
      <c r="K30" s="289"/>
    </row>
    <row r="31" spans="2:11" s="1" customFormat="1" ht="15" customHeight="1">
      <c r="B31" s="292"/>
      <c r="C31" s="293"/>
      <c r="D31" s="423" t="s">
        <v>7698</v>
      </c>
      <c r="E31" s="423"/>
      <c r="F31" s="423"/>
      <c r="G31" s="423"/>
      <c r="H31" s="423"/>
      <c r="I31" s="423"/>
      <c r="J31" s="423"/>
      <c r="K31" s="289"/>
    </row>
    <row r="32" spans="2:11" s="1" customFormat="1" ht="12.75" customHeight="1">
      <c r="B32" s="292"/>
      <c r="C32" s="293"/>
      <c r="D32" s="293"/>
      <c r="E32" s="293"/>
      <c r="F32" s="293"/>
      <c r="G32" s="293"/>
      <c r="H32" s="293"/>
      <c r="I32" s="293"/>
      <c r="J32" s="293"/>
      <c r="K32" s="289"/>
    </row>
    <row r="33" spans="2:11" s="1" customFormat="1" ht="15" customHeight="1">
      <c r="B33" s="292"/>
      <c r="C33" s="293"/>
      <c r="D33" s="423" t="s">
        <v>7699</v>
      </c>
      <c r="E33" s="423"/>
      <c r="F33" s="423"/>
      <c r="G33" s="423"/>
      <c r="H33" s="423"/>
      <c r="I33" s="423"/>
      <c r="J33" s="423"/>
      <c r="K33" s="289"/>
    </row>
    <row r="34" spans="2:11" s="1" customFormat="1" ht="15" customHeight="1">
      <c r="B34" s="292"/>
      <c r="C34" s="293"/>
      <c r="D34" s="423" t="s">
        <v>7700</v>
      </c>
      <c r="E34" s="423"/>
      <c r="F34" s="423"/>
      <c r="G34" s="423"/>
      <c r="H34" s="423"/>
      <c r="I34" s="423"/>
      <c r="J34" s="423"/>
      <c r="K34" s="289"/>
    </row>
    <row r="35" spans="2:11" s="1" customFormat="1" ht="15" customHeight="1">
      <c r="B35" s="292"/>
      <c r="C35" s="293"/>
      <c r="D35" s="423" t="s">
        <v>7701</v>
      </c>
      <c r="E35" s="423"/>
      <c r="F35" s="423"/>
      <c r="G35" s="423"/>
      <c r="H35" s="423"/>
      <c r="I35" s="423"/>
      <c r="J35" s="423"/>
      <c r="K35" s="289"/>
    </row>
    <row r="36" spans="2:11" s="1" customFormat="1" ht="15" customHeight="1">
      <c r="B36" s="292"/>
      <c r="C36" s="293"/>
      <c r="D36" s="291"/>
      <c r="E36" s="294" t="s">
        <v>310</v>
      </c>
      <c r="F36" s="291"/>
      <c r="G36" s="423" t="s">
        <v>7702</v>
      </c>
      <c r="H36" s="423"/>
      <c r="I36" s="423"/>
      <c r="J36" s="423"/>
      <c r="K36" s="289"/>
    </row>
    <row r="37" spans="2:11" s="1" customFormat="1" ht="30.75" customHeight="1">
      <c r="B37" s="292"/>
      <c r="C37" s="293"/>
      <c r="D37" s="291"/>
      <c r="E37" s="294" t="s">
        <v>7703</v>
      </c>
      <c r="F37" s="291"/>
      <c r="G37" s="423" t="s">
        <v>7704</v>
      </c>
      <c r="H37" s="423"/>
      <c r="I37" s="423"/>
      <c r="J37" s="423"/>
      <c r="K37" s="289"/>
    </row>
    <row r="38" spans="2:11" s="1" customFormat="1" ht="15" customHeight="1">
      <c r="B38" s="292"/>
      <c r="C38" s="293"/>
      <c r="D38" s="291"/>
      <c r="E38" s="294" t="s">
        <v>57</v>
      </c>
      <c r="F38" s="291"/>
      <c r="G38" s="423" t="s">
        <v>7705</v>
      </c>
      <c r="H38" s="423"/>
      <c r="I38" s="423"/>
      <c r="J38" s="423"/>
      <c r="K38" s="289"/>
    </row>
    <row r="39" spans="2:11" s="1" customFormat="1" ht="15" customHeight="1">
      <c r="B39" s="292"/>
      <c r="C39" s="293"/>
      <c r="D39" s="291"/>
      <c r="E39" s="294" t="s">
        <v>58</v>
      </c>
      <c r="F39" s="291"/>
      <c r="G39" s="423" t="s">
        <v>7706</v>
      </c>
      <c r="H39" s="423"/>
      <c r="I39" s="423"/>
      <c r="J39" s="423"/>
      <c r="K39" s="289"/>
    </row>
    <row r="40" spans="2:11" s="1" customFormat="1" ht="15" customHeight="1">
      <c r="B40" s="292"/>
      <c r="C40" s="293"/>
      <c r="D40" s="291"/>
      <c r="E40" s="294" t="s">
        <v>311</v>
      </c>
      <c r="F40" s="291"/>
      <c r="G40" s="423" t="s">
        <v>7707</v>
      </c>
      <c r="H40" s="423"/>
      <c r="I40" s="423"/>
      <c r="J40" s="423"/>
      <c r="K40" s="289"/>
    </row>
    <row r="41" spans="2:11" s="1" customFormat="1" ht="15" customHeight="1">
      <c r="B41" s="292"/>
      <c r="C41" s="293"/>
      <c r="D41" s="291"/>
      <c r="E41" s="294" t="s">
        <v>312</v>
      </c>
      <c r="F41" s="291"/>
      <c r="G41" s="423" t="s">
        <v>7708</v>
      </c>
      <c r="H41" s="423"/>
      <c r="I41" s="423"/>
      <c r="J41" s="423"/>
      <c r="K41" s="289"/>
    </row>
    <row r="42" spans="2:11" s="1" customFormat="1" ht="15" customHeight="1">
      <c r="B42" s="292"/>
      <c r="C42" s="293"/>
      <c r="D42" s="291"/>
      <c r="E42" s="294" t="s">
        <v>7709</v>
      </c>
      <c r="F42" s="291"/>
      <c r="G42" s="423" t="s">
        <v>7710</v>
      </c>
      <c r="H42" s="423"/>
      <c r="I42" s="423"/>
      <c r="J42" s="423"/>
      <c r="K42" s="289"/>
    </row>
    <row r="43" spans="2:11" s="1" customFormat="1" ht="15" customHeight="1">
      <c r="B43" s="292"/>
      <c r="C43" s="293"/>
      <c r="D43" s="291"/>
      <c r="E43" s="294"/>
      <c r="F43" s="291"/>
      <c r="G43" s="423" t="s">
        <v>7711</v>
      </c>
      <c r="H43" s="423"/>
      <c r="I43" s="423"/>
      <c r="J43" s="423"/>
      <c r="K43" s="289"/>
    </row>
    <row r="44" spans="2:11" s="1" customFormat="1" ht="15" customHeight="1">
      <c r="B44" s="292"/>
      <c r="C44" s="293"/>
      <c r="D44" s="291"/>
      <c r="E44" s="294" t="s">
        <v>7712</v>
      </c>
      <c r="F44" s="291"/>
      <c r="G44" s="423" t="s">
        <v>7713</v>
      </c>
      <c r="H44" s="423"/>
      <c r="I44" s="423"/>
      <c r="J44" s="423"/>
      <c r="K44" s="289"/>
    </row>
    <row r="45" spans="2:11" s="1" customFormat="1" ht="15" customHeight="1">
      <c r="B45" s="292"/>
      <c r="C45" s="293"/>
      <c r="D45" s="291"/>
      <c r="E45" s="294" t="s">
        <v>314</v>
      </c>
      <c r="F45" s="291"/>
      <c r="G45" s="423" t="s">
        <v>7714</v>
      </c>
      <c r="H45" s="423"/>
      <c r="I45" s="423"/>
      <c r="J45" s="423"/>
      <c r="K45" s="289"/>
    </row>
    <row r="46" spans="2:11" s="1" customFormat="1" ht="12.75" customHeight="1">
      <c r="B46" s="292"/>
      <c r="C46" s="293"/>
      <c r="D46" s="291"/>
      <c r="E46" s="291"/>
      <c r="F46" s="291"/>
      <c r="G46" s="291"/>
      <c r="H46" s="291"/>
      <c r="I46" s="291"/>
      <c r="J46" s="291"/>
      <c r="K46" s="289"/>
    </row>
    <row r="47" spans="2:11" s="1" customFormat="1" ht="15" customHeight="1">
      <c r="B47" s="292"/>
      <c r="C47" s="293"/>
      <c r="D47" s="423" t="s">
        <v>7715</v>
      </c>
      <c r="E47" s="423"/>
      <c r="F47" s="423"/>
      <c r="G47" s="423"/>
      <c r="H47" s="423"/>
      <c r="I47" s="423"/>
      <c r="J47" s="423"/>
      <c r="K47" s="289"/>
    </row>
    <row r="48" spans="2:11" s="1" customFormat="1" ht="15" customHeight="1">
      <c r="B48" s="292"/>
      <c r="C48" s="293"/>
      <c r="D48" s="293"/>
      <c r="E48" s="423" t="s">
        <v>7716</v>
      </c>
      <c r="F48" s="423"/>
      <c r="G48" s="423"/>
      <c r="H48" s="423"/>
      <c r="I48" s="423"/>
      <c r="J48" s="423"/>
      <c r="K48" s="289"/>
    </row>
    <row r="49" spans="2:11" s="1" customFormat="1" ht="15" customHeight="1">
      <c r="B49" s="292"/>
      <c r="C49" s="293"/>
      <c r="D49" s="293"/>
      <c r="E49" s="423" t="s">
        <v>7717</v>
      </c>
      <c r="F49" s="423"/>
      <c r="G49" s="423"/>
      <c r="H49" s="423"/>
      <c r="I49" s="423"/>
      <c r="J49" s="423"/>
      <c r="K49" s="289"/>
    </row>
    <row r="50" spans="2:11" s="1" customFormat="1" ht="15" customHeight="1">
      <c r="B50" s="292"/>
      <c r="C50" s="293"/>
      <c r="D50" s="293"/>
      <c r="E50" s="423" t="s">
        <v>7718</v>
      </c>
      <c r="F50" s="423"/>
      <c r="G50" s="423"/>
      <c r="H50" s="423"/>
      <c r="I50" s="423"/>
      <c r="J50" s="423"/>
      <c r="K50" s="289"/>
    </row>
    <row r="51" spans="2:11" s="1" customFormat="1" ht="15" customHeight="1">
      <c r="B51" s="292"/>
      <c r="C51" s="293"/>
      <c r="D51" s="423" t="s">
        <v>7719</v>
      </c>
      <c r="E51" s="423"/>
      <c r="F51" s="423"/>
      <c r="G51" s="423"/>
      <c r="H51" s="423"/>
      <c r="I51" s="423"/>
      <c r="J51" s="423"/>
      <c r="K51" s="289"/>
    </row>
    <row r="52" spans="2:11" s="1" customFormat="1" ht="25.5" customHeight="1">
      <c r="B52" s="288"/>
      <c r="C52" s="424" t="s">
        <v>7720</v>
      </c>
      <c r="D52" s="424"/>
      <c r="E52" s="424"/>
      <c r="F52" s="424"/>
      <c r="G52" s="424"/>
      <c r="H52" s="424"/>
      <c r="I52" s="424"/>
      <c r="J52" s="424"/>
      <c r="K52" s="289"/>
    </row>
    <row r="53" spans="2:11" s="1" customFormat="1" ht="5.25" customHeight="1">
      <c r="B53" s="288"/>
      <c r="C53" s="290"/>
      <c r="D53" s="290"/>
      <c r="E53" s="290"/>
      <c r="F53" s="290"/>
      <c r="G53" s="290"/>
      <c r="H53" s="290"/>
      <c r="I53" s="290"/>
      <c r="J53" s="290"/>
      <c r="K53" s="289"/>
    </row>
    <row r="54" spans="2:11" s="1" customFormat="1" ht="15" customHeight="1">
      <c r="B54" s="288"/>
      <c r="C54" s="423" t="s">
        <v>7721</v>
      </c>
      <c r="D54" s="423"/>
      <c r="E54" s="423"/>
      <c r="F54" s="423"/>
      <c r="G54" s="423"/>
      <c r="H54" s="423"/>
      <c r="I54" s="423"/>
      <c r="J54" s="423"/>
      <c r="K54" s="289"/>
    </row>
    <row r="55" spans="2:11" s="1" customFormat="1" ht="15" customHeight="1">
      <c r="B55" s="288"/>
      <c r="C55" s="423" t="s">
        <v>7722</v>
      </c>
      <c r="D55" s="423"/>
      <c r="E55" s="423"/>
      <c r="F55" s="423"/>
      <c r="G55" s="423"/>
      <c r="H55" s="423"/>
      <c r="I55" s="423"/>
      <c r="J55" s="423"/>
      <c r="K55" s="289"/>
    </row>
    <row r="56" spans="2:11" s="1" customFormat="1" ht="12.75" customHeight="1">
      <c r="B56" s="288"/>
      <c r="C56" s="291"/>
      <c r="D56" s="291"/>
      <c r="E56" s="291"/>
      <c r="F56" s="291"/>
      <c r="G56" s="291"/>
      <c r="H56" s="291"/>
      <c r="I56" s="291"/>
      <c r="J56" s="291"/>
      <c r="K56" s="289"/>
    </row>
    <row r="57" spans="2:11" s="1" customFormat="1" ht="15" customHeight="1">
      <c r="B57" s="288"/>
      <c r="C57" s="423" t="s">
        <v>7723</v>
      </c>
      <c r="D57" s="423"/>
      <c r="E57" s="423"/>
      <c r="F57" s="423"/>
      <c r="G57" s="423"/>
      <c r="H57" s="423"/>
      <c r="I57" s="423"/>
      <c r="J57" s="423"/>
      <c r="K57" s="289"/>
    </row>
    <row r="58" spans="2:11" s="1" customFormat="1" ht="15" customHeight="1">
      <c r="B58" s="288"/>
      <c r="C58" s="293"/>
      <c r="D58" s="423" t="s">
        <v>7724</v>
      </c>
      <c r="E58" s="423"/>
      <c r="F58" s="423"/>
      <c r="G58" s="423"/>
      <c r="H58" s="423"/>
      <c r="I58" s="423"/>
      <c r="J58" s="423"/>
      <c r="K58" s="289"/>
    </row>
    <row r="59" spans="2:11" s="1" customFormat="1" ht="15" customHeight="1">
      <c r="B59" s="288"/>
      <c r="C59" s="293"/>
      <c r="D59" s="423" t="s">
        <v>7725</v>
      </c>
      <c r="E59" s="423"/>
      <c r="F59" s="423"/>
      <c r="G59" s="423"/>
      <c r="H59" s="423"/>
      <c r="I59" s="423"/>
      <c r="J59" s="423"/>
      <c r="K59" s="289"/>
    </row>
    <row r="60" spans="2:11" s="1" customFormat="1" ht="15" customHeight="1">
      <c r="B60" s="288"/>
      <c r="C60" s="293"/>
      <c r="D60" s="423" t="s">
        <v>7726</v>
      </c>
      <c r="E60" s="423"/>
      <c r="F60" s="423"/>
      <c r="G60" s="423"/>
      <c r="H60" s="423"/>
      <c r="I60" s="423"/>
      <c r="J60" s="423"/>
      <c r="K60" s="289"/>
    </row>
    <row r="61" spans="2:11" s="1" customFormat="1" ht="15" customHeight="1">
      <c r="B61" s="288"/>
      <c r="C61" s="293"/>
      <c r="D61" s="423" t="s">
        <v>7727</v>
      </c>
      <c r="E61" s="423"/>
      <c r="F61" s="423"/>
      <c r="G61" s="423"/>
      <c r="H61" s="423"/>
      <c r="I61" s="423"/>
      <c r="J61" s="423"/>
      <c r="K61" s="289"/>
    </row>
    <row r="62" spans="2:11" s="1" customFormat="1" ht="15" customHeight="1">
      <c r="B62" s="288"/>
      <c r="C62" s="293"/>
      <c r="D62" s="425" t="s">
        <v>7728</v>
      </c>
      <c r="E62" s="425"/>
      <c r="F62" s="425"/>
      <c r="G62" s="425"/>
      <c r="H62" s="425"/>
      <c r="I62" s="425"/>
      <c r="J62" s="425"/>
      <c r="K62" s="289"/>
    </row>
    <row r="63" spans="2:11" s="1" customFormat="1" ht="15" customHeight="1">
      <c r="B63" s="288"/>
      <c r="C63" s="293"/>
      <c r="D63" s="423" t="s">
        <v>7729</v>
      </c>
      <c r="E63" s="423"/>
      <c r="F63" s="423"/>
      <c r="G63" s="423"/>
      <c r="H63" s="423"/>
      <c r="I63" s="423"/>
      <c r="J63" s="423"/>
      <c r="K63" s="289"/>
    </row>
    <row r="64" spans="2:11" s="1" customFormat="1" ht="12.75" customHeight="1">
      <c r="B64" s="288"/>
      <c r="C64" s="293"/>
      <c r="D64" s="293"/>
      <c r="E64" s="296"/>
      <c r="F64" s="293"/>
      <c r="G64" s="293"/>
      <c r="H64" s="293"/>
      <c r="I64" s="293"/>
      <c r="J64" s="293"/>
      <c r="K64" s="289"/>
    </row>
    <row r="65" spans="2:11" s="1" customFormat="1" ht="15" customHeight="1">
      <c r="B65" s="288"/>
      <c r="C65" s="293"/>
      <c r="D65" s="423" t="s">
        <v>7730</v>
      </c>
      <c r="E65" s="423"/>
      <c r="F65" s="423"/>
      <c r="G65" s="423"/>
      <c r="H65" s="423"/>
      <c r="I65" s="423"/>
      <c r="J65" s="423"/>
      <c r="K65" s="289"/>
    </row>
    <row r="66" spans="2:11" s="1" customFormat="1" ht="15" customHeight="1">
      <c r="B66" s="288"/>
      <c r="C66" s="293"/>
      <c r="D66" s="425" t="s">
        <v>7731</v>
      </c>
      <c r="E66" s="425"/>
      <c r="F66" s="425"/>
      <c r="G66" s="425"/>
      <c r="H66" s="425"/>
      <c r="I66" s="425"/>
      <c r="J66" s="425"/>
      <c r="K66" s="289"/>
    </row>
    <row r="67" spans="2:11" s="1" customFormat="1" ht="15" customHeight="1">
      <c r="B67" s="288"/>
      <c r="C67" s="293"/>
      <c r="D67" s="423" t="s">
        <v>7732</v>
      </c>
      <c r="E67" s="423"/>
      <c r="F67" s="423"/>
      <c r="G67" s="423"/>
      <c r="H67" s="423"/>
      <c r="I67" s="423"/>
      <c r="J67" s="423"/>
      <c r="K67" s="289"/>
    </row>
    <row r="68" spans="2:11" s="1" customFormat="1" ht="15" customHeight="1">
      <c r="B68" s="288"/>
      <c r="C68" s="293"/>
      <c r="D68" s="423" t="s">
        <v>7733</v>
      </c>
      <c r="E68" s="423"/>
      <c r="F68" s="423"/>
      <c r="G68" s="423"/>
      <c r="H68" s="423"/>
      <c r="I68" s="423"/>
      <c r="J68" s="423"/>
      <c r="K68" s="289"/>
    </row>
    <row r="69" spans="2:11" s="1" customFormat="1" ht="15" customHeight="1">
      <c r="B69" s="288"/>
      <c r="C69" s="293"/>
      <c r="D69" s="423" t="s">
        <v>7734</v>
      </c>
      <c r="E69" s="423"/>
      <c r="F69" s="423"/>
      <c r="G69" s="423"/>
      <c r="H69" s="423"/>
      <c r="I69" s="423"/>
      <c r="J69" s="423"/>
      <c r="K69" s="289"/>
    </row>
    <row r="70" spans="2:11" s="1" customFormat="1" ht="15" customHeight="1">
      <c r="B70" s="288"/>
      <c r="C70" s="293"/>
      <c r="D70" s="423" t="s">
        <v>7735</v>
      </c>
      <c r="E70" s="423"/>
      <c r="F70" s="423"/>
      <c r="G70" s="423"/>
      <c r="H70" s="423"/>
      <c r="I70" s="423"/>
      <c r="J70" s="423"/>
      <c r="K70" s="289"/>
    </row>
    <row r="71" spans="2:11" s="1" customFormat="1" ht="12.75" customHeight="1">
      <c r="B71" s="297"/>
      <c r="C71" s="298"/>
      <c r="D71" s="298"/>
      <c r="E71" s="298"/>
      <c r="F71" s="298"/>
      <c r="G71" s="298"/>
      <c r="H71" s="298"/>
      <c r="I71" s="298"/>
      <c r="J71" s="298"/>
      <c r="K71" s="299"/>
    </row>
    <row r="72" spans="2:11" s="1" customFormat="1" ht="18.75" customHeight="1">
      <c r="B72" s="300"/>
      <c r="C72" s="300"/>
      <c r="D72" s="300"/>
      <c r="E72" s="300"/>
      <c r="F72" s="300"/>
      <c r="G72" s="300"/>
      <c r="H72" s="300"/>
      <c r="I72" s="300"/>
      <c r="J72" s="300"/>
      <c r="K72" s="301"/>
    </row>
    <row r="73" spans="2:11" s="1" customFormat="1" ht="18.75" customHeight="1">
      <c r="B73" s="301"/>
      <c r="C73" s="301"/>
      <c r="D73" s="301"/>
      <c r="E73" s="301"/>
      <c r="F73" s="301"/>
      <c r="G73" s="301"/>
      <c r="H73" s="301"/>
      <c r="I73" s="301"/>
      <c r="J73" s="301"/>
      <c r="K73" s="301"/>
    </row>
    <row r="74" spans="2:11" s="1" customFormat="1" ht="7.5" customHeight="1">
      <c r="B74" s="302"/>
      <c r="C74" s="303"/>
      <c r="D74" s="303"/>
      <c r="E74" s="303"/>
      <c r="F74" s="303"/>
      <c r="G74" s="303"/>
      <c r="H74" s="303"/>
      <c r="I74" s="303"/>
      <c r="J74" s="303"/>
      <c r="K74" s="304"/>
    </row>
    <row r="75" spans="2:11" s="1" customFormat="1" ht="45" customHeight="1">
      <c r="B75" s="305"/>
      <c r="C75" s="418" t="s">
        <v>7736</v>
      </c>
      <c r="D75" s="418"/>
      <c r="E75" s="418"/>
      <c r="F75" s="418"/>
      <c r="G75" s="418"/>
      <c r="H75" s="418"/>
      <c r="I75" s="418"/>
      <c r="J75" s="418"/>
      <c r="K75" s="306"/>
    </row>
    <row r="76" spans="2:11" s="1" customFormat="1" ht="17.25" customHeight="1">
      <c r="B76" s="305"/>
      <c r="C76" s="307" t="s">
        <v>7737</v>
      </c>
      <c r="D76" s="307"/>
      <c r="E76" s="307"/>
      <c r="F76" s="307" t="s">
        <v>7738</v>
      </c>
      <c r="G76" s="308"/>
      <c r="H76" s="307" t="s">
        <v>58</v>
      </c>
      <c r="I76" s="307" t="s">
        <v>61</v>
      </c>
      <c r="J76" s="307" t="s">
        <v>7739</v>
      </c>
      <c r="K76" s="306"/>
    </row>
    <row r="77" spans="2:11" s="1" customFormat="1" ht="17.25" customHeight="1">
      <c r="B77" s="305"/>
      <c r="C77" s="309" t="s">
        <v>7740</v>
      </c>
      <c r="D77" s="309"/>
      <c r="E77" s="309"/>
      <c r="F77" s="310" t="s">
        <v>7741</v>
      </c>
      <c r="G77" s="311"/>
      <c r="H77" s="309"/>
      <c r="I77" s="309"/>
      <c r="J77" s="309" t="s">
        <v>7742</v>
      </c>
      <c r="K77" s="306"/>
    </row>
    <row r="78" spans="2:11" s="1" customFormat="1" ht="5.25" customHeight="1">
      <c r="B78" s="305"/>
      <c r="C78" s="312"/>
      <c r="D78" s="312"/>
      <c r="E78" s="312"/>
      <c r="F78" s="312"/>
      <c r="G78" s="313"/>
      <c r="H78" s="312"/>
      <c r="I78" s="312"/>
      <c r="J78" s="312"/>
      <c r="K78" s="306"/>
    </row>
    <row r="79" spans="2:11" s="1" customFormat="1" ht="15" customHeight="1">
      <c r="B79" s="305"/>
      <c r="C79" s="294" t="s">
        <v>57</v>
      </c>
      <c r="D79" s="314"/>
      <c r="E79" s="314"/>
      <c r="F79" s="315" t="s">
        <v>7743</v>
      </c>
      <c r="G79" s="316"/>
      <c r="H79" s="294" t="s">
        <v>7744</v>
      </c>
      <c r="I79" s="294" t="s">
        <v>7745</v>
      </c>
      <c r="J79" s="294">
        <v>20</v>
      </c>
      <c r="K79" s="306"/>
    </row>
    <row r="80" spans="2:11" s="1" customFormat="1" ht="15" customHeight="1">
      <c r="B80" s="305"/>
      <c r="C80" s="294" t="s">
        <v>7746</v>
      </c>
      <c r="D80" s="294"/>
      <c r="E80" s="294"/>
      <c r="F80" s="315" t="s">
        <v>7743</v>
      </c>
      <c r="G80" s="316"/>
      <c r="H80" s="294" t="s">
        <v>7747</v>
      </c>
      <c r="I80" s="294" t="s">
        <v>7745</v>
      </c>
      <c r="J80" s="294">
        <v>120</v>
      </c>
      <c r="K80" s="306"/>
    </row>
    <row r="81" spans="2:11" s="1" customFormat="1" ht="15" customHeight="1">
      <c r="B81" s="317"/>
      <c r="C81" s="294" t="s">
        <v>7748</v>
      </c>
      <c r="D81" s="294"/>
      <c r="E81" s="294"/>
      <c r="F81" s="315" t="s">
        <v>7749</v>
      </c>
      <c r="G81" s="316"/>
      <c r="H81" s="294" t="s">
        <v>7750</v>
      </c>
      <c r="I81" s="294" t="s">
        <v>7745</v>
      </c>
      <c r="J81" s="294">
        <v>50</v>
      </c>
      <c r="K81" s="306"/>
    </row>
    <row r="82" spans="2:11" s="1" customFormat="1" ht="15" customHeight="1">
      <c r="B82" s="317"/>
      <c r="C82" s="294" t="s">
        <v>7751</v>
      </c>
      <c r="D82" s="294"/>
      <c r="E82" s="294"/>
      <c r="F82" s="315" t="s">
        <v>7743</v>
      </c>
      <c r="G82" s="316"/>
      <c r="H82" s="294" t="s">
        <v>7752</v>
      </c>
      <c r="I82" s="294" t="s">
        <v>7753</v>
      </c>
      <c r="J82" s="294"/>
      <c r="K82" s="306"/>
    </row>
    <row r="83" spans="2:11" s="1" customFormat="1" ht="15" customHeight="1">
      <c r="B83" s="317"/>
      <c r="C83" s="318" t="s">
        <v>7754</v>
      </c>
      <c r="D83" s="318"/>
      <c r="E83" s="318"/>
      <c r="F83" s="319" t="s">
        <v>7749</v>
      </c>
      <c r="G83" s="318"/>
      <c r="H83" s="318" t="s">
        <v>7755</v>
      </c>
      <c r="I83" s="318" t="s">
        <v>7745</v>
      </c>
      <c r="J83" s="318">
        <v>15</v>
      </c>
      <c r="K83" s="306"/>
    </row>
    <row r="84" spans="2:11" s="1" customFormat="1" ht="15" customHeight="1">
      <c r="B84" s="317"/>
      <c r="C84" s="318" t="s">
        <v>7756</v>
      </c>
      <c r="D84" s="318"/>
      <c r="E84" s="318"/>
      <c r="F84" s="319" t="s">
        <v>7749</v>
      </c>
      <c r="G84" s="318"/>
      <c r="H84" s="318" t="s">
        <v>7757</v>
      </c>
      <c r="I84" s="318" t="s">
        <v>7745</v>
      </c>
      <c r="J84" s="318">
        <v>15</v>
      </c>
      <c r="K84" s="306"/>
    </row>
    <row r="85" spans="2:11" s="1" customFormat="1" ht="15" customHeight="1">
      <c r="B85" s="317"/>
      <c r="C85" s="318" t="s">
        <v>7758</v>
      </c>
      <c r="D85" s="318"/>
      <c r="E85" s="318"/>
      <c r="F85" s="319" t="s">
        <v>7749</v>
      </c>
      <c r="G85" s="318"/>
      <c r="H85" s="318" t="s">
        <v>7759</v>
      </c>
      <c r="I85" s="318" t="s">
        <v>7745</v>
      </c>
      <c r="J85" s="318">
        <v>20</v>
      </c>
      <c r="K85" s="306"/>
    </row>
    <row r="86" spans="2:11" s="1" customFormat="1" ht="15" customHeight="1">
      <c r="B86" s="317"/>
      <c r="C86" s="318" t="s">
        <v>7760</v>
      </c>
      <c r="D86" s="318"/>
      <c r="E86" s="318"/>
      <c r="F86" s="319" t="s">
        <v>7749</v>
      </c>
      <c r="G86" s="318"/>
      <c r="H86" s="318" t="s">
        <v>7761</v>
      </c>
      <c r="I86" s="318" t="s">
        <v>7745</v>
      </c>
      <c r="J86" s="318">
        <v>20</v>
      </c>
      <c r="K86" s="306"/>
    </row>
    <row r="87" spans="2:11" s="1" customFormat="1" ht="15" customHeight="1">
      <c r="B87" s="317"/>
      <c r="C87" s="294" t="s">
        <v>7762</v>
      </c>
      <c r="D87" s="294"/>
      <c r="E87" s="294"/>
      <c r="F87" s="315" t="s">
        <v>7749</v>
      </c>
      <c r="G87" s="316"/>
      <c r="H87" s="294" t="s">
        <v>7763</v>
      </c>
      <c r="I87" s="294" t="s">
        <v>7745</v>
      </c>
      <c r="J87" s="294">
        <v>50</v>
      </c>
      <c r="K87" s="306"/>
    </row>
    <row r="88" spans="2:11" s="1" customFormat="1" ht="15" customHeight="1">
      <c r="B88" s="317"/>
      <c r="C88" s="294" t="s">
        <v>7764</v>
      </c>
      <c r="D88" s="294"/>
      <c r="E88" s="294"/>
      <c r="F88" s="315" t="s">
        <v>7749</v>
      </c>
      <c r="G88" s="316"/>
      <c r="H88" s="294" t="s">
        <v>7765</v>
      </c>
      <c r="I88" s="294" t="s">
        <v>7745</v>
      </c>
      <c r="J88" s="294">
        <v>20</v>
      </c>
      <c r="K88" s="306"/>
    </row>
    <row r="89" spans="2:11" s="1" customFormat="1" ht="15" customHeight="1">
      <c r="B89" s="317"/>
      <c r="C89" s="294" t="s">
        <v>7766</v>
      </c>
      <c r="D89" s="294"/>
      <c r="E89" s="294"/>
      <c r="F89" s="315" t="s">
        <v>7749</v>
      </c>
      <c r="G89" s="316"/>
      <c r="H89" s="294" t="s">
        <v>7767</v>
      </c>
      <c r="I89" s="294" t="s">
        <v>7745</v>
      </c>
      <c r="J89" s="294">
        <v>20</v>
      </c>
      <c r="K89" s="306"/>
    </row>
    <row r="90" spans="2:11" s="1" customFormat="1" ht="15" customHeight="1">
      <c r="B90" s="317"/>
      <c r="C90" s="294" t="s">
        <v>7768</v>
      </c>
      <c r="D90" s="294"/>
      <c r="E90" s="294"/>
      <c r="F90" s="315" t="s">
        <v>7749</v>
      </c>
      <c r="G90" s="316"/>
      <c r="H90" s="294" t="s">
        <v>7769</v>
      </c>
      <c r="I90" s="294" t="s">
        <v>7745</v>
      </c>
      <c r="J90" s="294">
        <v>50</v>
      </c>
      <c r="K90" s="306"/>
    </row>
    <row r="91" spans="2:11" s="1" customFormat="1" ht="15" customHeight="1">
      <c r="B91" s="317"/>
      <c r="C91" s="294" t="s">
        <v>7770</v>
      </c>
      <c r="D91" s="294"/>
      <c r="E91" s="294"/>
      <c r="F91" s="315" t="s">
        <v>7749</v>
      </c>
      <c r="G91" s="316"/>
      <c r="H91" s="294" t="s">
        <v>7770</v>
      </c>
      <c r="I91" s="294" t="s">
        <v>7745</v>
      </c>
      <c r="J91" s="294">
        <v>50</v>
      </c>
      <c r="K91" s="306"/>
    </row>
    <row r="92" spans="2:11" s="1" customFormat="1" ht="15" customHeight="1">
      <c r="B92" s="317"/>
      <c r="C92" s="294" t="s">
        <v>7771</v>
      </c>
      <c r="D92" s="294"/>
      <c r="E92" s="294"/>
      <c r="F92" s="315" t="s">
        <v>7749</v>
      </c>
      <c r="G92" s="316"/>
      <c r="H92" s="294" t="s">
        <v>7772</v>
      </c>
      <c r="I92" s="294" t="s">
        <v>7745</v>
      </c>
      <c r="J92" s="294">
        <v>255</v>
      </c>
      <c r="K92" s="306"/>
    </row>
    <row r="93" spans="2:11" s="1" customFormat="1" ht="15" customHeight="1">
      <c r="B93" s="317"/>
      <c r="C93" s="294" t="s">
        <v>7773</v>
      </c>
      <c r="D93" s="294"/>
      <c r="E93" s="294"/>
      <c r="F93" s="315" t="s">
        <v>7743</v>
      </c>
      <c r="G93" s="316"/>
      <c r="H93" s="294" t="s">
        <v>7774</v>
      </c>
      <c r="I93" s="294" t="s">
        <v>7775</v>
      </c>
      <c r="J93" s="294"/>
      <c r="K93" s="306"/>
    </row>
    <row r="94" spans="2:11" s="1" customFormat="1" ht="15" customHeight="1">
      <c r="B94" s="317"/>
      <c r="C94" s="294" t="s">
        <v>7776</v>
      </c>
      <c r="D94" s="294"/>
      <c r="E94" s="294"/>
      <c r="F94" s="315" t="s">
        <v>7743</v>
      </c>
      <c r="G94" s="316"/>
      <c r="H94" s="294" t="s">
        <v>7777</v>
      </c>
      <c r="I94" s="294" t="s">
        <v>7778</v>
      </c>
      <c r="J94" s="294"/>
      <c r="K94" s="306"/>
    </row>
    <row r="95" spans="2:11" s="1" customFormat="1" ht="15" customHeight="1">
      <c r="B95" s="317"/>
      <c r="C95" s="294" t="s">
        <v>7779</v>
      </c>
      <c r="D95" s="294"/>
      <c r="E95" s="294"/>
      <c r="F95" s="315" t="s">
        <v>7743</v>
      </c>
      <c r="G95" s="316"/>
      <c r="H95" s="294" t="s">
        <v>7779</v>
      </c>
      <c r="I95" s="294" t="s">
        <v>7778</v>
      </c>
      <c r="J95" s="294"/>
      <c r="K95" s="306"/>
    </row>
    <row r="96" spans="2:11" s="1" customFormat="1" ht="15" customHeight="1">
      <c r="B96" s="317"/>
      <c r="C96" s="294" t="s">
        <v>42</v>
      </c>
      <c r="D96" s="294"/>
      <c r="E96" s="294"/>
      <c r="F96" s="315" t="s">
        <v>7743</v>
      </c>
      <c r="G96" s="316"/>
      <c r="H96" s="294" t="s">
        <v>7780</v>
      </c>
      <c r="I96" s="294" t="s">
        <v>7778</v>
      </c>
      <c r="J96" s="294"/>
      <c r="K96" s="306"/>
    </row>
    <row r="97" spans="2:11" s="1" customFormat="1" ht="15" customHeight="1">
      <c r="B97" s="317"/>
      <c r="C97" s="294" t="s">
        <v>52</v>
      </c>
      <c r="D97" s="294"/>
      <c r="E97" s="294"/>
      <c r="F97" s="315" t="s">
        <v>7743</v>
      </c>
      <c r="G97" s="316"/>
      <c r="H97" s="294" t="s">
        <v>7781</v>
      </c>
      <c r="I97" s="294" t="s">
        <v>7778</v>
      </c>
      <c r="J97" s="294"/>
      <c r="K97" s="306"/>
    </row>
    <row r="98" spans="2:11" s="1" customFormat="1" ht="15" customHeight="1">
      <c r="B98" s="320"/>
      <c r="C98" s="321"/>
      <c r="D98" s="321"/>
      <c r="E98" s="321"/>
      <c r="F98" s="321"/>
      <c r="G98" s="321"/>
      <c r="H98" s="321"/>
      <c r="I98" s="321"/>
      <c r="J98" s="321"/>
      <c r="K98" s="322"/>
    </row>
    <row r="99" spans="2:11" s="1" customFormat="1" ht="18.75" customHeight="1">
      <c r="B99" s="323"/>
      <c r="C99" s="324"/>
      <c r="D99" s="324"/>
      <c r="E99" s="324"/>
      <c r="F99" s="324"/>
      <c r="G99" s="324"/>
      <c r="H99" s="324"/>
      <c r="I99" s="324"/>
      <c r="J99" s="324"/>
      <c r="K99" s="323"/>
    </row>
    <row r="100" spans="2:11" s="1" customFormat="1" ht="18.75" customHeight="1">
      <c r="B100" s="301"/>
      <c r="C100" s="301"/>
      <c r="D100" s="301"/>
      <c r="E100" s="301"/>
      <c r="F100" s="301"/>
      <c r="G100" s="301"/>
      <c r="H100" s="301"/>
      <c r="I100" s="301"/>
      <c r="J100" s="301"/>
      <c r="K100" s="301"/>
    </row>
    <row r="101" spans="2:11" s="1" customFormat="1" ht="7.5" customHeight="1">
      <c r="B101" s="302"/>
      <c r="C101" s="303"/>
      <c r="D101" s="303"/>
      <c r="E101" s="303"/>
      <c r="F101" s="303"/>
      <c r="G101" s="303"/>
      <c r="H101" s="303"/>
      <c r="I101" s="303"/>
      <c r="J101" s="303"/>
      <c r="K101" s="304"/>
    </row>
    <row r="102" spans="2:11" s="1" customFormat="1" ht="45" customHeight="1">
      <c r="B102" s="305"/>
      <c r="C102" s="418" t="s">
        <v>7782</v>
      </c>
      <c r="D102" s="418"/>
      <c r="E102" s="418"/>
      <c r="F102" s="418"/>
      <c r="G102" s="418"/>
      <c r="H102" s="418"/>
      <c r="I102" s="418"/>
      <c r="J102" s="418"/>
      <c r="K102" s="306"/>
    </row>
    <row r="103" spans="2:11" s="1" customFormat="1" ht="17.25" customHeight="1">
      <c r="B103" s="305"/>
      <c r="C103" s="307" t="s">
        <v>7737</v>
      </c>
      <c r="D103" s="307"/>
      <c r="E103" s="307"/>
      <c r="F103" s="307" t="s">
        <v>7738</v>
      </c>
      <c r="G103" s="308"/>
      <c r="H103" s="307" t="s">
        <v>58</v>
      </c>
      <c r="I103" s="307" t="s">
        <v>61</v>
      </c>
      <c r="J103" s="307" t="s">
        <v>7739</v>
      </c>
      <c r="K103" s="306"/>
    </row>
    <row r="104" spans="2:11" s="1" customFormat="1" ht="17.25" customHeight="1">
      <c r="B104" s="305"/>
      <c r="C104" s="309" t="s">
        <v>7740</v>
      </c>
      <c r="D104" s="309"/>
      <c r="E104" s="309"/>
      <c r="F104" s="310" t="s">
        <v>7741</v>
      </c>
      <c r="G104" s="311"/>
      <c r="H104" s="309"/>
      <c r="I104" s="309"/>
      <c r="J104" s="309" t="s">
        <v>7742</v>
      </c>
      <c r="K104" s="306"/>
    </row>
    <row r="105" spans="2:11" s="1" customFormat="1" ht="5.25" customHeight="1">
      <c r="B105" s="305"/>
      <c r="C105" s="307"/>
      <c r="D105" s="307"/>
      <c r="E105" s="307"/>
      <c r="F105" s="307"/>
      <c r="G105" s="325"/>
      <c r="H105" s="307"/>
      <c r="I105" s="307"/>
      <c r="J105" s="307"/>
      <c r="K105" s="306"/>
    </row>
    <row r="106" spans="2:11" s="1" customFormat="1" ht="15" customHeight="1">
      <c r="B106" s="305"/>
      <c r="C106" s="294" t="s">
        <v>57</v>
      </c>
      <c r="D106" s="314"/>
      <c r="E106" s="314"/>
      <c r="F106" s="315" t="s">
        <v>7743</v>
      </c>
      <c r="G106" s="294"/>
      <c r="H106" s="294" t="s">
        <v>7783</v>
      </c>
      <c r="I106" s="294" t="s">
        <v>7745</v>
      </c>
      <c r="J106" s="294">
        <v>20</v>
      </c>
      <c r="K106" s="306"/>
    </row>
    <row r="107" spans="2:11" s="1" customFormat="1" ht="15" customHeight="1">
      <c r="B107" s="305"/>
      <c r="C107" s="294" t="s">
        <v>7746</v>
      </c>
      <c r="D107" s="294"/>
      <c r="E107" s="294"/>
      <c r="F107" s="315" t="s">
        <v>7743</v>
      </c>
      <c r="G107" s="294"/>
      <c r="H107" s="294" t="s">
        <v>7783</v>
      </c>
      <c r="I107" s="294" t="s">
        <v>7745</v>
      </c>
      <c r="J107" s="294">
        <v>120</v>
      </c>
      <c r="K107" s="306"/>
    </row>
    <row r="108" spans="2:11" s="1" customFormat="1" ht="15" customHeight="1">
      <c r="B108" s="317"/>
      <c r="C108" s="294" t="s">
        <v>7748</v>
      </c>
      <c r="D108" s="294"/>
      <c r="E108" s="294"/>
      <c r="F108" s="315" t="s">
        <v>7749</v>
      </c>
      <c r="G108" s="294"/>
      <c r="H108" s="294" t="s">
        <v>7783</v>
      </c>
      <c r="I108" s="294" t="s">
        <v>7745</v>
      </c>
      <c r="J108" s="294">
        <v>50</v>
      </c>
      <c r="K108" s="306"/>
    </row>
    <row r="109" spans="2:11" s="1" customFormat="1" ht="15" customHeight="1">
      <c r="B109" s="317"/>
      <c r="C109" s="294" t="s">
        <v>7751</v>
      </c>
      <c r="D109" s="294"/>
      <c r="E109" s="294"/>
      <c r="F109" s="315" t="s">
        <v>7743</v>
      </c>
      <c r="G109" s="294"/>
      <c r="H109" s="294" t="s">
        <v>7783</v>
      </c>
      <c r="I109" s="294" t="s">
        <v>7753</v>
      </c>
      <c r="J109" s="294"/>
      <c r="K109" s="306"/>
    </row>
    <row r="110" spans="2:11" s="1" customFormat="1" ht="15" customHeight="1">
      <c r="B110" s="317"/>
      <c r="C110" s="294" t="s">
        <v>7762</v>
      </c>
      <c r="D110" s="294"/>
      <c r="E110" s="294"/>
      <c r="F110" s="315" t="s">
        <v>7749</v>
      </c>
      <c r="G110" s="294"/>
      <c r="H110" s="294" t="s">
        <v>7783</v>
      </c>
      <c r="I110" s="294" t="s">
        <v>7745</v>
      </c>
      <c r="J110" s="294">
        <v>50</v>
      </c>
      <c r="K110" s="306"/>
    </row>
    <row r="111" spans="2:11" s="1" customFormat="1" ht="15" customHeight="1">
      <c r="B111" s="317"/>
      <c r="C111" s="294" t="s">
        <v>7770</v>
      </c>
      <c r="D111" s="294"/>
      <c r="E111" s="294"/>
      <c r="F111" s="315" t="s">
        <v>7749</v>
      </c>
      <c r="G111" s="294"/>
      <c r="H111" s="294" t="s">
        <v>7783</v>
      </c>
      <c r="I111" s="294" t="s">
        <v>7745</v>
      </c>
      <c r="J111" s="294">
        <v>50</v>
      </c>
      <c r="K111" s="306"/>
    </row>
    <row r="112" spans="2:11" s="1" customFormat="1" ht="15" customHeight="1">
      <c r="B112" s="317"/>
      <c r="C112" s="294" t="s">
        <v>7768</v>
      </c>
      <c r="D112" s="294"/>
      <c r="E112" s="294"/>
      <c r="F112" s="315" t="s">
        <v>7749</v>
      </c>
      <c r="G112" s="294"/>
      <c r="H112" s="294" t="s">
        <v>7783</v>
      </c>
      <c r="I112" s="294" t="s">
        <v>7745</v>
      </c>
      <c r="J112" s="294">
        <v>50</v>
      </c>
      <c r="K112" s="306"/>
    </row>
    <row r="113" spans="2:11" s="1" customFormat="1" ht="15" customHeight="1">
      <c r="B113" s="317"/>
      <c r="C113" s="294" t="s">
        <v>57</v>
      </c>
      <c r="D113" s="294"/>
      <c r="E113" s="294"/>
      <c r="F113" s="315" t="s">
        <v>7743</v>
      </c>
      <c r="G113" s="294"/>
      <c r="H113" s="294" t="s">
        <v>7784</v>
      </c>
      <c r="I113" s="294" t="s">
        <v>7745</v>
      </c>
      <c r="J113" s="294">
        <v>20</v>
      </c>
      <c r="K113" s="306"/>
    </row>
    <row r="114" spans="2:11" s="1" customFormat="1" ht="15" customHeight="1">
      <c r="B114" s="317"/>
      <c r="C114" s="294" t="s">
        <v>7785</v>
      </c>
      <c r="D114" s="294"/>
      <c r="E114" s="294"/>
      <c r="F114" s="315" t="s">
        <v>7743</v>
      </c>
      <c r="G114" s="294"/>
      <c r="H114" s="294" t="s">
        <v>7786</v>
      </c>
      <c r="I114" s="294" t="s">
        <v>7745</v>
      </c>
      <c r="J114" s="294">
        <v>120</v>
      </c>
      <c r="K114" s="306"/>
    </row>
    <row r="115" spans="2:11" s="1" customFormat="1" ht="15" customHeight="1">
      <c r="B115" s="317"/>
      <c r="C115" s="294" t="s">
        <v>42</v>
      </c>
      <c r="D115" s="294"/>
      <c r="E115" s="294"/>
      <c r="F115" s="315" t="s">
        <v>7743</v>
      </c>
      <c r="G115" s="294"/>
      <c r="H115" s="294" t="s">
        <v>7787</v>
      </c>
      <c r="I115" s="294" t="s">
        <v>7778</v>
      </c>
      <c r="J115" s="294"/>
      <c r="K115" s="306"/>
    </row>
    <row r="116" spans="2:11" s="1" customFormat="1" ht="15" customHeight="1">
      <c r="B116" s="317"/>
      <c r="C116" s="294" t="s">
        <v>52</v>
      </c>
      <c r="D116" s="294"/>
      <c r="E116" s="294"/>
      <c r="F116" s="315" t="s">
        <v>7743</v>
      </c>
      <c r="G116" s="294"/>
      <c r="H116" s="294" t="s">
        <v>7788</v>
      </c>
      <c r="I116" s="294" t="s">
        <v>7778</v>
      </c>
      <c r="J116" s="294"/>
      <c r="K116" s="306"/>
    </row>
    <row r="117" spans="2:11" s="1" customFormat="1" ht="15" customHeight="1">
      <c r="B117" s="317"/>
      <c r="C117" s="294" t="s">
        <v>61</v>
      </c>
      <c r="D117" s="294"/>
      <c r="E117" s="294"/>
      <c r="F117" s="315" t="s">
        <v>7743</v>
      </c>
      <c r="G117" s="294"/>
      <c r="H117" s="294" t="s">
        <v>7789</v>
      </c>
      <c r="I117" s="294" t="s">
        <v>7790</v>
      </c>
      <c r="J117" s="294"/>
      <c r="K117" s="306"/>
    </row>
    <row r="118" spans="2:11" s="1" customFormat="1" ht="15" customHeight="1">
      <c r="B118" s="320"/>
      <c r="C118" s="326"/>
      <c r="D118" s="326"/>
      <c r="E118" s="326"/>
      <c r="F118" s="326"/>
      <c r="G118" s="326"/>
      <c r="H118" s="326"/>
      <c r="I118" s="326"/>
      <c r="J118" s="326"/>
      <c r="K118" s="322"/>
    </row>
    <row r="119" spans="2:11" s="1" customFormat="1" ht="18.75" customHeight="1">
      <c r="B119" s="327"/>
      <c r="C119" s="328"/>
      <c r="D119" s="328"/>
      <c r="E119" s="328"/>
      <c r="F119" s="329"/>
      <c r="G119" s="328"/>
      <c r="H119" s="328"/>
      <c r="I119" s="328"/>
      <c r="J119" s="328"/>
      <c r="K119" s="327"/>
    </row>
    <row r="120" spans="2:11" s="1" customFormat="1" ht="18.75" customHeight="1">
      <c r="B120" s="301"/>
      <c r="C120" s="301"/>
      <c r="D120" s="301"/>
      <c r="E120" s="301"/>
      <c r="F120" s="301"/>
      <c r="G120" s="301"/>
      <c r="H120" s="301"/>
      <c r="I120" s="301"/>
      <c r="J120" s="301"/>
      <c r="K120" s="301"/>
    </row>
    <row r="121" spans="2:11" s="1" customFormat="1" ht="7.5" customHeight="1">
      <c r="B121" s="330"/>
      <c r="C121" s="331"/>
      <c r="D121" s="331"/>
      <c r="E121" s="331"/>
      <c r="F121" s="331"/>
      <c r="G121" s="331"/>
      <c r="H121" s="331"/>
      <c r="I121" s="331"/>
      <c r="J121" s="331"/>
      <c r="K121" s="332"/>
    </row>
    <row r="122" spans="2:11" s="1" customFormat="1" ht="45" customHeight="1">
      <c r="B122" s="333"/>
      <c r="C122" s="419" t="s">
        <v>7791</v>
      </c>
      <c r="D122" s="419"/>
      <c r="E122" s="419"/>
      <c r="F122" s="419"/>
      <c r="G122" s="419"/>
      <c r="H122" s="419"/>
      <c r="I122" s="419"/>
      <c r="J122" s="419"/>
      <c r="K122" s="334"/>
    </row>
    <row r="123" spans="2:11" s="1" customFormat="1" ht="17.25" customHeight="1">
      <c r="B123" s="335"/>
      <c r="C123" s="307" t="s">
        <v>7737</v>
      </c>
      <c r="D123" s="307"/>
      <c r="E123" s="307"/>
      <c r="F123" s="307" t="s">
        <v>7738</v>
      </c>
      <c r="G123" s="308"/>
      <c r="H123" s="307" t="s">
        <v>58</v>
      </c>
      <c r="I123" s="307" t="s">
        <v>61</v>
      </c>
      <c r="J123" s="307" t="s">
        <v>7739</v>
      </c>
      <c r="K123" s="336"/>
    </row>
    <row r="124" spans="2:11" s="1" customFormat="1" ht="17.25" customHeight="1">
      <c r="B124" s="335"/>
      <c r="C124" s="309" t="s">
        <v>7740</v>
      </c>
      <c r="D124" s="309"/>
      <c r="E124" s="309"/>
      <c r="F124" s="310" t="s">
        <v>7741</v>
      </c>
      <c r="G124" s="311"/>
      <c r="H124" s="309"/>
      <c r="I124" s="309"/>
      <c r="J124" s="309" t="s">
        <v>7742</v>
      </c>
      <c r="K124" s="336"/>
    </row>
    <row r="125" spans="2:11" s="1" customFormat="1" ht="5.25" customHeight="1">
      <c r="B125" s="337"/>
      <c r="C125" s="312"/>
      <c r="D125" s="312"/>
      <c r="E125" s="312"/>
      <c r="F125" s="312"/>
      <c r="G125" s="338"/>
      <c r="H125" s="312"/>
      <c r="I125" s="312"/>
      <c r="J125" s="312"/>
      <c r="K125" s="339"/>
    </row>
    <row r="126" spans="2:11" s="1" customFormat="1" ht="15" customHeight="1">
      <c r="B126" s="337"/>
      <c r="C126" s="294" t="s">
        <v>7746</v>
      </c>
      <c r="D126" s="314"/>
      <c r="E126" s="314"/>
      <c r="F126" s="315" t="s">
        <v>7743</v>
      </c>
      <c r="G126" s="294"/>
      <c r="H126" s="294" t="s">
        <v>7783</v>
      </c>
      <c r="I126" s="294" t="s">
        <v>7745</v>
      </c>
      <c r="J126" s="294">
        <v>120</v>
      </c>
      <c r="K126" s="340"/>
    </row>
    <row r="127" spans="2:11" s="1" customFormat="1" ht="15" customHeight="1">
      <c r="B127" s="337"/>
      <c r="C127" s="294" t="s">
        <v>7792</v>
      </c>
      <c r="D127" s="294"/>
      <c r="E127" s="294"/>
      <c r="F127" s="315" t="s">
        <v>7743</v>
      </c>
      <c r="G127" s="294"/>
      <c r="H127" s="294" t="s">
        <v>7793</v>
      </c>
      <c r="I127" s="294" t="s">
        <v>7745</v>
      </c>
      <c r="J127" s="294" t="s">
        <v>7794</v>
      </c>
      <c r="K127" s="340"/>
    </row>
    <row r="128" spans="2:11" s="1" customFormat="1" ht="15" customHeight="1">
      <c r="B128" s="337"/>
      <c r="C128" s="294" t="s">
        <v>104</v>
      </c>
      <c r="D128" s="294"/>
      <c r="E128" s="294"/>
      <c r="F128" s="315" t="s">
        <v>7743</v>
      </c>
      <c r="G128" s="294"/>
      <c r="H128" s="294" t="s">
        <v>7795</v>
      </c>
      <c r="I128" s="294" t="s">
        <v>7745</v>
      </c>
      <c r="J128" s="294" t="s">
        <v>7794</v>
      </c>
      <c r="K128" s="340"/>
    </row>
    <row r="129" spans="2:11" s="1" customFormat="1" ht="15" customHeight="1">
      <c r="B129" s="337"/>
      <c r="C129" s="294" t="s">
        <v>7754</v>
      </c>
      <c r="D129" s="294"/>
      <c r="E129" s="294"/>
      <c r="F129" s="315" t="s">
        <v>7749</v>
      </c>
      <c r="G129" s="294"/>
      <c r="H129" s="294" t="s">
        <v>7755</v>
      </c>
      <c r="I129" s="294" t="s">
        <v>7745</v>
      </c>
      <c r="J129" s="294">
        <v>15</v>
      </c>
      <c r="K129" s="340"/>
    </row>
    <row r="130" spans="2:11" s="1" customFormat="1" ht="15" customHeight="1">
      <c r="B130" s="337"/>
      <c r="C130" s="318" t="s">
        <v>7756</v>
      </c>
      <c r="D130" s="318"/>
      <c r="E130" s="318"/>
      <c r="F130" s="319" t="s">
        <v>7749</v>
      </c>
      <c r="G130" s="318"/>
      <c r="H130" s="318" t="s">
        <v>7757</v>
      </c>
      <c r="I130" s="318" t="s">
        <v>7745</v>
      </c>
      <c r="J130" s="318">
        <v>15</v>
      </c>
      <c r="K130" s="340"/>
    </row>
    <row r="131" spans="2:11" s="1" customFormat="1" ht="15" customHeight="1">
      <c r="B131" s="337"/>
      <c r="C131" s="318" t="s">
        <v>7758</v>
      </c>
      <c r="D131" s="318"/>
      <c r="E131" s="318"/>
      <c r="F131" s="319" t="s">
        <v>7749</v>
      </c>
      <c r="G131" s="318"/>
      <c r="H131" s="318" t="s">
        <v>7759</v>
      </c>
      <c r="I131" s="318" t="s">
        <v>7745</v>
      </c>
      <c r="J131" s="318">
        <v>20</v>
      </c>
      <c r="K131" s="340"/>
    </row>
    <row r="132" spans="2:11" s="1" customFormat="1" ht="15" customHeight="1">
      <c r="B132" s="337"/>
      <c r="C132" s="318" t="s">
        <v>7760</v>
      </c>
      <c r="D132" s="318"/>
      <c r="E132" s="318"/>
      <c r="F132" s="319" t="s">
        <v>7749</v>
      </c>
      <c r="G132" s="318"/>
      <c r="H132" s="318" t="s">
        <v>7761</v>
      </c>
      <c r="I132" s="318" t="s">
        <v>7745</v>
      </c>
      <c r="J132" s="318">
        <v>20</v>
      </c>
      <c r="K132" s="340"/>
    </row>
    <row r="133" spans="2:11" s="1" customFormat="1" ht="15" customHeight="1">
      <c r="B133" s="337"/>
      <c r="C133" s="294" t="s">
        <v>7748</v>
      </c>
      <c r="D133" s="294"/>
      <c r="E133" s="294"/>
      <c r="F133" s="315" t="s">
        <v>7749</v>
      </c>
      <c r="G133" s="294"/>
      <c r="H133" s="294" t="s">
        <v>7783</v>
      </c>
      <c r="I133" s="294" t="s">
        <v>7745</v>
      </c>
      <c r="J133" s="294">
        <v>50</v>
      </c>
      <c r="K133" s="340"/>
    </row>
    <row r="134" spans="2:11" s="1" customFormat="1" ht="15" customHeight="1">
      <c r="B134" s="337"/>
      <c r="C134" s="294" t="s">
        <v>7762</v>
      </c>
      <c r="D134" s="294"/>
      <c r="E134" s="294"/>
      <c r="F134" s="315" t="s">
        <v>7749</v>
      </c>
      <c r="G134" s="294"/>
      <c r="H134" s="294" t="s">
        <v>7783</v>
      </c>
      <c r="I134" s="294" t="s">
        <v>7745</v>
      </c>
      <c r="J134" s="294">
        <v>50</v>
      </c>
      <c r="K134" s="340"/>
    </row>
    <row r="135" spans="2:11" s="1" customFormat="1" ht="15" customHeight="1">
      <c r="B135" s="337"/>
      <c r="C135" s="294" t="s">
        <v>7768</v>
      </c>
      <c r="D135" s="294"/>
      <c r="E135" s="294"/>
      <c r="F135" s="315" t="s">
        <v>7749</v>
      </c>
      <c r="G135" s="294"/>
      <c r="H135" s="294" t="s">
        <v>7783</v>
      </c>
      <c r="I135" s="294" t="s">
        <v>7745</v>
      </c>
      <c r="J135" s="294">
        <v>50</v>
      </c>
      <c r="K135" s="340"/>
    </row>
    <row r="136" spans="2:11" s="1" customFormat="1" ht="15" customHeight="1">
      <c r="B136" s="337"/>
      <c r="C136" s="294" t="s">
        <v>7770</v>
      </c>
      <c r="D136" s="294"/>
      <c r="E136" s="294"/>
      <c r="F136" s="315" t="s">
        <v>7749</v>
      </c>
      <c r="G136" s="294"/>
      <c r="H136" s="294" t="s">
        <v>7783</v>
      </c>
      <c r="I136" s="294" t="s">
        <v>7745</v>
      </c>
      <c r="J136" s="294">
        <v>50</v>
      </c>
      <c r="K136" s="340"/>
    </row>
    <row r="137" spans="2:11" s="1" customFormat="1" ht="15" customHeight="1">
      <c r="B137" s="337"/>
      <c r="C137" s="294" t="s">
        <v>7771</v>
      </c>
      <c r="D137" s="294"/>
      <c r="E137" s="294"/>
      <c r="F137" s="315" t="s">
        <v>7749</v>
      </c>
      <c r="G137" s="294"/>
      <c r="H137" s="294" t="s">
        <v>7796</v>
      </c>
      <c r="I137" s="294" t="s">
        <v>7745</v>
      </c>
      <c r="J137" s="294">
        <v>255</v>
      </c>
      <c r="K137" s="340"/>
    </row>
    <row r="138" spans="2:11" s="1" customFormat="1" ht="15" customHeight="1">
      <c r="B138" s="337"/>
      <c r="C138" s="294" t="s">
        <v>7773</v>
      </c>
      <c r="D138" s="294"/>
      <c r="E138" s="294"/>
      <c r="F138" s="315" t="s">
        <v>7743</v>
      </c>
      <c r="G138" s="294"/>
      <c r="H138" s="294" t="s">
        <v>7797</v>
      </c>
      <c r="I138" s="294" t="s">
        <v>7775</v>
      </c>
      <c r="J138" s="294"/>
      <c r="K138" s="340"/>
    </row>
    <row r="139" spans="2:11" s="1" customFormat="1" ht="15" customHeight="1">
      <c r="B139" s="337"/>
      <c r="C139" s="294" t="s">
        <v>7776</v>
      </c>
      <c r="D139" s="294"/>
      <c r="E139" s="294"/>
      <c r="F139" s="315" t="s">
        <v>7743</v>
      </c>
      <c r="G139" s="294"/>
      <c r="H139" s="294" t="s">
        <v>7798</v>
      </c>
      <c r="I139" s="294" t="s">
        <v>7778</v>
      </c>
      <c r="J139" s="294"/>
      <c r="K139" s="340"/>
    </row>
    <row r="140" spans="2:11" s="1" customFormat="1" ht="15" customHeight="1">
      <c r="B140" s="337"/>
      <c r="C140" s="294" t="s">
        <v>7779</v>
      </c>
      <c r="D140" s="294"/>
      <c r="E140" s="294"/>
      <c r="F140" s="315" t="s">
        <v>7743</v>
      </c>
      <c r="G140" s="294"/>
      <c r="H140" s="294" t="s">
        <v>7779</v>
      </c>
      <c r="I140" s="294" t="s">
        <v>7778</v>
      </c>
      <c r="J140" s="294"/>
      <c r="K140" s="340"/>
    </row>
    <row r="141" spans="2:11" s="1" customFormat="1" ht="15" customHeight="1">
      <c r="B141" s="337"/>
      <c r="C141" s="294" t="s">
        <v>42</v>
      </c>
      <c r="D141" s="294"/>
      <c r="E141" s="294"/>
      <c r="F141" s="315" t="s">
        <v>7743</v>
      </c>
      <c r="G141" s="294"/>
      <c r="H141" s="294" t="s">
        <v>7799</v>
      </c>
      <c r="I141" s="294" t="s">
        <v>7778</v>
      </c>
      <c r="J141" s="294"/>
      <c r="K141" s="340"/>
    </row>
    <row r="142" spans="2:11" s="1" customFormat="1" ht="15" customHeight="1">
      <c r="B142" s="337"/>
      <c r="C142" s="294" t="s">
        <v>7800</v>
      </c>
      <c r="D142" s="294"/>
      <c r="E142" s="294"/>
      <c r="F142" s="315" t="s">
        <v>7743</v>
      </c>
      <c r="G142" s="294"/>
      <c r="H142" s="294" t="s">
        <v>7801</v>
      </c>
      <c r="I142" s="294" t="s">
        <v>7778</v>
      </c>
      <c r="J142" s="294"/>
      <c r="K142" s="340"/>
    </row>
    <row r="143" spans="2:11" s="1" customFormat="1" ht="15" customHeight="1">
      <c r="B143" s="341"/>
      <c r="C143" s="342"/>
      <c r="D143" s="342"/>
      <c r="E143" s="342"/>
      <c r="F143" s="342"/>
      <c r="G143" s="342"/>
      <c r="H143" s="342"/>
      <c r="I143" s="342"/>
      <c r="J143" s="342"/>
      <c r="K143" s="343"/>
    </row>
    <row r="144" spans="2:11" s="1" customFormat="1" ht="18.75" customHeight="1">
      <c r="B144" s="328"/>
      <c r="C144" s="328"/>
      <c r="D144" s="328"/>
      <c r="E144" s="328"/>
      <c r="F144" s="329"/>
      <c r="G144" s="328"/>
      <c r="H144" s="328"/>
      <c r="I144" s="328"/>
      <c r="J144" s="328"/>
      <c r="K144" s="328"/>
    </row>
    <row r="145" spans="2:11" s="1" customFormat="1" ht="18.75" customHeight="1">
      <c r="B145" s="301"/>
      <c r="C145" s="301"/>
      <c r="D145" s="301"/>
      <c r="E145" s="301"/>
      <c r="F145" s="301"/>
      <c r="G145" s="301"/>
      <c r="H145" s="301"/>
      <c r="I145" s="301"/>
      <c r="J145" s="301"/>
      <c r="K145" s="301"/>
    </row>
    <row r="146" spans="2:11" s="1" customFormat="1" ht="7.5" customHeight="1">
      <c r="B146" s="302"/>
      <c r="C146" s="303"/>
      <c r="D146" s="303"/>
      <c r="E146" s="303"/>
      <c r="F146" s="303"/>
      <c r="G146" s="303"/>
      <c r="H146" s="303"/>
      <c r="I146" s="303"/>
      <c r="J146" s="303"/>
      <c r="K146" s="304"/>
    </row>
    <row r="147" spans="2:11" s="1" customFormat="1" ht="45" customHeight="1">
      <c r="B147" s="305"/>
      <c r="C147" s="418" t="s">
        <v>7802</v>
      </c>
      <c r="D147" s="418"/>
      <c r="E147" s="418"/>
      <c r="F147" s="418"/>
      <c r="G147" s="418"/>
      <c r="H147" s="418"/>
      <c r="I147" s="418"/>
      <c r="J147" s="418"/>
      <c r="K147" s="306"/>
    </row>
    <row r="148" spans="2:11" s="1" customFormat="1" ht="17.25" customHeight="1">
      <c r="B148" s="305"/>
      <c r="C148" s="307" t="s">
        <v>7737</v>
      </c>
      <c r="D148" s="307"/>
      <c r="E148" s="307"/>
      <c r="F148" s="307" t="s">
        <v>7738</v>
      </c>
      <c r="G148" s="308"/>
      <c r="H148" s="307" t="s">
        <v>58</v>
      </c>
      <c r="I148" s="307" t="s">
        <v>61</v>
      </c>
      <c r="J148" s="307" t="s">
        <v>7739</v>
      </c>
      <c r="K148" s="306"/>
    </row>
    <row r="149" spans="2:11" s="1" customFormat="1" ht="17.25" customHeight="1">
      <c r="B149" s="305"/>
      <c r="C149" s="309" t="s">
        <v>7740</v>
      </c>
      <c r="D149" s="309"/>
      <c r="E149" s="309"/>
      <c r="F149" s="310" t="s">
        <v>7741</v>
      </c>
      <c r="G149" s="311"/>
      <c r="H149" s="309"/>
      <c r="I149" s="309"/>
      <c r="J149" s="309" t="s">
        <v>7742</v>
      </c>
      <c r="K149" s="306"/>
    </row>
    <row r="150" spans="2:11" s="1" customFormat="1" ht="5.25" customHeight="1">
      <c r="B150" s="317"/>
      <c r="C150" s="312"/>
      <c r="D150" s="312"/>
      <c r="E150" s="312"/>
      <c r="F150" s="312"/>
      <c r="G150" s="313"/>
      <c r="H150" s="312"/>
      <c r="I150" s="312"/>
      <c r="J150" s="312"/>
      <c r="K150" s="340"/>
    </row>
    <row r="151" spans="2:11" s="1" customFormat="1" ht="15" customHeight="1">
      <c r="B151" s="317"/>
      <c r="C151" s="344" t="s">
        <v>7746</v>
      </c>
      <c r="D151" s="294"/>
      <c r="E151" s="294"/>
      <c r="F151" s="345" t="s">
        <v>7743</v>
      </c>
      <c r="G151" s="294"/>
      <c r="H151" s="344" t="s">
        <v>7783</v>
      </c>
      <c r="I151" s="344" t="s">
        <v>7745</v>
      </c>
      <c r="J151" s="344">
        <v>120</v>
      </c>
      <c r="K151" s="340"/>
    </row>
    <row r="152" spans="2:11" s="1" customFormat="1" ht="15" customHeight="1">
      <c r="B152" s="317"/>
      <c r="C152" s="344" t="s">
        <v>7792</v>
      </c>
      <c r="D152" s="294"/>
      <c r="E152" s="294"/>
      <c r="F152" s="345" t="s">
        <v>7743</v>
      </c>
      <c r="G152" s="294"/>
      <c r="H152" s="344" t="s">
        <v>7803</v>
      </c>
      <c r="I152" s="344" t="s">
        <v>7745</v>
      </c>
      <c r="J152" s="344" t="s">
        <v>7794</v>
      </c>
      <c r="K152" s="340"/>
    </row>
    <row r="153" spans="2:11" s="1" customFormat="1" ht="15" customHeight="1">
      <c r="B153" s="317"/>
      <c r="C153" s="344" t="s">
        <v>104</v>
      </c>
      <c r="D153" s="294"/>
      <c r="E153" s="294"/>
      <c r="F153" s="345" t="s">
        <v>7743</v>
      </c>
      <c r="G153" s="294"/>
      <c r="H153" s="344" t="s">
        <v>7804</v>
      </c>
      <c r="I153" s="344" t="s">
        <v>7745</v>
      </c>
      <c r="J153" s="344" t="s">
        <v>7794</v>
      </c>
      <c r="K153" s="340"/>
    </row>
    <row r="154" spans="2:11" s="1" customFormat="1" ht="15" customHeight="1">
      <c r="B154" s="317"/>
      <c r="C154" s="344" t="s">
        <v>7748</v>
      </c>
      <c r="D154" s="294"/>
      <c r="E154" s="294"/>
      <c r="F154" s="345" t="s">
        <v>7749</v>
      </c>
      <c r="G154" s="294"/>
      <c r="H154" s="344" t="s">
        <v>7783</v>
      </c>
      <c r="I154" s="344" t="s">
        <v>7745</v>
      </c>
      <c r="J154" s="344">
        <v>50</v>
      </c>
      <c r="K154" s="340"/>
    </row>
    <row r="155" spans="2:11" s="1" customFormat="1" ht="15" customHeight="1">
      <c r="B155" s="317"/>
      <c r="C155" s="344" t="s">
        <v>7751</v>
      </c>
      <c r="D155" s="294"/>
      <c r="E155" s="294"/>
      <c r="F155" s="345" t="s">
        <v>7743</v>
      </c>
      <c r="G155" s="294"/>
      <c r="H155" s="344" t="s">
        <v>7783</v>
      </c>
      <c r="I155" s="344" t="s">
        <v>7753</v>
      </c>
      <c r="J155" s="344"/>
      <c r="K155" s="340"/>
    </row>
    <row r="156" spans="2:11" s="1" customFormat="1" ht="15" customHeight="1">
      <c r="B156" s="317"/>
      <c r="C156" s="344" t="s">
        <v>7762</v>
      </c>
      <c r="D156" s="294"/>
      <c r="E156" s="294"/>
      <c r="F156" s="345" t="s">
        <v>7749</v>
      </c>
      <c r="G156" s="294"/>
      <c r="H156" s="344" t="s">
        <v>7783</v>
      </c>
      <c r="I156" s="344" t="s">
        <v>7745</v>
      </c>
      <c r="J156" s="344">
        <v>50</v>
      </c>
      <c r="K156" s="340"/>
    </row>
    <row r="157" spans="2:11" s="1" customFormat="1" ht="15" customHeight="1">
      <c r="B157" s="317"/>
      <c r="C157" s="344" t="s">
        <v>7770</v>
      </c>
      <c r="D157" s="294"/>
      <c r="E157" s="294"/>
      <c r="F157" s="345" t="s">
        <v>7749</v>
      </c>
      <c r="G157" s="294"/>
      <c r="H157" s="344" t="s">
        <v>7783</v>
      </c>
      <c r="I157" s="344" t="s">
        <v>7745</v>
      </c>
      <c r="J157" s="344">
        <v>50</v>
      </c>
      <c r="K157" s="340"/>
    </row>
    <row r="158" spans="2:11" s="1" customFormat="1" ht="15" customHeight="1">
      <c r="B158" s="317"/>
      <c r="C158" s="344" t="s">
        <v>7768</v>
      </c>
      <c r="D158" s="294"/>
      <c r="E158" s="294"/>
      <c r="F158" s="345" t="s">
        <v>7749</v>
      </c>
      <c r="G158" s="294"/>
      <c r="H158" s="344" t="s">
        <v>7783</v>
      </c>
      <c r="I158" s="344" t="s">
        <v>7745</v>
      </c>
      <c r="J158" s="344">
        <v>50</v>
      </c>
      <c r="K158" s="340"/>
    </row>
    <row r="159" spans="2:11" s="1" customFormat="1" ht="15" customHeight="1">
      <c r="B159" s="317"/>
      <c r="C159" s="344" t="s">
        <v>290</v>
      </c>
      <c r="D159" s="294"/>
      <c r="E159" s="294"/>
      <c r="F159" s="345" t="s">
        <v>7743</v>
      </c>
      <c r="G159" s="294"/>
      <c r="H159" s="344" t="s">
        <v>7805</v>
      </c>
      <c r="I159" s="344" t="s">
        <v>7745</v>
      </c>
      <c r="J159" s="344" t="s">
        <v>7806</v>
      </c>
      <c r="K159" s="340"/>
    </row>
    <row r="160" spans="2:11" s="1" customFormat="1" ht="15" customHeight="1">
      <c r="B160" s="317"/>
      <c r="C160" s="344" t="s">
        <v>7807</v>
      </c>
      <c r="D160" s="294"/>
      <c r="E160" s="294"/>
      <c r="F160" s="345" t="s">
        <v>7743</v>
      </c>
      <c r="G160" s="294"/>
      <c r="H160" s="344" t="s">
        <v>7808</v>
      </c>
      <c r="I160" s="344" t="s">
        <v>7778</v>
      </c>
      <c r="J160" s="344"/>
      <c r="K160" s="340"/>
    </row>
    <row r="161" spans="2:11" s="1" customFormat="1" ht="15" customHeight="1">
      <c r="B161" s="346"/>
      <c r="C161" s="326"/>
      <c r="D161" s="326"/>
      <c r="E161" s="326"/>
      <c r="F161" s="326"/>
      <c r="G161" s="326"/>
      <c r="H161" s="326"/>
      <c r="I161" s="326"/>
      <c r="J161" s="326"/>
      <c r="K161" s="347"/>
    </row>
    <row r="162" spans="2:11" s="1" customFormat="1" ht="18.75" customHeight="1">
      <c r="B162" s="328"/>
      <c r="C162" s="338"/>
      <c r="D162" s="338"/>
      <c r="E162" s="338"/>
      <c r="F162" s="348"/>
      <c r="G162" s="338"/>
      <c r="H162" s="338"/>
      <c r="I162" s="338"/>
      <c r="J162" s="338"/>
      <c r="K162" s="328"/>
    </row>
    <row r="163" spans="2:11" s="1" customFormat="1" ht="18.75" customHeight="1">
      <c r="B163" s="301"/>
      <c r="C163" s="301"/>
      <c r="D163" s="301"/>
      <c r="E163" s="301"/>
      <c r="F163" s="301"/>
      <c r="G163" s="301"/>
      <c r="H163" s="301"/>
      <c r="I163" s="301"/>
      <c r="J163" s="301"/>
      <c r="K163" s="301"/>
    </row>
    <row r="164" spans="2:11" s="1" customFormat="1" ht="7.5" customHeight="1">
      <c r="B164" s="283"/>
      <c r="C164" s="284"/>
      <c r="D164" s="284"/>
      <c r="E164" s="284"/>
      <c r="F164" s="284"/>
      <c r="G164" s="284"/>
      <c r="H164" s="284"/>
      <c r="I164" s="284"/>
      <c r="J164" s="284"/>
      <c r="K164" s="285"/>
    </row>
    <row r="165" spans="2:11" s="1" customFormat="1" ht="45" customHeight="1">
      <c r="B165" s="286"/>
      <c r="C165" s="419" t="s">
        <v>7809</v>
      </c>
      <c r="D165" s="419"/>
      <c r="E165" s="419"/>
      <c r="F165" s="419"/>
      <c r="G165" s="419"/>
      <c r="H165" s="419"/>
      <c r="I165" s="419"/>
      <c r="J165" s="419"/>
      <c r="K165" s="287"/>
    </row>
    <row r="166" spans="2:11" s="1" customFormat="1" ht="17.25" customHeight="1">
      <c r="B166" s="286"/>
      <c r="C166" s="307" t="s">
        <v>7737</v>
      </c>
      <c r="D166" s="307"/>
      <c r="E166" s="307"/>
      <c r="F166" s="307" t="s">
        <v>7738</v>
      </c>
      <c r="G166" s="349"/>
      <c r="H166" s="350" t="s">
        <v>58</v>
      </c>
      <c r="I166" s="350" t="s">
        <v>61</v>
      </c>
      <c r="J166" s="307" t="s">
        <v>7739</v>
      </c>
      <c r="K166" s="287"/>
    </row>
    <row r="167" spans="2:11" s="1" customFormat="1" ht="17.25" customHeight="1">
      <c r="B167" s="288"/>
      <c r="C167" s="309" t="s">
        <v>7740</v>
      </c>
      <c r="D167" s="309"/>
      <c r="E167" s="309"/>
      <c r="F167" s="310" t="s">
        <v>7741</v>
      </c>
      <c r="G167" s="351"/>
      <c r="H167" s="352"/>
      <c r="I167" s="352"/>
      <c r="J167" s="309" t="s">
        <v>7742</v>
      </c>
      <c r="K167" s="289"/>
    </row>
    <row r="168" spans="2:11" s="1" customFormat="1" ht="5.25" customHeight="1">
      <c r="B168" s="317"/>
      <c r="C168" s="312"/>
      <c r="D168" s="312"/>
      <c r="E168" s="312"/>
      <c r="F168" s="312"/>
      <c r="G168" s="313"/>
      <c r="H168" s="312"/>
      <c r="I168" s="312"/>
      <c r="J168" s="312"/>
      <c r="K168" s="340"/>
    </row>
    <row r="169" spans="2:11" s="1" customFormat="1" ht="15" customHeight="1">
      <c r="B169" s="317"/>
      <c r="C169" s="294" t="s">
        <v>7746</v>
      </c>
      <c r="D169" s="294"/>
      <c r="E169" s="294"/>
      <c r="F169" s="315" t="s">
        <v>7743</v>
      </c>
      <c r="G169" s="294"/>
      <c r="H169" s="294" t="s">
        <v>7783</v>
      </c>
      <c r="I169" s="294" t="s">
        <v>7745</v>
      </c>
      <c r="J169" s="294">
        <v>120</v>
      </c>
      <c r="K169" s="340"/>
    </row>
    <row r="170" spans="2:11" s="1" customFormat="1" ht="15" customHeight="1">
      <c r="B170" s="317"/>
      <c r="C170" s="294" t="s">
        <v>7792</v>
      </c>
      <c r="D170" s="294"/>
      <c r="E170" s="294"/>
      <c r="F170" s="315" t="s">
        <v>7743</v>
      </c>
      <c r="G170" s="294"/>
      <c r="H170" s="294" t="s">
        <v>7793</v>
      </c>
      <c r="I170" s="294" t="s">
        <v>7745</v>
      </c>
      <c r="J170" s="294" t="s">
        <v>7794</v>
      </c>
      <c r="K170" s="340"/>
    </row>
    <row r="171" spans="2:11" s="1" customFormat="1" ht="15" customHeight="1">
      <c r="B171" s="317"/>
      <c r="C171" s="294" t="s">
        <v>104</v>
      </c>
      <c r="D171" s="294"/>
      <c r="E171" s="294"/>
      <c r="F171" s="315" t="s">
        <v>7743</v>
      </c>
      <c r="G171" s="294"/>
      <c r="H171" s="294" t="s">
        <v>7810</v>
      </c>
      <c r="I171" s="294" t="s">
        <v>7745</v>
      </c>
      <c r="J171" s="294" t="s">
        <v>7794</v>
      </c>
      <c r="K171" s="340"/>
    </row>
    <row r="172" spans="2:11" s="1" customFormat="1" ht="15" customHeight="1">
      <c r="B172" s="317"/>
      <c r="C172" s="294" t="s">
        <v>7748</v>
      </c>
      <c r="D172" s="294"/>
      <c r="E172" s="294"/>
      <c r="F172" s="315" t="s">
        <v>7749</v>
      </c>
      <c r="G172" s="294"/>
      <c r="H172" s="294" t="s">
        <v>7810</v>
      </c>
      <c r="I172" s="294" t="s">
        <v>7745</v>
      </c>
      <c r="J172" s="294">
        <v>50</v>
      </c>
      <c r="K172" s="340"/>
    </row>
    <row r="173" spans="2:11" s="1" customFormat="1" ht="15" customHeight="1">
      <c r="B173" s="317"/>
      <c r="C173" s="294" t="s">
        <v>7751</v>
      </c>
      <c r="D173" s="294"/>
      <c r="E173" s="294"/>
      <c r="F173" s="315" t="s">
        <v>7743</v>
      </c>
      <c r="G173" s="294"/>
      <c r="H173" s="294" t="s">
        <v>7810</v>
      </c>
      <c r="I173" s="294" t="s">
        <v>7753</v>
      </c>
      <c r="J173" s="294"/>
      <c r="K173" s="340"/>
    </row>
    <row r="174" spans="2:11" s="1" customFormat="1" ht="15" customHeight="1">
      <c r="B174" s="317"/>
      <c r="C174" s="294" t="s">
        <v>7762</v>
      </c>
      <c r="D174" s="294"/>
      <c r="E174" s="294"/>
      <c r="F174" s="315" t="s">
        <v>7749</v>
      </c>
      <c r="G174" s="294"/>
      <c r="H174" s="294" t="s">
        <v>7810</v>
      </c>
      <c r="I174" s="294" t="s">
        <v>7745</v>
      </c>
      <c r="J174" s="294">
        <v>50</v>
      </c>
      <c r="K174" s="340"/>
    </row>
    <row r="175" spans="2:11" s="1" customFormat="1" ht="15" customHeight="1">
      <c r="B175" s="317"/>
      <c r="C175" s="294" t="s">
        <v>7770</v>
      </c>
      <c r="D175" s="294"/>
      <c r="E175" s="294"/>
      <c r="F175" s="315" t="s">
        <v>7749</v>
      </c>
      <c r="G175" s="294"/>
      <c r="H175" s="294" t="s">
        <v>7810</v>
      </c>
      <c r="I175" s="294" t="s">
        <v>7745</v>
      </c>
      <c r="J175" s="294">
        <v>50</v>
      </c>
      <c r="K175" s="340"/>
    </row>
    <row r="176" spans="2:11" s="1" customFormat="1" ht="15" customHeight="1">
      <c r="B176" s="317"/>
      <c r="C176" s="294" t="s">
        <v>7768</v>
      </c>
      <c r="D176" s="294"/>
      <c r="E176" s="294"/>
      <c r="F176" s="315" t="s">
        <v>7749</v>
      </c>
      <c r="G176" s="294"/>
      <c r="H176" s="294" t="s">
        <v>7810</v>
      </c>
      <c r="I176" s="294" t="s">
        <v>7745</v>
      </c>
      <c r="J176" s="294">
        <v>50</v>
      </c>
      <c r="K176" s="340"/>
    </row>
    <row r="177" spans="2:11" s="1" customFormat="1" ht="15" customHeight="1">
      <c r="B177" s="317"/>
      <c r="C177" s="294" t="s">
        <v>310</v>
      </c>
      <c r="D177" s="294"/>
      <c r="E177" s="294"/>
      <c r="F177" s="315" t="s">
        <v>7743</v>
      </c>
      <c r="G177" s="294"/>
      <c r="H177" s="294" t="s">
        <v>7811</v>
      </c>
      <c r="I177" s="294" t="s">
        <v>7812</v>
      </c>
      <c r="J177" s="294"/>
      <c r="K177" s="340"/>
    </row>
    <row r="178" spans="2:11" s="1" customFormat="1" ht="15" customHeight="1">
      <c r="B178" s="317"/>
      <c r="C178" s="294" t="s">
        <v>61</v>
      </c>
      <c r="D178" s="294"/>
      <c r="E178" s="294"/>
      <c r="F178" s="315" t="s">
        <v>7743</v>
      </c>
      <c r="G178" s="294"/>
      <c r="H178" s="294" t="s">
        <v>7813</v>
      </c>
      <c r="I178" s="294" t="s">
        <v>7814</v>
      </c>
      <c r="J178" s="294">
        <v>1</v>
      </c>
      <c r="K178" s="340"/>
    </row>
    <row r="179" spans="2:11" s="1" customFormat="1" ht="15" customHeight="1">
      <c r="B179" s="317"/>
      <c r="C179" s="294" t="s">
        <v>57</v>
      </c>
      <c r="D179" s="294"/>
      <c r="E179" s="294"/>
      <c r="F179" s="315" t="s">
        <v>7743</v>
      </c>
      <c r="G179" s="294"/>
      <c r="H179" s="294" t="s">
        <v>7815</v>
      </c>
      <c r="I179" s="294" t="s">
        <v>7745</v>
      </c>
      <c r="J179" s="294">
        <v>20</v>
      </c>
      <c r="K179" s="340"/>
    </row>
    <row r="180" spans="2:11" s="1" customFormat="1" ht="15" customHeight="1">
      <c r="B180" s="317"/>
      <c r="C180" s="294" t="s">
        <v>58</v>
      </c>
      <c r="D180" s="294"/>
      <c r="E180" s="294"/>
      <c r="F180" s="315" t="s">
        <v>7743</v>
      </c>
      <c r="G180" s="294"/>
      <c r="H180" s="294" t="s">
        <v>7816</v>
      </c>
      <c r="I180" s="294" t="s">
        <v>7745</v>
      </c>
      <c r="J180" s="294">
        <v>255</v>
      </c>
      <c r="K180" s="340"/>
    </row>
    <row r="181" spans="2:11" s="1" customFormat="1" ht="15" customHeight="1">
      <c r="B181" s="317"/>
      <c r="C181" s="294" t="s">
        <v>311</v>
      </c>
      <c r="D181" s="294"/>
      <c r="E181" s="294"/>
      <c r="F181" s="315" t="s">
        <v>7743</v>
      </c>
      <c r="G181" s="294"/>
      <c r="H181" s="294" t="s">
        <v>7707</v>
      </c>
      <c r="I181" s="294" t="s">
        <v>7745</v>
      </c>
      <c r="J181" s="294">
        <v>10</v>
      </c>
      <c r="K181" s="340"/>
    </row>
    <row r="182" spans="2:11" s="1" customFormat="1" ht="15" customHeight="1">
      <c r="B182" s="317"/>
      <c r="C182" s="294" t="s">
        <v>312</v>
      </c>
      <c r="D182" s="294"/>
      <c r="E182" s="294"/>
      <c r="F182" s="315" t="s">
        <v>7743</v>
      </c>
      <c r="G182" s="294"/>
      <c r="H182" s="294" t="s">
        <v>7817</v>
      </c>
      <c r="I182" s="294" t="s">
        <v>7778</v>
      </c>
      <c r="J182" s="294"/>
      <c r="K182" s="340"/>
    </row>
    <row r="183" spans="2:11" s="1" customFormat="1" ht="15" customHeight="1">
      <c r="B183" s="317"/>
      <c r="C183" s="294" t="s">
        <v>7818</v>
      </c>
      <c r="D183" s="294"/>
      <c r="E183" s="294"/>
      <c r="F183" s="315" t="s">
        <v>7743</v>
      </c>
      <c r="G183" s="294"/>
      <c r="H183" s="294" t="s">
        <v>7819</v>
      </c>
      <c r="I183" s="294" t="s">
        <v>7778</v>
      </c>
      <c r="J183" s="294"/>
      <c r="K183" s="340"/>
    </row>
    <row r="184" spans="2:11" s="1" customFormat="1" ht="15" customHeight="1">
      <c r="B184" s="317"/>
      <c r="C184" s="294" t="s">
        <v>7807</v>
      </c>
      <c r="D184" s="294"/>
      <c r="E184" s="294"/>
      <c r="F184" s="315" t="s">
        <v>7743</v>
      </c>
      <c r="G184" s="294"/>
      <c r="H184" s="294" t="s">
        <v>7820</v>
      </c>
      <c r="I184" s="294" t="s">
        <v>7778</v>
      </c>
      <c r="J184" s="294"/>
      <c r="K184" s="340"/>
    </row>
    <row r="185" spans="2:11" s="1" customFormat="1" ht="15" customHeight="1">
      <c r="B185" s="317"/>
      <c r="C185" s="294" t="s">
        <v>314</v>
      </c>
      <c r="D185" s="294"/>
      <c r="E185" s="294"/>
      <c r="F185" s="315" t="s">
        <v>7749</v>
      </c>
      <c r="G185" s="294"/>
      <c r="H185" s="294" t="s">
        <v>7821</v>
      </c>
      <c r="I185" s="294" t="s">
        <v>7745</v>
      </c>
      <c r="J185" s="294">
        <v>50</v>
      </c>
      <c r="K185" s="340"/>
    </row>
    <row r="186" spans="2:11" s="1" customFormat="1" ht="15" customHeight="1">
      <c r="B186" s="317"/>
      <c r="C186" s="294" t="s">
        <v>7822</v>
      </c>
      <c r="D186" s="294"/>
      <c r="E186" s="294"/>
      <c r="F186" s="315" t="s">
        <v>7749</v>
      </c>
      <c r="G186" s="294"/>
      <c r="H186" s="294" t="s">
        <v>7823</v>
      </c>
      <c r="I186" s="294" t="s">
        <v>7824</v>
      </c>
      <c r="J186" s="294"/>
      <c r="K186" s="340"/>
    </row>
    <row r="187" spans="2:11" s="1" customFormat="1" ht="15" customHeight="1">
      <c r="B187" s="317"/>
      <c r="C187" s="294" t="s">
        <v>7825</v>
      </c>
      <c r="D187" s="294"/>
      <c r="E187" s="294"/>
      <c r="F187" s="315" t="s">
        <v>7749</v>
      </c>
      <c r="G187" s="294"/>
      <c r="H187" s="294" t="s">
        <v>7826</v>
      </c>
      <c r="I187" s="294" t="s">
        <v>7824</v>
      </c>
      <c r="J187" s="294"/>
      <c r="K187" s="340"/>
    </row>
    <row r="188" spans="2:11" s="1" customFormat="1" ht="15" customHeight="1">
      <c r="B188" s="317"/>
      <c r="C188" s="294" t="s">
        <v>7827</v>
      </c>
      <c r="D188" s="294"/>
      <c r="E188" s="294"/>
      <c r="F188" s="315" t="s">
        <v>7749</v>
      </c>
      <c r="G188" s="294"/>
      <c r="H188" s="294" t="s">
        <v>7828</v>
      </c>
      <c r="I188" s="294" t="s">
        <v>7824</v>
      </c>
      <c r="J188" s="294"/>
      <c r="K188" s="340"/>
    </row>
    <row r="189" spans="2:11" s="1" customFormat="1" ht="15" customHeight="1">
      <c r="B189" s="317"/>
      <c r="C189" s="353" t="s">
        <v>7829</v>
      </c>
      <c r="D189" s="294"/>
      <c r="E189" s="294"/>
      <c r="F189" s="315" t="s">
        <v>7749</v>
      </c>
      <c r="G189" s="294"/>
      <c r="H189" s="294" t="s">
        <v>7830</v>
      </c>
      <c r="I189" s="294" t="s">
        <v>7831</v>
      </c>
      <c r="J189" s="354" t="s">
        <v>7832</v>
      </c>
      <c r="K189" s="340"/>
    </row>
    <row r="190" spans="2:11" s="1" customFormat="1" ht="15" customHeight="1">
      <c r="B190" s="317"/>
      <c r="C190" s="353" t="s">
        <v>46</v>
      </c>
      <c r="D190" s="294"/>
      <c r="E190" s="294"/>
      <c r="F190" s="315" t="s">
        <v>7743</v>
      </c>
      <c r="G190" s="294"/>
      <c r="H190" s="291" t="s">
        <v>7833</v>
      </c>
      <c r="I190" s="294" t="s">
        <v>7834</v>
      </c>
      <c r="J190" s="294"/>
      <c r="K190" s="340"/>
    </row>
    <row r="191" spans="2:11" s="1" customFormat="1" ht="15" customHeight="1">
      <c r="B191" s="317"/>
      <c r="C191" s="353" t="s">
        <v>7835</v>
      </c>
      <c r="D191" s="294"/>
      <c r="E191" s="294"/>
      <c r="F191" s="315" t="s">
        <v>7743</v>
      </c>
      <c r="G191" s="294"/>
      <c r="H191" s="294" t="s">
        <v>7836</v>
      </c>
      <c r="I191" s="294" t="s">
        <v>7778</v>
      </c>
      <c r="J191" s="294"/>
      <c r="K191" s="340"/>
    </row>
    <row r="192" spans="2:11" s="1" customFormat="1" ht="15" customHeight="1">
      <c r="B192" s="317"/>
      <c r="C192" s="353" t="s">
        <v>7837</v>
      </c>
      <c r="D192" s="294"/>
      <c r="E192" s="294"/>
      <c r="F192" s="315" t="s">
        <v>7743</v>
      </c>
      <c r="G192" s="294"/>
      <c r="H192" s="294" t="s">
        <v>7838</v>
      </c>
      <c r="I192" s="294" t="s">
        <v>7778</v>
      </c>
      <c r="J192" s="294"/>
      <c r="K192" s="340"/>
    </row>
    <row r="193" spans="2:11" s="1" customFormat="1" ht="15" customHeight="1">
      <c r="B193" s="317"/>
      <c r="C193" s="353" t="s">
        <v>7839</v>
      </c>
      <c r="D193" s="294"/>
      <c r="E193" s="294"/>
      <c r="F193" s="315" t="s">
        <v>7749</v>
      </c>
      <c r="G193" s="294"/>
      <c r="H193" s="294" t="s">
        <v>7840</v>
      </c>
      <c r="I193" s="294" t="s">
        <v>7778</v>
      </c>
      <c r="J193" s="294"/>
      <c r="K193" s="340"/>
    </row>
    <row r="194" spans="2:11" s="1" customFormat="1" ht="15" customHeight="1">
      <c r="B194" s="346"/>
      <c r="C194" s="355"/>
      <c r="D194" s="326"/>
      <c r="E194" s="326"/>
      <c r="F194" s="326"/>
      <c r="G194" s="326"/>
      <c r="H194" s="326"/>
      <c r="I194" s="326"/>
      <c r="J194" s="326"/>
      <c r="K194" s="347"/>
    </row>
    <row r="195" spans="2:11" s="1" customFormat="1" ht="18.75" customHeight="1">
      <c r="B195" s="328"/>
      <c r="C195" s="338"/>
      <c r="D195" s="338"/>
      <c r="E195" s="338"/>
      <c r="F195" s="348"/>
      <c r="G195" s="338"/>
      <c r="H195" s="338"/>
      <c r="I195" s="338"/>
      <c r="J195" s="338"/>
      <c r="K195" s="328"/>
    </row>
    <row r="196" spans="2:11" s="1" customFormat="1" ht="18.75" customHeight="1">
      <c r="B196" s="328"/>
      <c r="C196" s="338"/>
      <c r="D196" s="338"/>
      <c r="E196" s="338"/>
      <c r="F196" s="348"/>
      <c r="G196" s="338"/>
      <c r="H196" s="338"/>
      <c r="I196" s="338"/>
      <c r="J196" s="338"/>
      <c r="K196" s="328"/>
    </row>
    <row r="197" spans="2:11" s="1" customFormat="1" ht="18.75" customHeight="1">
      <c r="B197" s="301"/>
      <c r="C197" s="301"/>
      <c r="D197" s="301"/>
      <c r="E197" s="301"/>
      <c r="F197" s="301"/>
      <c r="G197" s="301"/>
      <c r="H197" s="301"/>
      <c r="I197" s="301"/>
      <c r="J197" s="301"/>
      <c r="K197" s="301"/>
    </row>
    <row r="198" spans="2:11" s="1" customFormat="1" ht="13.5">
      <c r="B198" s="283"/>
      <c r="C198" s="284"/>
      <c r="D198" s="284"/>
      <c r="E198" s="284"/>
      <c r="F198" s="284"/>
      <c r="G198" s="284"/>
      <c r="H198" s="284"/>
      <c r="I198" s="284"/>
      <c r="J198" s="284"/>
      <c r="K198" s="285"/>
    </row>
    <row r="199" spans="2:11" s="1" customFormat="1" ht="21">
      <c r="B199" s="286"/>
      <c r="C199" s="419" t="s">
        <v>7841</v>
      </c>
      <c r="D199" s="419"/>
      <c r="E199" s="419"/>
      <c r="F199" s="419"/>
      <c r="G199" s="419"/>
      <c r="H199" s="419"/>
      <c r="I199" s="419"/>
      <c r="J199" s="419"/>
      <c r="K199" s="287"/>
    </row>
    <row r="200" spans="2:11" s="1" customFormat="1" ht="25.5" customHeight="1">
      <c r="B200" s="286"/>
      <c r="C200" s="356" t="s">
        <v>7842</v>
      </c>
      <c r="D200" s="356"/>
      <c r="E200" s="356"/>
      <c r="F200" s="356" t="s">
        <v>7843</v>
      </c>
      <c r="G200" s="357"/>
      <c r="H200" s="420" t="s">
        <v>7844</v>
      </c>
      <c r="I200" s="420"/>
      <c r="J200" s="420"/>
      <c r="K200" s="287"/>
    </row>
    <row r="201" spans="2:11" s="1" customFormat="1" ht="5.25" customHeight="1">
      <c r="B201" s="317"/>
      <c r="C201" s="312"/>
      <c r="D201" s="312"/>
      <c r="E201" s="312"/>
      <c r="F201" s="312"/>
      <c r="G201" s="338"/>
      <c r="H201" s="312"/>
      <c r="I201" s="312"/>
      <c r="J201" s="312"/>
      <c r="K201" s="340"/>
    </row>
    <row r="202" spans="2:11" s="1" customFormat="1" ht="15" customHeight="1">
      <c r="B202" s="317"/>
      <c r="C202" s="294" t="s">
        <v>7834</v>
      </c>
      <c r="D202" s="294"/>
      <c r="E202" s="294"/>
      <c r="F202" s="315" t="s">
        <v>47</v>
      </c>
      <c r="G202" s="294"/>
      <c r="H202" s="421" t="s">
        <v>7845</v>
      </c>
      <c r="I202" s="421"/>
      <c r="J202" s="421"/>
      <c r="K202" s="340"/>
    </row>
    <row r="203" spans="2:11" s="1" customFormat="1" ht="15" customHeight="1">
      <c r="B203" s="317"/>
      <c r="C203" s="294"/>
      <c r="D203" s="294"/>
      <c r="E203" s="294"/>
      <c r="F203" s="315" t="s">
        <v>48</v>
      </c>
      <c r="G203" s="294"/>
      <c r="H203" s="421" t="s">
        <v>7846</v>
      </c>
      <c r="I203" s="421"/>
      <c r="J203" s="421"/>
      <c r="K203" s="340"/>
    </row>
    <row r="204" spans="2:11" s="1" customFormat="1" ht="15" customHeight="1">
      <c r="B204" s="317"/>
      <c r="C204" s="294"/>
      <c r="D204" s="294"/>
      <c r="E204" s="294"/>
      <c r="F204" s="315" t="s">
        <v>51</v>
      </c>
      <c r="G204" s="294"/>
      <c r="H204" s="421" t="s">
        <v>7847</v>
      </c>
      <c r="I204" s="421"/>
      <c r="J204" s="421"/>
      <c r="K204" s="340"/>
    </row>
    <row r="205" spans="2:11" s="1" customFormat="1" ht="15" customHeight="1">
      <c r="B205" s="317"/>
      <c r="C205" s="294"/>
      <c r="D205" s="294"/>
      <c r="E205" s="294"/>
      <c r="F205" s="315" t="s">
        <v>49</v>
      </c>
      <c r="G205" s="294"/>
      <c r="H205" s="421" t="s">
        <v>7848</v>
      </c>
      <c r="I205" s="421"/>
      <c r="J205" s="421"/>
      <c r="K205" s="340"/>
    </row>
    <row r="206" spans="2:11" s="1" customFormat="1" ht="15" customHeight="1">
      <c r="B206" s="317"/>
      <c r="C206" s="294"/>
      <c r="D206" s="294"/>
      <c r="E206" s="294"/>
      <c r="F206" s="315" t="s">
        <v>50</v>
      </c>
      <c r="G206" s="294"/>
      <c r="H206" s="421" t="s">
        <v>7849</v>
      </c>
      <c r="I206" s="421"/>
      <c r="J206" s="421"/>
      <c r="K206" s="340"/>
    </row>
    <row r="207" spans="2:11" s="1" customFormat="1" ht="15" customHeight="1">
      <c r="B207" s="317"/>
      <c r="C207" s="294"/>
      <c r="D207" s="294"/>
      <c r="E207" s="294"/>
      <c r="F207" s="315"/>
      <c r="G207" s="294"/>
      <c r="H207" s="294"/>
      <c r="I207" s="294"/>
      <c r="J207" s="294"/>
      <c r="K207" s="340"/>
    </row>
    <row r="208" spans="2:11" s="1" customFormat="1" ht="15" customHeight="1">
      <c r="B208" s="317"/>
      <c r="C208" s="294" t="s">
        <v>7790</v>
      </c>
      <c r="D208" s="294"/>
      <c r="E208" s="294"/>
      <c r="F208" s="315" t="s">
        <v>83</v>
      </c>
      <c r="G208" s="294"/>
      <c r="H208" s="421" t="s">
        <v>7850</v>
      </c>
      <c r="I208" s="421"/>
      <c r="J208" s="421"/>
      <c r="K208" s="340"/>
    </row>
    <row r="209" spans="2:11" s="1" customFormat="1" ht="15" customHeight="1">
      <c r="B209" s="317"/>
      <c r="C209" s="294"/>
      <c r="D209" s="294"/>
      <c r="E209" s="294"/>
      <c r="F209" s="315" t="s">
        <v>7689</v>
      </c>
      <c r="G209" s="294"/>
      <c r="H209" s="421" t="s">
        <v>7690</v>
      </c>
      <c r="I209" s="421"/>
      <c r="J209" s="421"/>
      <c r="K209" s="340"/>
    </row>
    <row r="210" spans="2:11" s="1" customFormat="1" ht="15" customHeight="1">
      <c r="B210" s="317"/>
      <c r="C210" s="294"/>
      <c r="D210" s="294"/>
      <c r="E210" s="294"/>
      <c r="F210" s="315" t="s">
        <v>7687</v>
      </c>
      <c r="G210" s="294"/>
      <c r="H210" s="421" t="s">
        <v>7851</v>
      </c>
      <c r="I210" s="421"/>
      <c r="J210" s="421"/>
      <c r="K210" s="340"/>
    </row>
    <row r="211" spans="2:11" s="1" customFormat="1" ht="15" customHeight="1">
      <c r="B211" s="358"/>
      <c r="C211" s="294"/>
      <c r="D211" s="294"/>
      <c r="E211" s="294"/>
      <c r="F211" s="315" t="s">
        <v>130</v>
      </c>
      <c r="G211" s="353"/>
      <c r="H211" s="422" t="s">
        <v>131</v>
      </c>
      <c r="I211" s="422"/>
      <c r="J211" s="422"/>
      <c r="K211" s="359"/>
    </row>
    <row r="212" spans="2:11" s="1" customFormat="1" ht="15" customHeight="1">
      <c r="B212" s="358"/>
      <c r="C212" s="294"/>
      <c r="D212" s="294"/>
      <c r="E212" s="294"/>
      <c r="F212" s="315" t="s">
        <v>7691</v>
      </c>
      <c r="G212" s="353"/>
      <c r="H212" s="422" t="s">
        <v>7852</v>
      </c>
      <c r="I212" s="422"/>
      <c r="J212" s="422"/>
      <c r="K212" s="359"/>
    </row>
    <row r="213" spans="2:11" s="1" customFormat="1" ht="15" customHeight="1">
      <c r="B213" s="358"/>
      <c r="C213" s="294"/>
      <c r="D213" s="294"/>
      <c r="E213" s="294"/>
      <c r="F213" s="315"/>
      <c r="G213" s="353"/>
      <c r="H213" s="344"/>
      <c r="I213" s="344"/>
      <c r="J213" s="344"/>
      <c r="K213" s="359"/>
    </row>
    <row r="214" spans="2:11" s="1" customFormat="1" ht="15" customHeight="1">
      <c r="B214" s="358"/>
      <c r="C214" s="294" t="s">
        <v>7814</v>
      </c>
      <c r="D214" s="294"/>
      <c r="E214" s="294"/>
      <c r="F214" s="315">
        <v>1</v>
      </c>
      <c r="G214" s="353"/>
      <c r="H214" s="422" t="s">
        <v>7853</v>
      </c>
      <c r="I214" s="422"/>
      <c r="J214" s="422"/>
      <c r="K214" s="359"/>
    </row>
    <row r="215" spans="2:11" s="1" customFormat="1" ht="15" customHeight="1">
      <c r="B215" s="358"/>
      <c r="C215" s="294"/>
      <c r="D215" s="294"/>
      <c r="E215" s="294"/>
      <c r="F215" s="315">
        <v>2</v>
      </c>
      <c r="G215" s="353"/>
      <c r="H215" s="422" t="s">
        <v>7854</v>
      </c>
      <c r="I215" s="422"/>
      <c r="J215" s="422"/>
      <c r="K215" s="359"/>
    </row>
    <row r="216" spans="2:11" s="1" customFormat="1" ht="15" customHeight="1">
      <c r="B216" s="358"/>
      <c r="C216" s="294"/>
      <c r="D216" s="294"/>
      <c r="E216" s="294"/>
      <c r="F216" s="315">
        <v>3</v>
      </c>
      <c r="G216" s="353"/>
      <c r="H216" s="422" t="s">
        <v>7855</v>
      </c>
      <c r="I216" s="422"/>
      <c r="J216" s="422"/>
      <c r="K216" s="359"/>
    </row>
    <row r="217" spans="2:11" s="1" customFormat="1" ht="15" customHeight="1">
      <c r="B217" s="358"/>
      <c r="C217" s="294"/>
      <c r="D217" s="294"/>
      <c r="E217" s="294"/>
      <c r="F217" s="315">
        <v>4</v>
      </c>
      <c r="G217" s="353"/>
      <c r="H217" s="422" t="s">
        <v>7856</v>
      </c>
      <c r="I217" s="422"/>
      <c r="J217" s="422"/>
      <c r="K217" s="359"/>
    </row>
    <row r="218" spans="2:11" s="1" customFormat="1" ht="12.75" customHeight="1">
      <c r="B218" s="360"/>
      <c r="C218" s="361"/>
      <c r="D218" s="361"/>
      <c r="E218" s="361"/>
      <c r="F218" s="361"/>
      <c r="G218" s="361"/>
      <c r="H218" s="361"/>
      <c r="I218" s="361"/>
      <c r="J218" s="361"/>
      <c r="K218" s="362"/>
    </row>
  </sheetData>
  <sheetProtection formatCells="0" formatColumns="0" formatRows="0" insertColumns="0" insertRows="0" insertHyperlinks="0" deleteColumns="0" deleteRows="0" sort="0" autoFilter="0" pivotTables="0"/>
  <mergeCells count="77">
    <mergeCell ref="G44:J44"/>
    <mergeCell ref="G45:J45"/>
    <mergeCell ref="C3:J3"/>
    <mergeCell ref="C4:J4"/>
    <mergeCell ref="C6:J6"/>
    <mergeCell ref="C7:J7"/>
    <mergeCell ref="G39:J39"/>
    <mergeCell ref="G40:J40"/>
    <mergeCell ref="G41:J41"/>
    <mergeCell ref="G42:J42"/>
    <mergeCell ref="G43:J43"/>
    <mergeCell ref="D34:J34"/>
    <mergeCell ref="D35:J35"/>
    <mergeCell ref="G36:J36"/>
    <mergeCell ref="G37:J37"/>
    <mergeCell ref="G38:J38"/>
    <mergeCell ref="D27:J27"/>
    <mergeCell ref="D28:J28"/>
    <mergeCell ref="D30:J30"/>
    <mergeCell ref="D31:J31"/>
    <mergeCell ref="D33:J33"/>
    <mergeCell ref="D70:J70"/>
    <mergeCell ref="C75:J75"/>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65:J65"/>
    <mergeCell ref="D66:J66"/>
    <mergeCell ref="D67:J67"/>
    <mergeCell ref="D68:J68"/>
    <mergeCell ref="D69:J69"/>
    <mergeCell ref="D59:J59"/>
    <mergeCell ref="D60:J60"/>
    <mergeCell ref="D61:J61"/>
    <mergeCell ref="D62:J62"/>
    <mergeCell ref="D63:J63"/>
    <mergeCell ref="C52:J52"/>
    <mergeCell ref="C54:J54"/>
    <mergeCell ref="C55:J55"/>
    <mergeCell ref="C57:J57"/>
    <mergeCell ref="D58:J58"/>
    <mergeCell ref="D47:J47"/>
    <mergeCell ref="E48:J48"/>
    <mergeCell ref="E49:J49"/>
    <mergeCell ref="E50:J50"/>
    <mergeCell ref="D51:J51"/>
    <mergeCell ref="H212:J212"/>
    <mergeCell ref="H214:J214"/>
    <mergeCell ref="H215:J215"/>
    <mergeCell ref="H216:J216"/>
    <mergeCell ref="H217:J217"/>
    <mergeCell ref="H206:J206"/>
    <mergeCell ref="H208:J208"/>
    <mergeCell ref="H209:J209"/>
    <mergeCell ref="H210:J210"/>
    <mergeCell ref="H211:J211"/>
    <mergeCell ref="H200:J200"/>
    <mergeCell ref="H202:J202"/>
    <mergeCell ref="H203:J203"/>
    <mergeCell ref="H204:J204"/>
    <mergeCell ref="H205:J205"/>
    <mergeCell ref="C102:J102"/>
    <mergeCell ref="C122:J122"/>
    <mergeCell ref="C147:J147"/>
    <mergeCell ref="C165:J165"/>
    <mergeCell ref="C199:J199"/>
  </mergeCells>
  <pageMargins left="0.59027779999999996" right="0.59027779999999996" top="0.59027779999999996" bottom="0.59027779999999996" header="0" footer="0"/>
  <pageSetup paperSize="9" scale="7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587"/>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56" s="1" customFormat="1" ht="36.950000000000003" customHeight="1">
      <c r="L2" s="390"/>
      <c r="M2" s="390"/>
      <c r="N2" s="390"/>
      <c r="O2" s="390"/>
      <c r="P2" s="390"/>
      <c r="Q2" s="390"/>
      <c r="R2" s="390"/>
      <c r="S2" s="390"/>
      <c r="T2" s="390"/>
      <c r="U2" s="390"/>
      <c r="V2" s="390"/>
      <c r="AT2" s="19" t="s">
        <v>85</v>
      </c>
      <c r="AZ2" s="110" t="s">
        <v>133</v>
      </c>
      <c r="BA2" s="110" t="s">
        <v>134</v>
      </c>
      <c r="BB2" s="110" t="s">
        <v>135</v>
      </c>
      <c r="BC2" s="110" t="s">
        <v>136</v>
      </c>
      <c r="BD2" s="110" t="s">
        <v>87</v>
      </c>
    </row>
    <row r="3" spans="1:56" s="1" customFormat="1" ht="6.95" customHeight="1">
      <c r="B3" s="111"/>
      <c r="C3" s="112"/>
      <c r="D3" s="112"/>
      <c r="E3" s="112"/>
      <c r="F3" s="112"/>
      <c r="G3" s="112"/>
      <c r="H3" s="112"/>
      <c r="I3" s="112"/>
      <c r="J3" s="112"/>
      <c r="K3" s="112"/>
      <c r="L3" s="22"/>
      <c r="AT3" s="19" t="s">
        <v>87</v>
      </c>
      <c r="AZ3" s="110" t="s">
        <v>137</v>
      </c>
      <c r="BA3" s="110" t="s">
        <v>138</v>
      </c>
      <c r="BB3" s="110" t="s">
        <v>135</v>
      </c>
      <c r="BC3" s="110" t="s">
        <v>139</v>
      </c>
      <c r="BD3" s="110" t="s">
        <v>87</v>
      </c>
    </row>
    <row r="4" spans="1:56" s="1" customFormat="1" ht="24.95" customHeight="1">
      <c r="B4" s="22"/>
      <c r="D4" s="113" t="s">
        <v>140</v>
      </c>
      <c r="L4" s="22"/>
      <c r="M4" s="114" t="s">
        <v>10</v>
      </c>
      <c r="AT4" s="19" t="s">
        <v>4</v>
      </c>
      <c r="AZ4" s="110" t="s">
        <v>141</v>
      </c>
      <c r="BA4" s="110" t="s">
        <v>142</v>
      </c>
      <c r="BB4" s="110" t="s">
        <v>135</v>
      </c>
      <c r="BC4" s="110" t="s">
        <v>143</v>
      </c>
      <c r="BD4" s="110" t="s">
        <v>87</v>
      </c>
    </row>
    <row r="5" spans="1:56" s="1" customFormat="1" ht="6.95" customHeight="1">
      <c r="B5" s="22"/>
      <c r="L5" s="22"/>
      <c r="AZ5" s="110" t="s">
        <v>144</v>
      </c>
      <c r="BA5" s="110" t="s">
        <v>145</v>
      </c>
      <c r="BB5" s="110" t="s">
        <v>135</v>
      </c>
      <c r="BC5" s="110" t="s">
        <v>146</v>
      </c>
      <c r="BD5" s="110" t="s">
        <v>87</v>
      </c>
    </row>
    <row r="6" spans="1:56" s="1" customFormat="1" ht="12" customHeight="1">
      <c r="B6" s="22"/>
      <c r="D6" s="115" t="s">
        <v>16</v>
      </c>
      <c r="L6" s="22"/>
      <c r="AZ6" s="110" t="s">
        <v>147</v>
      </c>
      <c r="BA6" s="110" t="s">
        <v>148</v>
      </c>
      <c r="BB6" s="110" t="s">
        <v>135</v>
      </c>
      <c r="BC6" s="110" t="s">
        <v>149</v>
      </c>
      <c r="BD6" s="110" t="s">
        <v>87</v>
      </c>
    </row>
    <row r="7" spans="1:56" s="1" customFormat="1" ht="16.5" customHeight="1">
      <c r="B7" s="22"/>
      <c r="E7" s="407" t="str">
        <f>'Rekapitulace stavby'!K6</f>
        <v>VD Morávka – převedení extrémních povodní, stavba č. 4074</v>
      </c>
      <c r="F7" s="408"/>
      <c r="G7" s="408"/>
      <c r="H7" s="408"/>
      <c r="L7" s="22"/>
      <c r="AZ7" s="110" t="s">
        <v>150</v>
      </c>
      <c r="BA7" s="110" t="s">
        <v>151</v>
      </c>
      <c r="BB7" s="110" t="s">
        <v>152</v>
      </c>
      <c r="BC7" s="110" t="s">
        <v>153</v>
      </c>
      <c r="BD7" s="110" t="s">
        <v>87</v>
      </c>
    </row>
    <row r="8" spans="1:56" s="2" customFormat="1" ht="12" customHeight="1">
      <c r="A8" s="36"/>
      <c r="B8" s="41"/>
      <c r="C8" s="36"/>
      <c r="D8" s="115" t="s">
        <v>154</v>
      </c>
      <c r="E8" s="36"/>
      <c r="F8" s="36"/>
      <c r="G8" s="36"/>
      <c r="H8" s="36"/>
      <c r="I8" s="36"/>
      <c r="J8" s="36"/>
      <c r="K8" s="36"/>
      <c r="L8" s="116"/>
      <c r="S8" s="36"/>
      <c r="T8" s="36"/>
      <c r="U8" s="36"/>
      <c r="V8" s="36"/>
      <c r="W8" s="36"/>
      <c r="X8" s="36"/>
      <c r="Y8" s="36"/>
      <c r="Z8" s="36"/>
      <c r="AA8" s="36"/>
      <c r="AB8" s="36"/>
      <c r="AC8" s="36"/>
      <c r="AD8" s="36"/>
      <c r="AE8" s="36"/>
      <c r="AZ8" s="110" t="s">
        <v>155</v>
      </c>
      <c r="BA8" s="110" t="s">
        <v>156</v>
      </c>
      <c r="BB8" s="110" t="s">
        <v>157</v>
      </c>
      <c r="BC8" s="110" t="s">
        <v>158</v>
      </c>
      <c r="BD8" s="110" t="s">
        <v>87</v>
      </c>
    </row>
    <row r="9" spans="1:56" s="2" customFormat="1" ht="16.5" customHeight="1">
      <c r="A9" s="36"/>
      <c r="B9" s="41"/>
      <c r="C9" s="36"/>
      <c r="D9" s="36"/>
      <c r="E9" s="409" t="s">
        <v>159</v>
      </c>
      <c r="F9" s="410"/>
      <c r="G9" s="410"/>
      <c r="H9" s="410"/>
      <c r="I9" s="36"/>
      <c r="J9" s="36"/>
      <c r="K9" s="36"/>
      <c r="L9" s="116"/>
      <c r="S9" s="36"/>
      <c r="T9" s="36"/>
      <c r="U9" s="36"/>
      <c r="V9" s="36"/>
      <c r="W9" s="36"/>
      <c r="X9" s="36"/>
      <c r="Y9" s="36"/>
      <c r="Z9" s="36"/>
      <c r="AA9" s="36"/>
      <c r="AB9" s="36"/>
      <c r="AC9" s="36"/>
      <c r="AD9" s="36"/>
      <c r="AE9" s="36"/>
      <c r="AZ9" s="110" t="s">
        <v>160</v>
      </c>
      <c r="BA9" s="110" t="s">
        <v>161</v>
      </c>
      <c r="BB9" s="110" t="s">
        <v>135</v>
      </c>
      <c r="BC9" s="110" t="s">
        <v>162</v>
      </c>
      <c r="BD9" s="110" t="s">
        <v>87</v>
      </c>
    </row>
    <row r="10" spans="1:56" s="2" customFormat="1" ht="11.25">
      <c r="A10" s="36"/>
      <c r="B10" s="41"/>
      <c r="C10" s="36"/>
      <c r="D10" s="36"/>
      <c r="E10" s="36"/>
      <c r="F10" s="36"/>
      <c r="G10" s="36"/>
      <c r="H10" s="36"/>
      <c r="I10" s="36"/>
      <c r="J10" s="36"/>
      <c r="K10" s="36"/>
      <c r="L10" s="116"/>
      <c r="S10" s="36"/>
      <c r="T10" s="36"/>
      <c r="U10" s="36"/>
      <c r="V10" s="36"/>
      <c r="W10" s="36"/>
      <c r="X10" s="36"/>
      <c r="Y10" s="36"/>
      <c r="Z10" s="36"/>
      <c r="AA10" s="36"/>
      <c r="AB10" s="36"/>
      <c r="AC10" s="36"/>
      <c r="AD10" s="36"/>
      <c r="AE10" s="36"/>
      <c r="AZ10" s="110" t="s">
        <v>163</v>
      </c>
      <c r="BA10" s="110" t="s">
        <v>164</v>
      </c>
      <c r="BB10" s="110" t="s">
        <v>135</v>
      </c>
      <c r="BC10" s="110" t="s">
        <v>165</v>
      </c>
      <c r="BD10" s="110" t="s">
        <v>87</v>
      </c>
    </row>
    <row r="11" spans="1:56" s="2" customFormat="1" ht="12" customHeight="1">
      <c r="A11" s="36"/>
      <c r="B11" s="41"/>
      <c r="C11" s="36"/>
      <c r="D11" s="115" t="s">
        <v>18</v>
      </c>
      <c r="E11" s="36"/>
      <c r="F11" s="105" t="s">
        <v>86</v>
      </c>
      <c r="G11" s="36"/>
      <c r="H11" s="36"/>
      <c r="I11" s="115" t="s">
        <v>20</v>
      </c>
      <c r="J11" s="105" t="s">
        <v>19</v>
      </c>
      <c r="K11" s="36"/>
      <c r="L11" s="116"/>
      <c r="S11" s="36"/>
      <c r="T11" s="36"/>
      <c r="U11" s="36"/>
      <c r="V11" s="36"/>
      <c r="W11" s="36"/>
      <c r="X11" s="36"/>
      <c r="Y11" s="36"/>
      <c r="Z11" s="36"/>
      <c r="AA11" s="36"/>
      <c r="AB11" s="36"/>
      <c r="AC11" s="36"/>
      <c r="AD11" s="36"/>
      <c r="AE11" s="36"/>
      <c r="AZ11" s="110" t="s">
        <v>166</v>
      </c>
      <c r="BA11" s="110" t="s">
        <v>167</v>
      </c>
      <c r="BB11" s="110" t="s">
        <v>152</v>
      </c>
      <c r="BC11" s="110" t="s">
        <v>168</v>
      </c>
      <c r="BD11" s="110" t="s">
        <v>87</v>
      </c>
    </row>
    <row r="12" spans="1:56" s="2" customFormat="1" ht="12" customHeight="1">
      <c r="A12" s="36"/>
      <c r="B12" s="41"/>
      <c r="C12" s="36"/>
      <c r="D12" s="115" t="s">
        <v>21</v>
      </c>
      <c r="E12" s="36"/>
      <c r="F12" s="105" t="s">
        <v>22</v>
      </c>
      <c r="G12" s="36"/>
      <c r="H12" s="36"/>
      <c r="I12" s="115" t="s">
        <v>23</v>
      </c>
      <c r="J12" s="117" t="str">
        <f>'Rekapitulace stavby'!AN8</f>
        <v>11. 11. 2020</v>
      </c>
      <c r="K12" s="36"/>
      <c r="L12" s="116"/>
      <c r="S12" s="36"/>
      <c r="T12" s="36"/>
      <c r="U12" s="36"/>
      <c r="V12" s="36"/>
      <c r="W12" s="36"/>
      <c r="X12" s="36"/>
      <c r="Y12" s="36"/>
      <c r="Z12" s="36"/>
      <c r="AA12" s="36"/>
      <c r="AB12" s="36"/>
      <c r="AC12" s="36"/>
      <c r="AD12" s="36"/>
      <c r="AE12" s="36"/>
      <c r="AZ12" s="110" t="s">
        <v>169</v>
      </c>
      <c r="BA12" s="110" t="s">
        <v>170</v>
      </c>
      <c r="BB12" s="110" t="s">
        <v>135</v>
      </c>
      <c r="BC12" s="110" t="s">
        <v>171</v>
      </c>
      <c r="BD12" s="110" t="s">
        <v>87</v>
      </c>
    </row>
    <row r="13" spans="1:56" s="2" customFormat="1" ht="10.9" customHeight="1">
      <c r="A13" s="36"/>
      <c r="B13" s="41"/>
      <c r="C13" s="36"/>
      <c r="D13" s="36"/>
      <c r="E13" s="36"/>
      <c r="F13" s="36"/>
      <c r="G13" s="36"/>
      <c r="H13" s="36"/>
      <c r="I13" s="36"/>
      <c r="J13" s="36"/>
      <c r="K13" s="36"/>
      <c r="L13" s="116"/>
      <c r="S13" s="36"/>
      <c r="T13" s="36"/>
      <c r="U13" s="36"/>
      <c r="V13" s="36"/>
      <c r="W13" s="36"/>
      <c r="X13" s="36"/>
      <c r="Y13" s="36"/>
      <c r="Z13" s="36"/>
      <c r="AA13" s="36"/>
      <c r="AB13" s="36"/>
      <c r="AC13" s="36"/>
      <c r="AD13" s="36"/>
      <c r="AE13" s="36"/>
      <c r="AZ13" s="110" t="s">
        <v>172</v>
      </c>
      <c r="BA13" s="110" t="s">
        <v>173</v>
      </c>
      <c r="BB13" s="110" t="s">
        <v>135</v>
      </c>
      <c r="BC13" s="110" t="s">
        <v>174</v>
      </c>
      <c r="BD13" s="110" t="s">
        <v>87</v>
      </c>
    </row>
    <row r="14" spans="1:56" s="2" customFormat="1" ht="12" customHeight="1">
      <c r="A14" s="36"/>
      <c r="B14" s="41"/>
      <c r="C14" s="36"/>
      <c r="D14" s="115" t="s">
        <v>25</v>
      </c>
      <c r="E14" s="36"/>
      <c r="F14" s="36"/>
      <c r="G14" s="36"/>
      <c r="H14" s="36"/>
      <c r="I14" s="115" t="s">
        <v>26</v>
      </c>
      <c r="J14" s="105" t="s">
        <v>27</v>
      </c>
      <c r="K14" s="36"/>
      <c r="L14" s="116"/>
      <c r="S14" s="36"/>
      <c r="T14" s="36"/>
      <c r="U14" s="36"/>
      <c r="V14" s="36"/>
      <c r="W14" s="36"/>
      <c r="X14" s="36"/>
      <c r="Y14" s="36"/>
      <c r="Z14" s="36"/>
      <c r="AA14" s="36"/>
      <c r="AB14" s="36"/>
      <c r="AC14" s="36"/>
      <c r="AD14" s="36"/>
      <c r="AE14" s="36"/>
      <c r="AZ14" s="110" t="s">
        <v>175</v>
      </c>
      <c r="BA14" s="110" t="s">
        <v>176</v>
      </c>
      <c r="BB14" s="110" t="s">
        <v>135</v>
      </c>
      <c r="BC14" s="110" t="s">
        <v>177</v>
      </c>
      <c r="BD14" s="110" t="s">
        <v>87</v>
      </c>
    </row>
    <row r="15" spans="1:56" s="2" customFormat="1" ht="18" customHeight="1">
      <c r="A15" s="36"/>
      <c r="B15" s="41"/>
      <c r="C15" s="36"/>
      <c r="D15" s="36"/>
      <c r="E15" s="105" t="s">
        <v>28</v>
      </c>
      <c r="F15" s="36"/>
      <c r="G15" s="36"/>
      <c r="H15" s="36"/>
      <c r="I15" s="115" t="s">
        <v>29</v>
      </c>
      <c r="J15" s="105" t="s">
        <v>30</v>
      </c>
      <c r="K15" s="36"/>
      <c r="L15" s="116"/>
      <c r="S15" s="36"/>
      <c r="T15" s="36"/>
      <c r="U15" s="36"/>
      <c r="V15" s="36"/>
      <c r="W15" s="36"/>
      <c r="X15" s="36"/>
      <c r="Y15" s="36"/>
      <c r="Z15" s="36"/>
      <c r="AA15" s="36"/>
      <c r="AB15" s="36"/>
      <c r="AC15" s="36"/>
      <c r="AD15" s="36"/>
      <c r="AE15" s="36"/>
      <c r="AZ15" s="110" t="s">
        <v>178</v>
      </c>
      <c r="BA15" s="110" t="s">
        <v>179</v>
      </c>
      <c r="BB15" s="110" t="s">
        <v>135</v>
      </c>
      <c r="BC15" s="110" t="s">
        <v>180</v>
      </c>
      <c r="BD15" s="110" t="s">
        <v>87</v>
      </c>
    </row>
    <row r="16" spans="1:56" s="2" customFormat="1" ht="6.95" customHeight="1">
      <c r="A16" s="36"/>
      <c r="B16" s="41"/>
      <c r="C16" s="36"/>
      <c r="D16" s="36"/>
      <c r="E16" s="36"/>
      <c r="F16" s="36"/>
      <c r="G16" s="36"/>
      <c r="H16" s="36"/>
      <c r="I16" s="36"/>
      <c r="J16" s="36"/>
      <c r="K16" s="36"/>
      <c r="L16" s="116"/>
      <c r="S16" s="36"/>
      <c r="T16" s="36"/>
      <c r="U16" s="36"/>
      <c r="V16" s="36"/>
      <c r="W16" s="36"/>
      <c r="X16" s="36"/>
      <c r="Y16" s="36"/>
      <c r="Z16" s="36"/>
      <c r="AA16" s="36"/>
      <c r="AB16" s="36"/>
      <c r="AC16" s="36"/>
      <c r="AD16" s="36"/>
      <c r="AE16" s="36"/>
      <c r="AZ16" s="110" t="s">
        <v>181</v>
      </c>
      <c r="BA16" s="110" t="s">
        <v>182</v>
      </c>
      <c r="BB16" s="110" t="s">
        <v>135</v>
      </c>
      <c r="BC16" s="110" t="s">
        <v>183</v>
      </c>
      <c r="BD16" s="110" t="s">
        <v>87</v>
      </c>
    </row>
    <row r="17" spans="1:56" s="2" customFormat="1" ht="12" customHeight="1">
      <c r="A17" s="36"/>
      <c r="B17" s="41"/>
      <c r="C17" s="36"/>
      <c r="D17" s="115" t="s">
        <v>31</v>
      </c>
      <c r="E17" s="36"/>
      <c r="F17" s="36"/>
      <c r="G17" s="36"/>
      <c r="H17" s="36"/>
      <c r="I17" s="115" t="s">
        <v>26</v>
      </c>
      <c r="J17" s="32" t="str">
        <f>'Rekapitulace stavby'!AN13</f>
        <v>Vyplň údaj</v>
      </c>
      <c r="K17" s="36"/>
      <c r="L17" s="116"/>
      <c r="S17" s="36"/>
      <c r="T17" s="36"/>
      <c r="U17" s="36"/>
      <c r="V17" s="36"/>
      <c r="W17" s="36"/>
      <c r="X17" s="36"/>
      <c r="Y17" s="36"/>
      <c r="Z17" s="36"/>
      <c r="AA17" s="36"/>
      <c r="AB17" s="36"/>
      <c r="AC17" s="36"/>
      <c r="AD17" s="36"/>
      <c r="AE17" s="36"/>
      <c r="AZ17" s="110" t="s">
        <v>184</v>
      </c>
      <c r="BA17" s="110" t="s">
        <v>185</v>
      </c>
      <c r="BB17" s="110" t="s">
        <v>186</v>
      </c>
      <c r="BC17" s="110" t="s">
        <v>187</v>
      </c>
      <c r="BD17" s="110" t="s">
        <v>87</v>
      </c>
    </row>
    <row r="18" spans="1:56" s="2" customFormat="1" ht="18" customHeight="1">
      <c r="A18" s="36"/>
      <c r="B18" s="41"/>
      <c r="C18" s="36"/>
      <c r="D18" s="36"/>
      <c r="E18" s="411" t="str">
        <f>'Rekapitulace stavby'!E14</f>
        <v>Vyplň údaj</v>
      </c>
      <c r="F18" s="412"/>
      <c r="G18" s="412"/>
      <c r="H18" s="412"/>
      <c r="I18" s="115" t="s">
        <v>29</v>
      </c>
      <c r="J18" s="32" t="str">
        <f>'Rekapitulace stavby'!AN14</f>
        <v>Vyplň údaj</v>
      </c>
      <c r="K18" s="36"/>
      <c r="L18" s="116"/>
      <c r="S18" s="36"/>
      <c r="T18" s="36"/>
      <c r="U18" s="36"/>
      <c r="V18" s="36"/>
      <c r="W18" s="36"/>
      <c r="X18" s="36"/>
      <c r="Y18" s="36"/>
      <c r="Z18" s="36"/>
      <c r="AA18" s="36"/>
      <c r="AB18" s="36"/>
      <c r="AC18" s="36"/>
      <c r="AD18" s="36"/>
      <c r="AE18" s="36"/>
      <c r="AZ18" s="110" t="s">
        <v>188</v>
      </c>
      <c r="BA18" s="110" t="s">
        <v>189</v>
      </c>
      <c r="BB18" s="110" t="s">
        <v>190</v>
      </c>
      <c r="BC18" s="110" t="s">
        <v>87</v>
      </c>
      <c r="BD18" s="110" t="s">
        <v>87</v>
      </c>
    </row>
    <row r="19" spans="1:56" s="2" customFormat="1" ht="6.95" customHeight="1">
      <c r="A19" s="36"/>
      <c r="B19" s="41"/>
      <c r="C19" s="36"/>
      <c r="D19" s="36"/>
      <c r="E19" s="36"/>
      <c r="F19" s="36"/>
      <c r="G19" s="36"/>
      <c r="H19" s="36"/>
      <c r="I19" s="36"/>
      <c r="J19" s="36"/>
      <c r="K19" s="36"/>
      <c r="L19" s="116"/>
      <c r="S19" s="36"/>
      <c r="T19" s="36"/>
      <c r="U19" s="36"/>
      <c r="V19" s="36"/>
      <c r="W19" s="36"/>
      <c r="X19" s="36"/>
      <c r="Y19" s="36"/>
      <c r="Z19" s="36"/>
      <c r="AA19" s="36"/>
      <c r="AB19" s="36"/>
      <c r="AC19" s="36"/>
      <c r="AD19" s="36"/>
      <c r="AE19" s="36"/>
      <c r="AZ19" s="110" t="s">
        <v>191</v>
      </c>
      <c r="BA19" s="110" t="s">
        <v>192</v>
      </c>
      <c r="BB19" s="110" t="s">
        <v>186</v>
      </c>
      <c r="BC19" s="110" t="s">
        <v>193</v>
      </c>
      <c r="BD19" s="110" t="s">
        <v>87</v>
      </c>
    </row>
    <row r="20" spans="1:56" s="2" customFormat="1" ht="12" customHeight="1">
      <c r="A20" s="36"/>
      <c r="B20" s="41"/>
      <c r="C20" s="36"/>
      <c r="D20" s="115" t="s">
        <v>33</v>
      </c>
      <c r="E20" s="36"/>
      <c r="F20" s="36"/>
      <c r="G20" s="36"/>
      <c r="H20" s="36"/>
      <c r="I20" s="115" t="s">
        <v>26</v>
      </c>
      <c r="J20" s="105" t="s">
        <v>34</v>
      </c>
      <c r="K20" s="36"/>
      <c r="L20" s="116"/>
      <c r="S20" s="36"/>
      <c r="T20" s="36"/>
      <c r="U20" s="36"/>
      <c r="V20" s="36"/>
      <c r="W20" s="36"/>
      <c r="X20" s="36"/>
      <c r="Y20" s="36"/>
      <c r="Z20" s="36"/>
      <c r="AA20" s="36"/>
      <c r="AB20" s="36"/>
      <c r="AC20" s="36"/>
      <c r="AD20" s="36"/>
      <c r="AE20" s="36"/>
      <c r="AZ20" s="110" t="s">
        <v>194</v>
      </c>
      <c r="BA20" s="110" t="s">
        <v>195</v>
      </c>
      <c r="BB20" s="110" t="s">
        <v>135</v>
      </c>
      <c r="BC20" s="110" t="s">
        <v>196</v>
      </c>
      <c r="BD20" s="110" t="s">
        <v>87</v>
      </c>
    </row>
    <row r="21" spans="1:56" s="2" customFormat="1" ht="18" customHeight="1">
      <c r="A21" s="36"/>
      <c r="B21" s="41"/>
      <c r="C21" s="36"/>
      <c r="D21" s="36"/>
      <c r="E21" s="105" t="s">
        <v>35</v>
      </c>
      <c r="F21" s="36"/>
      <c r="G21" s="36"/>
      <c r="H21" s="36"/>
      <c r="I21" s="115" t="s">
        <v>29</v>
      </c>
      <c r="J21" s="105" t="s">
        <v>36</v>
      </c>
      <c r="K21" s="36"/>
      <c r="L21" s="116"/>
      <c r="S21" s="36"/>
      <c r="T21" s="36"/>
      <c r="U21" s="36"/>
      <c r="V21" s="36"/>
      <c r="W21" s="36"/>
      <c r="X21" s="36"/>
      <c r="Y21" s="36"/>
      <c r="Z21" s="36"/>
      <c r="AA21" s="36"/>
      <c r="AB21" s="36"/>
      <c r="AC21" s="36"/>
      <c r="AD21" s="36"/>
      <c r="AE21" s="36"/>
      <c r="AZ21" s="110" t="s">
        <v>197</v>
      </c>
      <c r="BA21" s="110" t="s">
        <v>198</v>
      </c>
      <c r="BB21" s="110" t="s">
        <v>186</v>
      </c>
      <c r="BC21" s="110" t="s">
        <v>199</v>
      </c>
      <c r="BD21" s="110" t="s">
        <v>87</v>
      </c>
    </row>
    <row r="22" spans="1:56" s="2" customFormat="1" ht="6.95" customHeight="1">
      <c r="A22" s="36"/>
      <c r="B22" s="41"/>
      <c r="C22" s="36"/>
      <c r="D22" s="36"/>
      <c r="E22" s="36"/>
      <c r="F22" s="36"/>
      <c r="G22" s="36"/>
      <c r="H22" s="36"/>
      <c r="I22" s="36"/>
      <c r="J22" s="36"/>
      <c r="K22" s="36"/>
      <c r="L22" s="116"/>
      <c r="S22" s="36"/>
      <c r="T22" s="36"/>
      <c r="U22" s="36"/>
      <c r="V22" s="36"/>
      <c r="W22" s="36"/>
      <c r="X22" s="36"/>
      <c r="Y22" s="36"/>
      <c r="Z22" s="36"/>
      <c r="AA22" s="36"/>
      <c r="AB22" s="36"/>
      <c r="AC22" s="36"/>
      <c r="AD22" s="36"/>
      <c r="AE22" s="36"/>
      <c r="AZ22" s="110" t="s">
        <v>200</v>
      </c>
      <c r="BA22" s="110" t="s">
        <v>201</v>
      </c>
      <c r="BB22" s="110" t="s">
        <v>135</v>
      </c>
      <c r="BC22" s="110" t="s">
        <v>202</v>
      </c>
      <c r="BD22" s="110" t="s">
        <v>87</v>
      </c>
    </row>
    <row r="23" spans="1:56" s="2" customFormat="1" ht="12" customHeight="1">
      <c r="A23" s="36"/>
      <c r="B23" s="41"/>
      <c r="C23" s="36"/>
      <c r="D23" s="115" t="s">
        <v>38</v>
      </c>
      <c r="E23" s="36"/>
      <c r="F23" s="36"/>
      <c r="G23" s="36"/>
      <c r="H23" s="36"/>
      <c r="I23" s="115" t="s">
        <v>26</v>
      </c>
      <c r="J23" s="105" t="str">
        <f>IF('Rekapitulace stavby'!AN19="","",'Rekapitulace stavby'!AN19)</f>
        <v/>
      </c>
      <c r="K23" s="36"/>
      <c r="L23" s="116"/>
      <c r="S23" s="36"/>
      <c r="T23" s="36"/>
      <c r="U23" s="36"/>
      <c r="V23" s="36"/>
      <c r="W23" s="36"/>
      <c r="X23" s="36"/>
      <c r="Y23" s="36"/>
      <c r="Z23" s="36"/>
      <c r="AA23" s="36"/>
      <c r="AB23" s="36"/>
      <c r="AC23" s="36"/>
      <c r="AD23" s="36"/>
      <c r="AE23" s="36"/>
      <c r="AZ23" s="110" t="s">
        <v>203</v>
      </c>
      <c r="BA23" s="110" t="s">
        <v>204</v>
      </c>
      <c r="BB23" s="110" t="s">
        <v>186</v>
      </c>
      <c r="BC23" s="110" t="s">
        <v>205</v>
      </c>
      <c r="BD23" s="110" t="s">
        <v>87</v>
      </c>
    </row>
    <row r="24" spans="1:56" s="2" customFormat="1" ht="18" customHeight="1">
      <c r="A24" s="36"/>
      <c r="B24" s="41"/>
      <c r="C24" s="36"/>
      <c r="D24" s="36"/>
      <c r="E24" s="105" t="str">
        <f>IF('Rekapitulace stavby'!E20="","",'Rekapitulace stavby'!E20)</f>
        <v xml:space="preserve"> </v>
      </c>
      <c r="F24" s="36"/>
      <c r="G24" s="36"/>
      <c r="H24" s="36"/>
      <c r="I24" s="115" t="s">
        <v>29</v>
      </c>
      <c r="J24" s="105" t="str">
        <f>IF('Rekapitulace stavby'!AN20="","",'Rekapitulace stavby'!AN20)</f>
        <v/>
      </c>
      <c r="K24" s="36"/>
      <c r="L24" s="116"/>
      <c r="S24" s="36"/>
      <c r="T24" s="36"/>
      <c r="U24" s="36"/>
      <c r="V24" s="36"/>
      <c r="W24" s="36"/>
      <c r="X24" s="36"/>
      <c r="Y24" s="36"/>
      <c r="Z24" s="36"/>
      <c r="AA24" s="36"/>
      <c r="AB24" s="36"/>
      <c r="AC24" s="36"/>
      <c r="AD24" s="36"/>
      <c r="AE24" s="36"/>
      <c r="AZ24" s="110" t="s">
        <v>206</v>
      </c>
      <c r="BA24" s="110" t="s">
        <v>207</v>
      </c>
      <c r="BB24" s="110" t="s">
        <v>135</v>
      </c>
      <c r="BC24" s="110" t="s">
        <v>208</v>
      </c>
      <c r="BD24" s="110" t="s">
        <v>87</v>
      </c>
    </row>
    <row r="25" spans="1:56" s="2" customFormat="1" ht="6.95" customHeight="1">
      <c r="A25" s="36"/>
      <c r="B25" s="41"/>
      <c r="C25" s="36"/>
      <c r="D25" s="36"/>
      <c r="E25" s="36"/>
      <c r="F25" s="36"/>
      <c r="G25" s="36"/>
      <c r="H25" s="36"/>
      <c r="I25" s="36"/>
      <c r="J25" s="36"/>
      <c r="K25" s="36"/>
      <c r="L25" s="116"/>
      <c r="S25" s="36"/>
      <c r="T25" s="36"/>
      <c r="U25" s="36"/>
      <c r="V25" s="36"/>
      <c r="W25" s="36"/>
      <c r="X25" s="36"/>
      <c r="Y25" s="36"/>
      <c r="Z25" s="36"/>
      <c r="AA25" s="36"/>
      <c r="AB25" s="36"/>
      <c r="AC25" s="36"/>
      <c r="AD25" s="36"/>
      <c r="AE25" s="36"/>
      <c r="AZ25" s="110" t="s">
        <v>209</v>
      </c>
      <c r="BA25" s="110" t="s">
        <v>210</v>
      </c>
      <c r="BB25" s="110" t="s">
        <v>135</v>
      </c>
      <c r="BC25" s="110" t="s">
        <v>211</v>
      </c>
      <c r="BD25" s="110" t="s">
        <v>87</v>
      </c>
    </row>
    <row r="26" spans="1:56" s="2" customFormat="1" ht="12" customHeight="1">
      <c r="A26" s="36"/>
      <c r="B26" s="41"/>
      <c r="C26" s="36"/>
      <c r="D26" s="115" t="s">
        <v>40</v>
      </c>
      <c r="E26" s="36"/>
      <c r="F26" s="36"/>
      <c r="G26" s="36"/>
      <c r="H26" s="36"/>
      <c r="I26" s="36"/>
      <c r="J26" s="36"/>
      <c r="K26" s="36"/>
      <c r="L26" s="116"/>
      <c r="S26" s="36"/>
      <c r="T26" s="36"/>
      <c r="U26" s="36"/>
      <c r="V26" s="36"/>
      <c r="W26" s="36"/>
      <c r="X26" s="36"/>
      <c r="Y26" s="36"/>
      <c r="Z26" s="36"/>
      <c r="AA26" s="36"/>
      <c r="AB26" s="36"/>
      <c r="AC26" s="36"/>
      <c r="AD26" s="36"/>
      <c r="AE26" s="36"/>
      <c r="AZ26" s="110" t="s">
        <v>212</v>
      </c>
      <c r="BA26" s="110" t="s">
        <v>213</v>
      </c>
      <c r="BB26" s="110" t="s">
        <v>135</v>
      </c>
      <c r="BC26" s="110" t="s">
        <v>214</v>
      </c>
      <c r="BD26" s="110" t="s">
        <v>87</v>
      </c>
    </row>
    <row r="27" spans="1:56" s="8" customFormat="1" ht="16.5" customHeight="1">
      <c r="A27" s="118"/>
      <c r="B27" s="119"/>
      <c r="C27" s="118"/>
      <c r="D27" s="118"/>
      <c r="E27" s="413" t="s">
        <v>19</v>
      </c>
      <c r="F27" s="413"/>
      <c r="G27" s="413"/>
      <c r="H27" s="413"/>
      <c r="I27" s="118"/>
      <c r="J27" s="118"/>
      <c r="K27" s="118"/>
      <c r="L27" s="120"/>
      <c r="S27" s="118"/>
      <c r="T27" s="118"/>
      <c r="U27" s="118"/>
      <c r="V27" s="118"/>
      <c r="W27" s="118"/>
      <c r="X27" s="118"/>
      <c r="Y27" s="118"/>
      <c r="Z27" s="118"/>
      <c r="AA27" s="118"/>
      <c r="AB27" s="118"/>
      <c r="AC27" s="118"/>
      <c r="AD27" s="118"/>
      <c r="AE27" s="118"/>
      <c r="AZ27" s="121" t="s">
        <v>215</v>
      </c>
      <c r="BA27" s="121" t="s">
        <v>216</v>
      </c>
      <c r="BB27" s="121" t="s">
        <v>152</v>
      </c>
      <c r="BC27" s="121" t="s">
        <v>217</v>
      </c>
      <c r="BD27" s="121" t="s">
        <v>87</v>
      </c>
    </row>
    <row r="28" spans="1:56" s="2" customFormat="1" ht="6.95" customHeight="1">
      <c r="A28" s="36"/>
      <c r="B28" s="41"/>
      <c r="C28" s="36"/>
      <c r="D28" s="36"/>
      <c r="E28" s="36"/>
      <c r="F28" s="36"/>
      <c r="G28" s="36"/>
      <c r="H28" s="36"/>
      <c r="I28" s="36"/>
      <c r="J28" s="36"/>
      <c r="K28" s="36"/>
      <c r="L28" s="116"/>
      <c r="S28" s="36"/>
      <c r="T28" s="36"/>
      <c r="U28" s="36"/>
      <c r="V28" s="36"/>
      <c r="W28" s="36"/>
      <c r="X28" s="36"/>
      <c r="Y28" s="36"/>
      <c r="Z28" s="36"/>
      <c r="AA28" s="36"/>
      <c r="AB28" s="36"/>
      <c r="AC28" s="36"/>
      <c r="AD28" s="36"/>
      <c r="AE28" s="36"/>
      <c r="AZ28" s="110" t="s">
        <v>218</v>
      </c>
      <c r="BA28" s="110" t="s">
        <v>219</v>
      </c>
      <c r="BB28" s="110" t="s">
        <v>135</v>
      </c>
      <c r="BC28" s="110" t="s">
        <v>220</v>
      </c>
      <c r="BD28" s="110" t="s">
        <v>87</v>
      </c>
    </row>
    <row r="29" spans="1:56" s="2" customFormat="1" ht="6.95" customHeight="1">
      <c r="A29" s="36"/>
      <c r="B29" s="41"/>
      <c r="C29" s="36"/>
      <c r="D29" s="122"/>
      <c r="E29" s="122"/>
      <c r="F29" s="122"/>
      <c r="G29" s="122"/>
      <c r="H29" s="122"/>
      <c r="I29" s="122"/>
      <c r="J29" s="122"/>
      <c r="K29" s="122"/>
      <c r="L29" s="116"/>
      <c r="S29" s="36"/>
      <c r="T29" s="36"/>
      <c r="U29" s="36"/>
      <c r="V29" s="36"/>
      <c r="W29" s="36"/>
      <c r="X29" s="36"/>
      <c r="Y29" s="36"/>
      <c r="Z29" s="36"/>
      <c r="AA29" s="36"/>
      <c r="AB29" s="36"/>
      <c r="AC29" s="36"/>
      <c r="AD29" s="36"/>
      <c r="AE29" s="36"/>
      <c r="AZ29" s="110" t="s">
        <v>221</v>
      </c>
      <c r="BA29" s="110" t="s">
        <v>222</v>
      </c>
      <c r="BB29" s="110" t="s">
        <v>135</v>
      </c>
      <c r="BC29" s="110" t="s">
        <v>223</v>
      </c>
      <c r="BD29" s="110" t="s">
        <v>87</v>
      </c>
    </row>
    <row r="30" spans="1:56" s="2" customFormat="1" ht="25.35" customHeight="1">
      <c r="A30" s="36"/>
      <c r="B30" s="41"/>
      <c r="C30" s="36"/>
      <c r="D30" s="123" t="s">
        <v>42</v>
      </c>
      <c r="E30" s="36"/>
      <c r="F30" s="36"/>
      <c r="G30" s="36"/>
      <c r="H30" s="36"/>
      <c r="I30" s="36"/>
      <c r="J30" s="124">
        <f>ROUND(J96, 2)</f>
        <v>0</v>
      </c>
      <c r="K30" s="36"/>
      <c r="L30" s="116"/>
      <c r="S30" s="36"/>
      <c r="T30" s="36"/>
      <c r="U30" s="36"/>
      <c r="V30" s="36"/>
      <c r="W30" s="36"/>
      <c r="X30" s="36"/>
      <c r="Y30" s="36"/>
      <c r="Z30" s="36"/>
      <c r="AA30" s="36"/>
      <c r="AB30" s="36"/>
      <c r="AC30" s="36"/>
      <c r="AD30" s="36"/>
      <c r="AE30" s="36"/>
      <c r="AZ30" s="110" t="s">
        <v>224</v>
      </c>
      <c r="BA30" s="110" t="s">
        <v>225</v>
      </c>
      <c r="BB30" s="110" t="s">
        <v>152</v>
      </c>
      <c r="BC30" s="110" t="s">
        <v>226</v>
      </c>
      <c r="BD30" s="110" t="s">
        <v>87</v>
      </c>
    </row>
    <row r="31" spans="1:56" s="2" customFormat="1" ht="6.95" customHeight="1">
      <c r="A31" s="36"/>
      <c r="B31" s="41"/>
      <c r="C31" s="36"/>
      <c r="D31" s="122"/>
      <c r="E31" s="122"/>
      <c r="F31" s="122"/>
      <c r="G31" s="122"/>
      <c r="H31" s="122"/>
      <c r="I31" s="122"/>
      <c r="J31" s="122"/>
      <c r="K31" s="122"/>
      <c r="L31" s="116"/>
      <c r="S31" s="36"/>
      <c r="T31" s="36"/>
      <c r="U31" s="36"/>
      <c r="V31" s="36"/>
      <c r="W31" s="36"/>
      <c r="X31" s="36"/>
      <c r="Y31" s="36"/>
      <c r="Z31" s="36"/>
      <c r="AA31" s="36"/>
      <c r="AB31" s="36"/>
      <c r="AC31" s="36"/>
      <c r="AD31" s="36"/>
      <c r="AE31" s="36"/>
      <c r="AZ31" s="110" t="s">
        <v>227</v>
      </c>
      <c r="BA31" s="110" t="s">
        <v>228</v>
      </c>
      <c r="BB31" s="110" t="s">
        <v>152</v>
      </c>
      <c r="BC31" s="110" t="s">
        <v>229</v>
      </c>
      <c r="BD31" s="110" t="s">
        <v>87</v>
      </c>
    </row>
    <row r="32" spans="1:56" s="2" customFormat="1" ht="14.45" customHeight="1">
      <c r="A32" s="36"/>
      <c r="B32" s="41"/>
      <c r="C32" s="36"/>
      <c r="D32" s="36"/>
      <c r="E32" s="36"/>
      <c r="F32" s="125" t="s">
        <v>44</v>
      </c>
      <c r="G32" s="36"/>
      <c r="H32" s="36"/>
      <c r="I32" s="125" t="s">
        <v>43</v>
      </c>
      <c r="J32" s="125" t="s">
        <v>45</v>
      </c>
      <c r="K32" s="36"/>
      <c r="L32" s="116"/>
      <c r="S32" s="36"/>
      <c r="T32" s="36"/>
      <c r="U32" s="36"/>
      <c r="V32" s="36"/>
      <c r="W32" s="36"/>
      <c r="X32" s="36"/>
      <c r="Y32" s="36"/>
      <c r="Z32" s="36"/>
      <c r="AA32" s="36"/>
      <c r="AB32" s="36"/>
      <c r="AC32" s="36"/>
      <c r="AD32" s="36"/>
      <c r="AE32" s="36"/>
      <c r="AZ32" s="110" t="s">
        <v>230</v>
      </c>
      <c r="BA32" s="110" t="s">
        <v>231</v>
      </c>
      <c r="BB32" s="110" t="s">
        <v>135</v>
      </c>
      <c r="BC32" s="110" t="s">
        <v>232</v>
      </c>
      <c r="BD32" s="110" t="s">
        <v>87</v>
      </c>
    </row>
    <row r="33" spans="1:56" s="2" customFormat="1" ht="14.45" customHeight="1">
      <c r="A33" s="36"/>
      <c r="B33" s="41"/>
      <c r="C33" s="36"/>
      <c r="D33" s="126" t="s">
        <v>46</v>
      </c>
      <c r="E33" s="115" t="s">
        <v>47</v>
      </c>
      <c r="F33" s="127">
        <f>ROUND((SUM(BE96:BE1586)),  2)</f>
        <v>0</v>
      </c>
      <c r="G33" s="36"/>
      <c r="H33" s="36"/>
      <c r="I33" s="128">
        <v>0.21</v>
      </c>
      <c r="J33" s="127">
        <f>ROUND(((SUM(BE96:BE1586))*I33),  2)</f>
        <v>0</v>
      </c>
      <c r="K33" s="36"/>
      <c r="L33" s="116"/>
      <c r="S33" s="36"/>
      <c r="T33" s="36"/>
      <c r="U33" s="36"/>
      <c r="V33" s="36"/>
      <c r="W33" s="36"/>
      <c r="X33" s="36"/>
      <c r="Y33" s="36"/>
      <c r="Z33" s="36"/>
      <c r="AA33" s="36"/>
      <c r="AB33" s="36"/>
      <c r="AC33" s="36"/>
      <c r="AD33" s="36"/>
      <c r="AE33" s="36"/>
      <c r="AZ33" s="110" t="s">
        <v>233</v>
      </c>
      <c r="BA33" s="110" t="s">
        <v>234</v>
      </c>
      <c r="BB33" s="110" t="s">
        <v>135</v>
      </c>
      <c r="BC33" s="110" t="s">
        <v>211</v>
      </c>
      <c r="BD33" s="110" t="s">
        <v>87</v>
      </c>
    </row>
    <row r="34" spans="1:56" s="2" customFormat="1" ht="14.45" customHeight="1">
      <c r="A34" s="36"/>
      <c r="B34" s="41"/>
      <c r="C34" s="36"/>
      <c r="D34" s="36"/>
      <c r="E34" s="115" t="s">
        <v>48</v>
      </c>
      <c r="F34" s="127">
        <f>ROUND((SUM(BF96:BF1586)),  2)</f>
        <v>0</v>
      </c>
      <c r="G34" s="36"/>
      <c r="H34" s="36"/>
      <c r="I34" s="128">
        <v>0.15</v>
      </c>
      <c r="J34" s="127">
        <f>ROUND(((SUM(BF96:BF1586))*I34),  2)</f>
        <v>0</v>
      </c>
      <c r="K34" s="36"/>
      <c r="L34" s="116"/>
      <c r="S34" s="36"/>
      <c r="T34" s="36"/>
      <c r="U34" s="36"/>
      <c r="V34" s="36"/>
      <c r="W34" s="36"/>
      <c r="X34" s="36"/>
      <c r="Y34" s="36"/>
      <c r="Z34" s="36"/>
      <c r="AA34" s="36"/>
      <c r="AB34" s="36"/>
      <c r="AC34" s="36"/>
      <c r="AD34" s="36"/>
      <c r="AE34" s="36"/>
      <c r="AZ34" s="110" t="s">
        <v>235</v>
      </c>
      <c r="BA34" s="110" t="s">
        <v>236</v>
      </c>
      <c r="BB34" s="110" t="s">
        <v>135</v>
      </c>
      <c r="BC34" s="110" t="s">
        <v>237</v>
      </c>
      <c r="BD34" s="110" t="s">
        <v>87</v>
      </c>
    </row>
    <row r="35" spans="1:56" s="2" customFormat="1" ht="14.45" hidden="1" customHeight="1">
      <c r="A35" s="36"/>
      <c r="B35" s="41"/>
      <c r="C35" s="36"/>
      <c r="D35" s="36"/>
      <c r="E35" s="115" t="s">
        <v>49</v>
      </c>
      <c r="F35" s="127">
        <f>ROUND((SUM(BG96:BG1586)),  2)</f>
        <v>0</v>
      </c>
      <c r="G35" s="36"/>
      <c r="H35" s="36"/>
      <c r="I35" s="128">
        <v>0.21</v>
      </c>
      <c r="J35" s="127">
        <f>0</f>
        <v>0</v>
      </c>
      <c r="K35" s="36"/>
      <c r="L35" s="116"/>
      <c r="S35" s="36"/>
      <c r="T35" s="36"/>
      <c r="U35" s="36"/>
      <c r="V35" s="36"/>
      <c r="W35" s="36"/>
      <c r="X35" s="36"/>
      <c r="Y35" s="36"/>
      <c r="Z35" s="36"/>
      <c r="AA35" s="36"/>
      <c r="AB35" s="36"/>
      <c r="AC35" s="36"/>
      <c r="AD35" s="36"/>
      <c r="AE35" s="36"/>
      <c r="AZ35" s="110" t="s">
        <v>238</v>
      </c>
      <c r="BA35" s="110" t="s">
        <v>239</v>
      </c>
      <c r="BB35" s="110" t="s">
        <v>186</v>
      </c>
      <c r="BC35" s="110" t="s">
        <v>240</v>
      </c>
      <c r="BD35" s="110" t="s">
        <v>87</v>
      </c>
    </row>
    <row r="36" spans="1:56" s="2" customFormat="1" ht="14.45" hidden="1" customHeight="1">
      <c r="A36" s="36"/>
      <c r="B36" s="41"/>
      <c r="C36" s="36"/>
      <c r="D36" s="36"/>
      <c r="E36" s="115" t="s">
        <v>50</v>
      </c>
      <c r="F36" s="127">
        <f>ROUND((SUM(BH96:BH1586)),  2)</f>
        <v>0</v>
      </c>
      <c r="G36" s="36"/>
      <c r="H36" s="36"/>
      <c r="I36" s="128">
        <v>0.15</v>
      </c>
      <c r="J36" s="127">
        <f>0</f>
        <v>0</v>
      </c>
      <c r="K36" s="36"/>
      <c r="L36" s="116"/>
      <c r="S36" s="36"/>
      <c r="T36" s="36"/>
      <c r="U36" s="36"/>
      <c r="V36" s="36"/>
      <c r="W36" s="36"/>
      <c r="X36" s="36"/>
      <c r="Y36" s="36"/>
      <c r="Z36" s="36"/>
      <c r="AA36" s="36"/>
      <c r="AB36" s="36"/>
      <c r="AC36" s="36"/>
      <c r="AD36" s="36"/>
      <c r="AE36" s="36"/>
      <c r="AZ36" s="110" t="s">
        <v>241</v>
      </c>
      <c r="BA36" s="110" t="s">
        <v>242</v>
      </c>
      <c r="BB36" s="110" t="s">
        <v>135</v>
      </c>
      <c r="BC36" s="110" t="s">
        <v>243</v>
      </c>
      <c r="BD36" s="110" t="s">
        <v>87</v>
      </c>
    </row>
    <row r="37" spans="1:56" s="2" customFormat="1" ht="14.45" hidden="1" customHeight="1">
      <c r="A37" s="36"/>
      <c r="B37" s="41"/>
      <c r="C37" s="36"/>
      <c r="D37" s="36"/>
      <c r="E37" s="115" t="s">
        <v>51</v>
      </c>
      <c r="F37" s="127">
        <f>ROUND((SUM(BI96:BI1586)),  2)</f>
        <v>0</v>
      </c>
      <c r="G37" s="36"/>
      <c r="H37" s="36"/>
      <c r="I37" s="128">
        <v>0</v>
      </c>
      <c r="J37" s="127">
        <f>0</f>
        <v>0</v>
      </c>
      <c r="K37" s="36"/>
      <c r="L37" s="116"/>
      <c r="S37" s="36"/>
      <c r="T37" s="36"/>
      <c r="U37" s="36"/>
      <c r="V37" s="36"/>
      <c r="W37" s="36"/>
      <c r="X37" s="36"/>
      <c r="Y37" s="36"/>
      <c r="Z37" s="36"/>
      <c r="AA37" s="36"/>
      <c r="AB37" s="36"/>
      <c r="AC37" s="36"/>
      <c r="AD37" s="36"/>
      <c r="AE37" s="36"/>
      <c r="AZ37" s="110" t="s">
        <v>244</v>
      </c>
      <c r="BA37" s="110" t="s">
        <v>245</v>
      </c>
      <c r="BB37" s="110" t="s">
        <v>152</v>
      </c>
      <c r="BC37" s="110" t="s">
        <v>246</v>
      </c>
      <c r="BD37" s="110" t="s">
        <v>87</v>
      </c>
    </row>
    <row r="38" spans="1:56" s="2" customFormat="1" ht="6.95" customHeight="1">
      <c r="A38" s="36"/>
      <c r="B38" s="41"/>
      <c r="C38" s="36"/>
      <c r="D38" s="36"/>
      <c r="E38" s="36"/>
      <c r="F38" s="36"/>
      <c r="G38" s="36"/>
      <c r="H38" s="36"/>
      <c r="I38" s="36"/>
      <c r="J38" s="36"/>
      <c r="K38" s="36"/>
      <c r="L38" s="116"/>
      <c r="S38" s="36"/>
      <c r="T38" s="36"/>
      <c r="U38" s="36"/>
      <c r="V38" s="36"/>
      <c r="W38" s="36"/>
      <c r="X38" s="36"/>
      <c r="Y38" s="36"/>
      <c r="Z38" s="36"/>
      <c r="AA38" s="36"/>
      <c r="AB38" s="36"/>
      <c r="AC38" s="36"/>
      <c r="AD38" s="36"/>
      <c r="AE38" s="36"/>
      <c r="AZ38" s="110" t="s">
        <v>247</v>
      </c>
      <c r="BA38" s="110" t="s">
        <v>248</v>
      </c>
      <c r="BB38" s="110" t="s">
        <v>135</v>
      </c>
      <c r="BC38" s="110" t="s">
        <v>249</v>
      </c>
      <c r="BD38" s="110" t="s">
        <v>87</v>
      </c>
    </row>
    <row r="39" spans="1:56" s="2" customFormat="1" ht="25.35" customHeight="1">
      <c r="A39" s="36"/>
      <c r="B39" s="41"/>
      <c r="C39" s="129"/>
      <c r="D39" s="130" t="s">
        <v>52</v>
      </c>
      <c r="E39" s="131"/>
      <c r="F39" s="131"/>
      <c r="G39" s="132" t="s">
        <v>53</v>
      </c>
      <c r="H39" s="133" t="s">
        <v>54</v>
      </c>
      <c r="I39" s="131"/>
      <c r="J39" s="134">
        <f>SUM(J30:J37)</f>
        <v>0</v>
      </c>
      <c r="K39" s="135"/>
      <c r="L39" s="116"/>
      <c r="S39" s="36"/>
      <c r="T39" s="36"/>
      <c r="U39" s="36"/>
      <c r="V39" s="36"/>
      <c r="W39" s="36"/>
      <c r="X39" s="36"/>
      <c r="Y39" s="36"/>
      <c r="Z39" s="36"/>
      <c r="AA39" s="36"/>
      <c r="AB39" s="36"/>
      <c r="AC39" s="36"/>
      <c r="AD39" s="36"/>
      <c r="AE39" s="36"/>
      <c r="AZ39" s="110" t="s">
        <v>250</v>
      </c>
      <c r="BA39" s="110" t="s">
        <v>251</v>
      </c>
      <c r="BB39" s="110" t="s">
        <v>186</v>
      </c>
      <c r="BC39" s="110" t="s">
        <v>252</v>
      </c>
      <c r="BD39" s="110" t="s">
        <v>87</v>
      </c>
    </row>
    <row r="40" spans="1:56" s="2" customFormat="1" ht="14.45" customHeight="1">
      <c r="A40" s="36"/>
      <c r="B40" s="136"/>
      <c r="C40" s="137"/>
      <c r="D40" s="137"/>
      <c r="E40" s="137"/>
      <c r="F40" s="137"/>
      <c r="G40" s="137"/>
      <c r="H40" s="137"/>
      <c r="I40" s="137"/>
      <c r="J40" s="137"/>
      <c r="K40" s="137"/>
      <c r="L40" s="116"/>
      <c r="S40" s="36"/>
      <c r="T40" s="36"/>
      <c r="U40" s="36"/>
      <c r="V40" s="36"/>
      <c r="W40" s="36"/>
      <c r="X40" s="36"/>
      <c r="Y40" s="36"/>
      <c r="Z40" s="36"/>
      <c r="AA40" s="36"/>
      <c r="AB40" s="36"/>
      <c r="AC40" s="36"/>
      <c r="AD40" s="36"/>
      <c r="AE40" s="36"/>
      <c r="AZ40" s="110" t="s">
        <v>253</v>
      </c>
      <c r="BA40" s="110" t="s">
        <v>254</v>
      </c>
      <c r="BB40" s="110" t="s">
        <v>186</v>
      </c>
      <c r="BC40" s="110" t="s">
        <v>255</v>
      </c>
      <c r="BD40" s="110" t="s">
        <v>87</v>
      </c>
    </row>
    <row r="41" spans="1:56" ht="11.25">
      <c r="AZ41" s="110" t="s">
        <v>256</v>
      </c>
      <c r="BA41" s="110" t="s">
        <v>257</v>
      </c>
      <c r="BB41" s="110" t="s">
        <v>152</v>
      </c>
      <c r="BC41" s="110" t="s">
        <v>258</v>
      </c>
      <c r="BD41" s="110" t="s">
        <v>87</v>
      </c>
    </row>
    <row r="42" spans="1:56" ht="11.25">
      <c r="AZ42" s="110" t="s">
        <v>259</v>
      </c>
      <c r="BA42" s="110" t="s">
        <v>260</v>
      </c>
      <c r="BB42" s="110" t="s">
        <v>152</v>
      </c>
      <c r="BC42" s="110" t="s">
        <v>261</v>
      </c>
      <c r="BD42" s="110" t="s">
        <v>87</v>
      </c>
    </row>
    <row r="43" spans="1:56" ht="11.25">
      <c r="AZ43" s="110" t="s">
        <v>262</v>
      </c>
      <c r="BA43" s="110" t="s">
        <v>263</v>
      </c>
      <c r="BB43" s="110" t="s">
        <v>152</v>
      </c>
      <c r="BC43" s="110" t="s">
        <v>264</v>
      </c>
      <c r="BD43" s="110" t="s">
        <v>87</v>
      </c>
    </row>
    <row r="44" spans="1:56" s="2" customFormat="1" ht="6.95" customHeight="1">
      <c r="A44" s="36"/>
      <c r="B44" s="138"/>
      <c r="C44" s="139"/>
      <c r="D44" s="139"/>
      <c r="E44" s="139"/>
      <c r="F44" s="139"/>
      <c r="G44" s="139"/>
      <c r="H44" s="139"/>
      <c r="I44" s="139"/>
      <c r="J44" s="139"/>
      <c r="K44" s="139"/>
      <c r="L44" s="116"/>
      <c r="S44" s="36"/>
      <c r="T44" s="36"/>
      <c r="U44" s="36"/>
      <c r="V44" s="36"/>
      <c r="W44" s="36"/>
      <c r="X44" s="36"/>
      <c r="Y44" s="36"/>
      <c r="Z44" s="36"/>
      <c r="AA44" s="36"/>
      <c r="AB44" s="36"/>
      <c r="AC44" s="36"/>
      <c r="AD44" s="36"/>
      <c r="AE44" s="36"/>
      <c r="AZ44" s="110" t="s">
        <v>265</v>
      </c>
      <c r="BA44" s="110" t="s">
        <v>266</v>
      </c>
      <c r="BB44" s="110" t="s">
        <v>267</v>
      </c>
      <c r="BC44" s="110" t="s">
        <v>268</v>
      </c>
      <c r="BD44" s="110" t="s">
        <v>87</v>
      </c>
    </row>
    <row r="45" spans="1:56" s="2" customFormat="1" ht="24.95" customHeight="1">
      <c r="A45" s="36"/>
      <c r="B45" s="37"/>
      <c r="C45" s="25" t="s">
        <v>269</v>
      </c>
      <c r="D45" s="38"/>
      <c r="E45" s="38"/>
      <c r="F45" s="38"/>
      <c r="G45" s="38"/>
      <c r="H45" s="38"/>
      <c r="I45" s="38"/>
      <c r="J45" s="38"/>
      <c r="K45" s="38"/>
      <c r="L45" s="116"/>
      <c r="S45" s="36"/>
      <c r="T45" s="36"/>
      <c r="U45" s="36"/>
      <c r="V45" s="36"/>
      <c r="W45" s="36"/>
      <c r="X45" s="36"/>
      <c r="Y45" s="36"/>
      <c r="Z45" s="36"/>
      <c r="AA45" s="36"/>
      <c r="AB45" s="36"/>
      <c r="AC45" s="36"/>
      <c r="AD45" s="36"/>
      <c r="AE45" s="36"/>
      <c r="AZ45" s="110" t="s">
        <v>270</v>
      </c>
      <c r="BA45" s="110" t="s">
        <v>271</v>
      </c>
      <c r="BB45" s="110" t="s">
        <v>152</v>
      </c>
      <c r="BC45" s="110" t="s">
        <v>272</v>
      </c>
      <c r="BD45" s="110" t="s">
        <v>87</v>
      </c>
    </row>
    <row r="46" spans="1:56" s="2" customFormat="1" ht="6.95" customHeight="1">
      <c r="A46" s="36"/>
      <c r="B46" s="37"/>
      <c r="C46" s="38"/>
      <c r="D46" s="38"/>
      <c r="E46" s="38"/>
      <c r="F46" s="38"/>
      <c r="G46" s="38"/>
      <c r="H46" s="38"/>
      <c r="I46" s="38"/>
      <c r="J46" s="38"/>
      <c r="K46" s="38"/>
      <c r="L46" s="116"/>
      <c r="S46" s="36"/>
      <c r="T46" s="36"/>
      <c r="U46" s="36"/>
      <c r="V46" s="36"/>
      <c r="W46" s="36"/>
      <c r="X46" s="36"/>
      <c r="Y46" s="36"/>
      <c r="Z46" s="36"/>
      <c r="AA46" s="36"/>
      <c r="AB46" s="36"/>
      <c r="AC46" s="36"/>
      <c r="AD46" s="36"/>
      <c r="AE46" s="36"/>
      <c r="AZ46" s="110" t="s">
        <v>273</v>
      </c>
      <c r="BA46" s="110" t="s">
        <v>274</v>
      </c>
      <c r="BB46" s="110" t="s">
        <v>135</v>
      </c>
      <c r="BC46" s="110" t="s">
        <v>275</v>
      </c>
      <c r="BD46" s="110" t="s">
        <v>87</v>
      </c>
    </row>
    <row r="47" spans="1:56" s="2" customFormat="1" ht="12" customHeight="1">
      <c r="A47" s="36"/>
      <c r="B47" s="37"/>
      <c r="C47" s="31" t="s">
        <v>16</v>
      </c>
      <c r="D47" s="38"/>
      <c r="E47" s="38"/>
      <c r="F47" s="38"/>
      <c r="G47" s="38"/>
      <c r="H47" s="38"/>
      <c r="I47" s="38"/>
      <c r="J47" s="38"/>
      <c r="K47" s="38"/>
      <c r="L47" s="116"/>
      <c r="S47" s="36"/>
      <c r="T47" s="36"/>
      <c r="U47" s="36"/>
      <c r="V47" s="36"/>
      <c r="W47" s="36"/>
      <c r="X47" s="36"/>
      <c r="Y47" s="36"/>
      <c r="Z47" s="36"/>
      <c r="AA47" s="36"/>
      <c r="AB47" s="36"/>
      <c r="AC47" s="36"/>
      <c r="AD47" s="36"/>
      <c r="AE47" s="36"/>
      <c r="AZ47" s="110" t="s">
        <v>276</v>
      </c>
      <c r="BA47" s="110" t="s">
        <v>277</v>
      </c>
      <c r="BB47" s="110" t="s">
        <v>186</v>
      </c>
      <c r="BC47" s="110" t="s">
        <v>278</v>
      </c>
      <c r="BD47" s="110" t="s">
        <v>87</v>
      </c>
    </row>
    <row r="48" spans="1:56" s="2" customFormat="1" ht="16.5" customHeight="1">
      <c r="A48" s="36"/>
      <c r="B48" s="37"/>
      <c r="C48" s="38"/>
      <c r="D48" s="38"/>
      <c r="E48" s="414" t="str">
        <f>E7</f>
        <v>VD Morávka – převedení extrémních povodní, stavba č. 4074</v>
      </c>
      <c r="F48" s="415"/>
      <c r="G48" s="415"/>
      <c r="H48" s="415"/>
      <c r="I48" s="38"/>
      <c r="J48" s="38"/>
      <c r="K48" s="38"/>
      <c r="L48" s="116"/>
      <c r="S48" s="36"/>
      <c r="T48" s="36"/>
      <c r="U48" s="36"/>
      <c r="V48" s="36"/>
      <c r="W48" s="36"/>
      <c r="X48" s="36"/>
      <c r="Y48" s="36"/>
      <c r="Z48" s="36"/>
      <c r="AA48" s="36"/>
      <c r="AB48" s="36"/>
      <c r="AC48" s="36"/>
      <c r="AD48" s="36"/>
      <c r="AE48" s="36"/>
      <c r="AZ48" s="110" t="s">
        <v>279</v>
      </c>
      <c r="BA48" s="110" t="s">
        <v>280</v>
      </c>
      <c r="BB48" s="110" t="s">
        <v>186</v>
      </c>
      <c r="BC48" s="110" t="s">
        <v>7</v>
      </c>
      <c r="BD48" s="110" t="s">
        <v>87</v>
      </c>
    </row>
    <row r="49" spans="1:56" s="2" customFormat="1" ht="12" customHeight="1">
      <c r="A49" s="36"/>
      <c r="B49" s="37"/>
      <c r="C49" s="31" t="s">
        <v>154</v>
      </c>
      <c r="D49" s="38"/>
      <c r="E49" s="38"/>
      <c r="F49" s="38"/>
      <c r="G49" s="38"/>
      <c r="H49" s="38"/>
      <c r="I49" s="38"/>
      <c r="J49" s="38"/>
      <c r="K49" s="38"/>
      <c r="L49" s="116"/>
      <c r="S49" s="36"/>
      <c r="T49" s="36"/>
      <c r="U49" s="36"/>
      <c r="V49" s="36"/>
      <c r="W49" s="36"/>
      <c r="X49" s="36"/>
      <c r="Y49" s="36"/>
      <c r="Z49" s="36"/>
      <c r="AA49" s="36"/>
      <c r="AB49" s="36"/>
      <c r="AC49" s="36"/>
      <c r="AD49" s="36"/>
      <c r="AE49" s="36"/>
      <c r="AZ49" s="110" t="s">
        <v>281</v>
      </c>
      <c r="BA49" s="110" t="s">
        <v>282</v>
      </c>
      <c r="BB49" s="110" t="s">
        <v>152</v>
      </c>
      <c r="BC49" s="110" t="s">
        <v>283</v>
      </c>
      <c r="BD49" s="110" t="s">
        <v>87</v>
      </c>
    </row>
    <row r="50" spans="1:56" s="2" customFormat="1" ht="16.5" customHeight="1">
      <c r="A50" s="36"/>
      <c r="B50" s="37"/>
      <c r="C50" s="38"/>
      <c r="D50" s="38"/>
      <c r="E50" s="368" t="str">
        <f>E9</f>
        <v>SO 01 - Sekundární přeliv</v>
      </c>
      <c r="F50" s="416"/>
      <c r="G50" s="416"/>
      <c r="H50" s="416"/>
      <c r="I50" s="38"/>
      <c r="J50" s="38"/>
      <c r="K50" s="38"/>
      <c r="L50" s="116"/>
      <c r="S50" s="36"/>
      <c r="T50" s="36"/>
      <c r="U50" s="36"/>
      <c r="V50" s="36"/>
      <c r="W50" s="36"/>
      <c r="X50" s="36"/>
      <c r="Y50" s="36"/>
      <c r="Z50" s="36"/>
      <c r="AA50" s="36"/>
      <c r="AB50" s="36"/>
      <c r="AC50" s="36"/>
      <c r="AD50" s="36"/>
      <c r="AE50" s="36"/>
      <c r="AZ50" s="110" t="s">
        <v>284</v>
      </c>
      <c r="BA50" s="110" t="s">
        <v>285</v>
      </c>
      <c r="BB50" s="110" t="s">
        <v>152</v>
      </c>
      <c r="BC50" s="110" t="s">
        <v>286</v>
      </c>
      <c r="BD50" s="110" t="s">
        <v>87</v>
      </c>
    </row>
    <row r="51" spans="1:56" s="2" customFormat="1" ht="6.95" customHeight="1">
      <c r="A51" s="36"/>
      <c r="B51" s="37"/>
      <c r="C51" s="38"/>
      <c r="D51" s="38"/>
      <c r="E51" s="38"/>
      <c r="F51" s="38"/>
      <c r="G51" s="38"/>
      <c r="H51" s="38"/>
      <c r="I51" s="38"/>
      <c r="J51" s="38"/>
      <c r="K51" s="38"/>
      <c r="L51" s="116"/>
      <c r="S51" s="36"/>
      <c r="T51" s="36"/>
      <c r="U51" s="36"/>
      <c r="V51" s="36"/>
      <c r="W51" s="36"/>
      <c r="X51" s="36"/>
      <c r="Y51" s="36"/>
      <c r="Z51" s="36"/>
      <c r="AA51" s="36"/>
      <c r="AB51" s="36"/>
      <c r="AC51" s="36"/>
      <c r="AD51" s="36"/>
      <c r="AE51" s="36"/>
      <c r="AZ51" s="110" t="s">
        <v>287</v>
      </c>
      <c r="BA51" s="110" t="s">
        <v>288</v>
      </c>
      <c r="BB51" s="110" t="s">
        <v>152</v>
      </c>
      <c r="BC51" s="110" t="s">
        <v>289</v>
      </c>
      <c r="BD51" s="110" t="s">
        <v>87</v>
      </c>
    </row>
    <row r="52" spans="1:56" s="2" customFormat="1" ht="12" customHeight="1">
      <c r="A52" s="36"/>
      <c r="B52" s="37"/>
      <c r="C52" s="31" t="s">
        <v>21</v>
      </c>
      <c r="D52" s="38"/>
      <c r="E52" s="38"/>
      <c r="F52" s="29" t="str">
        <f>F12</f>
        <v>VD Morávka</v>
      </c>
      <c r="G52" s="38"/>
      <c r="H52" s="38"/>
      <c r="I52" s="31" t="s">
        <v>23</v>
      </c>
      <c r="J52" s="61" t="str">
        <f>IF(J12="","",J12)</f>
        <v>11. 11. 2020</v>
      </c>
      <c r="K52" s="38"/>
      <c r="L52" s="116"/>
      <c r="S52" s="36"/>
      <c r="T52" s="36"/>
      <c r="U52" s="36"/>
      <c r="V52" s="36"/>
      <c r="W52" s="36"/>
      <c r="X52" s="36"/>
      <c r="Y52" s="36"/>
      <c r="Z52" s="36"/>
      <c r="AA52" s="36"/>
      <c r="AB52" s="36"/>
      <c r="AC52" s="36"/>
      <c r="AD52" s="36"/>
      <c r="AE52" s="36"/>
    </row>
    <row r="53" spans="1:56" s="2" customFormat="1" ht="6.95" customHeight="1">
      <c r="A53" s="36"/>
      <c r="B53" s="37"/>
      <c r="C53" s="38"/>
      <c r="D53" s="38"/>
      <c r="E53" s="38"/>
      <c r="F53" s="38"/>
      <c r="G53" s="38"/>
      <c r="H53" s="38"/>
      <c r="I53" s="38"/>
      <c r="J53" s="38"/>
      <c r="K53" s="38"/>
      <c r="L53" s="116"/>
      <c r="S53" s="36"/>
      <c r="T53" s="36"/>
      <c r="U53" s="36"/>
      <c r="V53" s="36"/>
      <c r="W53" s="36"/>
      <c r="X53" s="36"/>
      <c r="Y53" s="36"/>
      <c r="Z53" s="36"/>
      <c r="AA53" s="36"/>
      <c r="AB53" s="36"/>
      <c r="AC53" s="36"/>
      <c r="AD53" s="36"/>
      <c r="AE53" s="36"/>
    </row>
    <row r="54" spans="1:56" s="2" customFormat="1" ht="15.2" customHeight="1">
      <c r="A54" s="36"/>
      <c r="B54" s="37"/>
      <c r="C54" s="31" t="s">
        <v>25</v>
      </c>
      <c r="D54" s="38"/>
      <c r="E54" s="38"/>
      <c r="F54" s="29" t="str">
        <f>E15</f>
        <v>Povodí Odry, státní podnik</v>
      </c>
      <c r="G54" s="38"/>
      <c r="H54" s="38"/>
      <c r="I54" s="31" t="s">
        <v>33</v>
      </c>
      <c r="J54" s="34" t="str">
        <f>E21</f>
        <v xml:space="preserve">Golik VH, s. r. o. </v>
      </c>
      <c r="K54" s="38"/>
      <c r="L54" s="116"/>
      <c r="S54" s="36"/>
      <c r="T54" s="36"/>
      <c r="U54" s="36"/>
      <c r="V54" s="36"/>
      <c r="W54" s="36"/>
      <c r="X54" s="36"/>
      <c r="Y54" s="36"/>
      <c r="Z54" s="36"/>
      <c r="AA54" s="36"/>
      <c r="AB54" s="36"/>
      <c r="AC54" s="36"/>
      <c r="AD54" s="36"/>
      <c r="AE54" s="36"/>
    </row>
    <row r="55" spans="1:56" s="2" customFormat="1" ht="15.2" customHeight="1">
      <c r="A55" s="36"/>
      <c r="B55" s="37"/>
      <c r="C55" s="31" t="s">
        <v>31</v>
      </c>
      <c r="D55" s="38"/>
      <c r="E55" s="38"/>
      <c r="F55" s="29" t="str">
        <f>IF(E18="","",E18)</f>
        <v>Vyplň údaj</v>
      </c>
      <c r="G55" s="38"/>
      <c r="H55" s="38"/>
      <c r="I55" s="31" t="s">
        <v>38</v>
      </c>
      <c r="J55" s="34" t="str">
        <f>E24</f>
        <v xml:space="preserve"> </v>
      </c>
      <c r="K55" s="38"/>
      <c r="L55" s="116"/>
      <c r="S55" s="36"/>
      <c r="T55" s="36"/>
      <c r="U55" s="36"/>
      <c r="V55" s="36"/>
      <c r="W55" s="36"/>
      <c r="X55" s="36"/>
      <c r="Y55" s="36"/>
      <c r="Z55" s="36"/>
      <c r="AA55" s="36"/>
      <c r="AB55" s="36"/>
      <c r="AC55" s="36"/>
      <c r="AD55" s="36"/>
      <c r="AE55" s="36"/>
    </row>
    <row r="56" spans="1:56" s="2" customFormat="1" ht="10.35" customHeight="1">
      <c r="A56" s="36"/>
      <c r="B56" s="37"/>
      <c r="C56" s="38"/>
      <c r="D56" s="38"/>
      <c r="E56" s="38"/>
      <c r="F56" s="38"/>
      <c r="G56" s="38"/>
      <c r="H56" s="38"/>
      <c r="I56" s="38"/>
      <c r="J56" s="38"/>
      <c r="K56" s="38"/>
      <c r="L56" s="116"/>
      <c r="S56" s="36"/>
      <c r="T56" s="36"/>
      <c r="U56" s="36"/>
      <c r="V56" s="36"/>
      <c r="W56" s="36"/>
      <c r="X56" s="36"/>
      <c r="Y56" s="36"/>
      <c r="Z56" s="36"/>
      <c r="AA56" s="36"/>
      <c r="AB56" s="36"/>
      <c r="AC56" s="36"/>
      <c r="AD56" s="36"/>
      <c r="AE56" s="36"/>
    </row>
    <row r="57" spans="1:56" s="2" customFormat="1" ht="29.25" customHeight="1">
      <c r="A57" s="36"/>
      <c r="B57" s="37"/>
      <c r="C57" s="140" t="s">
        <v>290</v>
      </c>
      <c r="D57" s="141"/>
      <c r="E57" s="141"/>
      <c r="F57" s="141"/>
      <c r="G57" s="141"/>
      <c r="H57" s="141"/>
      <c r="I57" s="141"/>
      <c r="J57" s="142" t="s">
        <v>291</v>
      </c>
      <c r="K57" s="141"/>
      <c r="L57" s="116"/>
      <c r="S57" s="36"/>
      <c r="T57" s="36"/>
      <c r="U57" s="36"/>
      <c r="V57" s="36"/>
      <c r="W57" s="36"/>
      <c r="X57" s="36"/>
      <c r="Y57" s="36"/>
      <c r="Z57" s="36"/>
      <c r="AA57" s="36"/>
      <c r="AB57" s="36"/>
      <c r="AC57" s="36"/>
      <c r="AD57" s="36"/>
      <c r="AE57" s="36"/>
    </row>
    <row r="58" spans="1:56" s="2" customFormat="1" ht="10.35" customHeight="1">
      <c r="A58" s="36"/>
      <c r="B58" s="37"/>
      <c r="C58" s="38"/>
      <c r="D58" s="38"/>
      <c r="E58" s="38"/>
      <c r="F58" s="38"/>
      <c r="G58" s="38"/>
      <c r="H58" s="38"/>
      <c r="I58" s="38"/>
      <c r="J58" s="38"/>
      <c r="K58" s="38"/>
      <c r="L58" s="116"/>
      <c r="S58" s="36"/>
      <c r="T58" s="36"/>
      <c r="U58" s="36"/>
      <c r="V58" s="36"/>
      <c r="W58" s="36"/>
      <c r="X58" s="36"/>
      <c r="Y58" s="36"/>
      <c r="Z58" s="36"/>
      <c r="AA58" s="36"/>
      <c r="AB58" s="36"/>
      <c r="AC58" s="36"/>
      <c r="AD58" s="36"/>
      <c r="AE58" s="36"/>
    </row>
    <row r="59" spans="1:56" s="2" customFormat="1" ht="22.9" customHeight="1">
      <c r="A59" s="36"/>
      <c r="B59" s="37"/>
      <c r="C59" s="143" t="s">
        <v>74</v>
      </c>
      <c r="D59" s="38"/>
      <c r="E59" s="38"/>
      <c r="F59" s="38"/>
      <c r="G59" s="38"/>
      <c r="H59" s="38"/>
      <c r="I59" s="38"/>
      <c r="J59" s="79">
        <f>J96</f>
        <v>0</v>
      </c>
      <c r="K59" s="38"/>
      <c r="L59" s="116"/>
      <c r="S59" s="36"/>
      <c r="T59" s="36"/>
      <c r="U59" s="36"/>
      <c r="V59" s="36"/>
      <c r="W59" s="36"/>
      <c r="X59" s="36"/>
      <c r="Y59" s="36"/>
      <c r="Z59" s="36"/>
      <c r="AA59" s="36"/>
      <c r="AB59" s="36"/>
      <c r="AC59" s="36"/>
      <c r="AD59" s="36"/>
      <c r="AE59" s="36"/>
      <c r="AU59" s="19" t="s">
        <v>121</v>
      </c>
    </row>
    <row r="60" spans="1:56" s="9" customFormat="1" ht="24.95" customHeight="1">
      <c r="B60" s="144"/>
      <c r="C60" s="145"/>
      <c r="D60" s="146" t="s">
        <v>292</v>
      </c>
      <c r="E60" s="147"/>
      <c r="F60" s="147"/>
      <c r="G60" s="147"/>
      <c r="H60" s="147"/>
      <c r="I60" s="147"/>
      <c r="J60" s="148">
        <f>J97</f>
        <v>0</v>
      </c>
      <c r="K60" s="145"/>
      <c r="L60" s="149"/>
    </row>
    <row r="61" spans="1:56" s="10" customFormat="1" ht="19.899999999999999" customHeight="1">
      <c r="B61" s="150"/>
      <c r="C61" s="99"/>
      <c r="D61" s="151" t="s">
        <v>293</v>
      </c>
      <c r="E61" s="152"/>
      <c r="F61" s="152"/>
      <c r="G61" s="152"/>
      <c r="H61" s="152"/>
      <c r="I61" s="152"/>
      <c r="J61" s="153">
        <f>J98</f>
        <v>0</v>
      </c>
      <c r="K61" s="99"/>
      <c r="L61" s="154"/>
    </row>
    <row r="62" spans="1:56" s="10" customFormat="1" ht="19.899999999999999" customHeight="1">
      <c r="B62" s="150"/>
      <c r="C62" s="99"/>
      <c r="D62" s="151" t="s">
        <v>294</v>
      </c>
      <c r="E62" s="152"/>
      <c r="F62" s="152"/>
      <c r="G62" s="152"/>
      <c r="H62" s="152"/>
      <c r="I62" s="152"/>
      <c r="J62" s="153">
        <f>J529</f>
        <v>0</v>
      </c>
      <c r="K62" s="99"/>
      <c r="L62" s="154"/>
    </row>
    <row r="63" spans="1:56" s="10" customFormat="1" ht="19.899999999999999" customHeight="1">
      <c r="B63" s="150"/>
      <c r="C63" s="99"/>
      <c r="D63" s="151" t="s">
        <v>295</v>
      </c>
      <c r="E63" s="152"/>
      <c r="F63" s="152"/>
      <c r="G63" s="152"/>
      <c r="H63" s="152"/>
      <c r="I63" s="152"/>
      <c r="J63" s="153">
        <f>J648</f>
        <v>0</v>
      </c>
      <c r="K63" s="99"/>
      <c r="L63" s="154"/>
    </row>
    <row r="64" spans="1:56" s="10" customFormat="1" ht="19.899999999999999" customHeight="1">
      <c r="B64" s="150"/>
      <c r="C64" s="99"/>
      <c r="D64" s="151" t="s">
        <v>296</v>
      </c>
      <c r="E64" s="152"/>
      <c r="F64" s="152"/>
      <c r="G64" s="152"/>
      <c r="H64" s="152"/>
      <c r="I64" s="152"/>
      <c r="J64" s="153">
        <f>J918</f>
        <v>0</v>
      </c>
      <c r="K64" s="99"/>
      <c r="L64" s="154"/>
    </row>
    <row r="65" spans="1:31" s="10" customFormat="1" ht="19.899999999999999" customHeight="1">
      <c r="B65" s="150"/>
      <c r="C65" s="99"/>
      <c r="D65" s="151" t="s">
        <v>297</v>
      </c>
      <c r="E65" s="152"/>
      <c r="F65" s="152"/>
      <c r="G65" s="152"/>
      <c r="H65" s="152"/>
      <c r="I65" s="152"/>
      <c r="J65" s="153">
        <f>J1019</f>
        <v>0</v>
      </c>
      <c r="K65" s="99"/>
      <c r="L65" s="154"/>
    </row>
    <row r="66" spans="1:31" s="10" customFormat="1" ht="19.899999999999999" customHeight="1">
      <c r="B66" s="150"/>
      <c r="C66" s="99"/>
      <c r="D66" s="151" t="s">
        <v>298</v>
      </c>
      <c r="E66" s="152"/>
      <c r="F66" s="152"/>
      <c r="G66" s="152"/>
      <c r="H66" s="152"/>
      <c r="I66" s="152"/>
      <c r="J66" s="153">
        <f>J1057</f>
        <v>0</v>
      </c>
      <c r="K66" s="99"/>
      <c r="L66" s="154"/>
    </row>
    <row r="67" spans="1:31" s="10" customFormat="1" ht="19.899999999999999" customHeight="1">
      <c r="B67" s="150"/>
      <c r="C67" s="99"/>
      <c r="D67" s="151" t="s">
        <v>299</v>
      </c>
      <c r="E67" s="152"/>
      <c r="F67" s="152"/>
      <c r="G67" s="152"/>
      <c r="H67" s="152"/>
      <c r="I67" s="152"/>
      <c r="J67" s="153">
        <f>J1062</f>
        <v>0</v>
      </c>
      <c r="K67" s="99"/>
      <c r="L67" s="154"/>
    </row>
    <row r="68" spans="1:31" s="10" customFormat="1" ht="19.899999999999999" customHeight="1">
      <c r="B68" s="150"/>
      <c r="C68" s="99"/>
      <c r="D68" s="151" t="s">
        <v>300</v>
      </c>
      <c r="E68" s="152"/>
      <c r="F68" s="152"/>
      <c r="G68" s="152"/>
      <c r="H68" s="152"/>
      <c r="I68" s="152"/>
      <c r="J68" s="153">
        <f>J1167</f>
        <v>0</v>
      </c>
      <c r="K68" s="99"/>
      <c r="L68" s="154"/>
    </row>
    <row r="69" spans="1:31" s="10" customFormat="1" ht="19.899999999999999" customHeight="1">
      <c r="B69" s="150"/>
      <c r="C69" s="99"/>
      <c r="D69" s="151" t="s">
        <v>301</v>
      </c>
      <c r="E69" s="152"/>
      <c r="F69" s="152"/>
      <c r="G69" s="152"/>
      <c r="H69" s="152"/>
      <c r="I69" s="152"/>
      <c r="J69" s="153">
        <f>J1426</f>
        <v>0</v>
      </c>
      <c r="K69" s="99"/>
      <c r="L69" s="154"/>
    </row>
    <row r="70" spans="1:31" s="10" customFormat="1" ht="19.899999999999999" customHeight="1">
      <c r="B70" s="150"/>
      <c r="C70" s="99"/>
      <c r="D70" s="151" t="s">
        <v>302</v>
      </c>
      <c r="E70" s="152"/>
      <c r="F70" s="152"/>
      <c r="G70" s="152"/>
      <c r="H70" s="152"/>
      <c r="I70" s="152"/>
      <c r="J70" s="153">
        <f>J1495</f>
        <v>0</v>
      </c>
      <c r="K70" s="99"/>
      <c r="L70" s="154"/>
    </row>
    <row r="71" spans="1:31" s="9" customFormat="1" ht="24.95" customHeight="1">
      <c r="B71" s="144"/>
      <c r="C71" s="145"/>
      <c r="D71" s="146" t="s">
        <v>303</v>
      </c>
      <c r="E71" s="147"/>
      <c r="F71" s="147"/>
      <c r="G71" s="147"/>
      <c r="H71" s="147"/>
      <c r="I71" s="147"/>
      <c r="J71" s="148">
        <f>J1499</f>
        <v>0</v>
      </c>
      <c r="K71" s="145"/>
      <c r="L71" s="149"/>
    </row>
    <row r="72" spans="1:31" s="10" customFormat="1" ht="19.899999999999999" customHeight="1">
      <c r="B72" s="150"/>
      <c r="C72" s="99"/>
      <c r="D72" s="151" t="s">
        <v>304</v>
      </c>
      <c r="E72" s="152"/>
      <c r="F72" s="152"/>
      <c r="G72" s="152"/>
      <c r="H72" s="152"/>
      <c r="I72" s="152"/>
      <c r="J72" s="153">
        <f>J1500</f>
        <v>0</v>
      </c>
      <c r="K72" s="99"/>
      <c r="L72" s="154"/>
    </row>
    <row r="73" spans="1:31" s="10" customFormat="1" ht="19.899999999999999" customHeight="1">
      <c r="B73" s="150"/>
      <c r="C73" s="99"/>
      <c r="D73" s="151" t="s">
        <v>305</v>
      </c>
      <c r="E73" s="152"/>
      <c r="F73" s="152"/>
      <c r="G73" s="152"/>
      <c r="H73" s="152"/>
      <c r="I73" s="152"/>
      <c r="J73" s="153">
        <f>J1540</f>
        <v>0</v>
      </c>
      <c r="K73" s="99"/>
      <c r="L73" s="154"/>
    </row>
    <row r="74" spans="1:31" s="10" customFormat="1" ht="19.899999999999999" customHeight="1">
      <c r="B74" s="150"/>
      <c r="C74" s="99"/>
      <c r="D74" s="151" t="s">
        <v>306</v>
      </c>
      <c r="E74" s="152"/>
      <c r="F74" s="152"/>
      <c r="G74" s="152"/>
      <c r="H74" s="152"/>
      <c r="I74" s="152"/>
      <c r="J74" s="153">
        <f>J1559</f>
        <v>0</v>
      </c>
      <c r="K74" s="99"/>
      <c r="L74" s="154"/>
    </row>
    <row r="75" spans="1:31" s="9" customFormat="1" ht="24.95" customHeight="1">
      <c r="B75" s="144"/>
      <c r="C75" s="145"/>
      <c r="D75" s="146" t="s">
        <v>307</v>
      </c>
      <c r="E75" s="147"/>
      <c r="F75" s="147"/>
      <c r="G75" s="147"/>
      <c r="H75" s="147"/>
      <c r="I75" s="147"/>
      <c r="J75" s="148">
        <f>J1573</f>
        <v>0</v>
      </c>
      <c r="K75" s="145"/>
      <c r="L75" s="149"/>
    </row>
    <row r="76" spans="1:31" s="10" customFormat="1" ht="19.899999999999999" customHeight="1">
      <c r="B76" s="150"/>
      <c r="C76" s="99"/>
      <c r="D76" s="151" t="s">
        <v>308</v>
      </c>
      <c r="E76" s="152"/>
      <c r="F76" s="152"/>
      <c r="G76" s="152"/>
      <c r="H76" s="152"/>
      <c r="I76" s="152"/>
      <c r="J76" s="153">
        <f>J1574</f>
        <v>0</v>
      </c>
      <c r="K76" s="99"/>
      <c r="L76" s="154"/>
    </row>
    <row r="77" spans="1:31" s="2" customFormat="1" ht="21.75" customHeight="1">
      <c r="A77" s="36"/>
      <c r="B77" s="37"/>
      <c r="C77" s="38"/>
      <c r="D77" s="38"/>
      <c r="E77" s="38"/>
      <c r="F77" s="38"/>
      <c r="G77" s="38"/>
      <c r="H77" s="38"/>
      <c r="I77" s="38"/>
      <c r="J77" s="38"/>
      <c r="K77" s="38"/>
      <c r="L77" s="116"/>
      <c r="S77" s="36"/>
      <c r="T77" s="36"/>
      <c r="U77" s="36"/>
      <c r="V77" s="36"/>
      <c r="W77" s="36"/>
      <c r="X77" s="36"/>
      <c r="Y77" s="36"/>
      <c r="Z77" s="36"/>
      <c r="AA77" s="36"/>
      <c r="AB77" s="36"/>
      <c r="AC77" s="36"/>
      <c r="AD77" s="36"/>
      <c r="AE77" s="36"/>
    </row>
    <row r="78" spans="1:31" s="2" customFormat="1" ht="6.95" customHeight="1">
      <c r="A78" s="36"/>
      <c r="B78" s="49"/>
      <c r="C78" s="50"/>
      <c r="D78" s="50"/>
      <c r="E78" s="50"/>
      <c r="F78" s="50"/>
      <c r="G78" s="50"/>
      <c r="H78" s="50"/>
      <c r="I78" s="50"/>
      <c r="J78" s="50"/>
      <c r="K78" s="50"/>
      <c r="L78" s="116"/>
      <c r="S78" s="36"/>
      <c r="T78" s="36"/>
      <c r="U78" s="36"/>
      <c r="V78" s="36"/>
      <c r="W78" s="36"/>
      <c r="X78" s="36"/>
      <c r="Y78" s="36"/>
      <c r="Z78" s="36"/>
      <c r="AA78" s="36"/>
      <c r="AB78" s="36"/>
      <c r="AC78" s="36"/>
      <c r="AD78" s="36"/>
      <c r="AE78" s="36"/>
    </row>
    <row r="82" spans="1:63" s="2" customFormat="1" ht="6.95" customHeight="1">
      <c r="A82" s="36"/>
      <c r="B82" s="51"/>
      <c r="C82" s="52"/>
      <c r="D82" s="52"/>
      <c r="E82" s="52"/>
      <c r="F82" s="52"/>
      <c r="G82" s="52"/>
      <c r="H82" s="52"/>
      <c r="I82" s="52"/>
      <c r="J82" s="52"/>
      <c r="K82" s="52"/>
      <c r="L82" s="116"/>
      <c r="S82" s="36"/>
      <c r="T82" s="36"/>
      <c r="U82" s="36"/>
      <c r="V82" s="36"/>
      <c r="W82" s="36"/>
      <c r="X82" s="36"/>
      <c r="Y82" s="36"/>
      <c r="Z82" s="36"/>
      <c r="AA82" s="36"/>
      <c r="AB82" s="36"/>
      <c r="AC82" s="36"/>
      <c r="AD82" s="36"/>
      <c r="AE82" s="36"/>
    </row>
    <row r="83" spans="1:63" s="2" customFormat="1" ht="24.95" customHeight="1">
      <c r="A83" s="36"/>
      <c r="B83" s="37"/>
      <c r="C83" s="25" t="s">
        <v>309</v>
      </c>
      <c r="D83" s="38"/>
      <c r="E83" s="38"/>
      <c r="F83" s="38"/>
      <c r="G83" s="38"/>
      <c r="H83" s="38"/>
      <c r="I83" s="38"/>
      <c r="J83" s="38"/>
      <c r="K83" s="38"/>
      <c r="L83" s="116"/>
      <c r="S83" s="36"/>
      <c r="T83" s="36"/>
      <c r="U83" s="36"/>
      <c r="V83" s="36"/>
      <c r="W83" s="36"/>
      <c r="X83" s="36"/>
      <c r="Y83" s="36"/>
      <c r="Z83" s="36"/>
      <c r="AA83" s="36"/>
      <c r="AB83" s="36"/>
      <c r="AC83" s="36"/>
      <c r="AD83" s="36"/>
      <c r="AE83" s="36"/>
    </row>
    <row r="84" spans="1:63" s="2" customFormat="1" ht="6.95" customHeight="1">
      <c r="A84" s="36"/>
      <c r="B84" s="37"/>
      <c r="C84" s="38"/>
      <c r="D84" s="38"/>
      <c r="E84" s="38"/>
      <c r="F84" s="38"/>
      <c r="G84" s="38"/>
      <c r="H84" s="38"/>
      <c r="I84" s="38"/>
      <c r="J84" s="38"/>
      <c r="K84" s="38"/>
      <c r="L84" s="116"/>
      <c r="S84" s="36"/>
      <c r="T84" s="36"/>
      <c r="U84" s="36"/>
      <c r="V84" s="36"/>
      <c r="W84" s="36"/>
      <c r="X84" s="36"/>
      <c r="Y84" s="36"/>
      <c r="Z84" s="36"/>
      <c r="AA84" s="36"/>
      <c r="AB84" s="36"/>
      <c r="AC84" s="36"/>
      <c r="AD84" s="36"/>
      <c r="AE84" s="36"/>
    </row>
    <row r="85" spans="1:63" s="2" customFormat="1" ht="12" customHeight="1">
      <c r="A85" s="36"/>
      <c r="B85" s="37"/>
      <c r="C85" s="31" t="s">
        <v>16</v>
      </c>
      <c r="D85" s="38"/>
      <c r="E85" s="38"/>
      <c r="F85" s="38"/>
      <c r="G85" s="38"/>
      <c r="H85" s="38"/>
      <c r="I85" s="38"/>
      <c r="J85" s="38"/>
      <c r="K85" s="38"/>
      <c r="L85" s="116"/>
      <c r="S85" s="36"/>
      <c r="T85" s="36"/>
      <c r="U85" s="36"/>
      <c r="V85" s="36"/>
      <c r="W85" s="36"/>
      <c r="X85" s="36"/>
      <c r="Y85" s="36"/>
      <c r="Z85" s="36"/>
      <c r="AA85" s="36"/>
      <c r="AB85" s="36"/>
      <c r="AC85" s="36"/>
      <c r="AD85" s="36"/>
      <c r="AE85" s="36"/>
    </row>
    <row r="86" spans="1:63" s="2" customFormat="1" ht="16.5" customHeight="1">
      <c r="A86" s="36"/>
      <c r="B86" s="37"/>
      <c r="C86" s="38"/>
      <c r="D86" s="38"/>
      <c r="E86" s="414" t="str">
        <f>E7</f>
        <v>VD Morávka – převedení extrémních povodní, stavba č. 4074</v>
      </c>
      <c r="F86" s="415"/>
      <c r="G86" s="415"/>
      <c r="H86" s="415"/>
      <c r="I86" s="38"/>
      <c r="J86" s="38"/>
      <c r="K86" s="38"/>
      <c r="L86" s="116"/>
      <c r="S86" s="36"/>
      <c r="T86" s="36"/>
      <c r="U86" s="36"/>
      <c r="V86" s="36"/>
      <c r="W86" s="36"/>
      <c r="X86" s="36"/>
      <c r="Y86" s="36"/>
      <c r="Z86" s="36"/>
      <c r="AA86" s="36"/>
      <c r="AB86" s="36"/>
      <c r="AC86" s="36"/>
      <c r="AD86" s="36"/>
      <c r="AE86" s="36"/>
    </row>
    <row r="87" spans="1:63" s="2" customFormat="1" ht="12" customHeight="1">
      <c r="A87" s="36"/>
      <c r="B87" s="37"/>
      <c r="C87" s="31" t="s">
        <v>154</v>
      </c>
      <c r="D87" s="38"/>
      <c r="E87" s="38"/>
      <c r="F87" s="38"/>
      <c r="G87" s="38"/>
      <c r="H87" s="38"/>
      <c r="I87" s="38"/>
      <c r="J87" s="38"/>
      <c r="K87" s="38"/>
      <c r="L87" s="116"/>
      <c r="S87" s="36"/>
      <c r="T87" s="36"/>
      <c r="U87" s="36"/>
      <c r="V87" s="36"/>
      <c r="W87" s="36"/>
      <c r="X87" s="36"/>
      <c r="Y87" s="36"/>
      <c r="Z87" s="36"/>
      <c r="AA87" s="36"/>
      <c r="AB87" s="36"/>
      <c r="AC87" s="36"/>
      <c r="AD87" s="36"/>
      <c r="AE87" s="36"/>
    </row>
    <row r="88" spans="1:63" s="2" customFormat="1" ht="16.5" customHeight="1">
      <c r="A88" s="36"/>
      <c r="B88" s="37"/>
      <c r="C88" s="38"/>
      <c r="D88" s="38"/>
      <c r="E88" s="368" t="str">
        <f>E9</f>
        <v>SO 01 - Sekundární přeliv</v>
      </c>
      <c r="F88" s="416"/>
      <c r="G88" s="416"/>
      <c r="H88" s="416"/>
      <c r="I88" s="38"/>
      <c r="J88" s="38"/>
      <c r="K88" s="38"/>
      <c r="L88" s="116"/>
      <c r="S88" s="36"/>
      <c r="T88" s="36"/>
      <c r="U88" s="36"/>
      <c r="V88" s="36"/>
      <c r="W88" s="36"/>
      <c r="X88" s="36"/>
      <c r="Y88" s="36"/>
      <c r="Z88" s="36"/>
      <c r="AA88" s="36"/>
      <c r="AB88" s="36"/>
      <c r="AC88" s="36"/>
      <c r="AD88" s="36"/>
      <c r="AE88" s="36"/>
    </row>
    <row r="89" spans="1:63" s="2" customFormat="1" ht="6.95" customHeight="1">
      <c r="A89" s="36"/>
      <c r="B89" s="37"/>
      <c r="C89" s="38"/>
      <c r="D89" s="38"/>
      <c r="E89" s="38"/>
      <c r="F89" s="38"/>
      <c r="G89" s="38"/>
      <c r="H89" s="38"/>
      <c r="I89" s="38"/>
      <c r="J89" s="38"/>
      <c r="K89" s="38"/>
      <c r="L89" s="116"/>
      <c r="S89" s="36"/>
      <c r="T89" s="36"/>
      <c r="U89" s="36"/>
      <c r="V89" s="36"/>
      <c r="W89" s="36"/>
      <c r="X89" s="36"/>
      <c r="Y89" s="36"/>
      <c r="Z89" s="36"/>
      <c r="AA89" s="36"/>
      <c r="AB89" s="36"/>
      <c r="AC89" s="36"/>
      <c r="AD89" s="36"/>
      <c r="AE89" s="36"/>
    </row>
    <row r="90" spans="1:63" s="2" customFormat="1" ht="12" customHeight="1">
      <c r="A90" s="36"/>
      <c r="B90" s="37"/>
      <c r="C90" s="31" t="s">
        <v>21</v>
      </c>
      <c r="D90" s="38"/>
      <c r="E90" s="38"/>
      <c r="F90" s="29" t="str">
        <f>F12</f>
        <v>VD Morávka</v>
      </c>
      <c r="G90" s="38"/>
      <c r="H90" s="38"/>
      <c r="I90" s="31" t="s">
        <v>23</v>
      </c>
      <c r="J90" s="61" t="str">
        <f>IF(J12="","",J12)</f>
        <v>11. 11. 2020</v>
      </c>
      <c r="K90" s="38"/>
      <c r="L90" s="116"/>
      <c r="S90" s="36"/>
      <c r="T90" s="36"/>
      <c r="U90" s="36"/>
      <c r="V90" s="36"/>
      <c r="W90" s="36"/>
      <c r="X90" s="36"/>
      <c r="Y90" s="36"/>
      <c r="Z90" s="36"/>
      <c r="AA90" s="36"/>
      <c r="AB90" s="36"/>
      <c r="AC90" s="36"/>
      <c r="AD90" s="36"/>
      <c r="AE90" s="36"/>
    </row>
    <row r="91" spans="1:63" s="2" customFormat="1" ht="6.95" customHeight="1">
      <c r="A91" s="36"/>
      <c r="B91" s="37"/>
      <c r="C91" s="38"/>
      <c r="D91" s="38"/>
      <c r="E91" s="38"/>
      <c r="F91" s="38"/>
      <c r="G91" s="38"/>
      <c r="H91" s="38"/>
      <c r="I91" s="38"/>
      <c r="J91" s="38"/>
      <c r="K91" s="38"/>
      <c r="L91" s="116"/>
      <c r="S91" s="36"/>
      <c r="T91" s="36"/>
      <c r="U91" s="36"/>
      <c r="V91" s="36"/>
      <c r="W91" s="36"/>
      <c r="X91" s="36"/>
      <c r="Y91" s="36"/>
      <c r="Z91" s="36"/>
      <c r="AA91" s="36"/>
      <c r="AB91" s="36"/>
      <c r="AC91" s="36"/>
      <c r="AD91" s="36"/>
      <c r="AE91" s="36"/>
    </row>
    <row r="92" spans="1:63" s="2" customFormat="1" ht="15.2" customHeight="1">
      <c r="A92" s="36"/>
      <c r="B92" s="37"/>
      <c r="C92" s="31" t="s">
        <v>25</v>
      </c>
      <c r="D92" s="38"/>
      <c r="E92" s="38"/>
      <c r="F92" s="29" t="str">
        <f>E15</f>
        <v>Povodí Odry, státní podnik</v>
      </c>
      <c r="G92" s="38"/>
      <c r="H92" s="38"/>
      <c r="I92" s="31" t="s">
        <v>33</v>
      </c>
      <c r="J92" s="34" t="str">
        <f>E21</f>
        <v xml:space="preserve">Golik VH, s. r. o. </v>
      </c>
      <c r="K92" s="38"/>
      <c r="L92" s="116"/>
      <c r="S92" s="36"/>
      <c r="T92" s="36"/>
      <c r="U92" s="36"/>
      <c r="V92" s="36"/>
      <c r="W92" s="36"/>
      <c r="X92" s="36"/>
      <c r="Y92" s="36"/>
      <c r="Z92" s="36"/>
      <c r="AA92" s="36"/>
      <c r="AB92" s="36"/>
      <c r="AC92" s="36"/>
      <c r="AD92" s="36"/>
      <c r="AE92" s="36"/>
    </row>
    <row r="93" spans="1:63" s="2" customFormat="1" ht="15.2" customHeight="1">
      <c r="A93" s="36"/>
      <c r="B93" s="37"/>
      <c r="C93" s="31" t="s">
        <v>31</v>
      </c>
      <c r="D93" s="38"/>
      <c r="E93" s="38"/>
      <c r="F93" s="29" t="str">
        <f>IF(E18="","",E18)</f>
        <v>Vyplň údaj</v>
      </c>
      <c r="G93" s="38"/>
      <c r="H93" s="38"/>
      <c r="I93" s="31" t="s">
        <v>38</v>
      </c>
      <c r="J93" s="34" t="str">
        <f>E24</f>
        <v xml:space="preserve"> </v>
      </c>
      <c r="K93" s="38"/>
      <c r="L93" s="116"/>
      <c r="S93" s="36"/>
      <c r="T93" s="36"/>
      <c r="U93" s="36"/>
      <c r="V93" s="36"/>
      <c r="W93" s="36"/>
      <c r="X93" s="36"/>
      <c r="Y93" s="36"/>
      <c r="Z93" s="36"/>
      <c r="AA93" s="36"/>
      <c r="AB93" s="36"/>
      <c r="AC93" s="36"/>
      <c r="AD93" s="36"/>
      <c r="AE93" s="36"/>
    </row>
    <row r="94" spans="1:63" s="2" customFormat="1" ht="10.35" customHeight="1">
      <c r="A94" s="36"/>
      <c r="B94" s="37"/>
      <c r="C94" s="38"/>
      <c r="D94" s="38"/>
      <c r="E94" s="38"/>
      <c r="F94" s="38"/>
      <c r="G94" s="38"/>
      <c r="H94" s="38"/>
      <c r="I94" s="38"/>
      <c r="J94" s="38"/>
      <c r="K94" s="38"/>
      <c r="L94" s="116"/>
      <c r="S94" s="36"/>
      <c r="T94" s="36"/>
      <c r="U94" s="36"/>
      <c r="V94" s="36"/>
      <c r="W94" s="36"/>
      <c r="X94" s="36"/>
      <c r="Y94" s="36"/>
      <c r="Z94" s="36"/>
      <c r="AA94" s="36"/>
      <c r="AB94" s="36"/>
      <c r="AC94" s="36"/>
      <c r="AD94" s="36"/>
      <c r="AE94" s="36"/>
    </row>
    <row r="95" spans="1:63" s="11" customFormat="1" ht="29.25" customHeight="1">
      <c r="A95" s="155"/>
      <c r="B95" s="156"/>
      <c r="C95" s="157" t="s">
        <v>310</v>
      </c>
      <c r="D95" s="158" t="s">
        <v>61</v>
      </c>
      <c r="E95" s="158" t="s">
        <v>57</v>
      </c>
      <c r="F95" s="158" t="s">
        <v>58</v>
      </c>
      <c r="G95" s="158" t="s">
        <v>311</v>
      </c>
      <c r="H95" s="158" t="s">
        <v>312</v>
      </c>
      <c r="I95" s="158" t="s">
        <v>313</v>
      </c>
      <c r="J95" s="158" t="s">
        <v>291</v>
      </c>
      <c r="K95" s="159" t="s">
        <v>314</v>
      </c>
      <c r="L95" s="160"/>
      <c r="M95" s="70" t="s">
        <v>19</v>
      </c>
      <c r="N95" s="71" t="s">
        <v>46</v>
      </c>
      <c r="O95" s="71" t="s">
        <v>315</v>
      </c>
      <c r="P95" s="71" t="s">
        <v>316</v>
      </c>
      <c r="Q95" s="71" t="s">
        <v>317</v>
      </c>
      <c r="R95" s="71" t="s">
        <v>318</v>
      </c>
      <c r="S95" s="71" t="s">
        <v>319</v>
      </c>
      <c r="T95" s="72" t="s">
        <v>320</v>
      </c>
      <c r="U95" s="155"/>
      <c r="V95" s="155"/>
      <c r="W95" s="155"/>
      <c r="X95" s="155"/>
      <c r="Y95" s="155"/>
      <c r="Z95" s="155"/>
      <c r="AA95" s="155"/>
      <c r="AB95" s="155"/>
      <c r="AC95" s="155"/>
      <c r="AD95" s="155"/>
      <c r="AE95" s="155"/>
    </row>
    <row r="96" spans="1:63" s="2" customFormat="1" ht="22.9" customHeight="1">
      <c r="A96" s="36"/>
      <c r="B96" s="37"/>
      <c r="C96" s="77" t="s">
        <v>321</v>
      </c>
      <c r="D96" s="38"/>
      <c r="E96" s="38"/>
      <c r="F96" s="38"/>
      <c r="G96" s="38"/>
      <c r="H96" s="38"/>
      <c r="I96" s="38"/>
      <c r="J96" s="161">
        <f>BK96</f>
        <v>0</v>
      </c>
      <c r="K96" s="38"/>
      <c r="L96" s="41"/>
      <c r="M96" s="73"/>
      <c r="N96" s="162"/>
      <c r="O96" s="74"/>
      <c r="P96" s="163">
        <f>P97+P1499+P1573</f>
        <v>0</v>
      </c>
      <c r="Q96" s="74"/>
      <c r="R96" s="163">
        <f>R97+R1499+R1573</f>
        <v>553.0014506</v>
      </c>
      <c r="S96" s="74"/>
      <c r="T96" s="164">
        <f>T97+T1499+T1573</f>
        <v>489.16024499999997</v>
      </c>
      <c r="U96" s="36"/>
      <c r="V96" s="36"/>
      <c r="W96" s="36"/>
      <c r="X96" s="36"/>
      <c r="Y96" s="36"/>
      <c r="Z96" s="36"/>
      <c r="AA96" s="36"/>
      <c r="AB96" s="36"/>
      <c r="AC96" s="36"/>
      <c r="AD96" s="36"/>
      <c r="AE96" s="36"/>
      <c r="AT96" s="19" t="s">
        <v>75</v>
      </c>
      <c r="AU96" s="19" t="s">
        <v>121</v>
      </c>
      <c r="BK96" s="165">
        <f>BK97+BK1499+BK1573</f>
        <v>0</v>
      </c>
    </row>
    <row r="97" spans="1:65" s="12" customFormat="1" ht="25.9" customHeight="1">
      <c r="B97" s="166"/>
      <c r="C97" s="167"/>
      <c r="D97" s="168" t="s">
        <v>75</v>
      </c>
      <c r="E97" s="169" t="s">
        <v>322</v>
      </c>
      <c r="F97" s="169" t="s">
        <v>323</v>
      </c>
      <c r="G97" s="167"/>
      <c r="H97" s="167"/>
      <c r="I97" s="170"/>
      <c r="J97" s="171">
        <f>BK97</f>
        <v>0</v>
      </c>
      <c r="K97" s="167"/>
      <c r="L97" s="172"/>
      <c r="M97" s="173"/>
      <c r="N97" s="174"/>
      <c r="O97" s="174"/>
      <c r="P97" s="175">
        <f>P98+P529+P648+P918+P1019+P1057+P1062+P1167+P1426+P1495</f>
        <v>0</v>
      </c>
      <c r="Q97" s="174"/>
      <c r="R97" s="175">
        <f>R98+R529+R648+R918+R1019+R1057+R1062+R1167+R1426+R1495</f>
        <v>552.62537218</v>
      </c>
      <c r="S97" s="174"/>
      <c r="T97" s="176">
        <f>T98+T529+T648+T918+T1019+T1057+T1062+T1167+T1426+T1495</f>
        <v>489.16024499999997</v>
      </c>
      <c r="AR97" s="177" t="s">
        <v>84</v>
      </c>
      <c r="AT97" s="178" t="s">
        <v>75</v>
      </c>
      <c r="AU97" s="178" t="s">
        <v>76</v>
      </c>
      <c r="AY97" s="177" t="s">
        <v>324</v>
      </c>
      <c r="BK97" s="179">
        <f>BK98+BK529+BK648+BK918+BK1019+BK1057+BK1062+BK1167+BK1426+BK1495</f>
        <v>0</v>
      </c>
    </row>
    <row r="98" spans="1:65" s="12" customFormat="1" ht="22.9" customHeight="1">
      <c r="B98" s="166"/>
      <c r="C98" s="167"/>
      <c r="D98" s="168" t="s">
        <v>75</v>
      </c>
      <c r="E98" s="180" t="s">
        <v>84</v>
      </c>
      <c r="F98" s="180" t="s">
        <v>325</v>
      </c>
      <c r="G98" s="167"/>
      <c r="H98" s="167"/>
      <c r="I98" s="170"/>
      <c r="J98" s="181">
        <f>BK98</f>
        <v>0</v>
      </c>
      <c r="K98" s="167"/>
      <c r="L98" s="172"/>
      <c r="M98" s="173"/>
      <c r="N98" s="174"/>
      <c r="O98" s="174"/>
      <c r="P98" s="175">
        <f>SUM(P99:P528)</f>
        <v>0</v>
      </c>
      <c r="Q98" s="174"/>
      <c r="R98" s="175">
        <f>SUM(R99:R528)</f>
        <v>72.799864579999991</v>
      </c>
      <c r="S98" s="174"/>
      <c r="T98" s="176">
        <f>SUM(T99:T528)</f>
        <v>400.74199999999996</v>
      </c>
      <c r="AR98" s="177" t="s">
        <v>84</v>
      </c>
      <c r="AT98" s="178" t="s">
        <v>75</v>
      </c>
      <c r="AU98" s="178" t="s">
        <v>84</v>
      </c>
      <c r="AY98" s="177" t="s">
        <v>324</v>
      </c>
      <c r="BK98" s="179">
        <f>SUM(BK99:BK528)</f>
        <v>0</v>
      </c>
    </row>
    <row r="99" spans="1:65" s="2" customFormat="1" ht="14.45" customHeight="1">
      <c r="A99" s="36"/>
      <c r="B99" s="37"/>
      <c r="C99" s="182" t="s">
        <v>84</v>
      </c>
      <c r="D99" s="182" t="s">
        <v>326</v>
      </c>
      <c r="E99" s="183" t="s">
        <v>327</v>
      </c>
      <c r="F99" s="184" t="s">
        <v>328</v>
      </c>
      <c r="G99" s="185" t="s">
        <v>135</v>
      </c>
      <c r="H99" s="186">
        <v>5</v>
      </c>
      <c r="I99" s="187"/>
      <c r="J99" s="188">
        <f>ROUND(I99*H99,2)</f>
        <v>0</v>
      </c>
      <c r="K99" s="184" t="s">
        <v>329</v>
      </c>
      <c r="L99" s="41"/>
      <c r="M99" s="189" t="s">
        <v>19</v>
      </c>
      <c r="N99" s="190" t="s">
        <v>47</v>
      </c>
      <c r="O99" s="66"/>
      <c r="P99" s="191">
        <f>O99*H99</f>
        <v>0</v>
      </c>
      <c r="Q99" s="191">
        <v>0</v>
      </c>
      <c r="R99" s="191">
        <f>Q99*H99</f>
        <v>0</v>
      </c>
      <c r="S99" s="191">
        <v>0.45</v>
      </c>
      <c r="T99" s="192">
        <f>S99*H99</f>
        <v>2.25</v>
      </c>
      <c r="U99" s="36"/>
      <c r="V99" s="36"/>
      <c r="W99" s="36"/>
      <c r="X99" s="36"/>
      <c r="Y99" s="36"/>
      <c r="Z99" s="36"/>
      <c r="AA99" s="36"/>
      <c r="AB99" s="36"/>
      <c r="AC99" s="36"/>
      <c r="AD99" s="36"/>
      <c r="AE99" s="36"/>
      <c r="AR99" s="193" t="s">
        <v>330</v>
      </c>
      <c r="AT99" s="193" t="s">
        <v>326</v>
      </c>
      <c r="AU99" s="193" t="s">
        <v>87</v>
      </c>
      <c r="AY99" s="19" t="s">
        <v>324</v>
      </c>
      <c r="BE99" s="194">
        <f>IF(N99="základní",J99,0)</f>
        <v>0</v>
      </c>
      <c r="BF99" s="194">
        <f>IF(N99="snížená",J99,0)</f>
        <v>0</v>
      </c>
      <c r="BG99" s="194">
        <f>IF(N99="zákl. přenesená",J99,0)</f>
        <v>0</v>
      </c>
      <c r="BH99" s="194">
        <f>IF(N99="sníž. přenesená",J99,0)</f>
        <v>0</v>
      </c>
      <c r="BI99" s="194">
        <f>IF(N99="nulová",J99,0)</f>
        <v>0</v>
      </c>
      <c r="BJ99" s="19" t="s">
        <v>84</v>
      </c>
      <c r="BK99" s="194">
        <f>ROUND(I99*H99,2)</f>
        <v>0</v>
      </c>
      <c r="BL99" s="19" t="s">
        <v>330</v>
      </c>
      <c r="BM99" s="193" t="s">
        <v>331</v>
      </c>
    </row>
    <row r="100" spans="1:65" s="2" customFormat="1" ht="19.5">
      <c r="A100" s="36"/>
      <c r="B100" s="37"/>
      <c r="C100" s="38"/>
      <c r="D100" s="195" t="s">
        <v>332</v>
      </c>
      <c r="E100" s="38"/>
      <c r="F100" s="196" t="s">
        <v>333</v>
      </c>
      <c r="G100" s="38"/>
      <c r="H100" s="38"/>
      <c r="I100" s="197"/>
      <c r="J100" s="38"/>
      <c r="K100" s="38"/>
      <c r="L100" s="41"/>
      <c r="M100" s="198"/>
      <c r="N100" s="199"/>
      <c r="O100" s="66"/>
      <c r="P100" s="66"/>
      <c r="Q100" s="66"/>
      <c r="R100" s="66"/>
      <c r="S100" s="66"/>
      <c r="T100" s="67"/>
      <c r="U100" s="36"/>
      <c r="V100" s="36"/>
      <c r="W100" s="36"/>
      <c r="X100" s="36"/>
      <c r="Y100" s="36"/>
      <c r="Z100" s="36"/>
      <c r="AA100" s="36"/>
      <c r="AB100" s="36"/>
      <c r="AC100" s="36"/>
      <c r="AD100" s="36"/>
      <c r="AE100" s="36"/>
      <c r="AT100" s="19" t="s">
        <v>332</v>
      </c>
      <c r="AU100" s="19" t="s">
        <v>87</v>
      </c>
    </row>
    <row r="101" spans="1:65" s="2" customFormat="1" ht="175.5">
      <c r="A101" s="36"/>
      <c r="B101" s="37"/>
      <c r="C101" s="38"/>
      <c r="D101" s="195" t="s">
        <v>334</v>
      </c>
      <c r="E101" s="38"/>
      <c r="F101" s="200" t="s">
        <v>335</v>
      </c>
      <c r="G101" s="38"/>
      <c r="H101" s="38"/>
      <c r="I101" s="197"/>
      <c r="J101" s="38"/>
      <c r="K101" s="38"/>
      <c r="L101" s="41"/>
      <c r="M101" s="198"/>
      <c r="N101" s="199"/>
      <c r="O101" s="66"/>
      <c r="P101" s="66"/>
      <c r="Q101" s="66"/>
      <c r="R101" s="66"/>
      <c r="S101" s="66"/>
      <c r="T101" s="67"/>
      <c r="U101" s="36"/>
      <c r="V101" s="36"/>
      <c r="W101" s="36"/>
      <c r="X101" s="36"/>
      <c r="Y101" s="36"/>
      <c r="Z101" s="36"/>
      <c r="AA101" s="36"/>
      <c r="AB101" s="36"/>
      <c r="AC101" s="36"/>
      <c r="AD101" s="36"/>
      <c r="AE101" s="36"/>
      <c r="AT101" s="19" t="s">
        <v>334</v>
      </c>
      <c r="AU101" s="19" t="s">
        <v>87</v>
      </c>
    </row>
    <row r="102" spans="1:65" s="13" customFormat="1" ht="11.25">
      <c r="B102" s="201"/>
      <c r="C102" s="202"/>
      <c r="D102" s="195" t="s">
        <v>336</v>
      </c>
      <c r="E102" s="203" t="s">
        <v>218</v>
      </c>
      <c r="F102" s="204" t="s">
        <v>337</v>
      </c>
      <c r="G102" s="202"/>
      <c r="H102" s="205">
        <v>5</v>
      </c>
      <c r="I102" s="206"/>
      <c r="J102" s="202"/>
      <c r="K102" s="202"/>
      <c r="L102" s="207"/>
      <c r="M102" s="208"/>
      <c r="N102" s="209"/>
      <c r="O102" s="209"/>
      <c r="P102" s="209"/>
      <c r="Q102" s="209"/>
      <c r="R102" s="209"/>
      <c r="S102" s="209"/>
      <c r="T102" s="210"/>
      <c r="AT102" s="211" t="s">
        <v>336</v>
      </c>
      <c r="AU102" s="211" t="s">
        <v>87</v>
      </c>
      <c r="AV102" s="13" t="s">
        <v>87</v>
      </c>
      <c r="AW102" s="13" t="s">
        <v>37</v>
      </c>
      <c r="AX102" s="13" t="s">
        <v>84</v>
      </c>
      <c r="AY102" s="211" t="s">
        <v>324</v>
      </c>
    </row>
    <row r="103" spans="1:65" s="2" customFormat="1" ht="14.45" customHeight="1">
      <c r="A103" s="36"/>
      <c r="B103" s="37"/>
      <c r="C103" s="182" t="s">
        <v>87</v>
      </c>
      <c r="D103" s="182" t="s">
        <v>326</v>
      </c>
      <c r="E103" s="183" t="s">
        <v>338</v>
      </c>
      <c r="F103" s="184" t="s">
        <v>339</v>
      </c>
      <c r="G103" s="185" t="s">
        <v>135</v>
      </c>
      <c r="H103" s="186">
        <v>403</v>
      </c>
      <c r="I103" s="187"/>
      <c r="J103" s="188">
        <f>ROUND(I103*H103,2)</f>
        <v>0</v>
      </c>
      <c r="K103" s="184" t="s">
        <v>329</v>
      </c>
      <c r="L103" s="41"/>
      <c r="M103" s="189" t="s">
        <v>19</v>
      </c>
      <c r="N103" s="190" t="s">
        <v>47</v>
      </c>
      <c r="O103" s="66"/>
      <c r="P103" s="191">
        <f>O103*H103</f>
        <v>0</v>
      </c>
      <c r="Q103" s="191">
        <v>0</v>
      </c>
      <c r="R103" s="191">
        <f>Q103*H103</f>
        <v>0</v>
      </c>
      <c r="S103" s="191">
        <v>0.44</v>
      </c>
      <c r="T103" s="192">
        <f>S103*H103</f>
        <v>177.32</v>
      </c>
      <c r="U103" s="36"/>
      <c r="V103" s="36"/>
      <c r="W103" s="36"/>
      <c r="X103" s="36"/>
      <c r="Y103" s="36"/>
      <c r="Z103" s="36"/>
      <c r="AA103" s="36"/>
      <c r="AB103" s="36"/>
      <c r="AC103" s="36"/>
      <c r="AD103" s="36"/>
      <c r="AE103" s="36"/>
      <c r="AR103" s="193" t="s">
        <v>330</v>
      </c>
      <c r="AT103" s="193" t="s">
        <v>326</v>
      </c>
      <c r="AU103" s="193" t="s">
        <v>87</v>
      </c>
      <c r="AY103" s="19" t="s">
        <v>324</v>
      </c>
      <c r="BE103" s="194">
        <f>IF(N103="základní",J103,0)</f>
        <v>0</v>
      </c>
      <c r="BF103" s="194">
        <f>IF(N103="snížená",J103,0)</f>
        <v>0</v>
      </c>
      <c r="BG103" s="194">
        <f>IF(N103="zákl. přenesená",J103,0)</f>
        <v>0</v>
      </c>
      <c r="BH103" s="194">
        <f>IF(N103="sníž. přenesená",J103,0)</f>
        <v>0</v>
      </c>
      <c r="BI103" s="194">
        <f>IF(N103="nulová",J103,0)</f>
        <v>0</v>
      </c>
      <c r="BJ103" s="19" t="s">
        <v>84</v>
      </c>
      <c r="BK103" s="194">
        <f>ROUND(I103*H103,2)</f>
        <v>0</v>
      </c>
      <c r="BL103" s="19" t="s">
        <v>330</v>
      </c>
      <c r="BM103" s="193" t="s">
        <v>340</v>
      </c>
    </row>
    <row r="104" spans="1:65" s="2" customFormat="1" ht="19.5">
      <c r="A104" s="36"/>
      <c r="B104" s="37"/>
      <c r="C104" s="38"/>
      <c r="D104" s="195" t="s">
        <v>332</v>
      </c>
      <c r="E104" s="38"/>
      <c r="F104" s="196" t="s">
        <v>341</v>
      </c>
      <c r="G104" s="38"/>
      <c r="H104" s="38"/>
      <c r="I104" s="197"/>
      <c r="J104" s="38"/>
      <c r="K104" s="38"/>
      <c r="L104" s="41"/>
      <c r="M104" s="198"/>
      <c r="N104" s="199"/>
      <c r="O104" s="66"/>
      <c r="P104" s="66"/>
      <c r="Q104" s="66"/>
      <c r="R104" s="66"/>
      <c r="S104" s="66"/>
      <c r="T104" s="67"/>
      <c r="U104" s="36"/>
      <c r="V104" s="36"/>
      <c r="W104" s="36"/>
      <c r="X104" s="36"/>
      <c r="Y104" s="36"/>
      <c r="Z104" s="36"/>
      <c r="AA104" s="36"/>
      <c r="AB104" s="36"/>
      <c r="AC104" s="36"/>
      <c r="AD104" s="36"/>
      <c r="AE104" s="36"/>
      <c r="AT104" s="19" t="s">
        <v>332</v>
      </c>
      <c r="AU104" s="19" t="s">
        <v>87</v>
      </c>
    </row>
    <row r="105" spans="1:65" s="2" customFormat="1" ht="175.5">
      <c r="A105" s="36"/>
      <c r="B105" s="37"/>
      <c r="C105" s="38"/>
      <c r="D105" s="195" t="s">
        <v>334</v>
      </c>
      <c r="E105" s="38"/>
      <c r="F105" s="200" t="s">
        <v>342</v>
      </c>
      <c r="G105" s="38"/>
      <c r="H105" s="38"/>
      <c r="I105" s="197"/>
      <c r="J105" s="38"/>
      <c r="K105" s="38"/>
      <c r="L105" s="41"/>
      <c r="M105" s="198"/>
      <c r="N105" s="199"/>
      <c r="O105" s="66"/>
      <c r="P105" s="66"/>
      <c r="Q105" s="66"/>
      <c r="R105" s="66"/>
      <c r="S105" s="66"/>
      <c r="T105" s="67"/>
      <c r="U105" s="36"/>
      <c r="V105" s="36"/>
      <c r="W105" s="36"/>
      <c r="X105" s="36"/>
      <c r="Y105" s="36"/>
      <c r="Z105" s="36"/>
      <c r="AA105" s="36"/>
      <c r="AB105" s="36"/>
      <c r="AC105" s="36"/>
      <c r="AD105" s="36"/>
      <c r="AE105" s="36"/>
      <c r="AT105" s="19" t="s">
        <v>334</v>
      </c>
      <c r="AU105" s="19" t="s">
        <v>87</v>
      </c>
    </row>
    <row r="106" spans="1:65" s="13" customFormat="1" ht="11.25">
      <c r="B106" s="201"/>
      <c r="C106" s="202"/>
      <c r="D106" s="195" t="s">
        <v>336</v>
      </c>
      <c r="E106" s="203" t="s">
        <v>19</v>
      </c>
      <c r="F106" s="204" t="s">
        <v>247</v>
      </c>
      <c r="G106" s="202"/>
      <c r="H106" s="205">
        <v>403</v>
      </c>
      <c r="I106" s="206"/>
      <c r="J106" s="202"/>
      <c r="K106" s="202"/>
      <c r="L106" s="207"/>
      <c r="M106" s="208"/>
      <c r="N106" s="209"/>
      <c r="O106" s="209"/>
      <c r="P106" s="209"/>
      <c r="Q106" s="209"/>
      <c r="R106" s="209"/>
      <c r="S106" s="209"/>
      <c r="T106" s="210"/>
      <c r="AT106" s="211" t="s">
        <v>336</v>
      </c>
      <c r="AU106" s="211" t="s">
        <v>87</v>
      </c>
      <c r="AV106" s="13" t="s">
        <v>87</v>
      </c>
      <c r="AW106" s="13" t="s">
        <v>37</v>
      </c>
      <c r="AX106" s="13" t="s">
        <v>84</v>
      </c>
      <c r="AY106" s="211" t="s">
        <v>324</v>
      </c>
    </row>
    <row r="107" spans="1:65" s="2" customFormat="1" ht="14.45" customHeight="1">
      <c r="A107" s="36"/>
      <c r="B107" s="37"/>
      <c r="C107" s="182" t="s">
        <v>343</v>
      </c>
      <c r="D107" s="182" t="s">
        <v>326</v>
      </c>
      <c r="E107" s="183" t="s">
        <v>344</v>
      </c>
      <c r="F107" s="184" t="s">
        <v>345</v>
      </c>
      <c r="G107" s="185" t="s">
        <v>135</v>
      </c>
      <c r="H107" s="186">
        <v>403</v>
      </c>
      <c r="I107" s="187"/>
      <c r="J107" s="188">
        <f>ROUND(I107*H107,2)</f>
        <v>0</v>
      </c>
      <c r="K107" s="184" t="s">
        <v>329</v>
      </c>
      <c r="L107" s="41"/>
      <c r="M107" s="189" t="s">
        <v>19</v>
      </c>
      <c r="N107" s="190" t="s">
        <v>47</v>
      </c>
      <c r="O107" s="66"/>
      <c r="P107" s="191">
        <f>O107*H107</f>
        <v>0</v>
      </c>
      <c r="Q107" s="191">
        <v>0</v>
      </c>
      <c r="R107" s="191">
        <f>Q107*H107</f>
        <v>0</v>
      </c>
      <c r="S107" s="191">
        <v>0.45</v>
      </c>
      <c r="T107" s="192">
        <f>S107*H107</f>
        <v>181.35</v>
      </c>
      <c r="U107" s="36"/>
      <c r="V107" s="36"/>
      <c r="W107" s="36"/>
      <c r="X107" s="36"/>
      <c r="Y107" s="36"/>
      <c r="Z107" s="36"/>
      <c r="AA107" s="36"/>
      <c r="AB107" s="36"/>
      <c r="AC107" s="36"/>
      <c r="AD107" s="36"/>
      <c r="AE107" s="36"/>
      <c r="AR107" s="193" t="s">
        <v>330</v>
      </c>
      <c r="AT107" s="193" t="s">
        <v>326</v>
      </c>
      <c r="AU107" s="193" t="s">
        <v>87</v>
      </c>
      <c r="AY107" s="19" t="s">
        <v>324</v>
      </c>
      <c r="BE107" s="194">
        <f>IF(N107="základní",J107,0)</f>
        <v>0</v>
      </c>
      <c r="BF107" s="194">
        <f>IF(N107="snížená",J107,0)</f>
        <v>0</v>
      </c>
      <c r="BG107" s="194">
        <f>IF(N107="zákl. přenesená",J107,0)</f>
        <v>0</v>
      </c>
      <c r="BH107" s="194">
        <f>IF(N107="sníž. přenesená",J107,0)</f>
        <v>0</v>
      </c>
      <c r="BI107" s="194">
        <f>IF(N107="nulová",J107,0)</f>
        <v>0</v>
      </c>
      <c r="BJ107" s="19" t="s">
        <v>84</v>
      </c>
      <c r="BK107" s="194">
        <f>ROUND(I107*H107,2)</f>
        <v>0</v>
      </c>
      <c r="BL107" s="19" t="s">
        <v>330</v>
      </c>
      <c r="BM107" s="193" t="s">
        <v>346</v>
      </c>
    </row>
    <row r="108" spans="1:65" s="2" customFormat="1" ht="19.5">
      <c r="A108" s="36"/>
      <c r="B108" s="37"/>
      <c r="C108" s="38"/>
      <c r="D108" s="195" t="s">
        <v>332</v>
      </c>
      <c r="E108" s="38"/>
      <c r="F108" s="196" t="s">
        <v>347</v>
      </c>
      <c r="G108" s="38"/>
      <c r="H108" s="38"/>
      <c r="I108" s="197"/>
      <c r="J108" s="38"/>
      <c r="K108" s="38"/>
      <c r="L108" s="41"/>
      <c r="M108" s="198"/>
      <c r="N108" s="199"/>
      <c r="O108" s="66"/>
      <c r="P108" s="66"/>
      <c r="Q108" s="66"/>
      <c r="R108" s="66"/>
      <c r="S108" s="66"/>
      <c r="T108" s="67"/>
      <c r="U108" s="36"/>
      <c r="V108" s="36"/>
      <c r="W108" s="36"/>
      <c r="X108" s="36"/>
      <c r="Y108" s="36"/>
      <c r="Z108" s="36"/>
      <c r="AA108" s="36"/>
      <c r="AB108" s="36"/>
      <c r="AC108" s="36"/>
      <c r="AD108" s="36"/>
      <c r="AE108" s="36"/>
      <c r="AT108" s="19" t="s">
        <v>332</v>
      </c>
      <c r="AU108" s="19" t="s">
        <v>87</v>
      </c>
    </row>
    <row r="109" spans="1:65" s="2" customFormat="1" ht="175.5">
      <c r="A109" s="36"/>
      <c r="B109" s="37"/>
      <c r="C109" s="38"/>
      <c r="D109" s="195" t="s">
        <v>334</v>
      </c>
      <c r="E109" s="38"/>
      <c r="F109" s="200" t="s">
        <v>342</v>
      </c>
      <c r="G109" s="38"/>
      <c r="H109" s="38"/>
      <c r="I109" s="197"/>
      <c r="J109" s="38"/>
      <c r="K109" s="38"/>
      <c r="L109" s="41"/>
      <c r="M109" s="198"/>
      <c r="N109" s="199"/>
      <c r="O109" s="66"/>
      <c r="P109" s="66"/>
      <c r="Q109" s="66"/>
      <c r="R109" s="66"/>
      <c r="S109" s="66"/>
      <c r="T109" s="67"/>
      <c r="U109" s="36"/>
      <c r="V109" s="36"/>
      <c r="W109" s="36"/>
      <c r="X109" s="36"/>
      <c r="Y109" s="36"/>
      <c r="Z109" s="36"/>
      <c r="AA109" s="36"/>
      <c r="AB109" s="36"/>
      <c r="AC109" s="36"/>
      <c r="AD109" s="36"/>
      <c r="AE109" s="36"/>
      <c r="AT109" s="19" t="s">
        <v>334</v>
      </c>
      <c r="AU109" s="19" t="s">
        <v>87</v>
      </c>
    </row>
    <row r="110" spans="1:65" s="13" customFormat="1" ht="11.25">
      <c r="B110" s="201"/>
      <c r="C110" s="202"/>
      <c r="D110" s="195" t="s">
        <v>336</v>
      </c>
      <c r="E110" s="203" t="s">
        <v>19</v>
      </c>
      <c r="F110" s="204" t="s">
        <v>348</v>
      </c>
      <c r="G110" s="202"/>
      <c r="H110" s="205">
        <v>403</v>
      </c>
      <c r="I110" s="206"/>
      <c r="J110" s="202"/>
      <c r="K110" s="202"/>
      <c r="L110" s="207"/>
      <c r="M110" s="208"/>
      <c r="N110" s="209"/>
      <c r="O110" s="209"/>
      <c r="P110" s="209"/>
      <c r="Q110" s="209"/>
      <c r="R110" s="209"/>
      <c r="S110" s="209"/>
      <c r="T110" s="210"/>
      <c r="AT110" s="211" t="s">
        <v>336</v>
      </c>
      <c r="AU110" s="211" t="s">
        <v>87</v>
      </c>
      <c r="AV110" s="13" t="s">
        <v>87</v>
      </c>
      <c r="AW110" s="13" t="s">
        <v>37</v>
      </c>
      <c r="AX110" s="13" t="s">
        <v>76</v>
      </c>
      <c r="AY110" s="211" t="s">
        <v>324</v>
      </c>
    </row>
    <row r="111" spans="1:65" s="14" customFormat="1" ht="11.25">
      <c r="B111" s="212"/>
      <c r="C111" s="213"/>
      <c r="D111" s="195" t="s">
        <v>336</v>
      </c>
      <c r="E111" s="214" t="s">
        <v>247</v>
      </c>
      <c r="F111" s="215" t="s">
        <v>349</v>
      </c>
      <c r="G111" s="213"/>
      <c r="H111" s="216">
        <v>403</v>
      </c>
      <c r="I111" s="217"/>
      <c r="J111" s="213"/>
      <c r="K111" s="213"/>
      <c r="L111" s="218"/>
      <c r="M111" s="219"/>
      <c r="N111" s="220"/>
      <c r="O111" s="220"/>
      <c r="P111" s="220"/>
      <c r="Q111" s="220"/>
      <c r="R111" s="220"/>
      <c r="S111" s="220"/>
      <c r="T111" s="221"/>
      <c r="AT111" s="222" t="s">
        <v>336</v>
      </c>
      <c r="AU111" s="222" t="s">
        <v>87</v>
      </c>
      <c r="AV111" s="14" t="s">
        <v>330</v>
      </c>
      <c r="AW111" s="14" t="s">
        <v>37</v>
      </c>
      <c r="AX111" s="14" t="s">
        <v>84</v>
      </c>
      <c r="AY111" s="222" t="s">
        <v>324</v>
      </c>
    </row>
    <row r="112" spans="1:65" s="2" customFormat="1" ht="14.45" customHeight="1">
      <c r="A112" s="36"/>
      <c r="B112" s="37"/>
      <c r="C112" s="182" t="s">
        <v>330</v>
      </c>
      <c r="D112" s="182" t="s">
        <v>326</v>
      </c>
      <c r="E112" s="183" t="s">
        <v>350</v>
      </c>
      <c r="F112" s="184" t="s">
        <v>351</v>
      </c>
      <c r="G112" s="185" t="s">
        <v>186</v>
      </c>
      <c r="H112" s="186">
        <v>137</v>
      </c>
      <c r="I112" s="187"/>
      <c r="J112" s="188">
        <f>ROUND(I112*H112,2)</f>
        <v>0</v>
      </c>
      <c r="K112" s="184" t="s">
        <v>329</v>
      </c>
      <c r="L112" s="41"/>
      <c r="M112" s="189" t="s">
        <v>19</v>
      </c>
      <c r="N112" s="190" t="s">
        <v>47</v>
      </c>
      <c r="O112" s="66"/>
      <c r="P112" s="191">
        <f>O112*H112</f>
        <v>0</v>
      </c>
      <c r="Q112" s="191">
        <v>0</v>
      </c>
      <c r="R112" s="191">
        <f>Q112*H112</f>
        <v>0</v>
      </c>
      <c r="S112" s="191">
        <v>0.28999999999999998</v>
      </c>
      <c r="T112" s="192">
        <f>S112*H112</f>
        <v>39.729999999999997</v>
      </c>
      <c r="U112" s="36"/>
      <c r="V112" s="36"/>
      <c r="W112" s="36"/>
      <c r="X112" s="36"/>
      <c r="Y112" s="36"/>
      <c r="Z112" s="36"/>
      <c r="AA112" s="36"/>
      <c r="AB112" s="36"/>
      <c r="AC112" s="36"/>
      <c r="AD112" s="36"/>
      <c r="AE112" s="36"/>
      <c r="AR112" s="193" t="s">
        <v>330</v>
      </c>
      <c r="AT112" s="193" t="s">
        <v>326</v>
      </c>
      <c r="AU112" s="193" t="s">
        <v>87</v>
      </c>
      <c r="AY112" s="19" t="s">
        <v>324</v>
      </c>
      <c r="BE112" s="194">
        <f>IF(N112="základní",J112,0)</f>
        <v>0</v>
      </c>
      <c r="BF112" s="194">
        <f>IF(N112="snížená",J112,0)</f>
        <v>0</v>
      </c>
      <c r="BG112" s="194">
        <f>IF(N112="zákl. přenesená",J112,0)</f>
        <v>0</v>
      </c>
      <c r="BH112" s="194">
        <f>IF(N112="sníž. přenesená",J112,0)</f>
        <v>0</v>
      </c>
      <c r="BI112" s="194">
        <f>IF(N112="nulová",J112,0)</f>
        <v>0</v>
      </c>
      <c r="BJ112" s="19" t="s">
        <v>84</v>
      </c>
      <c r="BK112" s="194">
        <f>ROUND(I112*H112,2)</f>
        <v>0</v>
      </c>
      <c r="BL112" s="19" t="s">
        <v>330</v>
      </c>
      <c r="BM112" s="193" t="s">
        <v>352</v>
      </c>
    </row>
    <row r="113" spans="1:65" s="2" customFormat="1" ht="19.5">
      <c r="A113" s="36"/>
      <c r="B113" s="37"/>
      <c r="C113" s="38"/>
      <c r="D113" s="195" t="s">
        <v>332</v>
      </c>
      <c r="E113" s="38"/>
      <c r="F113" s="196" t="s">
        <v>353</v>
      </c>
      <c r="G113" s="38"/>
      <c r="H113" s="38"/>
      <c r="I113" s="197"/>
      <c r="J113" s="38"/>
      <c r="K113" s="38"/>
      <c r="L113" s="41"/>
      <c r="M113" s="198"/>
      <c r="N113" s="199"/>
      <c r="O113" s="66"/>
      <c r="P113" s="66"/>
      <c r="Q113" s="66"/>
      <c r="R113" s="66"/>
      <c r="S113" s="66"/>
      <c r="T113" s="67"/>
      <c r="U113" s="36"/>
      <c r="V113" s="36"/>
      <c r="W113" s="36"/>
      <c r="X113" s="36"/>
      <c r="Y113" s="36"/>
      <c r="Z113" s="36"/>
      <c r="AA113" s="36"/>
      <c r="AB113" s="36"/>
      <c r="AC113" s="36"/>
      <c r="AD113" s="36"/>
      <c r="AE113" s="36"/>
      <c r="AT113" s="19" t="s">
        <v>332</v>
      </c>
      <c r="AU113" s="19" t="s">
        <v>87</v>
      </c>
    </row>
    <row r="114" spans="1:65" s="2" customFormat="1" ht="136.5">
      <c r="A114" s="36"/>
      <c r="B114" s="37"/>
      <c r="C114" s="38"/>
      <c r="D114" s="195" t="s">
        <v>334</v>
      </c>
      <c r="E114" s="38"/>
      <c r="F114" s="200" t="s">
        <v>354</v>
      </c>
      <c r="G114" s="38"/>
      <c r="H114" s="38"/>
      <c r="I114" s="197"/>
      <c r="J114" s="38"/>
      <c r="K114" s="38"/>
      <c r="L114" s="41"/>
      <c r="M114" s="198"/>
      <c r="N114" s="199"/>
      <c r="O114" s="66"/>
      <c r="P114" s="66"/>
      <c r="Q114" s="66"/>
      <c r="R114" s="66"/>
      <c r="S114" s="66"/>
      <c r="T114" s="67"/>
      <c r="U114" s="36"/>
      <c r="V114" s="36"/>
      <c r="W114" s="36"/>
      <c r="X114" s="36"/>
      <c r="Y114" s="36"/>
      <c r="Z114" s="36"/>
      <c r="AA114" s="36"/>
      <c r="AB114" s="36"/>
      <c r="AC114" s="36"/>
      <c r="AD114" s="36"/>
      <c r="AE114" s="36"/>
      <c r="AT114" s="19" t="s">
        <v>334</v>
      </c>
      <c r="AU114" s="19" t="s">
        <v>87</v>
      </c>
    </row>
    <row r="115" spans="1:65" s="15" customFormat="1" ht="11.25">
      <c r="B115" s="223"/>
      <c r="C115" s="224"/>
      <c r="D115" s="195" t="s">
        <v>336</v>
      </c>
      <c r="E115" s="225" t="s">
        <v>19</v>
      </c>
      <c r="F115" s="226" t="s">
        <v>355</v>
      </c>
      <c r="G115" s="224"/>
      <c r="H115" s="225" t="s">
        <v>19</v>
      </c>
      <c r="I115" s="227"/>
      <c r="J115" s="224"/>
      <c r="K115" s="224"/>
      <c r="L115" s="228"/>
      <c r="M115" s="229"/>
      <c r="N115" s="230"/>
      <c r="O115" s="230"/>
      <c r="P115" s="230"/>
      <c r="Q115" s="230"/>
      <c r="R115" s="230"/>
      <c r="S115" s="230"/>
      <c r="T115" s="231"/>
      <c r="AT115" s="232" t="s">
        <v>336</v>
      </c>
      <c r="AU115" s="232" t="s">
        <v>87</v>
      </c>
      <c r="AV115" s="15" t="s">
        <v>84</v>
      </c>
      <c r="AW115" s="15" t="s">
        <v>37</v>
      </c>
      <c r="AX115" s="15" t="s">
        <v>76</v>
      </c>
      <c r="AY115" s="232" t="s">
        <v>324</v>
      </c>
    </row>
    <row r="116" spans="1:65" s="13" customFormat="1" ht="11.25">
      <c r="B116" s="201"/>
      <c r="C116" s="202"/>
      <c r="D116" s="195" t="s">
        <v>336</v>
      </c>
      <c r="E116" s="203" t="s">
        <v>253</v>
      </c>
      <c r="F116" s="204" t="s">
        <v>356</v>
      </c>
      <c r="G116" s="202"/>
      <c r="H116" s="205">
        <v>137</v>
      </c>
      <c r="I116" s="206"/>
      <c r="J116" s="202"/>
      <c r="K116" s="202"/>
      <c r="L116" s="207"/>
      <c r="M116" s="208"/>
      <c r="N116" s="209"/>
      <c r="O116" s="209"/>
      <c r="P116" s="209"/>
      <c r="Q116" s="209"/>
      <c r="R116" s="209"/>
      <c r="S116" s="209"/>
      <c r="T116" s="210"/>
      <c r="AT116" s="211" t="s">
        <v>336</v>
      </c>
      <c r="AU116" s="211" t="s">
        <v>87</v>
      </c>
      <c r="AV116" s="13" t="s">
        <v>87</v>
      </c>
      <c r="AW116" s="13" t="s">
        <v>37</v>
      </c>
      <c r="AX116" s="13" t="s">
        <v>84</v>
      </c>
      <c r="AY116" s="211" t="s">
        <v>324</v>
      </c>
    </row>
    <row r="117" spans="1:65" s="2" customFormat="1" ht="14.45" customHeight="1">
      <c r="A117" s="36"/>
      <c r="B117" s="37"/>
      <c r="C117" s="182" t="s">
        <v>220</v>
      </c>
      <c r="D117" s="182" t="s">
        <v>326</v>
      </c>
      <c r="E117" s="183" t="s">
        <v>357</v>
      </c>
      <c r="F117" s="184" t="s">
        <v>358</v>
      </c>
      <c r="G117" s="185" t="s">
        <v>186</v>
      </c>
      <c r="H117" s="186">
        <v>0.8</v>
      </c>
      <c r="I117" s="187"/>
      <c r="J117" s="188">
        <f>ROUND(I117*H117,2)</f>
        <v>0</v>
      </c>
      <c r="K117" s="184" t="s">
        <v>329</v>
      </c>
      <c r="L117" s="41"/>
      <c r="M117" s="189" t="s">
        <v>19</v>
      </c>
      <c r="N117" s="190" t="s">
        <v>47</v>
      </c>
      <c r="O117" s="66"/>
      <c r="P117" s="191">
        <f>O117*H117</f>
        <v>0</v>
      </c>
      <c r="Q117" s="191">
        <v>0</v>
      </c>
      <c r="R117" s="191">
        <f>Q117*H117</f>
        <v>0</v>
      </c>
      <c r="S117" s="191">
        <v>0.115</v>
      </c>
      <c r="T117" s="192">
        <f>S117*H117</f>
        <v>9.2000000000000012E-2</v>
      </c>
      <c r="U117" s="36"/>
      <c r="V117" s="36"/>
      <c r="W117" s="36"/>
      <c r="X117" s="36"/>
      <c r="Y117" s="36"/>
      <c r="Z117" s="36"/>
      <c r="AA117" s="36"/>
      <c r="AB117" s="36"/>
      <c r="AC117" s="36"/>
      <c r="AD117" s="36"/>
      <c r="AE117" s="36"/>
      <c r="AR117" s="193" t="s">
        <v>330</v>
      </c>
      <c r="AT117" s="193" t="s">
        <v>326</v>
      </c>
      <c r="AU117" s="193" t="s">
        <v>87</v>
      </c>
      <c r="AY117" s="19" t="s">
        <v>324</v>
      </c>
      <c r="BE117" s="194">
        <f>IF(N117="základní",J117,0)</f>
        <v>0</v>
      </c>
      <c r="BF117" s="194">
        <f>IF(N117="snížená",J117,0)</f>
        <v>0</v>
      </c>
      <c r="BG117" s="194">
        <f>IF(N117="zákl. přenesená",J117,0)</f>
        <v>0</v>
      </c>
      <c r="BH117" s="194">
        <f>IF(N117="sníž. přenesená",J117,0)</f>
        <v>0</v>
      </c>
      <c r="BI117" s="194">
        <f>IF(N117="nulová",J117,0)</f>
        <v>0</v>
      </c>
      <c r="BJ117" s="19" t="s">
        <v>84</v>
      </c>
      <c r="BK117" s="194">
        <f>ROUND(I117*H117,2)</f>
        <v>0</v>
      </c>
      <c r="BL117" s="19" t="s">
        <v>330</v>
      </c>
      <c r="BM117" s="193" t="s">
        <v>359</v>
      </c>
    </row>
    <row r="118" spans="1:65" s="2" customFormat="1" ht="19.5">
      <c r="A118" s="36"/>
      <c r="B118" s="37"/>
      <c r="C118" s="38"/>
      <c r="D118" s="195" t="s">
        <v>332</v>
      </c>
      <c r="E118" s="38"/>
      <c r="F118" s="196" t="s">
        <v>360</v>
      </c>
      <c r="G118" s="38"/>
      <c r="H118" s="38"/>
      <c r="I118" s="197"/>
      <c r="J118" s="38"/>
      <c r="K118" s="38"/>
      <c r="L118" s="41"/>
      <c r="M118" s="198"/>
      <c r="N118" s="199"/>
      <c r="O118" s="66"/>
      <c r="P118" s="66"/>
      <c r="Q118" s="66"/>
      <c r="R118" s="66"/>
      <c r="S118" s="66"/>
      <c r="T118" s="67"/>
      <c r="U118" s="36"/>
      <c r="V118" s="36"/>
      <c r="W118" s="36"/>
      <c r="X118" s="36"/>
      <c r="Y118" s="36"/>
      <c r="Z118" s="36"/>
      <c r="AA118" s="36"/>
      <c r="AB118" s="36"/>
      <c r="AC118" s="36"/>
      <c r="AD118" s="36"/>
      <c r="AE118" s="36"/>
      <c r="AT118" s="19" t="s">
        <v>332</v>
      </c>
      <c r="AU118" s="19" t="s">
        <v>87</v>
      </c>
    </row>
    <row r="119" spans="1:65" s="2" customFormat="1" ht="136.5">
      <c r="A119" s="36"/>
      <c r="B119" s="37"/>
      <c r="C119" s="38"/>
      <c r="D119" s="195" t="s">
        <v>334</v>
      </c>
      <c r="E119" s="38"/>
      <c r="F119" s="200" t="s">
        <v>354</v>
      </c>
      <c r="G119" s="38"/>
      <c r="H119" s="38"/>
      <c r="I119" s="197"/>
      <c r="J119" s="38"/>
      <c r="K119" s="38"/>
      <c r="L119" s="41"/>
      <c r="M119" s="198"/>
      <c r="N119" s="199"/>
      <c r="O119" s="66"/>
      <c r="P119" s="66"/>
      <c r="Q119" s="66"/>
      <c r="R119" s="66"/>
      <c r="S119" s="66"/>
      <c r="T119" s="67"/>
      <c r="U119" s="36"/>
      <c r="V119" s="36"/>
      <c r="W119" s="36"/>
      <c r="X119" s="36"/>
      <c r="Y119" s="36"/>
      <c r="Z119" s="36"/>
      <c r="AA119" s="36"/>
      <c r="AB119" s="36"/>
      <c r="AC119" s="36"/>
      <c r="AD119" s="36"/>
      <c r="AE119" s="36"/>
      <c r="AT119" s="19" t="s">
        <v>334</v>
      </c>
      <c r="AU119" s="19" t="s">
        <v>87</v>
      </c>
    </row>
    <row r="120" spans="1:65" s="13" customFormat="1" ht="11.25">
      <c r="B120" s="201"/>
      <c r="C120" s="202"/>
      <c r="D120" s="195" t="s">
        <v>336</v>
      </c>
      <c r="E120" s="203" t="s">
        <v>250</v>
      </c>
      <c r="F120" s="204" t="s">
        <v>361</v>
      </c>
      <c r="G120" s="202"/>
      <c r="H120" s="205">
        <v>0.8</v>
      </c>
      <c r="I120" s="206"/>
      <c r="J120" s="202"/>
      <c r="K120" s="202"/>
      <c r="L120" s="207"/>
      <c r="M120" s="208"/>
      <c r="N120" s="209"/>
      <c r="O120" s="209"/>
      <c r="P120" s="209"/>
      <c r="Q120" s="209"/>
      <c r="R120" s="209"/>
      <c r="S120" s="209"/>
      <c r="T120" s="210"/>
      <c r="AT120" s="211" t="s">
        <v>336</v>
      </c>
      <c r="AU120" s="211" t="s">
        <v>87</v>
      </c>
      <c r="AV120" s="13" t="s">
        <v>87</v>
      </c>
      <c r="AW120" s="13" t="s">
        <v>37</v>
      </c>
      <c r="AX120" s="13" t="s">
        <v>84</v>
      </c>
      <c r="AY120" s="211" t="s">
        <v>324</v>
      </c>
    </row>
    <row r="121" spans="1:65" s="2" customFormat="1" ht="14.45" customHeight="1">
      <c r="A121" s="36"/>
      <c r="B121" s="37"/>
      <c r="C121" s="182" t="s">
        <v>362</v>
      </c>
      <c r="D121" s="182" t="s">
        <v>326</v>
      </c>
      <c r="E121" s="183" t="s">
        <v>363</v>
      </c>
      <c r="F121" s="184" t="s">
        <v>364</v>
      </c>
      <c r="G121" s="185" t="s">
        <v>365</v>
      </c>
      <c r="H121" s="186">
        <v>120</v>
      </c>
      <c r="I121" s="187"/>
      <c r="J121" s="188">
        <f>ROUND(I121*H121,2)</f>
        <v>0</v>
      </c>
      <c r="K121" s="184" t="s">
        <v>329</v>
      </c>
      <c r="L121" s="41"/>
      <c r="M121" s="189" t="s">
        <v>19</v>
      </c>
      <c r="N121" s="190" t="s">
        <v>47</v>
      </c>
      <c r="O121" s="66"/>
      <c r="P121" s="191">
        <f>O121*H121</f>
        <v>0</v>
      </c>
      <c r="Q121" s="191">
        <v>0</v>
      </c>
      <c r="R121" s="191">
        <f>Q121*H121</f>
        <v>0</v>
      </c>
      <c r="S121" s="191">
        <v>0</v>
      </c>
      <c r="T121" s="192">
        <f>S121*H121</f>
        <v>0</v>
      </c>
      <c r="U121" s="36"/>
      <c r="V121" s="36"/>
      <c r="W121" s="36"/>
      <c r="X121" s="36"/>
      <c r="Y121" s="36"/>
      <c r="Z121" s="36"/>
      <c r="AA121" s="36"/>
      <c r="AB121" s="36"/>
      <c r="AC121" s="36"/>
      <c r="AD121" s="36"/>
      <c r="AE121" s="36"/>
      <c r="AR121" s="193" t="s">
        <v>330</v>
      </c>
      <c r="AT121" s="193" t="s">
        <v>326</v>
      </c>
      <c r="AU121" s="193" t="s">
        <v>87</v>
      </c>
      <c r="AY121" s="19" t="s">
        <v>324</v>
      </c>
      <c r="BE121" s="194">
        <f>IF(N121="základní",J121,0)</f>
        <v>0</v>
      </c>
      <c r="BF121" s="194">
        <f>IF(N121="snížená",J121,0)</f>
        <v>0</v>
      </c>
      <c r="BG121" s="194">
        <f>IF(N121="zákl. přenesená",J121,0)</f>
        <v>0</v>
      </c>
      <c r="BH121" s="194">
        <f>IF(N121="sníž. přenesená",J121,0)</f>
        <v>0</v>
      </c>
      <c r="BI121" s="194">
        <f>IF(N121="nulová",J121,0)</f>
        <v>0</v>
      </c>
      <c r="BJ121" s="19" t="s">
        <v>84</v>
      </c>
      <c r="BK121" s="194">
        <f>ROUND(I121*H121,2)</f>
        <v>0</v>
      </c>
      <c r="BL121" s="19" t="s">
        <v>330</v>
      </c>
      <c r="BM121" s="193" t="s">
        <v>366</v>
      </c>
    </row>
    <row r="122" spans="1:65" s="2" customFormat="1" ht="11.25">
      <c r="A122" s="36"/>
      <c r="B122" s="37"/>
      <c r="C122" s="38"/>
      <c r="D122" s="195" t="s">
        <v>332</v>
      </c>
      <c r="E122" s="38"/>
      <c r="F122" s="196" t="s">
        <v>367</v>
      </c>
      <c r="G122" s="38"/>
      <c r="H122" s="38"/>
      <c r="I122" s="197"/>
      <c r="J122" s="38"/>
      <c r="K122" s="38"/>
      <c r="L122" s="41"/>
      <c r="M122" s="198"/>
      <c r="N122" s="199"/>
      <c r="O122" s="66"/>
      <c r="P122" s="66"/>
      <c r="Q122" s="66"/>
      <c r="R122" s="66"/>
      <c r="S122" s="66"/>
      <c r="T122" s="67"/>
      <c r="U122" s="36"/>
      <c r="V122" s="36"/>
      <c r="W122" s="36"/>
      <c r="X122" s="36"/>
      <c r="Y122" s="36"/>
      <c r="Z122" s="36"/>
      <c r="AA122" s="36"/>
      <c r="AB122" s="36"/>
      <c r="AC122" s="36"/>
      <c r="AD122" s="36"/>
      <c r="AE122" s="36"/>
      <c r="AT122" s="19" t="s">
        <v>332</v>
      </c>
      <c r="AU122" s="19" t="s">
        <v>87</v>
      </c>
    </row>
    <row r="123" spans="1:65" s="2" customFormat="1" ht="204.75">
      <c r="A123" s="36"/>
      <c r="B123" s="37"/>
      <c r="C123" s="38"/>
      <c r="D123" s="195" t="s">
        <v>334</v>
      </c>
      <c r="E123" s="38"/>
      <c r="F123" s="200" t="s">
        <v>368</v>
      </c>
      <c r="G123" s="38"/>
      <c r="H123" s="38"/>
      <c r="I123" s="197"/>
      <c r="J123" s="38"/>
      <c r="K123" s="38"/>
      <c r="L123" s="41"/>
      <c r="M123" s="198"/>
      <c r="N123" s="199"/>
      <c r="O123" s="66"/>
      <c r="P123" s="66"/>
      <c r="Q123" s="66"/>
      <c r="R123" s="66"/>
      <c r="S123" s="66"/>
      <c r="T123" s="67"/>
      <c r="U123" s="36"/>
      <c r="V123" s="36"/>
      <c r="W123" s="36"/>
      <c r="X123" s="36"/>
      <c r="Y123" s="36"/>
      <c r="Z123" s="36"/>
      <c r="AA123" s="36"/>
      <c r="AB123" s="36"/>
      <c r="AC123" s="36"/>
      <c r="AD123" s="36"/>
      <c r="AE123" s="36"/>
      <c r="AT123" s="19" t="s">
        <v>334</v>
      </c>
      <c r="AU123" s="19" t="s">
        <v>87</v>
      </c>
    </row>
    <row r="124" spans="1:65" s="13" customFormat="1" ht="11.25">
      <c r="B124" s="201"/>
      <c r="C124" s="202"/>
      <c r="D124" s="195" t="s">
        <v>336</v>
      </c>
      <c r="E124" s="203" t="s">
        <v>19</v>
      </c>
      <c r="F124" s="204" t="s">
        <v>369</v>
      </c>
      <c r="G124" s="202"/>
      <c r="H124" s="205">
        <v>120</v>
      </c>
      <c r="I124" s="206"/>
      <c r="J124" s="202"/>
      <c r="K124" s="202"/>
      <c r="L124" s="207"/>
      <c r="M124" s="208"/>
      <c r="N124" s="209"/>
      <c r="O124" s="209"/>
      <c r="P124" s="209"/>
      <c r="Q124" s="209"/>
      <c r="R124" s="209"/>
      <c r="S124" s="209"/>
      <c r="T124" s="210"/>
      <c r="AT124" s="211" t="s">
        <v>336</v>
      </c>
      <c r="AU124" s="211" t="s">
        <v>87</v>
      </c>
      <c r="AV124" s="13" t="s">
        <v>87</v>
      </c>
      <c r="AW124" s="13" t="s">
        <v>37</v>
      </c>
      <c r="AX124" s="13" t="s">
        <v>84</v>
      </c>
      <c r="AY124" s="211" t="s">
        <v>324</v>
      </c>
    </row>
    <row r="125" spans="1:65" s="2" customFormat="1" ht="14.45" customHeight="1">
      <c r="A125" s="36"/>
      <c r="B125" s="37"/>
      <c r="C125" s="182" t="s">
        <v>370</v>
      </c>
      <c r="D125" s="182" t="s">
        <v>326</v>
      </c>
      <c r="E125" s="183" t="s">
        <v>371</v>
      </c>
      <c r="F125" s="184" t="s">
        <v>372</v>
      </c>
      <c r="G125" s="185" t="s">
        <v>373</v>
      </c>
      <c r="H125" s="186">
        <v>240</v>
      </c>
      <c r="I125" s="187"/>
      <c r="J125" s="188">
        <f>ROUND(I125*H125,2)</f>
        <v>0</v>
      </c>
      <c r="K125" s="184" t="s">
        <v>329</v>
      </c>
      <c r="L125" s="41"/>
      <c r="M125" s="189" t="s">
        <v>19</v>
      </c>
      <c r="N125" s="190" t="s">
        <v>47</v>
      </c>
      <c r="O125" s="66"/>
      <c r="P125" s="191">
        <f>O125*H125</f>
        <v>0</v>
      </c>
      <c r="Q125" s="191">
        <v>0</v>
      </c>
      <c r="R125" s="191">
        <f>Q125*H125</f>
        <v>0</v>
      </c>
      <c r="S125" s="191">
        <v>0</v>
      </c>
      <c r="T125" s="192">
        <f>S125*H125</f>
        <v>0</v>
      </c>
      <c r="U125" s="36"/>
      <c r="V125" s="36"/>
      <c r="W125" s="36"/>
      <c r="X125" s="36"/>
      <c r="Y125" s="36"/>
      <c r="Z125" s="36"/>
      <c r="AA125" s="36"/>
      <c r="AB125" s="36"/>
      <c r="AC125" s="36"/>
      <c r="AD125" s="36"/>
      <c r="AE125" s="36"/>
      <c r="AR125" s="193" t="s">
        <v>330</v>
      </c>
      <c r="AT125" s="193" t="s">
        <v>326</v>
      </c>
      <c r="AU125" s="193" t="s">
        <v>87</v>
      </c>
      <c r="AY125" s="19" t="s">
        <v>324</v>
      </c>
      <c r="BE125" s="194">
        <f>IF(N125="základní",J125,0)</f>
        <v>0</v>
      </c>
      <c r="BF125" s="194">
        <f>IF(N125="snížená",J125,0)</f>
        <v>0</v>
      </c>
      <c r="BG125" s="194">
        <f>IF(N125="zákl. přenesená",J125,0)</f>
        <v>0</v>
      </c>
      <c r="BH125" s="194">
        <f>IF(N125="sníž. přenesená",J125,0)</f>
        <v>0</v>
      </c>
      <c r="BI125" s="194">
        <f>IF(N125="nulová",J125,0)</f>
        <v>0</v>
      </c>
      <c r="BJ125" s="19" t="s">
        <v>84</v>
      </c>
      <c r="BK125" s="194">
        <f>ROUND(I125*H125,2)</f>
        <v>0</v>
      </c>
      <c r="BL125" s="19" t="s">
        <v>330</v>
      </c>
      <c r="BM125" s="193" t="s">
        <v>374</v>
      </c>
    </row>
    <row r="126" spans="1:65" s="2" customFormat="1" ht="11.25">
      <c r="A126" s="36"/>
      <c r="B126" s="37"/>
      <c r="C126" s="38"/>
      <c r="D126" s="195" t="s">
        <v>332</v>
      </c>
      <c r="E126" s="38"/>
      <c r="F126" s="196" t="s">
        <v>375</v>
      </c>
      <c r="G126" s="38"/>
      <c r="H126" s="38"/>
      <c r="I126" s="197"/>
      <c r="J126" s="38"/>
      <c r="K126" s="38"/>
      <c r="L126" s="41"/>
      <c r="M126" s="198"/>
      <c r="N126" s="199"/>
      <c r="O126" s="66"/>
      <c r="P126" s="66"/>
      <c r="Q126" s="66"/>
      <c r="R126" s="66"/>
      <c r="S126" s="66"/>
      <c r="T126" s="67"/>
      <c r="U126" s="36"/>
      <c r="V126" s="36"/>
      <c r="W126" s="36"/>
      <c r="X126" s="36"/>
      <c r="Y126" s="36"/>
      <c r="Z126" s="36"/>
      <c r="AA126" s="36"/>
      <c r="AB126" s="36"/>
      <c r="AC126" s="36"/>
      <c r="AD126" s="36"/>
      <c r="AE126" s="36"/>
      <c r="AT126" s="19" t="s">
        <v>332</v>
      </c>
      <c r="AU126" s="19" t="s">
        <v>87</v>
      </c>
    </row>
    <row r="127" spans="1:65" s="2" customFormat="1" ht="126.75">
      <c r="A127" s="36"/>
      <c r="B127" s="37"/>
      <c r="C127" s="38"/>
      <c r="D127" s="195" t="s">
        <v>334</v>
      </c>
      <c r="E127" s="38"/>
      <c r="F127" s="200" t="s">
        <v>376</v>
      </c>
      <c r="G127" s="38"/>
      <c r="H127" s="38"/>
      <c r="I127" s="197"/>
      <c r="J127" s="38"/>
      <c r="K127" s="38"/>
      <c r="L127" s="41"/>
      <c r="M127" s="198"/>
      <c r="N127" s="199"/>
      <c r="O127" s="66"/>
      <c r="P127" s="66"/>
      <c r="Q127" s="66"/>
      <c r="R127" s="66"/>
      <c r="S127" s="66"/>
      <c r="T127" s="67"/>
      <c r="U127" s="36"/>
      <c r="V127" s="36"/>
      <c r="W127" s="36"/>
      <c r="X127" s="36"/>
      <c r="Y127" s="36"/>
      <c r="Z127" s="36"/>
      <c r="AA127" s="36"/>
      <c r="AB127" s="36"/>
      <c r="AC127" s="36"/>
      <c r="AD127" s="36"/>
      <c r="AE127" s="36"/>
      <c r="AT127" s="19" t="s">
        <v>334</v>
      </c>
      <c r="AU127" s="19" t="s">
        <v>87</v>
      </c>
    </row>
    <row r="128" spans="1:65" s="13" customFormat="1" ht="11.25">
      <c r="B128" s="201"/>
      <c r="C128" s="202"/>
      <c r="D128" s="195" t="s">
        <v>336</v>
      </c>
      <c r="E128" s="203" t="s">
        <v>19</v>
      </c>
      <c r="F128" s="204" t="s">
        <v>377</v>
      </c>
      <c r="G128" s="202"/>
      <c r="H128" s="205">
        <v>240</v>
      </c>
      <c r="I128" s="206"/>
      <c r="J128" s="202"/>
      <c r="K128" s="202"/>
      <c r="L128" s="207"/>
      <c r="M128" s="208"/>
      <c r="N128" s="209"/>
      <c r="O128" s="209"/>
      <c r="P128" s="209"/>
      <c r="Q128" s="209"/>
      <c r="R128" s="209"/>
      <c r="S128" s="209"/>
      <c r="T128" s="210"/>
      <c r="AT128" s="211" t="s">
        <v>336</v>
      </c>
      <c r="AU128" s="211" t="s">
        <v>87</v>
      </c>
      <c r="AV128" s="13" t="s">
        <v>87</v>
      </c>
      <c r="AW128" s="13" t="s">
        <v>37</v>
      </c>
      <c r="AX128" s="13" t="s">
        <v>84</v>
      </c>
      <c r="AY128" s="211" t="s">
        <v>324</v>
      </c>
    </row>
    <row r="129" spans="1:65" s="2" customFormat="1" ht="14.45" customHeight="1">
      <c r="A129" s="36"/>
      <c r="B129" s="37"/>
      <c r="C129" s="182" t="s">
        <v>378</v>
      </c>
      <c r="D129" s="182" t="s">
        <v>326</v>
      </c>
      <c r="E129" s="183" t="s">
        <v>379</v>
      </c>
      <c r="F129" s="184" t="s">
        <v>380</v>
      </c>
      <c r="G129" s="185" t="s">
        <v>152</v>
      </c>
      <c r="H129" s="186">
        <v>71.915000000000006</v>
      </c>
      <c r="I129" s="187"/>
      <c r="J129" s="188">
        <f>ROUND(I129*H129,2)</f>
        <v>0</v>
      </c>
      <c r="K129" s="184" t="s">
        <v>329</v>
      </c>
      <c r="L129" s="41"/>
      <c r="M129" s="189" t="s">
        <v>19</v>
      </c>
      <c r="N129" s="190" t="s">
        <v>47</v>
      </c>
      <c r="O129" s="66"/>
      <c r="P129" s="191">
        <f>O129*H129</f>
        <v>0</v>
      </c>
      <c r="Q129" s="191">
        <v>0</v>
      </c>
      <c r="R129" s="191">
        <f>Q129*H129</f>
        <v>0</v>
      </c>
      <c r="S129" s="191">
        <v>0</v>
      </c>
      <c r="T129" s="192">
        <f>S129*H129</f>
        <v>0</v>
      </c>
      <c r="U129" s="36"/>
      <c r="V129" s="36"/>
      <c r="W129" s="36"/>
      <c r="X129" s="36"/>
      <c r="Y129" s="36"/>
      <c r="Z129" s="36"/>
      <c r="AA129" s="36"/>
      <c r="AB129" s="36"/>
      <c r="AC129" s="36"/>
      <c r="AD129" s="36"/>
      <c r="AE129" s="36"/>
      <c r="AR129" s="193" t="s">
        <v>330</v>
      </c>
      <c r="AT129" s="193" t="s">
        <v>326</v>
      </c>
      <c r="AU129" s="193" t="s">
        <v>87</v>
      </c>
      <c r="AY129" s="19" t="s">
        <v>324</v>
      </c>
      <c r="BE129" s="194">
        <f>IF(N129="základní",J129,0)</f>
        <v>0</v>
      </c>
      <c r="BF129" s="194">
        <f>IF(N129="snížená",J129,0)</f>
        <v>0</v>
      </c>
      <c r="BG129" s="194">
        <f>IF(N129="zákl. přenesená",J129,0)</f>
        <v>0</v>
      </c>
      <c r="BH129" s="194">
        <f>IF(N129="sníž. přenesená",J129,0)</f>
        <v>0</v>
      </c>
      <c r="BI129" s="194">
        <f>IF(N129="nulová",J129,0)</f>
        <v>0</v>
      </c>
      <c r="BJ129" s="19" t="s">
        <v>84</v>
      </c>
      <c r="BK129" s="194">
        <f>ROUND(I129*H129,2)</f>
        <v>0</v>
      </c>
      <c r="BL129" s="19" t="s">
        <v>330</v>
      </c>
      <c r="BM129" s="193" t="s">
        <v>381</v>
      </c>
    </row>
    <row r="130" spans="1:65" s="2" customFormat="1" ht="19.5">
      <c r="A130" s="36"/>
      <c r="B130" s="37"/>
      <c r="C130" s="38"/>
      <c r="D130" s="195" t="s">
        <v>332</v>
      </c>
      <c r="E130" s="38"/>
      <c r="F130" s="196" t="s">
        <v>382</v>
      </c>
      <c r="G130" s="38"/>
      <c r="H130" s="38"/>
      <c r="I130" s="197"/>
      <c r="J130" s="38"/>
      <c r="K130" s="38"/>
      <c r="L130" s="41"/>
      <c r="M130" s="198"/>
      <c r="N130" s="199"/>
      <c r="O130" s="66"/>
      <c r="P130" s="66"/>
      <c r="Q130" s="66"/>
      <c r="R130" s="66"/>
      <c r="S130" s="66"/>
      <c r="T130" s="67"/>
      <c r="U130" s="36"/>
      <c r="V130" s="36"/>
      <c r="W130" s="36"/>
      <c r="X130" s="36"/>
      <c r="Y130" s="36"/>
      <c r="Z130" s="36"/>
      <c r="AA130" s="36"/>
      <c r="AB130" s="36"/>
      <c r="AC130" s="36"/>
      <c r="AD130" s="36"/>
      <c r="AE130" s="36"/>
      <c r="AT130" s="19" t="s">
        <v>332</v>
      </c>
      <c r="AU130" s="19" t="s">
        <v>87</v>
      </c>
    </row>
    <row r="131" spans="1:65" s="2" customFormat="1" ht="204.75">
      <c r="A131" s="36"/>
      <c r="B131" s="37"/>
      <c r="C131" s="38"/>
      <c r="D131" s="195" t="s">
        <v>334</v>
      </c>
      <c r="E131" s="38"/>
      <c r="F131" s="200" t="s">
        <v>383</v>
      </c>
      <c r="G131" s="38"/>
      <c r="H131" s="38"/>
      <c r="I131" s="197"/>
      <c r="J131" s="38"/>
      <c r="K131" s="38"/>
      <c r="L131" s="41"/>
      <c r="M131" s="198"/>
      <c r="N131" s="199"/>
      <c r="O131" s="66"/>
      <c r="P131" s="66"/>
      <c r="Q131" s="66"/>
      <c r="R131" s="66"/>
      <c r="S131" s="66"/>
      <c r="T131" s="67"/>
      <c r="U131" s="36"/>
      <c r="V131" s="36"/>
      <c r="W131" s="36"/>
      <c r="X131" s="36"/>
      <c r="Y131" s="36"/>
      <c r="Z131" s="36"/>
      <c r="AA131" s="36"/>
      <c r="AB131" s="36"/>
      <c r="AC131" s="36"/>
      <c r="AD131" s="36"/>
      <c r="AE131" s="36"/>
      <c r="AT131" s="19" t="s">
        <v>334</v>
      </c>
      <c r="AU131" s="19" t="s">
        <v>87</v>
      </c>
    </row>
    <row r="132" spans="1:65" s="15" customFormat="1" ht="11.25">
      <c r="B132" s="223"/>
      <c r="C132" s="224"/>
      <c r="D132" s="195" t="s">
        <v>336</v>
      </c>
      <c r="E132" s="225" t="s">
        <v>19</v>
      </c>
      <c r="F132" s="226" t="s">
        <v>384</v>
      </c>
      <c r="G132" s="224"/>
      <c r="H132" s="225" t="s">
        <v>19</v>
      </c>
      <c r="I132" s="227"/>
      <c r="J132" s="224"/>
      <c r="K132" s="224"/>
      <c r="L132" s="228"/>
      <c r="M132" s="229"/>
      <c r="N132" s="230"/>
      <c r="O132" s="230"/>
      <c r="P132" s="230"/>
      <c r="Q132" s="230"/>
      <c r="R132" s="230"/>
      <c r="S132" s="230"/>
      <c r="T132" s="231"/>
      <c r="AT132" s="232" t="s">
        <v>336</v>
      </c>
      <c r="AU132" s="232" t="s">
        <v>87</v>
      </c>
      <c r="AV132" s="15" t="s">
        <v>84</v>
      </c>
      <c r="AW132" s="15" t="s">
        <v>37</v>
      </c>
      <c r="AX132" s="15" t="s">
        <v>76</v>
      </c>
      <c r="AY132" s="232" t="s">
        <v>324</v>
      </c>
    </row>
    <row r="133" spans="1:65" s="15" customFormat="1" ht="11.25">
      <c r="B133" s="223"/>
      <c r="C133" s="224"/>
      <c r="D133" s="195" t="s">
        <v>336</v>
      </c>
      <c r="E133" s="225" t="s">
        <v>19</v>
      </c>
      <c r="F133" s="226" t="s">
        <v>385</v>
      </c>
      <c r="G133" s="224"/>
      <c r="H133" s="225" t="s">
        <v>19</v>
      </c>
      <c r="I133" s="227"/>
      <c r="J133" s="224"/>
      <c r="K133" s="224"/>
      <c r="L133" s="228"/>
      <c r="M133" s="229"/>
      <c r="N133" s="230"/>
      <c r="O133" s="230"/>
      <c r="P133" s="230"/>
      <c r="Q133" s="230"/>
      <c r="R133" s="230"/>
      <c r="S133" s="230"/>
      <c r="T133" s="231"/>
      <c r="AT133" s="232" t="s">
        <v>336</v>
      </c>
      <c r="AU133" s="232" t="s">
        <v>87</v>
      </c>
      <c r="AV133" s="15" t="s">
        <v>84</v>
      </c>
      <c r="AW133" s="15" t="s">
        <v>37</v>
      </c>
      <c r="AX133" s="15" t="s">
        <v>76</v>
      </c>
      <c r="AY133" s="232" t="s">
        <v>324</v>
      </c>
    </row>
    <row r="134" spans="1:65" s="13" customFormat="1" ht="11.25">
      <c r="B134" s="201"/>
      <c r="C134" s="202"/>
      <c r="D134" s="195" t="s">
        <v>336</v>
      </c>
      <c r="E134" s="203" t="s">
        <v>19</v>
      </c>
      <c r="F134" s="204" t="s">
        <v>386</v>
      </c>
      <c r="G134" s="202"/>
      <c r="H134" s="205">
        <v>1.4750000000000001</v>
      </c>
      <c r="I134" s="206"/>
      <c r="J134" s="202"/>
      <c r="K134" s="202"/>
      <c r="L134" s="207"/>
      <c r="M134" s="208"/>
      <c r="N134" s="209"/>
      <c r="O134" s="209"/>
      <c r="P134" s="209"/>
      <c r="Q134" s="209"/>
      <c r="R134" s="209"/>
      <c r="S134" s="209"/>
      <c r="T134" s="210"/>
      <c r="AT134" s="211" t="s">
        <v>336</v>
      </c>
      <c r="AU134" s="211" t="s">
        <v>87</v>
      </c>
      <c r="AV134" s="13" t="s">
        <v>87</v>
      </c>
      <c r="AW134" s="13" t="s">
        <v>37</v>
      </c>
      <c r="AX134" s="13" t="s">
        <v>76</v>
      </c>
      <c r="AY134" s="211" t="s">
        <v>324</v>
      </c>
    </row>
    <row r="135" spans="1:65" s="15" customFormat="1" ht="11.25">
      <c r="B135" s="223"/>
      <c r="C135" s="224"/>
      <c r="D135" s="195" t="s">
        <v>336</v>
      </c>
      <c r="E135" s="225" t="s">
        <v>19</v>
      </c>
      <c r="F135" s="226" t="s">
        <v>387</v>
      </c>
      <c r="G135" s="224"/>
      <c r="H135" s="225" t="s">
        <v>19</v>
      </c>
      <c r="I135" s="227"/>
      <c r="J135" s="224"/>
      <c r="K135" s="224"/>
      <c r="L135" s="228"/>
      <c r="M135" s="229"/>
      <c r="N135" s="230"/>
      <c r="O135" s="230"/>
      <c r="P135" s="230"/>
      <c r="Q135" s="230"/>
      <c r="R135" s="230"/>
      <c r="S135" s="230"/>
      <c r="T135" s="231"/>
      <c r="AT135" s="232" t="s">
        <v>336</v>
      </c>
      <c r="AU135" s="232" t="s">
        <v>87</v>
      </c>
      <c r="AV135" s="15" t="s">
        <v>84</v>
      </c>
      <c r="AW135" s="15" t="s">
        <v>37</v>
      </c>
      <c r="AX135" s="15" t="s">
        <v>76</v>
      </c>
      <c r="AY135" s="232" t="s">
        <v>324</v>
      </c>
    </row>
    <row r="136" spans="1:65" s="13" customFormat="1" ht="11.25">
      <c r="B136" s="201"/>
      <c r="C136" s="202"/>
      <c r="D136" s="195" t="s">
        <v>336</v>
      </c>
      <c r="E136" s="203" t="s">
        <v>19</v>
      </c>
      <c r="F136" s="204" t="s">
        <v>388</v>
      </c>
      <c r="G136" s="202"/>
      <c r="H136" s="205">
        <v>8.82</v>
      </c>
      <c r="I136" s="206"/>
      <c r="J136" s="202"/>
      <c r="K136" s="202"/>
      <c r="L136" s="207"/>
      <c r="M136" s="208"/>
      <c r="N136" s="209"/>
      <c r="O136" s="209"/>
      <c r="P136" s="209"/>
      <c r="Q136" s="209"/>
      <c r="R136" s="209"/>
      <c r="S136" s="209"/>
      <c r="T136" s="210"/>
      <c r="AT136" s="211" t="s">
        <v>336</v>
      </c>
      <c r="AU136" s="211" t="s">
        <v>87</v>
      </c>
      <c r="AV136" s="13" t="s">
        <v>87</v>
      </c>
      <c r="AW136" s="13" t="s">
        <v>37</v>
      </c>
      <c r="AX136" s="13" t="s">
        <v>76</v>
      </c>
      <c r="AY136" s="211" t="s">
        <v>324</v>
      </c>
    </row>
    <row r="137" spans="1:65" s="15" customFormat="1" ht="11.25">
      <c r="B137" s="223"/>
      <c r="C137" s="224"/>
      <c r="D137" s="195" t="s">
        <v>336</v>
      </c>
      <c r="E137" s="225" t="s">
        <v>19</v>
      </c>
      <c r="F137" s="226" t="s">
        <v>389</v>
      </c>
      <c r="G137" s="224"/>
      <c r="H137" s="225" t="s">
        <v>19</v>
      </c>
      <c r="I137" s="227"/>
      <c r="J137" s="224"/>
      <c r="K137" s="224"/>
      <c r="L137" s="228"/>
      <c r="M137" s="229"/>
      <c r="N137" s="230"/>
      <c r="O137" s="230"/>
      <c r="P137" s="230"/>
      <c r="Q137" s="230"/>
      <c r="R137" s="230"/>
      <c r="S137" s="230"/>
      <c r="T137" s="231"/>
      <c r="AT137" s="232" t="s">
        <v>336</v>
      </c>
      <c r="AU137" s="232" t="s">
        <v>87</v>
      </c>
      <c r="AV137" s="15" t="s">
        <v>84</v>
      </c>
      <c r="AW137" s="15" t="s">
        <v>37</v>
      </c>
      <c r="AX137" s="15" t="s">
        <v>76</v>
      </c>
      <c r="AY137" s="232" t="s">
        <v>324</v>
      </c>
    </row>
    <row r="138" spans="1:65" s="13" customFormat="1" ht="11.25">
      <c r="B138" s="201"/>
      <c r="C138" s="202"/>
      <c r="D138" s="195" t="s">
        <v>336</v>
      </c>
      <c r="E138" s="203" t="s">
        <v>19</v>
      </c>
      <c r="F138" s="204" t="s">
        <v>390</v>
      </c>
      <c r="G138" s="202"/>
      <c r="H138" s="205">
        <v>7.05</v>
      </c>
      <c r="I138" s="206"/>
      <c r="J138" s="202"/>
      <c r="K138" s="202"/>
      <c r="L138" s="207"/>
      <c r="M138" s="208"/>
      <c r="N138" s="209"/>
      <c r="O138" s="209"/>
      <c r="P138" s="209"/>
      <c r="Q138" s="209"/>
      <c r="R138" s="209"/>
      <c r="S138" s="209"/>
      <c r="T138" s="210"/>
      <c r="AT138" s="211" t="s">
        <v>336</v>
      </c>
      <c r="AU138" s="211" t="s">
        <v>87</v>
      </c>
      <c r="AV138" s="13" t="s">
        <v>87</v>
      </c>
      <c r="AW138" s="13" t="s">
        <v>37</v>
      </c>
      <c r="AX138" s="13" t="s">
        <v>76</v>
      </c>
      <c r="AY138" s="211" t="s">
        <v>324</v>
      </c>
    </row>
    <row r="139" spans="1:65" s="15" customFormat="1" ht="11.25">
      <c r="B139" s="223"/>
      <c r="C139" s="224"/>
      <c r="D139" s="195" t="s">
        <v>336</v>
      </c>
      <c r="E139" s="225" t="s">
        <v>19</v>
      </c>
      <c r="F139" s="226" t="s">
        <v>391</v>
      </c>
      <c r="G139" s="224"/>
      <c r="H139" s="225" t="s">
        <v>19</v>
      </c>
      <c r="I139" s="227"/>
      <c r="J139" s="224"/>
      <c r="K139" s="224"/>
      <c r="L139" s="228"/>
      <c r="M139" s="229"/>
      <c r="N139" s="230"/>
      <c r="O139" s="230"/>
      <c r="P139" s="230"/>
      <c r="Q139" s="230"/>
      <c r="R139" s="230"/>
      <c r="S139" s="230"/>
      <c r="T139" s="231"/>
      <c r="AT139" s="232" t="s">
        <v>336</v>
      </c>
      <c r="AU139" s="232" t="s">
        <v>87</v>
      </c>
      <c r="AV139" s="15" t="s">
        <v>84</v>
      </c>
      <c r="AW139" s="15" t="s">
        <v>37</v>
      </c>
      <c r="AX139" s="15" t="s">
        <v>76</v>
      </c>
      <c r="AY139" s="232" t="s">
        <v>324</v>
      </c>
    </row>
    <row r="140" spans="1:65" s="13" customFormat="1" ht="11.25">
      <c r="B140" s="201"/>
      <c r="C140" s="202"/>
      <c r="D140" s="195" t="s">
        <v>336</v>
      </c>
      <c r="E140" s="203" t="s">
        <v>19</v>
      </c>
      <c r="F140" s="204" t="s">
        <v>392</v>
      </c>
      <c r="G140" s="202"/>
      <c r="H140" s="205">
        <v>6.6</v>
      </c>
      <c r="I140" s="206"/>
      <c r="J140" s="202"/>
      <c r="K140" s="202"/>
      <c r="L140" s="207"/>
      <c r="M140" s="208"/>
      <c r="N140" s="209"/>
      <c r="O140" s="209"/>
      <c r="P140" s="209"/>
      <c r="Q140" s="209"/>
      <c r="R140" s="209"/>
      <c r="S140" s="209"/>
      <c r="T140" s="210"/>
      <c r="AT140" s="211" t="s">
        <v>336</v>
      </c>
      <c r="AU140" s="211" t="s">
        <v>87</v>
      </c>
      <c r="AV140" s="13" t="s">
        <v>87</v>
      </c>
      <c r="AW140" s="13" t="s">
        <v>37</v>
      </c>
      <c r="AX140" s="13" t="s">
        <v>76</v>
      </c>
      <c r="AY140" s="211" t="s">
        <v>324</v>
      </c>
    </row>
    <row r="141" spans="1:65" s="15" customFormat="1" ht="11.25">
      <c r="B141" s="223"/>
      <c r="C141" s="224"/>
      <c r="D141" s="195" t="s">
        <v>336</v>
      </c>
      <c r="E141" s="225" t="s">
        <v>19</v>
      </c>
      <c r="F141" s="226" t="s">
        <v>393</v>
      </c>
      <c r="G141" s="224"/>
      <c r="H141" s="225" t="s">
        <v>19</v>
      </c>
      <c r="I141" s="227"/>
      <c r="J141" s="224"/>
      <c r="K141" s="224"/>
      <c r="L141" s="228"/>
      <c r="M141" s="229"/>
      <c r="N141" s="230"/>
      <c r="O141" s="230"/>
      <c r="P141" s="230"/>
      <c r="Q141" s="230"/>
      <c r="R141" s="230"/>
      <c r="S141" s="230"/>
      <c r="T141" s="231"/>
      <c r="AT141" s="232" t="s">
        <v>336</v>
      </c>
      <c r="AU141" s="232" t="s">
        <v>87</v>
      </c>
      <c r="AV141" s="15" t="s">
        <v>84</v>
      </c>
      <c r="AW141" s="15" t="s">
        <v>37</v>
      </c>
      <c r="AX141" s="15" t="s">
        <v>76</v>
      </c>
      <c r="AY141" s="232" t="s">
        <v>324</v>
      </c>
    </row>
    <row r="142" spans="1:65" s="13" customFormat="1" ht="11.25">
      <c r="B142" s="201"/>
      <c r="C142" s="202"/>
      <c r="D142" s="195" t="s">
        <v>336</v>
      </c>
      <c r="E142" s="203" t="s">
        <v>19</v>
      </c>
      <c r="F142" s="204" t="s">
        <v>394</v>
      </c>
      <c r="G142" s="202"/>
      <c r="H142" s="205">
        <v>13.92</v>
      </c>
      <c r="I142" s="206"/>
      <c r="J142" s="202"/>
      <c r="K142" s="202"/>
      <c r="L142" s="207"/>
      <c r="M142" s="208"/>
      <c r="N142" s="209"/>
      <c r="O142" s="209"/>
      <c r="P142" s="209"/>
      <c r="Q142" s="209"/>
      <c r="R142" s="209"/>
      <c r="S142" s="209"/>
      <c r="T142" s="210"/>
      <c r="AT142" s="211" t="s">
        <v>336</v>
      </c>
      <c r="AU142" s="211" t="s">
        <v>87</v>
      </c>
      <c r="AV142" s="13" t="s">
        <v>87</v>
      </c>
      <c r="AW142" s="13" t="s">
        <v>37</v>
      </c>
      <c r="AX142" s="13" t="s">
        <v>76</v>
      </c>
      <c r="AY142" s="211" t="s">
        <v>324</v>
      </c>
    </row>
    <row r="143" spans="1:65" s="15" customFormat="1" ht="11.25">
      <c r="B143" s="223"/>
      <c r="C143" s="224"/>
      <c r="D143" s="195" t="s">
        <v>336</v>
      </c>
      <c r="E143" s="225" t="s">
        <v>19</v>
      </c>
      <c r="F143" s="226" t="s">
        <v>395</v>
      </c>
      <c r="G143" s="224"/>
      <c r="H143" s="225" t="s">
        <v>19</v>
      </c>
      <c r="I143" s="227"/>
      <c r="J143" s="224"/>
      <c r="K143" s="224"/>
      <c r="L143" s="228"/>
      <c r="M143" s="229"/>
      <c r="N143" s="230"/>
      <c r="O143" s="230"/>
      <c r="P143" s="230"/>
      <c r="Q143" s="230"/>
      <c r="R143" s="230"/>
      <c r="S143" s="230"/>
      <c r="T143" s="231"/>
      <c r="AT143" s="232" t="s">
        <v>336</v>
      </c>
      <c r="AU143" s="232" t="s">
        <v>87</v>
      </c>
      <c r="AV143" s="15" t="s">
        <v>84</v>
      </c>
      <c r="AW143" s="15" t="s">
        <v>37</v>
      </c>
      <c r="AX143" s="15" t="s">
        <v>76</v>
      </c>
      <c r="AY143" s="232" t="s">
        <v>324</v>
      </c>
    </row>
    <row r="144" spans="1:65" s="13" customFormat="1" ht="11.25">
      <c r="B144" s="201"/>
      <c r="C144" s="202"/>
      <c r="D144" s="195" t="s">
        <v>336</v>
      </c>
      <c r="E144" s="203" t="s">
        <v>19</v>
      </c>
      <c r="F144" s="204" t="s">
        <v>396</v>
      </c>
      <c r="G144" s="202"/>
      <c r="H144" s="205">
        <v>2.87</v>
      </c>
      <c r="I144" s="206"/>
      <c r="J144" s="202"/>
      <c r="K144" s="202"/>
      <c r="L144" s="207"/>
      <c r="M144" s="208"/>
      <c r="N144" s="209"/>
      <c r="O144" s="209"/>
      <c r="P144" s="209"/>
      <c r="Q144" s="209"/>
      <c r="R144" s="209"/>
      <c r="S144" s="209"/>
      <c r="T144" s="210"/>
      <c r="AT144" s="211" t="s">
        <v>336</v>
      </c>
      <c r="AU144" s="211" t="s">
        <v>87</v>
      </c>
      <c r="AV144" s="13" t="s">
        <v>87</v>
      </c>
      <c r="AW144" s="13" t="s">
        <v>37</v>
      </c>
      <c r="AX144" s="13" t="s">
        <v>76</v>
      </c>
      <c r="AY144" s="211" t="s">
        <v>324</v>
      </c>
    </row>
    <row r="145" spans="1:65" s="15" customFormat="1" ht="11.25">
      <c r="B145" s="223"/>
      <c r="C145" s="224"/>
      <c r="D145" s="195" t="s">
        <v>336</v>
      </c>
      <c r="E145" s="225" t="s">
        <v>19</v>
      </c>
      <c r="F145" s="226" t="s">
        <v>397</v>
      </c>
      <c r="G145" s="224"/>
      <c r="H145" s="225" t="s">
        <v>19</v>
      </c>
      <c r="I145" s="227"/>
      <c r="J145" s="224"/>
      <c r="K145" s="224"/>
      <c r="L145" s="228"/>
      <c r="M145" s="229"/>
      <c r="N145" s="230"/>
      <c r="O145" s="230"/>
      <c r="P145" s="230"/>
      <c r="Q145" s="230"/>
      <c r="R145" s="230"/>
      <c r="S145" s="230"/>
      <c r="T145" s="231"/>
      <c r="AT145" s="232" t="s">
        <v>336</v>
      </c>
      <c r="AU145" s="232" t="s">
        <v>87</v>
      </c>
      <c r="AV145" s="15" t="s">
        <v>84</v>
      </c>
      <c r="AW145" s="15" t="s">
        <v>37</v>
      </c>
      <c r="AX145" s="15" t="s">
        <v>76</v>
      </c>
      <c r="AY145" s="232" t="s">
        <v>324</v>
      </c>
    </row>
    <row r="146" spans="1:65" s="13" customFormat="1" ht="11.25">
      <c r="B146" s="201"/>
      <c r="C146" s="202"/>
      <c r="D146" s="195" t="s">
        <v>336</v>
      </c>
      <c r="E146" s="203" t="s">
        <v>19</v>
      </c>
      <c r="F146" s="204" t="s">
        <v>398</v>
      </c>
      <c r="G146" s="202"/>
      <c r="H146" s="205">
        <v>1.54</v>
      </c>
      <c r="I146" s="206"/>
      <c r="J146" s="202"/>
      <c r="K146" s="202"/>
      <c r="L146" s="207"/>
      <c r="M146" s="208"/>
      <c r="N146" s="209"/>
      <c r="O146" s="209"/>
      <c r="P146" s="209"/>
      <c r="Q146" s="209"/>
      <c r="R146" s="209"/>
      <c r="S146" s="209"/>
      <c r="T146" s="210"/>
      <c r="AT146" s="211" t="s">
        <v>336</v>
      </c>
      <c r="AU146" s="211" t="s">
        <v>87</v>
      </c>
      <c r="AV146" s="13" t="s">
        <v>87</v>
      </c>
      <c r="AW146" s="13" t="s">
        <v>37</v>
      </c>
      <c r="AX146" s="13" t="s">
        <v>76</v>
      </c>
      <c r="AY146" s="211" t="s">
        <v>324</v>
      </c>
    </row>
    <row r="147" spans="1:65" s="15" customFormat="1" ht="11.25">
      <c r="B147" s="223"/>
      <c r="C147" s="224"/>
      <c r="D147" s="195" t="s">
        <v>336</v>
      </c>
      <c r="E147" s="225" t="s">
        <v>19</v>
      </c>
      <c r="F147" s="226" t="s">
        <v>399</v>
      </c>
      <c r="G147" s="224"/>
      <c r="H147" s="225" t="s">
        <v>19</v>
      </c>
      <c r="I147" s="227"/>
      <c r="J147" s="224"/>
      <c r="K147" s="224"/>
      <c r="L147" s="228"/>
      <c r="M147" s="229"/>
      <c r="N147" s="230"/>
      <c r="O147" s="230"/>
      <c r="P147" s="230"/>
      <c r="Q147" s="230"/>
      <c r="R147" s="230"/>
      <c r="S147" s="230"/>
      <c r="T147" s="231"/>
      <c r="AT147" s="232" t="s">
        <v>336</v>
      </c>
      <c r="AU147" s="232" t="s">
        <v>87</v>
      </c>
      <c r="AV147" s="15" t="s">
        <v>84</v>
      </c>
      <c r="AW147" s="15" t="s">
        <v>37</v>
      </c>
      <c r="AX147" s="15" t="s">
        <v>76</v>
      </c>
      <c r="AY147" s="232" t="s">
        <v>324</v>
      </c>
    </row>
    <row r="148" spans="1:65" s="13" customFormat="1" ht="11.25">
      <c r="B148" s="201"/>
      <c r="C148" s="202"/>
      <c r="D148" s="195" t="s">
        <v>336</v>
      </c>
      <c r="E148" s="203" t="s">
        <v>19</v>
      </c>
      <c r="F148" s="204" t="s">
        <v>400</v>
      </c>
      <c r="G148" s="202"/>
      <c r="H148" s="205">
        <v>6.06</v>
      </c>
      <c r="I148" s="206"/>
      <c r="J148" s="202"/>
      <c r="K148" s="202"/>
      <c r="L148" s="207"/>
      <c r="M148" s="208"/>
      <c r="N148" s="209"/>
      <c r="O148" s="209"/>
      <c r="P148" s="209"/>
      <c r="Q148" s="209"/>
      <c r="R148" s="209"/>
      <c r="S148" s="209"/>
      <c r="T148" s="210"/>
      <c r="AT148" s="211" t="s">
        <v>336</v>
      </c>
      <c r="AU148" s="211" t="s">
        <v>87</v>
      </c>
      <c r="AV148" s="13" t="s">
        <v>87</v>
      </c>
      <c r="AW148" s="13" t="s">
        <v>37</v>
      </c>
      <c r="AX148" s="13" t="s">
        <v>76</v>
      </c>
      <c r="AY148" s="211" t="s">
        <v>324</v>
      </c>
    </row>
    <row r="149" spans="1:65" s="15" customFormat="1" ht="11.25">
      <c r="B149" s="223"/>
      <c r="C149" s="224"/>
      <c r="D149" s="195" t="s">
        <v>336</v>
      </c>
      <c r="E149" s="225" t="s">
        <v>19</v>
      </c>
      <c r="F149" s="226" t="s">
        <v>401</v>
      </c>
      <c r="G149" s="224"/>
      <c r="H149" s="225" t="s">
        <v>19</v>
      </c>
      <c r="I149" s="227"/>
      <c r="J149" s="224"/>
      <c r="K149" s="224"/>
      <c r="L149" s="228"/>
      <c r="M149" s="229"/>
      <c r="N149" s="230"/>
      <c r="O149" s="230"/>
      <c r="P149" s="230"/>
      <c r="Q149" s="230"/>
      <c r="R149" s="230"/>
      <c r="S149" s="230"/>
      <c r="T149" s="231"/>
      <c r="AT149" s="232" t="s">
        <v>336</v>
      </c>
      <c r="AU149" s="232" t="s">
        <v>87</v>
      </c>
      <c r="AV149" s="15" t="s">
        <v>84</v>
      </c>
      <c r="AW149" s="15" t="s">
        <v>37</v>
      </c>
      <c r="AX149" s="15" t="s">
        <v>76</v>
      </c>
      <c r="AY149" s="232" t="s">
        <v>324</v>
      </c>
    </row>
    <row r="150" spans="1:65" s="13" customFormat="1" ht="11.25">
      <c r="B150" s="201"/>
      <c r="C150" s="202"/>
      <c r="D150" s="195" t="s">
        <v>336</v>
      </c>
      <c r="E150" s="203" t="s">
        <v>19</v>
      </c>
      <c r="F150" s="204" t="s">
        <v>402</v>
      </c>
      <c r="G150" s="202"/>
      <c r="H150" s="205">
        <v>3.78</v>
      </c>
      <c r="I150" s="206"/>
      <c r="J150" s="202"/>
      <c r="K150" s="202"/>
      <c r="L150" s="207"/>
      <c r="M150" s="208"/>
      <c r="N150" s="209"/>
      <c r="O150" s="209"/>
      <c r="P150" s="209"/>
      <c r="Q150" s="209"/>
      <c r="R150" s="209"/>
      <c r="S150" s="209"/>
      <c r="T150" s="210"/>
      <c r="AT150" s="211" t="s">
        <v>336</v>
      </c>
      <c r="AU150" s="211" t="s">
        <v>87</v>
      </c>
      <c r="AV150" s="13" t="s">
        <v>87</v>
      </c>
      <c r="AW150" s="13" t="s">
        <v>37</v>
      </c>
      <c r="AX150" s="13" t="s">
        <v>76</v>
      </c>
      <c r="AY150" s="211" t="s">
        <v>324</v>
      </c>
    </row>
    <row r="151" spans="1:65" s="15" customFormat="1" ht="11.25">
      <c r="B151" s="223"/>
      <c r="C151" s="224"/>
      <c r="D151" s="195" t="s">
        <v>336</v>
      </c>
      <c r="E151" s="225" t="s">
        <v>19</v>
      </c>
      <c r="F151" s="226" t="s">
        <v>403</v>
      </c>
      <c r="G151" s="224"/>
      <c r="H151" s="225" t="s">
        <v>19</v>
      </c>
      <c r="I151" s="227"/>
      <c r="J151" s="224"/>
      <c r="K151" s="224"/>
      <c r="L151" s="228"/>
      <c r="M151" s="229"/>
      <c r="N151" s="230"/>
      <c r="O151" s="230"/>
      <c r="P151" s="230"/>
      <c r="Q151" s="230"/>
      <c r="R151" s="230"/>
      <c r="S151" s="230"/>
      <c r="T151" s="231"/>
      <c r="AT151" s="232" t="s">
        <v>336</v>
      </c>
      <c r="AU151" s="232" t="s">
        <v>87</v>
      </c>
      <c r="AV151" s="15" t="s">
        <v>84</v>
      </c>
      <c r="AW151" s="15" t="s">
        <v>37</v>
      </c>
      <c r="AX151" s="15" t="s">
        <v>76</v>
      </c>
      <c r="AY151" s="232" t="s">
        <v>324</v>
      </c>
    </row>
    <row r="152" spans="1:65" s="13" customFormat="1" ht="11.25">
      <c r="B152" s="201"/>
      <c r="C152" s="202"/>
      <c r="D152" s="195" t="s">
        <v>336</v>
      </c>
      <c r="E152" s="203" t="s">
        <v>19</v>
      </c>
      <c r="F152" s="204" t="s">
        <v>404</v>
      </c>
      <c r="G152" s="202"/>
      <c r="H152" s="205">
        <v>8.32</v>
      </c>
      <c r="I152" s="206"/>
      <c r="J152" s="202"/>
      <c r="K152" s="202"/>
      <c r="L152" s="207"/>
      <c r="M152" s="208"/>
      <c r="N152" s="209"/>
      <c r="O152" s="209"/>
      <c r="P152" s="209"/>
      <c r="Q152" s="209"/>
      <c r="R152" s="209"/>
      <c r="S152" s="209"/>
      <c r="T152" s="210"/>
      <c r="AT152" s="211" t="s">
        <v>336</v>
      </c>
      <c r="AU152" s="211" t="s">
        <v>87</v>
      </c>
      <c r="AV152" s="13" t="s">
        <v>87</v>
      </c>
      <c r="AW152" s="13" t="s">
        <v>37</v>
      </c>
      <c r="AX152" s="13" t="s">
        <v>76</v>
      </c>
      <c r="AY152" s="211" t="s">
        <v>324</v>
      </c>
    </row>
    <row r="153" spans="1:65" s="15" customFormat="1" ht="11.25">
      <c r="B153" s="223"/>
      <c r="C153" s="224"/>
      <c r="D153" s="195" t="s">
        <v>336</v>
      </c>
      <c r="E153" s="225" t="s">
        <v>19</v>
      </c>
      <c r="F153" s="226" t="s">
        <v>405</v>
      </c>
      <c r="G153" s="224"/>
      <c r="H153" s="225" t="s">
        <v>19</v>
      </c>
      <c r="I153" s="227"/>
      <c r="J153" s="224"/>
      <c r="K153" s="224"/>
      <c r="L153" s="228"/>
      <c r="M153" s="229"/>
      <c r="N153" s="230"/>
      <c r="O153" s="230"/>
      <c r="P153" s="230"/>
      <c r="Q153" s="230"/>
      <c r="R153" s="230"/>
      <c r="S153" s="230"/>
      <c r="T153" s="231"/>
      <c r="AT153" s="232" t="s">
        <v>336</v>
      </c>
      <c r="AU153" s="232" t="s">
        <v>87</v>
      </c>
      <c r="AV153" s="15" t="s">
        <v>84</v>
      </c>
      <c r="AW153" s="15" t="s">
        <v>37</v>
      </c>
      <c r="AX153" s="15" t="s">
        <v>76</v>
      </c>
      <c r="AY153" s="232" t="s">
        <v>324</v>
      </c>
    </row>
    <row r="154" spans="1:65" s="13" customFormat="1" ht="11.25">
      <c r="B154" s="201"/>
      <c r="C154" s="202"/>
      <c r="D154" s="195" t="s">
        <v>336</v>
      </c>
      <c r="E154" s="203" t="s">
        <v>19</v>
      </c>
      <c r="F154" s="204" t="s">
        <v>406</v>
      </c>
      <c r="G154" s="202"/>
      <c r="H154" s="205">
        <v>2.1</v>
      </c>
      <c r="I154" s="206"/>
      <c r="J154" s="202"/>
      <c r="K154" s="202"/>
      <c r="L154" s="207"/>
      <c r="M154" s="208"/>
      <c r="N154" s="209"/>
      <c r="O154" s="209"/>
      <c r="P154" s="209"/>
      <c r="Q154" s="209"/>
      <c r="R154" s="209"/>
      <c r="S154" s="209"/>
      <c r="T154" s="210"/>
      <c r="AT154" s="211" t="s">
        <v>336</v>
      </c>
      <c r="AU154" s="211" t="s">
        <v>87</v>
      </c>
      <c r="AV154" s="13" t="s">
        <v>87</v>
      </c>
      <c r="AW154" s="13" t="s">
        <v>37</v>
      </c>
      <c r="AX154" s="13" t="s">
        <v>76</v>
      </c>
      <c r="AY154" s="211" t="s">
        <v>324</v>
      </c>
    </row>
    <row r="155" spans="1:65" s="13" customFormat="1" ht="11.25">
      <c r="B155" s="201"/>
      <c r="C155" s="202"/>
      <c r="D155" s="195" t="s">
        <v>336</v>
      </c>
      <c r="E155" s="203" t="s">
        <v>19</v>
      </c>
      <c r="F155" s="204" t="s">
        <v>407</v>
      </c>
      <c r="G155" s="202"/>
      <c r="H155" s="205">
        <v>9.3800000000000008</v>
      </c>
      <c r="I155" s="206"/>
      <c r="J155" s="202"/>
      <c r="K155" s="202"/>
      <c r="L155" s="207"/>
      <c r="M155" s="208"/>
      <c r="N155" s="209"/>
      <c r="O155" s="209"/>
      <c r="P155" s="209"/>
      <c r="Q155" s="209"/>
      <c r="R155" s="209"/>
      <c r="S155" s="209"/>
      <c r="T155" s="210"/>
      <c r="AT155" s="211" t="s">
        <v>336</v>
      </c>
      <c r="AU155" s="211" t="s">
        <v>87</v>
      </c>
      <c r="AV155" s="13" t="s">
        <v>87</v>
      </c>
      <c r="AW155" s="13" t="s">
        <v>37</v>
      </c>
      <c r="AX155" s="13" t="s">
        <v>76</v>
      </c>
      <c r="AY155" s="211" t="s">
        <v>324</v>
      </c>
    </row>
    <row r="156" spans="1:65" s="14" customFormat="1" ht="11.25">
      <c r="B156" s="212"/>
      <c r="C156" s="213"/>
      <c r="D156" s="195" t="s">
        <v>336</v>
      </c>
      <c r="E156" s="214" t="s">
        <v>212</v>
      </c>
      <c r="F156" s="215" t="s">
        <v>349</v>
      </c>
      <c r="G156" s="213"/>
      <c r="H156" s="216">
        <v>71.915000000000006</v>
      </c>
      <c r="I156" s="217"/>
      <c r="J156" s="213"/>
      <c r="K156" s="213"/>
      <c r="L156" s="218"/>
      <c r="M156" s="219"/>
      <c r="N156" s="220"/>
      <c r="O156" s="220"/>
      <c r="P156" s="220"/>
      <c r="Q156" s="220"/>
      <c r="R156" s="220"/>
      <c r="S156" s="220"/>
      <c r="T156" s="221"/>
      <c r="AT156" s="222" t="s">
        <v>336</v>
      </c>
      <c r="AU156" s="222" t="s">
        <v>87</v>
      </c>
      <c r="AV156" s="14" t="s">
        <v>330</v>
      </c>
      <c r="AW156" s="14" t="s">
        <v>37</v>
      </c>
      <c r="AX156" s="14" t="s">
        <v>84</v>
      </c>
      <c r="AY156" s="222" t="s">
        <v>324</v>
      </c>
    </row>
    <row r="157" spans="1:65" s="2" customFormat="1" ht="14.45" customHeight="1">
      <c r="A157" s="36"/>
      <c r="B157" s="37"/>
      <c r="C157" s="182" t="s">
        <v>408</v>
      </c>
      <c r="D157" s="182" t="s">
        <v>326</v>
      </c>
      <c r="E157" s="183" t="s">
        <v>409</v>
      </c>
      <c r="F157" s="184" t="s">
        <v>410</v>
      </c>
      <c r="G157" s="185" t="s">
        <v>152</v>
      </c>
      <c r="H157" s="186">
        <v>1083.5429999999999</v>
      </c>
      <c r="I157" s="187"/>
      <c r="J157" s="188">
        <f>ROUND(I157*H157,2)</f>
        <v>0</v>
      </c>
      <c r="K157" s="184" t="s">
        <v>329</v>
      </c>
      <c r="L157" s="41"/>
      <c r="M157" s="189" t="s">
        <v>19</v>
      </c>
      <c r="N157" s="190" t="s">
        <v>47</v>
      </c>
      <c r="O157" s="66"/>
      <c r="P157" s="191">
        <f>O157*H157</f>
        <v>0</v>
      </c>
      <c r="Q157" s="191">
        <v>0</v>
      </c>
      <c r="R157" s="191">
        <f>Q157*H157</f>
        <v>0</v>
      </c>
      <c r="S157" s="191">
        <v>0</v>
      </c>
      <c r="T157" s="192">
        <f>S157*H157</f>
        <v>0</v>
      </c>
      <c r="U157" s="36"/>
      <c r="V157" s="36"/>
      <c r="W157" s="36"/>
      <c r="X157" s="36"/>
      <c r="Y157" s="36"/>
      <c r="Z157" s="36"/>
      <c r="AA157" s="36"/>
      <c r="AB157" s="36"/>
      <c r="AC157" s="36"/>
      <c r="AD157" s="36"/>
      <c r="AE157" s="36"/>
      <c r="AR157" s="193" t="s">
        <v>330</v>
      </c>
      <c r="AT157" s="193" t="s">
        <v>326</v>
      </c>
      <c r="AU157" s="193" t="s">
        <v>87</v>
      </c>
      <c r="AY157" s="19" t="s">
        <v>324</v>
      </c>
      <c r="BE157" s="194">
        <f>IF(N157="základní",J157,0)</f>
        <v>0</v>
      </c>
      <c r="BF157" s="194">
        <f>IF(N157="snížená",J157,0)</f>
        <v>0</v>
      </c>
      <c r="BG157" s="194">
        <f>IF(N157="zákl. přenesená",J157,0)</f>
        <v>0</v>
      </c>
      <c r="BH157" s="194">
        <f>IF(N157="sníž. přenesená",J157,0)</f>
        <v>0</v>
      </c>
      <c r="BI157" s="194">
        <f>IF(N157="nulová",J157,0)</f>
        <v>0</v>
      </c>
      <c r="BJ157" s="19" t="s">
        <v>84</v>
      </c>
      <c r="BK157" s="194">
        <f>ROUND(I157*H157,2)</f>
        <v>0</v>
      </c>
      <c r="BL157" s="19" t="s">
        <v>330</v>
      </c>
      <c r="BM157" s="193" t="s">
        <v>411</v>
      </c>
    </row>
    <row r="158" spans="1:65" s="2" customFormat="1" ht="11.25">
      <c r="A158" s="36"/>
      <c r="B158" s="37"/>
      <c r="C158" s="38"/>
      <c r="D158" s="195" t="s">
        <v>332</v>
      </c>
      <c r="E158" s="38"/>
      <c r="F158" s="196" t="s">
        <v>412</v>
      </c>
      <c r="G158" s="38"/>
      <c r="H158" s="38"/>
      <c r="I158" s="197"/>
      <c r="J158" s="38"/>
      <c r="K158" s="38"/>
      <c r="L158" s="41"/>
      <c r="M158" s="198"/>
      <c r="N158" s="199"/>
      <c r="O158" s="66"/>
      <c r="P158" s="66"/>
      <c r="Q158" s="66"/>
      <c r="R158" s="66"/>
      <c r="S158" s="66"/>
      <c r="T158" s="67"/>
      <c r="U158" s="36"/>
      <c r="V158" s="36"/>
      <c r="W158" s="36"/>
      <c r="X158" s="36"/>
      <c r="Y158" s="36"/>
      <c r="Z158" s="36"/>
      <c r="AA158" s="36"/>
      <c r="AB158" s="36"/>
      <c r="AC158" s="36"/>
      <c r="AD158" s="36"/>
      <c r="AE158" s="36"/>
      <c r="AT158" s="19" t="s">
        <v>332</v>
      </c>
      <c r="AU158" s="19" t="s">
        <v>87</v>
      </c>
    </row>
    <row r="159" spans="1:65" s="2" customFormat="1" ht="146.25">
      <c r="A159" s="36"/>
      <c r="B159" s="37"/>
      <c r="C159" s="38"/>
      <c r="D159" s="195" t="s">
        <v>334</v>
      </c>
      <c r="E159" s="38"/>
      <c r="F159" s="200" t="s">
        <v>413</v>
      </c>
      <c r="G159" s="38"/>
      <c r="H159" s="38"/>
      <c r="I159" s="197"/>
      <c r="J159" s="38"/>
      <c r="K159" s="38"/>
      <c r="L159" s="41"/>
      <c r="M159" s="198"/>
      <c r="N159" s="199"/>
      <c r="O159" s="66"/>
      <c r="P159" s="66"/>
      <c r="Q159" s="66"/>
      <c r="R159" s="66"/>
      <c r="S159" s="66"/>
      <c r="T159" s="67"/>
      <c r="U159" s="36"/>
      <c r="V159" s="36"/>
      <c r="W159" s="36"/>
      <c r="X159" s="36"/>
      <c r="Y159" s="36"/>
      <c r="Z159" s="36"/>
      <c r="AA159" s="36"/>
      <c r="AB159" s="36"/>
      <c r="AC159" s="36"/>
      <c r="AD159" s="36"/>
      <c r="AE159" s="36"/>
      <c r="AT159" s="19" t="s">
        <v>334</v>
      </c>
      <c r="AU159" s="19" t="s">
        <v>87</v>
      </c>
    </row>
    <row r="160" spans="1:65" s="13" customFormat="1" ht="11.25">
      <c r="B160" s="201"/>
      <c r="C160" s="202"/>
      <c r="D160" s="195" t="s">
        <v>336</v>
      </c>
      <c r="E160" s="203" t="s">
        <v>19</v>
      </c>
      <c r="F160" s="204" t="s">
        <v>414</v>
      </c>
      <c r="G160" s="202"/>
      <c r="H160" s="205">
        <v>1083.5429999999999</v>
      </c>
      <c r="I160" s="206"/>
      <c r="J160" s="202"/>
      <c r="K160" s="202"/>
      <c r="L160" s="207"/>
      <c r="M160" s="208"/>
      <c r="N160" s="209"/>
      <c r="O160" s="209"/>
      <c r="P160" s="209"/>
      <c r="Q160" s="209"/>
      <c r="R160" s="209"/>
      <c r="S160" s="209"/>
      <c r="T160" s="210"/>
      <c r="AT160" s="211" t="s">
        <v>336</v>
      </c>
      <c r="AU160" s="211" t="s">
        <v>87</v>
      </c>
      <c r="AV160" s="13" t="s">
        <v>87</v>
      </c>
      <c r="AW160" s="13" t="s">
        <v>37</v>
      </c>
      <c r="AX160" s="13" t="s">
        <v>84</v>
      </c>
      <c r="AY160" s="211" t="s">
        <v>324</v>
      </c>
    </row>
    <row r="161" spans="1:65" s="2" customFormat="1" ht="14.45" customHeight="1">
      <c r="A161" s="36"/>
      <c r="B161" s="37"/>
      <c r="C161" s="182" t="s">
        <v>415</v>
      </c>
      <c r="D161" s="182" t="s">
        <v>326</v>
      </c>
      <c r="E161" s="183" t="s">
        <v>416</v>
      </c>
      <c r="F161" s="184" t="s">
        <v>417</v>
      </c>
      <c r="G161" s="185" t="s">
        <v>152</v>
      </c>
      <c r="H161" s="186">
        <v>1083.5429999999999</v>
      </c>
      <c r="I161" s="187"/>
      <c r="J161" s="188">
        <f>ROUND(I161*H161,2)</f>
        <v>0</v>
      </c>
      <c r="K161" s="184" t="s">
        <v>329</v>
      </c>
      <c r="L161" s="41"/>
      <c r="M161" s="189" t="s">
        <v>19</v>
      </c>
      <c r="N161" s="190" t="s">
        <v>47</v>
      </c>
      <c r="O161" s="66"/>
      <c r="P161" s="191">
        <f>O161*H161</f>
        <v>0</v>
      </c>
      <c r="Q161" s="191">
        <v>0</v>
      </c>
      <c r="R161" s="191">
        <f>Q161*H161</f>
        <v>0</v>
      </c>
      <c r="S161" s="191">
        <v>0</v>
      </c>
      <c r="T161" s="192">
        <f>S161*H161</f>
        <v>0</v>
      </c>
      <c r="U161" s="36"/>
      <c r="V161" s="36"/>
      <c r="W161" s="36"/>
      <c r="X161" s="36"/>
      <c r="Y161" s="36"/>
      <c r="Z161" s="36"/>
      <c r="AA161" s="36"/>
      <c r="AB161" s="36"/>
      <c r="AC161" s="36"/>
      <c r="AD161" s="36"/>
      <c r="AE161" s="36"/>
      <c r="AR161" s="193" t="s">
        <v>330</v>
      </c>
      <c r="AT161" s="193" t="s">
        <v>326</v>
      </c>
      <c r="AU161" s="193" t="s">
        <v>87</v>
      </c>
      <c r="AY161" s="19" t="s">
        <v>324</v>
      </c>
      <c r="BE161" s="194">
        <f>IF(N161="základní",J161,0)</f>
        <v>0</v>
      </c>
      <c r="BF161" s="194">
        <f>IF(N161="snížená",J161,0)</f>
        <v>0</v>
      </c>
      <c r="BG161" s="194">
        <f>IF(N161="zákl. přenesená",J161,0)</f>
        <v>0</v>
      </c>
      <c r="BH161" s="194">
        <f>IF(N161="sníž. přenesená",J161,0)</f>
        <v>0</v>
      </c>
      <c r="BI161" s="194">
        <f>IF(N161="nulová",J161,0)</f>
        <v>0</v>
      </c>
      <c r="BJ161" s="19" t="s">
        <v>84</v>
      </c>
      <c r="BK161" s="194">
        <f>ROUND(I161*H161,2)</f>
        <v>0</v>
      </c>
      <c r="BL161" s="19" t="s">
        <v>330</v>
      </c>
      <c r="BM161" s="193" t="s">
        <v>418</v>
      </c>
    </row>
    <row r="162" spans="1:65" s="2" customFormat="1" ht="11.25">
      <c r="A162" s="36"/>
      <c r="B162" s="37"/>
      <c r="C162" s="38"/>
      <c r="D162" s="195" t="s">
        <v>332</v>
      </c>
      <c r="E162" s="38"/>
      <c r="F162" s="196" t="s">
        <v>419</v>
      </c>
      <c r="G162" s="38"/>
      <c r="H162" s="38"/>
      <c r="I162" s="197"/>
      <c r="J162" s="38"/>
      <c r="K162" s="38"/>
      <c r="L162" s="41"/>
      <c r="M162" s="198"/>
      <c r="N162" s="199"/>
      <c r="O162" s="66"/>
      <c r="P162" s="66"/>
      <c r="Q162" s="66"/>
      <c r="R162" s="66"/>
      <c r="S162" s="66"/>
      <c r="T162" s="67"/>
      <c r="U162" s="36"/>
      <c r="V162" s="36"/>
      <c r="W162" s="36"/>
      <c r="X162" s="36"/>
      <c r="Y162" s="36"/>
      <c r="Z162" s="36"/>
      <c r="AA162" s="36"/>
      <c r="AB162" s="36"/>
      <c r="AC162" s="36"/>
      <c r="AD162" s="36"/>
      <c r="AE162" s="36"/>
      <c r="AT162" s="19" t="s">
        <v>332</v>
      </c>
      <c r="AU162" s="19" t="s">
        <v>87</v>
      </c>
    </row>
    <row r="163" spans="1:65" s="2" customFormat="1" ht="146.25">
      <c r="A163" s="36"/>
      <c r="B163" s="37"/>
      <c r="C163" s="38"/>
      <c r="D163" s="195" t="s">
        <v>334</v>
      </c>
      <c r="E163" s="38"/>
      <c r="F163" s="200" t="s">
        <v>413</v>
      </c>
      <c r="G163" s="38"/>
      <c r="H163" s="38"/>
      <c r="I163" s="197"/>
      <c r="J163" s="38"/>
      <c r="K163" s="38"/>
      <c r="L163" s="41"/>
      <c r="M163" s="198"/>
      <c r="N163" s="199"/>
      <c r="O163" s="66"/>
      <c r="P163" s="66"/>
      <c r="Q163" s="66"/>
      <c r="R163" s="66"/>
      <c r="S163" s="66"/>
      <c r="T163" s="67"/>
      <c r="U163" s="36"/>
      <c r="V163" s="36"/>
      <c r="W163" s="36"/>
      <c r="X163" s="36"/>
      <c r="Y163" s="36"/>
      <c r="Z163" s="36"/>
      <c r="AA163" s="36"/>
      <c r="AB163" s="36"/>
      <c r="AC163" s="36"/>
      <c r="AD163" s="36"/>
      <c r="AE163" s="36"/>
      <c r="AT163" s="19" t="s">
        <v>334</v>
      </c>
      <c r="AU163" s="19" t="s">
        <v>87</v>
      </c>
    </row>
    <row r="164" spans="1:65" s="15" customFormat="1" ht="11.25">
      <c r="B164" s="223"/>
      <c r="C164" s="224"/>
      <c r="D164" s="195" t="s">
        <v>336</v>
      </c>
      <c r="E164" s="225" t="s">
        <v>19</v>
      </c>
      <c r="F164" s="226" t="s">
        <v>420</v>
      </c>
      <c r="G164" s="224"/>
      <c r="H164" s="225" t="s">
        <v>19</v>
      </c>
      <c r="I164" s="227"/>
      <c r="J164" s="224"/>
      <c r="K164" s="224"/>
      <c r="L164" s="228"/>
      <c r="M164" s="229"/>
      <c r="N164" s="230"/>
      <c r="O164" s="230"/>
      <c r="P164" s="230"/>
      <c r="Q164" s="230"/>
      <c r="R164" s="230"/>
      <c r="S164" s="230"/>
      <c r="T164" s="231"/>
      <c r="AT164" s="232" t="s">
        <v>336</v>
      </c>
      <c r="AU164" s="232" t="s">
        <v>87</v>
      </c>
      <c r="AV164" s="15" t="s">
        <v>84</v>
      </c>
      <c r="AW164" s="15" t="s">
        <v>37</v>
      </c>
      <c r="AX164" s="15" t="s">
        <v>76</v>
      </c>
      <c r="AY164" s="232" t="s">
        <v>324</v>
      </c>
    </row>
    <row r="165" spans="1:65" s="15" customFormat="1" ht="11.25">
      <c r="B165" s="223"/>
      <c r="C165" s="224"/>
      <c r="D165" s="195" t="s">
        <v>336</v>
      </c>
      <c r="E165" s="225" t="s">
        <v>19</v>
      </c>
      <c r="F165" s="226" t="s">
        <v>421</v>
      </c>
      <c r="G165" s="224"/>
      <c r="H165" s="225" t="s">
        <v>19</v>
      </c>
      <c r="I165" s="227"/>
      <c r="J165" s="224"/>
      <c r="K165" s="224"/>
      <c r="L165" s="228"/>
      <c r="M165" s="229"/>
      <c r="N165" s="230"/>
      <c r="O165" s="230"/>
      <c r="P165" s="230"/>
      <c r="Q165" s="230"/>
      <c r="R165" s="230"/>
      <c r="S165" s="230"/>
      <c r="T165" s="231"/>
      <c r="AT165" s="232" t="s">
        <v>336</v>
      </c>
      <c r="AU165" s="232" t="s">
        <v>87</v>
      </c>
      <c r="AV165" s="15" t="s">
        <v>84</v>
      </c>
      <c r="AW165" s="15" t="s">
        <v>37</v>
      </c>
      <c r="AX165" s="15" t="s">
        <v>76</v>
      </c>
      <c r="AY165" s="232" t="s">
        <v>324</v>
      </c>
    </row>
    <row r="166" spans="1:65" s="13" customFormat="1" ht="11.25">
      <c r="B166" s="201"/>
      <c r="C166" s="202"/>
      <c r="D166" s="195" t="s">
        <v>336</v>
      </c>
      <c r="E166" s="203" t="s">
        <v>19</v>
      </c>
      <c r="F166" s="204" t="s">
        <v>422</v>
      </c>
      <c r="G166" s="202"/>
      <c r="H166" s="205">
        <v>1.7549999999999999</v>
      </c>
      <c r="I166" s="206"/>
      <c r="J166" s="202"/>
      <c r="K166" s="202"/>
      <c r="L166" s="207"/>
      <c r="M166" s="208"/>
      <c r="N166" s="209"/>
      <c r="O166" s="209"/>
      <c r="P166" s="209"/>
      <c r="Q166" s="209"/>
      <c r="R166" s="209"/>
      <c r="S166" s="209"/>
      <c r="T166" s="210"/>
      <c r="AT166" s="211" t="s">
        <v>336</v>
      </c>
      <c r="AU166" s="211" t="s">
        <v>87</v>
      </c>
      <c r="AV166" s="13" t="s">
        <v>87</v>
      </c>
      <c r="AW166" s="13" t="s">
        <v>37</v>
      </c>
      <c r="AX166" s="13" t="s">
        <v>76</v>
      </c>
      <c r="AY166" s="211" t="s">
        <v>324</v>
      </c>
    </row>
    <row r="167" spans="1:65" s="15" customFormat="1" ht="11.25">
      <c r="B167" s="223"/>
      <c r="C167" s="224"/>
      <c r="D167" s="195" t="s">
        <v>336</v>
      </c>
      <c r="E167" s="225" t="s">
        <v>19</v>
      </c>
      <c r="F167" s="226" t="s">
        <v>423</v>
      </c>
      <c r="G167" s="224"/>
      <c r="H167" s="225" t="s">
        <v>19</v>
      </c>
      <c r="I167" s="227"/>
      <c r="J167" s="224"/>
      <c r="K167" s="224"/>
      <c r="L167" s="228"/>
      <c r="M167" s="229"/>
      <c r="N167" s="230"/>
      <c r="O167" s="230"/>
      <c r="P167" s="230"/>
      <c r="Q167" s="230"/>
      <c r="R167" s="230"/>
      <c r="S167" s="230"/>
      <c r="T167" s="231"/>
      <c r="AT167" s="232" t="s">
        <v>336</v>
      </c>
      <c r="AU167" s="232" t="s">
        <v>87</v>
      </c>
      <c r="AV167" s="15" t="s">
        <v>84</v>
      </c>
      <c r="AW167" s="15" t="s">
        <v>37</v>
      </c>
      <c r="AX167" s="15" t="s">
        <v>76</v>
      </c>
      <c r="AY167" s="232" t="s">
        <v>324</v>
      </c>
    </row>
    <row r="168" spans="1:65" s="13" customFormat="1" ht="11.25">
      <c r="B168" s="201"/>
      <c r="C168" s="202"/>
      <c r="D168" s="195" t="s">
        <v>336</v>
      </c>
      <c r="E168" s="203" t="s">
        <v>19</v>
      </c>
      <c r="F168" s="204" t="s">
        <v>424</v>
      </c>
      <c r="G168" s="202"/>
      <c r="H168" s="205">
        <v>3.18</v>
      </c>
      <c r="I168" s="206"/>
      <c r="J168" s="202"/>
      <c r="K168" s="202"/>
      <c r="L168" s="207"/>
      <c r="M168" s="208"/>
      <c r="N168" s="209"/>
      <c r="O168" s="209"/>
      <c r="P168" s="209"/>
      <c r="Q168" s="209"/>
      <c r="R168" s="209"/>
      <c r="S168" s="209"/>
      <c r="T168" s="210"/>
      <c r="AT168" s="211" t="s">
        <v>336</v>
      </c>
      <c r="AU168" s="211" t="s">
        <v>87</v>
      </c>
      <c r="AV168" s="13" t="s">
        <v>87</v>
      </c>
      <c r="AW168" s="13" t="s">
        <v>37</v>
      </c>
      <c r="AX168" s="13" t="s">
        <v>76</v>
      </c>
      <c r="AY168" s="211" t="s">
        <v>324</v>
      </c>
    </row>
    <row r="169" spans="1:65" s="15" customFormat="1" ht="11.25">
      <c r="B169" s="223"/>
      <c r="C169" s="224"/>
      <c r="D169" s="195" t="s">
        <v>336</v>
      </c>
      <c r="E169" s="225" t="s">
        <v>19</v>
      </c>
      <c r="F169" s="226" t="s">
        <v>425</v>
      </c>
      <c r="G169" s="224"/>
      <c r="H169" s="225" t="s">
        <v>19</v>
      </c>
      <c r="I169" s="227"/>
      <c r="J169" s="224"/>
      <c r="K169" s="224"/>
      <c r="L169" s="228"/>
      <c r="M169" s="229"/>
      <c r="N169" s="230"/>
      <c r="O169" s="230"/>
      <c r="P169" s="230"/>
      <c r="Q169" s="230"/>
      <c r="R169" s="230"/>
      <c r="S169" s="230"/>
      <c r="T169" s="231"/>
      <c r="AT169" s="232" t="s">
        <v>336</v>
      </c>
      <c r="AU169" s="232" t="s">
        <v>87</v>
      </c>
      <c r="AV169" s="15" t="s">
        <v>84</v>
      </c>
      <c r="AW169" s="15" t="s">
        <v>37</v>
      </c>
      <c r="AX169" s="15" t="s">
        <v>76</v>
      </c>
      <c r="AY169" s="232" t="s">
        <v>324</v>
      </c>
    </row>
    <row r="170" spans="1:65" s="13" customFormat="1" ht="11.25">
      <c r="B170" s="201"/>
      <c r="C170" s="202"/>
      <c r="D170" s="195" t="s">
        <v>336</v>
      </c>
      <c r="E170" s="203" t="s">
        <v>19</v>
      </c>
      <c r="F170" s="204" t="s">
        <v>426</v>
      </c>
      <c r="G170" s="202"/>
      <c r="H170" s="205">
        <v>4.83</v>
      </c>
      <c r="I170" s="206"/>
      <c r="J170" s="202"/>
      <c r="K170" s="202"/>
      <c r="L170" s="207"/>
      <c r="M170" s="208"/>
      <c r="N170" s="209"/>
      <c r="O170" s="209"/>
      <c r="P170" s="209"/>
      <c r="Q170" s="209"/>
      <c r="R170" s="209"/>
      <c r="S170" s="209"/>
      <c r="T170" s="210"/>
      <c r="AT170" s="211" t="s">
        <v>336</v>
      </c>
      <c r="AU170" s="211" t="s">
        <v>87</v>
      </c>
      <c r="AV170" s="13" t="s">
        <v>87</v>
      </c>
      <c r="AW170" s="13" t="s">
        <v>37</v>
      </c>
      <c r="AX170" s="13" t="s">
        <v>76</v>
      </c>
      <c r="AY170" s="211" t="s">
        <v>324</v>
      </c>
    </row>
    <row r="171" spans="1:65" s="15" customFormat="1" ht="11.25">
      <c r="B171" s="223"/>
      <c r="C171" s="224"/>
      <c r="D171" s="195" t="s">
        <v>336</v>
      </c>
      <c r="E171" s="225" t="s">
        <v>19</v>
      </c>
      <c r="F171" s="226" t="s">
        <v>427</v>
      </c>
      <c r="G171" s="224"/>
      <c r="H171" s="225" t="s">
        <v>19</v>
      </c>
      <c r="I171" s="227"/>
      <c r="J171" s="224"/>
      <c r="K171" s="224"/>
      <c r="L171" s="228"/>
      <c r="M171" s="229"/>
      <c r="N171" s="230"/>
      <c r="O171" s="230"/>
      <c r="P171" s="230"/>
      <c r="Q171" s="230"/>
      <c r="R171" s="230"/>
      <c r="S171" s="230"/>
      <c r="T171" s="231"/>
      <c r="AT171" s="232" t="s">
        <v>336</v>
      </c>
      <c r="AU171" s="232" t="s">
        <v>87</v>
      </c>
      <c r="AV171" s="15" t="s">
        <v>84</v>
      </c>
      <c r="AW171" s="15" t="s">
        <v>37</v>
      </c>
      <c r="AX171" s="15" t="s">
        <v>76</v>
      </c>
      <c r="AY171" s="232" t="s">
        <v>324</v>
      </c>
    </row>
    <row r="172" spans="1:65" s="13" customFormat="1" ht="11.25">
      <c r="B172" s="201"/>
      <c r="C172" s="202"/>
      <c r="D172" s="195" t="s">
        <v>336</v>
      </c>
      <c r="E172" s="203" t="s">
        <v>19</v>
      </c>
      <c r="F172" s="204" t="s">
        <v>428</v>
      </c>
      <c r="G172" s="202"/>
      <c r="H172" s="205">
        <v>6.7350000000000003</v>
      </c>
      <c r="I172" s="206"/>
      <c r="J172" s="202"/>
      <c r="K172" s="202"/>
      <c r="L172" s="207"/>
      <c r="M172" s="208"/>
      <c r="N172" s="209"/>
      <c r="O172" s="209"/>
      <c r="P172" s="209"/>
      <c r="Q172" s="209"/>
      <c r="R172" s="209"/>
      <c r="S172" s="209"/>
      <c r="T172" s="210"/>
      <c r="AT172" s="211" t="s">
        <v>336</v>
      </c>
      <c r="AU172" s="211" t="s">
        <v>87</v>
      </c>
      <c r="AV172" s="13" t="s">
        <v>87</v>
      </c>
      <c r="AW172" s="13" t="s">
        <v>37</v>
      </c>
      <c r="AX172" s="13" t="s">
        <v>76</v>
      </c>
      <c r="AY172" s="211" t="s">
        <v>324</v>
      </c>
    </row>
    <row r="173" spans="1:65" s="15" customFormat="1" ht="11.25">
      <c r="B173" s="223"/>
      <c r="C173" s="224"/>
      <c r="D173" s="195" t="s">
        <v>336</v>
      </c>
      <c r="E173" s="225" t="s">
        <v>19</v>
      </c>
      <c r="F173" s="226" t="s">
        <v>429</v>
      </c>
      <c r="G173" s="224"/>
      <c r="H173" s="225" t="s">
        <v>19</v>
      </c>
      <c r="I173" s="227"/>
      <c r="J173" s="224"/>
      <c r="K173" s="224"/>
      <c r="L173" s="228"/>
      <c r="M173" s="229"/>
      <c r="N173" s="230"/>
      <c r="O173" s="230"/>
      <c r="P173" s="230"/>
      <c r="Q173" s="230"/>
      <c r="R173" s="230"/>
      <c r="S173" s="230"/>
      <c r="T173" s="231"/>
      <c r="AT173" s="232" t="s">
        <v>336</v>
      </c>
      <c r="AU173" s="232" t="s">
        <v>87</v>
      </c>
      <c r="AV173" s="15" t="s">
        <v>84</v>
      </c>
      <c r="AW173" s="15" t="s">
        <v>37</v>
      </c>
      <c r="AX173" s="15" t="s">
        <v>76</v>
      </c>
      <c r="AY173" s="232" t="s">
        <v>324</v>
      </c>
    </row>
    <row r="174" spans="1:65" s="13" customFormat="1" ht="11.25">
      <c r="B174" s="201"/>
      <c r="C174" s="202"/>
      <c r="D174" s="195" t="s">
        <v>336</v>
      </c>
      <c r="E174" s="203" t="s">
        <v>19</v>
      </c>
      <c r="F174" s="204" t="s">
        <v>430</v>
      </c>
      <c r="G174" s="202"/>
      <c r="H174" s="205">
        <v>9.1050000000000004</v>
      </c>
      <c r="I174" s="206"/>
      <c r="J174" s="202"/>
      <c r="K174" s="202"/>
      <c r="L174" s="207"/>
      <c r="M174" s="208"/>
      <c r="N174" s="209"/>
      <c r="O174" s="209"/>
      <c r="P174" s="209"/>
      <c r="Q174" s="209"/>
      <c r="R174" s="209"/>
      <c r="S174" s="209"/>
      <c r="T174" s="210"/>
      <c r="AT174" s="211" t="s">
        <v>336</v>
      </c>
      <c r="AU174" s="211" t="s">
        <v>87</v>
      </c>
      <c r="AV174" s="13" t="s">
        <v>87</v>
      </c>
      <c r="AW174" s="13" t="s">
        <v>37</v>
      </c>
      <c r="AX174" s="13" t="s">
        <v>76</v>
      </c>
      <c r="AY174" s="211" t="s">
        <v>324</v>
      </c>
    </row>
    <row r="175" spans="1:65" s="15" customFormat="1" ht="11.25">
      <c r="B175" s="223"/>
      <c r="C175" s="224"/>
      <c r="D175" s="195" t="s">
        <v>336</v>
      </c>
      <c r="E175" s="225" t="s">
        <v>19</v>
      </c>
      <c r="F175" s="226" t="s">
        <v>431</v>
      </c>
      <c r="G175" s="224"/>
      <c r="H175" s="225" t="s">
        <v>19</v>
      </c>
      <c r="I175" s="227"/>
      <c r="J175" s="224"/>
      <c r="K175" s="224"/>
      <c r="L175" s="228"/>
      <c r="M175" s="229"/>
      <c r="N175" s="230"/>
      <c r="O175" s="230"/>
      <c r="P175" s="230"/>
      <c r="Q175" s="230"/>
      <c r="R175" s="230"/>
      <c r="S175" s="230"/>
      <c r="T175" s="231"/>
      <c r="AT175" s="232" t="s">
        <v>336</v>
      </c>
      <c r="AU175" s="232" t="s">
        <v>87</v>
      </c>
      <c r="AV175" s="15" t="s">
        <v>84</v>
      </c>
      <c r="AW175" s="15" t="s">
        <v>37</v>
      </c>
      <c r="AX175" s="15" t="s">
        <v>76</v>
      </c>
      <c r="AY175" s="232" t="s">
        <v>324</v>
      </c>
    </row>
    <row r="176" spans="1:65" s="13" customFormat="1" ht="11.25">
      <c r="B176" s="201"/>
      <c r="C176" s="202"/>
      <c r="D176" s="195" t="s">
        <v>336</v>
      </c>
      <c r="E176" s="203" t="s">
        <v>19</v>
      </c>
      <c r="F176" s="204" t="s">
        <v>432</v>
      </c>
      <c r="G176" s="202"/>
      <c r="H176" s="205">
        <v>11.52</v>
      </c>
      <c r="I176" s="206"/>
      <c r="J176" s="202"/>
      <c r="K176" s="202"/>
      <c r="L176" s="207"/>
      <c r="M176" s="208"/>
      <c r="N176" s="209"/>
      <c r="O176" s="209"/>
      <c r="P176" s="209"/>
      <c r="Q176" s="209"/>
      <c r="R176" s="209"/>
      <c r="S176" s="209"/>
      <c r="T176" s="210"/>
      <c r="AT176" s="211" t="s">
        <v>336</v>
      </c>
      <c r="AU176" s="211" t="s">
        <v>87</v>
      </c>
      <c r="AV176" s="13" t="s">
        <v>87</v>
      </c>
      <c r="AW176" s="13" t="s">
        <v>37</v>
      </c>
      <c r="AX176" s="13" t="s">
        <v>76</v>
      </c>
      <c r="AY176" s="211" t="s">
        <v>324</v>
      </c>
    </row>
    <row r="177" spans="2:51" s="15" customFormat="1" ht="11.25">
      <c r="B177" s="223"/>
      <c r="C177" s="224"/>
      <c r="D177" s="195" t="s">
        <v>336</v>
      </c>
      <c r="E177" s="225" t="s">
        <v>19</v>
      </c>
      <c r="F177" s="226" t="s">
        <v>433</v>
      </c>
      <c r="G177" s="224"/>
      <c r="H177" s="225" t="s">
        <v>19</v>
      </c>
      <c r="I177" s="227"/>
      <c r="J177" s="224"/>
      <c r="K177" s="224"/>
      <c r="L177" s="228"/>
      <c r="M177" s="229"/>
      <c r="N177" s="230"/>
      <c r="O177" s="230"/>
      <c r="P177" s="230"/>
      <c r="Q177" s="230"/>
      <c r="R177" s="230"/>
      <c r="S177" s="230"/>
      <c r="T177" s="231"/>
      <c r="AT177" s="232" t="s">
        <v>336</v>
      </c>
      <c r="AU177" s="232" t="s">
        <v>87</v>
      </c>
      <c r="AV177" s="15" t="s">
        <v>84</v>
      </c>
      <c r="AW177" s="15" t="s">
        <v>37</v>
      </c>
      <c r="AX177" s="15" t="s">
        <v>76</v>
      </c>
      <c r="AY177" s="232" t="s">
        <v>324</v>
      </c>
    </row>
    <row r="178" spans="2:51" s="13" customFormat="1" ht="11.25">
      <c r="B178" s="201"/>
      <c r="C178" s="202"/>
      <c r="D178" s="195" t="s">
        <v>336</v>
      </c>
      <c r="E178" s="203" t="s">
        <v>19</v>
      </c>
      <c r="F178" s="204" t="s">
        <v>434</v>
      </c>
      <c r="G178" s="202"/>
      <c r="H178" s="205">
        <v>13.545</v>
      </c>
      <c r="I178" s="206"/>
      <c r="J178" s="202"/>
      <c r="K178" s="202"/>
      <c r="L178" s="207"/>
      <c r="M178" s="208"/>
      <c r="N178" s="209"/>
      <c r="O178" s="209"/>
      <c r="P178" s="209"/>
      <c r="Q178" s="209"/>
      <c r="R178" s="209"/>
      <c r="S178" s="209"/>
      <c r="T178" s="210"/>
      <c r="AT178" s="211" t="s">
        <v>336</v>
      </c>
      <c r="AU178" s="211" t="s">
        <v>87</v>
      </c>
      <c r="AV178" s="13" t="s">
        <v>87</v>
      </c>
      <c r="AW178" s="13" t="s">
        <v>37</v>
      </c>
      <c r="AX178" s="13" t="s">
        <v>76</v>
      </c>
      <c r="AY178" s="211" t="s">
        <v>324</v>
      </c>
    </row>
    <row r="179" spans="2:51" s="15" customFormat="1" ht="11.25">
      <c r="B179" s="223"/>
      <c r="C179" s="224"/>
      <c r="D179" s="195" t="s">
        <v>336</v>
      </c>
      <c r="E179" s="225" t="s">
        <v>19</v>
      </c>
      <c r="F179" s="226" t="s">
        <v>435</v>
      </c>
      <c r="G179" s="224"/>
      <c r="H179" s="225" t="s">
        <v>19</v>
      </c>
      <c r="I179" s="227"/>
      <c r="J179" s="224"/>
      <c r="K179" s="224"/>
      <c r="L179" s="228"/>
      <c r="M179" s="229"/>
      <c r="N179" s="230"/>
      <c r="O179" s="230"/>
      <c r="P179" s="230"/>
      <c r="Q179" s="230"/>
      <c r="R179" s="230"/>
      <c r="S179" s="230"/>
      <c r="T179" s="231"/>
      <c r="AT179" s="232" t="s">
        <v>336</v>
      </c>
      <c r="AU179" s="232" t="s">
        <v>87</v>
      </c>
      <c r="AV179" s="15" t="s">
        <v>84</v>
      </c>
      <c r="AW179" s="15" t="s">
        <v>37</v>
      </c>
      <c r="AX179" s="15" t="s">
        <v>76</v>
      </c>
      <c r="AY179" s="232" t="s">
        <v>324</v>
      </c>
    </row>
    <row r="180" spans="2:51" s="13" customFormat="1" ht="11.25">
      <c r="B180" s="201"/>
      <c r="C180" s="202"/>
      <c r="D180" s="195" t="s">
        <v>336</v>
      </c>
      <c r="E180" s="203" t="s">
        <v>19</v>
      </c>
      <c r="F180" s="204" t="s">
        <v>436</v>
      </c>
      <c r="G180" s="202"/>
      <c r="H180" s="205">
        <v>7.665</v>
      </c>
      <c r="I180" s="206"/>
      <c r="J180" s="202"/>
      <c r="K180" s="202"/>
      <c r="L180" s="207"/>
      <c r="M180" s="208"/>
      <c r="N180" s="209"/>
      <c r="O180" s="209"/>
      <c r="P180" s="209"/>
      <c r="Q180" s="209"/>
      <c r="R180" s="209"/>
      <c r="S180" s="209"/>
      <c r="T180" s="210"/>
      <c r="AT180" s="211" t="s">
        <v>336</v>
      </c>
      <c r="AU180" s="211" t="s">
        <v>87</v>
      </c>
      <c r="AV180" s="13" t="s">
        <v>87</v>
      </c>
      <c r="AW180" s="13" t="s">
        <v>37</v>
      </c>
      <c r="AX180" s="13" t="s">
        <v>76</v>
      </c>
      <c r="AY180" s="211" t="s">
        <v>324</v>
      </c>
    </row>
    <row r="181" spans="2:51" s="15" customFormat="1" ht="11.25">
      <c r="B181" s="223"/>
      <c r="C181" s="224"/>
      <c r="D181" s="195" t="s">
        <v>336</v>
      </c>
      <c r="E181" s="225" t="s">
        <v>19</v>
      </c>
      <c r="F181" s="226" t="s">
        <v>437</v>
      </c>
      <c r="G181" s="224"/>
      <c r="H181" s="225" t="s">
        <v>19</v>
      </c>
      <c r="I181" s="227"/>
      <c r="J181" s="224"/>
      <c r="K181" s="224"/>
      <c r="L181" s="228"/>
      <c r="M181" s="229"/>
      <c r="N181" s="230"/>
      <c r="O181" s="230"/>
      <c r="P181" s="230"/>
      <c r="Q181" s="230"/>
      <c r="R181" s="230"/>
      <c r="S181" s="230"/>
      <c r="T181" s="231"/>
      <c r="AT181" s="232" t="s">
        <v>336</v>
      </c>
      <c r="AU181" s="232" t="s">
        <v>87</v>
      </c>
      <c r="AV181" s="15" t="s">
        <v>84</v>
      </c>
      <c r="AW181" s="15" t="s">
        <v>37</v>
      </c>
      <c r="AX181" s="15" t="s">
        <v>76</v>
      </c>
      <c r="AY181" s="232" t="s">
        <v>324</v>
      </c>
    </row>
    <row r="182" spans="2:51" s="13" customFormat="1" ht="11.25">
      <c r="B182" s="201"/>
      <c r="C182" s="202"/>
      <c r="D182" s="195" t="s">
        <v>336</v>
      </c>
      <c r="E182" s="203" t="s">
        <v>19</v>
      </c>
      <c r="F182" s="204" t="s">
        <v>438</v>
      </c>
      <c r="G182" s="202"/>
      <c r="H182" s="205">
        <v>11.53</v>
      </c>
      <c r="I182" s="206"/>
      <c r="J182" s="202"/>
      <c r="K182" s="202"/>
      <c r="L182" s="207"/>
      <c r="M182" s="208"/>
      <c r="N182" s="209"/>
      <c r="O182" s="209"/>
      <c r="P182" s="209"/>
      <c r="Q182" s="209"/>
      <c r="R182" s="209"/>
      <c r="S182" s="209"/>
      <c r="T182" s="210"/>
      <c r="AT182" s="211" t="s">
        <v>336</v>
      </c>
      <c r="AU182" s="211" t="s">
        <v>87</v>
      </c>
      <c r="AV182" s="13" t="s">
        <v>87</v>
      </c>
      <c r="AW182" s="13" t="s">
        <v>37</v>
      </c>
      <c r="AX182" s="13" t="s">
        <v>76</v>
      </c>
      <c r="AY182" s="211" t="s">
        <v>324</v>
      </c>
    </row>
    <row r="183" spans="2:51" s="15" customFormat="1" ht="11.25">
      <c r="B183" s="223"/>
      <c r="C183" s="224"/>
      <c r="D183" s="195" t="s">
        <v>336</v>
      </c>
      <c r="E183" s="225" t="s">
        <v>19</v>
      </c>
      <c r="F183" s="226" t="s">
        <v>439</v>
      </c>
      <c r="G183" s="224"/>
      <c r="H183" s="225" t="s">
        <v>19</v>
      </c>
      <c r="I183" s="227"/>
      <c r="J183" s="224"/>
      <c r="K183" s="224"/>
      <c r="L183" s="228"/>
      <c r="M183" s="229"/>
      <c r="N183" s="230"/>
      <c r="O183" s="230"/>
      <c r="P183" s="230"/>
      <c r="Q183" s="230"/>
      <c r="R183" s="230"/>
      <c r="S183" s="230"/>
      <c r="T183" s="231"/>
      <c r="AT183" s="232" t="s">
        <v>336</v>
      </c>
      <c r="AU183" s="232" t="s">
        <v>87</v>
      </c>
      <c r="AV183" s="15" t="s">
        <v>84</v>
      </c>
      <c r="AW183" s="15" t="s">
        <v>37</v>
      </c>
      <c r="AX183" s="15" t="s">
        <v>76</v>
      </c>
      <c r="AY183" s="232" t="s">
        <v>324</v>
      </c>
    </row>
    <row r="184" spans="2:51" s="13" customFormat="1" ht="11.25">
      <c r="B184" s="201"/>
      <c r="C184" s="202"/>
      <c r="D184" s="195" t="s">
        <v>336</v>
      </c>
      <c r="E184" s="203" t="s">
        <v>19</v>
      </c>
      <c r="F184" s="204" t="s">
        <v>440</v>
      </c>
      <c r="G184" s="202"/>
      <c r="H184" s="205">
        <v>29.225000000000001</v>
      </c>
      <c r="I184" s="206"/>
      <c r="J184" s="202"/>
      <c r="K184" s="202"/>
      <c r="L184" s="207"/>
      <c r="M184" s="208"/>
      <c r="N184" s="209"/>
      <c r="O184" s="209"/>
      <c r="P184" s="209"/>
      <c r="Q184" s="209"/>
      <c r="R184" s="209"/>
      <c r="S184" s="209"/>
      <c r="T184" s="210"/>
      <c r="AT184" s="211" t="s">
        <v>336</v>
      </c>
      <c r="AU184" s="211" t="s">
        <v>87</v>
      </c>
      <c r="AV184" s="13" t="s">
        <v>87</v>
      </c>
      <c r="AW184" s="13" t="s">
        <v>37</v>
      </c>
      <c r="AX184" s="13" t="s">
        <v>76</v>
      </c>
      <c r="AY184" s="211" t="s">
        <v>324</v>
      </c>
    </row>
    <row r="185" spans="2:51" s="15" customFormat="1" ht="11.25">
      <c r="B185" s="223"/>
      <c r="C185" s="224"/>
      <c r="D185" s="195" t="s">
        <v>336</v>
      </c>
      <c r="E185" s="225" t="s">
        <v>19</v>
      </c>
      <c r="F185" s="226" t="s">
        <v>441</v>
      </c>
      <c r="G185" s="224"/>
      <c r="H185" s="225" t="s">
        <v>19</v>
      </c>
      <c r="I185" s="227"/>
      <c r="J185" s="224"/>
      <c r="K185" s="224"/>
      <c r="L185" s="228"/>
      <c r="M185" s="229"/>
      <c r="N185" s="230"/>
      <c r="O185" s="230"/>
      <c r="P185" s="230"/>
      <c r="Q185" s="230"/>
      <c r="R185" s="230"/>
      <c r="S185" s="230"/>
      <c r="T185" s="231"/>
      <c r="AT185" s="232" t="s">
        <v>336</v>
      </c>
      <c r="AU185" s="232" t="s">
        <v>87</v>
      </c>
      <c r="AV185" s="15" t="s">
        <v>84</v>
      </c>
      <c r="AW185" s="15" t="s">
        <v>37</v>
      </c>
      <c r="AX185" s="15" t="s">
        <v>76</v>
      </c>
      <c r="AY185" s="232" t="s">
        <v>324</v>
      </c>
    </row>
    <row r="186" spans="2:51" s="13" customFormat="1" ht="11.25">
      <c r="B186" s="201"/>
      <c r="C186" s="202"/>
      <c r="D186" s="195" t="s">
        <v>336</v>
      </c>
      <c r="E186" s="203" t="s">
        <v>19</v>
      </c>
      <c r="F186" s="204" t="s">
        <v>442</v>
      </c>
      <c r="G186" s="202"/>
      <c r="H186" s="205">
        <v>29.574999999999999</v>
      </c>
      <c r="I186" s="206"/>
      <c r="J186" s="202"/>
      <c r="K186" s="202"/>
      <c r="L186" s="207"/>
      <c r="M186" s="208"/>
      <c r="N186" s="209"/>
      <c r="O186" s="209"/>
      <c r="P186" s="209"/>
      <c r="Q186" s="209"/>
      <c r="R186" s="209"/>
      <c r="S186" s="209"/>
      <c r="T186" s="210"/>
      <c r="AT186" s="211" t="s">
        <v>336</v>
      </c>
      <c r="AU186" s="211" t="s">
        <v>87</v>
      </c>
      <c r="AV186" s="13" t="s">
        <v>87</v>
      </c>
      <c r="AW186" s="13" t="s">
        <v>37</v>
      </c>
      <c r="AX186" s="13" t="s">
        <v>76</v>
      </c>
      <c r="AY186" s="211" t="s">
        <v>324</v>
      </c>
    </row>
    <row r="187" spans="2:51" s="15" customFormat="1" ht="11.25">
      <c r="B187" s="223"/>
      <c r="C187" s="224"/>
      <c r="D187" s="195" t="s">
        <v>336</v>
      </c>
      <c r="E187" s="225" t="s">
        <v>19</v>
      </c>
      <c r="F187" s="226" t="s">
        <v>443</v>
      </c>
      <c r="G187" s="224"/>
      <c r="H187" s="225" t="s">
        <v>19</v>
      </c>
      <c r="I187" s="227"/>
      <c r="J187" s="224"/>
      <c r="K187" s="224"/>
      <c r="L187" s="228"/>
      <c r="M187" s="229"/>
      <c r="N187" s="230"/>
      <c r="O187" s="230"/>
      <c r="P187" s="230"/>
      <c r="Q187" s="230"/>
      <c r="R187" s="230"/>
      <c r="S187" s="230"/>
      <c r="T187" s="231"/>
      <c r="AT187" s="232" t="s">
        <v>336</v>
      </c>
      <c r="AU187" s="232" t="s">
        <v>87</v>
      </c>
      <c r="AV187" s="15" t="s">
        <v>84</v>
      </c>
      <c r="AW187" s="15" t="s">
        <v>37</v>
      </c>
      <c r="AX187" s="15" t="s">
        <v>76</v>
      </c>
      <c r="AY187" s="232" t="s">
        <v>324</v>
      </c>
    </row>
    <row r="188" spans="2:51" s="13" customFormat="1" ht="11.25">
      <c r="B188" s="201"/>
      <c r="C188" s="202"/>
      <c r="D188" s="195" t="s">
        <v>336</v>
      </c>
      <c r="E188" s="203" t="s">
        <v>19</v>
      </c>
      <c r="F188" s="204" t="s">
        <v>444</v>
      </c>
      <c r="G188" s="202"/>
      <c r="H188" s="205">
        <v>29.65</v>
      </c>
      <c r="I188" s="206"/>
      <c r="J188" s="202"/>
      <c r="K188" s="202"/>
      <c r="L188" s="207"/>
      <c r="M188" s="208"/>
      <c r="N188" s="209"/>
      <c r="O188" s="209"/>
      <c r="P188" s="209"/>
      <c r="Q188" s="209"/>
      <c r="R188" s="209"/>
      <c r="S188" s="209"/>
      <c r="T188" s="210"/>
      <c r="AT188" s="211" t="s">
        <v>336</v>
      </c>
      <c r="AU188" s="211" t="s">
        <v>87</v>
      </c>
      <c r="AV188" s="13" t="s">
        <v>87</v>
      </c>
      <c r="AW188" s="13" t="s">
        <v>37</v>
      </c>
      <c r="AX188" s="13" t="s">
        <v>76</v>
      </c>
      <c r="AY188" s="211" t="s">
        <v>324</v>
      </c>
    </row>
    <row r="189" spans="2:51" s="15" customFormat="1" ht="11.25">
      <c r="B189" s="223"/>
      <c r="C189" s="224"/>
      <c r="D189" s="195" t="s">
        <v>336</v>
      </c>
      <c r="E189" s="225" t="s">
        <v>19</v>
      </c>
      <c r="F189" s="226" t="s">
        <v>445</v>
      </c>
      <c r="G189" s="224"/>
      <c r="H189" s="225" t="s">
        <v>19</v>
      </c>
      <c r="I189" s="227"/>
      <c r="J189" s="224"/>
      <c r="K189" s="224"/>
      <c r="L189" s="228"/>
      <c r="M189" s="229"/>
      <c r="N189" s="230"/>
      <c r="O189" s="230"/>
      <c r="P189" s="230"/>
      <c r="Q189" s="230"/>
      <c r="R189" s="230"/>
      <c r="S189" s="230"/>
      <c r="T189" s="231"/>
      <c r="AT189" s="232" t="s">
        <v>336</v>
      </c>
      <c r="AU189" s="232" t="s">
        <v>87</v>
      </c>
      <c r="AV189" s="15" t="s">
        <v>84</v>
      </c>
      <c r="AW189" s="15" t="s">
        <v>37</v>
      </c>
      <c r="AX189" s="15" t="s">
        <v>76</v>
      </c>
      <c r="AY189" s="232" t="s">
        <v>324</v>
      </c>
    </row>
    <row r="190" spans="2:51" s="13" customFormat="1" ht="11.25">
      <c r="B190" s="201"/>
      <c r="C190" s="202"/>
      <c r="D190" s="195" t="s">
        <v>336</v>
      </c>
      <c r="E190" s="203" t="s">
        <v>19</v>
      </c>
      <c r="F190" s="204" t="s">
        <v>446</v>
      </c>
      <c r="G190" s="202"/>
      <c r="H190" s="205">
        <v>29.875</v>
      </c>
      <c r="I190" s="206"/>
      <c r="J190" s="202"/>
      <c r="K190" s="202"/>
      <c r="L190" s="207"/>
      <c r="M190" s="208"/>
      <c r="N190" s="209"/>
      <c r="O190" s="209"/>
      <c r="P190" s="209"/>
      <c r="Q190" s="209"/>
      <c r="R190" s="209"/>
      <c r="S190" s="209"/>
      <c r="T190" s="210"/>
      <c r="AT190" s="211" t="s">
        <v>336</v>
      </c>
      <c r="AU190" s="211" t="s">
        <v>87</v>
      </c>
      <c r="AV190" s="13" t="s">
        <v>87</v>
      </c>
      <c r="AW190" s="13" t="s">
        <v>37</v>
      </c>
      <c r="AX190" s="13" t="s">
        <v>76</v>
      </c>
      <c r="AY190" s="211" t="s">
        <v>324</v>
      </c>
    </row>
    <row r="191" spans="2:51" s="15" customFormat="1" ht="11.25">
      <c r="B191" s="223"/>
      <c r="C191" s="224"/>
      <c r="D191" s="195" t="s">
        <v>336</v>
      </c>
      <c r="E191" s="225" t="s">
        <v>19</v>
      </c>
      <c r="F191" s="226" t="s">
        <v>447</v>
      </c>
      <c r="G191" s="224"/>
      <c r="H191" s="225" t="s">
        <v>19</v>
      </c>
      <c r="I191" s="227"/>
      <c r="J191" s="224"/>
      <c r="K191" s="224"/>
      <c r="L191" s="228"/>
      <c r="M191" s="229"/>
      <c r="N191" s="230"/>
      <c r="O191" s="230"/>
      <c r="P191" s="230"/>
      <c r="Q191" s="230"/>
      <c r="R191" s="230"/>
      <c r="S191" s="230"/>
      <c r="T191" s="231"/>
      <c r="AT191" s="232" t="s">
        <v>336</v>
      </c>
      <c r="AU191" s="232" t="s">
        <v>87</v>
      </c>
      <c r="AV191" s="15" t="s">
        <v>84</v>
      </c>
      <c r="AW191" s="15" t="s">
        <v>37</v>
      </c>
      <c r="AX191" s="15" t="s">
        <v>76</v>
      </c>
      <c r="AY191" s="232" t="s">
        <v>324</v>
      </c>
    </row>
    <row r="192" spans="2:51" s="13" customFormat="1" ht="11.25">
      <c r="B192" s="201"/>
      <c r="C192" s="202"/>
      <c r="D192" s="195" t="s">
        <v>336</v>
      </c>
      <c r="E192" s="203" t="s">
        <v>19</v>
      </c>
      <c r="F192" s="204" t="s">
        <v>448</v>
      </c>
      <c r="G192" s="202"/>
      <c r="H192" s="205">
        <v>30.4</v>
      </c>
      <c r="I192" s="206"/>
      <c r="J192" s="202"/>
      <c r="K192" s="202"/>
      <c r="L192" s="207"/>
      <c r="M192" s="208"/>
      <c r="N192" s="209"/>
      <c r="O192" s="209"/>
      <c r="P192" s="209"/>
      <c r="Q192" s="209"/>
      <c r="R192" s="209"/>
      <c r="S192" s="209"/>
      <c r="T192" s="210"/>
      <c r="AT192" s="211" t="s">
        <v>336</v>
      </c>
      <c r="AU192" s="211" t="s">
        <v>87</v>
      </c>
      <c r="AV192" s="13" t="s">
        <v>87</v>
      </c>
      <c r="AW192" s="13" t="s">
        <v>37</v>
      </c>
      <c r="AX192" s="13" t="s">
        <v>76</v>
      </c>
      <c r="AY192" s="211" t="s">
        <v>324</v>
      </c>
    </row>
    <row r="193" spans="2:51" s="15" customFormat="1" ht="11.25">
      <c r="B193" s="223"/>
      <c r="C193" s="224"/>
      <c r="D193" s="195" t="s">
        <v>336</v>
      </c>
      <c r="E193" s="225" t="s">
        <v>19</v>
      </c>
      <c r="F193" s="226" t="s">
        <v>449</v>
      </c>
      <c r="G193" s="224"/>
      <c r="H193" s="225" t="s">
        <v>19</v>
      </c>
      <c r="I193" s="227"/>
      <c r="J193" s="224"/>
      <c r="K193" s="224"/>
      <c r="L193" s="228"/>
      <c r="M193" s="229"/>
      <c r="N193" s="230"/>
      <c r="O193" s="230"/>
      <c r="P193" s="230"/>
      <c r="Q193" s="230"/>
      <c r="R193" s="230"/>
      <c r="S193" s="230"/>
      <c r="T193" s="231"/>
      <c r="AT193" s="232" t="s">
        <v>336</v>
      </c>
      <c r="AU193" s="232" t="s">
        <v>87</v>
      </c>
      <c r="AV193" s="15" t="s">
        <v>84</v>
      </c>
      <c r="AW193" s="15" t="s">
        <v>37</v>
      </c>
      <c r="AX193" s="15" t="s">
        <v>76</v>
      </c>
      <c r="AY193" s="232" t="s">
        <v>324</v>
      </c>
    </row>
    <row r="194" spans="2:51" s="13" customFormat="1" ht="11.25">
      <c r="B194" s="201"/>
      <c r="C194" s="202"/>
      <c r="D194" s="195" t="s">
        <v>336</v>
      </c>
      <c r="E194" s="203" t="s">
        <v>19</v>
      </c>
      <c r="F194" s="204" t="s">
        <v>450</v>
      </c>
      <c r="G194" s="202"/>
      <c r="H194" s="205">
        <v>32.975000000000001</v>
      </c>
      <c r="I194" s="206"/>
      <c r="J194" s="202"/>
      <c r="K194" s="202"/>
      <c r="L194" s="207"/>
      <c r="M194" s="208"/>
      <c r="N194" s="209"/>
      <c r="O194" s="209"/>
      <c r="P194" s="209"/>
      <c r="Q194" s="209"/>
      <c r="R194" s="209"/>
      <c r="S194" s="209"/>
      <c r="T194" s="210"/>
      <c r="AT194" s="211" t="s">
        <v>336</v>
      </c>
      <c r="AU194" s="211" t="s">
        <v>87</v>
      </c>
      <c r="AV194" s="13" t="s">
        <v>87</v>
      </c>
      <c r="AW194" s="13" t="s">
        <v>37</v>
      </c>
      <c r="AX194" s="13" t="s">
        <v>76</v>
      </c>
      <c r="AY194" s="211" t="s">
        <v>324</v>
      </c>
    </row>
    <row r="195" spans="2:51" s="15" customFormat="1" ht="11.25">
      <c r="B195" s="223"/>
      <c r="C195" s="224"/>
      <c r="D195" s="195" t="s">
        <v>336</v>
      </c>
      <c r="E195" s="225" t="s">
        <v>19</v>
      </c>
      <c r="F195" s="226" t="s">
        <v>451</v>
      </c>
      <c r="G195" s="224"/>
      <c r="H195" s="225" t="s">
        <v>19</v>
      </c>
      <c r="I195" s="227"/>
      <c r="J195" s="224"/>
      <c r="K195" s="224"/>
      <c r="L195" s="228"/>
      <c r="M195" s="229"/>
      <c r="N195" s="230"/>
      <c r="O195" s="230"/>
      <c r="P195" s="230"/>
      <c r="Q195" s="230"/>
      <c r="R195" s="230"/>
      <c r="S195" s="230"/>
      <c r="T195" s="231"/>
      <c r="AT195" s="232" t="s">
        <v>336</v>
      </c>
      <c r="AU195" s="232" t="s">
        <v>87</v>
      </c>
      <c r="AV195" s="15" t="s">
        <v>84</v>
      </c>
      <c r="AW195" s="15" t="s">
        <v>37</v>
      </c>
      <c r="AX195" s="15" t="s">
        <v>76</v>
      </c>
      <c r="AY195" s="232" t="s">
        <v>324</v>
      </c>
    </row>
    <row r="196" spans="2:51" s="13" customFormat="1" ht="11.25">
      <c r="B196" s="201"/>
      <c r="C196" s="202"/>
      <c r="D196" s="195" t="s">
        <v>336</v>
      </c>
      <c r="E196" s="203" t="s">
        <v>19</v>
      </c>
      <c r="F196" s="204" t="s">
        <v>452</v>
      </c>
      <c r="G196" s="202"/>
      <c r="H196" s="205">
        <v>42.148000000000003</v>
      </c>
      <c r="I196" s="206"/>
      <c r="J196" s="202"/>
      <c r="K196" s="202"/>
      <c r="L196" s="207"/>
      <c r="M196" s="208"/>
      <c r="N196" s="209"/>
      <c r="O196" s="209"/>
      <c r="P196" s="209"/>
      <c r="Q196" s="209"/>
      <c r="R196" s="209"/>
      <c r="S196" s="209"/>
      <c r="T196" s="210"/>
      <c r="AT196" s="211" t="s">
        <v>336</v>
      </c>
      <c r="AU196" s="211" t="s">
        <v>87</v>
      </c>
      <c r="AV196" s="13" t="s">
        <v>87</v>
      </c>
      <c r="AW196" s="13" t="s">
        <v>37</v>
      </c>
      <c r="AX196" s="13" t="s">
        <v>76</v>
      </c>
      <c r="AY196" s="211" t="s">
        <v>324</v>
      </c>
    </row>
    <row r="197" spans="2:51" s="15" customFormat="1" ht="11.25">
      <c r="B197" s="223"/>
      <c r="C197" s="224"/>
      <c r="D197" s="195" t="s">
        <v>336</v>
      </c>
      <c r="E197" s="225" t="s">
        <v>19</v>
      </c>
      <c r="F197" s="226" t="s">
        <v>453</v>
      </c>
      <c r="G197" s="224"/>
      <c r="H197" s="225" t="s">
        <v>19</v>
      </c>
      <c r="I197" s="227"/>
      <c r="J197" s="224"/>
      <c r="K197" s="224"/>
      <c r="L197" s="228"/>
      <c r="M197" s="229"/>
      <c r="N197" s="230"/>
      <c r="O197" s="230"/>
      <c r="P197" s="230"/>
      <c r="Q197" s="230"/>
      <c r="R197" s="230"/>
      <c r="S197" s="230"/>
      <c r="T197" s="231"/>
      <c r="AT197" s="232" t="s">
        <v>336</v>
      </c>
      <c r="AU197" s="232" t="s">
        <v>87</v>
      </c>
      <c r="AV197" s="15" t="s">
        <v>84</v>
      </c>
      <c r="AW197" s="15" t="s">
        <v>37</v>
      </c>
      <c r="AX197" s="15" t="s">
        <v>76</v>
      </c>
      <c r="AY197" s="232" t="s">
        <v>324</v>
      </c>
    </row>
    <row r="198" spans="2:51" s="13" customFormat="1" ht="11.25">
      <c r="B198" s="201"/>
      <c r="C198" s="202"/>
      <c r="D198" s="195" t="s">
        <v>336</v>
      </c>
      <c r="E198" s="203" t="s">
        <v>19</v>
      </c>
      <c r="F198" s="204" t="s">
        <v>454</v>
      </c>
      <c r="G198" s="202"/>
      <c r="H198" s="205">
        <v>10.02</v>
      </c>
      <c r="I198" s="206"/>
      <c r="J198" s="202"/>
      <c r="K198" s="202"/>
      <c r="L198" s="207"/>
      <c r="M198" s="208"/>
      <c r="N198" s="209"/>
      <c r="O198" s="209"/>
      <c r="P198" s="209"/>
      <c r="Q198" s="209"/>
      <c r="R198" s="209"/>
      <c r="S198" s="209"/>
      <c r="T198" s="210"/>
      <c r="AT198" s="211" t="s">
        <v>336</v>
      </c>
      <c r="AU198" s="211" t="s">
        <v>87</v>
      </c>
      <c r="AV198" s="13" t="s">
        <v>87</v>
      </c>
      <c r="AW198" s="13" t="s">
        <v>37</v>
      </c>
      <c r="AX198" s="13" t="s">
        <v>76</v>
      </c>
      <c r="AY198" s="211" t="s">
        <v>324</v>
      </c>
    </row>
    <row r="199" spans="2:51" s="15" customFormat="1" ht="11.25">
      <c r="B199" s="223"/>
      <c r="C199" s="224"/>
      <c r="D199" s="195" t="s">
        <v>336</v>
      </c>
      <c r="E199" s="225" t="s">
        <v>19</v>
      </c>
      <c r="F199" s="226" t="s">
        <v>455</v>
      </c>
      <c r="G199" s="224"/>
      <c r="H199" s="225" t="s">
        <v>19</v>
      </c>
      <c r="I199" s="227"/>
      <c r="J199" s="224"/>
      <c r="K199" s="224"/>
      <c r="L199" s="228"/>
      <c r="M199" s="229"/>
      <c r="N199" s="230"/>
      <c r="O199" s="230"/>
      <c r="P199" s="230"/>
      <c r="Q199" s="230"/>
      <c r="R199" s="230"/>
      <c r="S199" s="230"/>
      <c r="T199" s="231"/>
      <c r="AT199" s="232" t="s">
        <v>336</v>
      </c>
      <c r="AU199" s="232" t="s">
        <v>87</v>
      </c>
      <c r="AV199" s="15" t="s">
        <v>84</v>
      </c>
      <c r="AW199" s="15" t="s">
        <v>37</v>
      </c>
      <c r="AX199" s="15" t="s">
        <v>76</v>
      </c>
      <c r="AY199" s="232" t="s">
        <v>324</v>
      </c>
    </row>
    <row r="200" spans="2:51" s="13" customFormat="1" ht="11.25">
      <c r="B200" s="201"/>
      <c r="C200" s="202"/>
      <c r="D200" s="195" t="s">
        <v>336</v>
      </c>
      <c r="E200" s="203" t="s">
        <v>19</v>
      </c>
      <c r="F200" s="204" t="s">
        <v>456</v>
      </c>
      <c r="G200" s="202"/>
      <c r="H200" s="205">
        <v>4.7880000000000003</v>
      </c>
      <c r="I200" s="206"/>
      <c r="J200" s="202"/>
      <c r="K200" s="202"/>
      <c r="L200" s="207"/>
      <c r="M200" s="208"/>
      <c r="N200" s="209"/>
      <c r="O200" s="209"/>
      <c r="P200" s="209"/>
      <c r="Q200" s="209"/>
      <c r="R200" s="209"/>
      <c r="S200" s="209"/>
      <c r="T200" s="210"/>
      <c r="AT200" s="211" t="s">
        <v>336</v>
      </c>
      <c r="AU200" s="211" t="s">
        <v>87</v>
      </c>
      <c r="AV200" s="13" t="s">
        <v>87</v>
      </c>
      <c r="AW200" s="13" t="s">
        <v>37</v>
      </c>
      <c r="AX200" s="13" t="s">
        <v>76</v>
      </c>
      <c r="AY200" s="211" t="s">
        <v>324</v>
      </c>
    </row>
    <row r="201" spans="2:51" s="15" customFormat="1" ht="11.25">
      <c r="B201" s="223"/>
      <c r="C201" s="224"/>
      <c r="D201" s="195" t="s">
        <v>336</v>
      </c>
      <c r="E201" s="225" t="s">
        <v>19</v>
      </c>
      <c r="F201" s="226" t="s">
        <v>457</v>
      </c>
      <c r="G201" s="224"/>
      <c r="H201" s="225" t="s">
        <v>19</v>
      </c>
      <c r="I201" s="227"/>
      <c r="J201" s="224"/>
      <c r="K201" s="224"/>
      <c r="L201" s="228"/>
      <c r="M201" s="229"/>
      <c r="N201" s="230"/>
      <c r="O201" s="230"/>
      <c r="P201" s="230"/>
      <c r="Q201" s="230"/>
      <c r="R201" s="230"/>
      <c r="S201" s="230"/>
      <c r="T201" s="231"/>
      <c r="AT201" s="232" t="s">
        <v>336</v>
      </c>
      <c r="AU201" s="232" t="s">
        <v>87</v>
      </c>
      <c r="AV201" s="15" t="s">
        <v>84</v>
      </c>
      <c r="AW201" s="15" t="s">
        <v>37</v>
      </c>
      <c r="AX201" s="15" t="s">
        <v>76</v>
      </c>
      <c r="AY201" s="232" t="s">
        <v>324</v>
      </c>
    </row>
    <row r="202" spans="2:51" s="13" customFormat="1" ht="11.25">
      <c r="B202" s="201"/>
      <c r="C202" s="202"/>
      <c r="D202" s="195" t="s">
        <v>336</v>
      </c>
      <c r="E202" s="203" t="s">
        <v>19</v>
      </c>
      <c r="F202" s="204" t="s">
        <v>458</v>
      </c>
      <c r="G202" s="202"/>
      <c r="H202" s="205">
        <v>25.013000000000002</v>
      </c>
      <c r="I202" s="206"/>
      <c r="J202" s="202"/>
      <c r="K202" s="202"/>
      <c r="L202" s="207"/>
      <c r="M202" s="208"/>
      <c r="N202" s="209"/>
      <c r="O202" s="209"/>
      <c r="P202" s="209"/>
      <c r="Q202" s="209"/>
      <c r="R202" s="209"/>
      <c r="S202" s="209"/>
      <c r="T202" s="210"/>
      <c r="AT202" s="211" t="s">
        <v>336</v>
      </c>
      <c r="AU202" s="211" t="s">
        <v>87</v>
      </c>
      <c r="AV202" s="13" t="s">
        <v>87</v>
      </c>
      <c r="AW202" s="13" t="s">
        <v>37</v>
      </c>
      <c r="AX202" s="13" t="s">
        <v>76</v>
      </c>
      <c r="AY202" s="211" t="s">
        <v>324</v>
      </c>
    </row>
    <row r="203" spans="2:51" s="15" customFormat="1" ht="11.25">
      <c r="B203" s="223"/>
      <c r="C203" s="224"/>
      <c r="D203" s="195" t="s">
        <v>336</v>
      </c>
      <c r="E203" s="225" t="s">
        <v>19</v>
      </c>
      <c r="F203" s="226" t="s">
        <v>459</v>
      </c>
      <c r="G203" s="224"/>
      <c r="H203" s="225" t="s">
        <v>19</v>
      </c>
      <c r="I203" s="227"/>
      <c r="J203" s="224"/>
      <c r="K203" s="224"/>
      <c r="L203" s="228"/>
      <c r="M203" s="229"/>
      <c r="N203" s="230"/>
      <c r="O203" s="230"/>
      <c r="P203" s="230"/>
      <c r="Q203" s="230"/>
      <c r="R203" s="230"/>
      <c r="S203" s="230"/>
      <c r="T203" s="231"/>
      <c r="AT203" s="232" t="s">
        <v>336</v>
      </c>
      <c r="AU203" s="232" t="s">
        <v>87</v>
      </c>
      <c r="AV203" s="15" t="s">
        <v>84</v>
      </c>
      <c r="AW203" s="15" t="s">
        <v>37</v>
      </c>
      <c r="AX203" s="15" t="s">
        <v>76</v>
      </c>
      <c r="AY203" s="232" t="s">
        <v>324</v>
      </c>
    </row>
    <row r="204" spans="2:51" s="13" customFormat="1" ht="11.25">
      <c r="B204" s="201"/>
      <c r="C204" s="202"/>
      <c r="D204" s="195" t="s">
        <v>336</v>
      </c>
      <c r="E204" s="203" t="s">
        <v>19</v>
      </c>
      <c r="F204" s="204" t="s">
        <v>460</v>
      </c>
      <c r="G204" s="202"/>
      <c r="H204" s="205">
        <v>0.32300000000000001</v>
      </c>
      <c r="I204" s="206"/>
      <c r="J204" s="202"/>
      <c r="K204" s="202"/>
      <c r="L204" s="207"/>
      <c r="M204" s="208"/>
      <c r="N204" s="209"/>
      <c r="O204" s="209"/>
      <c r="P204" s="209"/>
      <c r="Q204" s="209"/>
      <c r="R204" s="209"/>
      <c r="S204" s="209"/>
      <c r="T204" s="210"/>
      <c r="AT204" s="211" t="s">
        <v>336</v>
      </c>
      <c r="AU204" s="211" t="s">
        <v>87</v>
      </c>
      <c r="AV204" s="13" t="s">
        <v>87</v>
      </c>
      <c r="AW204" s="13" t="s">
        <v>37</v>
      </c>
      <c r="AX204" s="13" t="s">
        <v>76</v>
      </c>
      <c r="AY204" s="211" t="s">
        <v>324</v>
      </c>
    </row>
    <row r="205" spans="2:51" s="15" customFormat="1" ht="11.25">
      <c r="B205" s="223"/>
      <c r="C205" s="224"/>
      <c r="D205" s="195" t="s">
        <v>336</v>
      </c>
      <c r="E205" s="225" t="s">
        <v>19</v>
      </c>
      <c r="F205" s="226" t="s">
        <v>461</v>
      </c>
      <c r="G205" s="224"/>
      <c r="H205" s="225" t="s">
        <v>19</v>
      </c>
      <c r="I205" s="227"/>
      <c r="J205" s="224"/>
      <c r="K205" s="224"/>
      <c r="L205" s="228"/>
      <c r="M205" s="229"/>
      <c r="N205" s="230"/>
      <c r="O205" s="230"/>
      <c r="P205" s="230"/>
      <c r="Q205" s="230"/>
      <c r="R205" s="230"/>
      <c r="S205" s="230"/>
      <c r="T205" s="231"/>
      <c r="AT205" s="232" t="s">
        <v>336</v>
      </c>
      <c r="AU205" s="232" t="s">
        <v>87</v>
      </c>
      <c r="AV205" s="15" t="s">
        <v>84</v>
      </c>
      <c r="AW205" s="15" t="s">
        <v>37</v>
      </c>
      <c r="AX205" s="15" t="s">
        <v>76</v>
      </c>
      <c r="AY205" s="232" t="s">
        <v>324</v>
      </c>
    </row>
    <row r="206" spans="2:51" s="13" customFormat="1" ht="11.25">
      <c r="B206" s="201"/>
      <c r="C206" s="202"/>
      <c r="D206" s="195" t="s">
        <v>336</v>
      </c>
      <c r="E206" s="203" t="s">
        <v>19</v>
      </c>
      <c r="F206" s="204" t="s">
        <v>462</v>
      </c>
      <c r="G206" s="202"/>
      <c r="H206" s="205">
        <v>6.63</v>
      </c>
      <c r="I206" s="206"/>
      <c r="J206" s="202"/>
      <c r="K206" s="202"/>
      <c r="L206" s="207"/>
      <c r="M206" s="208"/>
      <c r="N206" s="209"/>
      <c r="O206" s="209"/>
      <c r="P206" s="209"/>
      <c r="Q206" s="209"/>
      <c r="R206" s="209"/>
      <c r="S206" s="209"/>
      <c r="T206" s="210"/>
      <c r="AT206" s="211" t="s">
        <v>336</v>
      </c>
      <c r="AU206" s="211" t="s">
        <v>87</v>
      </c>
      <c r="AV206" s="13" t="s">
        <v>87</v>
      </c>
      <c r="AW206" s="13" t="s">
        <v>37</v>
      </c>
      <c r="AX206" s="13" t="s">
        <v>76</v>
      </c>
      <c r="AY206" s="211" t="s">
        <v>324</v>
      </c>
    </row>
    <row r="207" spans="2:51" s="15" customFormat="1" ht="11.25">
      <c r="B207" s="223"/>
      <c r="C207" s="224"/>
      <c r="D207" s="195" t="s">
        <v>336</v>
      </c>
      <c r="E207" s="225" t="s">
        <v>19</v>
      </c>
      <c r="F207" s="226" t="s">
        <v>463</v>
      </c>
      <c r="G207" s="224"/>
      <c r="H207" s="225" t="s">
        <v>19</v>
      </c>
      <c r="I207" s="227"/>
      <c r="J207" s="224"/>
      <c r="K207" s="224"/>
      <c r="L207" s="228"/>
      <c r="M207" s="229"/>
      <c r="N207" s="230"/>
      <c r="O207" s="230"/>
      <c r="P207" s="230"/>
      <c r="Q207" s="230"/>
      <c r="R207" s="230"/>
      <c r="S207" s="230"/>
      <c r="T207" s="231"/>
      <c r="AT207" s="232" t="s">
        <v>336</v>
      </c>
      <c r="AU207" s="232" t="s">
        <v>87</v>
      </c>
      <c r="AV207" s="15" t="s">
        <v>84</v>
      </c>
      <c r="AW207" s="15" t="s">
        <v>37</v>
      </c>
      <c r="AX207" s="15" t="s">
        <v>76</v>
      </c>
      <c r="AY207" s="232" t="s">
        <v>324</v>
      </c>
    </row>
    <row r="208" spans="2:51" s="13" customFormat="1" ht="11.25">
      <c r="B208" s="201"/>
      <c r="C208" s="202"/>
      <c r="D208" s="195" t="s">
        <v>336</v>
      </c>
      <c r="E208" s="203" t="s">
        <v>19</v>
      </c>
      <c r="F208" s="204" t="s">
        <v>464</v>
      </c>
      <c r="G208" s="202"/>
      <c r="H208" s="205">
        <v>6.1749999999999998</v>
      </c>
      <c r="I208" s="206"/>
      <c r="J208" s="202"/>
      <c r="K208" s="202"/>
      <c r="L208" s="207"/>
      <c r="M208" s="208"/>
      <c r="N208" s="209"/>
      <c r="O208" s="209"/>
      <c r="P208" s="209"/>
      <c r="Q208" s="209"/>
      <c r="R208" s="209"/>
      <c r="S208" s="209"/>
      <c r="T208" s="210"/>
      <c r="AT208" s="211" t="s">
        <v>336</v>
      </c>
      <c r="AU208" s="211" t="s">
        <v>87</v>
      </c>
      <c r="AV208" s="13" t="s">
        <v>87</v>
      </c>
      <c r="AW208" s="13" t="s">
        <v>37</v>
      </c>
      <c r="AX208" s="13" t="s">
        <v>76</v>
      </c>
      <c r="AY208" s="211" t="s">
        <v>324</v>
      </c>
    </row>
    <row r="209" spans="2:51" s="15" customFormat="1" ht="11.25">
      <c r="B209" s="223"/>
      <c r="C209" s="224"/>
      <c r="D209" s="195" t="s">
        <v>336</v>
      </c>
      <c r="E209" s="225" t="s">
        <v>19</v>
      </c>
      <c r="F209" s="226" t="s">
        <v>465</v>
      </c>
      <c r="G209" s="224"/>
      <c r="H209" s="225" t="s">
        <v>19</v>
      </c>
      <c r="I209" s="227"/>
      <c r="J209" s="224"/>
      <c r="K209" s="224"/>
      <c r="L209" s="228"/>
      <c r="M209" s="229"/>
      <c r="N209" s="230"/>
      <c r="O209" s="230"/>
      <c r="P209" s="230"/>
      <c r="Q209" s="230"/>
      <c r="R209" s="230"/>
      <c r="S209" s="230"/>
      <c r="T209" s="231"/>
      <c r="AT209" s="232" t="s">
        <v>336</v>
      </c>
      <c r="AU209" s="232" t="s">
        <v>87</v>
      </c>
      <c r="AV209" s="15" t="s">
        <v>84</v>
      </c>
      <c r="AW209" s="15" t="s">
        <v>37</v>
      </c>
      <c r="AX209" s="15" t="s">
        <v>76</v>
      </c>
      <c r="AY209" s="232" t="s">
        <v>324</v>
      </c>
    </row>
    <row r="210" spans="2:51" s="13" customFormat="1" ht="11.25">
      <c r="B210" s="201"/>
      <c r="C210" s="202"/>
      <c r="D210" s="195" t="s">
        <v>336</v>
      </c>
      <c r="E210" s="203" t="s">
        <v>19</v>
      </c>
      <c r="F210" s="204" t="s">
        <v>466</v>
      </c>
      <c r="G210" s="202"/>
      <c r="H210" s="205">
        <v>3.2759999999999998</v>
      </c>
      <c r="I210" s="206"/>
      <c r="J210" s="202"/>
      <c r="K210" s="202"/>
      <c r="L210" s="207"/>
      <c r="M210" s="208"/>
      <c r="N210" s="209"/>
      <c r="O210" s="209"/>
      <c r="P210" s="209"/>
      <c r="Q210" s="209"/>
      <c r="R210" s="209"/>
      <c r="S210" s="209"/>
      <c r="T210" s="210"/>
      <c r="AT210" s="211" t="s">
        <v>336</v>
      </c>
      <c r="AU210" s="211" t="s">
        <v>87</v>
      </c>
      <c r="AV210" s="13" t="s">
        <v>87</v>
      </c>
      <c r="AW210" s="13" t="s">
        <v>37</v>
      </c>
      <c r="AX210" s="13" t="s">
        <v>76</v>
      </c>
      <c r="AY210" s="211" t="s">
        <v>324</v>
      </c>
    </row>
    <row r="211" spans="2:51" s="15" customFormat="1" ht="11.25">
      <c r="B211" s="223"/>
      <c r="C211" s="224"/>
      <c r="D211" s="195" t="s">
        <v>336</v>
      </c>
      <c r="E211" s="225" t="s">
        <v>19</v>
      </c>
      <c r="F211" s="226" t="s">
        <v>467</v>
      </c>
      <c r="G211" s="224"/>
      <c r="H211" s="225" t="s">
        <v>19</v>
      </c>
      <c r="I211" s="227"/>
      <c r="J211" s="224"/>
      <c r="K211" s="224"/>
      <c r="L211" s="228"/>
      <c r="M211" s="229"/>
      <c r="N211" s="230"/>
      <c r="O211" s="230"/>
      <c r="P211" s="230"/>
      <c r="Q211" s="230"/>
      <c r="R211" s="230"/>
      <c r="S211" s="230"/>
      <c r="T211" s="231"/>
      <c r="AT211" s="232" t="s">
        <v>336</v>
      </c>
      <c r="AU211" s="232" t="s">
        <v>87</v>
      </c>
      <c r="AV211" s="15" t="s">
        <v>84</v>
      </c>
      <c r="AW211" s="15" t="s">
        <v>37</v>
      </c>
      <c r="AX211" s="15" t="s">
        <v>76</v>
      </c>
      <c r="AY211" s="232" t="s">
        <v>324</v>
      </c>
    </row>
    <row r="212" spans="2:51" s="13" customFormat="1" ht="11.25">
      <c r="B212" s="201"/>
      <c r="C212" s="202"/>
      <c r="D212" s="195" t="s">
        <v>336</v>
      </c>
      <c r="E212" s="203" t="s">
        <v>19</v>
      </c>
      <c r="F212" s="204" t="s">
        <v>468</v>
      </c>
      <c r="G212" s="202"/>
      <c r="H212" s="205">
        <v>3.9</v>
      </c>
      <c r="I212" s="206"/>
      <c r="J212" s="202"/>
      <c r="K212" s="202"/>
      <c r="L212" s="207"/>
      <c r="M212" s="208"/>
      <c r="N212" s="209"/>
      <c r="O212" s="209"/>
      <c r="P212" s="209"/>
      <c r="Q212" s="209"/>
      <c r="R212" s="209"/>
      <c r="S212" s="209"/>
      <c r="T212" s="210"/>
      <c r="AT212" s="211" t="s">
        <v>336</v>
      </c>
      <c r="AU212" s="211" t="s">
        <v>87</v>
      </c>
      <c r="AV212" s="13" t="s">
        <v>87</v>
      </c>
      <c r="AW212" s="13" t="s">
        <v>37</v>
      </c>
      <c r="AX212" s="13" t="s">
        <v>76</v>
      </c>
      <c r="AY212" s="211" t="s">
        <v>324</v>
      </c>
    </row>
    <row r="213" spans="2:51" s="15" customFormat="1" ht="11.25">
      <c r="B213" s="223"/>
      <c r="C213" s="224"/>
      <c r="D213" s="195" t="s">
        <v>336</v>
      </c>
      <c r="E213" s="225" t="s">
        <v>19</v>
      </c>
      <c r="F213" s="226" t="s">
        <v>469</v>
      </c>
      <c r="G213" s="224"/>
      <c r="H213" s="225" t="s">
        <v>19</v>
      </c>
      <c r="I213" s="227"/>
      <c r="J213" s="224"/>
      <c r="K213" s="224"/>
      <c r="L213" s="228"/>
      <c r="M213" s="229"/>
      <c r="N213" s="230"/>
      <c r="O213" s="230"/>
      <c r="P213" s="230"/>
      <c r="Q213" s="230"/>
      <c r="R213" s="230"/>
      <c r="S213" s="230"/>
      <c r="T213" s="231"/>
      <c r="AT213" s="232" t="s">
        <v>336</v>
      </c>
      <c r="AU213" s="232" t="s">
        <v>87</v>
      </c>
      <c r="AV213" s="15" t="s">
        <v>84</v>
      </c>
      <c r="AW213" s="15" t="s">
        <v>37</v>
      </c>
      <c r="AX213" s="15" t="s">
        <v>76</v>
      </c>
      <c r="AY213" s="232" t="s">
        <v>324</v>
      </c>
    </row>
    <row r="214" spans="2:51" s="13" customFormat="1" ht="11.25">
      <c r="B214" s="201"/>
      <c r="C214" s="202"/>
      <c r="D214" s="195" t="s">
        <v>336</v>
      </c>
      <c r="E214" s="203" t="s">
        <v>19</v>
      </c>
      <c r="F214" s="204" t="s">
        <v>470</v>
      </c>
      <c r="G214" s="202"/>
      <c r="H214" s="205">
        <v>17.59</v>
      </c>
      <c r="I214" s="206"/>
      <c r="J214" s="202"/>
      <c r="K214" s="202"/>
      <c r="L214" s="207"/>
      <c r="M214" s="208"/>
      <c r="N214" s="209"/>
      <c r="O214" s="209"/>
      <c r="P214" s="209"/>
      <c r="Q214" s="209"/>
      <c r="R214" s="209"/>
      <c r="S214" s="209"/>
      <c r="T214" s="210"/>
      <c r="AT214" s="211" t="s">
        <v>336</v>
      </c>
      <c r="AU214" s="211" t="s">
        <v>87</v>
      </c>
      <c r="AV214" s="13" t="s">
        <v>87</v>
      </c>
      <c r="AW214" s="13" t="s">
        <v>37</v>
      </c>
      <c r="AX214" s="13" t="s">
        <v>76</v>
      </c>
      <c r="AY214" s="211" t="s">
        <v>324</v>
      </c>
    </row>
    <row r="215" spans="2:51" s="15" customFormat="1" ht="11.25">
      <c r="B215" s="223"/>
      <c r="C215" s="224"/>
      <c r="D215" s="195" t="s">
        <v>336</v>
      </c>
      <c r="E215" s="225" t="s">
        <v>19</v>
      </c>
      <c r="F215" s="226" t="s">
        <v>471</v>
      </c>
      <c r="G215" s="224"/>
      <c r="H215" s="225" t="s">
        <v>19</v>
      </c>
      <c r="I215" s="227"/>
      <c r="J215" s="224"/>
      <c r="K215" s="224"/>
      <c r="L215" s="228"/>
      <c r="M215" s="229"/>
      <c r="N215" s="230"/>
      <c r="O215" s="230"/>
      <c r="P215" s="230"/>
      <c r="Q215" s="230"/>
      <c r="R215" s="230"/>
      <c r="S215" s="230"/>
      <c r="T215" s="231"/>
      <c r="AT215" s="232" t="s">
        <v>336</v>
      </c>
      <c r="AU215" s="232" t="s">
        <v>87</v>
      </c>
      <c r="AV215" s="15" t="s">
        <v>84</v>
      </c>
      <c r="AW215" s="15" t="s">
        <v>37</v>
      </c>
      <c r="AX215" s="15" t="s">
        <v>76</v>
      </c>
      <c r="AY215" s="232" t="s">
        <v>324</v>
      </c>
    </row>
    <row r="216" spans="2:51" s="13" customFormat="1" ht="11.25">
      <c r="B216" s="201"/>
      <c r="C216" s="202"/>
      <c r="D216" s="195" t="s">
        <v>336</v>
      </c>
      <c r="E216" s="203" t="s">
        <v>19</v>
      </c>
      <c r="F216" s="204" t="s">
        <v>472</v>
      </c>
      <c r="G216" s="202"/>
      <c r="H216" s="205">
        <v>105.97499999999999</v>
      </c>
      <c r="I216" s="206"/>
      <c r="J216" s="202"/>
      <c r="K216" s="202"/>
      <c r="L216" s="207"/>
      <c r="M216" s="208"/>
      <c r="N216" s="209"/>
      <c r="O216" s="209"/>
      <c r="P216" s="209"/>
      <c r="Q216" s="209"/>
      <c r="R216" s="209"/>
      <c r="S216" s="209"/>
      <c r="T216" s="210"/>
      <c r="AT216" s="211" t="s">
        <v>336</v>
      </c>
      <c r="AU216" s="211" t="s">
        <v>87</v>
      </c>
      <c r="AV216" s="13" t="s">
        <v>87</v>
      </c>
      <c r="AW216" s="13" t="s">
        <v>37</v>
      </c>
      <c r="AX216" s="13" t="s">
        <v>76</v>
      </c>
      <c r="AY216" s="211" t="s">
        <v>324</v>
      </c>
    </row>
    <row r="217" spans="2:51" s="15" customFormat="1" ht="11.25">
      <c r="B217" s="223"/>
      <c r="C217" s="224"/>
      <c r="D217" s="195" t="s">
        <v>336</v>
      </c>
      <c r="E217" s="225" t="s">
        <v>19</v>
      </c>
      <c r="F217" s="226" t="s">
        <v>473</v>
      </c>
      <c r="G217" s="224"/>
      <c r="H217" s="225" t="s">
        <v>19</v>
      </c>
      <c r="I217" s="227"/>
      <c r="J217" s="224"/>
      <c r="K217" s="224"/>
      <c r="L217" s="228"/>
      <c r="M217" s="229"/>
      <c r="N217" s="230"/>
      <c r="O217" s="230"/>
      <c r="P217" s="230"/>
      <c r="Q217" s="230"/>
      <c r="R217" s="230"/>
      <c r="S217" s="230"/>
      <c r="T217" s="231"/>
      <c r="AT217" s="232" t="s">
        <v>336</v>
      </c>
      <c r="AU217" s="232" t="s">
        <v>87</v>
      </c>
      <c r="AV217" s="15" t="s">
        <v>84</v>
      </c>
      <c r="AW217" s="15" t="s">
        <v>37</v>
      </c>
      <c r="AX217" s="15" t="s">
        <v>76</v>
      </c>
      <c r="AY217" s="232" t="s">
        <v>324</v>
      </c>
    </row>
    <row r="218" spans="2:51" s="13" customFormat="1" ht="11.25">
      <c r="B218" s="201"/>
      <c r="C218" s="202"/>
      <c r="D218" s="195" t="s">
        <v>336</v>
      </c>
      <c r="E218" s="203" t="s">
        <v>19</v>
      </c>
      <c r="F218" s="204" t="s">
        <v>474</v>
      </c>
      <c r="G218" s="202"/>
      <c r="H218" s="205">
        <v>27.774999999999999</v>
      </c>
      <c r="I218" s="206"/>
      <c r="J218" s="202"/>
      <c r="K218" s="202"/>
      <c r="L218" s="207"/>
      <c r="M218" s="208"/>
      <c r="N218" s="209"/>
      <c r="O218" s="209"/>
      <c r="P218" s="209"/>
      <c r="Q218" s="209"/>
      <c r="R218" s="209"/>
      <c r="S218" s="209"/>
      <c r="T218" s="210"/>
      <c r="AT218" s="211" t="s">
        <v>336</v>
      </c>
      <c r="AU218" s="211" t="s">
        <v>87</v>
      </c>
      <c r="AV218" s="13" t="s">
        <v>87</v>
      </c>
      <c r="AW218" s="13" t="s">
        <v>37</v>
      </c>
      <c r="AX218" s="13" t="s">
        <v>76</v>
      </c>
      <c r="AY218" s="211" t="s">
        <v>324</v>
      </c>
    </row>
    <row r="219" spans="2:51" s="15" customFormat="1" ht="11.25">
      <c r="B219" s="223"/>
      <c r="C219" s="224"/>
      <c r="D219" s="195" t="s">
        <v>336</v>
      </c>
      <c r="E219" s="225" t="s">
        <v>19</v>
      </c>
      <c r="F219" s="226" t="s">
        <v>475</v>
      </c>
      <c r="G219" s="224"/>
      <c r="H219" s="225" t="s">
        <v>19</v>
      </c>
      <c r="I219" s="227"/>
      <c r="J219" s="224"/>
      <c r="K219" s="224"/>
      <c r="L219" s="228"/>
      <c r="M219" s="229"/>
      <c r="N219" s="230"/>
      <c r="O219" s="230"/>
      <c r="P219" s="230"/>
      <c r="Q219" s="230"/>
      <c r="R219" s="230"/>
      <c r="S219" s="230"/>
      <c r="T219" s="231"/>
      <c r="AT219" s="232" t="s">
        <v>336</v>
      </c>
      <c r="AU219" s="232" t="s">
        <v>87</v>
      </c>
      <c r="AV219" s="15" t="s">
        <v>84</v>
      </c>
      <c r="AW219" s="15" t="s">
        <v>37</v>
      </c>
      <c r="AX219" s="15" t="s">
        <v>76</v>
      </c>
      <c r="AY219" s="232" t="s">
        <v>324</v>
      </c>
    </row>
    <row r="220" spans="2:51" s="13" customFormat="1" ht="11.25">
      <c r="B220" s="201"/>
      <c r="C220" s="202"/>
      <c r="D220" s="195" t="s">
        <v>336</v>
      </c>
      <c r="E220" s="203" t="s">
        <v>19</v>
      </c>
      <c r="F220" s="204" t="s">
        <v>476</v>
      </c>
      <c r="G220" s="202"/>
      <c r="H220" s="205">
        <v>280</v>
      </c>
      <c r="I220" s="206"/>
      <c r="J220" s="202"/>
      <c r="K220" s="202"/>
      <c r="L220" s="207"/>
      <c r="M220" s="208"/>
      <c r="N220" s="209"/>
      <c r="O220" s="209"/>
      <c r="P220" s="209"/>
      <c r="Q220" s="209"/>
      <c r="R220" s="209"/>
      <c r="S220" s="209"/>
      <c r="T220" s="210"/>
      <c r="AT220" s="211" t="s">
        <v>336</v>
      </c>
      <c r="AU220" s="211" t="s">
        <v>87</v>
      </c>
      <c r="AV220" s="13" t="s">
        <v>87</v>
      </c>
      <c r="AW220" s="13" t="s">
        <v>37</v>
      </c>
      <c r="AX220" s="13" t="s">
        <v>76</v>
      </c>
      <c r="AY220" s="211" t="s">
        <v>324</v>
      </c>
    </row>
    <row r="221" spans="2:51" s="15" customFormat="1" ht="11.25">
      <c r="B221" s="223"/>
      <c r="C221" s="224"/>
      <c r="D221" s="195" t="s">
        <v>336</v>
      </c>
      <c r="E221" s="225" t="s">
        <v>19</v>
      </c>
      <c r="F221" s="226" t="s">
        <v>477</v>
      </c>
      <c r="G221" s="224"/>
      <c r="H221" s="225" t="s">
        <v>19</v>
      </c>
      <c r="I221" s="227"/>
      <c r="J221" s="224"/>
      <c r="K221" s="224"/>
      <c r="L221" s="228"/>
      <c r="M221" s="229"/>
      <c r="N221" s="230"/>
      <c r="O221" s="230"/>
      <c r="P221" s="230"/>
      <c r="Q221" s="230"/>
      <c r="R221" s="230"/>
      <c r="S221" s="230"/>
      <c r="T221" s="231"/>
      <c r="AT221" s="232" t="s">
        <v>336</v>
      </c>
      <c r="AU221" s="232" t="s">
        <v>87</v>
      </c>
      <c r="AV221" s="15" t="s">
        <v>84</v>
      </c>
      <c r="AW221" s="15" t="s">
        <v>37</v>
      </c>
      <c r="AX221" s="15" t="s">
        <v>76</v>
      </c>
      <c r="AY221" s="232" t="s">
        <v>324</v>
      </c>
    </row>
    <row r="222" spans="2:51" s="13" customFormat="1" ht="11.25">
      <c r="B222" s="201"/>
      <c r="C222" s="202"/>
      <c r="D222" s="195" t="s">
        <v>336</v>
      </c>
      <c r="E222" s="203" t="s">
        <v>19</v>
      </c>
      <c r="F222" s="204" t="s">
        <v>478</v>
      </c>
      <c r="G222" s="202"/>
      <c r="H222" s="205">
        <v>285</v>
      </c>
      <c r="I222" s="206"/>
      <c r="J222" s="202"/>
      <c r="K222" s="202"/>
      <c r="L222" s="207"/>
      <c r="M222" s="208"/>
      <c r="N222" s="209"/>
      <c r="O222" s="209"/>
      <c r="P222" s="209"/>
      <c r="Q222" s="209"/>
      <c r="R222" s="209"/>
      <c r="S222" s="209"/>
      <c r="T222" s="210"/>
      <c r="AT222" s="211" t="s">
        <v>336</v>
      </c>
      <c r="AU222" s="211" t="s">
        <v>87</v>
      </c>
      <c r="AV222" s="13" t="s">
        <v>87</v>
      </c>
      <c r="AW222" s="13" t="s">
        <v>37</v>
      </c>
      <c r="AX222" s="13" t="s">
        <v>76</v>
      </c>
      <c r="AY222" s="211" t="s">
        <v>324</v>
      </c>
    </row>
    <row r="223" spans="2:51" s="15" customFormat="1" ht="11.25">
      <c r="B223" s="223"/>
      <c r="C223" s="224"/>
      <c r="D223" s="195" t="s">
        <v>336</v>
      </c>
      <c r="E223" s="225" t="s">
        <v>19</v>
      </c>
      <c r="F223" s="226" t="s">
        <v>479</v>
      </c>
      <c r="G223" s="224"/>
      <c r="H223" s="225" t="s">
        <v>19</v>
      </c>
      <c r="I223" s="227"/>
      <c r="J223" s="224"/>
      <c r="K223" s="224"/>
      <c r="L223" s="228"/>
      <c r="M223" s="229"/>
      <c r="N223" s="230"/>
      <c r="O223" s="230"/>
      <c r="P223" s="230"/>
      <c r="Q223" s="230"/>
      <c r="R223" s="230"/>
      <c r="S223" s="230"/>
      <c r="T223" s="231"/>
      <c r="AT223" s="232" t="s">
        <v>336</v>
      </c>
      <c r="AU223" s="232" t="s">
        <v>87</v>
      </c>
      <c r="AV223" s="15" t="s">
        <v>84</v>
      </c>
      <c r="AW223" s="15" t="s">
        <v>37</v>
      </c>
      <c r="AX223" s="15" t="s">
        <v>76</v>
      </c>
      <c r="AY223" s="232" t="s">
        <v>324</v>
      </c>
    </row>
    <row r="224" spans="2:51" s="13" customFormat="1" ht="11.25">
      <c r="B224" s="201"/>
      <c r="C224" s="202"/>
      <c r="D224" s="195" t="s">
        <v>336</v>
      </c>
      <c r="E224" s="203" t="s">
        <v>19</v>
      </c>
      <c r="F224" s="204" t="s">
        <v>480</v>
      </c>
      <c r="G224" s="202"/>
      <c r="H224" s="205">
        <v>292.5</v>
      </c>
      <c r="I224" s="206"/>
      <c r="J224" s="202"/>
      <c r="K224" s="202"/>
      <c r="L224" s="207"/>
      <c r="M224" s="208"/>
      <c r="N224" s="209"/>
      <c r="O224" s="209"/>
      <c r="P224" s="209"/>
      <c r="Q224" s="209"/>
      <c r="R224" s="209"/>
      <c r="S224" s="209"/>
      <c r="T224" s="210"/>
      <c r="AT224" s="211" t="s">
        <v>336</v>
      </c>
      <c r="AU224" s="211" t="s">
        <v>87</v>
      </c>
      <c r="AV224" s="13" t="s">
        <v>87</v>
      </c>
      <c r="AW224" s="13" t="s">
        <v>37</v>
      </c>
      <c r="AX224" s="13" t="s">
        <v>76</v>
      </c>
      <c r="AY224" s="211" t="s">
        <v>324</v>
      </c>
    </row>
    <row r="225" spans="2:51" s="15" customFormat="1" ht="11.25">
      <c r="B225" s="223"/>
      <c r="C225" s="224"/>
      <c r="D225" s="195" t="s">
        <v>336</v>
      </c>
      <c r="E225" s="225" t="s">
        <v>19</v>
      </c>
      <c r="F225" s="226" t="s">
        <v>481</v>
      </c>
      <c r="G225" s="224"/>
      <c r="H225" s="225" t="s">
        <v>19</v>
      </c>
      <c r="I225" s="227"/>
      <c r="J225" s="224"/>
      <c r="K225" s="224"/>
      <c r="L225" s="228"/>
      <c r="M225" s="229"/>
      <c r="N225" s="230"/>
      <c r="O225" s="230"/>
      <c r="P225" s="230"/>
      <c r="Q225" s="230"/>
      <c r="R225" s="230"/>
      <c r="S225" s="230"/>
      <c r="T225" s="231"/>
      <c r="AT225" s="232" t="s">
        <v>336</v>
      </c>
      <c r="AU225" s="232" t="s">
        <v>87</v>
      </c>
      <c r="AV225" s="15" t="s">
        <v>84</v>
      </c>
      <c r="AW225" s="15" t="s">
        <v>37</v>
      </c>
      <c r="AX225" s="15" t="s">
        <v>76</v>
      </c>
      <c r="AY225" s="232" t="s">
        <v>324</v>
      </c>
    </row>
    <row r="226" spans="2:51" s="13" customFormat="1" ht="11.25">
      <c r="B226" s="201"/>
      <c r="C226" s="202"/>
      <c r="D226" s="195" t="s">
        <v>336</v>
      </c>
      <c r="E226" s="203" t="s">
        <v>19</v>
      </c>
      <c r="F226" s="204" t="s">
        <v>482</v>
      </c>
      <c r="G226" s="202"/>
      <c r="H226" s="205">
        <v>244.2</v>
      </c>
      <c r="I226" s="206"/>
      <c r="J226" s="202"/>
      <c r="K226" s="202"/>
      <c r="L226" s="207"/>
      <c r="M226" s="208"/>
      <c r="N226" s="209"/>
      <c r="O226" s="209"/>
      <c r="P226" s="209"/>
      <c r="Q226" s="209"/>
      <c r="R226" s="209"/>
      <c r="S226" s="209"/>
      <c r="T226" s="210"/>
      <c r="AT226" s="211" t="s">
        <v>336</v>
      </c>
      <c r="AU226" s="211" t="s">
        <v>87</v>
      </c>
      <c r="AV226" s="13" t="s">
        <v>87</v>
      </c>
      <c r="AW226" s="13" t="s">
        <v>37</v>
      </c>
      <c r="AX226" s="13" t="s">
        <v>76</v>
      </c>
      <c r="AY226" s="211" t="s">
        <v>324</v>
      </c>
    </row>
    <row r="227" spans="2:51" s="15" customFormat="1" ht="11.25">
      <c r="B227" s="223"/>
      <c r="C227" s="224"/>
      <c r="D227" s="195" t="s">
        <v>336</v>
      </c>
      <c r="E227" s="225" t="s">
        <v>19</v>
      </c>
      <c r="F227" s="226" t="s">
        <v>483</v>
      </c>
      <c r="G227" s="224"/>
      <c r="H227" s="225" t="s">
        <v>19</v>
      </c>
      <c r="I227" s="227"/>
      <c r="J227" s="224"/>
      <c r="K227" s="224"/>
      <c r="L227" s="228"/>
      <c r="M227" s="229"/>
      <c r="N227" s="230"/>
      <c r="O227" s="230"/>
      <c r="P227" s="230"/>
      <c r="Q227" s="230"/>
      <c r="R227" s="230"/>
      <c r="S227" s="230"/>
      <c r="T227" s="231"/>
      <c r="AT227" s="232" t="s">
        <v>336</v>
      </c>
      <c r="AU227" s="232" t="s">
        <v>87</v>
      </c>
      <c r="AV227" s="15" t="s">
        <v>84</v>
      </c>
      <c r="AW227" s="15" t="s">
        <v>37</v>
      </c>
      <c r="AX227" s="15" t="s">
        <v>76</v>
      </c>
      <c r="AY227" s="232" t="s">
        <v>324</v>
      </c>
    </row>
    <row r="228" spans="2:51" s="13" customFormat="1" ht="11.25">
      <c r="B228" s="201"/>
      <c r="C228" s="202"/>
      <c r="D228" s="195" t="s">
        <v>336</v>
      </c>
      <c r="E228" s="203" t="s">
        <v>19</v>
      </c>
      <c r="F228" s="204" t="s">
        <v>484</v>
      </c>
      <c r="G228" s="202"/>
      <c r="H228" s="205">
        <v>72.150000000000006</v>
      </c>
      <c r="I228" s="206"/>
      <c r="J228" s="202"/>
      <c r="K228" s="202"/>
      <c r="L228" s="207"/>
      <c r="M228" s="208"/>
      <c r="N228" s="209"/>
      <c r="O228" s="209"/>
      <c r="P228" s="209"/>
      <c r="Q228" s="209"/>
      <c r="R228" s="209"/>
      <c r="S228" s="209"/>
      <c r="T228" s="210"/>
      <c r="AT228" s="211" t="s">
        <v>336</v>
      </c>
      <c r="AU228" s="211" t="s">
        <v>87</v>
      </c>
      <c r="AV228" s="13" t="s">
        <v>87</v>
      </c>
      <c r="AW228" s="13" t="s">
        <v>37</v>
      </c>
      <c r="AX228" s="13" t="s">
        <v>76</v>
      </c>
      <c r="AY228" s="211" t="s">
        <v>324</v>
      </c>
    </row>
    <row r="229" spans="2:51" s="15" customFormat="1" ht="11.25">
      <c r="B229" s="223"/>
      <c r="C229" s="224"/>
      <c r="D229" s="195" t="s">
        <v>336</v>
      </c>
      <c r="E229" s="225" t="s">
        <v>19</v>
      </c>
      <c r="F229" s="226" t="s">
        <v>485</v>
      </c>
      <c r="G229" s="224"/>
      <c r="H229" s="225" t="s">
        <v>19</v>
      </c>
      <c r="I229" s="227"/>
      <c r="J229" s="224"/>
      <c r="K229" s="224"/>
      <c r="L229" s="228"/>
      <c r="M229" s="229"/>
      <c r="N229" s="230"/>
      <c r="O229" s="230"/>
      <c r="P229" s="230"/>
      <c r="Q229" s="230"/>
      <c r="R229" s="230"/>
      <c r="S229" s="230"/>
      <c r="T229" s="231"/>
      <c r="AT229" s="232" t="s">
        <v>336</v>
      </c>
      <c r="AU229" s="232" t="s">
        <v>87</v>
      </c>
      <c r="AV229" s="15" t="s">
        <v>84</v>
      </c>
      <c r="AW229" s="15" t="s">
        <v>37</v>
      </c>
      <c r="AX229" s="15" t="s">
        <v>76</v>
      </c>
      <c r="AY229" s="232" t="s">
        <v>324</v>
      </c>
    </row>
    <row r="230" spans="2:51" s="13" customFormat="1" ht="11.25">
      <c r="B230" s="201"/>
      <c r="C230" s="202"/>
      <c r="D230" s="195" t="s">
        <v>336</v>
      </c>
      <c r="E230" s="203" t="s">
        <v>19</v>
      </c>
      <c r="F230" s="204" t="s">
        <v>486</v>
      </c>
      <c r="G230" s="202"/>
      <c r="H230" s="205">
        <v>347</v>
      </c>
      <c r="I230" s="206"/>
      <c r="J230" s="202"/>
      <c r="K230" s="202"/>
      <c r="L230" s="207"/>
      <c r="M230" s="208"/>
      <c r="N230" s="209"/>
      <c r="O230" s="209"/>
      <c r="P230" s="209"/>
      <c r="Q230" s="209"/>
      <c r="R230" s="209"/>
      <c r="S230" s="209"/>
      <c r="T230" s="210"/>
      <c r="AT230" s="211" t="s">
        <v>336</v>
      </c>
      <c r="AU230" s="211" t="s">
        <v>87</v>
      </c>
      <c r="AV230" s="13" t="s">
        <v>87</v>
      </c>
      <c r="AW230" s="13" t="s">
        <v>37</v>
      </c>
      <c r="AX230" s="13" t="s">
        <v>76</v>
      </c>
      <c r="AY230" s="211" t="s">
        <v>324</v>
      </c>
    </row>
    <row r="231" spans="2:51" s="15" customFormat="1" ht="11.25">
      <c r="B231" s="223"/>
      <c r="C231" s="224"/>
      <c r="D231" s="195" t="s">
        <v>336</v>
      </c>
      <c r="E231" s="225" t="s">
        <v>19</v>
      </c>
      <c r="F231" s="226" t="s">
        <v>487</v>
      </c>
      <c r="G231" s="224"/>
      <c r="H231" s="225" t="s">
        <v>19</v>
      </c>
      <c r="I231" s="227"/>
      <c r="J231" s="224"/>
      <c r="K231" s="224"/>
      <c r="L231" s="228"/>
      <c r="M231" s="229"/>
      <c r="N231" s="230"/>
      <c r="O231" s="230"/>
      <c r="P231" s="230"/>
      <c r="Q231" s="230"/>
      <c r="R231" s="230"/>
      <c r="S231" s="230"/>
      <c r="T231" s="231"/>
      <c r="AT231" s="232" t="s">
        <v>336</v>
      </c>
      <c r="AU231" s="232" t="s">
        <v>87</v>
      </c>
      <c r="AV231" s="15" t="s">
        <v>84</v>
      </c>
      <c r="AW231" s="15" t="s">
        <v>37</v>
      </c>
      <c r="AX231" s="15" t="s">
        <v>76</v>
      </c>
      <c r="AY231" s="232" t="s">
        <v>324</v>
      </c>
    </row>
    <row r="232" spans="2:51" s="13" customFormat="1" ht="11.25">
      <c r="B232" s="201"/>
      <c r="C232" s="202"/>
      <c r="D232" s="195" t="s">
        <v>336</v>
      </c>
      <c r="E232" s="203" t="s">
        <v>19</v>
      </c>
      <c r="F232" s="204" t="s">
        <v>488</v>
      </c>
      <c r="G232" s="202"/>
      <c r="H232" s="205">
        <v>260.25</v>
      </c>
      <c r="I232" s="206"/>
      <c r="J232" s="202"/>
      <c r="K232" s="202"/>
      <c r="L232" s="207"/>
      <c r="M232" s="208"/>
      <c r="N232" s="209"/>
      <c r="O232" s="209"/>
      <c r="P232" s="209"/>
      <c r="Q232" s="209"/>
      <c r="R232" s="209"/>
      <c r="S232" s="209"/>
      <c r="T232" s="210"/>
      <c r="AT232" s="211" t="s">
        <v>336</v>
      </c>
      <c r="AU232" s="211" t="s">
        <v>87</v>
      </c>
      <c r="AV232" s="13" t="s">
        <v>87</v>
      </c>
      <c r="AW232" s="13" t="s">
        <v>37</v>
      </c>
      <c r="AX232" s="13" t="s">
        <v>76</v>
      </c>
      <c r="AY232" s="211" t="s">
        <v>324</v>
      </c>
    </row>
    <row r="233" spans="2:51" s="15" customFormat="1" ht="11.25">
      <c r="B233" s="223"/>
      <c r="C233" s="224"/>
      <c r="D233" s="195" t="s">
        <v>336</v>
      </c>
      <c r="E233" s="225" t="s">
        <v>19</v>
      </c>
      <c r="F233" s="226" t="s">
        <v>489</v>
      </c>
      <c r="G233" s="224"/>
      <c r="H233" s="225" t="s">
        <v>19</v>
      </c>
      <c r="I233" s="227"/>
      <c r="J233" s="224"/>
      <c r="K233" s="224"/>
      <c r="L233" s="228"/>
      <c r="M233" s="229"/>
      <c r="N233" s="230"/>
      <c r="O233" s="230"/>
      <c r="P233" s="230"/>
      <c r="Q233" s="230"/>
      <c r="R233" s="230"/>
      <c r="S233" s="230"/>
      <c r="T233" s="231"/>
      <c r="AT233" s="232" t="s">
        <v>336</v>
      </c>
      <c r="AU233" s="232" t="s">
        <v>87</v>
      </c>
      <c r="AV233" s="15" t="s">
        <v>84</v>
      </c>
      <c r="AW233" s="15" t="s">
        <v>37</v>
      </c>
      <c r="AX233" s="15" t="s">
        <v>76</v>
      </c>
      <c r="AY233" s="232" t="s">
        <v>324</v>
      </c>
    </row>
    <row r="234" spans="2:51" s="13" customFormat="1" ht="11.25">
      <c r="B234" s="201"/>
      <c r="C234" s="202"/>
      <c r="D234" s="195" t="s">
        <v>336</v>
      </c>
      <c r="E234" s="203" t="s">
        <v>19</v>
      </c>
      <c r="F234" s="204" t="s">
        <v>490</v>
      </c>
      <c r="G234" s="202"/>
      <c r="H234" s="205">
        <v>2.04</v>
      </c>
      <c r="I234" s="206"/>
      <c r="J234" s="202"/>
      <c r="K234" s="202"/>
      <c r="L234" s="207"/>
      <c r="M234" s="208"/>
      <c r="N234" s="209"/>
      <c r="O234" s="209"/>
      <c r="P234" s="209"/>
      <c r="Q234" s="209"/>
      <c r="R234" s="209"/>
      <c r="S234" s="209"/>
      <c r="T234" s="210"/>
      <c r="AT234" s="211" t="s">
        <v>336</v>
      </c>
      <c r="AU234" s="211" t="s">
        <v>87</v>
      </c>
      <c r="AV234" s="13" t="s">
        <v>87</v>
      </c>
      <c r="AW234" s="13" t="s">
        <v>37</v>
      </c>
      <c r="AX234" s="13" t="s">
        <v>76</v>
      </c>
      <c r="AY234" s="211" t="s">
        <v>324</v>
      </c>
    </row>
    <row r="235" spans="2:51" s="15" customFormat="1" ht="11.25">
      <c r="B235" s="223"/>
      <c r="C235" s="224"/>
      <c r="D235" s="195" t="s">
        <v>336</v>
      </c>
      <c r="E235" s="225" t="s">
        <v>19</v>
      </c>
      <c r="F235" s="226" t="s">
        <v>491</v>
      </c>
      <c r="G235" s="224"/>
      <c r="H235" s="225" t="s">
        <v>19</v>
      </c>
      <c r="I235" s="227"/>
      <c r="J235" s="224"/>
      <c r="K235" s="224"/>
      <c r="L235" s="228"/>
      <c r="M235" s="229"/>
      <c r="N235" s="230"/>
      <c r="O235" s="230"/>
      <c r="P235" s="230"/>
      <c r="Q235" s="230"/>
      <c r="R235" s="230"/>
      <c r="S235" s="230"/>
      <c r="T235" s="231"/>
      <c r="AT235" s="232" t="s">
        <v>336</v>
      </c>
      <c r="AU235" s="232" t="s">
        <v>87</v>
      </c>
      <c r="AV235" s="15" t="s">
        <v>84</v>
      </c>
      <c r="AW235" s="15" t="s">
        <v>37</v>
      </c>
      <c r="AX235" s="15" t="s">
        <v>76</v>
      </c>
      <c r="AY235" s="232" t="s">
        <v>324</v>
      </c>
    </row>
    <row r="236" spans="2:51" s="13" customFormat="1" ht="11.25">
      <c r="B236" s="201"/>
      <c r="C236" s="202"/>
      <c r="D236" s="195" t="s">
        <v>336</v>
      </c>
      <c r="E236" s="203" t="s">
        <v>19</v>
      </c>
      <c r="F236" s="204" t="s">
        <v>492</v>
      </c>
      <c r="G236" s="202"/>
      <c r="H236" s="205">
        <v>87.5</v>
      </c>
      <c r="I236" s="206"/>
      <c r="J236" s="202"/>
      <c r="K236" s="202"/>
      <c r="L236" s="207"/>
      <c r="M236" s="208"/>
      <c r="N236" s="209"/>
      <c r="O236" s="209"/>
      <c r="P236" s="209"/>
      <c r="Q236" s="209"/>
      <c r="R236" s="209"/>
      <c r="S236" s="209"/>
      <c r="T236" s="210"/>
      <c r="AT236" s="211" t="s">
        <v>336</v>
      </c>
      <c r="AU236" s="211" t="s">
        <v>87</v>
      </c>
      <c r="AV236" s="13" t="s">
        <v>87</v>
      </c>
      <c r="AW236" s="13" t="s">
        <v>37</v>
      </c>
      <c r="AX236" s="13" t="s">
        <v>76</v>
      </c>
      <c r="AY236" s="211" t="s">
        <v>324</v>
      </c>
    </row>
    <row r="237" spans="2:51" s="15" customFormat="1" ht="11.25">
      <c r="B237" s="223"/>
      <c r="C237" s="224"/>
      <c r="D237" s="195" t="s">
        <v>336</v>
      </c>
      <c r="E237" s="225" t="s">
        <v>19</v>
      </c>
      <c r="F237" s="226" t="s">
        <v>493</v>
      </c>
      <c r="G237" s="224"/>
      <c r="H237" s="225" t="s">
        <v>19</v>
      </c>
      <c r="I237" s="227"/>
      <c r="J237" s="224"/>
      <c r="K237" s="224"/>
      <c r="L237" s="228"/>
      <c r="M237" s="229"/>
      <c r="N237" s="230"/>
      <c r="O237" s="230"/>
      <c r="P237" s="230"/>
      <c r="Q237" s="230"/>
      <c r="R237" s="230"/>
      <c r="S237" s="230"/>
      <c r="T237" s="231"/>
      <c r="AT237" s="232" t="s">
        <v>336</v>
      </c>
      <c r="AU237" s="232" t="s">
        <v>87</v>
      </c>
      <c r="AV237" s="15" t="s">
        <v>84</v>
      </c>
      <c r="AW237" s="15" t="s">
        <v>37</v>
      </c>
      <c r="AX237" s="15" t="s">
        <v>76</v>
      </c>
      <c r="AY237" s="232" t="s">
        <v>324</v>
      </c>
    </row>
    <row r="238" spans="2:51" s="13" customFormat="1" ht="11.25">
      <c r="B238" s="201"/>
      <c r="C238" s="202"/>
      <c r="D238" s="195" t="s">
        <v>336</v>
      </c>
      <c r="E238" s="203" t="s">
        <v>19</v>
      </c>
      <c r="F238" s="204" t="s">
        <v>494</v>
      </c>
      <c r="G238" s="202"/>
      <c r="H238" s="205">
        <v>0.248</v>
      </c>
      <c r="I238" s="206"/>
      <c r="J238" s="202"/>
      <c r="K238" s="202"/>
      <c r="L238" s="207"/>
      <c r="M238" s="208"/>
      <c r="N238" s="209"/>
      <c r="O238" s="209"/>
      <c r="P238" s="209"/>
      <c r="Q238" s="209"/>
      <c r="R238" s="209"/>
      <c r="S238" s="209"/>
      <c r="T238" s="210"/>
      <c r="AT238" s="211" t="s">
        <v>336</v>
      </c>
      <c r="AU238" s="211" t="s">
        <v>87</v>
      </c>
      <c r="AV238" s="13" t="s">
        <v>87</v>
      </c>
      <c r="AW238" s="13" t="s">
        <v>37</v>
      </c>
      <c r="AX238" s="13" t="s">
        <v>76</v>
      </c>
      <c r="AY238" s="211" t="s">
        <v>324</v>
      </c>
    </row>
    <row r="239" spans="2:51" s="15" customFormat="1" ht="11.25">
      <c r="B239" s="223"/>
      <c r="C239" s="224"/>
      <c r="D239" s="195" t="s">
        <v>336</v>
      </c>
      <c r="E239" s="225" t="s">
        <v>19</v>
      </c>
      <c r="F239" s="226" t="s">
        <v>495</v>
      </c>
      <c r="G239" s="224"/>
      <c r="H239" s="225" t="s">
        <v>19</v>
      </c>
      <c r="I239" s="227"/>
      <c r="J239" s="224"/>
      <c r="K239" s="224"/>
      <c r="L239" s="228"/>
      <c r="M239" s="229"/>
      <c r="N239" s="230"/>
      <c r="O239" s="230"/>
      <c r="P239" s="230"/>
      <c r="Q239" s="230"/>
      <c r="R239" s="230"/>
      <c r="S239" s="230"/>
      <c r="T239" s="231"/>
      <c r="AT239" s="232" t="s">
        <v>336</v>
      </c>
      <c r="AU239" s="232" t="s">
        <v>87</v>
      </c>
      <c r="AV239" s="15" t="s">
        <v>84</v>
      </c>
      <c r="AW239" s="15" t="s">
        <v>37</v>
      </c>
      <c r="AX239" s="15" t="s">
        <v>76</v>
      </c>
      <c r="AY239" s="232" t="s">
        <v>324</v>
      </c>
    </row>
    <row r="240" spans="2:51" s="13" customFormat="1" ht="11.25">
      <c r="B240" s="201"/>
      <c r="C240" s="202"/>
      <c r="D240" s="195" t="s">
        <v>336</v>
      </c>
      <c r="E240" s="203" t="s">
        <v>19</v>
      </c>
      <c r="F240" s="204" t="s">
        <v>496</v>
      </c>
      <c r="G240" s="202"/>
      <c r="H240" s="205">
        <v>7</v>
      </c>
      <c r="I240" s="206"/>
      <c r="J240" s="202"/>
      <c r="K240" s="202"/>
      <c r="L240" s="207"/>
      <c r="M240" s="208"/>
      <c r="N240" s="209"/>
      <c r="O240" s="209"/>
      <c r="P240" s="209"/>
      <c r="Q240" s="209"/>
      <c r="R240" s="209"/>
      <c r="S240" s="209"/>
      <c r="T240" s="210"/>
      <c r="AT240" s="211" t="s">
        <v>336</v>
      </c>
      <c r="AU240" s="211" t="s">
        <v>87</v>
      </c>
      <c r="AV240" s="13" t="s">
        <v>87</v>
      </c>
      <c r="AW240" s="13" t="s">
        <v>37</v>
      </c>
      <c r="AX240" s="13" t="s">
        <v>76</v>
      </c>
      <c r="AY240" s="211" t="s">
        <v>324</v>
      </c>
    </row>
    <row r="241" spans="1:65" s="15" customFormat="1" ht="11.25">
      <c r="B241" s="223"/>
      <c r="C241" s="224"/>
      <c r="D241" s="195" t="s">
        <v>336</v>
      </c>
      <c r="E241" s="225" t="s">
        <v>19</v>
      </c>
      <c r="F241" s="226" t="s">
        <v>497</v>
      </c>
      <c r="G241" s="224"/>
      <c r="H241" s="225" t="s">
        <v>19</v>
      </c>
      <c r="I241" s="227"/>
      <c r="J241" s="224"/>
      <c r="K241" s="224"/>
      <c r="L241" s="228"/>
      <c r="M241" s="229"/>
      <c r="N241" s="230"/>
      <c r="O241" s="230"/>
      <c r="P241" s="230"/>
      <c r="Q241" s="230"/>
      <c r="R241" s="230"/>
      <c r="S241" s="230"/>
      <c r="T241" s="231"/>
      <c r="AT241" s="232" t="s">
        <v>336</v>
      </c>
      <c r="AU241" s="232" t="s">
        <v>87</v>
      </c>
      <c r="AV241" s="15" t="s">
        <v>84</v>
      </c>
      <c r="AW241" s="15" t="s">
        <v>37</v>
      </c>
      <c r="AX241" s="15" t="s">
        <v>76</v>
      </c>
      <c r="AY241" s="232" t="s">
        <v>324</v>
      </c>
    </row>
    <row r="242" spans="1:65" s="13" customFormat="1" ht="11.25">
      <c r="B242" s="201"/>
      <c r="C242" s="202"/>
      <c r="D242" s="195" t="s">
        <v>336</v>
      </c>
      <c r="E242" s="203" t="s">
        <v>19</v>
      </c>
      <c r="F242" s="204" t="s">
        <v>498</v>
      </c>
      <c r="G242" s="202"/>
      <c r="H242" s="205">
        <v>80.81</v>
      </c>
      <c r="I242" s="206"/>
      <c r="J242" s="202"/>
      <c r="K242" s="202"/>
      <c r="L242" s="207"/>
      <c r="M242" s="208"/>
      <c r="N242" s="209"/>
      <c r="O242" s="209"/>
      <c r="P242" s="209"/>
      <c r="Q242" s="209"/>
      <c r="R242" s="209"/>
      <c r="S242" s="209"/>
      <c r="T242" s="210"/>
      <c r="AT242" s="211" t="s">
        <v>336</v>
      </c>
      <c r="AU242" s="211" t="s">
        <v>87</v>
      </c>
      <c r="AV242" s="13" t="s">
        <v>87</v>
      </c>
      <c r="AW242" s="13" t="s">
        <v>37</v>
      </c>
      <c r="AX242" s="13" t="s">
        <v>76</v>
      </c>
      <c r="AY242" s="211" t="s">
        <v>324</v>
      </c>
    </row>
    <row r="243" spans="1:65" s="15" customFormat="1" ht="11.25">
      <c r="B243" s="223"/>
      <c r="C243" s="224"/>
      <c r="D243" s="195" t="s">
        <v>336</v>
      </c>
      <c r="E243" s="225" t="s">
        <v>19</v>
      </c>
      <c r="F243" s="226" t="s">
        <v>499</v>
      </c>
      <c r="G243" s="224"/>
      <c r="H243" s="225" t="s">
        <v>19</v>
      </c>
      <c r="I243" s="227"/>
      <c r="J243" s="224"/>
      <c r="K243" s="224"/>
      <c r="L243" s="228"/>
      <c r="M243" s="229"/>
      <c r="N243" s="230"/>
      <c r="O243" s="230"/>
      <c r="P243" s="230"/>
      <c r="Q243" s="230"/>
      <c r="R243" s="230"/>
      <c r="S243" s="230"/>
      <c r="T243" s="231"/>
      <c r="AT243" s="232" t="s">
        <v>336</v>
      </c>
      <c r="AU243" s="232" t="s">
        <v>87</v>
      </c>
      <c r="AV243" s="15" t="s">
        <v>84</v>
      </c>
      <c r="AW243" s="15" t="s">
        <v>37</v>
      </c>
      <c r="AX243" s="15" t="s">
        <v>76</v>
      </c>
      <c r="AY243" s="232" t="s">
        <v>324</v>
      </c>
    </row>
    <row r="244" spans="1:65" s="13" customFormat="1" ht="11.25">
      <c r="B244" s="201"/>
      <c r="C244" s="202"/>
      <c r="D244" s="195" t="s">
        <v>336</v>
      </c>
      <c r="E244" s="203" t="s">
        <v>19</v>
      </c>
      <c r="F244" s="204" t="s">
        <v>500</v>
      </c>
      <c r="G244" s="202"/>
      <c r="H244" s="205">
        <v>5.2</v>
      </c>
      <c r="I244" s="206"/>
      <c r="J244" s="202"/>
      <c r="K244" s="202"/>
      <c r="L244" s="207"/>
      <c r="M244" s="208"/>
      <c r="N244" s="209"/>
      <c r="O244" s="209"/>
      <c r="P244" s="209"/>
      <c r="Q244" s="209"/>
      <c r="R244" s="209"/>
      <c r="S244" s="209"/>
      <c r="T244" s="210"/>
      <c r="AT244" s="211" t="s">
        <v>336</v>
      </c>
      <c r="AU244" s="211" t="s">
        <v>87</v>
      </c>
      <c r="AV244" s="13" t="s">
        <v>87</v>
      </c>
      <c r="AW244" s="13" t="s">
        <v>37</v>
      </c>
      <c r="AX244" s="13" t="s">
        <v>76</v>
      </c>
      <c r="AY244" s="211" t="s">
        <v>324</v>
      </c>
    </row>
    <row r="245" spans="1:65" s="15" customFormat="1" ht="11.25">
      <c r="B245" s="223"/>
      <c r="C245" s="224"/>
      <c r="D245" s="195" t="s">
        <v>336</v>
      </c>
      <c r="E245" s="225" t="s">
        <v>19</v>
      </c>
      <c r="F245" s="226" t="s">
        <v>501</v>
      </c>
      <c r="G245" s="224"/>
      <c r="H245" s="225" t="s">
        <v>19</v>
      </c>
      <c r="I245" s="227"/>
      <c r="J245" s="224"/>
      <c r="K245" s="224"/>
      <c r="L245" s="228"/>
      <c r="M245" s="229"/>
      <c r="N245" s="230"/>
      <c r="O245" s="230"/>
      <c r="P245" s="230"/>
      <c r="Q245" s="230"/>
      <c r="R245" s="230"/>
      <c r="S245" s="230"/>
      <c r="T245" s="231"/>
      <c r="AT245" s="232" t="s">
        <v>336</v>
      </c>
      <c r="AU245" s="232" t="s">
        <v>87</v>
      </c>
      <c r="AV245" s="15" t="s">
        <v>84</v>
      </c>
      <c r="AW245" s="15" t="s">
        <v>37</v>
      </c>
      <c r="AX245" s="15" t="s">
        <v>76</v>
      </c>
      <c r="AY245" s="232" t="s">
        <v>324</v>
      </c>
    </row>
    <row r="246" spans="1:65" s="13" customFormat="1" ht="11.25">
      <c r="B246" s="201"/>
      <c r="C246" s="202"/>
      <c r="D246" s="195" t="s">
        <v>336</v>
      </c>
      <c r="E246" s="203" t="s">
        <v>19</v>
      </c>
      <c r="F246" s="204" t="s">
        <v>502</v>
      </c>
      <c r="G246" s="202"/>
      <c r="H246" s="205">
        <v>0.57999999999999996</v>
      </c>
      <c r="I246" s="206"/>
      <c r="J246" s="202"/>
      <c r="K246" s="202"/>
      <c r="L246" s="207"/>
      <c r="M246" s="208"/>
      <c r="N246" s="209"/>
      <c r="O246" s="209"/>
      <c r="P246" s="209"/>
      <c r="Q246" s="209"/>
      <c r="R246" s="209"/>
      <c r="S246" s="209"/>
      <c r="T246" s="210"/>
      <c r="AT246" s="211" t="s">
        <v>336</v>
      </c>
      <c r="AU246" s="211" t="s">
        <v>87</v>
      </c>
      <c r="AV246" s="13" t="s">
        <v>87</v>
      </c>
      <c r="AW246" s="13" t="s">
        <v>37</v>
      </c>
      <c r="AX246" s="13" t="s">
        <v>76</v>
      </c>
      <c r="AY246" s="211" t="s">
        <v>324</v>
      </c>
    </row>
    <row r="247" spans="1:65" s="13" customFormat="1" ht="11.25">
      <c r="B247" s="201"/>
      <c r="C247" s="202"/>
      <c r="D247" s="195" t="s">
        <v>336</v>
      </c>
      <c r="E247" s="203" t="s">
        <v>19</v>
      </c>
      <c r="F247" s="204" t="s">
        <v>503</v>
      </c>
      <c r="G247" s="202"/>
      <c r="H247" s="205">
        <v>-585.23</v>
      </c>
      <c r="I247" s="206"/>
      <c r="J247" s="202"/>
      <c r="K247" s="202"/>
      <c r="L247" s="207"/>
      <c r="M247" s="208"/>
      <c r="N247" s="209"/>
      <c r="O247" s="209"/>
      <c r="P247" s="209"/>
      <c r="Q247" s="209"/>
      <c r="R247" s="209"/>
      <c r="S247" s="209"/>
      <c r="T247" s="210"/>
      <c r="AT247" s="211" t="s">
        <v>336</v>
      </c>
      <c r="AU247" s="211" t="s">
        <v>87</v>
      </c>
      <c r="AV247" s="13" t="s">
        <v>87</v>
      </c>
      <c r="AW247" s="13" t="s">
        <v>37</v>
      </c>
      <c r="AX247" s="13" t="s">
        <v>76</v>
      </c>
      <c r="AY247" s="211" t="s">
        <v>324</v>
      </c>
    </row>
    <row r="248" spans="1:65" s="13" customFormat="1" ht="11.25">
      <c r="B248" s="201"/>
      <c r="C248" s="202"/>
      <c r="D248" s="195" t="s">
        <v>336</v>
      </c>
      <c r="E248" s="203" t="s">
        <v>19</v>
      </c>
      <c r="F248" s="204" t="s">
        <v>504</v>
      </c>
      <c r="G248" s="202"/>
      <c r="H248" s="205">
        <v>282.66000000000003</v>
      </c>
      <c r="I248" s="206"/>
      <c r="J248" s="202"/>
      <c r="K248" s="202"/>
      <c r="L248" s="207"/>
      <c r="M248" s="208"/>
      <c r="N248" s="209"/>
      <c r="O248" s="209"/>
      <c r="P248" s="209"/>
      <c r="Q248" s="209"/>
      <c r="R248" s="209"/>
      <c r="S248" s="209"/>
      <c r="T248" s="210"/>
      <c r="AT248" s="211" t="s">
        <v>336</v>
      </c>
      <c r="AU248" s="211" t="s">
        <v>87</v>
      </c>
      <c r="AV248" s="13" t="s">
        <v>87</v>
      </c>
      <c r="AW248" s="13" t="s">
        <v>37</v>
      </c>
      <c r="AX248" s="13" t="s">
        <v>76</v>
      </c>
      <c r="AY248" s="211" t="s">
        <v>324</v>
      </c>
    </row>
    <row r="249" spans="1:65" s="14" customFormat="1" ht="11.25">
      <c r="B249" s="212"/>
      <c r="C249" s="213"/>
      <c r="D249" s="195" t="s">
        <v>336</v>
      </c>
      <c r="E249" s="214" t="s">
        <v>259</v>
      </c>
      <c r="F249" s="215" t="s">
        <v>349</v>
      </c>
      <c r="G249" s="213"/>
      <c r="H249" s="216">
        <v>2167.0859999999998</v>
      </c>
      <c r="I249" s="217"/>
      <c r="J249" s="213"/>
      <c r="K249" s="213"/>
      <c r="L249" s="218"/>
      <c r="M249" s="219"/>
      <c r="N249" s="220"/>
      <c r="O249" s="220"/>
      <c r="P249" s="220"/>
      <c r="Q249" s="220"/>
      <c r="R249" s="220"/>
      <c r="S249" s="220"/>
      <c r="T249" s="221"/>
      <c r="AT249" s="222" t="s">
        <v>336</v>
      </c>
      <c r="AU249" s="222" t="s">
        <v>87</v>
      </c>
      <c r="AV249" s="14" t="s">
        <v>330</v>
      </c>
      <c r="AW249" s="14" t="s">
        <v>37</v>
      </c>
      <c r="AX249" s="14" t="s">
        <v>76</v>
      </c>
      <c r="AY249" s="222" t="s">
        <v>324</v>
      </c>
    </row>
    <row r="250" spans="1:65" s="13" customFormat="1" ht="11.25">
      <c r="B250" s="201"/>
      <c r="C250" s="202"/>
      <c r="D250" s="195" t="s">
        <v>336</v>
      </c>
      <c r="E250" s="203" t="s">
        <v>19</v>
      </c>
      <c r="F250" s="204" t="s">
        <v>505</v>
      </c>
      <c r="G250" s="202"/>
      <c r="H250" s="205">
        <v>1083.5429999999999</v>
      </c>
      <c r="I250" s="206"/>
      <c r="J250" s="202"/>
      <c r="K250" s="202"/>
      <c r="L250" s="207"/>
      <c r="M250" s="208"/>
      <c r="N250" s="209"/>
      <c r="O250" s="209"/>
      <c r="P250" s="209"/>
      <c r="Q250" s="209"/>
      <c r="R250" s="209"/>
      <c r="S250" s="209"/>
      <c r="T250" s="210"/>
      <c r="AT250" s="211" t="s">
        <v>336</v>
      </c>
      <c r="AU250" s="211" t="s">
        <v>87</v>
      </c>
      <c r="AV250" s="13" t="s">
        <v>87</v>
      </c>
      <c r="AW250" s="13" t="s">
        <v>37</v>
      </c>
      <c r="AX250" s="13" t="s">
        <v>84</v>
      </c>
      <c r="AY250" s="211" t="s">
        <v>324</v>
      </c>
    </row>
    <row r="251" spans="1:65" s="2" customFormat="1" ht="14.45" customHeight="1">
      <c r="A251" s="36"/>
      <c r="B251" s="37"/>
      <c r="C251" s="182" t="s">
        <v>506</v>
      </c>
      <c r="D251" s="182" t="s">
        <v>326</v>
      </c>
      <c r="E251" s="183" t="s">
        <v>507</v>
      </c>
      <c r="F251" s="184" t="s">
        <v>508</v>
      </c>
      <c r="G251" s="185" t="s">
        <v>152</v>
      </c>
      <c r="H251" s="186">
        <v>8.0079999999999991</v>
      </c>
      <c r="I251" s="187"/>
      <c r="J251" s="188">
        <f>ROUND(I251*H251,2)</f>
        <v>0</v>
      </c>
      <c r="K251" s="184" t="s">
        <v>329</v>
      </c>
      <c r="L251" s="41"/>
      <c r="M251" s="189" t="s">
        <v>19</v>
      </c>
      <c r="N251" s="190" t="s">
        <v>47</v>
      </c>
      <c r="O251" s="66"/>
      <c r="P251" s="191">
        <f>O251*H251</f>
        <v>0</v>
      </c>
      <c r="Q251" s="191">
        <v>0</v>
      </c>
      <c r="R251" s="191">
        <f>Q251*H251</f>
        <v>0</v>
      </c>
      <c r="S251" s="191">
        <v>0</v>
      </c>
      <c r="T251" s="192">
        <f>S251*H251</f>
        <v>0</v>
      </c>
      <c r="U251" s="36"/>
      <c r="V251" s="36"/>
      <c r="W251" s="36"/>
      <c r="X251" s="36"/>
      <c r="Y251" s="36"/>
      <c r="Z251" s="36"/>
      <c r="AA251" s="36"/>
      <c r="AB251" s="36"/>
      <c r="AC251" s="36"/>
      <c r="AD251" s="36"/>
      <c r="AE251" s="36"/>
      <c r="AR251" s="193" t="s">
        <v>330</v>
      </c>
      <c r="AT251" s="193" t="s">
        <v>326</v>
      </c>
      <c r="AU251" s="193" t="s">
        <v>87</v>
      </c>
      <c r="AY251" s="19" t="s">
        <v>324</v>
      </c>
      <c r="BE251" s="194">
        <f>IF(N251="základní",J251,0)</f>
        <v>0</v>
      </c>
      <c r="BF251" s="194">
        <f>IF(N251="snížená",J251,0)</f>
        <v>0</v>
      </c>
      <c r="BG251" s="194">
        <f>IF(N251="zákl. přenesená",J251,0)</f>
        <v>0</v>
      </c>
      <c r="BH251" s="194">
        <f>IF(N251="sníž. přenesená",J251,0)</f>
        <v>0</v>
      </c>
      <c r="BI251" s="194">
        <f>IF(N251="nulová",J251,0)</f>
        <v>0</v>
      </c>
      <c r="BJ251" s="19" t="s">
        <v>84</v>
      </c>
      <c r="BK251" s="194">
        <f>ROUND(I251*H251,2)</f>
        <v>0</v>
      </c>
      <c r="BL251" s="19" t="s">
        <v>330</v>
      </c>
      <c r="BM251" s="193" t="s">
        <v>509</v>
      </c>
    </row>
    <row r="252" spans="1:65" s="2" customFormat="1" ht="19.5">
      <c r="A252" s="36"/>
      <c r="B252" s="37"/>
      <c r="C252" s="38"/>
      <c r="D252" s="195" t="s">
        <v>332</v>
      </c>
      <c r="E252" s="38"/>
      <c r="F252" s="196" t="s">
        <v>510</v>
      </c>
      <c r="G252" s="38"/>
      <c r="H252" s="38"/>
      <c r="I252" s="197"/>
      <c r="J252" s="38"/>
      <c r="K252" s="38"/>
      <c r="L252" s="41"/>
      <c r="M252" s="198"/>
      <c r="N252" s="199"/>
      <c r="O252" s="66"/>
      <c r="P252" s="66"/>
      <c r="Q252" s="66"/>
      <c r="R252" s="66"/>
      <c r="S252" s="66"/>
      <c r="T252" s="67"/>
      <c r="U252" s="36"/>
      <c r="V252" s="36"/>
      <c r="W252" s="36"/>
      <c r="X252" s="36"/>
      <c r="Y252" s="36"/>
      <c r="Z252" s="36"/>
      <c r="AA252" s="36"/>
      <c r="AB252" s="36"/>
      <c r="AC252" s="36"/>
      <c r="AD252" s="36"/>
      <c r="AE252" s="36"/>
      <c r="AT252" s="19" t="s">
        <v>332</v>
      </c>
      <c r="AU252" s="19" t="s">
        <v>87</v>
      </c>
    </row>
    <row r="253" spans="1:65" s="2" customFormat="1" ht="48.75">
      <c r="A253" s="36"/>
      <c r="B253" s="37"/>
      <c r="C253" s="38"/>
      <c r="D253" s="195" t="s">
        <v>334</v>
      </c>
      <c r="E253" s="38"/>
      <c r="F253" s="200" t="s">
        <v>511</v>
      </c>
      <c r="G253" s="38"/>
      <c r="H253" s="38"/>
      <c r="I253" s="197"/>
      <c r="J253" s="38"/>
      <c r="K253" s="38"/>
      <c r="L253" s="41"/>
      <c r="M253" s="198"/>
      <c r="N253" s="199"/>
      <c r="O253" s="66"/>
      <c r="P253" s="66"/>
      <c r="Q253" s="66"/>
      <c r="R253" s="66"/>
      <c r="S253" s="66"/>
      <c r="T253" s="67"/>
      <c r="U253" s="36"/>
      <c r="V253" s="36"/>
      <c r="W253" s="36"/>
      <c r="X253" s="36"/>
      <c r="Y253" s="36"/>
      <c r="Z253" s="36"/>
      <c r="AA253" s="36"/>
      <c r="AB253" s="36"/>
      <c r="AC253" s="36"/>
      <c r="AD253" s="36"/>
      <c r="AE253" s="36"/>
      <c r="AT253" s="19" t="s">
        <v>334</v>
      </c>
      <c r="AU253" s="19" t="s">
        <v>87</v>
      </c>
    </row>
    <row r="254" spans="1:65" s="15" customFormat="1" ht="11.25">
      <c r="B254" s="223"/>
      <c r="C254" s="224"/>
      <c r="D254" s="195" t="s">
        <v>336</v>
      </c>
      <c r="E254" s="225" t="s">
        <v>19</v>
      </c>
      <c r="F254" s="226" t="s">
        <v>257</v>
      </c>
      <c r="G254" s="224"/>
      <c r="H254" s="225" t="s">
        <v>19</v>
      </c>
      <c r="I254" s="227"/>
      <c r="J254" s="224"/>
      <c r="K254" s="224"/>
      <c r="L254" s="228"/>
      <c r="M254" s="229"/>
      <c r="N254" s="230"/>
      <c r="O254" s="230"/>
      <c r="P254" s="230"/>
      <c r="Q254" s="230"/>
      <c r="R254" s="230"/>
      <c r="S254" s="230"/>
      <c r="T254" s="231"/>
      <c r="AT254" s="232" t="s">
        <v>336</v>
      </c>
      <c r="AU254" s="232" t="s">
        <v>87</v>
      </c>
      <c r="AV254" s="15" t="s">
        <v>84</v>
      </c>
      <c r="AW254" s="15" t="s">
        <v>37</v>
      </c>
      <c r="AX254" s="15" t="s">
        <v>76</v>
      </c>
      <c r="AY254" s="232" t="s">
        <v>324</v>
      </c>
    </row>
    <row r="255" spans="1:65" s="15" customFormat="1" ht="11.25">
      <c r="B255" s="223"/>
      <c r="C255" s="224"/>
      <c r="D255" s="195" t="s">
        <v>336</v>
      </c>
      <c r="E255" s="225" t="s">
        <v>19</v>
      </c>
      <c r="F255" s="226" t="s">
        <v>512</v>
      </c>
      <c r="G255" s="224"/>
      <c r="H255" s="225" t="s">
        <v>19</v>
      </c>
      <c r="I255" s="227"/>
      <c r="J255" s="224"/>
      <c r="K255" s="224"/>
      <c r="L255" s="228"/>
      <c r="M255" s="229"/>
      <c r="N255" s="230"/>
      <c r="O255" s="230"/>
      <c r="P255" s="230"/>
      <c r="Q255" s="230"/>
      <c r="R255" s="230"/>
      <c r="S255" s="230"/>
      <c r="T255" s="231"/>
      <c r="AT255" s="232" t="s">
        <v>336</v>
      </c>
      <c r="AU255" s="232" t="s">
        <v>87</v>
      </c>
      <c r="AV255" s="15" t="s">
        <v>84</v>
      </c>
      <c r="AW255" s="15" t="s">
        <v>37</v>
      </c>
      <c r="AX255" s="15" t="s">
        <v>76</v>
      </c>
      <c r="AY255" s="232" t="s">
        <v>324</v>
      </c>
    </row>
    <row r="256" spans="1:65" s="13" customFormat="1" ht="11.25">
      <c r="B256" s="201"/>
      <c r="C256" s="202"/>
      <c r="D256" s="195" t="s">
        <v>336</v>
      </c>
      <c r="E256" s="203" t="s">
        <v>19</v>
      </c>
      <c r="F256" s="204" t="s">
        <v>513</v>
      </c>
      <c r="G256" s="202"/>
      <c r="H256" s="205">
        <v>4.84</v>
      </c>
      <c r="I256" s="206"/>
      <c r="J256" s="202"/>
      <c r="K256" s="202"/>
      <c r="L256" s="207"/>
      <c r="M256" s="208"/>
      <c r="N256" s="209"/>
      <c r="O256" s="209"/>
      <c r="P256" s="209"/>
      <c r="Q256" s="209"/>
      <c r="R256" s="209"/>
      <c r="S256" s="209"/>
      <c r="T256" s="210"/>
      <c r="AT256" s="211" t="s">
        <v>336</v>
      </c>
      <c r="AU256" s="211" t="s">
        <v>87</v>
      </c>
      <c r="AV256" s="13" t="s">
        <v>87</v>
      </c>
      <c r="AW256" s="13" t="s">
        <v>37</v>
      </c>
      <c r="AX256" s="13" t="s">
        <v>76</v>
      </c>
      <c r="AY256" s="211" t="s">
        <v>324</v>
      </c>
    </row>
    <row r="257" spans="1:65" s="13" customFormat="1" ht="11.25">
      <c r="B257" s="201"/>
      <c r="C257" s="202"/>
      <c r="D257" s="195" t="s">
        <v>336</v>
      </c>
      <c r="E257" s="203" t="s">
        <v>19</v>
      </c>
      <c r="F257" s="204" t="s">
        <v>514</v>
      </c>
      <c r="G257" s="202"/>
      <c r="H257" s="205">
        <v>1.232</v>
      </c>
      <c r="I257" s="206"/>
      <c r="J257" s="202"/>
      <c r="K257" s="202"/>
      <c r="L257" s="207"/>
      <c r="M257" s="208"/>
      <c r="N257" s="209"/>
      <c r="O257" s="209"/>
      <c r="P257" s="209"/>
      <c r="Q257" s="209"/>
      <c r="R257" s="209"/>
      <c r="S257" s="209"/>
      <c r="T257" s="210"/>
      <c r="AT257" s="211" t="s">
        <v>336</v>
      </c>
      <c r="AU257" s="211" t="s">
        <v>87</v>
      </c>
      <c r="AV257" s="13" t="s">
        <v>87</v>
      </c>
      <c r="AW257" s="13" t="s">
        <v>37</v>
      </c>
      <c r="AX257" s="13" t="s">
        <v>76</v>
      </c>
      <c r="AY257" s="211" t="s">
        <v>324</v>
      </c>
    </row>
    <row r="258" spans="1:65" s="15" customFormat="1" ht="11.25">
      <c r="B258" s="223"/>
      <c r="C258" s="224"/>
      <c r="D258" s="195" t="s">
        <v>336</v>
      </c>
      <c r="E258" s="225" t="s">
        <v>19</v>
      </c>
      <c r="F258" s="226" t="s">
        <v>515</v>
      </c>
      <c r="G258" s="224"/>
      <c r="H258" s="225" t="s">
        <v>19</v>
      </c>
      <c r="I258" s="227"/>
      <c r="J258" s="224"/>
      <c r="K258" s="224"/>
      <c r="L258" s="228"/>
      <c r="M258" s="229"/>
      <c r="N258" s="230"/>
      <c r="O258" s="230"/>
      <c r="P258" s="230"/>
      <c r="Q258" s="230"/>
      <c r="R258" s="230"/>
      <c r="S258" s="230"/>
      <c r="T258" s="231"/>
      <c r="AT258" s="232" t="s">
        <v>336</v>
      </c>
      <c r="AU258" s="232" t="s">
        <v>87</v>
      </c>
      <c r="AV258" s="15" t="s">
        <v>84</v>
      </c>
      <c r="AW258" s="15" t="s">
        <v>37</v>
      </c>
      <c r="AX258" s="15" t="s">
        <v>76</v>
      </c>
      <c r="AY258" s="232" t="s">
        <v>324</v>
      </c>
    </row>
    <row r="259" spans="1:65" s="13" customFormat="1" ht="11.25">
      <c r="B259" s="201"/>
      <c r="C259" s="202"/>
      <c r="D259" s="195" t="s">
        <v>336</v>
      </c>
      <c r="E259" s="203" t="s">
        <v>19</v>
      </c>
      <c r="F259" s="204" t="s">
        <v>516</v>
      </c>
      <c r="G259" s="202"/>
      <c r="H259" s="205">
        <v>1.9359999999999999</v>
      </c>
      <c r="I259" s="206"/>
      <c r="J259" s="202"/>
      <c r="K259" s="202"/>
      <c r="L259" s="207"/>
      <c r="M259" s="208"/>
      <c r="N259" s="209"/>
      <c r="O259" s="209"/>
      <c r="P259" s="209"/>
      <c r="Q259" s="209"/>
      <c r="R259" s="209"/>
      <c r="S259" s="209"/>
      <c r="T259" s="210"/>
      <c r="AT259" s="211" t="s">
        <v>336</v>
      </c>
      <c r="AU259" s="211" t="s">
        <v>87</v>
      </c>
      <c r="AV259" s="13" t="s">
        <v>87</v>
      </c>
      <c r="AW259" s="13" t="s">
        <v>37</v>
      </c>
      <c r="AX259" s="13" t="s">
        <v>76</v>
      </c>
      <c r="AY259" s="211" t="s">
        <v>324</v>
      </c>
    </row>
    <row r="260" spans="1:65" s="14" customFormat="1" ht="11.25">
      <c r="B260" s="212"/>
      <c r="C260" s="213"/>
      <c r="D260" s="195" t="s">
        <v>336</v>
      </c>
      <c r="E260" s="214" t="s">
        <v>256</v>
      </c>
      <c r="F260" s="215" t="s">
        <v>349</v>
      </c>
      <c r="G260" s="213"/>
      <c r="H260" s="216">
        <v>8.0079999999999991</v>
      </c>
      <c r="I260" s="217"/>
      <c r="J260" s="213"/>
      <c r="K260" s="213"/>
      <c r="L260" s="218"/>
      <c r="M260" s="219"/>
      <c r="N260" s="220"/>
      <c r="O260" s="220"/>
      <c r="P260" s="220"/>
      <c r="Q260" s="220"/>
      <c r="R260" s="220"/>
      <c r="S260" s="220"/>
      <c r="T260" s="221"/>
      <c r="AT260" s="222" t="s">
        <v>336</v>
      </c>
      <c r="AU260" s="222" t="s">
        <v>87</v>
      </c>
      <c r="AV260" s="14" t="s">
        <v>330</v>
      </c>
      <c r="AW260" s="14" t="s">
        <v>37</v>
      </c>
      <c r="AX260" s="14" t="s">
        <v>84</v>
      </c>
      <c r="AY260" s="222" t="s">
        <v>324</v>
      </c>
    </row>
    <row r="261" spans="1:65" s="2" customFormat="1" ht="14.45" customHeight="1">
      <c r="A261" s="36"/>
      <c r="B261" s="37"/>
      <c r="C261" s="182" t="s">
        <v>517</v>
      </c>
      <c r="D261" s="182" t="s">
        <v>326</v>
      </c>
      <c r="E261" s="183" t="s">
        <v>518</v>
      </c>
      <c r="F261" s="184" t="s">
        <v>519</v>
      </c>
      <c r="G261" s="185" t="s">
        <v>152</v>
      </c>
      <c r="H261" s="186">
        <v>440.63900000000001</v>
      </c>
      <c r="I261" s="187"/>
      <c r="J261" s="188">
        <f>ROUND(I261*H261,2)</f>
        <v>0</v>
      </c>
      <c r="K261" s="184" t="s">
        <v>329</v>
      </c>
      <c r="L261" s="41"/>
      <c r="M261" s="189" t="s">
        <v>19</v>
      </c>
      <c r="N261" s="190" t="s">
        <v>47</v>
      </c>
      <c r="O261" s="66"/>
      <c r="P261" s="191">
        <f>O261*H261</f>
        <v>0</v>
      </c>
      <c r="Q261" s="191">
        <v>8.2199999999999999E-3</v>
      </c>
      <c r="R261" s="191">
        <f>Q261*H261</f>
        <v>3.6220525800000001</v>
      </c>
      <c r="S261" s="191">
        <v>0</v>
      </c>
      <c r="T261" s="192">
        <f>S261*H261</f>
        <v>0</v>
      </c>
      <c r="U261" s="36"/>
      <c r="V261" s="36"/>
      <c r="W261" s="36"/>
      <c r="X261" s="36"/>
      <c r="Y261" s="36"/>
      <c r="Z261" s="36"/>
      <c r="AA261" s="36"/>
      <c r="AB261" s="36"/>
      <c r="AC261" s="36"/>
      <c r="AD261" s="36"/>
      <c r="AE261" s="36"/>
      <c r="AR261" s="193" t="s">
        <v>330</v>
      </c>
      <c r="AT261" s="193" t="s">
        <v>326</v>
      </c>
      <c r="AU261" s="193" t="s">
        <v>87</v>
      </c>
      <c r="AY261" s="19" t="s">
        <v>324</v>
      </c>
      <c r="BE261" s="194">
        <f>IF(N261="základní",J261,0)</f>
        <v>0</v>
      </c>
      <c r="BF261" s="194">
        <f>IF(N261="snížená",J261,0)</f>
        <v>0</v>
      </c>
      <c r="BG261" s="194">
        <f>IF(N261="zákl. přenesená",J261,0)</f>
        <v>0</v>
      </c>
      <c r="BH261" s="194">
        <f>IF(N261="sníž. přenesená",J261,0)</f>
        <v>0</v>
      </c>
      <c r="BI261" s="194">
        <f>IF(N261="nulová",J261,0)</f>
        <v>0</v>
      </c>
      <c r="BJ261" s="19" t="s">
        <v>84</v>
      </c>
      <c r="BK261" s="194">
        <f>ROUND(I261*H261,2)</f>
        <v>0</v>
      </c>
      <c r="BL261" s="19" t="s">
        <v>330</v>
      </c>
      <c r="BM261" s="193" t="s">
        <v>520</v>
      </c>
    </row>
    <row r="262" spans="1:65" s="2" customFormat="1" ht="11.25">
      <c r="A262" s="36"/>
      <c r="B262" s="37"/>
      <c r="C262" s="38"/>
      <c r="D262" s="195" t="s">
        <v>332</v>
      </c>
      <c r="E262" s="38"/>
      <c r="F262" s="196" t="s">
        <v>521</v>
      </c>
      <c r="G262" s="38"/>
      <c r="H262" s="38"/>
      <c r="I262" s="197"/>
      <c r="J262" s="38"/>
      <c r="K262" s="38"/>
      <c r="L262" s="41"/>
      <c r="M262" s="198"/>
      <c r="N262" s="199"/>
      <c r="O262" s="66"/>
      <c r="P262" s="66"/>
      <c r="Q262" s="66"/>
      <c r="R262" s="66"/>
      <c r="S262" s="66"/>
      <c r="T262" s="67"/>
      <c r="U262" s="36"/>
      <c r="V262" s="36"/>
      <c r="W262" s="36"/>
      <c r="X262" s="36"/>
      <c r="Y262" s="36"/>
      <c r="Z262" s="36"/>
      <c r="AA262" s="36"/>
      <c r="AB262" s="36"/>
      <c r="AC262" s="36"/>
      <c r="AD262" s="36"/>
      <c r="AE262" s="36"/>
      <c r="AT262" s="19" t="s">
        <v>332</v>
      </c>
      <c r="AU262" s="19" t="s">
        <v>87</v>
      </c>
    </row>
    <row r="263" spans="1:65" s="2" customFormat="1" ht="146.25">
      <c r="A263" s="36"/>
      <c r="B263" s="37"/>
      <c r="C263" s="38"/>
      <c r="D263" s="195" t="s">
        <v>334</v>
      </c>
      <c r="E263" s="38"/>
      <c r="F263" s="200" t="s">
        <v>413</v>
      </c>
      <c r="G263" s="38"/>
      <c r="H263" s="38"/>
      <c r="I263" s="197"/>
      <c r="J263" s="38"/>
      <c r="K263" s="38"/>
      <c r="L263" s="41"/>
      <c r="M263" s="198"/>
      <c r="N263" s="199"/>
      <c r="O263" s="66"/>
      <c r="P263" s="66"/>
      <c r="Q263" s="66"/>
      <c r="R263" s="66"/>
      <c r="S263" s="66"/>
      <c r="T263" s="67"/>
      <c r="U263" s="36"/>
      <c r="V263" s="36"/>
      <c r="W263" s="36"/>
      <c r="X263" s="36"/>
      <c r="Y263" s="36"/>
      <c r="Z263" s="36"/>
      <c r="AA263" s="36"/>
      <c r="AB263" s="36"/>
      <c r="AC263" s="36"/>
      <c r="AD263" s="36"/>
      <c r="AE263" s="36"/>
      <c r="AT263" s="19" t="s">
        <v>334</v>
      </c>
      <c r="AU263" s="19" t="s">
        <v>87</v>
      </c>
    </row>
    <row r="264" spans="1:65" s="15" customFormat="1" ht="11.25">
      <c r="B264" s="223"/>
      <c r="C264" s="224"/>
      <c r="D264" s="195" t="s">
        <v>336</v>
      </c>
      <c r="E264" s="225" t="s">
        <v>19</v>
      </c>
      <c r="F264" s="226" t="s">
        <v>420</v>
      </c>
      <c r="G264" s="224"/>
      <c r="H264" s="225" t="s">
        <v>19</v>
      </c>
      <c r="I264" s="227"/>
      <c r="J264" s="224"/>
      <c r="K264" s="224"/>
      <c r="L264" s="228"/>
      <c r="M264" s="229"/>
      <c r="N264" s="230"/>
      <c r="O264" s="230"/>
      <c r="P264" s="230"/>
      <c r="Q264" s="230"/>
      <c r="R264" s="230"/>
      <c r="S264" s="230"/>
      <c r="T264" s="231"/>
      <c r="AT264" s="232" t="s">
        <v>336</v>
      </c>
      <c r="AU264" s="232" t="s">
        <v>87</v>
      </c>
      <c r="AV264" s="15" t="s">
        <v>84</v>
      </c>
      <c r="AW264" s="15" t="s">
        <v>37</v>
      </c>
      <c r="AX264" s="15" t="s">
        <v>76</v>
      </c>
      <c r="AY264" s="232" t="s">
        <v>324</v>
      </c>
    </row>
    <row r="265" spans="1:65" s="15" customFormat="1" ht="11.25">
      <c r="B265" s="223"/>
      <c r="C265" s="224"/>
      <c r="D265" s="195" t="s">
        <v>336</v>
      </c>
      <c r="E265" s="225" t="s">
        <v>19</v>
      </c>
      <c r="F265" s="226" t="s">
        <v>522</v>
      </c>
      <c r="G265" s="224"/>
      <c r="H265" s="225" t="s">
        <v>19</v>
      </c>
      <c r="I265" s="227"/>
      <c r="J265" s="224"/>
      <c r="K265" s="224"/>
      <c r="L265" s="228"/>
      <c r="M265" s="229"/>
      <c r="N265" s="230"/>
      <c r="O265" s="230"/>
      <c r="P265" s="230"/>
      <c r="Q265" s="230"/>
      <c r="R265" s="230"/>
      <c r="S265" s="230"/>
      <c r="T265" s="231"/>
      <c r="AT265" s="232" t="s">
        <v>336</v>
      </c>
      <c r="AU265" s="232" t="s">
        <v>87</v>
      </c>
      <c r="AV265" s="15" t="s">
        <v>84</v>
      </c>
      <c r="AW265" s="15" t="s">
        <v>37</v>
      </c>
      <c r="AX265" s="15" t="s">
        <v>76</v>
      </c>
      <c r="AY265" s="232" t="s">
        <v>324</v>
      </c>
    </row>
    <row r="266" spans="1:65" s="13" customFormat="1" ht="11.25">
      <c r="B266" s="201"/>
      <c r="C266" s="202"/>
      <c r="D266" s="195" t="s">
        <v>336</v>
      </c>
      <c r="E266" s="203" t="s">
        <v>19</v>
      </c>
      <c r="F266" s="204" t="s">
        <v>523</v>
      </c>
      <c r="G266" s="202"/>
      <c r="H266" s="205">
        <v>0.45</v>
      </c>
      <c r="I266" s="206"/>
      <c r="J266" s="202"/>
      <c r="K266" s="202"/>
      <c r="L266" s="207"/>
      <c r="M266" s="208"/>
      <c r="N266" s="209"/>
      <c r="O266" s="209"/>
      <c r="P266" s="209"/>
      <c r="Q266" s="209"/>
      <c r="R266" s="209"/>
      <c r="S266" s="209"/>
      <c r="T266" s="210"/>
      <c r="AT266" s="211" t="s">
        <v>336</v>
      </c>
      <c r="AU266" s="211" t="s">
        <v>87</v>
      </c>
      <c r="AV266" s="13" t="s">
        <v>87</v>
      </c>
      <c r="AW266" s="13" t="s">
        <v>37</v>
      </c>
      <c r="AX266" s="13" t="s">
        <v>76</v>
      </c>
      <c r="AY266" s="211" t="s">
        <v>324</v>
      </c>
    </row>
    <row r="267" spans="1:65" s="15" customFormat="1" ht="11.25">
      <c r="B267" s="223"/>
      <c r="C267" s="224"/>
      <c r="D267" s="195" t="s">
        <v>336</v>
      </c>
      <c r="E267" s="225" t="s">
        <v>19</v>
      </c>
      <c r="F267" s="226" t="s">
        <v>524</v>
      </c>
      <c r="G267" s="224"/>
      <c r="H267" s="225" t="s">
        <v>19</v>
      </c>
      <c r="I267" s="227"/>
      <c r="J267" s="224"/>
      <c r="K267" s="224"/>
      <c r="L267" s="228"/>
      <c r="M267" s="229"/>
      <c r="N267" s="230"/>
      <c r="O267" s="230"/>
      <c r="P267" s="230"/>
      <c r="Q267" s="230"/>
      <c r="R267" s="230"/>
      <c r="S267" s="230"/>
      <c r="T267" s="231"/>
      <c r="AT267" s="232" t="s">
        <v>336</v>
      </c>
      <c r="AU267" s="232" t="s">
        <v>87</v>
      </c>
      <c r="AV267" s="15" t="s">
        <v>84</v>
      </c>
      <c r="AW267" s="15" t="s">
        <v>37</v>
      </c>
      <c r="AX267" s="15" t="s">
        <v>76</v>
      </c>
      <c r="AY267" s="232" t="s">
        <v>324</v>
      </c>
    </row>
    <row r="268" spans="1:65" s="13" customFormat="1" ht="11.25">
      <c r="B268" s="201"/>
      <c r="C268" s="202"/>
      <c r="D268" s="195" t="s">
        <v>336</v>
      </c>
      <c r="E268" s="203" t="s">
        <v>19</v>
      </c>
      <c r="F268" s="204" t="s">
        <v>525</v>
      </c>
      <c r="G268" s="202"/>
      <c r="H268" s="205">
        <v>27</v>
      </c>
      <c r="I268" s="206"/>
      <c r="J268" s="202"/>
      <c r="K268" s="202"/>
      <c r="L268" s="207"/>
      <c r="M268" s="208"/>
      <c r="N268" s="209"/>
      <c r="O268" s="209"/>
      <c r="P268" s="209"/>
      <c r="Q268" s="209"/>
      <c r="R268" s="209"/>
      <c r="S268" s="209"/>
      <c r="T268" s="210"/>
      <c r="AT268" s="211" t="s">
        <v>336</v>
      </c>
      <c r="AU268" s="211" t="s">
        <v>87</v>
      </c>
      <c r="AV268" s="13" t="s">
        <v>87</v>
      </c>
      <c r="AW268" s="13" t="s">
        <v>37</v>
      </c>
      <c r="AX268" s="13" t="s">
        <v>76</v>
      </c>
      <c r="AY268" s="211" t="s">
        <v>324</v>
      </c>
    </row>
    <row r="269" spans="1:65" s="15" customFormat="1" ht="11.25">
      <c r="B269" s="223"/>
      <c r="C269" s="224"/>
      <c r="D269" s="195" t="s">
        <v>336</v>
      </c>
      <c r="E269" s="225" t="s">
        <v>19</v>
      </c>
      <c r="F269" s="226" t="s">
        <v>526</v>
      </c>
      <c r="G269" s="224"/>
      <c r="H269" s="225" t="s">
        <v>19</v>
      </c>
      <c r="I269" s="227"/>
      <c r="J269" s="224"/>
      <c r="K269" s="224"/>
      <c r="L269" s="228"/>
      <c r="M269" s="229"/>
      <c r="N269" s="230"/>
      <c r="O269" s="230"/>
      <c r="P269" s="230"/>
      <c r="Q269" s="230"/>
      <c r="R269" s="230"/>
      <c r="S269" s="230"/>
      <c r="T269" s="231"/>
      <c r="AT269" s="232" t="s">
        <v>336</v>
      </c>
      <c r="AU269" s="232" t="s">
        <v>87</v>
      </c>
      <c r="AV269" s="15" t="s">
        <v>84</v>
      </c>
      <c r="AW269" s="15" t="s">
        <v>37</v>
      </c>
      <c r="AX269" s="15" t="s">
        <v>76</v>
      </c>
      <c r="AY269" s="232" t="s">
        <v>324</v>
      </c>
    </row>
    <row r="270" spans="1:65" s="13" customFormat="1" ht="11.25">
      <c r="B270" s="201"/>
      <c r="C270" s="202"/>
      <c r="D270" s="195" t="s">
        <v>336</v>
      </c>
      <c r="E270" s="203" t="s">
        <v>19</v>
      </c>
      <c r="F270" s="204" t="s">
        <v>527</v>
      </c>
      <c r="G270" s="202"/>
      <c r="H270" s="205">
        <v>51.84</v>
      </c>
      <c r="I270" s="206"/>
      <c r="J270" s="202"/>
      <c r="K270" s="202"/>
      <c r="L270" s="207"/>
      <c r="M270" s="208"/>
      <c r="N270" s="209"/>
      <c r="O270" s="209"/>
      <c r="P270" s="209"/>
      <c r="Q270" s="209"/>
      <c r="R270" s="209"/>
      <c r="S270" s="209"/>
      <c r="T270" s="210"/>
      <c r="AT270" s="211" t="s">
        <v>336</v>
      </c>
      <c r="AU270" s="211" t="s">
        <v>87</v>
      </c>
      <c r="AV270" s="13" t="s">
        <v>87</v>
      </c>
      <c r="AW270" s="13" t="s">
        <v>37</v>
      </c>
      <c r="AX270" s="13" t="s">
        <v>76</v>
      </c>
      <c r="AY270" s="211" t="s">
        <v>324</v>
      </c>
    </row>
    <row r="271" spans="1:65" s="15" customFormat="1" ht="11.25">
      <c r="B271" s="223"/>
      <c r="C271" s="224"/>
      <c r="D271" s="195" t="s">
        <v>336</v>
      </c>
      <c r="E271" s="225" t="s">
        <v>19</v>
      </c>
      <c r="F271" s="226" t="s">
        <v>528</v>
      </c>
      <c r="G271" s="224"/>
      <c r="H271" s="225" t="s">
        <v>19</v>
      </c>
      <c r="I271" s="227"/>
      <c r="J271" s="224"/>
      <c r="K271" s="224"/>
      <c r="L271" s="228"/>
      <c r="M271" s="229"/>
      <c r="N271" s="230"/>
      <c r="O271" s="230"/>
      <c r="P271" s="230"/>
      <c r="Q271" s="230"/>
      <c r="R271" s="230"/>
      <c r="S271" s="230"/>
      <c r="T271" s="231"/>
      <c r="AT271" s="232" t="s">
        <v>336</v>
      </c>
      <c r="AU271" s="232" t="s">
        <v>87</v>
      </c>
      <c r="AV271" s="15" t="s">
        <v>84</v>
      </c>
      <c r="AW271" s="15" t="s">
        <v>37</v>
      </c>
      <c r="AX271" s="15" t="s">
        <v>76</v>
      </c>
      <c r="AY271" s="232" t="s">
        <v>324</v>
      </c>
    </row>
    <row r="272" spans="1:65" s="13" customFormat="1" ht="11.25">
      <c r="B272" s="201"/>
      <c r="C272" s="202"/>
      <c r="D272" s="195" t="s">
        <v>336</v>
      </c>
      <c r="E272" s="203" t="s">
        <v>19</v>
      </c>
      <c r="F272" s="204" t="s">
        <v>529</v>
      </c>
      <c r="G272" s="202"/>
      <c r="H272" s="205">
        <v>102.425</v>
      </c>
      <c r="I272" s="206"/>
      <c r="J272" s="202"/>
      <c r="K272" s="202"/>
      <c r="L272" s="207"/>
      <c r="M272" s="208"/>
      <c r="N272" s="209"/>
      <c r="O272" s="209"/>
      <c r="P272" s="209"/>
      <c r="Q272" s="209"/>
      <c r="R272" s="209"/>
      <c r="S272" s="209"/>
      <c r="T272" s="210"/>
      <c r="AT272" s="211" t="s">
        <v>336</v>
      </c>
      <c r="AU272" s="211" t="s">
        <v>87</v>
      </c>
      <c r="AV272" s="13" t="s">
        <v>87</v>
      </c>
      <c r="AW272" s="13" t="s">
        <v>37</v>
      </c>
      <c r="AX272" s="13" t="s">
        <v>76</v>
      </c>
      <c r="AY272" s="211" t="s">
        <v>324</v>
      </c>
    </row>
    <row r="273" spans="2:51" s="15" customFormat="1" ht="11.25">
      <c r="B273" s="223"/>
      <c r="C273" s="224"/>
      <c r="D273" s="195" t="s">
        <v>336</v>
      </c>
      <c r="E273" s="225" t="s">
        <v>19</v>
      </c>
      <c r="F273" s="226" t="s">
        <v>530</v>
      </c>
      <c r="G273" s="224"/>
      <c r="H273" s="225" t="s">
        <v>19</v>
      </c>
      <c r="I273" s="227"/>
      <c r="J273" s="224"/>
      <c r="K273" s="224"/>
      <c r="L273" s="228"/>
      <c r="M273" s="229"/>
      <c r="N273" s="230"/>
      <c r="O273" s="230"/>
      <c r="P273" s="230"/>
      <c r="Q273" s="230"/>
      <c r="R273" s="230"/>
      <c r="S273" s="230"/>
      <c r="T273" s="231"/>
      <c r="AT273" s="232" t="s">
        <v>336</v>
      </c>
      <c r="AU273" s="232" t="s">
        <v>87</v>
      </c>
      <c r="AV273" s="15" t="s">
        <v>84</v>
      </c>
      <c r="AW273" s="15" t="s">
        <v>37</v>
      </c>
      <c r="AX273" s="15" t="s">
        <v>76</v>
      </c>
      <c r="AY273" s="232" t="s">
        <v>324</v>
      </c>
    </row>
    <row r="274" spans="2:51" s="13" customFormat="1" ht="11.25">
      <c r="B274" s="201"/>
      <c r="C274" s="202"/>
      <c r="D274" s="195" t="s">
        <v>336</v>
      </c>
      <c r="E274" s="203" t="s">
        <v>19</v>
      </c>
      <c r="F274" s="204" t="s">
        <v>531</v>
      </c>
      <c r="G274" s="202"/>
      <c r="H274" s="205">
        <v>51.84</v>
      </c>
      <c r="I274" s="206"/>
      <c r="J274" s="202"/>
      <c r="K274" s="202"/>
      <c r="L274" s="207"/>
      <c r="M274" s="208"/>
      <c r="N274" s="209"/>
      <c r="O274" s="209"/>
      <c r="P274" s="209"/>
      <c r="Q274" s="209"/>
      <c r="R274" s="209"/>
      <c r="S274" s="209"/>
      <c r="T274" s="210"/>
      <c r="AT274" s="211" t="s">
        <v>336</v>
      </c>
      <c r="AU274" s="211" t="s">
        <v>87</v>
      </c>
      <c r="AV274" s="13" t="s">
        <v>87</v>
      </c>
      <c r="AW274" s="13" t="s">
        <v>37</v>
      </c>
      <c r="AX274" s="13" t="s">
        <v>76</v>
      </c>
      <c r="AY274" s="211" t="s">
        <v>324</v>
      </c>
    </row>
    <row r="275" spans="2:51" s="15" customFormat="1" ht="11.25">
      <c r="B275" s="223"/>
      <c r="C275" s="224"/>
      <c r="D275" s="195" t="s">
        <v>336</v>
      </c>
      <c r="E275" s="225" t="s">
        <v>19</v>
      </c>
      <c r="F275" s="226" t="s">
        <v>532</v>
      </c>
      <c r="G275" s="224"/>
      <c r="H275" s="225" t="s">
        <v>19</v>
      </c>
      <c r="I275" s="227"/>
      <c r="J275" s="224"/>
      <c r="K275" s="224"/>
      <c r="L275" s="228"/>
      <c r="M275" s="229"/>
      <c r="N275" s="230"/>
      <c r="O275" s="230"/>
      <c r="P275" s="230"/>
      <c r="Q275" s="230"/>
      <c r="R275" s="230"/>
      <c r="S275" s="230"/>
      <c r="T275" s="231"/>
      <c r="AT275" s="232" t="s">
        <v>336</v>
      </c>
      <c r="AU275" s="232" t="s">
        <v>87</v>
      </c>
      <c r="AV275" s="15" t="s">
        <v>84</v>
      </c>
      <c r="AW275" s="15" t="s">
        <v>37</v>
      </c>
      <c r="AX275" s="15" t="s">
        <v>76</v>
      </c>
      <c r="AY275" s="232" t="s">
        <v>324</v>
      </c>
    </row>
    <row r="276" spans="2:51" s="13" customFormat="1" ht="11.25">
      <c r="B276" s="201"/>
      <c r="C276" s="202"/>
      <c r="D276" s="195" t="s">
        <v>336</v>
      </c>
      <c r="E276" s="203" t="s">
        <v>19</v>
      </c>
      <c r="F276" s="204" t="s">
        <v>533</v>
      </c>
      <c r="G276" s="202"/>
      <c r="H276" s="205">
        <v>26.51</v>
      </c>
      <c r="I276" s="206"/>
      <c r="J276" s="202"/>
      <c r="K276" s="202"/>
      <c r="L276" s="207"/>
      <c r="M276" s="208"/>
      <c r="N276" s="209"/>
      <c r="O276" s="209"/>
      <c r="P276" s="209"/>
      <c r="Q276" s="209"/>
      <c r="R276" s="209"/>
      <c r="S276" s="209"/>
      <c r="T276" s="210"/>
      <c r="AT276" s="211" t="s">
        <v>336</v>
      </c>
      <c r="AU276" s="211" t="s">
        <v>87</v>
      </c>
      <c r="AV276" s="13" t="s">
        <v>87</v>
      </c>
      <c r="AW276" s="13" t="s">
        <v>37</v>
      </c>
      <c r="AX276" s="13" t="s">
        <v>76</v>
      </c>
      <c r="AY276" s="211" t="s">
        <v>324</v>
      </c>
    </row>
    <row r="277" spans="2:51" s="15" customFormat="1" ht="11.25">
      <c r="B277" s="223"/>
      <c r="C277" s="224"/>
      <c r="D277" s="195" t="s">
        <v>336</v>
      </c>
      <c r="E277" s="225" t="s">
        <v>19</v>
      </c>
      <c r="F277" s="226" t="s">
        <v>534</v>
      </c>
      <c r="G277" s="224"/>
      <c r="H277" s="225" t="s">
        <v>19</v>
      </c>
      <c r="I277" s="227"/>
      <c r="J277" s="224"/>
      <c r="K277" s="224"/>
      <c r="L277" s="228"/>
      <c r="M277" s="229"/>
      <c r="N277" s="230"/>
      <c r="O277" s="230"/>
      <c r="P277" s="230"/>
      <c r="Q277" s="230"/>
      <c r="R277" s="230"/>
      <c r="S277" s="230"/>
      <c r="T277" s="231"/>
      <c r="AT277" s="232" t="s">
        <v>336</v>
      </c>
      <c r="AU277" s="232" t="s">
        <v>87</v>
      </c>
      <c r="AV277" s="15" t="s">
        <v>84</v>
      </c>
      <c r="AW277" s="15" t="s">
        <v>37</v>
      </c>
      <c r="AX277" s="15" t="s">
        <v>76</v>
      </c>
      <c r="AY277" s="232" t="s">
        <v>324</v>
      </c>
    </row>
    <row r="278" spans="2:51" s="13" customFormat="1" ht="11.25">
      <c r="B278" s="201"/>
      <c r="C278" s="202"/>
      <c r="D278" s="195" t="s">
        <v>336</v>
      </c>
      <c r="E278" s="203" t="s">
        <v>19</v>
      </c>
      <c r="F278" s="204" t="s">
        <v>535</v>
      </c>
      <c r="G278" s="202"/>
      <c r="H278" s="205">
        <v>53.3</v>
      </c>
      <c r="I278" s="206"/>
      <c r="J278" s="202"/>
      <c r="K278" s="202"/>
      <c r="L278" s="207"/>
      <c r="M278" s="208"/>
      <c r="N278" s="209"/>
      <c r="O278" s="209"/>
      <c r="P278" s="209"/>
      <c r="Q278" s="209"/>
      <c r="R278" s="209"/>
      <c r="S278" s="209"/>
      <c r="T278" s="210"/>
      <c r="AT278" s="211" t="s">
        <v>336</v>
      </c>
      <c r="AU278" s="211" t="s">
        <v>87</v>
      </c>
      <c r="AV278" s="13" t="s">
        <v>87</v>
      </c>
      <c r="AW278" s="13" t="s">
        <v>37</v>
      </c>
      <c r="AX278" s="13" t="s">
        <v>76</v>
      </c>
      <c r="AY278" s="211" t="s">
        <v>324</v>
      </c>
    </row>
    <row r="279" spans="2:51" s="15" customFormat="1" ht="11.25">
      <c r="B279" s="223"/>
      <c r="C279" s="224"/>
      <c r="D279" s="195" t="s">
        <v>336</v>
      </c>
      <c r="E279" s="225" t="s">
        <v>19</v>
      </c>
      <c r="F279" s="226" t="s">
        <v>536</v>
      </c>
      <c r="G279" s="224"/>
      <c r="H279" s="225" t="s">
        <v>19</v>
      </c>
      <c r="I279" s="227"/>
      <c r="J279" s="224"/>
      <c r="K279" s="224"/>
      <c r="L279" s="228"/>
      <c r="M279" s="229"/>
      <c r="N279" s="230"/>
      <c r="O279" s="230"/>
      <c r="P279" s="230"/>
      <c r="Q279" s="230"/>
      <c r="R279" s="230"/>
      <c r="S279" s="230"/>
      <c r="T279" s="231"/>
      <c r="AT279" s="232" t="s">
        <v>336</v>
      </c>
      <c r="AU279" s="232" t="s">
        <v>87</v>
      </c>
      <c r="AV279" s="15" t="s">
        <v>84</v>
      </c>
      <c r="AW279" s="15" t="s">
        <v>37</v>
      </c>
      <c r="AX279" s="15" t="s">
        <v>76</v>
      </c>
      <c r="AY279" s="232" t="s">
        <v>324</v>
      </c>
    </row>
    <row r="280" spans="2:51" s="13" customFormat="1" ht="11.25">
      <c r="B280" s="201"/>
      <c r="C280" s="202"/>
      <c r="D280" s="195" t="s">
        <v>336</v>
      </c>
      <c r="E280" s="203" t="s">
        <v>19</v>
      </c>
      <c r="F280" s="204" t="s">
        <v>537</v>
      </c>
      <c r="G280" s="202"/>
      <c r="H280" s="205">
        <v>25.75</v>
      </c>
      <c r="I280" s="206"/>
      <c r="J280" s="202"/>
      <c r="K280" s="202"/>
      <c r="L280" s="207"/>
      <c r="M280" s="208"/>
      <c r="N280" s="209"/>
      <c r="O280" s="209"/>
      <c r="P280" s="209"/>
      <c r="Q280" s="209"/>
      <c r="R280" s="209"/>
      <c r="S280" s="209"/>
      <c r="T280" s="210"/>
      <c r="AT280" s="211" t="s">
        <v>336</v>
      </c>
      <c r="AU280" s="211" t="s">
        <v>87</v>
      </c>
      <c r="AV280" s="13" t="s">
        <v>87</v>
      </c>
      <c r="AW280" s="13" t="s">
        <v>37</v>
      </c>
      <c r="AX280" s="13" t="s">
        <v>76</v>
      </c>
      <c r="AY280" s="211" t="s">
        <v>324</v>
      </c>
    </row>
    <row r="281" spans="2:51" s="15" customFormat="1" ht="11.25">
      <c r="B281" s="223"/>
      <c r="C281" s="224"/>
      <c r="D281" s="195" t="s">
        <v>336</v>
      </c>
      <c r="E281" s="225" t="s">
        <v>19</v>
      </c>
      <c r="F281" s="226" t="s">
        <v>538</v>
      </c>
      <c r="G281" s="224"/>
      <c r="H281" s="225" t="s">
        <v>19</v>
      </c>
      <c r="I281" s="227"/>
      <c r="J281" s="224"/>
      <c r="K281" s="224"/>
      <c r="L281" s="228"/>
      <c r="M281" s="229"/>
      <c r="N281" s="230"/>
      <c r="O281" s="230"/>
      <c r="P281" s="230"/>
      <c r="Q281" s="230"/>
      <c r="R281" s="230"/>
      <c r="S281" s="230"/>
      <c r="T281" s="231"/>
      <c r="AT281" s="232" t="s">
        <v>336</v>
      </c>
      <c r="AU281" s="232" t="s">
        <v>87</v>
      </c>
      <c r="AV281" s="15" t="s">
        <v>84</v>
      </c>
      <c r="AW281" s="15" t="s">
        <v>37</v>
      </c>
      <c r="AX281" s="15" t="s">
        <v>76</v>
      </c>
      <c r="AY281" s="232" t="s">
        <v>324</v>
      </c>
    </row>
    <row r="282" spans="2:51" s="13" customFormat="1" ht="11.25">
      <c r="B282" s="201"/>
      <c r="C282" s="202"/>
      <c r="D282" s="195" t="s">
        <v>336</v>
      </c>
      <c r="E282" s="203" t="s">
        <v>19</v>
      </c>
      <c r="F282" s="204" t="s">
        <v>539</v>
      </c>
      <c r="G282" s="202"/>
      <c r="H282" s="205">
        <v>111.3</v>
      </c>
      <c r="I282" s="206"/>
      <c r="J282" s="202"/>
      <c r="K282" s="202"/>
      <c r="L282" s="207"/>
      <c r="M282" s="208"/>
      <c r="N282" s="209"/>
      <c r="O282" s="209"/>
      <c r="P282" s="209"/>
      <c r="Q282" s="209"/>
      <c r="R282" s="209"/>
      <c r="S282" s="209"/>
      <c r="T282" s="210"/>
      <c r="AT282" s="211" t="s">
        <v>336</v>
      </c>
      <c r="AU282" s="211" t="s">
        <v>87</v>
      </c>
      <c r="AV282" s="13" t="s">
        <v>87</v>
      </c>
      <c r="AW282" s="13" t="s">
        <v>37</v>
      </c>
      <c r="AX282" s="13" t="s">
        <v>76</v>
      </c>
      <c r="AY282" s="211" t="s">
        <v>324</v>
      </c>
    </row>
    <row r="283" spans="2:51" s="15" customFormat="1" ht="11.25">
      <c r="B283" s="223"/>
      <c r="C283" s="224"/>
      <c r="D283" s="195" t="s">
        <v>336</v>
      </c>
      <c r="E283" s="225" t="s">
        <v>19</v>
      </c>
      <c r="F283" s="226" t="s">
        <v>540</v>
      </c>
      <c r="G283" s="224"/>
      <c r="H283" s="225" t="s">
        <v>19</v>
      </c>
      <c r="I283" s="227"/>
      <c r="J283" s="224"/>
      <c r="K283" s="224"/>
      <c r="L283" s="228"/>
      <c r="M283" s="229"/>
      <c r="N283" s="230"/>
      <c r="O283" s="230"/>
      <c r="P283" s="230"/>
      <c r="Q283" s="230"/>
      <c r="R283" s="230"/>
      <c r="S283" s="230"/>
      <c r="T283" s="231"/>
      <c r="AT283" s="232" t="s">
        <v>336</v>
      </c>
      <c r="AU283" s="232" t="s">
        <v>87</v>
      </c>
      <c r="AV283" s="15" t="s">
        <v>84</v>
      </c>
      <c r="AW283" s="15" t="s">
        <v>37</v>
      </c>
      <c r="AX283" s="15" t="s">
        <v>76</v>
      </c>
      <c r="AY283" s="232" t="s">
        <v>324</v>
      </c>
    </row>
    <row r="284" spans="2:51" s="13" customFormat="1" ht="11.25">
      <c r="B284" s="201"/>
      <c r="C284" s="202"/>
      <c r="D284" s="195" t="s">
        <v>336</v>
      </c>
      <c r="E284" s="203" t="s">
        <v>19</v>
      </c>
      <c r="F284" s="204" t="s">
        <v>541</v>
      </c>
      <c r="G284" s="202"/>
      <c r="H284" s="205">
        <v>11.75</v>
      </c>
      <c r="I284" s="206"/>
      <c r="J284" s="202"/>
      <c r="K284" s="202"/>
      <c r="L284" s="207"/>
      <c r="M284" s="208"/>
      <c r="N284" s="209"/>
      <c r="O284" s="209"/>
      <c r="P284" s="209"/>
      <c r="Q284" s="209"/>
      <c r="R284" s="209"/>
      <c r="S284" s="209"/>
      <c r="T284" s="210"/>
      <c r="AT284" s="211" t="s">
        <v>336</v>
      </c>
      <c r="AU284" s="211" t="s">
        <v>87</v>
      </c>
      <c r="AV284" s="13" t="s">
        <v>87</v>
      </c>
      <c r="AW284" s="13" t="s">
        <v>37</v>
      </c>
      <c r="AX284" s="13" t="s">
        <v>76</v>
      </c>
      <c r="AY284" s="211" t="s">
        <v>324</v>
      </c>
    </row>
    <row r="285" spans="2:51" s="15" customFormat="1" ht="11.25">
      <c r="B285" s="223"/>
      <c r="C285" s="224"/>
      <c r="D285" s="195" t="s">
        <v>336</v>
      </c>
      <c r="E285" s="225" t="s">
        <v>19</v>
      </c>
      <c r="F285" s="226" t="s">
        <v>542</v>
      </c>
      <c r="G285" s="224"/>
      <c r="H285" s="225" t="s">
        <v>19</v>
      </c>
      <c r="I285" s="227"/>
      <c r="J285" s="224"/>
      <c r="K285" s="224"/>
      <c r="L285" s="228"/>
      <c r="M285" s="229"/>
      <c r="N285" s="230"/>
      <c r="O285" s="230"/>
      <c r="P285" s="230"/>
      <c r="Q285" s="230"/>
      <c r="R285" s="230"/>
      <c r="S285" s="230"/>
      <c r="T285" s="231"/>
      <c r="AT285" s="232" t="s">
        <v>336</v>
      </c>
      <c r="AU285" s="232" t="s">
        <v>87</v>
      </c>
      <c r="AV285" s="15" t="s">
        <v>84</v>
      </c>
      <c r="AW285" s="15" t="s">
        <v>37</v>
      </c>
      <c r="AX285" s="15" t="s">
        <v>76</v>
      </c>
      <c r="AY285" s="232" t="s">
        <v>324</v>
      </c>
    </row>
    <row r="286" spans="2:51" s="13" customFormat="1" ht="11.25">
      <c r="B286" s="201"/>
      <c r="C286" s="202"/>
      <c r="D286" s="195" t="s">
        <v>336</v>
      </c>
      <c r="E286" s="203" t="s">
        <v>19</v>
      </c>
      <c r="F286" s="204" t="s">
        <v>543</v>
      </c>
      <c r="G286" s="202"/>
      <c r="H286" s="205">
        <v>5.25</v>
      </c>
      <c r="I286" s="206"/>
      <c r="J286" s="202"/>
      <c r="K286" s="202"/>
      <c r="L286" s="207"/>
      <c r="M286" s="208"/>
      <c r="N286" s="209"/>
      <c r="O286" s="209"/>
      <c r="P286" s="209"/>
      <c r="Q286" s="209"/>
      <c r="R286" s="209"/>
      <c r="S286" s="209"/>
      <c r="T286" s="210"/>
      <c r="AT286" s="211" t="s">
        <v>336</v>
      </c>
      <c r="AU286" s="211" t="s">
        <v>87</v>
      </c>
      <c r="AV286" s="13" t="s">
        <v>87</v>
      </c>
      <c r="AW286" s="13" t="s">
        <v>37</v>
      </c>
      <c r="AX286" s="13" t="s">
        <v>76</v>
      </c>
      <c r="AY286" s="211" t="s">
        <v>324</v>
      </c>
    </row>
    <row r="287" spans="2:51" s="15" customFormat="1" ht="11.25">
      <c r="B287" s="223"/>
      <c r="C287" s="224"/>
      <c r="D287" s="195" t="s">
        <v>336</v>
      </c>
      <c r="E287" s="225" t="s">
        <v>19</v>
      </c>
      <c r="F287" s="226" t="s">
        <v>544</v>
      </c>
      <c r="G287" s="224"/>
      <c r="H287" s="225" t="s">
        <v>19</v>
      </c>
      <c r="I287" s="227"/>
      <c r="J287" s="224"/>
      <c r="K287" s="224"/>
      <c r="L287" s="228"/>
      <c r="M287" s="229"/>
      <c r="N287" s="230"/>
      <c r="O287" s="230"/>
      <c r="P287" s="230"/>
      <c r="Q287" s="230"/>
      <c r="R287" s="230"/>
      <c r="S287" s="230"/>
      <c r="T287" s="231"/>
      <c r="AT287" s="232" t="s">
        <v>336</v>
      </c>
      <c r="AU287" s="232" t="s">
        <v>87</v>
      </c>
      <c r="AV287" s="15" t="s">
        <v>84</v>
      </c>
      <c r="AW287" s="15" t="s">
        <v>37</v>
      </c>
      <c r="AX287" s="15" t="s">
        <v>76</v>
      </c>
      <c r="AY287" s="232" t="s">
        <v>324</v>
      </c>
    </row>
    <row r="288" spans="2:51" s="13" customFormat="1" ht="11.25">
      <c r="B288" s="201"/>
      <c r="C288" s="202"/>
      <c r="D288" s="195" t="s">
        <v>336</v>
      </c>
      <c r="E288" s="203" t="s">
        <v>19</v>
      </c>
      <c r="F288" s="204" t="s">
        <v>545</v>
      </c>
      <c r="G288" s="202"/>
      <c r="H288" s="205">
        <v>12.3</v>
      </c>
      <c r="I288" s="206"/>
      <c r="J288" s="202"/>
      <c r="K288" s="202"/>
      <c r="L288" s="207"/>
      <c r="M288" s="208"/>
      <c r="N288" s="209"/>
      <c r="O288" s="209"/>
      <c r="P288" s="209"/>
      <c r="Q288" s="209"/>
      <c r="R288" s="209"/>
      <c r="S288" s="209"/>
      <c r="T288" s="210"/>
      <c r="AT288" s="211" t="s">
        <v>336</v>
      </c>
      <c r="AU288" s="211" t="s">
        <v>87</v>
      </c>
      <c r="AV288" s="13" t="s">
        <v>87</v>
      </c>
      <c r="AW288" s="13" t="s">
        <v>37</v>
      </c>
      <c r="AX288" s="13" t="s">
        <v>76</v>
      </c>
      <c r="AY288" s="211" t="s">
        <v>324</v>
      </c>
    </row>
    <row r="289" spans="2:51" s="15" customFormat="1" ht="11.25">
      <c r="B289" s="223"/>
      <c r="C289" s="224"/>
      <c r="D289" s="195" t="s">
        <v>336</v>
      </c>
      <c r="E289" s="225" t="s">
        <v>19</v>
      </c>
      <c r="F289" s="226" t="s">
        <v>546</v>
      </c>
      <c r="G289" s="224"/>
      <c r="H289" s="225" t="s">
        <v>19</v>
      </c>
      <c r="I289" s="227"/>
      <c r="J289" s="224"/>
      <c r="K289" s="224"/>
      <c r="L289" s="228"/>
      <c r="M289" s="229"/>
      <c r="N289" s="230"/>
      <c r="O289" s="230"/>
      <c r="P289" s="230"/>
      <c r="Q289" s="230"/>
      <c r="R289" s="230"/>
      <c r="S289" s="230"/>
      <c r="T289" s="231"/>
      <c r="AT289" s="232" t="s">
        <v>336</v>
      </c>
      <c r="AU289" s="232" t="s">
        <v>87</v>
      </c>
      <c r="AV289" s="15" t="s">
        <v>84</v>
      </c>
      <c r="AW289" s="15" t="s">
        <v>37</v>
      </c>
      <c r="AX289" s="15" t="s">
        <v>76</v>
      </c>
      <c r="AY289" s="232" t="s">
        <v>324</v>
      </c>
    </row>
    <row r="290" spans="2:51" s="13" customFormat="1" ht="11.25">
      <c r="B290" s="201"/>
      <c r="C290" s="202"/>
      <c r="D290" s="195" t="s">
        <v>336</v>
      </c>
      <c r="E290" s="203" t="s">
        <v>19</v>
      </c>
      <c r="F290" s="204" t="s">
        <v>547</v>
      </c>
      <c r="G290" s="202"/>
      <c r="H290" s="205">
        <v>6.9</v>
      </c>
      <c r="I290" s="206"/>
      <c r="J290" s="202"/>
      <c r="K290" s="202"/>
      <c r="L290" s="207"/>
      <c r="M290" s="208"/>
      <c r="N290" s="209"/>
      <c r="O290" s="209"/>
      <c r="P290" s="209"/>
      <c r="Q290" s="209"/>
      <c r="R290" s="209"/>
      <c r="S290" s="209"/>
      <c r="T290" s="210"/>
      <c r="AT290" s="211" t="s">
        <v>336</v>
      </c>
      <c r="AU290" s="211" t="s">
        <v>87</v>
      </c>
      <c r="AV290" s="13" t="s">
        <v>87</v>
      </c>
      <c r="AW290" s="13" t="s">
        <v>37</v>
      </c>
      <c r="AX290" s="13" t="s">
        <v>76</v>
      </c>
      <c r="AY290" s="211" t="s">
        <v>324</v>
      </c>
    </row>
    <row r="291" spans="2:51" s="15" customFormat="1" ht="11.25">
      <c r="B291" s="223"/>
      <c r="C291" s="224"/>
      <c r="D291" s="195" t="s">
        <v>336</v>
      </c>
      <c r="E291" s="225" t="s">
        <v>19</v>
      </c>
      <c r="F291" s="226" t="s">
        <v>548</v>
      </c>
      <c r="G291" s="224"/>
      <c r="H291" s="225" t="s">
        <v>19</v>
      </c>
      <c r="I291" s="227"/>
      <c r="J291" s="224"/>
      <c r="K291" s="224"/>
      <c r="L291" s="228"/>
      <c r="M291" s="229"/>
      <c r="N291" s="230"/>
      <c r="O291" s="230"/>
      <c r="P291" s="230"/>
      <c r="Q291" s="230"/>
      <c r="R291" s="230"/>
      <c r="S291" s="230"/>
      <c r="T291" s="231"/>
      <c r="AT291" s="232" t="s">
        <v>336</v>
      </c>
      <c r="AU291" s="232" t="s">
        <v>87</v>
      </c>
      <c r="AV291" s="15" t="s">
        <v>84</v>
      </c>
      <c r="AW291" s="15" t="s">
        <v>37</v>
      </c>
      <c r="AX291" s="15" t="s">
        <v>76</v>
      </c>
      <c r="AY291" s="232" t="s">
        <v>324</v>
      </c>
    </row>
    <row r="292" spans="2:51" s="13" customFormat="1" ht="11.25">
      <c r="B292" s="201"/>
      <c r="C292" s="202"/>
      <c r="D292" s="195" t="s">
        <v>336</v>
      </c>
      <c r="E292" s="203" t="s">
        <v>19</v>
      </c>
      <c r="F292" s="204" t="s">
        <v>549</v>
      </c>
      <c r="G292" s="202"/>
      <c r="H292" s="205">
        <v>12.025</v>
      </c>
      <c r="I292" s="206"/>
      <c r="J292" s="202"/>
      <c r="K292" s="202"/>
      <c r="L292" s="207"/>
      <c r="M292" s="208"/>
      <c r="N292" s="209"/>
      <c r="O292" s="209"/>
      <c r="P292" s="209"/>
      <c r="Q292" s="209"/>
      <c r="R292" s="209"/>
      <c r="S292" s="209"/>
      <c r="T292" s="210"/>
      <c r="AT292" s="211" t="s">
        <v>336</v>
      </c>
      <c r="AU292" s="211" t="s">
        <v>87</v>
      </c>
      <c r="AV292" s="13" t="s">
        <v>87</v>
      </c>
      <c r="AW292" s="13" t="s">
        <v>37</v>
      </c>
      <c r="AX292" s="13" t="s">
        <v>76</v>
      </c>
      <c r="AY292" s="211" t="s">
        <v>324</v>
      </c>
    </row>
    <row r="293" spans="2:51" s="15" customFormat="1" ht="11.25">
      <c r="B293" s="223"/>
      <c r="C293" s="224"/>
      <c r="D293" s="195" t="s">
        <v>336</v>
      </c>
      <c r="E293" s="225" t="s">
        <v>19</v>
      </c>
      <c r="F293" s="226" t="s">
        <v>497</v>
      </c>
      <c r="G293" s="224"/>
      <c r="H293" s="225" t="s">
        <v>19</v>
      </c>
      <c r="I293" s="227"/>
      <c r="J293" s="224"/>
      <c r="K293" s="224"/>
      <c r="L293" s="228"/>
      <c r="M293" s="229"/>
      <c r="N293" s="230"/>
      <c r="O293" s="230"/>
      <c r="P293" s="230"/>
      <c r="Q293" s="230"/>
      <c r="R293" s="230"/>
      <c r="S293" s="230"/>
      <c r="T293" s="231"/>
      <c r="AT293" s="232" t="s">
        <v>336</v>
      </c>
      <c r="AU293" s="232" t="s">
        <v>87</v>
      </c>
      <c r="AV293" s="15" t="s">
        <v>84</v>
      </c>
      <c r="AW293" s="15" t="s">
        <v>37</v>
      </c>
      <c r="AX293" s="15" t="s">
        <v>76</v>
      </c>
      <c r="AY293" s="232" t="s">
        <v>324</v>
      </c>
    </row>
    <row r="294" spans="2:51" s="13" customFormat="1" ht="11.25">
      <c r="B294" s="201"/>
      <c r="C294" s="202"/>
      <c r="D294" s="195" t="s">
        <v>336</v>
      </c>
      <c r="E294" s="203" t="s">
        <v>19</v>
      </c>
      <c r="F294" s="204" t="s">
        <v>498</v>
      </c>
      <c r="G294" s="202"/>
      <c r="H294" s="205">
        <v>80.81</v>
      </c>
      <c r="I294" s="206"/>
      <c r="J294" s="202"/>
      <c r="K294" s="202"/>
      <c r="L294" s="207"/>
      <c r="M294" s="208"/>
      <c r="N294" s="209"/>
      <c r="O294" s="209"/>
      <c r="P294" s="209"/>
      <c r="Q294" s="209"/>
      <c r="R294" s="209"/>
      <c r="S294" s="209"/>
      <c r="T294" s="210"/>
      <c r="AT294" s="211" t="s">
        <v>336</v>
      </c>
      <c r="AU294" s="211" t="s">
        <v>87</v>
      </c>
      <c r="AV294" s="13" t="s">
        <v>87</v>
      </c>
      <c r="AW294" s="13" t="s">
        <v>37</v>
      </c>
      <c r="AX294" s="13" t="s">
        <v>76</v>
      </c>
      <c r="AY294" s="211" t="s">
        <v>324</v>
      </c>
    </row>
    <row r="295" spans="2:51" s="15" customFormat="1" ht="11.25">
      <c r="B295" s="223"/>
      <c r="C295" s="224"/>
      <c r="D295" s="195" t="s">
        <v>336</v>
      </c>
      <c r="E295" s="225" t="s">
        <v>19</v>
      </c>
      <c r="F295" s="226" t="s">
        <v>499</v>
      </c>
      <c r="G295" s="224"/>
      <c r="H295" s="225" t="s">
        <v>19</v>
      </c>
      <c r="I295" s="227"/>
      <c r="J295" s="224"/>
      <c r="K295" s="224"/>
      <c r="L295" s="228"/>
      <c r="M295" s="229"/>
      <c r="N295" s="230"/>
      <c r="O295" s="230"/>
      <c r="P295" s="230"/>
      <c r="Q295" s="230"/>
      <c r="R295" s="230"/>
      <c r="S295" s="230"/>
      <c r="T295" s="231"/>
      <c r="AT295" s="232" t="s">
        <v>336</v>
      </c>
      <c r="AU295" s="232" t="s">
        <v>87</v>
      </c>
      <c r="AV295" s="15" t="s">
        <v>84</v>
      </c>
      <c r="AW295" s="15" t="s">
        <v>37</v>
      </c>
      <c r="AX295" s="15" t="s">
        <v>76</v>
      </c>
      <c r="AY295" s="232" t="s">
        <v>324</v>
      </c>
    </row>
    <row r="296" spans="2:51" s="13" customFormat="1" ht="11.25">
      <c r="B296" s="201"/>
      <c r="C296" s="202"/>
      <c r="D296" s="195" t="s">
        <v>336</v>
      </c>
      <c r="E296" s="203" t="s">
        <v>19</v>
      </c>
      <c r="F296" s="204" t="s">
        <v>500</v>
      </c>
      <c r="G296" s="202"/>
      <c r="H296" s="205">
        <v>5.2</v>
      </c>
      <c r="I296" s="206"/>
      <c r="J296" s="202"/>
      <c r="K296" s="202"/>
      <c r="L296" s="207"/>
      <c r="M296" s="208"/>
      <c r="N296" s="209"/>
      <c r="O296" s="209"/>
      <c r="P296" s="209"/>
      <c r="Q296" s="209"/>
      <c r="R296" s="209"/>
      <c r="S296" s="209"/>
      <c r="T296" s="210"/>
      <c r="AT296" s="211" t="s">
        <v>336</v>
      </c>
      <c r="AU296" s="211" t="s">
        <v>87</v>
      </c>
      <c r="AV296" s="13" t="s">
        <v>87</v>
      </c>
      <c r="AW296" s="13" t="s">
        <v>37</v>
      </c>
      <c r="AX296" s="13" t="s">
        <v>76</v>
      </c>
      <c r="AY296" s="211" t="s">
        <v>324</v>
      </c>
    </row>
    <row r="297" spans="2:51" s="15" customFormat="1" ht="11.25">
      <c r="B297" s="223"/>
      <c r="C297" s="224"/>
      <c r="D297" s="195" t="s">
        <v>336</v>
      </c>
      <c r="E297" s="225" t="s">
        <v>19</v>
      </c>
      <c r="F297" s="226" t="s">
        <v>501</v>
      </c>
      <c r="G297" s="224"/>
      <c r="H297" s="225" t="s">
        <v>19</v>
      </c>
      <c r="I297" s="227"/>
      <c r="J297" s="224"/>
      <c r="K297" s="224"/>
      <c r="L297" s="228"/>
      <c r="M297" s="229"/>
      <c r="N297" s="230"/>
      <c r="O297" s="230"/>
      <c r="P297" s="230"/>
      <c r="Q297" s="230"/>
      <c r="R297" s="230"/>
      <c r="S297" s="230"/>
      <c r="T297" s="231"/>
      <c r="AT297" s="232" t="s">
        <v>336</v>
      </c>
      <c r="AU297" s="232" t="s">
        <v>87</v>
      </c>
      <c r="AV297" s="15" t="s">
        <v>84</v>
      </c>
      <c r="AW297" s="15" t="s">
        <v>37</v>
      </c>
      <c r="AX297" s="15" t="s">
        <v>76</v>
      </c>
      <c r="AY297" s="232" t="s">
        <v>324</v>
      </c>
    </row>
    <row r="298" spans="2:51" s="13" customFormat="1" ht="11.25">
      <c r="B298" s="201"/>
      <c r="C298" s="202"/>
      <c r="D298" s="195" t="s">
        <v>336</v>
      </c>
      <c r="E298" s="203" t="s">
        <v>19</v>
      </c>
      <c r="F298" s="204" t="s">
        <v>502</v>
      </c>
      <c r="G298" s="202"/>
      <c r="H298" s="205">
        <v>0.57999999999999996</v>
      </c>
      <c r="I298" s="206"/>
      <c r="J298" s="202"/>
      <c r="K298" s="202"/>
      <c r="L298" s="207"/>
      <c r="M298" s="208"/>
      <c r="N298" s="209"/>
      <c r="O298" s="209"/>
      <c r="P298" s="209"/>
      <c r="Q298" s="209"/>
      <c r="R298" s="209"/>
      <c r="S298" s="209"/>
      <c r="T298" s="210"/>
      <c r="AT298" s="211" t="s">
        <v>336</v>
      </c>
      <c r="AU298" s="211" t="s">
        <v>87</v>
      </c>
      <c r="AV298" s="13" t="s">
        <v>87</v>
      </c>
      <c r="AW298" s="13" t="s">
        <v>37</v>
      </c>
      <c r="AX298" s="13" t="s">
        <v>76</v>
      </c>
      <c r="AY298" s="211" t="s">
        <v>324</v>
      </c>
    </row>
    <row r="299" spans="2:51" s="16" customFormat="1" ht="11.25">
      <c r="B299" s="233"/>
      <c r="C299" s="234"/>
      <c r="D299" s="195" t="s">
        <v>336</v>
      </c>
      <c r="E299" s="235" t="s">
        <v>215</v>
      </c>
      <c r="F299" s="236" t="s">
        <v>550</v>
      </c>
      <c r="G299" s="234"/>
      <c r="H299" s="237">
        <v>585.23</v>
      </c>
      <c r="I299" s="238"/>
      <c r="J299" s="234"/>
      <c r="K299" s="234"/>
      <c r="L299" s="239"/>
      <c r="M299" s="240"/>
      <c r="N299" s="241"/>
      <c r="O299" s="241"/>
      <c r="P299" s="241"/>
      <c r="Q299" s="241"/>
      <c r="R299" s="241"/>
      <c r="S299" s="241"/>
      <c r="T299" s="242"/>
      <c r="AT299" s="243" t="s">
        <v>336</v>
      </c>
      <c r="AU299" s="243" t="s">
        <v>87</v>
      </c>
      <c r="AV299" s="16" t="s">
        <v>343</v>
      </c>
      <c r="AW299" s="16" t="s">
        <v>37</v>
      </c>
      <c r="AX299" s="16" t="s">
        <v>76</v>
      </c>
      <c r="AY299" s="243" t="s">
        <v>324</v>
      </c>
    </row>
    <row r="300" spans="2:51" s="15" customFormat="1" ht="11.25">
      <c r="B300" s="223"/>
      <c r="C300" s="224"/>
      <c r="D300" s="195" t="s">
        <v>336</v>
      </c>
      <c r="E300" s="225" t="s">
        <v>19</v>
      </c>
      <c r="F300" s="226" t="s">
        <v>551</v>
      </c>
      <c r="G300" s="224"/>
      <c r="H300" s="225" t="s">
        <v>19</v>
      </c>
      <c r="I300" s="227"/>
      <c r="J300" s="224"/>
      <c r="K300" s="224"/>
      <c r="L300" s="228"/>
      <c r="M300" s="229"/>
      <c r="N300" s="230"/>
      <c r="O300" s="230"/>
      <c r="P300" s="230"/>
      <c r="Q300" s="230"/>
      <c r="R300" s="230"/>
      <c r="S300" s="230"/>
      <c r="T300" s="231"/>
      <c r="AT300" s="232" t="s">
        <v>336</v>
      </c>
      <c r="AU300" s="232" t="s">
        <v>87</v>
      </c>
      <c r="AV300" s="15" t="s">
        <v>84</v>
      </c>
      <c r="AW300" s="15" t="s">
        <v>37</v>
      </c>
      <c r="AX300" s="15" t="s">
        <v>76</v>
      </c>
      <c r="AY300" s="232" t="s">
        <v>324</v>
      </c>
    </row>
    <row r="301" spans="2:51" s="13" customFormat="1" ht="11.25">
      <c r="B301" s="201"/>
      <c r="C301" s="202"/>
      <c r="D301" s="195" t="s">
        <v>336</v>
      </c>
      <c r="E301" s="203" t="s">
        <v>19</v>
      </c>
      <c r="F301" s="204" t="s">
        <v>552</v>
      </c>
      <c r="G301" s="202"/>
      <c r="H301" s="205">
        <v>7.5039999999999996</v>
      </c>
      <c r="I301" s="206"/>
      <c r="J301" s="202"/>
      <c r="K301" s="202"/>
      <c r="L301" s="207"/>
      <c r="M301" s="208"/>
      <c r="N301" s="209"/>
      <c r="O301" s="209"/>
      <c r="P301" s="209"/>
      <c r="Q301" s="209"/>
      <c r="R301" s="209"/>
      <c r="S301" s="209"/>
      <c r="T301" s="210"/>
      <c r="AT301" s="211" t="s">
        <v>336</v>
      </c>
      <c r="AU301" s="211" t="s">
        <v>87</v>
      </c>
      <c r="AV301" s="13" t="s">
        <v>87</v>
      </c>
      <c r="AW301" s="13" t="s">
        <v>37</v>
      </c>
      <c r="AX301" s="13" t="s">
        <v>76</v>
      </c>
      <c r="AY301" s="211" t="s">
        <v>324</v>
      </c>
    </row>
    <row r="302" spans="2:51" s="15" customFormat="1" ht="11.25">
      <c r="B302" s="223"/>
      <c r="C302" s="224"/>
      <c r="D302" s="195" t="s">
        <v>336</v>
      </c>
      <c r="E302" s="225" t="s">
        <v>19</v>
      </c>
      <c r="F302" s="226" t="s">
        <v>553</v>
      </c>
      <c r="G302" s="224"/>
      <c r="H302" s="225" t="s">
        <v>19</v>
      </c>
      <c r="I302" s="227"/>
      <c r="J302" s="224"/>
      <c r="K302" s="224"/>
      <c r="L302" s="228"/>
      <c r="M302" s="229"/>
      <c r="N302" s="230"/>
      <c r="O302" s="230"/>
      <c r="P302" s="230"/>
      <c r="Q302" s="230"/>
      <c r="R302" s="230"/>
      <c r="S302" s="230"/>
      <c r="T302" s="231"/>
      <c r="AT302" s="232" t="s">
        <v>336</v>
      </c>
      <c r="AU302" s="232" t="s">
        <v>87</v>
      </c>
      <c r="AV302" s="15" t="s">
        <v>84</v>
      </c>
      <c r="AW302" s="15" t="s">
        <v>37</v>
      </c>
      <c r="AX302" s="15" t="s">
        <v>76</v>
      </c>
      <c r="AY302" s="232" t="s">
        <v>324</v>
      </c>
    </row>
    <row r="303" spans="2:51" s="13" customFormat="1" ht="11.25">
      <c r="B303" s="201"/>
      <c r="C303" s="202"/>
      <c r="D303" s="195" t="s">
        <v>336</v>
      </c>
      <c r="E303" s="203" t="s">
        <v>19</v>
      </c>
      <c r="F303" s="204" t="s">
        <v>554</v>
      </c>
      <c r="G303" s="202"/>
      <c r="H303" s="205">
        <v>36.75</v>
      </c>
      <c r="I303" s="206"/>
      <c r="J303" s="202"/>
      <c r="K303" s="202"/>
      <c r="L303" s="207"/>
      <c r="M303" s="208"/>
      <c r="N303" s="209"/>
      <c r="O303" s="209"/>
      <c r="P303" s="209"/>
      <c r="Q303" s="209"/>
      <c r="R303" s="209"/>
      <c r="S303" s="209"/>
      <c r="T303" s="210"/>
      <c r="AT303" s="211" t="s">
        <v>336</v>
      </c>
      <c r="AU303" s="211" t="s">
        <v>87</v>
      </c>
      <c r="AV303" s="13" t="s">
        <v>87</v>
      </c>
      <c r="AW303" s="13" t="s">
        <v>37</v>
      </c>
      <c r="AX303" s="13" t="s">
        <v>76</v>
      </c>
      <c r="AY303" s="211" t="s">
        <v>324</v>
      </c>
    </row>
    <row r="304" spans="2:51" s="16" customFormat="1" ht="11.25">
      <c r="B304" s="233"/>
      <c r="C304" s="234"/>
      <c r="D304" s="195" t="s">
        <v>336</v>
      </c>
      <c r="E304" s="235" t="s">
        <v>19</v>
      </c>
      <c r="F304" s="236" t="s">
        <v>550</v>
      </c>
      <c r="G304" s="234"/>
      <c r="H304" s="237">
        <v>44.253999999999998</v>
      </c>
      <c r="I304" s="238"/>
      <c r="J304" s="234"/>
      <c r="K304" s="234"/>
      <c r="L304" s="239"/>
      <c r="M304" s="240"/>
      <c r="N304" s="241"/>
      <c r="O304" s="241"/>
      <c r="P304" s="241"/>
      <c r="Q304" s="241"/>
      <c r="R304" s="241"/>
      <c r="S304" s="241"/>
      <c r="T304" s="242"/>
      <c r="AT304" s="243" t="s">
        <v>336</v>
      </c>
      <c r="AU304" s="243" t="s">
        <v>87</v>
      </c>
      <c r="AV304" s="16" t="s">
        <v>343</v>
      </c>
      <c r="AW304" s="16" t="s">
        <v>37</v>
      </c>
      <c r="AX304" s="16" t="s">
        <v>76</v>
      </c>
      <c r="AY304" s="243" t="s">
        <v>324</v>
      </c>
    </row>
    <row r="305" spans="1:65" s="14" customFormat="1" ht="11.25">
      <c r="B305" s="212"/>
      <c r="C305" s="213"/>
      <c r="D305" s="195" t="s">
        <v>336</v>
      </c>
      <c r="E305" s="214" t="s">
        <v>262</v>
      </c>
      <c r="F305" s="215" t="s">
        <v>349</v>
      </c>
      <c r="G305" s="213"/>
      <c r="H305" s="216">
        <v>629.48400000000004</v>
      </c>
      <c r="I305" s="217"/>
      <c r="J305" s="213"/>
      <c r="K305" s="213"/>
      <c r="L305" s="218"/>
      <c r="M305" s="219"/>
      <c r="N305" s="220"/>
      <c r="O305" s="220"/>
      <c r="P305" s="220"/>
      <c r="Q305" s="220"/>
      <c r="R305" s="220"/>
      <c r="S305" s="220"/>
      <c r="T305" s="221"/>
      <c r="AT305" s="222" t="s">
        <v>336</v>
      </c>
      <c r="AU305" s="222" t="s">
        <v>87</v>
      </c>
      <c r="AV305" s="14" t="s">
        <v>330</v>
      </c>
      <c r="AW305" s="14" t="s">
        <v>37</v>
      </c>
      <c r="AX305" s="14" t="s">
        <v>76</v>
      </c>
      <c r="AY305" s="222" t="s">
        <v>324</v>
      </c>
    </row>
    <row r="306" spans="1:65" s="13" customFormat="1" ht="11.25">
      <c r="B306" s="201"/>
      <c r="C306" s="202"/>
      <c r="D306" s="195" t="s">
        <v>336</v>
      </c>
      <c r="E306" s="203" t="s">
        <v>19</v>
      </c>
      <c r="F306" s="204" t="s">
        <v>555</v>
      </c>
      <c r="G306" s="202"/>
      <c r="H306" s="205">
        <v>440.63900000000001</v>
      </c>
      <c r="I306" s="206"/>
      <c r="J306" s="202"/>
      <c r="K306" s="202"/>
      <c r="L306" s="207"/>
      <c r="M306" s="208"/>
      <c r="N306" s="209"/>
      <c r="O306" s="209"/>
      <c r="P306" s="209"/>
      <c r="Q306" s="209"/>
      <c r="R306" s="209"/>
      <c r="S306" s="209"/>
      <c r="T306" s="210"/>
      <c r="AT306" s="211" t="s">
        <v>336</v>
      </c>
      <c r="AU306" s="211" t="s">
        <v>87</v>
      </c>
      <c r="AV306" s="13" t="s">
        <v>87</v>
      </c>
      <c r="AW306" s="13" t="s">
        <v>37</v>
      </c>
      <c r="AX306" s="13" t="s">
        <v>84</v>
      </c>
      <c r="AY306" s="211" t="s">
        <v>324</v>
      </c>
    </row>
    <row r="307" spans="1:65" s="2" customFormat="1" ht="14.45" customHeight="1">
      <c r="A307" s="36"/>
      <c r="B307" s="37"/>
      <c r="C307" s="182" t="s">
        <v>556</v>
      </c>
      <c r="D307" s="182" t="s">
        <v>326</v>
      </c>
      <c r="E307" s="183" t="s">
        <v>557</v>
      </c>
      <c r="F307" s="184" t="s">
        <v>558</v>
      </c>
      <c r="G307" s="185" t="s">
        <v>152</v>
      </c>
      <c r="H307" s="186">
        <v>16.52</v>
      </c>
      <c r="I307" s="187"/>
      <c r="J307" s="188">
        <f>ROUND(I307*H307,2)</f>
        <v>0</v>
      </c>
      <c r="K307" s="184" t="s">
        <v>329</v>
      </c>
      <c r="L307" s="41"/>
      <c r="M307" s="189" t="s">
        <v>19</v>
      </c>
      <c r="N307" s="190" t="s">
        <v>47</v>
      </c>
      <c r="O307" s="66"/>
      <c r="P307" s="191">
        <f>O307*H307</f>
        <v>0</v>
      </c>
      <c r="Q307" s="191">
        <v>0</v>
      </c>
      <c r="R307" s="191">
        <f>Q307*H307</f>
        <v>0</v>
      </c>
      <c r="S307" s="191">
        <v>0</v>
      </c>
      <c r="T307" s="192">
        <f>S307*H307</f>
        <v>0</v>
      </c>
      <c r="U307" s="36"/>
      <c r="V307" s="36"/>
      <c r="W307" s="36"/>
      <c r="X307" s="36"/>
      <c r="Y307" s="36"/>
      <c r="Z307" s="36"/>
      <c r="AA307" s="36"/>
      <c r="AB307" s="36"/>
      <c r="AC307" s="36"/>
      <c r="AD307" s="36"/>
      <c r="AE307" s="36"/>
      <c r="AR307" s="193" t="s">
        <v>330</v>
      </c>
      <c r="AT307" s="193" t="s">
        <v>326</v>
      </c>
      <c r="AU307" s="193" t="s">
        <v>87</v>
      </c>
      <c r="AY307" s="19" t="s">
        <v>324</v>
      </c>
      <c r="BE307" s="194">
        <f>IF(N307="základní",J307,0)</f>
        <v>0</v>
      </c>
      <c r="BF307" s="194">
        <f>IF(N307="snížená",J307,0)</f>
        <v>0</v>
      </c>
      <c r="BG307" s="194">
        <f>IF(N307="zákl. přenesená",J307,0)</f>
        <v>0</v>
      </c>
      <c r="BH307" s="194">
        <f>IF(N307="sníž. přenesená",J307,0)</f>
        <v>0</v>
      </c>
      <c r="BI307" s="194">
        <f>IF(N307="nulová",J307,0)</f>
        <v>0</v>
      </c>
      <c r="BJ307" s="19" t="s">
        <v>84</v>
      </c>
      <c r="BK307" s="194">
        <f>ROUND(I307*H307,2)</f>
        <v>0</v>
      </c>
      <c r="BL307" s="19" t="s">
        <v>330</v>
      </c>
      <c r="BM307" s="193" t="s">
        <v>559</v>
      </c>
    </row>
    <row r="308" spans="1:65" s="2" customFormat="1" ht="19.5">
      <c r="A308" s="36"/>
      <c r="B308" s="37"/>
      <c r="C308" s="38"/>
      <c r="D308" s="195" t="s">
        <v>332</v>
      </c>
      <c r="E308" s="38"/>
      <c r="F308" s="196" t="s">
        <v>560</v>
      </c>
      <c r="G308" s="38"/>
      <c r="H308" s="38"/>
      <c r="I308" s="197"/>
      <c r="J308" s="38"/>
      <c r="K308" s="38"/>
      <c r="L308" s="41"/>
      <c r="M308" s="198"/>
      <c r="N308" s="199"/>
      <c r="O308" s="66"/>
      <c r="P308" s="66"/>
      <c r="Q308" s="66"/>
      <c r="R308" s="66"/>
      <c r="S308" s="66"/>
      <c r="T308" s="67"/>
      <c r="U308" s="36"/>
      <c r="V308" s="36"/>
      <c r="W308" s="36"/>
      <c r="X308" s="36"/>
      <c r="Y308" s="36"/>
      <c r="Z308" s="36"/>
      <c r="AA308" s="36"/>
      <c r="AB308" s="36"/>
      <c r="AC308" s="36"/>
      <c r="AD308" s="36"/>
      <c r="AE308" s="36"/>
      <c r="AT308" s="19" t="s">
        <v>332</v>
      </c>
      <c r="AU308" s="19" t="s">
        <v>87</v>
      </c>
    </row>
    <row r="309" spans="1:65" s="2" customFormat="1" ht="146.25">
      <c r="A309" s="36"/>
      <c r="B309" s="37"/>
      <c r="C309" s="38"/>
      <c r="D309" s="195" t="s">
        <v>334</v>
      </c>
      <c r="E309" s="38"/>
      <c r="F309" s="200" t="s">
        <v>561</v>
      </c>
      <c r="G309" s="38"/>
      <c r="H309" s="38"/>
      <c r="I309" s="197"/>
      <c r="J309" s="38"/>
      <c r="K309" s="38"/>
      <c r="L309" s="41"/>
      <c r="M309" s="198"/>
      <c r="N309" s="199"/>
      <c r="O309" s="66"/>
      <c r="P309" s="66"/>
      <c r="Q309" s="66"/>
      <c r="R309" s="66"/>
      <c r="S309" s="66"/>
      <c r="T309" s="67"/>
      <c r="U309" s="36"/>
      <c r="V309" s="36"/>
      <c r="W309" s="36"/>
      <c r="X309" s="36"/>
      <c r="Y309" s="36"/>
      <c r="Z309" s="36"/>
      <c r="AA309" s="36"/>
      <c r="AB309" s="36"/>
      <c r="AC309" s="36"/>
      <c r="AD309" s="36"/>
      <c r="AE309" s="36"/>
      <c r="AT309" s="19" t="s">
        <v>334</v>
      </c>
      <c r="AU309" s="19" t="s">
        <v>87</v>
      </c>
    </row>
    <row r="310" spans="1:65" s="15" customFormat="1" ht="11.25">
      <c r="B310" s="223"/>
      <c r="C310" s="224"/>
      <c r="D310" s="195" t="s">
        <v>336</v>
      </c>
      <c r="E310" s="225" t="s">
        <v>19</v>
      </c>
      <c r="F310" s="226" t="s">
        <v>562</v>
      </c>
      <c r="G310" s="224"/>
      <c r="H310" s="225" t="s">
        <v>19</v>
      </c>
      <c r="I310" s="227"/>
      <c r="J310" s="224"/>
      <c r="K310" s="224"/>
      <c r="L310" s="228"/>
      <c r="M310" s="229"/>
      <c r="N310" s="230"/>
      <c r="O310" s="230"/>
      <c r="P310" s="230"/>
      <c r="Q310" s="230"/>
      <c r="R310" s="230"/>
      <c r="S310" s="230"/>
      <c r="T310" s="231"/>
      <c r="AT310" s="232" t="s">
        <v>336</v>
      </c>
      <c r="AU310" s="232" t="s">
        <v>87</v>
      </c>
      <c r="AV310" s="15" t="s">
        <v>84</v>
      </c>
      <c r="AW310" s="15" t="s">
        <v>37</v>
      </c>
      <c r="AX310" s="15" t="s">
        <v>76</v>
      </c>
      <c r="AY310" s="232" t="s">
        <v>324</v>
      </c>
    </row>
    <row r="311" spans="1:65" s="13" customFormat="1" ht="11.25">
      <c r="B311" s="201"/>
      <c r="C311" s="202"/>
      <c r="D311" s="195" t="s">
        <v>336</v>
      </c>
      <c r="E311" s="203" t="s">
        <v>19</v>
      </c>
      <c r="F311" s="204" t="s">
        <v>563</v>
      </c>
      <c r="G311" s="202"/>
      <c r="H311" s="205">
        <v>16.52</v>
      </c>
      <c r="I311" s="206"/>
      <c r="J311" s="202"/>
      <c r="K311" s="202"/>
      <c r="L311" s="207"/>
      <c r="M311" s="208"/>
      <c r="N311" s="209"/>
      <c r="O311" s="209"/>
      <c r="P311" s="209"/>
      <c r="Q311" s="209"/>
      <c r="R311" s="209"/>
      <c r="S311" s="209"/>
      <c r="T311" s="210"/>
      <c r="AT311" s="211" t="s">
        <v>336</v>
      </c>
      <c r="AU311" s="211" t="s">
        <v>87</v>
      </c>
      <c r="AV311" s="13" t="s">
        <v>87</v>
      </c>
      <c r="AW311" s="13" t="s">
        <v>37</v>
      </c>
      <c r="AX311" s="13" t="s">
        <v>76</v>
      </c>
      <c r="AY311" s="211" t="s">
        <v>324</v>
      </c>
    </row>
    <row r="312" spans="1:65" s="14" customFormat="1" ht="11.25">
      <c r="B312" s="212"/>
      <c r="C312" s="213"/>
      <c r="D312" s="195" t="s">
        <v>336</v>
      </c>
      <c r="E312" s="214" t="s">
        <v>244</v>
      </c>
      <c r="F312" s="215" t="s">
        <v>349</v>
      </c>
      <c r="G312" s="213"/>
      <c r="H312" s="216">
        <v>16.52</v>
      </c>
      <c r="I312" s="217"/>
      <c r="J312" s="213"/>
      <c r="K312" s="213"/>
      <c r="L312" s="218"/>
      <c r="M312" s="219"/>
      <c r="N312" s="220"/>
      <c r="O312" s="220"/>
      <c r="P312" s="220"/>
      <c r="Q312" s="220"/>
      <c r="R312" s="220"/>
      <c r="S312" s="220"/>
      <c r="T312" s="221"/>
      <c r="AT312" s="222" t="s">
        <v>336</v>
      </c>
      <c r="AU312" s="222" t="s">
        <v>87</v>
      </c>
      <c r="AV312" s="14" t="s">
        <v>330</v>
      </c>
      <c r="AW312" s="14" t="s">
        <v>37</v>
      </c>
      <c r="AX312" s="14" t="s">
        <v>84</v>
      </c>
      <c r="AY312" s="222" t="s">
        <v>324</v>
      </c>
    </row>
    <row r="313" spans="1:65" s="2" customFormat="1" ht="14.45" customHeight="1">
      <c r="A313" s="36"/>
      <c r="B313" s="37"/>
      <c r="C313" s="182" t="s">
        <v>564</v>
      </c>
      <c r="D313" s="182" t="s">
        <v>326</v>
      </c>
      <c r="E313" s="183" t="s">
        <v>565</v>
      </c>
      <c r="F313" s="184" t="s">
        <v>566</v>
      </c>
      <c r="G313" s="185" t="s">
        <v>152</v>
      </c>
      <c r="H313" s="186">
        <v>188.845</v>
      </c>
      <c r="I313" s="187"/>
      <c r="J313" s="188">
        <f>ROUND(I313*H313,2)</f>
        <v>0</v>
      </c>
      <c r="K313" s="184" t="s">
        <v>329</v>
      </c>
      <c r="L313" s="41"/>
      <c r="M313" s="189" t="s">
        <v>19</v>
      </c>
      <c r="N313" s="190" t="s">
        <v>47</v>
      </c>
      <c r="O313" s="66"/>
      <c r="P313" s="191">
        <f>O313*H313</f>
        <v>0</v>
      </c>
      <c r="Q313" s="191">
        <v>0</v>
      </c>
      <c r="R313" s="191">
        <f>Q313*H313</f>
        <v>0</v>
      </c>
      <c r="S313" s="191">
        <v>0</v>
      </c>
      <c r="T313" s="192">
        <f>S313*H313</f>
        <v>0</v>
      </c>
      <c r="U313" s="36"/>
      <c r="V313" s="36"/>
      <c r="W313" s="36"/>
      <c r="X313" s="36"/>
      <c r="Y313" s="36"/>
      <c r="Z313" s="36"/>
      <c r="AA313" s="36"/>
      <c r="AB313" s="36"/>
      <c r="AC313" s="36"/>
      <c r="AD313" s="36"/>
      <c r="AE313" s="36"/>
      <c r="AR313" s="193" t="s">
        <v>330</v>
      </c>
      <c r="AT313" s="193" t="s">
        <v>326</v>
      </c>
      <c r="AU313" s="193" t="s">
        <v>87</v>
      </c>
      <c r="AY313" s="19" t="s">
        <v>324</v>
      </c>
      <c r="BE313" s="194">
        <f>IF(N313="základní",J313,0)</f>
        <v>0</v>
      </c>
      <c r="BF313" s="194">
        <f>IF(N313="snížená",J313,0)</f>
        <v>0</v>
      </c>
      <c r="BG313" s="194">
        <f>IF(N313="zákl. přenesená",J313,0)</f>
        <v>0</v>
      </c>
      <c r="BH313" s="194">
        <f>IF(N313="sníž. přenesená",J313,0)</f>
        <v>0</v>
      </c>
      <c r="BI313" s="194">
        <f>IF(N313="nulová",J313,0)</f>
        <v>0</v>
      </c>
      <c r="BJ313" s="19" t="s">
        <v>84</v>
      </c>
      <c r="BK313" s="194">
        <f>ROUND(I313*H313,2)</f>
        <v>0</v>
      </c>
      <c r="BL313" s="19" t="s">
        <v>330</v>
      </c>
      <c r="BM313" s="193" t="s">
        <v>567</v>
      </c>
    </row>
    <row r="314" spans="1:65" s="2" customFormat="1" ht="19.5">
      <c r="A314" s="36"/>
      <c r="B314" s="37"/>
      <c r="C314" s="38"/>
      <c r="D314" s="195" t="s">
        <v>332</v>
      </c>
      <c r="E314" s="38"/>
      <c r="F314" s="196" t="s">
        <v>568</v>
      </c>
      <c r="G314" s="38"/>
      <c r="H314" s="38"/>
      <c r="I314" s="197"/>
      <c r="J314" s="38"/>
      <c r="K314" s="38"/>
      <c r="L314" s="41"/>
      <c r="M314" s="198"/>
      <c r="N314" s="199"/>
      <c r="O314" s="66"/>
      <c r="P314" s="66"/>
      <c r="Q314" s="66"/>
      <c r="R314" s="66"/>
      <c r="S314" s="66"/>
      <c r="T314" s="67"/>
      <c r="U314" s="36"/>
      <c r="V314" s="36"/>
      <c r="W314" s="36"/>
      <c r="X314" s="36"/>
      <c r="Y314" s="36"/>
      <c r="Z314" s="36"/>
      <c r="AA314" s="36"/>
      <c r="AB314" s="36"/>
      <c r="AC314" s="36"/>
      <c r="AD314" s="36"/>
      <c r="AE314" s="36"/>
      <c r="AT314" s="19" t="s">
        <v>332</v>
      </c>
      <c r="AU314" s="19" t="s">
        <v>87</v>
      </c>
    </row>
    <row r="315" spans="1:65" s="2" customFormat="1" ht="97.5">
      <c r="A315" s="36"/>
      <c r="B315" s="37"/>
      <c r="C315" s="38"/>
      <c r="D315" s="195" t="s">
        <v>334</v>
      </c>
      <c r="E315" s="38"/>
      <c r="F315" s="200" t="s">
        <v>569</v>
      </c>
      <c r="G315" s="38"/>
      <c r="H315" s="38"/>
      <c r="I315" s="197"/>
      <c r="J315" s="38"/>
      <c r="K315" s="38"/>
      <c r="L315" s="41"/>
      <c r="M315" s="198"/>
      <c r="N315" s="199"/>
      <c r="O315" s="66"/>
      <c r="P315" s="66"/>
      <c r="Q315" s="66"/>
      <c r="R315" s="66"/>
      <c r="S315" s="66"/>
      <c r="T315" s="67"/>
      <c r="U315" s="36"/>
      <c r="V315" s="36"/>
      <c r="W315" s="36"/>
      <c r="X315" s="36"/>
      <c r="Y315" s="36"/>
      <c r="Z315" s="36"/>
      <c r="AA315" s="36"/>
      <c r="AB315" s="36"/>
      <c r="AC315" s="36"/>
      <c r="AD315" s="36"/>
      <c r="AE315" s="36"/>
      <c r="AT315" s="19" t="s">
        <v>334</v>
      </c>
      <c r="AU315" s="19" t="s">
        <v>87</v>
      </c>
    </row>
    <row r="316" spans="1:65" s="13" customFormat="1" ht="11.25">
      <c r="B316" s="201"/>
      <c r="C316" s="202"/>
      <c r="D316" s="195" t="s">
        <v>336</v>
      </c>
      <c r="E316" s="203" t="s">
        <v>19</v>
      </c>
      <c r="F316" s="204" t="s">
        <v>570</v>
      </c>
      <c r="G316" s="202"/>
      <c r="H316" s="205">
        <v>188.845</v>
      </c>
      <c r="I316" s="206"/>
      <c r="J316" s="202"/>
      <c r="K316" s="202"/>
      <c r="L316" s="207"/>
      <c r="M316" s="208"/>
      <c r="N316" s="209"/>
      <c r="O316" s="209"/>
      <c r="P316" s="209"/>
      <c r="Q316" s="209"/>
      <c r="R316" s="209"/>
      <c r="S316" s="209"/>
      <c r="T316" s="210"/>
      <c r="AT316" s="211" t="s">
        <v>336</v>
      </c>
      <c r="AU316" s="211" t="s">
        <v>87</v>
      </c>
      <c r="AV316" s="13" t="s">
        <v>87</v>
      </c>
      <c r="AW316" s="13" t="s">
        <v>37</v>
      </c>
      <c r="AX316" s="13" t="s">
        <v>84</v>
      </c>
      <c r="AY316" s="211" t="s">
        <v>324</v>
      </c>
    </row>
    <row r="317" spans="1:65" s="2" customFormat="1" ht="14.45" customHeight="1">
      <c r="A317" s="36"/>
      <c r="B317" s="37"/>
      <c r="C317" s="182" t="s">
        <v>8</v>
      </c>
      <c r="D317" s="182" t="s">
        <v>326</v>
      </c>
      <c r="E317" s="183" t="s">
        <v>571</v>
      </c>
      <c r="F317" s="184" t="s">
        <v>572</v>
      </c>
      <c r="G317" s="185" t="s">
        <v>152</v>
      </c>
      <c r="H317" s="186">
        <v>53.814</v>
      </c>
      <c r="I317" s="187"/>
      <c r="J317" s="188">
        <f>ROUND(I317*H317,2)</f>
        <v>0</v>
      </c>
      <c r="K317" s="184" t="s">
        <v>329</v>
      </c>
      <c r="L317" s="41"/>
      <c r="M317" s="189" t="s">
        <v>19</v>
      </c>
      <c r="N317" s="190" t="s">
        <v>47</v>
      </c>
      <c r="O317" s="66"/>
      <c r="P317" s="191">
        <f>O317*H317</f>
        <v>0</v>
      </c>
      <c r="Q317" s="191">
        <v>0</v>
      </c>
      <c r="R317" s="191">
        <f>Q317*H317</f>
        <v>0</v>
      </c>
      <c r="S317" s="191">
        <v>0</v>
      </c>
      <c r="T317" s="192">
        <f>S317*H317</f>
        <v>0</v>
      </c>
      <c r="U317" s="36"/>
      <c r="V317" s="36"/>
      <c r="W317" s="36"/>
      <c r="X317" s="36"/>
      <c r="Y317" s="36"/>
      <c r="Z317" s="36"/>
      <c r="AA317" s="36"/>
      <c r="AB317" s="36"/>
      <c r="AC317" s="36"/>
      <c r="AD317" s="36"/>
      <c r="AE317" s="36"/>
      <c r="AR317" s="193" t="s">
        <v>330</v>
      </c>
      <c r="AT317" s="193" t="s">
        <v>326</v>
      </c>
      <c r="AU317" s="193" t="s">
        <v>87</v>
      </c>
      <c r="AY317" s="19" t="s">
        <v>324</v>
      </c>
      <c r="BE317" s="194">
        <f>IF(N317="základní",J317,0)</f>
        <v>0</v>
      </c>
      <c r="BF317" s="194">
        <f>IF(N317="snížená",J317,0)</f>
        <v>0</v>
      </c>
      <c r="BG317" s="194">
        <f>IF(N317="zákl. přenesená",J317,0)</f>
        <v>0</v>
      </c>
      <c r="BH317" s="194">
        <f>IF(N317="sníž. přenesená",J317,0)</f>
        <v>0</v>
      </c>
      <c r="BI317" s="194">
        <f>IF(N317="nulová",J317,0)</f>
        <v>0</v>
      </c>
      <c r="BJ317" s="19" t="s">
        <v>84</v>
      </c>
      <c r="BK317" s="194">
        <f>ROUND(I317*H317,2)</f>
        <v>0</v>
      </c>
      <c r="BL317" s="19" t="s">
        <v>330</v>
      </c>
      <c r="BM317" s="193" t="s">
        <v>573</v>
      </c>
    </row>
    <row r="318" spans="1:65" s="2" customFormat="1" ht="19.5">
      <c r="A318" s="36"/>
      <c r="B318" s="37"/>
      <c r="C318" s="38"/>
      <c r="D318" s="195" t="s">
        <v>332</v>
      </c>
      <c r="E318" s="38"/>
      <c r="F318" s="196" t="s">
        <v>574</v>
      </c>
      <c r="G318" s="38"/>
      <c r="H318" s="38"/>
      <c r="I318" s="197"/>
      <c r="J318" s="38"/>
      <c r="K318" s="38"/>
      <c r="L318" s="41"/>
      <c r="M318" s="198"/>
      <c r="N318" s="199"/>
      <c r="O318" s="66"/>
      <c r="P318" s="66"/>
      <c r="Q318" s="66"/>
      <c r="R318" s="66"/>
      <c r="S318" s="66"/>
      <c r="T318" s="67"/>
      <c r="U318" s="36"/>
      <c r="V318" s="36"/>
      <c r="W318" s="36"/>
      <c r="X318" s="36"/>
      <c r="Y318" s="36"/>
      <c r="Z318" s="36"/>
      <c r="AA318" s="36"/>
      <c r="AB318" s="36"/>
      <c r="AC318" s="36"/>
      <c r="AD318" s="36"/>
      <c r="AE318" s="36"/>
      <c r="AT318" s="19" t="s">
        <v>332</v>
      </c>
      <c r="AU318" s="19" t="s">
        <v>87</v>
      </c>
    </row>
    <row r="319" spans="1:65" s="2" customFormat="1" ht="97.5">
      <c r="A319" s="36"/>
      <c r="B319" s="37"/>
      <c r="C319" s="38"/>
      <c r="D319" s="195" t="s">
        <v>334</v>
      </c>
      <c r="E319" s="38"/>
      <c r="F319" s="200" t="s">
        <v>569</v>
      </c>
      <c r="G319" s="38"/>
      <c r="H319" s="38"/>
      <c r="I319" s="197"/>
      <c r="J319" s="38"/>
      <c r="K319" s="38"/>
      <c r="L319" s="41"/>
      <c r="M319" s="198"/>
      <c r="N319" s="199"/>
      <c r="O319" s="66"/>
      <c r="P319" s="66"/>
      <c r="Q319" s="66"/>
      <c r="R319" s="66"/>
      <c r="S319" s="66"/>
      <c r="T319" s="67"/>
      <c r="U319" s="36"/>
      <c r="V319" s="36"/>
      <c r="W319" s="36"/>
      <c r="X319" s="36"/>
      <c r="Y319" s="36"/>
      <c r="Z319" s="36"/>
      <c r="AA319" s="36"/>
      <c r="AB319" s="36"/>
      <c r="AC319" s="36"/>
      <c r="AD319" s="36"/>
      <c r="AE319" s="36"/>
      <c r="AT319" s="19" t="s">
        <v>334</v>
      </c>
      <c r="AU319" s="19" t="s">
        <v>87</v>
      </c>
    </row>
    <row r="320" spans="1:65" s="15" customFormat="1" ht="11.25">
      <c r="B320" s="223"/>
      <c r="C320" s="224"/>
      <c r="D320" s="195" t="s">
        <v>336</v>
      </c>
      <c r="E320" s="225" t="s">
        <v>19</v>
      </c>
      <c r="F320" s="226" t="s">
        <v>575</v>
      </c>
      <c r="G320" s="224"/>
      <c r="H320" s="225" t="s">
        <v>19</v>
      </c>
      <c r="I320" s="227"/>
      <c r="J320" s="224"/>
      <c r="K320" s="224"/>
      <c r="L320" s="228"/>
      <c r="M320" s="229"/>
      <c r="N320" s="230"/>
      <c r="O320" s="230"/>
      <c r="P320" s="230"/>
      <c r="Q320" s="230"/>
      <c r="R320" s="230"/>
      <c r="S320" s="230"/>
      <c r="T320" s="231"/>
      <c r="AT320" s="232" t="s">
        <v>336</v>
      </c>
      <c r="AU320" s="232" t="s">
        <v>87</v>
      </c>
      <c r="AV320" s="15" t="s">
        <v>84</v>
      </c>
      <c r="AW320" s="15" t="s">
        <v>37</v>
      </c>
      <c r="AX320" s="15" t="s">
        <v>76</v>
      </c>
      <c r="AY320" s="232" t="s">
        <v>324</v>
      </c>
    </row>
    <row r="321" spans="1:65" s="13" customFormat="1" ht="11.25">
      <c r="B321" s="201"/>
      <c r="C321" s="202"/>
      <c r="D321" s="195" t="s">
        <v>336</v>
      </c>
      <c r="E321" s="203" t="s">
        <v>19</v>
      </c>
      <c r="F321" s="204" t="s">
        <v>576</v>
      </c>
      <c r="G321" s="202"/>
      <c r="H321" s="205">
        <v>1.524</v>
      </c>
      <c r="I321" s="206"/>
      <c r="J321" s="202"/>
      <c r="K321" s="202"/>
      <c r="L321" s="207"/>
      <c r="M321" s="208"/>
      <c r="N321" s="209"/>
      <c r="O321" s="209"/>
      <c r="P321" s="209"/>
      <c r="Q321" s="209"/>
      <c r="R321" s="209"/>
      <c r="S321" s="209"/>
      <c r="T321" s="210"/>
      <c r="AT321" s="211" t="s">
        <v>336</v>
      </c>
      <c r="AU321" s="211" t="s">
        <v>87</v>
      </c>
      <c r="AV321" s="13" t="s">
        <v>87</v>
      </c>
      <c r="AW321" s="13" t="s">
        <v>37</v>
      </c>
      <c r="AX321" s="13" t="s">
        <v>76</v>
      </c>
      <c r="AY321" s="211" t="s">
        <v>324</v>
      </c>
    </row>
    <row r="322" spans="1:65" s="15" customFormat="1" ht="11.25">
      <c r="B322" s="223"/>
      <c r="C322" s="224"/>
      <c r="D322" s="195" t="s">
        <v>336</v>
      </c>
      <c r="E322" s="225" t="s">
        <v>19</v>
      </c>
      <c r="F322" s="226" t="s">
        <v>577</v>
      </c>
      <c r="G322" s="224"/>
      <c r="H322" s="225" t="s">
        <v>19</v>
      </c>
      <c r="I322" s="227"/>
      <c r="J322" s="224"/>
      <c r="K322" s="224"/>
      <c r="L322" s="228"/>
      <c r="M322" s="229"/>
      <c r="N322" s="230"/>
      <c r="O322" s="230"/>
      <c r="P322" s="230"/>
      <c r="Q322" s="230"/>
      <c r="R322" s="230"/>
      <c r="S322" s="230"/>
      <c r="T322" s="231"/>
      <c r="AT322" s="232" t="s">
        <v>336</v>
      </c>
      <c r="AU322" s="232" t="s">
        <v>87</v>
      </c>
      <c r="AV322" s="15" t="s">
        <v>84</v>
      </c>
      <c r="AW322" s="15" t="s">
        <v>37</v>
      </c>
      <c r="AX322" s="15" t="s">
        <v>76</v>
      </c>
      <c r="AY322" s="232" t="s">
        <v>324</v>
      </c>
    </row>
    <row r="323" spans="1:65" s="13" customFormat="1" ht="11.25">
      <c r="B323" s="201"/>
      <c r="C323" s="202"/>
      <c r="D323" s="195" t="s">
        <v>336</v>
      </c>
      <c r="E323" s="203" t="s">
        <v>19</v>
      </c>
      <c r="F323" s="204" t="s">
        <v>578</v>
      </c>
      <c r="G323" s="202"/>
      <c r="H323" s="205">
        <v>21.24</v>
      </c>
      <c r="I323" s="206"/>
      <c r="J323" s="202"/>
      <c r="K323" s="202"/>
      <c r="L323" s="207"/>
      <c r="M323" s="208"/>
      <c r="N323" s="209"/>
      <c r="O323" s="209"/>
      <c r="P323" s="209"/>
      <c r="Q323" s="209"/>
      <c r="R323" s="209"/>
      <c r="S323" s="209"/>
      <c r="T323" s="210"/>
      <c r="AT323" s="211" t="s">
        <v>336</v>
      </c>
      <c r="AU323" s="211" t="s">
        <v>87</v>
      </c>
      <c r="AV323" s="13" t="s">
        <v>87</v>
      </c>
      <c r="AW323" s="13" t="s">
        <v>37</v>
      </c>
      <c r="AX323" s="13" t="s">
        <v>76</v>
      </c>
      <c r="AY323" s="211" t="s">
        <v>324</v>
      </c>
    </row>
    <row r="324" spans="1:65" s="13" customFormat="1" ht="11.25">
      <c r="B324" s="201"/>
      <c r="C324" s="202"/>
      <c r="D324" s="195" t="s">
        <v>336</v>
      </c>
      <c r="E324" s="203" t="s">
        <v>19</v>
      </c>
      <c r="F324" s="204" t="s">
        <v>579</v>
      </c>
      <c r="G324" s="202"/>
      <c r="H324" s="205">
        <v>31.05</v>
      </c>
      <c r="I324" s="206"/>
      <c r="J324" s="202"/>
      <c r="K324" s="202"/>
      <c r="L324" s="207"/>
      <c r="M324" s="208"/>
      <c r="N324" s="209"/>
      <c r="O324" s="209"/>
      <c r="P324" s="209"/>
      <c r="Q324" s="209"/>
      <c r="R324" s="209"/>
      <c r="S324" s="209"/>
      <c r="T324" s="210"/>
      <c r="AT324" s="211" t="s">
        <v>336</v>
      </c>
      <c r="AU324" s="211" t="s">
        <v>87</v>
      </c>
      <c r="AV324" s="13" t="s">
        <v>87</v>
      </c>
      <c r="AW324" s="13" t="s">
        <v>37</v>
      </c>
      <c r="AX324" s="13" t="s">
        <v>76</v>
      </c>
      <c r="AY324" s="211" t="s">
        <v>324</v>
      </c>
    </row>
    <row r="325" spans="1:65" s="14" customFormat="1" ht="11.25">
      <c r="B325" s="212"/>
      <c r="C325" s="213"/>
      <c r="D325" s="195" t="s">
        <v>336</v>
      </c>
      <c r="E325" s="214" t="s">
        <v>166</v>
      </c>
      <c r="F325" s="215" t="s">
        <v>349</v>
      </c>
      <c r="G325" s="213"/>
      <c r="H325" s="216">
        <v>53.814</v>
      </c>
      <c r="I325" s="217"/>
      <c r="J325" s="213"/>
      <c r="K325" s="213"/>
      <c r="L325" s="218"/>
      <c r="M325" s="219"/>
      <c r="N325" s="220"/>
      <c r="O325" s="220"/>
      <c r="P325" s="220"/>
      <c r="Q325" s="220"/>
      <c r="R325" s="220"/>
      <c r="S325" s="220"/>
      <c r="T325" s="221"/>
      <c r="AT325" s="222" t="s">
        <v>336</v>
      </c>
      <c r="AU325" s="222" t="s">
        <v>87</v>
      </c>
      <c r="AV325" s="14" t="s">
        <v>330</v>
      </c>
      <c r="AW325" s="14" t="s">
        <v>37</v>
      </c>
      <c r="AX325" s="14" t="s">
        <v>84</v>
      </c>
      <c r="AY325" s="222" t="s">
        <v>324</v>
      </c>
    </row>
    <row r="326" spans="1:65" s="2" customFormat="1" ht="14.45" customHeight="1">
      <c r="A326" s="36"/>
      <c r="B326" s="37"/>
      <c r="C326" s="182" t="s">
        <v>187</v>
      </c>
      <c r="D326" s="182" t="s">
        <v>326</v>
      </c>
      <c r="E326" s="183" t="s">
        <v>580</v>
      </c>
      <c r="F326" s="184" t="s">
        <v>581</v>
      </c>
      <c r="G326" s="185" t="s">
        <v>186</v>
      </c>
      <c r="H326" s="186">
        <v>21</v>
      </c>
      <c r="I326" s="187"/>
      <c r="J326" s="188">
        <f>ROUND(I326*H326,2)</f>
        <v>0</v>
      </c>
      <c r="K326" s="184" t="s">
        <v>329</v>
      </c>
      <c r="L326" s="41"/>
      <c r="M326" s="189" t="s">
        <v>19</v>
      </c>
      <c r="N326" s="190" t="s">
        <v>47</v>
      </c>
      <c r="O326" s="66"/>
      <c r="P326" s="191">
        <f>O326*H326</f>
        <v>0</v>
      </c>
      <c r="Q326" s="191">
        <v>1.33E-3</v>
      </c>
      <c r="R326" s="191">
        <f>Q326*H326</f>
        <v>2.793E-2</v>
      </c>
      <c r="S326" s="191">
        <v>0</v>
      </c>
      <c r="T326" s="192">
        <f>S326*H326</f>
        <v>0</v>
      </c>
      <c r="U326" s="36"/>
      <c r="V326" s="36"/>
      <c r="W326" s="36"/>
      <c r="X326" s="36"/>
      <c r="Y326" s="36"/>
      <c r="Z326" s="36"/>
      <c r="AA326" s="36"/>
      <c r="AB326" s="36"/>
      <c r="AC326" s="36"/>
      <c r="AD326" s="36"/>
      <c r="AE326" s="36"/>
      <c r="AR326" s="193" t="s">
        <v>330</v>
      </c>
      <c r="AT326" s="193" t="s">
        <v>326</v>
      </c>
      <c r="AU326" s="193" t="s">
        <v>87</v>
      </c>
      <c r="AY326" s="19" t="s">
        <v>324</v>
      </c>
      <c r="BE326" s="194">
        <f>IF(N326="základní",J326,0)</f>
        <v>0</v>
      </c>
      <c r="BF326" s="194">
        <f>IF(N326="snížená",J326,0)</f>
        <v>0</v>
      </c>
      <c r="BG326" s="194">
        <f>IF(N326="zákl. přenesená",J326,0)</f>
        <v>0</v>
      </c>
      <c r="BH326" s="194">
        <f>IF(N326="sníž. přenesená",J326,0)</f>
        <v>0</v>
      </c>
      <c r="BI326" s="194">
        <f>IF(N326="nulová",J326,0)</f>
        <v>0</v>
      </c>
      <c r="BJ326" s="19" t="s">
        <v>84</v>
      </c>
      <c r="BK326" s="194">
        <f>ROUND(I326*H326,2)</f>
        <v>0</v>
      </c>
      <c r="BL326" s="19" t="s">
        <v>330</v>
      </c>
      <c r="BM326" s="193" t="s">
        <v>582</v>
      </c>
    </row>
    <row r="327" spans="1:65" s="2" customFormat="1" ht="19.5">
      <c r="A327" s="36"/>
      <c r="B327" s="37"/>
      <c r="C327" s="38"/>
      <c r="D327" s="195" t="s">
        <v>332</v>
      </c>
      <c r="E327" s="38"/>
      <c r="F327" s="196" t="s">
        <v>583</v>
      </c>
      <c r="G327" s="38"/>
      <c r="H327" s="38"/>
      <c r="I327" s="197"/>
      <c r="J327" s="38"/>
      <c r="K327" s="38"/>
      <c r="L327" s="41"/>
      <c r="M327" s="198"/>
      <c r="N327" s="199"/>
      <c r="O327" s="66"/>
      <c r="P327" s="66"/>
      <c r="Q327" s="66"/>
      <c r="R327" s="66"/>
      <c r="S327" s="66"/>
      <c r="T327" s="67"/>
      <c r="U327" s="36"/>
      <c r="V327" s="36"/>
      <c r="W327" s="36"/>
      <c r="X327" s="36"/>
      <c r="Y327" s="36"/>
      <c r="Z327" s="36"/>
      <c r="AA327" s="36"/>
      <c r="AB327" s="36"/>
      <c r="AC327" s="36"/>
      <c r="AD327" s="36"/>
      <c r="AE327" s="36"/>
      <c r="AT327" s="19" t="s">
        <v>332</v>
      </c>
      <c r="AU327" s="19" t="s">
        <v>87</v>
      </c>
    </row>
    <row r="328" spans="1:65" s="2" customFormat="1" ht="107.25">
      <c r="A328" s="36"/>
      <c r="B328" s="37"/>
      <c r="C328" s="38"/>
      <c r="D328" s="195" t="s">
        <v>334</v>
      </c>
      <c r="E328" s="38"/>
      <c r="F328" s="200" t="s">
        <v>584</v>
      </c>
      <c r="G328" s="38"/>
      <c r="H328" s="38"/>
      <c r="I328" s="197"/>
      <c r="J328" s="38"/>
      <c r="K328" s="38"/>
      <c r="L328" s="41"/>
      <c r="M328" s="198"/>
      <c r="N328" s="199"/>
      <c r="O328" s="66"/>
      <c r="P328" s="66"/>
      <c r="Q328" s="66"/>
      <c r="R328" s="66"/>
      <c r="S328" s="66"/>
      <c r="T328" s="67"/>
      <c r="U328" s="36"/>
      <c r="V328" s="36"/>
      <c r="W328" s="36"/>
      <c r="X328" s="36"/>
      <c r="Y328" s="36"/>
      <c r="Z328" s="36"/>
      <c r="AA328" s="36"/>
      <c r="AB328" s="36"/>
      <c r="AC328" s="36"/>
      <c r="AD328" s="36"/>
      <c r="AE328" s="36"/>
      <c r="AT328" s="19" t="s">
        <v>334</v>
      </c>
      <c r="AU328" s="19" t="s">
        <v>87</v>
      </c>
    </row>
    <row r="329" spans="1:65" s="15" customFormat="1" ht="11.25">
      <c r="B329" s="223"/>
      <c r="C329" s="224"/>
      <c r="D329" s="195" t="s">
        <v>336</v>
      </c>
      <c r="E329" s="225" t="s">
        <v>19</v>
      </c>
      <c r="F329" s="226" t="s">
        <v>585</v>
      </c>
      <c r="G329" s="224"/>
      <c r="H329" s="225" t="s">
        <v>19</v>
      </c>
      <c r="I329" s="227"/>
      <c r="J329" s="224"/>
      <c r="K329" s="224"/>
      <c r="L329" s="228"/>
      <c r="M329" s="229"/>
      <c r="N329" s="230"/>
      <c r="O329" s="230"/>
      <c r="P329" s="230"/>
      <c r="Q329" s="230"/>
      <c r="R329" s="230"/>
      <c r="S329" s="230"/>
      <c r="T329" s="231"/>
      <c r="AT329" s="232" t="s">
        <v>336</v>
      </c>
      <c r="AU329" s="232" t="s">
        <v>87</v>
      </c>
      <c r="AV329" s="15" t="s">
        <v>84</v>
      </c>
      <c r="AW329" s="15" t="s">
        <v>37</v>
      </c>
      <c r="AX329" s="15" t="s">
        <v>76</v>
      </c>
      <c r="AY329" s="232" t="s">
        <v>324</v>
      </c>
    </row>
    <row r="330" spans="1:65" s="13" customFormat="1" ht="11.25">
      <c r="B330" s="201"/>
      <c r="C330" s="202"/>
      <c r="D330" s="195" t="s">
        <v>336</v>
      </c>
      <c r="E330" s="203" t="s">
        <v>19</v>
      </c>
      <c r="F330" s="204" t="s">
        <v>586</v>
      </c>
      <c r="G330" s="202"/>
      <c r="H330" s="205">
        <v>21</v>
      </c>
      <c r="I330" s="206"/>
      <c r="J330" s="202"/>
      <c r="K330" s="202"/>
      <c r="L330" s="207"/>
      <c r="M330" s="208"/>
      <c r="N330" s="209"/>
      <c r="O330" s="209"/>
      <c r="P330" s="209"/>
      <c r="Q330" s="209"/>
      <c r="R330" s="209"/>
      <c r="S330" s="209"/>
      <c r="T330" s="210"/>
      <c r="AT330" s="211" t="s">
        <v>336</v>
      </c>
      <c r="AU330" s="211" t="s">
        <v>87</v>
      </c>
      <c r="AV330" s="13" t="s">
        <v>87</v>
      </c>
      <c r="AW330" s="13" t="s">
        <v>37</v>
      </c>
      <c r="AX330" s="13" t="s">
        <v>76</v>
      </c>
      <c r="AY330" s="211" t="s">
        <v>324</v>
      </c>
    </row>
    <row r="331" spans="1:65" s="14" customFormat="1" ht="11.25">
      <c r="B331" s="212"/>
      <c r="C331" s="213"/>
      <c r="D331" s="195" t="s">
        <v>336</v>
      </c>
      <c r="E331" s="214" t="s">
        <v>279</v>
      </c>
      <c r="F331" s="215" t="s">
        <v>349</v>
      </c>
      <c r="G331" s="213"/>
      <c r="H331" s="216">
        <v>21</v>
      </c>
      <c r="I331" s="217"/>
      <c r="J331" s="213"/>
      <c r="K331" s="213"/>
      <c r="L331" s="218"/>
      <c r="M331" s="219"/>
      <c r="N331" s="220"/>
      <c r="O331" s="220"/>
      <c r="P331" s="220"/>
      <c r="Q331" s="220"/>
      <c r="R331" s="220"/>
      <c r="S331" s="220"/>
      <c r="T331" s="221"/>
      <c r="AT331" s="222" t="s">
        <v>336</v>
      </c>
      <c r="AU331" s="222" t="s">
        <v>87</v>
      </c>
      <c r="AV331" s="14" t="s">
        <v>330</v>
      </c>
      <c r="AW331" s="14" t="s">
        <v>37</v>
      </c>
      <c r="AX331" s="14" t="s">
        <v>84</v>
      </c>
      <c r="AY331" s="222" t="s">
        <v>324</v>
      </c>
    </row>
    <row r="332" spans="1:65" s="2" customFormat="1" ht="14.45" customHeight="1">
      <c r="A332" s="36"/>
      <c r="B332" s="37"/>
      <c r="C332" s="244" t="s">
        <v>587</v>
      </c>
      <c r="D332" s="244" t="s">
        <v>588</v>
      </c>
      <c r="E332" s="245" t="s">
        <v>589</v>
      </c>
      <c r="F332" s="246" t="s">
        <v>590</v>
      </c>
      <c r="G332" s="247" t="s">
        <v>157</v>
      </c>
      <c r="H332" s="248">
        <v>0.57499999999999996</v>
      </c>
      <c r="I332" s="249"/>
      <c r="J332" s="250">
        <f>ROUND(I332*H332,2)</f>
        <v>0</v>
      </c>
      <c r="K332" s="246" t="s">
        <v>329</v>
      </c>
      <c r="L332" s="251"/>
      <c r="M332" s="252" t="s">
        <v>19</v>
      </c>
      <c r="N332" s="253" t="s">
        <v>47</v>
      </c>
      <c r="O332" s="66"/>
      <c r="P332" s="191">
        <f>O332*H332</f>
        <v>0</v>
      </c>
      <c r="Q332" s="191">
        <v>1</v>
      </c>
      <c r="R332" s="191">
        <f>Q332*H332</f>
        <v>0.57499999999999996</v>
      </c>
      <c r="S332" s="191">
        <v>0</v>
      </c>
      <c r="T332" s="192">
        <f>S332*H332</f>
        <v>0</v>
      </c>
      <c r="U332" s="36"/>
      <c r="V332" s="36"/>
      <c r="W332" s="36"/>
      <c r="X332" s="36"/>
      <c r="Y332" s="36"/>
      <c r="Z332" s="36"/>
      <c r="AA332" s="36"/>
      <c r="AB332" s="36"/>
      <c r="AC332" s="36"/>
      <c r="AD332" s="36"/>
      <c r="AE332" s="36"/>
      <c r="AR332" s="193" t="s">
        <v>378</v>
      </c>
      <c r="AT332" s="193" t="s">
        <v>588</v>
      </c>
      <c r="AU332" s="193" t="s">
        <v>87</v>
      </c>
      <c r="AY332" s="19" t="s">
        <v>324</v>
      </c>
      <c r="BE332" s="194">
        <f>IF(N332="základní",J332,0)</f>
        <v>0</v>
      </c>
      <c r="BF332" s="194">
        <f>IF(N332="snížená",J332,0)</f>
        <v>0</v>
      </c>
      <c r="BG332" s="194">
        <f>IF(N332="zákl. přenesená",J332,0)</f>
        <v>0</v>
      </c>
      <c r="BH332" s="194">
        <f>IF(N332="sníž. přenesená",J332,0)</f>
        <v>0</v>
      </c>
      <c r="BI332" s="194">
        <f>IF(N332="nulová",J332,0)</f>
        <v>0</v>
      </c>
      <c r="BJ332" s="19" t="s">
        <v>84</v>
      </c>
      <c r="BK332" s="194">
        <f>ROUND(I332*H332,2)</f>
        <v>0</v>
      </c>
      <c r="BL332" s="19" t="s">
        <v>330</v>
      </c>
      <c r="BM332" s="193" t="s">
        <v>591</v>
      </c>
    </row>
    <row r="333" spans="1:65" s="2" customFormat="1" ht="11.25">
      <c r="A333" s="36"/>
      <c r="B333" s="37"/>
      <c r="C333" s="38"/>
      <c r="D333" s="195" t="s">
        <v>332</v>
      </c>
      <c r="E333" s="38"/>
      <c r="F333" s="196" t="s">
        <v>590</v>
      </c>
      <c r="G333" s="38"/>
      <c r="H333" s="38"/>
      <c r="I333" s="197"/>
      <c r="J333" s="38"/>
      <c r="K333" s="38"/>
      <c r="L333" s="41"/>
      <c r="M333" s="198"/>
      <c r="N333" s="199"/>
      <c r="O333" s="66"/>
      <c r="P333" s="66"/>
      <c r="Q333" s="66"/>
      <c r="R333" s="66"/>
      <c r="S333" s="66"/>
      <c r="T333" s="67"/>
      <c r="U333" s="36"/>
      <c r="V333" s="36"/>
      <c r="W333" s="36"/>
      <c r="X333" s="36"/>
      <c r="Y333" s="36"/>
      <c r="Z333" s="36"/>
      <c r="AA333" s="36"/>
      <c r="AB333" s="36"/>
      <c r="AC333" s="36"/>
      <c r="AD333" s="36"/>
      <c r="AE333" s="36"/>
      <c r="AT333" s="19" t="s">
        <v>332</v>
      </c>
      <c r="AU333" s="19" t="s">
        <v>87</v>
      </c>
    </row>
    <row r="334" spans="1:65" s="13" customFormat="1" ht="11.25">
      <c r="B334" s="201"/>
      <c r="C334" s="202"/>
      <c r="D334" s="195" t="s">
        <v>336</v>
      </c>
      <c r="E334" s="203" t="s">
        <v>19</v>
      </c>
      <c r="F334" s="204" t="s">
        <v>592</v>
      </c>
      <c r="G334" s="202"/>
      <c r="H334" s="205">
        <v>0.57499999999999996</v>
      </c>
      <c r="I334" s="206"/>
      <c r="J334" s="202"/>
      <c r="K334" s="202"/>
      <c r="L334" s="207"/>
      <c r="M334" s="208"/>
      <c r="N334" s="209"/>
      <c r="O334" s="209"/>
      <c r="P334" s="209"/>
      <c r="Q334" s="209"/>
      <c r="R334" s="209"/>
      <c r="S334" s="209"/>
      <c r="T334" s="210"/>
      <c r="AT334" s="211" t="s">
        <v>336</v>
      </c>
      <c r="AU334" s="211" t="s">
        <v>87</v>
      </c>
      <c r="AV334" s="13" t="s">
        <v>87</v>
      </c>
      <c r="AW334" s="13" t="s">
        <v>37</v>
      </c>
      <c r="AX334" s="13" t="s">
        <v>84</v>
      </c>
      <c r="AY334" s="211" t="s">
        <v>324</v>
      </c>
    </row>
    <row r="335" spans="1:65" s="2" customFormat="1" ht="14.45" customHeight="1">
      <c r="A335" s="36"/>
      <c r="B335" s="37"/>
      <c r="C335" s="244" t="s">
        <v>593</v>
      </c>
      <c r="D335" s="244" t="s">
        <v>588</v>
      </c>
      <c r="E335" s="245" t="s">
        <v>594</v>
      </c>
      <c r="F335" s="246" t="s">
        <v>595</v>
      </c>
      <c r="G335" s="247" t="s">
        <v>152</v>
      </c>
      <c r="H335" s="248">
        <v>0.442</v>
      </c>
      <c r="I335" s="249"/>
      <c r="J335" s="250">
        <f>ROUND(I335*H335,2)</f>
        <v>0</v>
      </c>
      <c r="K335" s="246" t="s">
        <v>329</v>
      </c>
      <c r="L335" s="251"/>
      <c r="M335" s="252" t="s">
        <v>19</v>
      </c>
      <c r="N335" s="253" t="s">
        <v>47</v>
      </c>
      <c r="O335" s="66"/>
      <c r="P335" s="191">
        <f>O335*H335</f>
        <v>0</v>
      </c>
      <c r="Q335" s="191">
        <v>2.4289999999999998</v>
      </c>
      <c r="R335" s="191">
        <f>Q335*H335</f>
        <v>1.073618</v>
      </c>
      <c r="S335" s="191">
        <v>0</v>
      </c>
      <c r="T335" s="192">
        <f>S335*H335</f>
        <v>0</v>
      </c>
      <c r="U335" s="36"/>
      <c r="V335" s="36"/>
      <c r="W335" s="36"/>
      <c r="X335" s="36"/>
      <c r="Y335" s="36"/>
      <c r="Z335" s="36"/>
      <c r="AA335" s="36"/>
      <c r="AB335" s="36"/>
      <c r="AC335" s="36"/>
      <c r="AD335" s="36"/>
      <c r="AE335" s="36"/>
      <c r="AR335" s="193" t="s">
        <v>378</v>
      </c>
      <c r="AT335" s="193" t="s">
        <v>588</v>
      </c>
      <c r="AU335" s="193" t="s">
        <v>87</v>
      </c>
      <c r="AY335" s="19" t="s">
        <v>324</v>
      </c>
      <c r="BE335" s="194">
        <f>IF(N335="základní",J335,0)</f>
        <v>0</v>
      </c>
      <c r="BF335" s="194">
        <f>IF(N335="snížená",J335,0)</f>
        <v>0</v>
      </c>
      <c r="BG335" s="194">
        <f>IF(N335="zákl. přenesená",J335,0)</f>
        <v>0</v>
      </c>
      <c r="BH335" s="194">
        <f>IF(N335="sníž. přenesená",J335,0)</f>
        <v>0</v>
      </c>
      <c r="BI335" s="194">
        <f>IF(N335="nulová",J335,0)</f>
        <v>0</v>
      </c>
      <c r="BJ335" s="19" t="s">
        <v>84</v>
      </c>
      <c r="BK335" s="194">
        <f>ROUND(I335*H335,2)</f>
        <v>0</v>
      </c>
      <c r="BL335" s="19" t="s">
        <v>330</v>
      </c>
      <c r="BM335" s="193" t="s">
        <v>596</v>
      </c>
    </row>
    <row r="336" spans="1:65" s="2" customFormat="1" ht="11.25">
      <c r="A336" s="36"/>
      <c r="B336" s="37"/>
      <c r="C336" s="38"/>
      <c r="D336" s="195" t="s">
        <v>332</v>
      </c>
      <c r="E336" s="38"/>
      <c r="F336" s="196" t="s">
        <v>595</v>
      </c>
      <c r="G336" s="38"/>
      <c r="H336" s="38"/>
      <c r="I336" s="197"/>
      <c r="J336" s="38"/>
      <c r="K336" s="38"/>
      <c r="L336" s="41"/>
      <c r="M336" s="198"/>
      <c r="N336" s="199"/>
      <c r="O336" s="66"/>
      <c r="P336" s="66"/>
      <c r="Q336" s="66"/>
      <c r="R336" s="66"/>
      <c r="S336" s="66"/>
      <c r="T336" s="67"/>
      <c r="U336" s="36"/>
      <c r="V336" s="36"/>
      <c r="W336" s="36"/>
      <c r="X336" s="36"/>
      <c r="Y336" s="36"/>
      <c r="Z336" s="36"/>
      <c r="AA336" s="36"/>
      <c r="AB336" s="36"/>
      <c r="AC336" s="36"/>
      <c r="AD336" s="36"/>
      <c r="AE336" s="36"/>
      <c r="AT336" s="19" t="s">
        <v>332</v>
      </c>
      <c r="AU336" s="19" t="s">
        <v>87</v>
      </c>
    </row>
    <row r="337" spans="1:65" s="15" customFormat="1" ht="11.25">
      <c r="B337" s="223"/>
      <c r="C337" s="224"/>
      <c r="D337" s="195" t="s">
        <v>336</v>
      </c>
      <c r="E337" s="225" t="s">
        <v>19</v>
      </c>
      <c r="F337" s="226" t="s">
        <v>585</v>
      </c>
      <c r="G337" s="224"/>
      <c r="H337" s="225" t="s">
        <v>19</v>
      </c>
      <c r="I337" s="227"/>
      <c r="J337" s="224"/>
      <c r="K337" s="224"/>
      <c r="L337" s="228"/>
      <c r="M337" s="229"/>
      <c r="N337" s="230"/>
      <c r="O337" s="230"/>
      <c r="P337" s="230"/>
      <c r="Q337" s="230"/>
      <c r="R337" s="230"/>
      <c r="S337" s="230"/>
      <c r="T337" s="231"/>
      <c r="AT337" s="232" t="s">
        <v>336</v>
      </c>
      <c r="AU337" s="232" t="s">
        <v>87</v>
      </c>
      <c r="AV337" s="15" t="s">
        <v>84</v>
      </c>
      <c r="AW337" s="15" t="s">
        <v>37</v>
      </c>
      <c r="AX337" s="15" t="s">
        <v>76</v>
      </c>
      <c r="AY337" s="232" t="s">
        <v>324</v>
      </c>
    </row>
    <row r="338" spans="1:65" s="13" customFormat="1" ht="11.25">
      <c r="B338" s="201"/>
      <c r="C338" s="202"/>
      <c r="D338" s="195" t="s">
        <v>336</v>
      </c>
      <c r="E338" s="203" t="s">
        <v>19</v>
      </c>
      <c r="F338" s="204" t="s">
        <v>597</v>
      </c>
      <c r="G338" s="202"/>
      <c r="H338" s="205">
        <v>0.442</v>
      </c>
      <c r="I338" s="206"/>
      <c r="J338" s="202"/>
      <c r="K338" s="202"/>
      <c r="L338" s="207"/>
      <c r="M338" s="208"/>
      <c r="N338" s="209"/>
      <c r="O338" s="209"/>
      <c r="P338" s="209"/>
      <c r="Q338" s="209"/>
      <c r="R338" s="209"/>
      <c r="S338" s="209"/>
      <c r="T338" s="210"/>
      <c r="AT338" s="211" t="s">
        <v>336</v>
      </c>
      <c r="AU338" s="211" t="s">
        <v>87</v>
      </c>
      <c r="AV338" s="13" t="s">
        <v>87</v>
      </c>
      <c r="AW338" s="13" t="s">
        <v>37</v>
      </c>
      <c r="AX338" s="13" t="s">
        <v>84</v>
      </c>
      <c r="AY338" s="211" t="s">
        <v>324</v>
      </c>
    </row>
    <row r="339" spans="1:65" s="2" customFormat="1" ht="14.45" customHeight="1">
      <c r="A339" s="36"/>
      <c r="B339" s="37"/>
      <c r="C339" s="182" t="s">
        <v>598</v>
      </c>
      <c r="D339" s="182" t="s">
        <v>326</v>
      </c>
      <c r="E339" s="183" t="s">
        <v>599</v>
      </c>
      <c r="F339" s="184" t="s">
        <v>600</v>
      </c>
      <c r="G339" s="185" t="s">
        <v>186</v>
      </c>
      <c r="H339" s="186">
        <v>110</v>
      </c>
      <c r="I339" s="187"/>
      <c r="J339" s="188">
        <f>ROUND(I339*H339,2)</f>
        <v>0</v>
      </c>
      <c r="K339" s="184" t="s">
        <v>329</v>
      </c>
      <c r="L339" s="41"/>
      <c r="M339" s="189" t="s">
        <v>19</v>
      </c>
      <c r="N339" s="190" t="s">
        <v>47</v>
      </c>
      <c r="O339" s="66"/>
      <c r="P339" s="191">
        <f>O339*H339</f>
        <v>0</v>
      </c>
      <c r="Q339" s="191">
        <v>1.1900000000000001E-3</v>
      </c>
      <c r="R339" s="191">
        <f>Q339*H339</f>
        <v>0.13090000000000002</v>
      </c>
      <c r="S339" s="191">
        <v>0</v>
      </c>
      <c r="T339" s="192">
        <f>S339*H339</f>
        <v>0</v>
      </c>
      <c r="U339" s="36"/>
      <c r="V339" s="36"/>
      <c r="W339" s="36"/>
      <c r="X339" s="36"/>
      <c r="Y339" s="36"/>
      <c r="Z339" s="36"/>
      <c r="AA339" s="36"/>
      <c r="AB339" s="36"/>
      <c r="AC339" s="36"/>
      <c r="AD339" s="36"/>
      <c r="AE339" s="36"/>
      <c r="AR339" s="193" t="s">
        <v>330</v>
      </c>
      <c r="AT339" s="193" t="s">
        <v>326</v>
      </c>
      <c r="AU339" s="193" t="s">
        <v>87</v>
      </c>
      <c r="AY339" s="19" t="s">
        <v>324</v>
      </c>
      <c r="BE339" s="194">
        <f>IF(N339="základní",J339,0)</f>
        <v>0</v>
      </c>
      <c r="BF339" s="194">
        <f>IF(N339="snížená",J339,0)</f>
        <v>0</v>
      </c>
      <c r="BG339" s="194">
        <f>IF(N339="zákl. přenesená",J339,0)</f>
        <v>0</v>
      </c>
      <c r="BH339" s="194">
        <f>IF(N339="sníž. přenesená",J339,0)</f>
        <v>0</v>
      </c>
      <c r="BI339" s="194">
        <f>IF(N339="nulová",J339,0)</f>
        <v>0</v>
      </c>
      <c r="BJ339" s="19" t="s">
        <v>84</v>
      </c>
      <c r="BK339" s="194">
        <f>ROUND(I339*H339,2)</f>
        <v>0</v>
      </c>
      <c r="BL339" s="19" t="s">
        <v>330</v>
      </c>
      <c r="BM339" s="193" t="s">
        <v>601</v>
      </c>
    </row>
    <row r="340" spans="1:65" s="2" customFormat="1" ht="19.5">
      <c r="A340" s="36"/>
      <c r="B340" s="37"/>
      <c r="C340" s="38"/>
      <c r="D340" s="195" t="s">
        <v>332</v>
      </c>
      <c r="E340" s="38"/>
      <c r="F340" s="196" t="s">
        <v>602</v>
      </c>
      <c r="G340" s="38"/>
      <c r="H340" s="38"/>
      <c r="I340" s="197"/>
      <c r="J340" s="38"/>
      <c r="K340" s="38"/>
      <c r="L340" s="41"/>
      <c r="M340" s="198"/>
      <c r="N340" s="199"/>
      <c r="O340" s="66"/>
      <c r="P340" s="66"/>
      <c r="Q340" s="66"/>
      <c r="R340" s="66"/>
      <c r="S340" s="66"/>
      <c r="T340" s="67"/>
      <c r="U340" s="36"/>
      <c r="V340" s="36"/>
      <c r="W340" s="36"/>
      <c r="X340" s="36"/>
      <c r="Y340" s="36"/>
      <c r="Z340" s="36"/>
      <c r="AA340" s="36"/>
      <c r="AB340" s="36"/>
      <c r="AC340" s="36"/>
      <c r="AD340" s="36"/>
      <c r="AE340" s="36"/>
      <c r="AT340" s="19" t="s">
        <v>332</v>
      </c>
      <c r="AU340" s="19" t="s">
        <v>87</v>
      </c>
    </row>
    <row r="341" spans="1:65" s="2" customFormat="1" ht="107.25">
      <c r="A341" s="36"/>
      <c r="B341" s="37"/>
      <c r="C341" s="38"/>
      <c r="D341" s="195" t="s">
        <v>334</v>
      </c>
      <c r="E341" s="38"/>
      <c r="F341" s="200" t="s">
        <v>584</v>
      </c>
      <c r="G341" s="38"/>
      <c r="H341" s="38"/>
      <c r="I341" s="197"/>
      <c r="J341" s="38"/>
      <c r="K341" s="38"/>
      <c r="L341" s="41"/>
      <c r="M341" s="198"/>
      <c r="N341" s="199"/>
      <c r="O341" s="66"/>
      <c r="P341" s="66"/>
      <c r="Q341" s="66"/>
      <c r="R341" s="66"/>
      <c r="S341" s="66"/>
      <c r="T341" s="67"/>
      <c r="U341" s="36"/>
      <c r="V341" s="36"/>
      <c r="W341" s="36"/>
      <c r="X341" s="36"/>
      <c r="Y341" s="36"/>
      <c r="Z341" s="36"/>
      <c r="AA341" s="36"/>
      <c r="AB341" s="36"/>
      <c r="AC341" s="36"/>
      <c r="AD341" s="36"/>
      <c r="AE341" s="36"/>
      <c r="AT341" s="19" t="s">
        <v>334</v>
      </c>
      <c r="AU341" s="19" t="s">
        <v>87</v>
      </c>
    </row>
    <row r="342" spans="1:65" s="15" customFormat="1" ht="11.25">
      <c r="B342" s="223"/>
      <c r="C342" s="224"/>
      <c r="D342" s="195" t="s">
        <v>336</v>
      </c>
      <c r="E342" s="225" t="s">
        <v>19</v>
      </c>
      <c r="F342" s="226" t="s">
        <v>585</v>
      </c>
      <c r="G342" s="224"/>
      <c r="H342" s="225" t="s">
        <v>19</v>
      </c>
      <c r="I342" s="227"/>
      <c r="J342" s="224"/>
      <c r="K342" s="224"/>
      <c r="L342" s="228"/>
      <c r="M342" s="229"/>
      <c r="N342" s="230"/>
      <c r="O342" s="230"/>
      <c r="P342" s="230"/>
      <c r="Q342" s="230"/>
      <c r="R342" s="230"/>
      <c r="S342" s="230"/>
      <c r="T342" s="231"/>
      <c r="AT342" s="232" t="s">
        <v>336</v>
      </c>
      <c r="AU342" s="232" t="s">
        <v>87</v>
      </c>
      <c r="AV342" s="15" t="s">
        <v>84</v>
      </c>
      <c r="AW342" s="15" t="s">
        <v>37</v>
      </c>
      <c r="AX342" s="15" t="s">
        <v>76</v>
      </c>
      <c r="AY342" s="232" t="s">
        <v>324</v>
      </c>
    </row>
    <row r="343" spans="1:65" s="13" customFormat="1" ht="11.25">
      <c r="B343" s="201"/>
      <c r="C343" s="202"/>
      <c r="D343" s="195" t="s">
        <v>336</v>
      </c>
      <c r="E343" s="203" t="s">
        <v>19</v>
      </c>
      <c r="F343" s="204" t="s">
        <v>603</v>
      </c>
      <c r="G343" s="202"/>
      <c r="H343" s="205">
        <v>50</v>
      </c>
      <c r="I343" s="206"/>
      <c r="J343" s="202"/>
      <c r="K343" s="202"/>
      <c r="L343" s="207"/>
      <c r="M343" s="208"/>
      <c r="N343" s="209"/>
      <c r="O343" s="209"/>
      <c r="P343" s="209"/>
      <c r="Q343" s="209"/>
      <c r="R343" s="209"/>
      <c r="S343" s="209"/>
      <c r="T343" s="210"/>
      <c r="AT343" s="211" t="s">
        <v>336</v>
      </c>
      <c r="AU343" s="211" t="s">
        <v>87</v>
      </c>
      <c r="AV343" s="13" t="s">
        <v>87</v>
      </c>
      <c r="AW343" s="13" t="s">
        <v>37</v>
      </c>
      <c r="AX343" s="13" t="s">
        <v>76</v>
      </c>
      <c r="AY343" s="211" t="s">
        <v>324</v>
      </c>
    </row>
    <row r="344" spans="1:65" s="13" customFormat="1" ht="11.25">
      <c r="B344" s="201"/>
      <c r="C344" s="202"/>
      <c r="D344" s="195" t="s">
        <v>336</v>
      </c>
      <c r="E344" s="203" t="s">
        <v>19</v>
      </c>
      <c r="F344" s="204" t="s">
        <v>604</v>
      </c>
      <c r="G344" s="202"/>
      <c r="H344" s="205">
        <v>60</v>
      </c>
      <c r="I344" s="206"/>
      <c r="J344" s="202"/>
      <c r="K344" s="202"/>
      <c r="L344" s="207"/>
      <c r="M344" s="208"/>
      <c r="N344" s="209"/>
      <c r="O344" s="209"/>
      <c r="P344" s="209"/>
      <c r="Q344" s="209"/>
      <c r="R344" s="209"/>
      <c r="S344" s="209"/>
      <c r="T344" s="210"/>
      <c r="AT344" s="211" t="s">
        <v>336</v>
      </c>
      <c r="AU344" s="211" t="s">
        <v>87</v>
      </c>
      <c r="AV344" s="13" t="s">
        <v>87</v>
      </c>
      <c r="AW344" s="13" t="s">
        <v>37</v>
      </c>
      <c r="AX344" s="13" t="s">
        <v>76</v>
      </c>
      <c r="AY344" s="211" t="s">
        <v>324</v>
      </c>
    </row>
    <row r="345" spans="1:65" s="14" customFormat="1" ht="11.25">
      <c r="B345" s="212"/>
      <c r="C345" s="213"/>
      <c r="D345" s="195" t="s">
        <v>336</v>
      </c>
      <c r="E345" s="214" t="s">
        <v>276</v>
      </c>
      <c r="F345" s="215" t="s">
        <v>349</v>
      </c>
      <c r="G345" s="213"/>
      <c r="H345" s="216">
        <v>110</v>
      </c>
      <c r="I345" s="217"/>
      <c r="J345" s="213"/>
      <c r="K345" s="213"/>
      <c r="L345" s="218"/>
      <c r="M345" s="219"/>
      <c r="N345" s="220"/>
      <c r="O345" s="220"/>
      <c r="P345" s="220"/>
      <c r="Q345" s="220"/>
      <c r="R345" s="220"/>
      <c r="S345" s="220"/>
      <c r="T345" s="221"/>
      <c r="AT345" s="222" t="s">
        <v>336</v>
      </c>
      <c r="AU345" s="222" t="s">
        <v>87</v>
      </c>
      <c r="AV345" s="14" t="s">
        <v>330</v>
      </c>
      <c r="AW345" s="14" t="s">
        <v>37</v>
      </c>
      <c r="AX345" s="14" t="s">
        <v>84</v>
      </c>
      <c r="AY345" s="222" t="s">
        <v>324</v>
      </c>
    </row>
    <row r="346" spans="1:65" s="2" customFormat="1" ht="14.45" customHeight="1">
      <c r="A346" s="36"/>
      <c r="B346" s="37"/>
      <c r="C346" s="244" t="s">
        <v>605</v>
      </c>
      <c r="D346" s="244" t="s">
        <v>588</v>
      </c>
      <c r="E346" s="245" t="s">
        <v>606</v>
      </c>
      <c r="F346" s="246" t="s">
        <v>607</v>
      </c>
      <c r="G346" s="247" t="s">
        <v>157</v>
      </c>
      <c r="H346" s="248">
        <v>3.7949999999999999</v>
      </c>
      <c r="I346" s="249"/>
      <c r="J346" s="250">
        <f>ROUND(I346*H346,2)</f>
        <v>0</v>
      </c>
      <c r="K346" s="246" t="s">
        <v>329</v>
      </c>
      <c r="L346" s="251"/>
      <c r="M346" s="252" t="s">
        <v>19</v>
      </c>
      <c r="N346" s="253" t="s">
        <v>47</v>
      </c>
      <c r="O346" s="66"/>
      <c r="P346" s="191">
        <f>O346*H346</f>
        <v>0</v>
      </c>
      <c r="Q346" s="191">
        <v>1</v>
      </c>
      <c r="R346" s="191">
        <f>Q346*H346</f>
        <v>3.7949999999999999</v>
      </c>
      <c r="S346" s="191">
        <v>0</v>
      </c>
      <c r="T346" s="192">
        <f>S346*H346</f>
        <v>0</v>
      </c>
      <c r="U346" s="36"/>
      <c r="V346" s="36"/>
      <c r="W346" s="36"/>
      <c r="X346" s="36"/>
      <c r="Y346" s="36"/>
      <c r="Z346" s="36"/>
      <c r="AA346" s="36"/>
      <c r="AB346" s="36"/>
      <c r="AC346" s="36"/>
      <c r="AD346" s="36"/>
      <c r="AE346" s="36"/>
      <c r="AR346" s="193" t="s">
        <v>378</v>
      </c>
      <c r="AT346" s="193" t="s">
        <v>588</v>
      </c>
      <c r="AU346" s="193" t="s">
        <v>87</v>
      </c>
      <c r="AY346" s="19" t="s">
        <v>324</v>
      </c>
      <c r="BE346" s="194">
        <f>IF(N346="základní",J346,0)</f>
        <v>0</v>
      </c>
      <c r="BF346" s="194">
        <f>IF(N346="snížená",J346,0)</f>
        <v>0</v>
      </c>
      <c r="BG346" s="194">
        <f>IF(N346="zákl. přenesená",J346,0)</f>
        <v>0</v>
      </c>
      <c r="BH346" s="194">
        <f>IF(N346="sníž. přenesená",J346,0)</f>
        <v>0</v>
      </c>
      <c r="BI346" s="194">
        <f>IF(N346="nulová",J346,0)</f>
        <v>0</v>
      </c>
      <c r="BJ346" s="19" t="s">
        <v>84</v>
      </c>
      <c r="BK346" s="194">
        <f>ROUND(I346*H346,2)</f>
        <v>0</v>
      </c>
      <c r="BL346" s="19" t="s">
        <v>330</v>
      </c>
      <c r="BM346" s="193" t="s">
        <v>608</v>
      </c>
    </row>
    <row r="347" spans="1:65" s="2" customFormat="1" ht="11.25">
      <c r="A347" s="36"/>
      <c r="B347" s="37"/>
      <c r="C347" s="38"/>
      <c r="D347" s="195" t="s">
        <v>332</v>
      </c>
      <c r="E347" s="38"/>
      <c r="F347" s="196" t="s">
        <v>607</v>
      </c>
      <c r="G347" s="38"/>
      <c r="H347" s="38"/>
      <c r="I347" s="197"/>
      <c r="J347" s="38"/>
      <c r="K347" s="38"/>
      <c r="L347" s="41"/>
      <c r="M347" s="198"/>
      <c r="N347" s="199"/>
      <c r="O347" s="66"/>
      <c r="P347" s="66"/>
      <c r="Q347" s="66"/>
      <c r="R347" s="66"/>
      <c r="S347" s="66"/>
      <c r="T347" s="67"/>
      <c r="U347" s="36"/>
      <c r="V347" s="36"/>
      <c r="W347" s="36"/>
      <c r="X347" s="36"/>
      <c r="Y347" s="36"/>
      <c r="Z347" s="36"/>
      <c r="AA347" s="36"/>
      <c r="AB347" s="36"/>
      <c r="AC347" s="36"/>
      <c r="AD347" s="36"/>
      <c r="AE347" s="36"/>
      <c r="AT347" s="19" t="s">
        <v>332</v>
      </c>
      <c r="AU347" s="19" t="s">
        <v>87</v>
      </c>
    </row>
    <row r="348" spans="1:65" s="13" customFormat="1" ht="11.25">
      <c r="B348" s="201"/>
      <c r="C348" s="202"/>
      <c r="D348" s="195" t="s">
        <v>336</v>
      </c>
      <c r="E348" s="203" t="s">
        <v>19</v>
      </c>
      <c r="F348" s="204" t="s">
        <v>609</v>
      </c>
      <c r="G348" s="202"/>
      <c r="H348" s="205">
        <v>3.7949999999999999</v>
      </c>
      <c r="I348" s="206"/>
      <c r="J348" s="202"/>
      <c r="K348" s="202"/>
      <c r="L348" s="207"/>
      <c r="M348" s="208"/>
      <c r="N348" s="209"/>
      <c r="O348" s="209"/>
      <c r="P348" s="209"/>
      <c r="Q348" s="209"/>
      <c r="R348" s="209"/>
      <c r="S348" s="209"/>
      <c r="T348" s="210"/>
      <c r="AT348" s="211" t="s">
        <v>336</v>
      </c>
      <c r="AU348" s="211" t="s">
        <v>87</v>
      </c>
      <c r="AV348" s="13" t="s">
        <v>87</v>
      </c>
      <c r="AW348" s="13" t="s">
        <v>37</v>
      </c>
      <c r="AX348" s="13" t="s">
        <v>84</v>
      </c>
      <c r="AY348" s="211" t="s">
        <v>324</v>
      </c>
    </row>
    <row r="349" spans="1:65" s="2" customFormat="1" ht="14.45" customHeight="1">
      <c r="A349" s="36"/>
      <c r="B349" s="37"/>
      <c r="C349" s="244" t="s">
        <v>7</v>
      </c>
      <c r="D349" s="244" t="s">
        <v>588</v>
      </c>
      <c r="E349" s="245" t="s">
        <v>594</v>
      </c>
      <c r="F349" s="246" t="s">
        <v>595</v>
      </c>
      <c r="G349" s="247" t="s">
        <v>152</v>
      </c>
      <c r="H349" s="248">
        <v>1.8660000000000001</v>
      </c>
      <c r="I349" s="249"/>
      <c r="J349" s="250">
        <f>ROUND(I349*H349,2)</f>
        <v>0</v>
      </c>
      <c r="K349" s="246" t="s">
        <v>329</v>
      </c>
      <c r="L349" s="251"/>
      <c r="M349" s="252" t="s">
        <v>19</v>
      </c>
      <c r="N349" s="253" t="s">
        <v>47</v>
      </c>
      <c r="O349" s="66"/>
      <c r="P349" s="191">
        <f>O349*H349</f>
        <v>0</v>
      </c>
      <c r="Q349" s="191">
        <v>2.4289999999999998</v>
      </c>
      <c r="R349" s="191">
        <f>Q349*H349</f>
        <v>4.5325139999999999</v>
      </c>
      <c r="S349" s="191">
        <v>0</v>
      </c>
      <c r="T349" s="192">
        <f>S349*H349</f>
        <v>0</v>
      </c>
      <c r="U349" s="36"/>
      <c r="V349" s="36"/>
      <c r="W349" s="36"/>
      <c r="X349" s="36"/>
      <c r="Y349" s="36"/>
      <c r="Z349" s="36"/>
      <c r="AA349" s="36"/>
      <c r="AB349" s="36"/>
      <c r="AC349" s="36"/>
      <c r="AD349" s="36"/>
      <c r="AE349" s="36"/>
      <c r="AR349" s="193" t="s">
        <v>378</v>
      </c>
      <c r="AT349" s="193" t="s">
        <v>588</v>
      </c>
      <c r="AU349" s="193" t="s">
        <v>87</v>
      </c>
      <c r="AY349" s="19" t="s">
        <v>324</v>
      </c>
      <c r="BE349" s="194">
        <f>IF(N349="základní",J349,0)</f>
        <v>0</v>
      </c>
      <c r="BF349" s="194">
        <f>IF(N349="snížená",J349,0)</f>
        <v>0</v>
      </c>
      <c r="BG349" s="194">
        <f>IF(N349="zákl. přenesená",J349,0)</f>
        <v>0</v>
      </c>
      <c r="BH349" s="194">
        <f>IF(N349="sníž. přenesená",J349,0)</f>
        <v>0</v>
      </c>
      <c r="BI349" s="194">
        <f>IF(N349="nulová",J349,0)</f>
        <v>0</v>
      </c>
      <c r="BJ349" s="19" t="s">
        <v>84</v>
      </c>
      <c r="BK349" s="194">
        <f>ROUND(I349*H349,2)</f>
        <v>0</v>
      </c>
      <c r="BL349" s="19" t="s">
        <v>330</v>
      </c>
      <c r="BM349" s="193" t="s">
        <v>610</v>
      </c>
    </row>
    <row r="350" spans="1:65" s="2" customFormat="1" ht="11.25">
      <c r="A350" s="36"/>
      <c r="B350" s="37"/>
      <c r="C350" s="38"/>
      <c r="D350" s="195" t="s">
        <v>332</v>
      </c>
      <c r="E350" s="38"/>
      <c r="F350" s="196" t="s">
        <v>595</v>
      </c>
      <c r="G350" s="38"/>
      <c r="H350" s="38"/>
      <c r="I350" s="197"/>
      <c r="J350" s="38"/>
      <c r="K350" s="38"/>
      <c r="L350" s="41"/>
      <c r="M350" s="198"/>
      <c r="N350" s="199"/>
      <c r="O350" s="66"/>
      <c r="P350" s="66"/>
      <c r="Q350" s="66"/>
      <c r="R350" s="66"/>
      <c r="S350" s="66"/>
      <c r="T350" s="67"/>
      <c r="U350" s="36"/>
      <c r="V350" s="36"/>
      <c r="W350" s="36"/>
      <c r="X350" s="36"/>
      <c r="Y350" s="36"/>
      <c r="Z350" s="36"/>
      <c r="AA350" s="36"/>
      <c r="AB350" s="36"/>
      <c r="AC350" s="36"/>
      <c r="AD350" s="36"/>
      <c r="AE350" s="36"/>
      <c r="AT350" s="19" t="s">
        <v>332</v>
      </c>
      <c r="AU350" s="19" t="s">
        <v>87</v>
      </c>
    </row>
    <row r="351" spans="1:65" s="15" customFormat="1" ht="11.25">
      <c r="B351" s="223"/>
      <c r="C351" s="224"/>
      <c r="D351" s="195" t="s">
        <v>336</v>
      </c>
      <c r="E351" s="225" t="s">
        <v>19</v>
      </c>
      <c r="F351" s="226" t="s">
        <v>585</v>
      </c>
      <c r="G351" s="224"/>
      <c r="H351" s="225" t="s">
        <v>19</v>
      </c>
      <c r="I351" s="227"/>
      <c r="J351" s="224"/>
      <c r="K351" s="224"/>
      <c r="L351" s="228"/>
      <c r="M351" s="229"/>
      <c r="N351" s="230"/>
      <c r="O351" s="230"/>
      <c r="P351" s="230"/>
      <c r="Q351" s="230"/>
      <c r="R351" s="230"/>
      <c r="S351" s="230"/>
      <c r="T351" s="231"/>
      <c r="AT351" s="232" t="s">
        <v>336</v>
      </c>
      <c r="AU351" s="232" t="s">
        <v>87</v>
      </c>
      <c r="AV351" s="15" t="s">
        <v>84</v>
      </c>
      <c r="AW351" s="15" t="s">
        <v>37</v>
      </c>
      <c r="AX351" s="15" t="s">
        <v>76</v>
      </c>
      <c r="AY351" s="232" t="s">
        <v>324</v>
      </c>
    </row>
    <row r="352" spans="1:65" s="13" customFormat="1" ht="11.25">
      <c r="B352" s="201"/>
      <c r="C352" s="202"/>
      <c r="D352" s="195" t="s">
        <v>336</v>
      </c>
      <c r="E352" s="203" t="s">
        <v>19</v>
      </c>
      <c r="F352" s="204" t="s">
        <v>611</v>
      </c>
      <c r="G352" s="202"/>
      <c r="H352" s="205">
        <v>0.98199999999999998</v>
      </c>
      <c r="I352" s="206"/>
      <c r="J352" s="202"/>
      <c r="K352" s="202"/>
      <c r="L352" s="207"/>
      <c r="M352" s="208"/>
      <c r="N352" s="209"/>
      <c r="O352" s="209"/>
      <c r="P352" s="209"/>
      <c r="Q352" s="209"/>
      <c r="R352" s="209"/>
      <c r="S352" s="209"/>
      <c r="T352" s="210"/>
      <c r="AT352" s="211" t="s">
        <v>336</v>
      </c>
      <c r="AU352" s="211" t="s">
        <v>87</v>
      </c>
      <c r="AV352" s="13" t="s">
        <v>87</v>
      </c>
      <c r="AW352" s="13" t="s">
        <v>37</v>
      </c>
      <c r="AX352" s="13" t="s">
        <v>76</v>
      </c>
      <c r="AY352" s="211" t="s">
        <v>324</v>
      </c>
    </row>
    <row r="353" spans="1:65" s="13" customFormat="1" ht="11.25">
      <c r="B353" s="201"/>
      <c r="C353" s="202"/>
      <c r="D353" s="195" t="s">
        <v>336</v>
      </c>
      <c r="E353" s="203" t="s">
        <v>19</v>
      </c>
      <c r="F353" s="204" t="s">
        <v>612</v>
      </c>
      <c r="G353" s="202"/>
      <c r="H353" s="205">
        <v>0.88400000000000001</v>
      </c>
      <c r="I353" s="206"/>
      <c r="J353" s="202"/>
      <c r="K353" s="202"/>
      <c r="L353" s="207"/>
      <c r="M353" s="208"/>
      <c r="N353" s="209"/>
      <c r="O353" s="209"/>
      <c r="P353" s="209"/>
      <c r="Q353" s="209"/>
      <c r="R353" s="209"/>
      <c r="S353" s="209"/>
      <c r="T353" s="210"/>
      <c r="AT353" s="211" t="s">
        <v>336</v>
      </c>
      <c r="AU353" s="211" t="s">
        <v>87</v>
      </c>
      <c r="AV353" s="13" t="s">
        <v>87</v>
      </c>
      <c r="AW353" s="13" t="s">
        <v>37</v>
      </c>
      <c r="AX353" s="13" t="s">
        <v>76</v>
      </c>
      <c r="AY353" s="211" t="s">
        <v>324</v>
      </c>
    </row>
    <row r="354" spans="1:65" s="14" customFormat="1" ht="11.25">
      <c r="B354" s="212"/>
      <c r="C354" s="213"/>
      <c r="D354" s="195" t="s">
        <v>336</v>
      </c>
      <c r="E354" s="214" t="s">
        <v>19</v>
      </c>
      <c r="F354" s="215" t="s">
        <v>349</v>
      </c>
      <c r="G354" s="213"/>
      <c r="H354" s="216">
        <v>1.8660000000000001</v>
      </c>
      <c r="I354" s="217"/>
      <c r="J354" s="213"/>
      <c r="K354" s="213"/>
      <c r="L354" s="218"/>
      <c r="M354" s="219"/>
      <c r="N354" s="220"/>
      <c r="O354" s="220"/>
      <c r="P354" s="220"/>
      <c r="Q354" s="220"/>
      <c r="R354" s="220"/>
      <c r="S354" s="220"/>
      <c r="T354" s="221"/>
      <c r="AT354" s="222" t="s">
        <v>336</v>
      </c>
      <c r="AU354" s="222" t="s">
        <v>87</v>
      </c>
      <c r="AV354" s="14" t="s">
        <v>330</v>
      </c>
      <c r="AW354" s="14" t="s">
        <v>37</v>
      </c>
      <c r="AX354" s="14" t="s">
        <v>84</v>
      </c>
      <c r="AY354" s="222" t="s">
        <v>324</v>
      </c>
    </row>
    <row r="355" spans="1:65" s="2" customFormat="1" ht="14.45" customHeight="1">
      <c r="A355" s="36"/>
      <c r="B355" s="37"/>
      <c r="C355" s="182" t="s">
        <v>613</v>
      </c>
      <c r="D355" s="182" t="s">
        <v>326</v>
      </c>
      <c r="E355" s="183" t="s">
        <v>614</v>
      </c>
      <c r="F355" s="184" t="s">
        <v>615</v>
      </c>
      <c r="G355" s="185" t="s">
        <v>186</v>
      </c>
      <c r="H355" s="186">
        <v>3.5</v>
      </c>
      <c r="I355" s="187"/>
      <c r="J355" s="188">
        <f>ROUND(I355*H355,2)</f>
        <v>0</v>
      </c>
      <c r="K355" s="184" t="s">
        <v>19</v>
      </c>
      <c r="L355" s="41"/>
      <c r="M355" s="189" t="s">
        <v>19</v>
      </c>
      <c r="N355" s="190" t="s">
        <v>47</v>
      </c>
      <c r="O355" s="66"/>
      <c r="P355" s="191">
        <f>O355*H355</f>
        <v>0</v>
      </c>
      <c r="Q355" s="191">
        <v>0.15478</v>
      </c>
      <c r="R355" s="191">
        <f>Q355*H355</f>
        <v>0.54173000000000004</v>
      </c>
      <c r="S355" s="191">
        <v>0</v>
      </c>
      <c r="T355" s="192">
        <f>S355*H355</f>
        <v>0</v>
      </c>
      <c r="U355" s="36"/>
      <c r="V355" s="36"/>
      <c r="W355" s="36"/>
      <c r="X355" s="36"/>
      <c r="Y355" s="36"/>
      <c r="Z355" s="36"/>
      <c r="AA355" s="36"/>
      <c r="AB355" s="36"/>
      <c r="AC355" s="36"/>
      <c r="AD355" s="36"/>
      <c r="AE355" s="36"/>
      <c r="AR355" s="193" t="s">
        <v>330</v>
      </c>
      <c r="AT355" s="193" t="s">
        <v>326</v>
      </c>
      <c r="AU355" s="193" t="s">
        <v>87</v>
      </c>
      <c r="AY355" s="19" t="s">
        <v>324</v>
      </c>
      <c r="BE355" s="194">
        <f>IF(N355="základní",J355,0)</f>
        <v>0</v>
      </c>
      <c r="BF355" s="194">
        <f>IF(N355="snížená",J355,0)</f>
        <v>0</v>
      </c>
      <c r="BG355" s="194">
        <f>IF(N355="zákl. přenesená",J355,0)</f>
        <v>0</v>
      </c>
      <c r="BH355" s="194">
        <f>IF(N355="sníž. přenesená",J355,0)</f>
        <v>0</v>
      </c>
      <c r="BI355" s="194">
        <f>IF(N355="nulová",J355,0)</f>
        <v>0</v>
      </c>
      <c r="BJ355" s="19" t="s">
        <v>84</v>
      </c>
      <c r="BK355" s="194">
        <f>ROUND(I355*H355,2)</f>
        <v>0</v>
      </c>
      <c r="BL355" s="19" t="s">
        <v>330</v>
      </c>
      <c r="BM355" s="193" t="s">
        <v>616</v>
      </c>
    </row>
    <row r="356" spans="1:65" s="2" customFormat="1" ht="11.25">
      <c r="A356" s="36"/>
      <c r="B356" s="37"/>
      <c r="C356" s="38"/>
      <c r="D356" s="195" t="s">
        <v>332</v>
      </c>
      <c r="E356" s="38"/>
      <c r="F356" s="196" t="s">
        <v>615</v>
      </c>
      <c r="G356" s="38"/>
      <c r="H356" s="38"/>
      <c r="I356" s="197"/>
      <c r="J356" s="38"/>
      <c r="K356" s="38"/>
      <c r="L356" s="41"/>
      <c r="M356" s="198"/>
      <c r="N356" s="199"/>
      <c r="O356" s="66"/>
      <c r="P356" s="66"/>
      <c r="Q356" s="66"/>
      <c r="R356" s="66"/>
      <c r="S356" s="66"/>
      <c r="T356" s="67"/>
      <c r="U356" s="36"/>
      <c r="V356" s="36"/>
      <c r="W356" s="36"/>
      <c r="X356" s="36"/>
      <c r="Y356" s="36"/>
      <c r="Z356" s="36"/>
      <c r="AA356" s="36"/>
      <c r="AB356" s="36"/>
      <c r="AC356" s="36"/>
      <c r="AD356" s="36"/>
      <c r="AE356" s="36"/>
      <c r="AT356" s="19" t="s">
        <v>332</v>
      </c>
      <c r="AU356" s="19" t="s">
        <v>87</v>
      </c>
    </row>
    <row r="357" spans="1:65" s="2" customFormat="1" ht="39">
      <c r="A357" s="36"/>
      <c r="B357" s="37"/>
      <c r="C357" s="38"/>
      <c r="D357" s="195" t="s">
        <v>334</v>
      </c>
      <c r="E357" s="38"/>
      <c r="F357" s="200" t="s">
        <v>617</v>
      </c>
      <c r="G357" s="38"/>
      <c r="H357" s="38"/>
      <c r="I357" s="197"/>
      <c r="J357" s="38"/>
      <c r="K357" s="38"/>
      <c r="L357" s="41"/>
      <c r="M357" s="198"/>
      <c r="N357" s="199"/>
      <c r="O357" s="66"/>
      <c r="P357" s="66"/>
      <c r="Q357" s="66"/>
      <c r="R357" s="66"/>
      <c r="S357" s="66"/>
      <c r="T357" s="67"/>
      <c r="U357" s="36"/>
      <c r="V357" s="36"/>
      <c r="W357" s="36"/>
      <c r="X357" s="36"/>
      <c r="Y357" s="36"/>
      <c r="Z357" s="36"/>
      <c r="AA357" s="36"/>
      <c r="AB357" s="36"/>
      <c r="AC357" s="36"/>
      <c r="AD357" s="36"/>
      <c r="AE357" s="36"/>
      <c r="AT357" s="19" t="s">
        <v>334</v>
      </c>
      <c r="AU357" s="19" t="s">
        <v>87</v>
      </c>
    </row>
    <row r="358" spans="1:65" s="15" customFormat="1" ht="11.25">
      <c r="B358" s="223"/>
      <c r="C358" s="224"/>
      <c r="D358" s="195" t="s">
        <v>336</v>
      </c>
      <c r="E358" s="225" t="s">
        <v>19</v>
      </c>
      <c r="F358" s="226" t="s">
        <v>585</v>
      </c>
      <c r="G358" s="224"/>
      <c r="H358" s="225" t="s">
        <v>19</v>
      </c>
      <c r="I358" s="227"/>
      <c r="J358" s="224"/>
      <c r="K358" s="224"/>
      <c r="L358" s="228"/>
      <c r="M358" s="229"/>
      <c r="N358" s="230"/>
      <c r="O358" s="230"/>
      <c r="P358" s="230"/>
      <c r="Q358" s="230"/>
      <c r="R358" s="230"/>
      <c r="S358" s="230"/>
      <c r="T358" s="231"/>
      <c r="AT358" s="232" t="s">
        <v>336</v>
      </c>
      <c r="AU358" s="232" t="s">
        <v>87</v>
      </c>
      <c r="AV358" s="15" t="s">
        <v>84</v>
      </c>
      <c r="AW358" s="15" t="s">
        <v>37</v>
      </c>
      <c r="AX358" s="15" t="s">
        <v>76</v>
      </c>
      <c r="AY358" s="232" t="s">
        <v>324</v>
      </c>
    </row>
    <row r="359" spans="1:65" s="13" customFormat="1" ht="11.25">
      <c r="B359" s="201"/>
      <c r="C359" s="202"/>
      <c r="D359" s="195" t="s">
        <v>336</v>
      </c>
      <c r="E359" s="203" t="s">
        <v>19</v>
      </c>
      <c r="F359" s="204" t="s">
        <v>618</v>
      </c>
      <c r="G359" s="202"/>
      <c r="H359" s="205">
        <v>3.5</v>
      </c>
      <c r="I359" s="206"/>
      <c r="J359" s="202"/>
      <c r="K359" s="202"/>
      <c r="L359" s="207"/>
      <c r="M359" s="208"/>
      <c r="N359" s="209"/>
      <c r="O359" s="209"/>
      <c r="P359" s="209"/>
      <c r="Q359" s="209"/>
      <c r="R359" s="209"/>
      <c r="S359" s="209"/>
      <c r="T359" s="210"/>
      <c r="AT359" s="211" t="s">
        <v>336</v>
      </c>
      <c r="AU359" s="211" t="s">
        <v>87</v>
      </c>
      <c r="AV359" s="13" t="s">
        <v>87</v>
      </c>
      <c r="AW359" s="13" t="s">
        <v>37</v>
      </c>
      <c r="AX359" s="13" t="s">
        <v>84</v>
      </c>
      <c r="AY359" s="211" t="s">
        <v>324</v>
      </c>
    </row>
    <row r="360" spans="1:65" s="2" customFormat="1" ht="14.45" customHeight="1">
      <c r="A360" s="36"/>
      <c r="B360" s="37"/>
      <c r="C360" s="182" t="s">
        <v>619</v>
      </c>
      <c r="D360" s="182" t="s">
        <v>326</v>
      </c>
      <c r="E360" s="183" t="s">
        <v>620</v>
      </c>
      <c r="F360" s="184" t="s">
        <v>621</v>
      </c>
      <c r="G360" s="185" t="s">
        <v>186</v>
      </c>
      <c r="H360" s="186">
        <v>20</v>
      </c>
      <c r="I360" s="187"/>
      <c r="J360" s="188">
        <f>ROUND(I360*H360,2)</f>
        <v>0</v>
      </c>
      <c r="K360" s="184" t="s">
        <v>19</v>
      </c>
      <c r="L360" s="41"/>
      <c r="M360" s="189" t="s">
        <v>19</v>
      </c>
      <c r="N360" s="190" t="s">
        <v>47</v>
      </c>
      <c r="O360" s="66"/>
      <c r="P360" s="191">
        <f>O360*H360</f>
        <v>0</v>
      </c>
      <c r="Q360" s="191">
        <v>0.15478</v>
      </c>
      <c r="R360" s="191">
        <f>Q360*H360</f>
        <v>3.0956000000000001</v>
      </c>
      <c r="S360" s="191">
        <v>0</v>
      </c>
      <c r="T360" s="192">
        <f>S360*H360</f>
        <v>0</v>
      </c>
      <c r="U360" s="36"/>
      <c r="V360" s="36"/>
      <c r="W360" s="36"/>
      <c r="X360" s="36"/>
      <c r="Y360" s="36"/>
      <c r="Z360" s="36"/>
      <c r="AA360" s="36"/>
      <c r="AB360" s="36"/>
      <c r="AC360" s="36"/>
      <c r="AD360" s="36"/>
      <c r="AE360" s="36"/>
      <c r="AR360" s="193" t="s">
        <v>330</v>
      </c>
      <c r="AT360" s="193" t="s">
        <v>326</v>
      </c>
      <c r="AU360" s="193" t="s">
        <v>87</v>
      </c>
      <c r="AY360" s="19" t="s">
        <v>324</v>
      </c>
      <c r="BE360" s="194">
        <f>IF(N360="základní",J360,0)</f>
        <v>0</v>
      </c>
      <c r="BF360" s="194">
        <f>IF(N360="snížená",J360,0)</f>
        <v>0</v>
      </c>
      <c r="BG360" s="194">
        <f>IF(N360="zákl. přenesená",J360,0)</f>
        <v>0</v>
      </c>
      <c r="BH360" s="194">
        <f>IF(N360="sníž. přenesená",J360,0)</f>
        <v>0</v>
      </c>
      <c r="BI360" s="194">
        <f>IF(N360="nulová",J360,0)</f>
        <v>0</v>
      </c>
      <c r="BJ360" s="19" t="s">
        <v>84</v>
      </c>
      <c r="BK360" s="194">
        <f>ROUND(I360*H360,2)</f>
        <v>0</v>
      </c>
      <c r="BL360" s="19" t="s">
        <v>330</v>
      </c>
      <c r="BM360" s="193" t="s">
        <v>622</v>
      </c>
    </row>
    <row r="361" spans="1:65" s="2" customFormat="1" ht="11.25">
      <c r="A361" s="36"/>
      <c r="B361" s="37"/>
      <c r="C361" s="38"/>
      <c r="D361" s="195" t="s">
        <v>332</v>
      </c>
      <c r="E361" s="38"/>
      <c r="F361" s="196" t="s">
        <v>621</v>
      </c>
      <c r="G361" s="38"/>
      <c r="H361" s="38"/>
      <c r="I361" s="197"/>
      <c r="J361" s="38"/>
      <c r="K361" s="38"/>
      <c r="L361" s="41"/>
      <c r="M361" s="198"/>
      <c r="N361" s="199"/>
      <c r="O361" s="66"/>
      <c r="P361" s="66"/>
      <c r="Q361" s="66"/>
      <c r="R361" s="66"/>
      <c r="S361" s="66"/>
      <c r="T361" s="67"/>
      <c r="U361" s="36"/>
      <c r="V361" s="36"/>
      <c r="W361" s="36"/>
      <c r="X361" s="36"/>
      <c r="Y361" s="36"/>
      <c r="Z361" s="36"/>
      <c r="AA361" s="36"/>
      <c r="AB361" s="36"/>
      <c r="AC361" s="36"/>
      <c r="AD361" s="36"/>
      <c r="AE361" s="36"/>
      <c r="AT361" s="19" t="s">
        <v>332</v>
      </c>
      <c r="AU361" s="19" t="s">
        <v>87</v>
      </c>
    </row>
    <row r="362" spans="1:65" s="2" customFormat="1" ht="39">
      <c r="A362" s="36"/>
      <c r="B362" s="37"/>
      <c r="C362" s="38"/>
      <c r="D362" s="195" t="s">
        <v>334</v>
      </c>
      <c r="E362" s="38"/>
      <c r="F362" s="200" t="s">
        <v>617</v>
      </c>
      <c r="G362" s="38"/>
      <c r="H362" s="38"/>
      <c r="I362" s="197"/>
      <c r="J362" s="38"/>
      <c r="K362" s="38"/>
      <c r="L362" s="41"/>
      <c r="M362" s="198"/>
      <c r="N362" s="199"/>
      <c r="O362" s="66"/>
      <c r="P362" s="66"/>
      <c r="Q362" s="66"/>
      <c r="R362" s="66"/>
      <c r="S362" s="66"/>
      <c r="T362" s="67"/>
      <c r="U362" s="36"/>
      <c r="V362" s="36"/>
      <c r="W362" s="36"/>
      <c r="X362" s="36"/>
      <c r="Y362" s="36"/>
      <c r="Z362" s="36"/>
      <c r="AA362" s="36"/>
      <c r="AB362" s="36"/>
      <c r="AC362" s="36"/>
      <c r="AD362" s="36"/>
      <c r="AE362" s="36"/>
      <c r="AT362" s="19" t="s">
        <v>334</v>
      </c>
      <c r="AU362" s="19" t="s">
        <v>87</v>
      </c>
    </row>
    <row r="363" spans="1:65" s="15" customFormat="1" ht="11.25">
      <c r="B363" s="223"/>
      <c r="C363" s="224"/>
      <c r="D363" s="195" t="s">
        <v>336</v>
      </c>
      <c r="E363" s="225" t="s">
        <v>19</v>
      </c>
      <c r="F363" s="226" t="s">
        <v>585</v>
      </c>
      <c r="G363" s="224"/>
      <c r="H363" s="225" t="s">
        <v>19</v>
      </c>
      <c r="I363" s="227"/>
      <c r="J363" s="224"/>
      <c r="K363" s="224"/>
      <c r="L363" s="228"/>
      <c r="M363" s="229"/>
      <c r="N363" s="230"/>
      <c r="O363" s="230"/>
      <c r="P363" s="230"/>
      <c r="Q363" s="230"/>
      <c r="R363" s="230"/>
      <c r="S363" s="230"/>
      <c r="T363" s="231"/>
      <c r="AT363" s="232" t="s">
        <v>336</v>
      </c>
      <c r="AU363" s="232" t="s">
        <v>87</v>
      </c>
      <c r="AV363" s="15" t="s">
        <v>84</v>
      </c>
      <c r="AW363" s="15" t="s">
        <v>37</v>
      </c>
      <c r="AX363" s="15" t="s">
        <v>76</v>
      </c>
      <c r="AY363" s="232" t="s">
        <v>324</v>
      </c>
    </row>
    <row r="364" spans="1:65" s="13" customFormat="1" ht="11.25">
      <c r="B364" s="201"/>
      <c r="C364" s="202"/>
      <c r="D364" s="195" t="s">
        <v>336</v>
      </c>
      <c r="E364" s="203" t="s">
        <v>19</v>
      </c>
      <c r="F364" s="204" t="s">
        <v>623</v>
      </c>
      <c r="G364" s="202"/>
      <c r="H364" s="205">
        <v>20</v>
      </c>
      <c r="I364" s="206"/>
      <c r="J364" s="202"/>
      <c r="K364" s="202"/>
      <c r="L364" s="207"/>
      <c r="M364" s="208"/>
      <c r="N364" s="209"/>
      <c r="O364" s="209"/>
      <c r="P364" s="209"/>
      <c r="Q364" s="209"/>
      <c r="R364" s="209"/>
      <c r="S364" s="209"/>
      <c r="T364" s="210"/>
      <c r="AT364" s="211" t="s">
        <v>336</v>
      </c>
      <c r="AU364" s="211" t="s">
        <v>87</v>
      </c>
      <c r="AV364" s="13" t="s">
        <v>87</v>
      </c>
      <c r="AW364" s="13" t="s">
        <v>37</v>
      </c>
      <c r="AX364" s="13" t="s">
        <v>84</v>
      </c>
      <c r="AY364" s="211" t="s">
        <v>324</v>
      </c>
    </row>
    <row r="365" spans="1:65" s="2" customFormat="1" ht="14.45" customHeight="1">
      <c r="A365" s="36"/>
      <c r="B365" s="37"/>
      <c r="C365" s="182" t="s">
        <v>624</v>
      </c>
      <c r="D365" s="182" t="s">
        <v>326</v>
      </c>
      <c r="E365" s="183" t="s">
        <v>625</v>
      </c>
      <c r="F365" s="184" t="s">
        <v>626</v>
      </c>
      <c r="G365" s="185" t="s">
        <v>186</v>
      </c>
      <c r="H365" s="186">
        <v>16</v>
      </c>
      <c r="I365" s="187"/>
      <c r="J365" s="188">
        <f>ROUND(I365*H365,2)</f>
        <v>0</v>
      </c>
      <c r="K365" s="184" t="s">
        <v>329</v>
      </c>
      <c r="L365" s="41"/>
      <c r="M365" s="189" t="s">
        <v>19</v>
      </c>
      <c r="N365" s="190" t="s">
        <v>47</v>
      </c>
      <c r="O365" s="66"/>
      <c r="P365" s="191">
        <f>O365*H365</f>
        <v>0</v>
      </c>
      <c r="Q365" s="191">
        <v>1.6800000000000001E-3</v>
      </c>
      <c r="R365" s="191">
        <f>Q365*H365</f>
        <v>2.6880000000000001E-2</v>
      </c>
      <c r="S365" s="191">
        <v>0</v>
      </c>
      <c r="T365" s="192">
        <f>S365*H365</f>
        <v>0</v>
      </c>
      <c r="U365" s="36"/>
      <c r="V365" s="36"/>
      <c r="W365" s="36"/>
      <c r="X365" s="36"/>
      <c r="Y365" s="36"/>
      <c r="Z365" s="36"/>
      <c r="AA365" s="36"/>
      <c r="AB365" s="36"/>
      <c r="AC365" s="36"/>
      <c r="AD365" s="36"/>
      <c r="AE365" s="36"/>
      <c r="AR365" s="193" t="s">
        <v>330</v>
      </c>
      <c r="AT365" s="193" t="s">
        <v>326</v>
      </c>
      <c r="AU365" s="193" t="s">
        <v>87</v>
      </c>
      <c r="AY365" s="19" t="s">
        <v>324</v>
      </c>
      <c r="BE365" s="194">
        <f>IF(N365="základní",J365,0)</f>
        <v>0</v>
      </c>
      <c r="BF365" s="194">
        <f>IF(N365="snížená",J365,0)</f>
        <v>0</v>
      </c>
      <c r="BG365" s="194">
        <f>IF(N365="zákl. přenesená",J365,0)</f>
        <v>0</v>
      </c>
      <c r="BH365" s="194">
        <f>IF(N365="sníž. přenesená",J365,0)</f>
        <v>0</v>
      </c>
      <c r="BI365" s="194">
        <f>IF(N365="nulová",J365,0)</f>
        <v>0</v>
      </c>
      <c r="BJ365" s="19" t="s">
        <v>84</v>
      </c>
      <c r="BK365" s="194">
        <f>ROUND(I365*H365,2)</f>
        <v>0</v>
      </c>
      <c r="BL365" s="19" t="s">
        <v>330</v>
      </c>
      <c r="BM365" s="193" t="s">
        <v>627</v>
      </c>
    </row>
    <row r="366" spans="1:65" s="2" customFormat="1" ht="11.25">
      <c r="A366" s="36"/>
      <c r="B366" s="37"/>
      <c r="C366" s="38"/>
      <c r="D366" s="195" t="s">
        <v>332</v>
      </c>
      <c r="E366" s="38"/>
      <c r="F366" s="196" t="s">
        <v>628</v>
      </c>
      <c r="G366" s="38"/>
      <c r="H366" s="38"/>
      <c r="I366" s="197"/>
      <c r="J366" s="38"/>
      <c r="K366" s="38"/>
      <c r="L366" s="41"/>
      <c r="M366" s="198"/>
      <c r="N366" s="199"/>
      <c r="O366" s="66"/>
      <c r="P366" s="66"/>
      <c r="Q366" s="66"/>
      <c r="R366" s="66"/>
      <c r="S366" s="66"/>
      <c r="T366" s="67"/>
      <c r="U366" s="36"/>
      <c r="V366" s="36"/>
      <c r="W366" s="36"/>
      <c r="X366" s="36"/>
      <c r="Y366" s="36"/>
      <c r="Z366" s="36"/>
      <c r="AA366" s="36"/>
      <c r="AB366" s="36"/>
      <c r="AC366" s="36"/>
      <c r="AD366" s="36"/>
      <c r="AE366" s="36"/>
      <c r="AT366" s="19" t="s">
        <v>332</v>
      </c>
      <c r="AU366" s="19" t="s">
        <v>87</v>
      </c>
    </row>
    <row r="367" spans="1:65" s="2" customFormat="1" ht="175.5">
      <c r="A367" s="36"/>
      <c r="B367" s="37"/>
      <c r="C367" s="38"/>
      <c r="D367" s="195" t="s">
        <v>334</v>
      </c>
      <c r="E367" s="38"/>
      <c r="F367" s="200" t="s">
        <v>629</v>
      </c>
      <c r="G367" s="38"/>
      <c r="H367" s="38"/>
      <c r="I367" s="197"/>
      <c r="J367" s="38"/>
      <c r="K367" s="38"/>
      <c r="L367" s="41"/>
      <c r="M367" s="198"/>
      <c r="N367" s="199"/>
      <c r="O367" s="66"/>
      <c r="P367" s="66"/>
      <c r="Q367" s="66"/>
      <c r="R367" s="66"/>
      <c r="S367" s="66"/>
      <c r="T367" s="67"/>
      <c r="U367" s="36"/>
      <c r="V367" s="36"/>
      <c r="W367" s="36"/>
      <c r="X367" s="36"/>
      <c r="Y367" s="36"/>
      <c r="Z367" s="36"/>
      <c r="AA367" s="36"/>
      <c r="AB367" s="36"/>
      <c r="AC367" s="36"/>
      <c r="AD367" s="36"/>
      <c r="AE367" s="36"/>
      <c r="AT367" s="19" t="s">
        <v>334</v>
      </c>
      <c r="AU367" s="19" t="s">
        <v>87</v>
      </c>
    </row>
    <row r="368" spans="1:65" s="13" customFormat="1" ht="11.25">
      <c r="B368" s="201"/>
      <c r="C368" s="202"/>
      <c r="D368" s="195" t="s">
        <v>336</v>
      </c>
      <c r="E368" s="203" t="s">
        <v>184</v>
      </c>
      <c r="F368" s="204" t="s">
        <v>630</v>
      </c>
      <c r="G368" s="202"/>
      <c r="H368" s="205">
        <v>16</v>
      </c>
      <c r="I368" s="206"/>
      <c r="J368" s="202"/>
      <c r="K368" s="202"/>
      <c r="L368" s="207"/>
      <c r="M368" s="208"/>
      <c r="N368" s="209"/>
      <c r="O368" s="209"/>
      <c r="P368" s="209"/>
      <c r="Q368" s="209"/>
      <c r="R368" s="209"/>
      <c r="S368" s="209"/>
      <c r="T368" s="210"/>
      <c r="AT368" s="211" t="s">
        <v>336</v>
      </c>
      <c r="AU368" s="211" t="s">
        <v>87</v>
      </c>
      <c r="AV368" s="13" t="s">
        <v>87</v>
      </c>
      <c r="AW368" s="13" t="s">
        <v>37</v>
      </c>
      <c r="AX368" s="13" t="s">
        <v>84</v>
      </c>
      <c r="AY368" s="211" t="s">
        <v>324</v>
      </c>
    </row>
    <row r="369" spans="1:65" s="2" customFormat="1" ht="14.45" customHeight="1">
      <c r="A369" s="36"/>
      <c r="B369" s="37"/>
      <c r="C369" s="244" t="s">
        <v>631</v>
      </c>
      <c r="D369" s="244" t="s">
        <v>588</v>
      </c>
      <c r="E369" s="245" t="s">
        <v>632</v>
      </c>
      <c r="F369" s="246" t="s">
        <v>633</v>
      </c>
      <c r="G369" s="247" t="s">
        <v>186</v>
      </c>
      <c r="H369" s="248">
        <v>16</v>
      </c>
      <c r="I369" s="249"/>
      <c r="J369" s="250">
        <f>ROUND(I369*H369,2)</f>
        <v>0</v>
      </c>
      <c r="K369" s="246" t="s">
        <v>19</v>
      </c>
      <c r="L369" s="251"/>
      <c r="M369" s="252" t="s">
        <v>19</v>
      </c>
      <c r="N369" s="253" t="s">
        <v>47</v>
      </c>
      <c r="O369" s="66"/>
      <c r="P369" s="191">
        <f>O369*H369</f>
        <v>0</v>
      </c>
      <c r="Q369" s="191">
        <v>0</v>
      </c>
      <c r="R369" s="191">
        <f>Q369*H369</f>
        <v>0</v>
      </c>
      <c r="S369" s="191">
        <v>0</v>
      </c>
      <c r="T369" s="192">
        <f>S369*H369</f>
        <v>0</v>
      </c>
      <c r="U369" s="36"/>
      <c r="V369" s="36"/>
      <c r="W369" s="36"/>
      <c r="X369" s="36"/>
      <c r="Y369" s="36"/>
      <c r="Z369" s="36"/>
      <c r="AA369" s="36"/>
      <c r="AB369" s="36"/>
      <c r="AC369" s="36"/>
      <c r="AD369" s="36"/>
      <c r="AE369" s="36"/>
      <c r="AR369" s="193" t="s">
        <v>378</v>
      </c>
      <c r="AT369" s="193" t="s">
        <v>588</v>
      </c>
      <c r="AU369" s="193" t="s">
        <v>87</v>
      </c>
      <c r="AY369" s="19" t="s">
        <v>324</v>
      </c>
      <c r="BE369" s="194">
        <f>IF(N369="základní",J369,0)</f>
        <v>0</v>
      </c>
      <c r="BF369" s="194">
        <f>IF(N369="snížená",J369,0)</f>
        <v>0</v>
      </c>
      <c r="BG369" s="194">
        <f>IF(N369="zákl. přenesená",J369,0)</f>
        <v>0</v>
      </c>
      <c r="BH369" s="194">
        <f>IF(N369="sníž. přenesená",J369,0)</f>
        <v>0</v>
      </c>
      <c r="BI369" s="194">
        <f>IF(N369="nulová",J369,0)</f>
        <v>0</v>
      </c>
      <c r="BJ369" s="19" t="s">
        <v>84</v>
      </c>
      <c r="BK369" s="194">
        <f>ROUND(I369*H369,2)</f>
        <v>0</v>
      </c>
      <c r="BL369" s="19" t="s">
        <v>330</v>
      </c>
      <c r="BM369" s="193" t="s">
        <v>634</v>
      </c>
    </row>
    <row r="370" spans="1:65" s="2" customFormat="1" ht="11.25">
      <c r="A370" s="36"/>
      <c r="B370" s="37"/>
      <c r="C370" s="38"/>
      <c r="D370" s="195" t="s">
        <v>332</v>
      </c>
      <c r="E370" s="38"/>
      <c r="F370" s="196" t="s">
        <v>633</v>
      </c>
      <c r="G370" s="38"/>
      <c r="H370" s="38"/>
      <c r="I370" s="197"/>
      <c r="J370" s="38"/>
      <c r="K370" s="38"/>
      <c r="L370" s="41"/>
      <c r="M370" s="198"/>
      <c r="N370" s="199"/>
      <c r="O370" s="66"/>
      <c r="P370" s="66"/>
      <c r="Q370" s="66"/>
      <c r="R370" s="66"/>
      <c r="S370" s="66"/>
      <c r="T370" s="67"/>
      <c r="U370" s="36"/>
      <c r="V370" s="36"/>
      <c r="W370" s="36"/>
      <c r="X370" s="36"/>
      <c r="Y370" s="36"/>
      <c r="Z370" s="36"/>
      <c r="AA370" s="36"/>
      <c r="AB370" s="36"/>
      <c r="AC370" s="36"/>
      <c r="AD370" s="36"/>
      <c r="AE370" s="36"/>
      <c r="AT370" s="19" t="s">
        <v>332</v>
      </c>
      <c r="AU370" s="19" t="s">
        <v>87</v>
      </c>
    </row>
    <row r="371" spans="1:65" s="13" customFormat="1" ht="11.25">
      <c r="B371" s="201"/>
      <c r="C371" s="202"/>
      <c r="D371" s="195" t="s">
        <v>336</v>
      </c>
      <c r="E371" s="203" t="s">
        <v>19</v>
      </c>
      <c r="F371" s="204" t="s">
        <v>184</v>
      </c>
      <c r="G371" s="202"/>
      <c r="H371" s="205">
        <v>16</v>
      </c>
      <c r="I371" s="206"/>
      <c r="J371" s="202"/>
      <c r="K371" s="202"/>
      <c r="L371" s="207"/>
      <c r="M371" s="208"/>
      <c r="N371" s="209"/>
      <c r="O371" s="209"/>
      <c r="P371" s="209"/>
      <c r="Q371" s="209"/>
      <c r="R371" s="209"/>
      <c r="S371" s="209"/>
      <c r="T371" s="210"/>
      <c r="AT371" s="211" t="s">
        <v>336</v>
      </c>
      <c r="AU371" s="211" t="s">
        <v>87</v>
      </c>
      <c r="AV371" s="13" t="s">
        <v>87</v>
      </c>
      <c r="AW371" s="13" t="s">
        <v>37</v>
      </c>
      <c r="AX371" s="13" t="s">
        <v>84</v>
      </c>
      <c r="AY371" s="211" t="s">
        <v>324</v>
      </c>
    </row>
    <row r="372" spans="1:65" s="2" customFormat="1" ht="14.45" customHeight="1">
      <c r="A372" s="36"/>
      <c r="B372" s="37"/>
      <c r="C372" s="182" t="s">
        <v>635</v>
      </c>
      <c r="D372" s="182" t="s">
        <v>326</v>
      </c>
      <c r="E372" s="183" t="s">
        <v>636</v>
      </c>
      <c r="F372" s="184" t="s">
        <v>637</v>
      </c>
      <c r="G372" s="185" t="s">
        <v>186</v>
      </c>
      <c r="H372" s="186">
        <v>105</v>
      </c>
      <c r="I372" s="187"/>
      <c r="J372" s="188">
        <f>ROUND(I372*H372,2)</f>
        <v>0</v>
      </c>
      <c r="K372" s="184" t="s">
        <v>19</v>
      </c>
      <c r="L372" s="41"/>
      <c r="M372" s="189" t="s">
        <v>19</v>
      </c>
      <c r="N372" s="190" t="s">
        <v>47</v>
      </c>
      <c r="O372" s="66"/>
      <c r="P372" s="191">
        <f>O372*H372</f>
        <v>0</v>
      </c>
      <c r="Q372" s="191">
        <v>2.5200000000000001E-3</v>
      </c>
      <c r="R372" s="191">
        <f>Q372*H372</f>
        <v>0.2646</v>
      </c>
      <c r="S372" s="191">
        <v>0</v>
      </c>
      <c r="T372" s="192">
        <f>S372*H372</f>
        <v>0</v>
      </c>
      <c r="U372" s="36"/>
      <c r="V372" s="36"/>
      <c r="W372" s="36"/>
      <c r="X372" s="36"/>
      <c r="Y372" s="36"/>
      <c r="Z372" s="36"/>
      <c r="AA372" s="36"/>
      <c r="AB372" s="36"/>
      <c r="AC372" s="36"/>
      <c r="AD372" s="36"/>
      <c r="AE372" s="36"/>
      <c r="AR372" s="193" t="s">
        <v>330</v>
      </c>
      <c r="AT372" s="193" t="s">
        <v>326</v>
      </c>
      <c r="AU372" s="193" t="s">
        <v>87</v>
      </c>
      <c r="AY372" s="19" t="s">
        <v>324</v>
      </c>
      <c r="BE372" s="194">
        <f>IF(N372="základní",J372,0)</f>
        <v>0</v>
      </c>
      <c r="BF372" s="194">
        <f>IF(N372="snížená",J372,0)</f>
        <v>0</v>
      </c>
      <c r="BG372" s="194">
        <f>IF(N372="zákl. přenesená",J372,0)</f>
        <v>0</v>
      </c>
      <c r="BH372" s="194">
        <f>IF(N372="sníž. přenesená",J372,0)</f>
        <v>0</v>
      </c>
      <c r="BI372" s="194">
        <f>IF(N372="nulová",J372,0)</f>
        <v>0</v>
      </c>
      <c r="BJ372" s="19" t="s">
        <v>84</v>
      </c>
      <c r="BK372" s="194">
        <f>ROUND(I372*H372,2)</f>
        <v>0</v>
      </c>
      <c r="BL372" s="19" t="s">
        <v>330</v>
      </c>
      <c r="BM372" s="193" t="s">
        <v>638</v>
      </c>
    </row>
    <row r="373" spans="1:65" s="2" customFormat="1" ht="11.25">
      <c r="A373" s="36"/>
      <c r="B373" s="37"/>
      <c r="C373" s="38"/>
      <c r="D373" s="195" t="s">
        <v>332</v>
      </c>
      <c r="E373" s="38"/>
      <c r="F373" s="196" t="s">
        <v>639</v>
      </c>
      <c r="G373" s="38"/>
      <c r="H373" s="38"/>
      <c r="I373" s="197"/>
      <c r="J373" s="38"/>
      <c r="K373" s="38"/>
      <c r="L373" s="41"/>
      <c r="M373" s="198"/>
      <c r="N373" s="199"/>
      <c r="O373" s="66"/>
      <c r="P373" s="66"/>
      <c r="Q373" s="66"/>
      <c r="R373" s="66"/>
      <c r="S373" s="66"/>
      <c r="T373" s="67"/>
      <c r="U373" s="36"/>
      <c r="V373" s="36"/>
      <c r="W373" s="36"/>
      <c r="X373" s="36"/>
      <c r="Y373" s="36"/>
      <c r="Z373" s="36"/>
      <c r="AA373" s="36"/>
      <c r="AB373" s="36"/>
      <c r="AC373" s="36"/>
      <c r="AD373" s="36"/>
      <c r="AE373" s="36"/>
      <c r="AT373" s="19" t="s">
        <v>332</v>
      </c>
      <c r="AU373" s="19" t="s">
        <v>87</v>
      </c>
    </row>
    <row r="374" spans="1:65" s="15" customFormat="1" ht="11.25">
      <c r="B374" s="223"/>
      <c r="C374" s="224"/>
      <c r="D374" s="195" t="s">
        <v>336</v>
      </c>
      <c r="E374" s="225" t="s">
        <v>19</v>
      </c>
      <c r="F374" s="226" t="s">
        <v>585</v>
      </c>
      <c r="G374" s="224"/>
      <c r="H374" s="225" t="s">
        <v>19</v>
      </c>
      <c r="I374" s="227"/>
      <c r="J374" s="224"/>
      <c r="K374" s="224"/>
      <c r="L374" s="228"/>
      <c r="M374" s="229"/>
      <c r="N374" s="230"/>
      <c r="O374" s="230"/>
      <c r="P374" s="230"/>
      <c r="Q374" s="230"/>
      <c r="R374" s="230"/>
      <c r="S374" s="230"/>
      <c r="T374" s="231"/>
      <c r="AT374" s="232" t="s">
        <v>336</v>
      </c>
      <c r="AU374" s="232" t="s">
        <v>87</v>
      </c>
      <c r="AV374" s="15" t="s">
        <v>84</v>
      </c>
      <c r="AW374" s="15" t="s">
        <v>37</v>
      </c>
      <c r="AX374" s="15" t="s">
        <v>76</v>
      </c>
      <c r="AY374" s="232" t="s">
        <v>324</v>
      </c>
    </row>
    <row r="375" spans="1:65" s="13" customFormat="1" ht="11.25">
      <c r="B375" s="201"/>
      <c r="C375" s="202"/>
      <c r="D375" s="195" t="s">
        <v>336</v>
      </c>
      <c r="E375" s="203" t="s">
        <v>19</v>
      </c>
      <c r="F375" s="204" t="s">
        <v>640</v>
      </c>
      <c r="G375" s="202"/>
      <c r="H375" s="205">
        <v>60</v>
      </c>
      <c r="I375" s="206"/>
      <c r="J375" s="202"/>
      <c r="K375" s="202"/>
      <c r="L375" s="207"/>
      <c r="M375" s="208"/>
      <c r="N375" s="209"/>
      <c r="O375" s="209"/>
      <c r="P375" s="209"/>
      <c r="Q375" s="209"/>
      <c r="R375" s="209"/>
      <c r="S375" s="209"/>
      <c r="T375" s="210"/>
      <c r="AT375" s="211" t="s">
        <v>336</v>
      </c>
      <c r="AU375" s="211" t="s">
        <v>87</v>
      </c>
      <c r="AV375" s="13" t="s">
        <v>87</v>
      </c>
      <c r="AW375" s="13" t="s">
        <v>37</v>
      </c>
      <c r="AX375" s="13" t="s">
        <v>76</v>
      </c>
      <c r="AY375" s="211" t="s">
        <v>324</v>
      </c>
    </row>
    <row r="376" spans="1:65" s="13" customFormat="1" ht="11.25">
      <c r="B376" s="201"/>
      <c r="C376" s="202"/>
      <c r="D376" s="195" t="s">
        <v>336</v>
      </c>
      <c r="E376" s="203" t="s">
        <v>19</v>
      </c>
      <c r="F376" s="204" t="s">
        <v>641</v>
      </c>
      <c r="G376" s="202"/>
      <c r="H376" s="205">
        <v>45</v>
      </c>
      <c r="I376" s="206"/>
      <c r="J376" s="202"/>
      <c r="K376" s="202"/>
      <c r="L376" s="207"/>
      <c r="M376" s="208"/>
      <c r="N376" s="209"/>
      <c r="O376" s="209"/>
      <c r="P376" s="209"/>
      <c r="Q376" s="209"/>
      <c r="R376" s="209"/>
      <c r="S376" s="209"/>
      <c r="T376" s="210"/>
      <c r="AT376" s="211" t="s">
        <v>336</v>
      </c>
      <c r="AU376" s="211" t="s">
        <v>87</v>
      </c>
      <c r="AV376" s="13" t="s">
        <v>87</v>
      </c>
      <c r="AW376" s="13" t="s">
        <v>37</v>
      </c>
      <c r="AX376" s="13" t="s">
        <v>76</v>
      </c>
      <c r="AY376" s="211" t="s">
        <v>324</v>
      </c>
    </row>
    <row r="377" spans="1:65" s="14" customFormat="1" ht="11.25">
      <c r="B377" s="212"/>
      <c r="C377" s="213"/>
      <c r="D377" s="195" t="s">
        <v>336</v>
      </c>
      <c r="E377" s="214" t="s">
        <v>191</v>
      </c>
      <c r="F377" s="215" t="s">
        <v>349</v>
      </c>
      <c r="G377" s="213"/>
      <c r="H377" s="216">
        <v>105</v>
      </c>
      <c r="I377" s="217"/>
      <c r="J377" s="213"/>
      <c r="K377" s="213"/>
      <c r="L377" s="218"/>
      <c r="M377" s="219"/>
      <c r="N377" s="220"/>
      <c r="O377" s="220"/>
      <c r="P377" s="220"/>
      <c r="Q377" s="220"/>
      <c r="R377" s="220"/>
      <c r="S377" s="220"/>
      <c r="T377" s="221"/>
      <c r="AT377" s="222" t="s">
        <v>336</v>
      </c>
      <c r="AU377" s="222" t="s">
        <v>87</v>
      </c>
      <c r="AV377" s="14" t="s">
        <v>330</v>
      </c>
      <c r="AW377" s="14" t="s">
        <v>37</v>
      </c>
      <c r="AX377" s="14" t="s">
        <v>84</v>
      </c>
      <c r="AY377" s="222" t="s">
        <v>324</v>
      </c>
    </row>
    <row r="378" spans="1:65" s="2" customFormat="1" ht="14.45" customHeight="1">
      <c r="A378" s="36"/>
      <c r="B378" s="37"/>
      <c r="C378" s="244" t="s">
        <v>642</v>
      </c>
      <c r="D378" s="244" t="s">
        <v>588</v>
      </c>
      <c r="E378" s="245" t="s">
        <v>643</v>
      </c>
      <c r="F378" s="246" t="s">
        <v>644</v>
      </c>
      <c r="G378" s="247" t="s">
        <v>186</v>
      </c>
      <c r="H378" s="248">
        <v>105</v>
      </c>
      <c r="I378" s="249"/>
      <c r="J378" s="250">
        <f>ROUND(I378*H378,2)</f>
        <v>0</v>
      </c>
      <c r="K378" s="246" t="s">
        <v>19</v>
      </c>
      <c r="L378" s="251"/>
      <c r="M378" s="252" t="s">
        <v>19</v>
      </c>
      <c r="N378" s="253" t="s">
        <v>47</v>
      </c>
      <c r="O378" s="66"/>
      <c r="P378" s="191">
        <f>O378*H378</f>
        <v>0</v>
      </c>
      <c r="Q378" s="191">
        <v>0</v>
      </c>
      <c r="R378" s="191">
        <f>Q378*H378</f>
        <v>0</v>
      </c>
      <c r="S378" s="191">
        <v>0</v>
      </c>
      <c r="T378" s="192">
        <f>S378*H378</f>
        <v>0</v>
      </c>
      <c r="U378" s="36"/>
      <c r="V378" s="36"/>
      <c r="W378" s="36"/>
      <c r="X378" s="36"/>
      <c r="Y378" s="36"/>
      <c r="Z378" s="36"/>
      <c r="AA378" s="36"/>
      <c r="AB378" s="36"/>
      <c r="AC378" s="36"/>
      <c r="AD378" s="36"/>
      <c r="AE378" s="36"/>
      <c r="AR378" s="193" t="s">
        <v>378</v>
      </c>
      <c r="AT378" s="193" t="s">
        <v>588</v>
      </c>
      <c r="AU378" s="193" t="s">
        <v>87</v>
      </c>
      <c r="AY378" s="19" t="s">
        <v>324</v>
      </c>
      <c r="BE378" s="194">
        <f>IF(N378="základní",J378,0)</f>
        <v>0</v>
      </c>
      <c r="BF378" s="194">
        <f>IF(N378="snížená",J378,0)</f>
        <v>0</v>
      </c>
      <c r="BG378" s="194">
        <f>IF(N378="zákl. přenesená",J378,0)</f>
        <v>0</v>
      </c>
      <c r="BH378" s="194">
        <f>IF(N378="sníž. přenesená",J378,0)</f>
        <v>0</v>
      </c>
      <c r="BI378" s="194">
        <f>IF(N378="nulová",J378,0)</f>
        <v>0</v>
      </c>
      <c r="BJ378" s="19" t="s">
        <v>84</v>
      </c>
      <c r="BK378" s="194">
        <f>ROUND(I378*H378,2)</f>
        <v>0</v>
      </c>
      <c r="BL378" s="19" t="s">
        <v>330</v>
      </c>
      <c r="BM378" s="193" t="s">
        <v>645</v>
      </c>
    </row>
    <row r="379" spans="1:65" s="2" customFormat="1" ht="11.25">
      <c r="A379" s="36"/>
      <c r="B379" s="37"/>
      <c r="C379" s="38"/>
      <c r="D379" s="195" t="s">
        <v>332</v>
      </c>
      <c r="E379" s="38"/>
      <c r="F379" s="196" t="s">
        <v>644</v>
      </c>
      <c r="G379" s="38"/>
      <c r="H379" s="38"/>
      <c r="I379" s="197"/>
      <c r="J379" s="38"/>
      <c r="K379" s="38"/>
      <c r="L379" s="41"/>
      <c r="M379" s="198"/>
      <c r="N379" s="199"/>
      <c r="O379" s="66"/>
      <c r="P379" s="66"/>
      <c r="Q379" s="66"/>
      <c r="R379" s="66"/>
      <c r="S379" s="66"/>
      <c r="T379" s="67"/>
      <c r="U379" s="36"/>
      <c r="V379" s="36"/>
      <c r="W379" s="36"/>
      <c r="X379" s="36"/>
      <c r="Y379" s="36"/>
      <c r="Z379" s="36"/>
      <c r="AA379" s="36"/>
      <c r="AB379" s="36"/>
      <c r="AC379" s="36"/>
      <c r="AD379" s="36"/>
      <c r="AE379" s="36"/>
      <c r="AT379" s="19" t="s">
        <v>332</v>
      </c>
      <c r="AU379" s="19" t="s">
        <v>87</v>
      </c>
    </row>
    <row r="380" spans="1:65" s="13" customFormat="1" ht="11.25">
      <c r="B380" s="201"/>
      <c r="C380" s="202"/>
      <c r="D380" s="195" t="s">
        <v>336</v>
      </c>
      <c r="E380" s="203" t="s">
        <v>19</v>
      </c>
      <c r="F380" s="204" t="s">
        <v>191</v>
      </c>
      <c r="G380" s="202"/>
      <c r="H380" s="205">
        <v>105</v>
      </c>
      <c r="I380" s="206"/>
      <c r="J380" s="202"/>
      <c r="K380" s="202"/>
      <c r="L380" s="207"/>
      <c r="M380" s="208"/>
      <c r="N380" s="209"/>
      <c r="O380" s="209"/>
      <c r="P380" s="209"/>
      <c r="Q380" s="209"/>
      <c r="R380" s="209"/>
      <c r="S380" s="209"/>
      <c r="T380" s="210"/>
      <c r="AT380" s="211" t="s">
        <v>336</v>
      </c>
      <c r="AU380" s="211" t="s">
        <v>87</v>
      </c>
      <c r="AV380" s="13" t="s">
        <v>87</v>
      </c>
      <c r="AW380" s="13" t="s">
        <v>37</v>
      </c>
      <c r="AX380" s="13" t="s">
        <v>84</v>
      </c>
      <c r="AY380" s="211" t="s">
        <v>324</v>
      </c>
    </row>
    <row r="381" spans="1:65" s="2" customFormat="1" ht="14.45" customHeight="1">
      <c r="A381" s="36"/>
      <c r="B381" s="37"/>
      <c r="C381" s="182" t="s">
        <v>646</v>
      </c>
      <c r="D381" s="182" t="s">
        <v>326</v>
      </c>
      <c r="E381" s="183" t="s">
        <v>647</v>
      </c>
      <c r="F381" s="184" t="s">
        <v>648</v>
      </c>
      <c r="G381" s="185" t="s">
        <v>190</v>
      </c>
      <c r="H381" s="186">
        <v>2</v>
      </c>
      <c r="I381" s="187"/>
      <c r="J381" s="188">
        <f>ROUND(I381*H381,2)</f>
        <v>0</v>
      </c>
      <c r="K381" s="184" t="s">
        <v>329</v>
      </c>
      <c r="L381" s="41"/>
      <c r="M381" s="189" t="s">
        <v>19</v>
      </c>
      <c r="N381" s="190" t="s">
        <v>47</v>
      </c>
      <c r="O381" s="66"/>
      <c r="P381" s="191">
        <f>O381*H381</f>
        <v>0</v>
      </c>
      <c r="Q381" s="191">
        <v>1.92E-3</v>
      </c>
      <c r="R381" s="191">
        <f>Q381*H381</f>
        <v>3.8400000000000001E-3</v>
      </c>
      <c r="S381" s="191">
        <v>0</v>
      </c>
      <c r="T381" s="192">
        <f>S381*H381</f>
        <v>0</v>
      </c>
      <c r="U381" s="36"/>
      <c r="V381" s="36"/>
      <c r="W381" s="36"/>
      <c r="X381" s="36"/>
      <c r="Y381" s="36"/>
      <c r="Z381" s="36"/>
      <c r="AA381" s="36"/>
      <c r="AB381" s="36"/>
      <c r="AC381" s="36"/>
      <c r="AD381" s="36"/>
      <c r="AE381" s="36"/>
      <c r="AR381" s="193" t="s">
        <v>330</v>
      </c>
      <c r="AT381" s="193" t="s">
        <v>326</v>
      </c>
      <c r="AU381" s="193" t="s">
        <v>87</v>
      </c>
      <c r="AY381" s="19" t="s">
        <v>324</v>
      </c>
      <c r="BE381" s="194">
        <f>IF(N381="základní",J381,0)</f>
        <v>0</v>
      </c>
      <c r="BF381" s="194">
        <f>IF(N381="snížená",J381,0)</f>
        <v>0</v>
      </c>
      <c r="BG381" s="194">
        <f>IF(N381="zákl. přenesená",J381,0)</f>
        <v>0</v>
      </c>
      <c r="BH381" s="194">
        <f>IF(N381="sníž. přenesená",J381,0)</f>
        <v>0</v>
      </c>
      <c r="BI381" s="194">
        <f>IF(N381="nulová",J381,0)</f>
        <v>0</v>
      </c>
      <c r="BJ381" s="19" t="s">
        <v>84</v>
      </c>
      <c r="BK381" s="194">
        <f>ROUND(I381*H381,2)</f>
        <v>0</v>
      </c>
      <c r="BL381" s="19" t="s">
        <v>330</v>
      </c>
      <c r="BM381" s="193" t="s">
        <v>649</v>
      </c>
    </row>
    <row r="382" spans="1:65" s="2" customFormat="1" ht="11.25">
      <c r="A382" s="36"/>
      <c r="B382" s="37"/>
      <c r="C382" s="38"/>
      <c r="D382" s="195" t="s">
        <v>332</v>
      </c>
      <c r="E382" s="38"/>
      <c r="F382" s="196" t="s">
        <v>650</v>
      </c>
      <c r="G382" s="38"/>
      <c r="H382" s="38"/>
      <c r="I382" s="197"/>
      <c r="J382" s="38"/>
      <c r="K382" s="38"/>
      <c r="L382" s="41"/>
      <c r="M382" s="198"/>
      <c r="N382" s="199"/>
      <c r="O382" s="66"/>
      <c r="P382" s="66"/>
      <c r="Q382" s="66"/>
      <c r="R382" s="66"/>
      <c r="S382" s="66"/>
      <c r="T382" s="67"/>
      <c r="U382" s="36"/>
      <c r="V382" s="36"/>
      <c r="W382" s="36"/>
      <c r="X382" s="36"/>
      <c r="Y382" s="36"/>
      <c r="Z382" s="36"/>
      <c r="AA382" s="36"/>
      <c r="AB382" s="36"/>
      <c r="AC382" s="36"/>
      <c r="AD382" s="36"/>
      <c r="AE382" s="36"/>
      <c r="AT382" s="19" t="s">
        <v>332</v>
      </c>
      <c r="AU382" s="19" t="s">
        <v>87</v>
      </c>
    </row>
    <row r="383" spans="1:65" s="2" customFormat="1" ht="48.75">
      <c r="A383" s="36"/>
      <c r="B383" s="37"/>
      <c r="C383" s="38"/>
      <c r="D383" s="195" t="s">
        <v>334</v>
      </c>
      <c r="E383" s="38"/>
      <c r="F383" s="200" t="s">
        <v>651</v>
      </c>
      <c r="G383" s="38"/>
      <c r="H383" s="38"/>
      <c r="I383" s="197"/>
      <c r="J383" s="38"/>
      <c r="K383" s="38"/>
      <c r="L383" s="41"/>
      <c r="M383" s="198"/>
      <c r="N383" s="199"/>
      <c r="O383" s="66"/>
      <c r="P383" s="66"/>
      <c r="Q383" s="66"/>
      <c r="R383" s="66"/>
      <c r="S383" s="66"/>
      <c r="T383" s="67"/>
      <c r="U383" s="36"/>
      <c r="V383" s="36"/>
      <c r="W383" s="36"/>
      <c r="X383" s="36"/>
      <c r="Y383" s="36"/>
      <c r="Z383" s="36"/>
      <c r="AA383" s="36"/>
      <c r="AB383" s="36"/>
      <c r="AC383" s="36"/>
      <c r="AD383" s="36"/>
      <c r="AE383" s="36"/>
      <c r="AT383" s="19" t="s">
        <v>334</v>
      </c>
      <c r="AU383" s="19" t="s">
        <v>87</v>
      </c>
    </row>
    <row r="384" spans="1:65" s="15" customFormat="1" ht="11.25">
      <c r="B384" s="223"/>
      <c r="C384" s="224"/>
      <c r="D384" s="195" t="s">
        <v>336</v>
      </c>
      <c r="E384" s="225" t="s">
        <v>19</v>
      </c>
      <c r="F384" s="226" t="s">
        <v>585</v>
      </c>
      <c r="G384" s="224"/>
      <c r="H384" s="225" t="s">
        <v>19</v>
      </c>
      <c r="I384" s="227"/>
      <c r="J384" s="224"/>
      <c r="K384" s="224"/>
      <c r="L384" s="228"/>
      <c r="M384" s="229"/>
      <c r="N384" s="230"/>
      <c r="O384" s="230"/>
      <c r="P384" s="230"/>
      <c r="Q384" s="230"/>
      <c r="R384" s="230"/>
      <c r="S384" s="230"/>
      <c r="T384" s="231"/>
      <c r="AT384" s="232" t="s">
        <v>336</v>
      </c>
      <c r="AU384" s="232" t="s">
        <v>87</v>
      </c>
      <c r="AV384" s="15" t="s">
        <v>84</v>
      </c>
      <c r="AW384" s="15" t="s">
        <v>37</v>
      </c>
      <c r="AX384" s="15" t="s">
        <v>76</v>
      </c>
      <c r="AY384" s="232" t="s">
        <v>324</v>
      </c>
    </row>
    <row r="385" spans="1:65" s="13" customFormat="1" ht="11.25">
      <c r="B385" s="201"/>
      <c r="C385" s="202"/>
      <c r="D385" s="195" t="s">
        <v>336</v>
      </c>
      <c r="E385" s="203" t="s">
        <v>19</v>
      </c>
      <c r="F385" s="204" t="s">
        <v>652</v>
      </c>
      <c r="G385" s="202"/>
      <c r="H385" s="205">
        <v>2</v>
      </c>
      <c r="I385" s="206"/>
      <c r="J385" s="202"/>
      <c r="K385" s="202"/>
      <c r="L385" s="207"/>
      <c r="M385" s="208"/>
      <c r="N385" s="209"/>
      <c r="O385" s="209"/>
      <c r="P385" s="209"/>
      <c r="Q385" s="209"/>
      <c r="R385" s="209"/>
      <c r="S385" s="209"/>
      <c r="T385" s="210"/>
      <c r="AT385" s="211" t="s">
        <v>336</v>
      </c>
      <c r="AU385" s="211" t="s">
        <v>87</v>
      </c>
      <c r="AV385" s="13" t="s">
        <v>87</v>
      </c>
      <c r="AW385" s="13" t="s">
        <v>37</v>
      </c>
      <c r="AX385" s="13" t="s">
        <v>76</v>
      </c>
      <c r="AY385" s="211" t="s">
        <v>324</v>
      </c>
    </row>
    <row r="386" spans="1:65" s="14" customFormat="1" ht="11.25">
      <c r="B386" s="212"/>
      <c r="C386" s="213"/>
      <c r="D386" s="195" t="s">
        <v>336</v>
      </c>
      <c r="E386" s="214" t="s">
        <v>188</v>
      </c>
      <c r="F386" s="215" t="s">
        <v>349</v>
      </c>
      <c r="G386" s="213"/>
      <c r="H386" s="216">
        <v>2</v>
      </c>
      <c r="I386" s="217"/>
      <c r="J386" s="213"/>
      <c r="K386" s="213"/>
      <c r="L386" s="218"/>
      <c r="M386" s="219"/>
      <c r="N386" s="220"/>
      <c r="O386" s="220"/>
      <c r="P386" s="220"/>
      <c r="Q386" s="220"/>
      <c r="R386" s="220"/>
      <c r="S386" s="220"/>
      <c r="T386" s="221"/>
      <c r="AT386" s="222" t="s">
        <v>336</v>
      </c>
      <c r="AU386" s="222" t="s">
        <v>87</v>
      </c>
      <c r="AV386" s="14" t="s">
        <v>330</v>
      </c>
      <c r="AW386" s="14" t="s">
        <v>37</v>
      </c>
      <c r="AX386" s="14" t="s">
        <v>84</v>
      </c>
      <c r="AY386" s="222" t="s">
        <v>324</v>
      </c>
    </row>
    <row r="387" spans="1:65" s="2" customFormat="1" ht="14.45" customHeight="1">
      <c r="A387" s="36"/>
      <c r="B387" s="37"/>
      <c r="C387" s="182" t="s">
        <v>653</v>
      </c>
      <c r="D387" s="182" t="s">
        <v>326</v>
      </c>
      <c r="E387" s="183" t="s">
        <v>654</v>
      </c>
      <c r="F387" s="184" t="s">
        <v>655</v>
      </c>
      <c r="G387" s="185" t="s">
        <v>190</v>
      </c>
      <c r="H387" s="186">
        <v>10</v>
      </c>
      <c r="I387" s="187"/>
      <c r="J387" s="188">
        <f>ROUND(I387*H387,2)</f>
        <v>0</v>
      </c>
      <c r="K387" s="184" t="s">
        <v>329</v>
      </c>
      <c r="L387" s="41"/>
      <c r="M387" s="189" t="s">
        <v>19</v>
      </c>
      <c r="N387" s="190" t="s">
        <v>47</v>
      </c>
      <c r="O387" s="66"/>
      <c r="P387" s="191">
        <f>O387*H387</f>
        <v>0</v>
      </c>
      <c r="Q387" s="191">
        <v>2.6199999999999999E-3</v>
      </c>
      <c r="R387" s="191">
        <f>Q387*H387</f>
        <v>2.6200000000000001E-2</v>
      </c>
      <c r="S387" s="191">
        <v>0</v>
      </c>
      <c r="T387" s="192">
        <f>S387*H387</f>
        <v>0</v>
      </c>
      <c r="U387" s="36"/>
      <c r="V387" s="36"/>
      <c r="W387" s="36"/>
      <c r="X387" s="36"/>
      <c r="Y387" s="36"/>
      <c r="Z387" s="36"/>
      <c r="AA387" s="36"/>
      <c r="AB387" s="36"/>
      <c r="AC387" s="36"/>
      <c r="AD387" s="36"/>
      <c r="AE387" s="36"/>
      <c r="AR387" s="193" t="s">
        <v>330</v>
      </c>
      <c r="AT387" s="193" t="s">
        <v>326</v>
      </c>
      <c r="AU387" s="193" t="s">
        <v>87</v>
      </c>
      <c r="AY387" s="19" t="s">
        <v>324</v>
      </c>
      <c r="BE387" s="194">
        <f>IF(N387="základní",J387,0)</f>
        <v>0</v>
      </c>
      <c r="BF387" s="194">
        <f>IF(N387="snížená",J387,0)</f>
        <v>0</v>
      </c>
      <c r="BG387" s="194">
        <f>IF(N387="zákl. přenesená",J387,0)</f>
        <v>0</v>
      </c>
      <c r="BH387" s="194">
        <f>IF(N387="sníž. přenesená",J387,0)</f>
        <v>0</v>
      </c>
      <c r="BI387" s="194">
        <f>IF(N387="nulová",J387,0)</f>
        <v>0</v>
      </c>
      <c r="BJ387" s="19" t="s">
        <v>84</v>
      </c>
      <c r="BK387" s="194">
        <f>ROUND(I387*H387,2)</f>
        <v>0</v>
      </c>
      <c r="BL387" s="19" t="s">
        <v>330</v>
      </c>
      <c r="BM387" s="193" t="s">
        <v>656</v>
      </c>
    </row>
    <row r="388" spans="1:65" s="2" customFormat="1" ht="11.25">
      <c r="A388" s="36"/>
      <c r="B388" s="37"/>
      <c r="C388" s="38"/>
      <c r="D388" s="195" t="s">
        <v>332</v>
      </c>
      <c r="E388" s="38"/>
      <c r="F388" s="196" t="s">
        <v>657</v>
      </c>
      <c r="G388" s="38"/>
      <c r="H388" s="38"/>
      <c r="I388" s="197"/>
      <c r="J388" s="38"/>
      <c r="K388" s="38"/>
      <c r="L388" s="41"/>
      <c r="M388" s="198"/>
      <c r="N388" s="199"/>
      <c r="O388" s="66"/>
      <c r="P388" s="66"/>
      <c r="Q388" s="66"/>
      <c r="R388" s="66"/>
      <c r="S388" s="66"/>
      <c r="T388" s="67"/>
      <c r="U388" s="36"/>
      <c r="V388" s="36"/>
      <c r="W388" s="36"/>
      <c r="X388" s="36"/>
      <c r="Y388" s="36"/>
      <c r="Z388" s="36"/>
      <c r="AA388" s="36"/>
      <c r="AB388" s="36"/>
      <c r="AC388" s="36"/>
      <c r="AD388" s="36"/>
      <c r="AE388" s="36"/>
      <c r="AT388" s="19" t="s">
        <v>332</v>
      </c>
      <c r="AU388" s="19" t="s">
        <v>87</v>
      </c>
    </row>
    <row r="389" spans="1:65" s="2" customFormat="1" ht="48.75">
      <c r="A389" s="36"/>
      <c r="B389" s="37"/>
      <c r="C389" s="38"/>
      <c r="D389" s="195" t="s">
        <v>334</v>
      </c>
      <c r="E389" s="38"/>
      <c r="F389" s="200" t="s">
        <v>651</v>
      </c>
      <c r="G389" s="38"/>
      <c r="H389" s="38"/>
      <c r="I389" s="197"/>
      <c r="J389" s="38"/>
      <c r="K389" s="38"/>
      <c r="L389" s="41"/>
      <c r="M389" s="198"/>
      <c r="N389" s="199"/>
      <c r="O389" s="66"/>
      <c r="P389" s="66"/>
      <c r="Q389" s="66"/>
      <c r="R389" s="66"/>
      <c r="S389" s="66"/>
      <c r="T389" s="67"/>
      <c r="U389" s="36"/>
      <c r="V389" s="36"/>
      <c r="W389" s="36"/>
      <c r="X389" s="36"/>
      <c r="Y389" s="36"/>
      <c r="Z389" s="36"/>
      <c r="AA389" s="36"/>
      <c r="AB389" s="36"/>
      <c r="AC389" s="36"/>
      <c r="AD389" s="36"/>
      <c r="AE389" s="36"/>
      <c r="AT389" s="19" t="s">
        <v>334</v>
      </c>
      <c r="AU389" s="19" t="s">
        <v>87</v>
      </c>
    </row>
    <row r="390" spans="1:65" s="15" customFormat="1" ht="11.25">
      <c r="B390" s="223"/>
      <c r="C390" s="224"/>
      <c r="D390" s="195" t="s">
        <v>336</v>
      </c>
      <c r="E390" s="225" t="s">
        <v>19</v>
      </c>
      <c r="F390" s="226" t="s">
        <v>585</v>
      </c>
      <c r="G390" s="224"/>
      <c r="H390" s="225" t="s">
        <v>19</v>
      </c>
      <c r="I390" s="227"/>
      <c r="J390" s="224"/>
      <c r="K390" s="224"/>
      <c r="L390" s="228"/>
      <c r="M390" s="229"/>
      <c r="N390" s="230"/>
      <c r="O390" s="230"/>
      <c r="P390" s="230"/>
      <c r="Q390" s="230"/>
      <c r="R390" s="230"/>
      <c r="S390" s="230"/>
      <c r="T390" s="231"/>
      <c r="AT390" s="232" t="s">
        <v>336</v>
      </c>
      <c r="AU390" s="232" t="s">
        <v>87</v>
      </c>
      <c r="AV390" s="15" t="s">
        <v>84</v>
      </c>
      <c r="AW390" s="15" t="s">
        <v>37</v>
      </c>
      <c r="AX390" s="15" t="s">
        <v>76</v>
      </c>
      <c r="AY390" s="232" t="s">
        <v>324</v>
      </c>
    </row>
    <row r="391" spans="1:65" s="13" customFormat="1" ht="11.25">
      <c r="B391" s="201"/>
      <c r="C391" s="202"/>
      <c r="D391" s="195" t="s">
        <v>336</v>
      </c>
      <c r="E391" s="203" t="s">
        <v>19</v>
      </c>
      <c r="F391" s="204" t="s">
        <v>658</v>
      </c>
      <c r="G391" s="202"/>
      <c r="H391" s="205">
        <v>5</v>
      </c>
      <c r="I391" s="206"/>
      <c r="J391" s="202"/>
      <c r="K391" s="202"/>
      <c r="L391" s="207"/>
      <c r="M391" s="208"/>
      <c r="N391" s="209"/>
      <c r="O391" s="209"/>
      <c r="P391" s="209"/>
      <c r="Q391" s="209"/>
      <c r="R391" s="209"/>
      <c r="S391" s="209"/>
      <c r="T391" s="210"/>
      <c r="AT391" s="211" t="s">
        <v>336</v>
      </c>
      <c r="AU391" s="211" t="s">
        <v>87</v>
      </c>
      <c r="AV391" s="13" t="s">
        <v>87</v>
      </c>
      <c r="AW391" s="13" t="s">
        <v>37</v>
      </c>
      <c r="AX391" s="13" t="s">
        <v>76</v>
      </c>
      <c r="AY391" s="211" t="s">
        <v>324</v>
      </c>
    </row>
    <row r="392" spans="1:65" s="13" customFormat="1" ht="11.25">
      <c r="B392" s="201"/>
      <c r="C392" s="202"/>
      <c r="D392" s="195" t="s">
        <v>336</v>
      </c>
      <c r="E392" s="203" t="s">
        <v>19</v>
      </c>
      <c r="F392" s="204" t="s">
        <v>659</v>
      </c>
      <c r="G392" s="202"/>
      <c r="H392" s="205">
        <v>5</v>
      </c>
      <c r="I392" s="206"/>
      <c r="J392" s="202"/>
      <c r="K392" s="202"/>
      <c r="L392" s="207"/>
      <c r="M392" s="208"/>
      <c r="N392" s="209"/>
      <c r="O392" s="209"/>
      <c r="P392" s="209"/>
      <c r="Q392" s="209"/>
      <c r="R392" s="209"/>
      <c r="S392" s="209"/>
      <c r="T392" s="210"/>
      <c r="AT392" s="211" t="s">
        <v>336</v>
      </c>
      <c r="AU392" s="211" t="s">
        <v>87</v>
      </c>
      <c r="AV392" s="13" t="s">
        <v>87</v>
      </c>
      <c r="AW392" s="13" t="s">
        <v>37</v>
      </c>
      <c r="AX392" s="13" t="s">
        <v>76</v>
      </c>
      <c r="AY392" s="211" t="s">
        <v>324</v>
      </c>
    </row>
    <row r="393" spans="1:65" s="14" customFormat="1" ht="11.25">
      <c r="B393" s="212"/>
      <c r="C393" s="213"/>
      <c r="D393" s="195" t="s">
        <v>336</v>
      </c>
      <c r="E393" s="214" t="s">
        <v>660</v>
      </c>
      <c r="F393" s="215" t="s">
        <v>349</v>
      </c>
      <c r="G393" s="213"/>
      <c r="H393" s="216">
        <v>10</v>
      </c>
      <c r="I393" s="217"/>
      <c r="J393" s="213"/>
      <c r="K393" s="213"/>
      <c r="L393" s="218"/>
      <c r="M393" s="219"/>
      <c r="N393" s="220"/>
      <c r="O393" s="220"/>
      <c r="P393" s="220"/>
      <c r="Q393" s="220"/>
      <c r="R393" s="220"/>
      <c r="S393" s="220"/>
      <c r="T393" s="221"/>
      <c r="AT393" s="222" t="s">
        <v>336</v>
      </c>
      <c r="AU393" s="222" t="s">
        <v>87</v>
      </c>
      <c r="AV393" s="14" t="s">
        <v>330</v>
      </c>
      <c r="AW393" s="14" t="s">
        <v>37</v>
      </c>
      <c r="AX393" s="14" t="s">
        <v>84</v>
      </c>
      <c r="AY393" s="222" t="s">
        <v>324</v>
      </c>
    </row>
    <row r="394" spans="1:65" s="2" customFormat="1" ht="14.45" customHeight="1">
      <c r="A394" s="36"/>
      <c r="B394" s="37"/>
      <c r="C394" s="182" t="s">
        <v>661</v>
      </c>
      <c r="D394" s="182" t="s">
        <v>326</v>
      </c>
      <c r="E394" s="183" t="s">
        <v>662</v>
      </c>
      <c r="F394" s="184" t="s">
        <v>663</v>
      </c>
      <c r="G394" s="185" t="s">
        <v>152</v>
      </c>
      <c r="H394" s="186">
        <v>578.62599999999998</v>
      </c>
      <c r="I394" s="187"/>
      <c r="J394" s="188">
        <f>ROUND(I394*H394,2)</f>
        <v>0</v>
      </c>
      <c r="K394" s="184" t="s">
        <v>329</v>
      </c>
      <c r="L394" s="41"/>
      <c r="M394" s="189" t="s">
        <v>19</v>
      </c>
      <c r="N394" s="190" t="s">
        <v>47</v>
      </c>
      <c r="O394" s="66"/>
      <c r="P394" s="191">
        <f>O394*H394</f>
        <v>0</v>
      </c>
      <c r="Q394" s="191">
        <v>0</v>
      </c>
      <c r="R394" s="191">
        <f>Q394*H394</f>
        <v>0</v>
      </c>
      <c r="S394" s="191">
        <v>0</v>
      </c>
      <c r="T394" s="192">
        <f>S394*H394</f>
        <v>0</v>
      </c>
      <c r="U394" s="36"/>
      <c r="V394" s="36"/>
      <c r="W394" s="36"/>
      <c r="X394" s="36"/>
      <c r="Y394" s="36"/>
      <c r="Z394" s="36"/>
      <c r="AA394" s="36"/>
      <c r="AB394" s="36"/>
      <c r="AC394" s="36"/>
      <c r="AD394" s="36"/>
      <c r="AE394" s="36"/>
      <c r="AR394" s="193" t="s">
        <v>330</v>
      </c>
      <c r="AT394" s="193" t="s">
        <v>326</v>
      </c>
      <c r="AU394" s="193" t="s">
        <v>87</v>
      </c>
      <c r="AY394" s="19" t="s">
        <v>324</v>
      </c>
      <c r="BE394" s="194">
        <f>IF(N394="základní",J394,0)</f>
        <v>0</v>
      </c>
      <c r="BF394" s="194">
        <f>IF(N394="snížená",J394,0)</f>
        <v>0</v>
      </c>
      <c r="BG394" s="194">
        <f>IF(N394="zákl. přenesená",J394,0)</f>
        <v>0</v>
      </c>
      <c r="BH394" s="194">
        <f>IF(N394="sníž. přenesená",J394,0)</f>
        <v>0</v>
      </c>
      <c r="BI394" s="194">
        <f>IF(N394="nulová",J394,0)</f>
        <v>0</v>
      </c>
      <c r="BJ394" s="19" t="s">
        <v>84</v>
      </c>
      <c r="BK394" s="194">
        <f>ROUND(I394*H394,2)</f>
        <v>0</v>
      </c>
      <c r="BL394" s="19" t="s">
        <v>330</v>
      </c>
      <c r="BM394" s="193" t="s">
        <v>664</v>
      </c>
    </row>
    <row r="395" spans="1:65" s="2" customFormat="1" ht="19.5">
      <c r="A395" s="36"/>
      <c r="B395" s="37"/>
      <c r="C395" s="38"/>
      <c r="D395" s="195" t="s">
        <v>332</v>
      </c>
      <c r="E395" s="38"/>
      <c r="F395" s="196" t="s">
        <v>665</v>
      </c>
      <c r="G395" s="38"/>
      <c r="H395" s="38"/>
      <c r="I395" s="197"/>
      <c r="J395" s="38"/>
      <c r="K395" s="38"/>
      <c r="L395" s="41"/>
      <c r="M395" s="198"/>
      <c r="N395" s="199"/>
      <c r="O395" s="66"/>
      <c r="P395" s="66"/>
      <c r="Q395" s="66"/>
      <c r="R395" s="66"/>
      <c r="S395" s="66"/>
      <c r="T395" s="67"/>
      <c r="U395" s="36"/>
      <c r="V395" s="36"/>
      <c r="W395" s="36"/>
      <c r="X395" s="36"/>
      <c r="Y395" s="36"/>
      <c r="Z395" s="36"/>
      <c r="AA395" s="36"/>
      <c r="AB395" s="36"/>
      <c r="AC395" s="36"/>
      <c r="AD395" s="36"/>
      <c r="AE395" s="36"/>
      <c r="AT395" s="19" t="s">
        <v>332</v>
      </c>
      <c r="AU395" s="19" t="s">
        <v>87</v>
      </c>
    </row>
    <row r="396" spans="1:65" s="2" customFormat="1" ht="136.5">
      <c r="A396" s="36"/>
      <c r="B396" s="37"/>
      <c r="C396" s="38"/>
      <c r="D396" s="195" t="s">
        <v>334</v>
      </c>
      <c r="E396" s="38"/>
      <c r="F396" s="200" t="s">
        <v>666</v>
      </c>
      <c r="G396" s="38"/>
      <c r="H396" s="38"/>
      <c r="I396" s="197"/>
      <c r="J396" s="38"/>
      <c r="K396" s="38"/>
      <c r="L396" s="41"/>
      <c r="M396" s="198"/>
      <c r="N396" s="199"/>
      <c r="O396" s="66"/>
      <c r="P396" s="66"/>
      <c r="Q396" s="66"/>
      <c r="R396" s="66"/>
      <c r="S396" s="66"/>
      <c r="T396" s="67"/>
      <c r="U396" s="36"/>
      <c r="V396" s="36"/>
      <c r="W396" s="36"/>
      <c r="X396" s="36"/>
      <c r="Y396" s="36"/>
      <c r="Z396" s="36"/>
      <c r="AA396" s="36"/>
      <c r="AB396" s="36"/>
      <c r="AC396" s="36"/>
      <c r="AD396" s="36"/>
      <c r="AE396" s="36"/>
      <c r="AT396" s="19" t="s">
        <v>334</v>
      </c>
      <c r="AU396" s="19" t="s">
        <v>87</v>
      </c>
    </row>
    <row r="397" spans="1:65" s="13" customFormat="1" ht="11.25">
      <c r="B397" s="201"/>
      <c r="C397" s="202"/>
      <c r="D397" s="195" t="s">
        <v>336</v>
      </c>
      <c r="E397" s="203" t="s">
        <v>287</v>
      </c>
      <c r="F397" s="204" t="s">
        <v>667</v>
      </c>
      <c r="G397" s="202"/>
      <c r="H397" s="205">
        <v>408.30599999999998</v>
      </c>
      <c r="I397" s="206"/>
      <c r="J397" s="202"/>
      <c r="K397" s="202"/>
      <c r="L397" s="207"/>
      <c r="M397" s="208"/>
      <c r="N397" s="209"/>
      <c r="O397" s="209"/>
      <c r="P397" s="209"/>
      <c r="Q397" s="209"/>
      <c r="R397" s="209"/>
      <c r="S397" s="209"/>
      <c r="T397" s="210"/>
      <c r="AT397" s="211" t="s">
        <v>336</v>
      </c>
      <c r="AU397" s="211" t="s">
        <v>87</v>
      </c>
      <c r="AV397" s="13" t="s">
        <v>87</v>
      </c>
      <c r="AW397" s="13" t="s">
        <v>37</v>
      </c>
      <c r="AX397" s="13" t="s">
        <v>76</v>
      </c>
      <c r="AY397" s="211" t="s">
        <v>324</v>
      </c>
    </row>
    <row r="398" spans="1:65" s="13" customFormat="1" ht="11.25">
      <c r="B398" s="201"/>
      <c r="C398" s="202"/>
      <c r="D398" s="195" t="s">
        <v>336</v>
      </c>
      <c r="E398" s="203" t="s">
        <v>19</v>
      </c>
      <c r="F398" s="204" t="s">
        <v>668</v>
      </c>
      <c r="G398" s="202"/>
      <c r="H398" s="205">
        <v>93.54</v>
      </c>
      <c r="I398" s="206"/>
      <c r="J398" s="202"/>
      <c r="K398" s="202"/>
      <c r="L398" s="207"/>
      <c r="M398" s="208"/>
      <c r="N398" s="209"/>
      <c r="O398" s="209"/>
      <c r="P398" s="209"/>
      <c r="Q398" s="209"/>
      <c r="R398" s="209"/>
      <c r="S398" s="209"/>
      <c r="T398" s="210"/>
      <c r="AT398" s="211" t="s">
        <v>336</v>
      </c>
      <c r="AU398" s="211" t="s">
        <v>87</v>
      </c>
      <c r="AV398" s="13" t="s">
        <v>87</v>
      </c>
      <c r="AW398" s="13" t="s">
        <v>37</v>
      </c>
      <c r="AX398" s="13" t="s">
        <v>76</v>
      </c>
      <c r="AY398" s="211" t="s">
        <v>324</v>
      </c>
    </row>
    <row r="399" spans="1:65" s="13" customFormat="1" ht="11.25">
      <c r="B399" s="201"/>
      <c r="C399" s="202"/>
      <c r="D399" s="195" t="s">
        <v>336</v>
      </c>
      <c r="E399" s="203" t="s">
        <v>19</v>
      </c>
      <c r="F399" s="204" t="s">
        <v>669</v>
      </c>
      <c r="G399" s="202"/>
      <c r="H399" s="205">
        <v>76.78</v>
      </c>
      <c r="I399" s="206"/>
      <c r="J399" s="202"/>
      <c r="K399" s="202"/>
      <c r="L399" s="207"/>
      <c r="M399" s="208"/>
      <c r="N399" s="209"/>
      <c r="O399" s="209"/>
      <c r="P399" s="209"/>
      <c r="Q399" s="209"/>
      <c r="R399" s="209"/>
      <c r="S399" s="209"/>
      <c r="T399" s="210"/>
      <c r="AT399" s="211" t="s">
        <v>336</v>
      </c>
      <c r="AU399" s="211" t="s">
        <v>87</v>
      </c>
      <c r="AV399" s="13" t="s">
        <v>87</v>
      </c>
      <c r="AW399" s="13" t="s">
        <v>37</v>
      </c>
      <c r="AX399" s="13" t="s">
        <v>76</v>
      </c>
      <c r="AY399" s="211" t="s">
        <v>324</v>
      </c>
    </row>
    <row r="400" spans="1:65" s="14" customFormat="1" ht="11.25">
      <c r="B400" s="212"/>
      <c r="C400" s="213"/>
      <c r="D400" s="195" t="s">
        <v>336</v>
      </c>
      <c r="E400" s="214" t="s">
        <v>19</v>
      </c>
      <c r="F400" s="215" t="s">
        <v>349</v>
      </c>
      <c r="G400" s="213"/>
      <c r="H400" s="216">
        <v>578.62599999999998</v>
      </c>
      <c r="I400" s="217"/>
      <c r="J400" s="213"/>
      <c r="K400" s="213"/>
      <c r="L400" s="218"/>
      <c r="M400" s="219"/>
      <c r="N400" s="220"/>
      <c r="O400" s="220"/>
      <c r="P400" s="220"/>
      <c r="Q400" s="220"/>
      <c r="R400" s="220"/>
      <c r="S400" s="220"/>
      <c r="T400" s="221"/>
      <c r="AT400" s="222" t="s">
        <v>336</v>
      </c>
      <c r="AU400" s="222" t="s">
        <v>87</v>
      </c>
      <c r="AV400" s="14" t="s">
        <v>330</v>
      </c>
      <c r="AW400" s="14" t="s">
        <v>37</v>
      </c>
      <c r="AX400" s="14" t="s">
        <v>84</v>
      </c>
      <c r="AY400" s="222" t="s">
        <v>324</v>
      </c>
    </row>
    <row r="401" spans="1:65" s="2" customFormat="1" ht="14.45" customHeight="1">
      <c r="A401" s="36"/>
      <c r="B401" s="37"/>
      <c r="C401" s="182" t="s">
        <v>670</v>
      </c>
      <c r="D401" s="254" t="s">
        <v>326</v>
      </c>
      <c r="E401" s="183" t="s">
        <v>671</v>
      </c>
      <c r="F401" s="184" t="s">
        <v>672</v>
      </c>
      <c r="G401" s="185" t="s">
        <v>152</v>
      </c>
      <c r="H401" s="186">
        <v>1855.223</v>
      </c>
      <c r="I401" s="187"/>
      <c r="J401" s="188">
        <f>ROUND(I401*H401,2)</f>
        <v>0</v>
      </c>
      <c r="K401" s="184" t="s">
        <v>329</v>
      </c>
      <c r="L401" s="41"/>
      <c r="M401" s="189" t="s">
        <v>19</v>
      </c>
      <c r="N401" s="190" t="s">
        <v>47</v>
      </c>
      <c r="O401" s="66"/>
      <c r="P401" s="191">
        <f>O401*H401</f>
        <v>0</v>
      </c>
      <c r="Q401" s="191">
        <v>0</v>
      </c>
      <c r="R401" s="191">
        <f>Q401*H401</f>
        <v>0</v>
      </c>
      <c r="S401" s="191">
        <v>0</v>
      </c>
      <c r="T401" s="192">
        <f>S401*H401</f>
        <v>0</v>
      </c>
      <c r="U401" s="36"/>
      <c r="V401" s="36"/>
      <c r="W401" s="36"/>
      <c r="X401" s="36"/>
      <c r="Y401" s="36"/>
      <c r="Z401" s="36"/>
      <c r="AA401" s="36"/>
      <c r="AB401" s="36"/>
      <c r="AC401" s="36"/>
      <c r="AD401" s="36"/>
      <c r="AE401" s="36"/>
      <c r="AR401" s="193" t="s">
        <v>330</v>
      </c>
      <c r="AT401" s="193" t="s">
        <v>326</v>
      </c>
      <c r="AU401" s="193" t="s">
        <v>87</v>
      </c>
      <c r="AY401" s="19" t="s">
        <v>324</v>
      </c>
      <c r="BE401" s="194">
        <f>IF(N401="základní",J401,0)</f>
        <v>0</v>
      </c>
      <c r="BF401" s="194">
        <f>IF(N401="snížená",J401,0)</f>
        <v>0</v>
      </c>
      <c r="BG401" s="194">
        <f>IF(N401="zákl. přenesená",J401,0)</f>
        <v>0</v>
      </c>
      <c r="BH401" s="194">
        <f>IF(N401="sníž. přenesená",J401,0)</f>
        <v>0</v>
      </c>
      <c r="BI401" s="194">
        <f>IF(N401="nulová",J401,0)</f>
        <v>0</v>
      </c>
      <c r="BJ401" s="19" t="s">
        <v>84</v>
      </c>
      <c r="BK401" s="194">
        <f>ROUND(I401*H401,2)</f>
        <v>0</v>
      </c>
      <c r="BL401" s="19" t="s">
        <v>330</v>
      </c>
      <c r="BM401" s="193" t="s">
        <v>673</v>
      </c>
    </row>
    <row r="402" spans="1:65" s="2" customFormat="1" ht="19.5">
      <c r="A402" s="36"/>
      <c r="B402" s="37"/>
      <c r="C402" s="38"/>
      <c r="D402" s="195" t="s">
        <v>332</v>
      </c>
      <c r="E402" s="38"/>
      <c r="F402" s="196" t="s">
        <v>674</v>
      </c>
      <c r="G402" s="38"/>
      <c r="H402" s="38"/>
      <c r="I402" s="197"/>
      <c r="J402" s="38"/>
      <c r="K402" s="38"/>
      <c r="L402" s="41"/>
      <c r="M402" s="198"/>
      <c r="N402" s="199"/>
      <c r="O402" s="66"/>
      <c r="P402" s="66"/>
      <c r="Q402" s="66"/>
      <c r="R402" s="66"/>
      <c r="S402" s="66"/>
      <c r="T402" s="67"/>
      <c r="U402" s="36"/>
      <c r="V402" s="36"/>
      <c r="W402" s="36"/>
      <c r="X402" s="36"/>
      <c r="Y402" s="36"/>
      <c r="Z402" s="36"/>
      <c r="AA402" s="36"/>
      <c r="AB402" s="36"/>
      <c r="AC402" s="36"/>
      <c r="AD402" s="36"/>
      <c r="AE402" s="36"/>
      <c r="AT402" s="19" t="s">
        <v>332</v>
      </c>
      <c r="AU402" s="19" t="s">
        <v>87</v>
      </c>
    </row>
    <row r="403" spans="1:65" s="2" customFormat="1" ht="136.5">
      <c r="A403" s="36"/>
      <c r="B403" s="37"/>
      <c r="C403" s="38"/>
      <c r="D403" s="195" t="s">
        <v>334</v>
      </c>
      <c r="E403" s="38"/>
      <c r="F403" s="200" t="s">
        <v>666</v>
      </c>
      <c r="G403" s="38"/>
      <c r="H403" s="38"/>
      <c r="I403" s="197"/>
      <c r="J403" s="38"/>
      <c r="K403" s="38"/>
      <c r="L403" s="41"/>
      <c r="M403" s="198"/>
      <c r="N403" s="199"/>
      <c r="O403" s="66"/>
      <c r="P403" s="66"/>
      <c r="Q403" s="66"/>
      <c r="R403" s="66"/>
      <c r="S403" s="66"/>
      <c r="T403" s="67"/>
      <c r="U403" s="36"/>
      <c r="V403" s="36"/>
      <c r="W403" s="36"/>
      <c r="X403" s="36"/>
      <c r="Y403" s="36"/>
      <c r="Z403" s="36"/>
      <c r="AA403" s="36"/>
      <c r="AB403" s="36"/>
      <c r="AC403" s="36"/>
      <c r="AD403" s="36"/>
      <c r="AE403" s="36"/>
      <c r="AT403" s="19" t="s">
        <v>334</v>
      </c>
      <c r="AU403" s="19" t="s">
        <v>87</v>
      </c>
    </row>
    <row r="404" spans="1:65" s="13" customFormat="1" ht="11.25">
      <c r="B404" s="201"/>
      <c r="C404" s="202"/>
      <c r="D404" s="195" t="s">
        <v>336</v>
      </c>
      <c r="E404" s="203" t="s">
        <v>19</v>
      </c>
      <c r="F404" s="204" t="s">
        <v>259</v>
      </c>
      <c r="G404" s="202"/>
      <c r="H404" s="205">
        <v>2167.0859999999998</v>
      </c>
      <c r="I404" s="206"/>
      <c r="J404" s="202"/>
      <c r="K404" s="202"/>
      <c r="L404" s="207"/>
      <c r="M404" s="208"/>
      <c r="N404" s="209"/>
      <c r="O404" s="209"/>
      <c r="P404" s="209"/>
      <c r="Q404" s="209"/>
      <c r="R404" s="209"/>
      <c r="S404" s="209"/>
      <c r="T404" s="210"/>
      <c r="AT404" s="211" t="s">
        <v>336</v>
      </c>
      <c r="AU404" s="211" t="s">
        <v>87</v>
      </c>
      <c r="AV404" s="13" t="s">
        <v>87</v>
      </c>
      <c r="AW404" s="13" t="s">
        <v>37</v>
      </c>
      <c r="AX404" s="13" t="s">
        <v>76</v>
      </c>
      <c r="AY404" s="211" t="s">
        <v>324</v>
      </c>
    </row>
    <row r="405" spans="1:65" s="13" customFormat="1" ht="11.25">
      <c r="B405" s="201"/>
      <c r="C405" s="202"/>
      <c r="D405" s="195" t="s">
        <v>336</v>
      </c>
      <c r="E405" s="203" t="s">
        <v>19</v>
      </c>
      <c r="F405" s="204" t="s">
        <v>256</v>
      </c>
      <c r="G405" s="202"/>
      <c r="H405" s="205">
        <v>8.0079999999999991</v>
      </c>
      <c r="I405" s="206"/>
      <c r="J405" s="202"/>
      <c r="K405" s="202"/>
      <c r="L405" s="207"/>
      <c r="M405" s="208"/>
      <c r="N405" s="209"/>
      <c r="O405" s="209"/>
      <c r="P405" s="209"/>
      <c r="Q405" s="209"/>
      <c r="R405" s="209"/>
      <c r="S405" s="209"/>
      <c r="T405" s="210"/>
      <c r="AT405" s="211" t="s">
        <v>336</v>
      </c>
      <c r="AU405" s="211" t="s">
        <v>87</v>
      </c>
      <c r="AV405" s="13" t="s">
        <v>87</v>
      </c>
      <c r="AW405" s="13" t="s">
        <v>37</v>
      </c>
      <c r="AX405" s="13" t="s">
        <v>76</v>
      </c>
      <c r="AY405" s="211" t="s">
        <v>324</v>
      </c>
    </row>
    <row r="406" spans="1:65" s="13" customFormat="1" ht="11.25">
      <c r="B406" s="201"/>
      <c r="C406" s="202"/>
      <c r="D406" s="195" t="s">
        <v>336</v>
      </c>
      <c r="E406" s="203" t="s">
        <v>19</v>
      </c>
      <c r="F406" s="204" t="s">
        <v>244</v>
      </c>
      <c r="G406" s="202"/>
      <c r="H406" s="205">
        <v>16.52</v>
      </c>
      <c r="I406" s="206"/>
      <c r="J406" s="202"/>
      <c r="K406" s="202"/>
      <c r="L406" s="207"/>
      <c r="M406" s="208"/>
      <c r="N406" s="209"/>
      <c r="O406" s="209"/>
      <c r="P406" s="209"/>
      <c r="Q406" s="209"/>
      <c r="R406" s="209"/>
      <c r="S406" s="209"/>
      <c r="T406" s="210"/>
      <c r="AT406" s="211" t="s">
        <v>336</v>
      </c>
      <c r="AU406" s="211" t="s">
        <v>87</v>
      </c>
      <c r="AV406" s="13" t="s">
        <v>87</v>
      </c>
      <c r="AW406" s="13" t="s">
        <v>37</v>
      </c>
      <c r="AX406" s="13" t="s">
        <v>76</v>
      </c>
      <c r="AY406" s="211" t="s">
        <v>324</v>
      </c>
    </row>
    <row r="407" spans="1:65" s="13" customFormat="1" ht="11.25">
      <c r="B407" s="201"/>
      <c r="C407" s="202"/>
      <c r="D407" s="195" t="s">
        <v>336</v>
      </c>
      <c r="E407" s="203" t="s">
        <v>19</v>
      </c>
      <c r="F407" s="204" t="s">
        <v>675</v>
      </c>
      <c r="G407" s="202"/>
      <c r="H407" s="205">
        <v>71.915000000000006</v>
      </c>
      <c r="I407" s="206"/>
      <c r="J407" s="202"/>
      <c r="K407" s="202"/>
      <c r="L407" s="207"/>
      <c r="M407" s="208"/>
      <c r="N407" s="209"/>
      <c r="O407" s="209"/>
      <c r="P407" s="209"/>
      <c r="Q407" s="209"/>
      <c r="R407" s="209"/>
      <c r="S407" s="209"/>
      <c r="T407" s="210"/>
      <c r="AT407" s="211" t="s">
        <v>336</v>
      </c>
      <c r="AU407" s="211" t="s">
        <v>87</v>
      </c>
      <c r="AV407" s="13" t="s">
        <v>87</v>
      </c>
      <c r="AW407" s="13" t="s">
        <v>37</v>
      </c>
      <c r="AX407" s="13" t="s">
        <v>76</v>
      </c>
      <c r="AY407" s="211" t="s">
        <v>324</v>
      </c>
    </row>
    <row r="408" spans="1:65" s="13" customFormat="1" ht="11.25">
      <c r="B408" s="201"/>
      <c r="C408" s="202"/>
      <c r="D408" s="195" t="s">
        <v>336</v>
      </c>
      <c r="E408" s="203" t="s">
        <v>19</v>
      </c>
      <c r="F408" s="204" t="s">
        <v>676</v>
      </c>
      <c r="G408" s="202"/>
      <c r="H408" s="205">
        <v>-408.30599999999998</v>
      </c>
      <c r="I408" s="206"/>
      <c r="J408" s="202"/>
      <c r="K408" s="202"/>
      <c r="L408" s="207"/>
      <c r="M408" s="208"/>
      <c r="N408" s="209"/>
      <c r="O408" s="209"/>
      <c r="P408" s="209"/>
      <c r="Q408" s="209"/>
      <c r="R408" s="209"/>
      <c r="S408" s="209"/>
      <c r="T408" s="210"/>
      <c r="AT408" s="211" t="s">
        <v>336</v>
      </c>
      <c r="AU408" s="211" t="s">
        <v>87</v>
      </c>
      <c r="AV408" s="13" t="s">
        <v>87</v>
      </c>
      <c r="AW408" s="13" t="s">
        <v>37</v>
      </c>
      <c r="AX408" s="13" t="s">
        <v>76</v>
      </c>
      <c r="AY408" s="211" t="s">
        <v>324</v>
      </c>
    </row>
    <row r="409" spans="1:65" s="14" customFormat="1" ht="11.25">
      <c r="B409" s="212"/>
      <c r="C409" s="213"/>
      <c r="D409" s="195" t="s">
        <v>336</v>
      </c>
      <c r="E409" s="214" t="s">
        <v>224</v>
      </c>
      <c r="F409" s="215" t="s">
        <v>349</v>
      </c>
      <c r="G409" s="213"/>
      <c r="H409" s="216">
        <v>1855.2229999999995</v>
      </c>
      <c r="I409" s="217"/>
      <c r="J409" s="213"/>
      <c r="K409" s="213"/>
      <c r="L409" s="218"/>
      <c r="M409" s="219"/>
      <c r="N409" s="220"/>
      <c r="O409" s="220"/>
      <c r="P409" s="220"/>
      <c r="Q409" s="220"/>
      <c r="R409" s="220"/>
      <c r="S409" s="220"/>
      <c r="T409" s="221"/>
      <c r="AT409" s="222" t="s">
        <v>336</v>
      </c>
      <c r="AU409" s="222" t="s">
        <v>87</v>
      </c>
      <c r="AV409" s="14" t="s">
        <v>330</v>
      </c>
      <c r="AW409" s="14" t="s">
        <v>37</v>
      </c>
      <c r="AX409" s="14" t="s">
        <v>84</v>
      </c>
      <c r="AY409" s="222" t="s">
        <v>324</v>
      </c>
    </row>
    <row r="410" spans="1:65" s="2" customFormat="1" ht="14.45" customHeight="1">
      <c r="A410" s="36"/>
      <c r="B410" s="37"/>
      <c r="C410" s="182" t="s">
        <v>677</v>
      </c>
      <c r="D410" s="182" t="s">
        <v>326</v>
      </c>
      <c r="E410" s="183" t="s">
        <v>678</v>
      </c>
      <c r="F410" s="184" t="s">
        <v>679</v>
      </c>
      <c r="G410" s="185" t="s">
        <v>152</v>
      </c>
      <c r="H410" s="186">
        <v>18552.23</v>
      </c>
      <c r="I410" s="187"/>
      <c r="J410" s="188">
        <f>ROUND(I410*H410,2)</f>
        <v>0</v>
      </c>
      <c r="K410" s="184" t="s">
        <v>329</v>
      </c>
      <c r="L410" s="41"/>
      <c r="M410" s="189" t="s">
        <v>19</v>
      </c>
      <c r="N410" s="190" t="s">
        <v>47</v>
      </c>
      <c r="O410" s="66"/>
      <c r="P410" s="191">
        <f>O410*H410</f>
        <v>0</v>
      </c>
      <c r="Q410" s="191">
        <v>0</v>
      </c>
      <c r="R410" s="191">
        <f>Q410*H410</f>
        <v>0</v>
      </c>
      <c r="S410" s="191">
        <v>0</v>
      </c>
      <c r="T410" s="192">
        <f>S410*H410</f>
        <v>0</v>
      </c>
      <c r="U410" s="36"/>
      <c r="V410" s="36"/>
      <c r="W410" s="36"/>
      <c r="X410" s="36"/>
      <c r="Y410" s="36"/>
      <c r="Z410" s="36"/>
      <c r="AA410" s="36"/>
      <c r="AB410" s="36"/>
      <c r="AC410" s="36"/>
      <c r="AD410" s="36"/>
      <c r="AE410" s="36"/>
      <c r="AR410" s="193" t="s">
        <v>330</v>
      </c>
      <c r="AT410" s="193" t="s">
        <v>326</v>
      </c>
      <c r="AU410" s="193" t="s">
        <v>87</v>
      </c>
      <c r="AY410" s="19" t="s">
        <v>324</v>
      </c>
      <c r="BE410" s="194">
        <f>IF(N410="základní",J410,0)</f>
        <v>0</v>
      </c>
      <c r="BF410" s="194">
        <f>IF(N410="snížená",J410,0)</f>
        <v>0</v>
      </c>
      <c r="BG410" s="194">
        <f>IF(N410="zákl. přenesená",J410,0)</f>
        <v>0</v>
      </c>
      <c r="BH410" s="194">
        <f>IF(N410="sníž. přenesená",J410,0)</f>
        <v>0</v>
      </c>
      <c r="BI410" s="194">
        <f>IF(N410="nulová",J410,0)</f>
        <v>0</v>
      </c>
      <c r="BJ410" s="19" t="s">
        <v>84</v>
      </c>
      <c r="BK410" s="194">
        <f>ROUND(I410*H410,2)</f>
        <v>0</v>
      </c>
      <c r="BL410" s="19" t="s">
        <v>330</v>
      </c>
      <c r="BM410" s="193" t="s">
        <v>680</v>
      </c>
    </row>
    <row r="411" spans="1:65" s="2" customFormat="1" ht="19.5">
      <c r="A411" s="36"/>
      <c r="B411" s="37"/>
      <c r="C411" s="38"/>
      <c r="D411" s="195" t="s">
        <v>332</v>
      </c>
      <c r="E411" s="38"/>
      <c r="F411" s="196" t="s">
        <v>681</v>
      </c>
      <c r="G411" s="38"/>
      <c r="H411" s="38"/>
      <c r="I411" s="197"/>
      <c r="J411" s="38"/>
      <c r="K411" s="38"/>
      <c r="L411" s="41"/>
      <c r="M411" s="198"/>
      <c r="N411" s="199"/>
      <c r="O411" s="66"/>
      <c r="P411" s="66"/>
      <c r="Q411" s="66"/>
      <c r="R411" s="66"/>
      <c r="S411" s="66"/>
      <c r="T411" s="67"/>
      <c r="U411" s="36"/>
      <c r="V411" s="36"/>
      <c r="W411" s="36"/>
      <c r="X411" s="36"/>
      <c r="Y411" s="36"/>
      <c r="Z411" s="36"/>
      <c r="AA411" s="36"/>
      <c r="AB411" s="36"/>
      <c r="AC411" s="36"/>
      <c r="AD411" s="36"/>
      <c r="AE411" s="36"/>
      <c r="AT411" s="19" t="s">
        <v>332</v>
      </c>
      <c r="AU411" s="19" t="s">
        <v>87</v>
      </c>
    </row>
    <row r="412" spans="1:65" s="2" customFormat="1" ht="136.5">
      <c r="A412" s="36"/>
      <c r="B412" s="37"/>
      <c r="C412" s="38"/>
      <c r="D412" s="195" t="s">
        <v>334</v>
      </c>
      <c r="E412" s="38"/>
      <c r="F412" s="200" t="s">
        <v>666</v>
      </c>
      <c r="G412" s="38"/>
      <c r="H412" s="38"/>
      <c r="I412" s="197"/>
      <c r="J412" s="38"/>
      <c r="K412" s="38"/>
      <c r="L412" s="41"/>
      <c r="M412" s="198"/>
      <c r="N412" s="199"/>
      <c r="O412" s="66"/>
      <c r="P412" s="66"/>
      <c r="Q412" s="66"/>
      <c r="R412" s="66"/>
      <c r="S412" s="66"/>
      <c r="T412" s="67"/>
      <c r="U412" s="36"/>
      <c r="V412" s="36"/>
      <c r="W412" s="36"/>
      <c r="X412" s="36"/>
      <c r="Y412" s="36"/>
      <c r="Z412" s="36"/>
      <c r="AA412" s="36"/>
      <c r="AB412" s="36"/>
      <c r="AC412" s="36"/>
      <c r="AD412" s="36"/>
      <c r="AE412" s="36"/>
      <c r="AT412" s="19" t="s">
        <v>334</v>
      </c>
      <c r="AU412" s="19" t="s">
        <v>87</v>
      </c>
    </row>
    <row r="413" spans="1:65" s="13" customFormat="1" ht="11.25">
      <c r="B413" s="201"/>
      <c r="C413" s="202"/>
      <c r="D413" s="195" t="s">
        <v>336</v>
      </c>
      <c r="E413" s="203" t="s">
        <v>19</v>
      </c>
      <c r="F413" s="204" t="s">
        <v>682</v>
      </c>
      <c r="G413" s="202"/>
      <c r="H413" s="205">
        <v>18552.23</v>
      </c>
      <c r="I413" s="206"/>
      <c r="J413" s="202"/>
      <c r="K413" s="202"/>
      <c r="L413" s="207"/>
      <c r="M413" s="208"/>
      <c r="N413" s="209"/>
      <c r="O413" s="209"/>
      <c r="P413" s="209"/>
      <c r="Q413" s="209"/>
      <c r="R413" s="209"/>
      <c r="S413" s="209"/>
      <c r="T413" s="210"/>
      <c r="AT413" s="211" t="s">
        <v>336</v>
      </c>
      <c r="AU413" s="211" t="s">
        <v>87</v>
      </c>
      <c r="AV413" s="13" t="s">
        <v>87</v>
      </c>
      <c r="AW413" s="13" t="s">
        <v>37</v>
      </c>
      <c r="AX413" s="13" t="s">
        <v>84</v>
      </c>
      <c r="AY413" s="211" t="s">
        <v>324</v>
      </c>
    </row>
    <row r="414" spans="1:65" s="2" customFormat="1" ht="14.45" customHeight="1">
      <c r="A414" s="36"/>
      <c r="B414" s="37"/>
      <c r="C414" s="182" t="s">
        <v>683</v>
      </c>
      <c r="D414" s="254" t="s">
        <v>326</v>
      </c>
      <c r="E414" s="183" t="s">
        <v>684</v>
      </c>
      <c r="F414" s="184" t="s">
        <v>685</v>
      </c>
      <c r="G414" s="185" t="s">
        <v>152</v>
      </c>
      <c r="H414" s="186">
        <v>683.298</v>
      </c>
      <c r="I414" s="187"/>
      <c r="J414" s="188">
        <f>ROUND(I414*H414,2)</f>
        <v>0</v>
      </c>
      <c r="K414" s="184" t="s">
        <v>329</v>
      </c>
      <c r="L414" s="41"/>
      <c r="M414" s="189" t="s">
        <v>19</v>
      </c>
      <c r="N414" s="190" t="s">
        <v>47</v>
      </c>
      <c r="O414" s="66"/>
      <c r="P414" s="191">
        <f>O414*H414</f>
        <v>0</v>
      </c>
      <c r="Q414" s="191">
        <v>0</v>
      </c>
      <c r="R414" s="191">
        <f>Q414*H414</f>
        <v>0</v>
      </c>
      <c r="S414" s="191">
        <v>0</v>
      </c>
      <c r="T414" s="192">
        <f>S414*H414</f>
        <v>0</v>
      </c>
      <c r="U414" s="36"/>
      <c r="V414" s="36"/>
      <c r="W414" s="36"/>
      <c r="X414" s="36"/>
      <c r="Y414" s="36"/>
      <c r="Z414" s="36"/>
      <c r="AA414" s="36"/>
      <c r="AB414" s="36"/>
      <c r="AC414" s="36"/>
      <c r="AD414" s="36"/>
      <c r="AE414" s="36"/>
      <c r="AR414" s="193" t="s">
        <v>330</v>
      </c>
      <c r="AT414" s="193" t="s">
        <v>326</v>
      </c>
      <c r="AU414" s="193" t="s">
        <v>87</v>
      </c>
      <c r="AY414" s="19" t="s">
        <v>324</v>
      </c>
      <c r="BE414" s="194">
        <f>IF(N414="základní",J414,0)</f>
        <v>0</v>
      </c>
      <c r="BF414" s="194">
        <f>IF(N414="snížená",J414,0)</f>
        <v>0</v>
      </c>
      <c r="BG414" s="194">
        <f>IF(N414="zákl. přenesená",J414,0)</f>
        <v>0</v>
      </c>
      <c r="BH414" s="194">
        <f>IF(N414="sníž. přenesená",J414,0)</f>
        <v>0</v>
      </c>
      <c r="BI414" s="194">
        <f>IF(N414="nulová",J414,0)</f>
        <v>0</v>
      </c>
      <c r="BJ414" s="19" t="s">
        <v>84</v>
      </c>
      <c r="BK414" s="194">
        <f>ROUND(I414*H414,2)</f>
        <v>0</v>
      </c>
      <c r="BL414" s="19" t="s">
        <v>330</v>
      </c>
      <c r="BM414" s="193" t="s">
        <v>686</v>
      </c>
    </row>
    <row r="415" spans="1:65" s="2" customFormat="1" ht="19.5">
      <c r="A415" s="36"/>
      <c r="B415" s="37"/>
      <c r="C415" s="38"/>
      <c r="D415" s="195" t="s">
        <v>332</v>
      </c>
      <c r="E415" s="38"/>
      <c r="F415" s="196" t="s">
        <v>687</v>
      </c>
      <c r="G415" s="38"/>
      <c r="H415" s="38"/>
      <c r="I415" s="197"/>
      <c r="J415" s="38"/>
      <c r="K415" s="38"/>
      <c r="L415" s="41"/>
      <c r="M415" s="198"/>
      <c r="N415" s="199"/>
      <c r="O415" s="66"/>
      <c r="P415" s="66"/>
      <c r="Q415" s="66"/>
      <c r="R415" s="66"/>
      <c r="S415" s="66"/>
      <c r="T415" s="67"/>
      <c r="U415" s="36"/>
      <c r="V415" s="36"/>
      <c r="W415" s="36"/>
      <c r="X415" s="36"/>
      <c r="Y415" s="36"/>
      <c r="Z415" s="36"/>
      <c r="AA415" s="36"/>
      <c r="AB415" s="36"/>
      <c r="AC415" s="36"/>
      <c r="AD415" s="36"/>
      <c r="AE415" s="36"/>
      <c r="AT415" s="19" t="s">
        <v>332</v>
      </c>
      <c r="AU415" s="19" t="s">
        <v>87</v>
      </c>
    </row>
    <row r="416" spans="1:65" s="2" customFormat="1" ht="136.5">
      <c r="A416" s="36"/>
      <c r="B416" s="37"/>
      <c r="C416" s="38"/>
      <c r="D416" s="195" t="s">
        <v>334</v>
      </c>
      <c r="E416" s="38"/>
      <c r="F416" s="200" t="s">
        <v>666</v>
      </c>
      <c r="G416" s="38"/>
      <c r="H416" s="38"/>
      <c r="I416" s="197"/>
      <c r="J416" s="38"/>
      <c r="K416" s="38"/>
      <c r="L416" s="41"/>
      <c r="M416" s="198"/>
      <c r="N416" s="199"/>
      <c r="O416" s="66"/>
      <c r="P416" s="66"/>
      <c r="Q416" s="66"/>
      <c r="R416" s="66"/>
      <c r="S416" s="66"/>
      <c r="T416" s="67"/>
      <c r="U416" s="36"/>
      <c r="V416" s="36"/>
      <c r="W416" s="36"/>
      <c r="X416" s="36"/>
      <c r="Y416" s="36"/>
      <c r="Z416" s="36"/>
      <c r="AA416" s="36"/>
      <c r="AB416" s="36"/>
      <c r="AC416" s="36"/>
      <c r="AD416" s="36"/>
      <c r="AE416" s="36"/>
      <c r="AT416" s="19" t="s">
        <v>334</v>
      </c>
      <c r="AU416" s="19" t="s">
        <v>87</v>
      </c>
    </row>
    <row r="417" spans="1:65" s="15" customFormat="1" ht="11.25">
      <c r="B417" s="223"/>
      <c r="C417" s="224"/>
      <c r="D417" s="195" t="s">
        <v>336</v>
      </c>
      <c r="E417" s="225" t="s">
        <v>19</v>
      </c>
      <c r="F417" s="226" t="s">
        <v>688</v>
      </c>
      <c r="G417" s="224"/>
      <c r="H417" s="225" t="s">
        <v>19</v>
      </c>
      <c r="I417" s="227"/>
      <c r="J417" s="224"/>
      <c r="K417" s="224"/>
      <c r="L417" s="228"/>
      <c r="M417" s="229"/>
      <c r="N417" s="230"/>
      <c r="O417" s="230"/>
      <c r="P417" s="230"/>
      <c r="Q417" s="230"/>
      <c r="R417" s="230"/>
      <c r="S417" s="230"/>
      <c r="T417" s="231"/>
      <c r="AT417" s="232" t="s">
        <v>336</v>
      </c>
      <c r="AU417" s="232" t="s">
        <v>87</v>
      </c>
      <c r="AV417" s="15" t="s">
        <v>84</v>
      </c>
      <c r="AW417" s="15" t="s">
        <v>37</v>
      </c>
      <c r="AX417" s="15" t="s">
        <v>76</v>
      </c>
      <c r="AY417" s="232" t="s">
        <v>324</v>
      </c>
    </row>
    <row r="418" spans="1:65" s="13" customFormat="1" ht="11.25">
      <c r="B418" s="201"/>
      <c r="C418" s="202"/>
      <c r="D418" s="195" t="s">
        <v>336</v>
      </c>
      <c r="E418" s="203" t="s">
        <v>19</v>
      </c>
      <c r="F418" s="204" t="s">
        <v>262</v>
      </c>
      <c r="G418" s="202"/>
      <c r="H418" s="205">
        <v>629.48400000000004</v>
      </c>
      <c r="I418" s="206"/>
      <c r="J418" s="202"/>
      <c r="K418" s="202"/>
      <c r="L418" s="207"/>
      <c r="M418" s="208"/>
      <c r="N418" s="209"/>
      <c r="O418" s="209"/>
      <c r="P418" s="209"/>
      <c r="Q418" s="209"/>
      <c r="R418" s="209"/>
      <c r="S418" s="209"/>
      <c r="T418" s="210"/>
      <c r="AT418" s="211" t="s">
        <v>336</v>
      </c>
      <c r="AU418" s="211" t="s">
        <v>87</v>
      </c>
      <c r="AV418" s="13" t="s">
        <v>87</v>
      </c>
      <c r="AW418" s="13" t="s">
        <v>37</v>
      </c>
      <c r="AX418" s="13" t="s">
        <v>76</v>
      </c>
      <c r="AY418" s="211" t="s">
        <v>324</v>
      </c>
    </row>
    <row r="419" spans="1:65" s="13" customFormat="1" ht="11.25">
      <c r="B419" s="201"/>
      <c r="C419" s="202"/>
      <c r="D419" s="195" t="s">
        <v>336</v>
      </c>
      <c r="E419" s="203" t="s">
        <v>19</v>
      </c>
      <c r="F419" s="204" t="s">
        <v>166</v>
      </c>
      <c r="G419" s="202"/>
      <c r="H419" s="205">
        <v>53.814</v>
      </c>
      <c r="I419" s="206"/>
      <c r="J419" s="202"/>
      <c r="K419" s="202"/>
      <c r="L419" s="207"/>
      <c r="M419" s="208"/>
      <c r="N419" s="209"/>
      <c r="O419" s="209"/>
      <c r="P419" s="209"/>
      <c r="Q419" s="209"/>
      <c r="R419" s="209"/>
      <c r="S419" s="209"/>
      <c r="T419" s="210"/>
      <c r="AT419" s="211" t="s">
        <v>336</v>
      </c>
      <c r="AU419" s="211" t="s">
        <v>87</v>
      </c>
      <c r="AV419" s="13" t="s">
        <v>87</v>
      </c>
      <c r="AW419" s="13" t="s">
        <v>37</v>
      </c>
      <c r="AX419" s="13" t="s">
        <v>76</v>
      </c>
      <c r="AY419" s="211" t="s">
        <v>324</v>
      </c>
    </row>
    <row r="420" spans="1:65" s="14" customFormat="1" ht="11.25">
      <c r="B420" s="212"/>
      <c r="C420" s="213"/>
      <c r="D420" s="195" t="s">
        <v>336</v>
      </c>
      <c r="E420" s="214" t="s">
        <v>227</v>
      </c>
      <c r="F420" s="215" t="s">
        <v>349</v>
      </c>
      <c r="G420" s="213"/>
      <c r="H420" s="216">
        <v>683.298</v>
      </c>
      <c r="I420" s="217"/>
      <c r="J420" s="213"/>
      <c r="K420" s="213"/>
      <c r="L420" s="218"/>
      <c r="M420" s="219"/>
      <c r="N420" s="220"/>
      <c r="O420" s="220"/>
      <c r="P420" s="220"/>
      <c r="Q420" s="220"/>
      <c r="R420" s="220"/>
      <c r="S420" s="220"/>
      <c r="T420" s="221"/>
      <c r="AT420" s="222" t="s">
        <v>336</v>
      </c>
      <c r="AU420" s="222" t="s">
        <v>87</v>
      </c>
      <c r="AV420" s="14" t="s">
        <v>330</v>
      </c>
      <c r="AW420" s="14" t="s">
        <v>37</v>
      </c>
      <c r="AX420" s="14" t="s">
        <v>84</v>
      </c>
      <c r="AY420" s="222" t="s">
        <v>324</v>
      </c>
    </row>
    <row r="421" spans="1:65" s="2" customFormat="1" ht="14.45" customHeight="1">
      <c r="A421" s="36"/>
      <c r="B421" s="37"/>
      <c r="C421" s="182" t="s">
        <v>211</v>
      </c>
      <c r="D421" s="182" t="s">
        <v>326</v>
      </c>
      <c r="E421" s="183" t="s">
        <v>689</v>
      </c>
      <c r="F421" s="184" t="s">
        <v>690</v>
      </c>
      <c r="G421" s="185" t="s">
        <v>152</v>
      </c>
      <c r="H421" s="186">
        <v>6832.98</v>
      </c>
      <c r="I421" s="187"/>
      <c r="J421" s="188">
        <f>ROUND(I421*H421,2)</f>
        <v>0</v>
      </c>
      <c r="K421" s="184" t="s">
        <v>329</v>
      </c>
      <c r="L421" s="41"/>
      <c r="M421" s="189" t="s">
        <v>19</v>
      </c>
      <c r="N421" s="190" t="s">
        <v>47</v>
      </c>
      <c r="O421" s="66"/>
      <c r="P421" s="191">
        <f>O421*H421</f>
        <v>0</v>
      </c>
      <c r="Q421" s="191">
        <v>0</v>
      </c>
      <c r="R421" s="191">
        <f>Q421*H421</f>
        <v>0</v>
      </c>
      <c r="S421" s="191">
        <v>0</v>
      </c>
      <c r="T421" s="192">
        <f>S421*H421</f>
        <v>0</v>
      </c>
      <c r="U421" s="36"/>
      <c r="V421" s="36"/>
      <c r="W421" s="36"/>
      <c r="X421" s="36"/>
      <c r="Y421" s="36"/>
      <c r="Z421" s="36"/>
      <c r="AA421" s="36"/>
      <c r="AB421" s="36"/>
      <c r="AC421" s="36"/>
      <c r="AD421" s="36"/>
      <c r="AE421" s="36"/>
      <c r="AR421" s="193" t="s">
        <v>330</v>
      </c>
      <c r="AT421" s="193" t="s">
        <v>326</v>
      </c>
      <c r="AU421" s="193" t="s">
        <v>87</v>
      </c>
      <c r="AY421" s="19" t="s">
        <v>324</v>
      </c>
      <c r="BE421" s="194">
        <f>IF(N421="základní",J421,0)</f>
        <v>0</v>
      </c>
      <c r="BF421" s="194">
        <f>IF(N421="snížená",J421,0)</f>
        <v>0</v>
      </c>
      <c r="BG421" s="194">
        <f>IF(N421="zákl. přenesená",J421,0)</f>
        <v>0</v>
      </c>
      <c r="BH421" s="194">
        <f>IF(N421="sníž. přenesená",J421,0)</f>
        <v>0</v>
      </c>
      <c r="BI421" s="194">
        <f>IF(N421="nulová",J421,0)</f>
        <v>0</v>
      </c>
      <c r="BJ421" s="19" t="s">
        <v>84</v>
      </c>
      <c r="BK421" s="194">
        <f>ROUND(I421*H421,2)</f>
        <v>0</v>
      </c>
      <c r="BL421" s="19" t="s">
        <v>330</v>
      </c>
      <c r="BM421" s="193" t="s">
        <v>691</v>
      </c>
    </row>
    <row r="422" spans="1:65" s="2" customFormat="1" ht="19.5">
      <c r="A422" s="36"/>
      <c r="B422" s="37"/>
      <c r="C422" s="38"/>
      <c r="D422" s="195" t="s">
        <v>332</v>
      </c>
      <c r="E422" s="38"/>
      <c r="F422" s="196" t="s">
        <v>692</v>
      </c>
      <c r="G422" s="38"/>
      <c r="H422" s="38"/>
      <c r="I422" s="197"/>
      <c r="J422" s="38"/>
      <c r="K422" s="38"/>
      <c r="L422" s="41"/>
      <c r="M422" s="198"/>
      <c r="N422" s="199"/>
      <c r="O422" s="66"/>
      <c r="P422" s="66"/>
      <c r="Q422" s="66"/>
      <c r="R422" s="66"/>
      <c r="S422" s="66"/>
      <c r="T422" s="67"/>
      <c r="U422" s="36"/>
      <c r="V422" s="36"/>
      <c r="W422" s="36"/>
      <c r="X422" s="36"/>
      <c r="Y422" s="36"/>
      <c r="Z422" s="36"/>
      <c r="AA422" s="36"/>
      <c r="AB422" s="36"/>
      <c r="AC422" s="36"/>
      <c r="AD422" s="36"/>
      <c r="AE422" s="36"/>
      <c r="AT422" s="19" t="s">
        <v>332</v>
      </c>
      <c r="AU422" s="19" t="s">
        <v>87</v>
      </c>
    </row>
    <row r="423" spans="1:65" s="2" customFormat="1" ht="136.5">
      <c r="A423" s="36"/>
      <c r="B423" s="37"/>
      <c r="C423" s="38"/>
      <c r="D423" s="195" t="s">
        <v>334</v>
      </c>
      <c r="E423" s="38"/>
      <c r="F423" s="200" t="s">
        <v>666</v>
      </c>
      <c r="G423" s="38"/>
      <c r="H423" s="38"/>
      <c r="I423" s="197"/>
      <c r="J423" s="38"/>
      <c r="K423" s="38"/>
      <c r="L423" s="41"/>
      <c r="M423" s="198"/>
      <c r="N423" s="199"/>
      <c r="O423" s="66"/>
      <c r="P423" s="66"/>
      <c r="Q423" s="66"/>
      <c r="R423" s="66"/>
      <c r="S423" s="66"/>
      <c r="T423" s="67"/>
      <c r="U423" s="36"/>
      <c r="V423" s="36"/>
      <c r="W423" s="36"/>
      <c r="X423" s="36"/>
      <c r="Y423" s="36"/>
      <c r="Z423" s="36"/>
      <c r="AA423" s="36"/>
      <c r="AB423" s="36"/>
      <c r="AC423" s="36"/>
      <c r="AD423" s="36"/>
      <c r="AE423" s="36"/>
      <c r="AT423" s="19" t="s">
        <v>334</v>
      </c>
      <c r="AU423" s="19" t="s">
        <v>87</v>
      </c>
    </row>
    <row r="424" spans="1:65" s="13" customFormat="1" ht="11.25">
      <c r="B424" s="201"/>
      <c r="C424" s="202"/>
      <c r="D424" s="195" t="s">
        <v>336</v>
      </c>
      <c r="E424" s="203" t="s">
        <v>19</v>
      </c>
      <c r="F424" s="204" t="s">
        <v>693</v>
      </c>
      <c r="G424" s="202"/>
      <c r="H424" s="205">
        <v>6832.98</v>
      </c>
      <c r="I424" s="206"/>
      <c r="J424" s="202"/>
      <c r="K424" s="202"/>
      <c r="L424" s="207"/>
      <c r="M424" s="208"/>
      <c r="N424" s="209"/>
      <c r="O424" s="209"/>
      <c r="P424" s="209"/>
      <c r="Q424" s="209"/>
      <c r="R424" s="209"/>
      <c r="S424" s="209"/>
      <c r="T424" s="210"/>
      <c r="AT424" s="211" t="s">
        <v>336</v>
      </c>
      <c r="AU424" s="211" t="s">
        <v>87</v>
      </c>
      <c r="AV424" s="13" t="s">
        <v>87</v>
      </c>
      <c r="AW424" s="13" t="s">
        <v>37</v>
      </c>
      <c r="AX424" s="13" t="s">
        <v>84</v>
      </c>
      <c r="AY424" s="211" t="s">
        <v>324</v>
      </c>
    </row>
    <row r="425" spans="1:65" s="2" customFormat="1" ht="14.45" customHeight="1">
      <c r="A425" s="36"/>
      <c r="B425" s="37"/>
      <c r="C425" s="182" t="s">
        <v>165</v>
      </c>
      <c r="D425" s="182" t="s">
        <v>326</v>
      </c>
      <c r="E425" s="183" t="s">
        <v>694</v>
      </c>
      <c r="F425" s="184" t="s">
        <v>695</v>
      </c>
      <c r="G425" s="185" t="s">
        <v>152</v>
      </c>
      <c r="H425" s="186">
        <v>170.32</v>
      </c>
      <c r="I425" s="187"/>
      <c r="J425" s="188">
        <f>ROUND(I425*H425,2)</f>
        <v>0</v>
      </c>
      <c r="K425" s="184" t="s">
        <v>329</v>
      </c>
      <c r="L425" s="41"/>
      <c r="M425" s="189" t="s">
        <v>19</v>
      </c>
      <c r="N425" s="190" t="s">
        <v>47</v>
      </c>
      <c r="O425" s="66"/>
      <c r="P425" s="191">
        <f>O425*H425</f>
        <v>0</v>
      </c>
      <c r="Q425" s="191">
        <v>0</v>
      </c>
      <c r="R425" s="191">
        <f>Q425*H425</f>
        <v>0</v>
      </c>
      <c r="S425" s="191">
        <v>0</v>
      </c>
      <c r="T425" s="192">
        <f>S425*H425</f>
        <v>0</v>
      </c>
      <c r="U425" s="36"/>
      <c r="V425" s="36"/>
      <c r="W425" s="36"/>
      <c r="X425" s="36"/>
      <c r="Y425" s="36"/>
      <c r="Z425" s="36"/>
      <c r="AA425" s="36"/>
      <c r="AB425" s="36"/>
      <c r="AC425" s="36"/>
      <c r="AD425" s="36"/>
      <c r="AE425" s="36"/>
      <c r="AR425" s="193" t="s">
        <v>330</v>
      </c>
      <c r="AT425" s="193" t="s">
        <v>326</v>
      </c>
      <c r="AU425" s="193" t="s">
        <v>87</v>
      </c>
      <c r="AY425" s="19" t="s">
        <v>324</v>
      </c>
      <c r="BE425" s="194">
        <f>IF(N425="základní",J425,0)</f>
        <v>0</v>
      </c>
      <c r="BF425" s="194">
        <f>IF(N425="snížená",J425,0)</f>
        <v>0</v>
      </c>
      <c r="BG425" s="194">
        <f>IF(N425="zákl. přenesená",J425,0)</f>
        <v>0</v>
      </c>
      <c r="BH425" s="194">
        <f>IF(N425="sníž. přenesená",J425,0)</f>
        <v>0</v>
      </c>
      <c r="BI425" s="194">
        <f>IF(N425="nulová",J425,0)</f>
        <v>0</v>
      </c>
      <c r="BJ425" s="19" t="s">
        <v>84</v>
      </c>
      <c r="BK425" s="194">
        <f>ROUND(I425*H425,2)</f>
        <v>0</v>
      </c>
      <c r="BL425" s="19" t="s">
        <v>330</v>
      </c>
      <c r="BM425" s="193" t="s">
        <v>696</v>
      </c>
    </row>
    <row r="426" spans="1:65" s="2" customFormat="1" ht="11.25">
      <c r="A426" s="36"/>
      <c r="B426" s="37"/>
      <c r="C426" s="38"/>
      <c r="D426" s="195" t="s">
        <v>332</v>
      </c>
      <c r="E426" s="38"/>
      <c r="F426" s="196" t="s">
        <v>697</v>
      </c>
      <c r="G426" s="38"/>
      <c r="H426" s="38"/>
      <c r="I426" s="197"/>
      <c r="J426" s="38"/>
      <c r="K426" s="38"/>
      <c r="L426" s="41"/>
      <c r="M426" s="198"/>
      <c r="N426" s="199"/>
      <c r="O426" s="66"/>
      <c r="P426" s="66"/>
      <c r="Q426" s="66"/>
      <c r="R426" s="66"/>
      <c r="S426" s="66"/>
      <c r="T426" s="67"/>
      <c r="U426" s="36"/>
      <c r="V426" s="36"/>
      <c r="W426" s="36"/>
      <c r="X426" s="36"/>
      <c r="Y426" s="36"/>
      <c r="Z426" s="36"/>
      <c r="AA426" s="36"/>
      <c r="AB426" s="36"/>
      <c r="AC426" s="36"/>
      <c r="AD426" s="36"/>
      <c r="AE426" s="36"/>
      <c r="AT426" s="19" t="s">
        <v>332</v>
      </c>
      <c r="AU426" s="19" t="s">
        <v>87</v>
      </c>
    </row>
    <row r="427" spans="1:65" s="2" customFormat="1" ht="107.25">
      <c r="A427" s="36"/>
      <c r="B427" s="37"/>
      <c r="C427" s="38"/>
      <c r="D427" s="195" t="s">
        <v>334</v>
      </c>
      <c r="E427" s="38"/>
      <c r="F427" s="200" t="s">
        <v>698</v>
      </c>
      <c r="G427" s="38"/>
      <c r="H427" s="38"/>
      <c r="I427" s="197"/>
      <c r="J427" s="38"/>
      <c r="K427" s="38"/>
      <c r="L427" s="41"/>
      <c r="M427" s="198"/>
      <c r="N427" s="199"/>
      <c r="O427" s="66"/>
      <c r="P427" s="66"/>
      <c r="Q427" s="66"/>
      <c r="R427" s="66"/>
      <c r="S427" s="66"/>
      <c r="T427" s="67"/>
      <c r="U427" s="36"/>
      <c r="V427" s="36"/>
      <c r="W427" s="36"/>
      <c r="X427" s="36"/>
      <c r="Y427" s="36"/>
      <c r="Z427" s="36"/>
      <c r="AA427" s="36"/>
      <c r="AB427" s="36"/>
      <c r="AC427" s="36"/>
      <c r="AD427" s="36"/>
      <c r="AE427" s="36"/>
      <c r="AT427" s="19" t="s">
        <v>334</v>
      </c>
      <c r="AU427" s="19" t="s">
        <v>87</v>
      </c>
    </row>
    <row r="428" spans="1:65" s="13" customFormat="1" ht="11.25">
      <c r="B428" s="201"/>
      <c r="C428" s="202"/>
      <c r="D428" s="195" t="s">
        <v>336</v>
      </c>
      <c r="E428" s="203" t="s">
        <v>19</v>
      </c>
      <c r="F428" s="204" t="s">
        <v>699</v>
      </c>
      <c r="G428" s="202"/>
      <c r="H428" s="205">
        <v>93.54</v>
      </c>
      <c r="I428" s="206"/>
      <c r="J428" s="202"/>
      <c r="K428" s="202"/>
      <c r="L428" s="207"/>
      <c r="M428" s="208"/>
      <c r="N428" s="209"/>
      <c r="O428" s="209"/>
      <c r="P428" s="209"/>
      <c r="Q428" s="209"/>
      <c r="R428" s="209"/>
      <c r="S428" s="209"/>
      <c r="T428" s="210"/>
      <c r="AT428" s="211" t="s">
        <v>336</v>
      </c>
      <c r="AU428" s="211" t="s">
        <v>87</v>
      </c>
      <c r="AV428" s="13" t="s">
        <v>87</v>
      </c>
      <c r="AW428" s="13" t="s">
        <v>37</v>
      </c>
      <c r="AX428" s="13" t="s">
        <v>76</v>
      </c>
      <c r="AY428" s="211" t="s">
        <v>324</v>
      </c>
    </row>
    <row r="429" spans="1:65" s="13" customFormat="1" ht="11.25">
      <c r="B429" s="201"/>
      <c r="C429" s="202"/>
      <c r="D429" s="195" t="s">
        <v>336</v>
      </c>
      <c r="E429" s="203" t="s">
        <v>19</v>
      </c>
      <c r="F429" s="204" t="s">
        <v>700</v>
      </c>
      <c r="G429" s="202"/>
      <c r="H429" s="205">
        <v>76.78</v>
      </c>
      <c r="I429" s="206"/>
      <c r="J429" s="202"/>
      <c r="K429" s="202"/>
      <c r="L429" s="207"/>
      <c r="M429" s="208"/>
      <c r="N429" s="209"/>
      <c r="O429" s="209"/>
      <c r="P429" s="209"/>
      <c r="Q429" s="209"/>
      <c r="R429" s="209"/>
      <c r="S429" s="209"/>
      <c r="T429" s="210"/>
      <c r="AT429" s="211" t="s">
        <v>336</v>
      </c>
      <c r="AU429" s="211" t="s">
        <v>87</v>
      </c>
      <c r="AV429" s="13" t="s">
        <v>87</v>
      </c>
      <c r="AW429" s="13" t="s">
        <v>37</v>
      </c>
      <c r="AX429" s="13" t="s">
        <v>76</v>
      </c>
      <c r="AY429" s="211" t="s">
        <v>324</v>
      </c>
    </row>
    <row r="430" spans="1:65" s="14" customFormat="1" ht="11.25">
      <c r="B430" s="212"/>
      <c r="C430" s="213"/>
      <c r="D430" s="195" t="s">
        <v>336</v>
      </c>
      <c r="E430" s="214" t="s">
        <v>19</v>
      </c>
      <c r="F430" s="215" t="s">
        <v>349</v>
      </c>
      <c r="G430" s="213"/>
      <c r="H430" s="216">
        <v>170.32</v>
      </c>
      <c r="I430" s="217"/>
      <c r="J430" s="213"/>
      <c r="K430" s="213"/>
      <c r="L430" s="218"/>
      <c r="M430" s="219"/>
      <c r="N430" s="220"/>
      <c r="O430" s="220"/>
      <c r="P430" s="220"/>
      <c r="Q430" s="220"/>
      <c r="R430" s="220"/>
      <c r="S430" s="220"/>
      <c r="T430" s="221"/>
      <c r="AT430" s="222" t="s">
        <v>336</v>
      </c>
      <c r="AU430" s="222" t="s">
        <v>87</v>
      </c>
      <c r="AV430" s="14" t="s">
        <v>330</v>
      </c>
      <c r="AW430" s="14" t="s">
        <v>37</v>
      </c>
      <c r="AX430" s="14" t="s">
        <v>84</v>
      </c>
      <c r="AY430" s="222" t="s">
        <v>324</v>
      </c>
    </row>
    <row r="431" spans="1:65" s="2" customFormat="1" ht="14.45" customHeight="1">
      <c r="A431" s="36"/>
      <c r="B431" s="37"/>
      <c r="C431" s="182" t="s">
        <v>701</v>
      </c>
      <c r="D431" s="182" t="s">
        <v>326</v>
      </c>
      <c r="E431" s="183" t="s">
        <v>702</v>
      </c>
      <c r="F431" s="184" t="s">
        <v>703</v>
      </c>
      <c r="G431" s="185" t="s">
        <v>135</v>
      </c>
      <c r="H431" s="186">
        <v>333.5</v>
      </c>
      <c r="I431" s="187"/>
      <c r="J431" s="188">
        <f>ROUND(I431*H431,2)</f>
        <v>0</v>
      </c>
      <c r="K431" s="184" t="s">
        <v>329</v>
      </c>
      <c r="L431" s="41"/>
      <c r="M431" s="189" t="s">
        <v>19</v>
      </c>
      <c r="N431" s="190" t="s">
        <v>47</v>
      </c>
      <c r="O431" s="66"/>
      <c r="P431" s="191">
        <f>O431*H431</f>
        <v>0</v>
      </c>
      <c r="Q431" s="191">
        <v>0</v>
      </c>
      <c r="R431" s="191">
        <f>Q431*H431</f>
        <v>0</v>
      </c>
      <c r="S431" s="191">
        <v>0</v>
      </c>
      <c r="T431" s="192">
        <f>S431*H431</f>
        <v>0</v>
      </c>
      <c r="U431" s="36"/>
      <c r="V431" s="36"/>
      <c r="W431" s="36"/>
      <c r="X431" s="36"/>
      <c r="Y431" s="36"/>
      <c r="Z431" s="36"/>
      <c r="AA431" s="36"/>
      <c r="AB431" s="36"/>
      <c r="AC431" s="36"/>
      <c r="AD431" s="36"/>
      <c r="AE431" s="36"/>
      <c r="AR431" s="193" t="s">
        <v>330</v>
      </c>
      <c r="AT431" s="193" t="s">
        <v>326</v>
      </c>
      <c r="AU431" s="193" t="s">
        <v>87</v>
      </c>
      <c r="AY431" s="19" t="s">
        <v>324</v>
      </c>
      <c r="BE431" s="194">
        <f>IF(N431="základní",J431,0)</f>
        <v>0</v>
      </c>
      <c r="BF431" s="194">
        <f>IF(N431="snížená",J431,0)</f>
        <v>0</v>
      </c>
      <c r="BG431" s="194">
        <f>IF(N431="zákl. přenesená",J431,0)</f>
        <v>0</v>
      </c>
      <c r="BH431" s="194">
        <f>IF(N431="sníž. přenesená",J431,0)</f>
        <v>0</v>
      </c>
      <c r="BI431" s="194">
        <f>IF(N431="nulová",J431,0)</f>
        <v>0</v>
      </c>
      <c r="BJ431" s="19" t="s">
        <v>84</v>
      </c>
      <c r="BK431" s="194">
        <f>ROUND(I431*H431,2)</f>
        <v>0</v>
      </c>
      <c r="BL431" s="19" t="s">
        <v>330</v>
      </c>
      <c r="BM431" s="193" t="s">
        <v>704</v>
      </c>
    </row>
    <row r="432" spans="1:65" s="2" customFormat="1" ht="11.25">
      <c r="A432" s="36"/>
      <c r="B432" s="37"/>
      <c r="C432" s="38"/>
      <c r="D432" s="195" t="s">
        <v>332</v>
      </c>
      <c r="E432" s="38"/>
      <c r="F432" s="196" t="s">
        <v>705</v>
      </c>
      <c r="G432" s="38"/>
      <c r="H432" s="38"/>
      <c r="I432" s="197"/>
      <c r="J432" s="38"/>
      <c r="K432" s="38"/>
      <c r="L432" s="41"/>
      <c r="M432" s="198"/>
      <c r="N432" s="199"/>
      <c r="O432" s="66"/>
      <c r="P432" s="66"/>
      <c r="Q432" s="66"/>
      <c r="R432" s="66"/>
      <c r="S432" s="66"/>
      <c r="T432" s="67"/>
      <c r="U432" s="36"/>
      <c r="V432" s="36"/>
      <c r="W432" s="36"/>
      <c r="X432" s="36"/>
      <c r="Y432" s="36"/>
      <c r="Z432" s="36"/>
      <c r="AA432" s="36"/>
      <c r="AB432" s="36"/>
      <c r="AC432" s="36"/>
      <c r="AD432" s="36"/>
      <c r="AE432" s="36"/>
      <c r="AT432" s="19" t="s">
        <v>332</v>
      </c>
      <c r="AU432" s="19" t="s">
        <v>87</v>
      </c>
    </row>
    <row r="433" spans="1:65" s="15" customFormat="1" ht="11.25">
      <c r="B433" s="223"/>
      <c r="C433" s="224"/>
      <c r="D433" s="195" t="s">
        <v>336</v>
      </c>
      <c r="E433" s="225" t="s">
        <v>19</v>
      </c>
      <c r="F433" s="226" t="s">
        <v>706</v>
      </c>
      <c r="G433" s="224"/>
      <c r="H433" s="225" t="s">
        <v>19</v>
      </c>
      <c r="I433" s="227"/>
      <c r="J433" s="224"/>
      <c r="K433" s="224"/>
      <c r="L433" s="228"/>
      <c r="M433" s="229"/>
      <c r="N433" s="230"/>
      <c r="O433" s="230"/>
      <c r="P433" s="230"/>
      <c r="Q433" s="230"/>
      <c r="R433" s="230"/>
      <c r="S433" s="230"/>
      <c r="T433" s="231"/>
      <c r="AT433" s="232" t="s">
        <v>336</v>
      </c>
      <c r="AU433" s="232" t="s">
        <v>87</v>
      </c>
      <c r="AV433" s="15" t="s">
        <v>84</v>
      </c>
      <c r="AW433" s="15" t="s">
        <v>37</v>
      </c>
      <c r="AX433" s="15" t="s">
        <v>76</v>
      </c>
      <c r="AY433" s="232" t="s">
        <v>324</v>
      </c>
    </row>
    <row r="434" spans="1:65" s="13" customFormat="1" ht="11.25">
      <c r="B434" s="201"/>
      <c r="C434" s="202"/>
      <c r="D434" s="195" t="s">
        <v>336</v>
      </c>
      <c r="E434" s="203" t="s">
        <v>19</v>
      </c>
      <c r="F434" s="204" t="s">
        <v>707</v>
      </c>
      <c r="G434" s="202"/>
      <c r="H434" s="205">
        <v>333.5</v>
      </c>
      <c r="I434" s="206"/>
      <c r="J434" s="202"/>
      <c r="K434" s="202"/>
      <c r="L434" s="207"/>
      <c r="M434" s="208"/>
      <c r="N434" s="209"/>
      <c r="O434" s="209"/>
      <c r="P434" s="209"/>
      <c r="Q434" s="209"/>
      <c r="R434" s="209"/>
      <c r="S434" s="209"/>
      <c r="T434" s="210"/>
      <c r="AT434" s="211" t="s">
        <v>336</v>
      </c>
      <c r="AU434" s="211" t="s">
        <v>87</v>
      </c>
      <c r="AV434" s="13" t="s">
        <v>87</v>
      </c>
      <c r="AW434" s="13" t="s">
        <v>37</v>
      </c>
      <c r="AX434" s="13" t="s">
        <v>84</v>
      </c>
      <c r="AY434" s="211" t="s">
        <v>324</v>
      </c>
    </row>
    <row r="435" spans="1:65" s="2" customFormat="1" ht="14.45" customHeight="1">
      <c r="A435" s="36"/>
      <c r="B435" s="37"/>
      <c r="C435" s="182" t="s">
        <v>708</v>
      </c>
      <c r="D435" s="182" t="s">
        <v>326</v>
      </c>
      <c r="E435" s="183" t="s">
        <v>709</v>
      </c>
      <c r="F435" s="184" t="s">
        <v>710</v>
      </c>
      <c r="G435" s="185" t="s">
        <v>152</v>
      </c>
      <c r="H435" s="186">
        <v>408.30599999999998</v>
      </c>
      <c r="I435" s="187"/>
      <c r="J435" s="188">
        <f>ROUND(I435*H435,2)</f>
        <v>0</v>
      </c>
      <c r="K435" s="184" t="s">
        <v>329</v>
      </c>
      <c r="L435" s="41"/>
      <c r="M435" s="189" t="s">
        <v>19</v>
      </c>
      <c r="N435" s="190" t="s">
        <v>47</v>
      </c>
      <c r="O435" s="66"/>
      <c r="P435" s="191">
        <f>O435*H435</f>
        <v>0</v>
      </c>
      <c r="Q435" s="191">
        <v>0</v>
      </c>
      <c r="R435" s="191">
        <f>Q435*H435</f>
        <v>0</v>
      </c>
      <c r="S435" s="191">
        <v>0</v>
      </c>
      <c r="T435" s="192">
        <f>S435*H435</f>
        <v>0</v>
      </c>
      <c r="U435" s="36"/>
      <c r="V435" s="36"/>
      <c r="W435" s="36"/>
      <c r="X435" s="36"/>
      <c r="Y435" s="36"/>
      <c r="Z435" s="36"/>
      <c r="AA435" s="36"/>
      <c r="AB435" s="36"/>
      <c r="AC435" s="36"/>
      <c r="AD435" s="36"/>
      <c r="AE435" s="36"/>
      <c r="AR435" s="193" t="s">
        <v>330</v>
      </c>
      <c r="AT435" s="193" t="s">
        <v>326</v>
      </c>
      <c r="AU435" s="193" t="s">
        <v>87</v>
      </c>
      <c r="AY435" s="19" t="s">
        <v>324</v>
      </c>
      <c r="BE435" s="194">
        <f>IF(N435="základní",J435,0)</f>
        <v>0</v>
      </c>
      <c r="BF435" s="194">
        <f>IF(N435="snížená",J435,0)</f>
        <v>0</v>
      </c>
      <c r="BG435" s="194">
        <f>IF(N435="zákl. přenesená",J435,0)</f>
        <v>0</v>
      </c>
      <c r="BH435" s="194">
        <f>IF(N435="sníž. přenesená",J435,0)</f>
        <v>0</v>
      </c>
      <c r="BI435" s="194">
        <f>IF(N435="nulová",J435,0)</f>
        <v>0</v>
      </c>
      <c r="BJ435" s="19" t="s">
        <v>84</v>
      </c>
      <c r="BK435" s="194">
        <f>ROUND(I435*H435,2)</f>
        <v>0</v>
      </c>
      <c r="BL435" s="19" t="s">
        <v>330</v>
      </c>
      <c r="BM435" s="193" t="s">
        <v>711</v>
      </c>
    </row>
    <row r="436" spans="1:65" s="2" customFormat="1" ht="11.25">
      <c r="A436" s="36"/>
      <c r="B436" s="37"/>
      <c r="C436" s="38"/>
      <c r="D436" s="195" t="s">
        <v>332</v>
      </c>
      <c r="E436" s="38"/>
      <c r="F436" s="196" t="s">
        <v>710</v>
      </c>
      <c r="G436" s="38"/>
      <c r="H436" s="38"/>
      <c r="I436" s="197"/>
      <c r="J436" s="38"/>
      <c r="K436" s="38"/>
      <c r="L436" s="41"/>
      <c r="M436" s="198"/>
      <c r="N436" s="199"/>
      <c r="O436" s="66"/>
      <c r="P436" s="66"/>
      <c r="Q436" s="66"/>
      <c r="R436" s="66"/>
      <c r="S436" s="66"/>
      <c r="T436" s="67"/>
      <c r="U436" s="36"/>
      <c r="V436" s="36"/>
      <c r="W436" s="36"/>
      <c r="X436" s="36"/>
      <c r="Y436" s="36"/>
      <c r="Z436" s="36"/>
      <c r="AA436" s="36"/>
      <c r="AB436" s="36"/>
      <c r="AC436" s="36"/>
      <c r="AD436" s="36"/>
      <c r="AE436" s="36"/>
      <c r="AT436" s="19" t="s">
        <v>332</v>
      </c>
      <c r="AU436" s="19" t="s">
        <v>87</v>
      </c>
    </row>
    <row r="437" spans="1:65" s="2" customFormat="1" ht="214.5">
      <c r="A437" s="36"/>
      <c r="B437" s="37"/>
      <c r="C437" s="38"/>
      <c r="D437" s="195" t="s">
        <v>334</v>
      </c>
      <c r="E437" s="38"/>
      <c r="F437" s="200" t="s">
        <v>712</v>
      </c>
      <c r="G437" s="38"/>
      <c r="H437" s="38"/>
      <c r="I437" s="197"/>
      <c r="J437" s="38"/>
      <c r="K437" s="38"/>
      <c r="L437" s="41"/>
      <c r="M437" s="198"/>
      <c r="N437" s="199"/>
      <c r="O437" s="66"/>
      <c r="P437" s="66"/>
      <c r="Q437" s="66"/>
      <c r="R437" s="66"/>
      <c r="S437" s="66"/>
      <c r="T437" s="67"/>
      <c r="U437" s="36"/>
      <c r="V437" s="36"/>
      <c r="W437" s="36"/>
      <c r="X437" s="36"/>
      <c r="Y437" s="36"/>
      <c r="Z437" s="36"/>
      <c r="AA437" s="36"/>
      <c r="AB437" s="36"/>
      <c r="AC437" s="36"/>
      <c r="AD437" s="36"/>
      <c r="AE437" s="36"/>
      <c r="AT437" s="19" t="s">
        <v>334</v>
      </c>
      <c r="AU437" s="19" t="s">
        <v>87</v>
      </c>
    </row>
    <row r="438" spans="1:65" s="13" customFormat="1" ht="11.25">
      <c r="B438" s="201"/>
      <c r="C438" s="202"/>
      <c r="D438" s="195" t="s">
        <v>336</v>
      </c>
      <c r="E438" s="203" t="s">
        <v>19</v>
      </c>
      <c r="F438" s="204" t="s">
        <v>713</v>
      </c>
      <c r="G438" s="202"/>
      <c r="H438" s="205">
        <v>408.30599999999998</v>
      </c>
      <c r="I438" s="206"/>
      <c r="J438" s="202"/>
      <c r="K438" s="202"/>
      <c r="L438" s="207"/>
      <c r="M438" s="208"/>
      <c r="N438" s="209"/>
      <c r="O438" s="209"/>
      <c r="P438" s="209"/>
      <c r="Q438" s="209"/>
      <c r="R438" s="209"/>
      <c r="S438" s="209"/>
      <c r="T438" s="210"/>
      <c r="AT438" s="211" t="s">
        <v>336</v>
      </c>
      <c r="AU438" s="211" t="s">
        <v>87</v>
      </c>
      <c r="AV438" s="13" t="s">
        <v>87</v>
      </c>
      <c r="AW438" s="13" t="s">
        <v>37</v>
      </c>
      <c r="AX438" s="13" t="s">
        <v>76</v>
      </c>
      <c r="AY438" s="211" t="s">
        <v>324</v>
      </c>
    </row>
    <row r="439" spans="1:65" s="14" customFormat="1" ht="11.25">
      <c r="B439" s="212"/>
      <c r="C439" s="213"/>
      <c r="D439" s="195" t="s">
        <v>336</v>
      </c>
      <c r="E439" s="214" t="s">
        <v>19</v>
      </c>
      <c r="F439" s="215" t="s">
        <v>349</v>
      </c>
      <c r="G439" s="213"/>
      <c r="H439" s="216">
        <v>408.30599999999998</v>
      </c>
      <c r="I439" s="217"/>
      <c r="J439" s="213"/>
      <c r="K439" s="213"/>
      <c r="L439" s="218"/>
      <c r="M439" s="219"/>
      <c r="N439" s="220"/>
      <c r="O439" s="220"/>
      <c r="P439" s="220"/>
      <c r="Q439" s="220"/>
      <c r="R439" s="220"/>
      <c r="S439" s="220"/>
      <c r="T439" s="221"/>
      <c r="AT439" s="222" t="s">
        <v>336</v>
      </c>
      <c r="AU439" s="222" t="s">
        <v>87</v>
      </c>
      <c r="AV439" s="14" t="s">
        <v>330</v>
      </c>
      <c r="AW439" s="14" t="s">
        <v>37</v>
      </c>
      <c r="AX439" s="14" t="s">
        <v>84</v>
      </c>
      <c r="AY439" s="222" t="s">
        <v>324</v>
      </c>
    </row>
    <row r="440" spans="1:65" s="2" customFormat="1" ht="14.45" customHeight="1">
      <c r="A440" s="36"/>
      <c r="B440" s="37"/>
      <c r="C440" s="182" t="s">
        <v>714</v>
      </c>
      <c r="D440" s="254" t="s">
        <v>326</v>
      </c>
      <c r="E440" s="183" t="s">
        <v>715</v>
      </c>
      <c r="F440" s="184" t="s">
        <v>716</v>
      </c>
      <c r="G440" s="185" t="s">
        <v>157</v>
      </c>
      <c r="H440" s="186">
        <v>4842.6570000000002</v>
      </c>
      <c r="I440" s="187"/>
      <c r="J440" s="188">
        <f>ROUND(I440*H440,2)</f>
        <v>0</v>
      </c>
      <c r="K440" s="184" t="s">
        <v>19</v>
      </c>
      <c r="L440" s="41"/>
      <c r="M440" s="189" t="s">
        <v>19</v>
      </c>
      <c r="N440" s="190" t="s">
        <v>47</v>
      </c>
      <c r="O440" s="66"/>
      <c r="P440" s="191">
        <f>O440*H440</f>
        <v>0</v>
      </c>
      <c r="Q440" s="191">
        <v>0</v>
      </c>
      <c r="R440" s="191">
        <f>Q440*H440</f>
        <v>0</v>
      </c>
      <c r="S440" s="191">
        <v>0</v>
      </c>
      <c r="T440" s="192">
        <f>S440*H440</f>
        <v>0</v>
      </c>
      <c r="U440" s="36"/>
      <c r="V440" s="36"/>
      <c r="W440" s="36"/>
      <c r="X440" s="36"/>
      <c r="Y440" s="36"/>
      <c r="Z440" s="36"/>
      <c r="AA440" s="36"/>
      <c r="AB440" s="36"/>
      <c r="AC440" s="36"/>
      <c r="AD440" s="36"/>
      <c r="AE440" s="36"/>
      <c r="AR440" s="193" t="s">
        <v>330</v>
      </c>
      <c r="AT440" s="193" t="s">
        <v>326</v>
      </c>
      <c r="AU440" s="193" t="s">
        <v>87</v>
      </c>
      <c r="AY440" s="19" t="s">
        <v>324</v>
      </c>
      <c r="BE440" s="194">
        <f>IF(N440="základní",J440,0)</f>
        <v>0</v>
      </c>
      <c r="BF440" s="194">
        <f>IF(N440="snížená",J440,0)</f>
        <v>0</v>
      </c>
      <c r="BG440" s="194">
        <f>IF(N440="zákl. přenesená",J440,0)</f>
        <v>0</v>
      </c>
      <c r="BH440" s="194">
        <f>IF(N440="sníž. přenesená",J440,0)</f>
        <v>0</v>
      </c>
      <c r="BI440" s="194">
        <f>IF(N440="nulová",J440,0)</f>
        <v>0</v>
      </c>
      <c r="BJ440" s="19" t="s">
        <v>84</v>
      </c>
      <c r="BK440" s="194">
        <f>ROUND(I440*H440,2)</f>
        <v>0</v>
      </c>
      <c r="BL440" s="19" t="s">
        <v>330</v>
      </c>
      <c r="BM440" s="193" t="s">
        <v>717</v>
      </c>
    </row>
    <row r="441" spans="1:65" s="2" customFormat="1" ht="11.25">
      <c r="A441" s="36"/>
      <c r="B441" s="37"/>
      <c r="C441" s="38"/>
      <c r="D441" s="195" t="s">
        <v>332</v>
      </c>
      <c r="E441" s="38"/>
      <c r="F441" s="196" t="s">
        <v>716</v>
      </c>
      <c r="G441" s="38"/>
      <c r="H441" s="38"/>
      <c r="I441" s="197"/>
      <c r="J441" s="38"/>
      <c r="K441" s="38"/>
      <c r="L441" s="41"/>
      <c r="M441" s="198"/>
      <c r="N441" s="199"/>
      <c r="O441" s="66"/>
      <c r="P441" s="66"/>
      <c r="Q441" s="66"/>
      <c r="R441" s="66"/>
      <c r="S441" s="66"/>
      <c r="T441" s="67"/>
      <c r="U441" s="36"/>
      <c r="V441" s="36"/>
      <c r="W441" s="36"/>
      <c r="X441" s="36"/>
      <c r="Y441" s="36"/>
      <c r="Z441" s="36"/>
      <c r="AA441" s="36"/>
      <c r="AB441" s="36"/>
      <c r="AC441" s="36"/>
      <c r="AD441" s="36"/>
      <c r="AE441" s="36"/>
      <c r="AT441" s="19" t="s">
        <v>332</v>
      </c>
      <c r="AU441" s="19" t="s">
        <v>87</v>
      </c>
    </row>
    <row r="442" spans="1:65" s="2" customFormat="1" ht="29.25">
      <c r="A442" s="36"/>
      <c r="B442" s="37"/>
      <c r="C442" s="38"/>
      <c r="D442" s="195" t="s">
        <v>334</v>
      </c>
      <c r="E442" s="38"/>
      <c r="F442" s="200" t="s">
        <v>718</v>
      </c>
      <c r="G442" s="38"/>
      <c r="H442" s="38"/>
      <c r="I442" s="197"/>
      <c r="J442" s="38"/>
      <c r="K442" s="38"/>
      <c r="L442" s="41"/>
      <c r="M442" s="198"/>
      <c r="N442" s="199"/>
      <c r="O442" s="66"/>
      <c r="P442" s="66"/>
      <c r="Q442" s="66"/>
      <c r="R442" s="66"/>
      <c r="S442" s="66"/>
      <c r="T442" s="67"/>
      <c r="U442" s="36"/>
      <c r="V442" s="36"/>
      <c r="W442" s="36"/>
      <c r="X442" s="36"/>
      <c r="Y442" s="36"/>
      <c r="Z442" s="36"/>
      <c r="AA442" s="36"/>
      <c r="AB442" s="36"/>
      <c r="AC442" s="36"/>
      <c r="AD442" s="36"/>
      <c r="AE442" s="36"/>
      <c r="AT442" s="19" t="s">
        <v>334</v>
      </c>
      <c r="AU442" s="19" t="s">
        <v>87</v>
      </c>
    </row>
    <row r="443" spans="1:65" s="13" customFormat="1" ht="11.25">
      <c r="B443" s="201"/>
      <c r="C443" s="202"/>
      <c r="D443" s="195" t="s">
        <v>336</v>
      </c>
      <c r="E443" s="203" t="s">
        <v>19</v>
      </c>
      <c r="F443" s="204" t="s">
        <v>719</v>
      </c>
      <c r="G443" s="202"/>
      <c r="H443" s="205">
        <v>3339.4009999999998</v>
      </c>
      <c r="I443" s="206"/>
      <c r="J443" s="202"/>
      <c r="K443" s="202"/>
      <c r="L443" s="207"/>
      <c r="M443" s="208"/>
      <c r="N443" s="209"/>
      <c r="O443" s="209"/>
      <c r="P443" s="209"/>
      <c r="Q443" s="209"/>
      <c r="R443" s="209"/>
      <c r="S443" s="209"/>
      <c r="T443" s="210"/>
      <c r="AT443" s="211" t="s">
        <v>336</v>
      </c>
      <c r="AU443" s="211" t="s">
        <v>87</v>
      </c>
      <c r="AV443" s="13" t="s">
        <v>87</v>
      </c>
      <c r="AW443" s="13" t="s">
        <v>37</v>
      </c>
      <c r="AX443" s="13" t="s">
        <v>76</v>
      </c>
      <c r="AY443" s="211" t="s">
        <v>324</v>
      </c>
    </row>
    <row r="444" spans="1:65" s="13" customFormat="1" ht="11.25">
      <c r="B444" s="201"/>
      <c r="C444" s="202"/>
      <c r="D444" s="195" t="s">
        <v>336</v>
      </c>
      <c r="E444" s="203" t="s">
        <v>19</v>
      </c>
      <c r="F444" s="204" t="s">
        <v>720</v>
      </c>
      <c r="G444" s="202"/>
      <c r="H444" s="205">
        <v>1503.2560000000001</v>
      </c>
      <c r="I444" s="206"/>
      <c r="J444" s="202"/>
      <c r="K444" s="202"/>
      <c r="L444" s="207"/>
      <c r="M444" s="208"/>
      <c r="N444" s="209"/>
      <c r="O444" s="209"/>
      <c r="P444" s="209"/>
      <c r="Q444" s="209"/>
      <c r="R444" s="209"/>
      <c r="S444" s="209"/>
      <c r="T444" s="210"/>
      <c r="AT444" s="211" t="s">
        <v>336</v>
      </c>
      <c r="AU444" s="211" t="s">
        <v>87</v>
      </c>
      <c r="AV444" s="13" t="s">
        <v>87</v>
      </c>
      <c r="AW444" s="13" t="s">
        <v>37</v>
      </c>
      <c r="AX444" s="13" t="s">
        <v>76</v>
      </c>
      <c r="AY444" s="211" t="s">
        <v>324</v>
      </c>
    </row>
    <row r="445" spans="1:65" s="14" customFormat="1" ht="11.25">
      <c r="B445" s="212"/>
      <c r="C445" s="213"/>
      <c r="D445" s="195" t="s">
        <v>336</v>
      </c>
      <c r="E445" s="214" t="s">
        <v>19</v>
      </c>
      <c r="F445" s="215" t="s">
        <v>349</v>
      </c>
      <c r="G445" s="213"/>
      <c r="H445" s="216">
        <v>4842.6570000000002</v>
      </c>
      <c r="I445" s="217"/>
      <c r="J445" s="213"/>
      <c r="K445" s="213"/>
      <c r="L445" s="218"/>
      <c r="M445" s="219"/>
      <c r="N445" s="220"/>
      <c r="O445" s="220"/>
      <c r="P445" s="220"/>
      <c r="Q445" s="220"/>
      <c r="R445" s="220"/>
      <c r="S445" s="220"/>
      <c r="T445" s="221"/>
      <c r="AT445" s="222" t="s">
        <v>336</v>
      </c>
      <c r="AU445" s="222" t="s">
        <v>87</v>
      </c>
      <c r="AV445" s="14" t="s">
        <v>330</v>
      </c>
      <c r="AW445" s="14" t="s">
        <v>37</v>
      </c>
      <c r="AX445" s="14" t="s">
        <v>84</v>
      </c>
      <c r="AY445" s="222" t="s">
        <v>324</v>
      </c>
    </row>
    <row r="446" spans="1:65" s="2" customFormat="1" ht="14.45" customHeight="1">
      <c r="A446" s="36"/>
      <c r="B446" s="37"/>
      <c r="C446" s="182" t="s">
        <v>721</v>
      </c>
      <c r="D446" s="182" t="s">
        <v>326</v>
      </c>
      <c r="E446" s="183" t="s">
        <v>722</v>
      </c>
      <c r="F446" s="184" t="s">
        <v>723</v>
      </c>
      <c r="G446" s="185" t="s">
        <v>152</v>
      </c>
      <c r="H446" s="186">
        <v>93.54</v>
      </c>
      <c r="I446" s="187"/>
      <c r="J446" s="188">
        <f>ROUND(I446*H446,2)</f>
        <v>0</v>
      </c>
      <c r="K446" s="184" t="s">
        <v>329</v>
      </c>
      <c r="L446" s="41"/>
      <c r="M446" s="189" t="s">
        <v>19</v>
      </c>
      <c r="N446" s="190" t="s">
        <v>47</v>
      </c>
      <c r="O446" s="66"/>
      <c r="P446" s="191">
        <f>O446*H446</f>
        <v>0</v>
      </c>
      <c r="Q446" s="191">
        <v>0</v>
      </c>
      <c r="R446" s="191">
        <f>Q446*H446</f>
        <v>0</v>
      </c>
      <c r="S446" s="191">
        <v>0</v>
      </c>
      <c r="T446" s="192">
        <f>S446*H446</f>
        <v>0</v>
      </c>
      <c r="U446" s="36"/>
      <c r="V446" s="36"/>
      <c r="W446" s="36"/>
      <c r="X446" s="36"/>
      <c r="Y446" s="36"/>
      <c r="Z446" s="36"/>
      <c r="AA446" s="36"/>
      <c r="AB446" s="36"/>
      <c r="AC446" s="36"/>
      <c r="AD446" s="36"/>
      <c r="AE446" s="36"/>
      <c r="AR446" s="193" t="s">
        <v>330</v>
      </c>
      <c r="AT446" s="193" t="s">
        <v>326</v>
      </c>
      <c r="AU446" s="193" t="s">
        <v>87</v>
      </c>
      <c r="AY446" s="19" t="s">
        <v>324</v>
      </c>
      <c r="BE446" s="194">
        <f>IF(N446="základní",J446,0)</f>
        <v>0</v>
      </c>
      <c r="BF446" s="194">
        <f>IF(N446="snížená",J446,0)</f>
        <v>0</v>
      </c>
      <c r="BG446" s="194">
        <f>IF(N446="zákl. přenesená",J446,0)</f>
        <v>0</v>
      </c>
      <c r="BH446" s="194">
        <f>IF(N446="sníž. přenesená",J446,0)</f>
        <v>0</v>
      </c>
      <c r="BI446" s="194">
        <f>IF(N446="nulová",J446,0)</f>
        <v>0</v>
      </c>
      <c r="BJ446" s="19" t="s">
        <v>84</v>
      </c>
      <c r="BK446" s="194">
        <f>ROUND(I446*H446,2)</f>
        <v>0</v>
      </c>
      <c r="BL446" s="19" t="s">
        <v>330</v>
      </c>
      <c r="BM446" s="193" t="s">
        <v>724</v>
      </c>
    </row>
    <row r="447" spans="1:65" s="2" customFormat="1" ht="19.5">
      <c r="A447" s="36"/>
      <c r="B447" s="37"/>
      <c r="C447" s="38"/>
      <c r="D447" s="195" t="s">
        <v>332</v>
      </c>
      <c r="E447" s="38"/>
      <c r="F447" s="196" t="s">
        <v>725</v>
      </c>
      <c r="G447" s="38"/>
      <c r="H447" s="38"/>
      <c r="I447" s="197"/>
      <c r="J447" s="38"/>
      <c r="K447" s="38"/>
      <c r="L447" s="41"/>
      <c r="M447" s="198"/>
      <c r="N447" s="199"/>
      <c r="O447" s="66"/>
      <c r="P447" s="66"/>
      <c r="Q447" s="66"/>
      <c r="R447" s="66"/>
      <c r="S447" s="66"/>
      <c r="T447" s="67"/>
      <c r="U447" s="36"/>
      <c r="V447" s="36"/>
      <c r="W447" s="36"/>
      <c r="X447" s="36"/>
      <c r="Y447" s="36"/>
      <c r="Z447" s="36"/>
      <c r="AA447" s="36"/>
      <c r="AB447" s="36"/>
      <c r="AC447" s="36"/>
      <c r="AD447" s="36"/>
      <c r="AE447" s="36"/>
      <c r="AT447" s="19" t="s">
        <v>332</v>
      </c>
      <c r="AU447" s="19" t="s">
        <v>87</v>
      </c>
    </row>
    <row r="448" spans="1:65" s="2" customFormat="1" ht="321.75">
      <c r="A448" s="36"/>
      <c r="B448" s="37"/>
      <c r="C448" s="38"/>
      <c r="D448" s="195" t="s">
        <v>334</v>
      </c>
      <c r="E448" s="38"/>
      <c r="F448" s="200" t="s">
        <v>726</v>
      </c>
      <c r="G448" s="38"/>
      <c r="H448" s="38"/>
      <c r="I448" s="197"/>
      <c r="J448" s="38"/>
      <c r="K448" s="38"/>
      <c r="L448" s="41"/>
      <c r="M448" s="198"/>
      <c r="N448" s="199"/>
      <c r="O448" s="66"/>
      <c r="P448" s="66"/>
      <c r="Q448" s="66"/>
      <c r="R448" s="66"/>
      <c r="S448" s="66"/>
      <c r="T448" s="67"/>
      <c r="U448" s="36"/>
      <c r="V448" s="36"/>
      <c r="W448" s="36"/>
      <c r="X448" s="36"/>
      <c r="Y448" s="36"/>
      <c r="Z448" s="36"/>
      <c r="AA448" s="36"/>
      <c r="AB448" s="36"/>
      <c r="AC448" s="36"/>
      <c r="AD448" s="36"/>
      <c r="AE448" s="36"/>
      <c r="AT448" s="19" t="s">
        <v>334</v>
      </c>
      <c r="AU448" s="19" t="s">
        <v>87</v>
      </c>
    </row>
    <row r="449" spans="1:51" s="2" customFormat="1" ht="19.5">
      <c r="A449" s="36"/>
      <c r="B449" s="37"/>
      <c r="C449" s="38"/>
      <c r="D449" s="195" t="s">
        <v>727</v>
      </c>
      <c r="E449" s="38"/>
      <c r="F449" s="200" t="s">
        <v>728</v>
      </c>
      <c r="G449" s="38"/>
      <c r="H449" s="38"/>
      <c r="I449" s="197"/>
      <c r="J449" s="38"/>
      <c r="K449" s="38"/>
      <c r="L449" s="41"/>
      <c r="M449" s="198"/>
      <c r="N449" s="199"/>
      <c r="O449" s="66"/>
      <c r="P449" s="66"/>
      <c r="Q449" s="66"/>
      <c r="R449" s="66"/>
      <c r="S449" s="66"/>
      <c r="T449" s="67"/>
      <c r="U449" s="36"/>
      <c r="V449" s="36"/>
      <c r="W449" s="36"/>
      <c r="X449" s="36"/>
      <c r="Y449" s="36"/>
      <c r="Z449" s="36"/>
      <c r="AA449" s="36"/>
      <c r="AB449" s="36"/>
      <c r="AC449" s="36"/>
      <c r="AD449" s="36"/>
      <c r="AE449" s="36"/>
      <c r="AT449" s="19" t="s">
        <v>727</v>
      </c>
      <c r="AU449" s="19" t="s">
        <v>87</v>
      </c>
    </row>
    <row r="450" spans="1:51" s="15" customFormat="1" ht="11.25">
      <c r="B450" s="223"/>
      <c r="C450" s="224"/>
      <c r="D450" s="195" t="s">
        <v>336</v>
      </c>
      <c r="E450" s="225" t="s">
        <v>19</v>
      </c>
      <c r="F450" s="226" t="s">
        <v>729</v>
      </c>
      <c r="G450" s="224"/>
      <c r="H450" s="225" t="s">
        <v>19</v>
      </c>
      <c r="I450" s="227"/>
      <c r="J450" s="224"/>
      <c r="K450" s="224"/>
      <c r="L450" s="228"/>
      <c r="M450" s="229"/>
      <c r="N450" s="230"/>
      <c r="O450" s="230"/>
      <c r="P450" s="230"/>
      <c r="Q450" s="230"/>
      <c r="R450" s="230"/>
      <c r="S450" s="230"/>
      <c r="T450" s="231"/>
      <c r="AT450" s="232" t="s">
        <v>336</v>
      </c>
      <c r="AU450" s="232" t="s">
        <v>87</v>
      </c>
      <c r="AV450" s="15" t="s">
        <v>84</v>
      </c>
      <c r="AW450" s="15" t="s">
        <v>37</v>
      </c>
      <c r="AX450" s="15" t="s">
        <v>76</v>
      </c>
      <c r="AY450" s="232" t="s">
        <v>324</v>
      </c>
    </row>
    <row r="451" spans="1:51" s="13" customFormat="1" ht="11.25">
      <c r="B451" s="201"/>
      <c r="C451" s="202"/>
      <c r="D451" s="195" t="s">
        <v>336</v>
      </c>
      <c r="E451" s="203" t="s">
        <v>19</v>
      </c>
      <c r="F451" s="204" t="s">
        <v>730</v>
      </c>
      <c r="G451" s="202"/>
      <c r="H451" s="205">
        <v>14.065</v>
      </c>
      <c r="I451" s="206"/>
      <c r="J451" s="202"/>
      <c r="K451" s="202"/>
      <c r="L451" s="207"/>
      <c r="M451" s="208"/>
      <c r="N451" s="209"/>
      <c r="O451" s="209"/>
      <c r="P451" s="209"/>
      <c r="Q451" s="209"/>
      <c r="R451" s="209"/>
      <c r="S451" s="209"/>
      <c r="T451" s="210"/>
      <c r="AT451" s="211" t="s">
        <v>336</v>
      </c>
      <c r="AU451" s="211" t="s">
        <v>87</v>
      </c>
      <c r="AV451" s="13" t="s">
        <v>87</v>
      </c>
      <c r="AW451" s="13" t="s">
        <v>37</v>
      </c>
      <c r="AX451" s="13" t="s">
        <v>76</v>
      </c>
      <c r="AY451" s="211" t="s">
        <v>324</v>
      </c>
    </row>
    <row r="452" spans="1:51" s="13" customFormat="1" ht="11.25">
      <c r="B452" s="201"/>
      <c r="C452" s="202"/>
      <c r="D452" s="195" t="s">
        <v>336</v>
      </c>
      <c r="E452" s="203" t="s">
        <v>19</v>
      </c>
      <c r="F452" s="204" t="s">
        <v>731</v>
      </c>
      <c r="G452" s="202"/>
      <c r="H452" s="205">
        <v>8.16</v>
      </c>
      <c r="I452" s="206"/>
      <c r="J452" s="202"/>
      <c r="K452" s="202"/>
      <c r="L452" s="207"/>
      <c r="M452" s="208"/>
      <c r="N452" s="209"/>
      <c r="O452" s="209"/>
      <c r="P452" s="209"/>
      <c r="Q452" s="209"/>
      <c r="R452" s="209"/>
      <c r="S452" s="209"/>
      <c r="T452" s="210"/>
      <c r="AT452" s="211" t="s">
        <v>336</v>
      </c>
      <c r="AU452" s="211" t="s">
        <v>87</v>
      </c>
      <c r="AV452" s="13" t="s">
        <v>87</v>
      </c>
      <c r="AW452" s="13" t="s">
        <v>37</v>
      </c>
      <c r="AX452" s="13" t="s">
        <v>76</v>
      </c>
      <c r="AY452" s="211" t="s">
        <v>324</v>
      </c>
    </row>
    <row r="453" spans="1:51" s="13" customFormat="1" ht="11.25">
      <c r="B453" s="201"/>
      <c r="C453" s="202"/>
      <c r="D453" s="195" t="s">
        <v>336</v>
      </c>
      <c r="E453" s="203" t="s">
        <v>19</v>
      </c>
      <c r="F453" s="204" t="s">
        <v>732</v>
      </c>
      <c r="G453" s="202"/>
      <c r="H453" s="205">
        <v>11.7</v>
      </c>
      <c r="I453" s="206"/>
      <c r="J453" s="202"/>
      <c r="K453" s="202"/>
      <c r="L453" s="207"/>
      <c r="M453" s="208"/>
      <c r="N453" s="209"/>
      <c r="O453" s="209"/>
      <c r="P453" s="209"/>
      <c r="Q453" s="209"/>
      <c r="R453" s="209"/>
      <c r="S453" s="209"/>
      <c r="T453" s="210"/>
      <c r="AT453" s="211" t="s">
        <v>336</v>
      </c>
      <c r="AU453" s="211" t="s">
        <v>87</v>
      </c>
      <c r="AV453" s="13" t="s">
        <v>87</v>
      </c>
      <c r="AW453" s="13" t="s">
        <v>37</v>
      </c>
      <c r="AX453" s="13" t="s">
        <v>76</v>
      </c>
      <c r="AY453" s="211" t="s">
        <v>324</v>
      </c>
    </row>
    <row r="454" spans="1:51" s="13" customFormat="1" ht="11.25">
      <c r="B454" s="201"/>
      <c r="C454" s="202"/>
      <c r="D454" s="195" t="s">
        <v>336</v>
      </c>
      <c r="E454" s="203" t="s">
        <v>19</v>
      </c>
      <c r="F454" s="204" t="s">
        <v>733</v>
      </c>
      <c r="G454" s="202"/>
      <c r="H454" s="205">
        <v>32.1</v>
      </c>
      <c r="I454" s="206"/>
      <c r="J454" s="202"/>
      <c r="K454" s="202"/>
      <c r="L454" s="207"/>
      <c r="M454" s="208"/>
      <c r="N454" s="209"/>
      <c r="O454" s="209"/>
      <c r="P454" s="209"/>
      <c r="Q454" s="209"/>
      <c r="R454" s="209"/>
      <c r="S454" s="209"/>
      <c r="T454" s="210"/>
      <c r="AT454" s="211" t="s">
        <v>336</v>
      </c>
      <c r="AU454" s="211" t="s">
        <v>87</v>
      </c>
      <c r="AV454" s="13" t="s">
        <v>87</v>
      </c>
      <c r="AW454" s="13" t="s">
        <v>37</v>
      </c>
      <c r="AX454" s="13" t="s">
        <v>76</v>
      </c>
      <c r="AY454" s="211" t="s">
        <v>324</v>
      </c>
    </row>
    <row r="455" spans="1:51" s="16" customFormat="1" ht="11.25">
      <c r="B455" s="233"/>
      <c r="C455" s="234"/>
      <c r="D455" s="195" t="s">
        <v>336</v>
      </c>
      <c r="E455" s="235" t="s">
        <v>19</v>
      </c>
      <c r="F455" s="236" t="s">
        <v>550</v>
      </c>
      <c r="G455" s="234"/>
      <c r="H455" s="237">
        <v>66.025000000000006</v>
      </c>
      <c r="I455" s="238"/>
      <c r="J455" s="234"/>
      <c r="K455" s="234"/>
      <c r="L455" s="239"/>
      <c r="M455" s="240"/>
      <c r="N455" s="241"/>
      <c r="O455" s="241"/>
      <c r="P455" s="241"/>
      <c r="Q455" s="241"/>
      <c r="R455" s="241"/>
      <c r="S455" s="241"/>
      <c r="T455" s="242"/>
      <c r="AT455" s="243" t="s">
        <v>336</v>
      </c>
      <c r="AU455" s="243" t="s">
        <v>87</v>
      </c>
      <c r="AV455" s="16" t="s">
        <v>343</v>
      </c>
      <c r="AW455" s="16" t="s">
        <v>37</v>
      </c>
      <c r="AX455" s="16" t="s">
        <v>76</v>
      </c>
      <c r="AY455" s="243" t="s">
        <v>324</v>
      </c>
    </row>
    <row r="456" spans="1:51" s="15" customFormat="1" ht="11.25">
      <c r="B456" s="223"/>
      <c r="C456" s="224"/>
      <c r="D456" s="195" t="s">
        <v>336</v>
      </c>
      <c r="E456" s="225" t="s">
        <v>19</v>
      </c>
      <c r="F456" s="226" t="s">
        <v>734</v>
      </c>
      <c r="G456" s="224"/>
      <c r="H456" s="225" t="s">
        <v>19</v>
      </c>
      <c r="I456" s="227"/>
      <c r="J456" s="224"/>
      <c r="K456" s="224"/>
      <c r="L456" s="228"/>
      <c r="M456" s="229"/>
      <c r="N456" s="230"/>
      <c r="O456" s="230"/>
      <c r="P456" s="230"/>
      <c r="Q456" s="230"/>
      <c r="R456" s="230"/>
      <c r="S456" s="230"/>
      <c r="T456" s="231"/>
      <c r="AT456" s="232" t="s">
        <v>336</v>
      </c>
      <c r="AU456" s="232" t="s">
        <v>87</v>
      </c>
      <c r="AV456" s="15" t="s">
        <v>84</v>
      </c>
      <c r="AW456" s="15" t="s">
        <v>37</v>
      </c>
      <c r="AX456" s="15" t="s">
        <v>76</v>
      </c>
      <c r="AY456" s="232" t="s">
        <v>324</v>
      </c>
    </row>
    <row r="457" spans="1:51" s="13" customFormat="1" ht="11.25">
      <c r="B457" s="201"/>
      <c r="C457" s="202"/>
      <c r="D457" s="195" t="s">
        <v>336</v>
      </c>
      <c r="E457" s="203" t="s">
        <v>19</v>
      </c>
      <c r="F457" s="204" t="s">
        <v>735</v>
      </c>
      <c r="G457" s="202"/>
      <c r="H457" s="205">
        <v>1.1759999999999999</v>
      </c>
      <c r="I457" s="206"/>
      <c r="J457" s="202"/>
      <c r="K457" s="202"/>
      <c r="L457" s="207"/>
      <c r="M457" s="208"/>
      <c r="N457" s="209"/>
      <c r="O457" s="209"/>
      <c r="P457" s="209"/>
      <c r="Q457" s="209"/>
      <c r="R457" s="209"/>
      <c r="S457" s="209"/>
      <c r="T457" s="210"/>
      <c r="AT457" s="211" t="s">
        <v>336</v>
      </c>
      <c r="AU457" s="211" t="s">
        <v>87</v>
      </c>
      <c r="AV457" s="13" t="s">
        <v>87</v>
      </c>
      <c r="AW457" s="13" t="s">
        <v>37</v>
      </c>
      <c r="AX457" s="13" t="s">
        <v>76</v>
      </c>
      <c r="AY457" s="211" t="s">
        <v>324</v>
      </c>
    </row>
    <row r="458" spans="1:51" s="13" customFormat="1" ht="11.25">
      <c r="B458" s="201"/>
      <c r="C458" s="202"/>
      <c r="D458" s="195" t="s">
        <v>336</v>
      </c>
      <c r="E458" s="203" t="s">
        <v>19</v>
      </c>
      <c r="F458" s="204" t="s">
        <v>736</v>
      </c>
      <c r="G458" s="202"/>
      <c r="H458" s="205">
        <v>0.19500000000000001</v>
      </c>
      <c r="I458" s="206"/>
      <c r="J458" s="202"/>
      <c r="K458" s="202"/>
      <c r="L458" s="207"/>
      <c r="M458" s="208"/>
      <c r="N458" s="209"/>
      <c r="O458" s="209"/>
      <c r="P458" s="209"/>
      <c r="Q458" s="209"/>
      <c r="R458" s="209"/>
      <c r="S458" s="209"/>
      <c r="T458" s="210"/>
      <c r="AT458" s="211" t="s">
        <v>336</v>
      </c>
      <c r="AU458" s="211" t="s">
        <v>87</v>
      </c>
      <c r="AV458" s="13" t="s">
        <v>87</v>
      </c>
      <c r="AW458" s="13" t="s">
        <v>37</v>
      </c>
      <c r="AX458" s="13" t="s">
        <v>76</v>
      </c>
      <c r="AY458" s="211" t="s">
        <v>324</v>
      </c>
    </row>
    <row r="459" spans="1:51" s="13" customFormat="1" ht="11.25">
      <c r="B459" s="201"/>
      <c r="C459" s="202"/>
      <c r="D459" s="195" t="s">
        <v>336</v>
      </c>
      <c r="E459" s="203" t="s">
        <v>19</v>
      </c>
      <c r="F459" s="204" t="s">
        <v>737</v>
      </c>
      <c r="G459" s="202"/>
      <c r="H459" s="205">
        <v>1.04</v>
      </c>
      <c r="I459" s="206"/>
      <c r="J459" s="202"/>
      <c r="K459" s="202"/>
      <c r="L459" s="207"/>
      <c r="M459" s="208"/>
      <c r="N459" s="209"/>
      <c r="O459" s="209"/>
      <c r="P459" s="209"/>
      <c r="Q459" s="209"/>
      <c r="R459" s="209"/>
      <c r="S459" s="209"/>
      <c r="T459" s="210"/>
      <c r="AT459" s="211" t="s">
        <v>336</v>
      </c>
      <c r="AU459" s="211" t="s">
        <v>87</v>
      </c>
      <c r="AV459" s="13" t="s">
        <v>87</v>
      </c>
      <c r="AW459" s="13" t="s">
        <v>37</v>
      </c>
      <c r="AX459" s="13" t="s">
        <v>76</v>
      </c>
      <c r="AY459" s="211" t="s">
        <v>324</v>
      </c>
    </row>
    <row r="460" spans="1:51" s="13" customFormat="1" ht="11.25">
      <c r="B460" s="201"/>
      <c r="C460" s="202"/>
      <c r="D460" s="195" t="s">
        <v>336</v>
      </c>
      <c r="E460" s="203" t="s">
        <v>19</v>
      </c>
      <c r="F460" s="204" t="s">
        <v>738</v>
      </c>
      <c r="G460" s="202"/>
      <c r="H460" s="205">
        <v>18.815999999999999</v>
      </c>
      <c r="I460" s="206"/>
      <c r="J460" s="202"/>
      <c r="K460" s="202"/>
      <c r="L460" s="207"/>
      <c r="M460" s="208"/>
      <c r="N460" s="209"/>
      <c r="O460" s="209"/>
      <c r="P460" s="209"/>
      <c r="Q460" s="209"/>
      <c r="R460" s="209"/>
      <c r="S460" s="209"/>
      <c r="T460" s="210"/>
      <c r="AT460" s="211" t="s">
        <v>336</v>
      </c>
      <c r="AU460" s="211" t="s">
        <v>87</v>
      </c>
      <c r="AV460" s="13" t="s">
        <v>87</v>
      </c>
      <c r="AW460" s="13" t="s">
        <v>37</v>
      </c>
      <c r="AX460" s="13" t="s">
        <v>76</v>
      </c>
      <c r="AY460" s="211" t="s">
        <v>324</v>
      </c>
    </row>
    <row r="461" spans="1:51" s="16" customFormat="1" ht="11.25">
      <c r="B461" s="233"/>
      <c r="C461" s="234"/>
      <c r="D461" s="195" t="s">
        <v>336</v>
      </c>
      <c r="E461" s="235" t="s">
        <v>19</v>
      </c>
      <c r="F461" s="236" t="s">
        <v>550</v>
      </c>
      <c r="G461" s="234"/>
      <c r="H461" s="237">
        <v>21.227</v>
      </c>
      <c r="I461" s="238"/>
      <c r="J461" s="234"/>
      <c r="K461" s="234"/>
      <c r="L461" s="239"/>
      <c r="M461" s="240"/>
      <c r="N461" s="241"/>
      <c r="O461" s="241"/>
      <c r="P461" s="241"/>
      <c r="Q461" s="241"/>
      <c r="R461" s="241"/>
      <c r="S461" s="241"/>
      <c r="T461" s="242"/>
      <c r="AT461" s="243" t="s">
        <v>336</v>
      </c>
      <c r="AU461" s="243" t="s">
        <v>87</v>
      </c>
      <c r="AV461" s="16" t="s">
        <v>343</v>
      </c>
      <c r="AW461" s="16" t="s">
        <v>37</v>
      </c>
      <c r="AX461" s="16" t="s">
        <v>76</v>
      </c>
      <c r="AY461" s="243" t="s">
        <v>324</v>
      </c>
    </row>
    <row r="462" spans="1:51" s="15" customFormat="1" ht="11.25">
      <c r="B462" s="223"/>
      <c r="C462" s="224"/>
      <c r="D462" s="195" t="s">
        <v>336</v>
      </c>
      <c r="E462" s="225" t="s">
        <v>19</v>
      </c>
      <c r="F462" s="226" t="s">
        <v>739</v>
      </c>
      <c r="G462" s="224"/>
      <c r="H462" s="225" t="s">
        <v>19</v>
      </c>
      <c r="I462" s="227"/>
      <c r="J462" s="224"/>
      <c r="K462" s="224"/>
      <c r="L462" s="228"/>
      <c r="M462" s="229"/>
      <c r="N462" s="230"/>
      <c r="O462" s="230"/>
      <c r="P462" s="230"/>
      <c r="Q462" s="230"/>
      <c r="R462" s="230"/>
      <c r="S462" s="230"/>
      <c r="T462" s="231"/>
      <c r="AT462" s="232" t="s">
        <v>336</v>
      </c>
      <c r="AU462" s="232" t="s">
        <v>87</v>
      </c>
      <c r="AV462" s="15" t="s">
        <v>84</v>
      </c>
      <c r="AW462" s="15" t="s">
        <v>37</v>
      </c>
      <c r="AX462" s="15" t="s">
        <v>76</v>
      </c>
      <c r="AY462" s="232" t="s">
        <v>324</v>
      </c>
    </row>
    <row r="463" spans="1:51" s="15" customFormat="1" ht="11.25">
      <c r="B463" s="223"/>
      <c r="C463" s="224"/>
      <c r="D463" s="195" t="s">
        <v>336</v>
      </c>
      <c r="E463" s="225" t="s">
        <v>19</v>
      </c>
      <c r="F463" s="226" t="s">
        <v>512</v>
      </c>
      <c r="G463" s="224"/>
      <c r="H463" s="225" t="s">
        <v>19</v>
      </c>
      <c r="I463" s="227"/>
      <c r="J463" s="224"/>
      <c r="K463" s="224"/>
      <c r="L463" s="228"/>
      <c r="M463" s="229"/>
      <c r="N463" s="230"/>
      <c r="O463" s="230"/>
      <c r="P463" s="230"/>
      <c r="Q463" s="230"/>
      <c r="R463" s="230"/>
      <c r="S463" s="230"/>
      <c r="T463" s="231"/>
      <c r="AT463" s="232" t="s">
        <v>336</v>
      </c>
      <c r="AU463" s="232" t="s">
        <v>87</v>
      </c>
      <c r="AV463" s="15" t="s">
        <v>84</v>
      </c>
      <c r="AW463" s="15" t="s">
        <v>37</v>
      </c>
      <c r="AX463" s="15" t="s">
        <v>76</v>
      </c>
      <c r="AY463" s="232" t="s">
        <v>324</v>
      </c>
    </row>
    <row r="464" spans="1:51" s="13" customFormat="1" ht="11.25">
      <c r="B464" s="201"/>
      <c r="C464" s="202"/>
      <c r="D464" s="195" t="s">
        <v>336</v>
      </c>
      <c r="E464" s="203" t="s">
        <v>19</v>
      </c>
      <c r="F464" s="204" t="s">
        <v>740</v>
      </c>
      <c r="G464" s="202"/>
      <c r="H464" s="205">
        <v>3.84</v>
      </c>
      <c r="I464" s="206"/>
      <c r="J464" s="202"/>
      <c r="K464" s="202"/>
      <c r="L464" s="207"/>
      <c r="M464" s="208"/>
      <c r="N464" s="209"/>
      <c r="O464" s="209"/>
      <c r="P464" s="209"/>
      <c r="Q464" s="209"/>
      <c r="R464" s="209"/>
      <c r="S464" s="209"/>
      <c r="T464" s="210"/>
      <c r="AT464" s="211" t="s">
        <v>336</v>
      </c>
      <c r="AU464" s="211" t="s">
        <v>87</v>
      </c>
      <c r="AV464" s="13" t="s">
        <v>87</v>
      </c>
      <c r="AW464" s="13" t="s">
        <v>37</v>
      </c>
      <c r="AX464" s="13" t="s">
        <v>76</v>
      </c>
      <c r="AY464" s="211" t="s">
        <v>324</v>
      </c>
    </row>
    <row r="465" spans="1:65" s="13" customFormat="1" ht="11.25">
      <c r="B465" s="201"/>
      <c r="C465" s="202"/>
      <c r="D465" s="195" t="s">
        <v>336</v>
      </c>
      <c r="E465" s="203" t="s">
        <v>19</v>
      </c>
      <c r="F465" s="204" t="s">
        <v>741</v>
      </c>
      <c r="G465" s="202"/>
      <c r="H465" s="205">
        <v>0.91200000000000003</v>
      </c>
      <c r="I465" s="206"/>
      <c r="J465" s="202"/>
      <c r="K465" s="202"/>
      <c r="L465" s="207"/>
      <c r="M465" s="208"/>
      <c r="N465" s="209"/>
      <c r="O465" s="209"/>
      <c r="P465" s="209"/>
      <c r="Q465" s="209"/>
      <c r="R465" s="209"/>
      <c r="S465" s="209"/>
      <c r="T465" s="210"/>
      <c r="AT465" s="211" t="s">
        <v>336</v>
      </c>
      <c r="AU465" s="211" t="s">
        <v>87</v>
      </c>
      <c r="AV465" s="13" t="s">
        <v>87</v>
      </c>
      <c r="AW465" s="13" t="s">
        <v>37</v>
      </c>
      <c r="AX465" s="13" t="s">
        <v>76</v>
      </c>
      <c r="AY465" s="211" t="s">
        <v>324</v>
      </c>
    </row>
    <row r="466" spans="1:65" s="15" customFormat="1" ht="11.25">
      <c r="B466" s="223"/>
      <c r="C466" s="224"/>
      <c r="D466" s="195" t="s">
        <v>336</v>
      </c>
      <c r="E466" s="225" t="s">
        <v>19</v>
      </c>
      <c r="F466" s="226" t="s">
        <v>515</v>
      </c>
      <c r="G466" s="224"/>
      <c r="H466" s="225" t="s">
        <v>19</v>
      </c>
      <c r="I466" s="227"/>
      <c r="J466" s="224"/>
      <c r="K466" s="224"/>
      <c r="L466" s="228"/>
      <c r="M466" s="229"/>
      <c r="N466" s="230"/>
      <c r="O466" s="230"/>
      <c r="P466" s="230"/>
      <c r="Q466" s="230"/>
      <c r="R466" s="230"/>
      <c r="S466" s="230"/>
      <c r="T466" s="231"/>
      <c r="AT466" s="232" t="s">
        <v>336</v>
      </c>
      <c r="AU466" s="232" t="s">
        <v>87</v>
      </c>
      <c r="AV466" s="15" t="s">
        <v>84</v>
      </c>
      <c r="AW466" s="15" t="s">
        <v>37</v>
      </c>
      <c r="AX466" s="15" t="s">
        <v>76</v>
      </c>
      <c r="AY466" s="232" t="s">
        <v>324</v>
      </c>
    </row>
    <row r="467" spans="1:65" s="13" customFormat="1" ht="11.25">
      <c r="B467" s="201"/>
      <c r="C467" s="202"/>
      <c r="D467" s="195" t="s">
        <v>336</v>
      </c>
      <c r="E467" s="203" t="s">
        <v>19</v>
      </c>
      <c r="F467" s="204" t="s">
        <v>742</v>
      </c>
      <c r="G467" s="202"/>
      <c r="H467" s="205">
        <v>1.536</v>
      </c>
      <c r="I467" s="206"/>
      <c r="J467" s="202"/>
      <c r="K467" s="202"/>
      <c r="L467" s="207"/>
      <c r="M467" s="208"/>
      <c r="N467" s="209"/>
      <c r="O467" s="209"/>
      <c r="P467" s="209"/>
      <c r="Q467" s="209"/>
      <c r="R467" s="209"/>
      <c r="S467" s="209"/>
      <c r="T467" s="210"/>
      <c r="AT467" s="211" t="s">
        <v>336</v>
      </c>
      <c r="AU467" s="211" t="s">
        <v>87</v>
      </c>
      <c r="AV467" s="13" t="s">
        <v>87</v>
      </c>
      <c r="AW467" s="13" t="s">
        <v>37</v>
      </c>
      <c r="AX467" s="13" t="s">
        <v>76</v>
      </c>
      <c r="AY467" s="211" t="s">
        <v>324</v>
      </c>
    </row>
    <row r="468" spans="1:65" s="16" customFormat="1" ht="11.25">
      <c r="B468" s="233"/>
      <c r="C468" s="234"/>
      <c r="D468" s="195" t="s">
        <v>336</v>
      </c>
      <c r="E468" s="235" t="s">
        <v>19</v>
      </c>
      <c r="F468" s="236" t="s">
        <v>550</v>
      </c>
      <c r="G468" s="234"/>
      <c r="H468" s="237">
        <v>6.2880000000000003</v>
      </c>
      <c r="I468" s="238"/>
      <c r="J468" s="234"/>
      <c r="K468" s="234"/>
      <c r="L468" s="239"/>
      <c r="M468" s="240"/>
      <c r="N468" s="241"/>
      <c r="O468" s="241"/>
      <c r="P468" s="241"/>
      <c r="Q468" s="241"/>
      <c r="R468" s="241"/>
      <c r="S468" s="241"/>
      <c r="T468" s="242"/>
      <c r="AT468" s="243" t="s">
        <v>336</v>
      </c>
      <c r="AU468" s="243" t="s">
        <v>87</v>
      </c>
      <c r="AV468" s="16" t="s">
        <v>343</v>
      </c>
      <c r="AW468" s="16" t="s">
        <v>37</v>
      </c>
      <c r="AX468" s="16" t="s">
        <v>76</v>
      </c>
      <c r="AY468" s="243" t="s">
        <v>324</v>
      </c>
    </row>
    <row r="469" spans="1:65" s="14" customFormat="1" ht="11.25">
      <c r="B469" s="212"/>
      <c r="C469" s="213"/>
      <c r="D469" s="195" t="s">
        <v>336</v>
      </c>
      <c r="E469" s="214" t="s">
        <v>281</v>
      </c>
      <c r="F469" s="215" t="s">
        <v>349</v>
      </c>
      <c r="G469" s="213"/>
      <c r="H469" s="216">
        <v>93.54</v>
      </c>
      <c r="I469" s="217"/>
      <c r="J469" s="213"/>
      <c r="K469" s="213"/>
      <c r="L469" s="218"/>
      <c r="M469" s="219"/>
      <c r="N469" s="220"/>
      <c r="O469" s="220"/>
      <c r="P469" s="220"/>
      <c r="Q469" s="220"/>
      <c r="R469" s="220"/>
      <c r="S469" s="220"/>
      <c r="T469" s="221"/>
      <c r="AT469" s="222" t="s">
        <v>336</v>
      </c>
      <c r="AU469" s="222" t="s">
        <v>87</v>
      </c>
      <c r="AV469" s="14" t="s">
        <v>330</v>
      </c>
      <c r="AW469" s="14" t="s">
        <v>37</v>
      </c>
      <c r="AX469" s="14" t="s">
        <v>84</v>
      </c>
      <c r="AY469" s="222" t="s">
        <v>324</v>
      </c>
    </row>
    <row r="470" spans="1:65" s="2" customFormat="1" ht="14.45" customHeight="1">
      <c r="A470" s="36"/>
      <c r="B470" s="37"/>
      <c r="C470" s="182" t="s">
        <v>743</v>
      </c>
      <c r="D470" s="182" t="s">
        <v>326</v>
      </c>
      <c r="E470" s="183" t="s">
        <v>744</v>
      </c>
      <c r="F470" s="184" t="s">
        <v>745</v>
      </c>
      <c r="G470" s="185" t="s">
        <v>152</v>
      </c>
      <c r="H470" s="186">
        <v>76.78</v>
      </c>
      <c r="I470" s="187"/>
      <c r="J470" s="188">
        <f>ROUND(I470*H470,2)</f>
        <v>0</v>
      </c>
      <c r="K470" s="184" t="s">
        <v>19</v>
      </c>
      <c r="L470" s="41"/>
      <c r="M470" s="189" t="s">
        <v>19</v>
      </c>
      <c r="N470" s="190" t="s">
        <v>47</v>
      </c>
      <c r="O470" s="66"/>
      <c r="P470" s="191">
        <f>O470*H470</f>
        <v>0</v>
      </c>
      <c r="Q470" s="191">
        <v>0</v>
      </c>
      <c r="R470" s="191">
        <f>Q470*H470</f>
        <v>0</v>
      </c>
      <c r="S470" s="191">
        <v>0</v>
      </c>
      <c r="T470" s="192">
        <f>S470*H470</f>
        <v>0</v>
      </c>
      <c r="U470" s="36"/>
      <c r="V470" s="36"/>
      <c r="W470" s="36"/>
      <c r="X470" s="36"/>
      <c r="Y470" s="36"/>
      <c r="Z470" s="36"/>
      <c r="AA470" s="36"/>
      <c r="AB470" s="36"/>
      <c r="AC470" s="36"/>
      <c r="AD470" s="36"/>
      <c r="AE470" s="36"/>
      <c r="AR470" s="193" t="s">
        <v>330</v>
      </c>
      <c r="AT470" s="193" t="s">
        <v>326</v>
      </c>
      <c r="AU470" s="193" t="s">
        <v>87</v>
      </c>
      <c r="AY470" s="19" t="s">
        <v>324</v>
      </c>
      <c r="BE470" s="194">
        <f>IF(N470="základní",J470,0)</f>
        <v>0</v>
      </c>
      <c r="BF470" s="194">
        <f>IF(N470="snížená",J470,0)</f>
        <v>0</v>
      </c>
      <c r="BG470" s="194">
        <f>IF(N470="zákl. přenesená",J470,0)</f>
        <v>0</v>
      </c>
      <c r="BH470" s="194">
        <f>IF(N470="sníž. přenesená",J470,0)</f>
        <v>0</v>
      </c>
      <c r="BI470" s="194">
        <f>IF(N470="nulová",J470,0)</f>
        <v>0</v>
      </c>
      <c r="BJ470" s="19" t="s">
        <v>84</v>
      </c>
      <c r="BK470" s="194">
        <f>ROUND(I470*H470,2)</f>
        <v>0</v>
      </c>
      <c r="BL470" s="19" t="s">
        <v>330</v>
      </c>
      <c r="BM470" s="193" t="s">
        <v>746</v>
      </c>
    </row>
    <row r="471" spans="1:65" s="2" customFormat="1" ht="19.5">
      <c r="A471" s="36"/>
      <c r="B471" s="37"/>
      <c r="C471" s="38"/>
      <c r="D471" s="195" t="s">
        <v>332</v>
      </c>
      <c r="E471" s="38"/>
      <c r="F471" s="196" t="s">
        <v>725</v>
      </c>
      <c r="G471" s="38"/>
      <c r="H471" s="38"/>
      <c r="I471" s="197"/>
      <c r="J471" s="38"/>
      <c r="K471" s="38"/>
      <c r="L471" s="41"/>
      <c r="M471" s="198"/>
      <c r="N471" s="199"/>
      <c r="O471" s="66"/>
      <c r="P471" s="66"/>
      <c r="Q471" s="66"/>
      <c r="R471" s="66"/>
      <c r="S471" s="66"/>
      <c r="T471" s="67"/>
      <c r="U471" s="36"/>
      <c r="V471" s="36"/>
      <c r="W471" s="36"/>
      <c r="X471" s="36"/>
      <c r="Y471" s="36"/>
      <c r="Z471" s="36"/>
      <c r="AA471" s="36"/>
      <c r="AB471" s="36"/>
      <c r="AC471" s="36"/>
      <c r="AD471" s="36"/>
      <c r="AE471" s="36"/>
      <c r="AT471" s="19" t="s">
        <v>332</v>
      </c>
      <c r="AU471" s="19" t="s">
        <v>87</v>
      </c>
    </row>
    <row r="472" spans="1:65" s="2" customFormat="1" ht="321.75">
      <c r="A472" s="36"/>
      <c r="B472" s="37"/>
      <c r="C472" s="38"/>
      <c r="D472" s="195" t="s">
        <v>334</v>
      </c>
      <c r="E472" s="38"/>
      <c r="F472" s="200" t="s">
        <v>726</v>
      </c>
      <c r="G472" s="38"/>
      <c r="H472" s="38"/>
      <c r="I472" s="197"/>
      <c r="J472" s="38"/>
      <c r="K472" s="38"/>
      <c r="L472" s="41"/>
      <c r="M472" s="198"/>
      <c r="N472" s="199"/>
      <c r="O472" s="66"/>
      <c r="P472" s="66"/>
      <c r="Q472" s="66"/>
      <c r="R472" s="66"/>
      <c r="S472" s="66"/>
      <c r="T472" s="67"/>
      <c r="U472" s="36"/>
      <c r="V472" s="36"/>
      <c r="W472" s="36"/>
      <c r="X472" s="36"/>
      <c r="Y472" s="36"/>
      <c r="Z472" s="36"/>
      <c r="AA472" s="36"/>
      <c r="AB472" s="36"/>
      <c r="AC472" s="36"/>
      <c r="AD472" s="36"/>
      <c r="AE472" s="36"/>
      <c r="AT472" s="19" t="s">
        <v>334</v>
      </c>
      <c r="AU472" s="19" t="s">
        <v>87</v>
      </c>
    </row>
    <row r="473" spans="1:65" s="2" customFormat="1" ht="19.5">
      <c r="A473" s="36"/>
      <c r="B473" s="37"/>
      <c r="C473" s="38"/>
      <c r="D473" s="195" t="s">
        <v>727</v>
      </c>
      <c r="E473" s="38"/>
      <c r="F473" s="200" t="s">
        <v>747</v>
      </c>
      <c r="G473" s="38"/>
      <c r="H473" s="38"/>
      <c r="I473" s="197"/>
      <c r="J473" s="38"/>
      <c r="K473" s="38"/>
      <c r="L473" s="41"/>
      <c r="M473" s="198"/>
      <c r="N473" s="199"/>
      <c r="O473" s="66"/>
      <c r="P473" s="66"/>
      <c r="Q473" s="66"/>
      <c r="R473" s="66"/>
      <c r="S473" s="66"/>
      <c r="T473" s="67"/>
      <c r="U473" s="36"/>
      <c r="V473" s="36"/>
      <c r="W473" s="36"/>
      <c r="X473" s="36"/>
      <c r="Y473" s="36"/>
      <c r="Z473" s="36"/>
      <c r="AA473" s="36"/>
      <c r="AB473" s="36"/>
      <c r="AC473" s="36"/>
      <c r="AD473" s="36"/>
      <c r="AE473" s="36"/>
      <c r="AT473" s="19" t="s">
        <v>727</v>
      </c>
      <c r="AU473" s="19" t="s">
        <v>87</v>
      </c>
    </row>
    <row r="474" spans="1:65" s="15" customFormat="1" ht="11.25">
      <c r="B474" s="223"/>
      <c r="C474" s="224"/>
      <c r="D474" s="195" t="s">
        <v>336</v>
      </c>
      <c r="E474" s="225" t="s">
        <v>19</v>
      </c>
      <c r="F474" s="226" t="s">
        <v>748</v>
      </c>
      <c r="G474" s="224"/>
      <c r="H474" s="225" t="s">
        <v>19</v>
      </c>
      <c r="I474" s="227"/>
      <c r="J474" s="224"/>
      <c r="K474" s="224"/>
      <c r="L474" s="228"/>
      <c r="M474" s="229"/>
      <c r="N474" s="230"/>
      <c r="O474" s="230"/>
      <c r="P474" s="230"/>
      <c r="Q474" s="230"/>
      <c r="R474" s="230"/>
      <c r="S474" s="230"/>
      <c r="T474" s="231"/>
      <c r="AT474" s="232" t="s">
        <v>336</v>
      </c>
      <c r="AU474" s="232" t="s">
        <v>87</v>
      </c>
      <c r="AV474" s="15" t="s">
        <v>84</v>
      </c>
      <c r="AW474" s="15" t="s">
        <v>37</v>
      </c>
      <c r="AX474" s="15" t="s">
        <v>76</v>
      </c>
      <c r="AY474" s="232" t="s">
        <v>324</v>
      </c>
    </row>
    <row r="475" spans="1:65" s="13" customFormat="1" ht="11.25">
      <c r="B475" s="201"/>
      <c r="C475" s="202"/>
      <c r="D475" s="195" t="s">
        <v>336</v>
      </c>
      <c r="E475" s="203" t="s">
        <v>19</v>
      </c>
      <c r="F475" s="204" t="s">
        <v>749</v>
      </c>
      <c r="G475" s="202"/>
      <c r="H475" s="205">
        <v>11.31</v>
      </c>
      <c r="I475" s="206"/>
      <c r="J475" s="202"/>
      <c r="K475" s="202"/>
      <c r="L475" s="207"/>
      <c r="M475" s="208"/>
      <c r="N475" s="209"/>
      <c r="O475" s="209"/>
      <c r="P475" s="209"/>
      <c r="Q475" s="209"/>
      <c r="R475" s="209"/>
      <c r="S475" s="209"/>
      <c r="T475" s="210"/>
      <c r="AT475" s="211" t="s">
        <v>336</v>
      </c>
      <c r="AU475" s="211" t="s">
        <v>87</v>
      </c>
      <c r="AV475" s="13" t="s">
        <v>87</v>
      </c>
      <c r="AW475" s="13" t="s">
        <v>37</v>
      </c>
      <c r="AX475" s="13" t="s">
        <v>76</v>
      </c>
      <c r="AY475" s="211" t="s">
        <v>324</v>
      </c>
    </row>
    <row r="476" spans="1:65" s="13" customFormat="1" ht="11.25">
      <c r="B476" s="201"/>
      <c r="C476" s="202"/>
      <c r="D476" s="195" t="s">
        <v>336</v>
      </c>
      <c r="E476" s="203" t="s">
        <v>19</v>
      </c>
      <c r="F476" s="204" t="s">
        <v>750</v>
      </c>
      <c r="G476" s="202"/>
      <c r="H476" s="205">
        <v>14.535</v>
      </c>
      <c r="I476" s="206"/>
      <c r="J476" s="202"/>
      <c r="K476" s="202"/>
      <c r="L476" s="207"/>
      <c r="M476" s="208"/>
      <c r="N476" s="209"/>
      <c r="O476" s="209"/>
      <c r="P476" s="209"/>
      <c r="Q476" s="209"/>
      <c r="R476" s="209"/>
      <c r="S476" s="209"/>
      <c r="T476" s="210"/>
      <c r="AT476" s="211" t="s">
        <v>336</v>
      </c>
      <c r="AU476" s="211" t="s">
        <v>87</v>
      </c>
      <c r="AV476" s="13" t="s">
        <v>87</v>
      </c>
      <c r="AW476" s="13" t="s">
        <v>37</v>
      </c>
      <c r="AX476" s="13" t="s">
        <v>76</v>
      </c>
      <c r="AY476" s="211" t="s">
        <v>324</v>
      </c>
    </row>
    <row r="477" spans="1:65" s="13" customFormat="1" ht="11.25">
      <c r="B477" s="201"/>
      <c r="C477" s="202"/>
      <c r="D477" s="195" t="s">
        <v>336</v>
      </c>
      <c r="E477" s="203" t="s">
        <v>19</v>
      </c>
      <c r="F477" s="204" t="s">
        <v>751</v>
      </c>
      <c r="G477" s="202"/>
      <c r="H477" s="205">
        <v>7.82</v>
      </c>
      <c r="I477" s="206"/>
      <c r="J477" s="202"/>
      <c r="K477" s="202"/>
      <c r="L477" s="207"/>
      <c r="M477" s="208"/>
      <c r="N477" s="209"/>
      <c r="O477" s="209"/>
      <c r="P477" s="209"/>
      <c r="Q477" s="209"/>
      <c r="R477" s="209"/>
      <c r="S477" s="209"/>
      <c r="T477" s="210"/>
      <c r="AT477" s="211" t="s">
        <v>336</v>
      </c>
      <c r="AU477" s="211" t="s">
        <v>87</v>
      </c>
      <c r="AV477" s="13" t="s">
        <v>87</v>
      </c>
      <c r="AW477" s="13" t="s">
        <v>37</v>
      </c>
      <c r="AX477" s="13" t="s">
        <v>76</v>
      </c>
      <c r="AY477" s="211" t="s">
        <v>324</v>
      </c>
    </row>
    <row r="478" spans="1:65" s="13" customFormat="1" ht="11.25">
      <c r="B478" s="201"/>
      <c r="C478" s="202"/>
      <c r="D478" s="195" t="s">
        <v>336</v>
      </c>
      <c r="E478" s="203" t="s">
        <v>19</v>
      </c>
      <c r="F478" s="204" t="s">
        <v>752</v>
      </c>
      <c r="G478" s="202"/>
      <c r="H478" s="205">
        <v>22.47</v>
      </c>
      <c r="I478" s="206"/>
      <c r="J478" s="202"/>
      <c r="K478" s="202"/>
      <c r="L478" s="207"/>
      <c r="M478" s="208"/>
      <c r="N478" s="209"/>
      <c r="O478" s="209"/>
      <c r="P478" s="209"/>
      <c r="Q478" s="209"/>
      <c r="R478" s="209"/>
      <c r="S478" s="209"/>
      <c r="T478" s="210"/>
      <c r="AT478" s="211" t="s">
        <v>336</v>
      </c>
      <c r="AU478" s="211" t="s">
        <v>87</v>
      </c>
      <c r="AV478" s="13" t="s">
        <v>87</v>
      </c>
      <c r="AW478" s="13" t="s">
        <v>37</v>
      </c>
      <c r="AX478" s="13" t="s">
        <v>76</v>
      </c>
      <c r="AY478" s="211" t="s">
        <v>324</v>
      </c>
    </row>
    <row r="479" spans="1:65" s="16" customFormat="1" ht="11.25">
      <c r="B479" s="233"/>
      <c r="C479" s="234"/>
      <c r="D479" s="195" t="s">
        <v>336</v>
      </c>
      <c r="E479" s="235" t="s">
        <v>19</v>
      </c>
      <c r="F479" s="236" t="s">
        <v>550</v>
      </c>
      <c r="G479" s="234"/>
      <c r="H479" s="237">
        <v>56.134999999999998</v>
      </c>
      <c r="I479" s="238"/>
      <c r="J479" s="234"/>
      <c r="K479" s="234"/>
      <c r="L479" s="239"/>
      <c r="M479" s="240"/>
      <c r="N479" s="241"/>
      <c r="O479" s="241"/>
      <c r="P479" s="241"/>
      <c r="Q479" s="241"/>
      <c r="R479" s="241"/>
      <c r="S479" s="241"/>
      <c r="T479" s="242"/>
      <c r="AT479" s="243" t="s">
        <v>336</v>
      </c>
      <c r="AU479" s="243" t="s">
        <v>87</v>
      </c>
      <c r="AV479" s="16" t="s">
        <v>343</v>
      </c>
      <c r="AW479" s="16" t="s">
        <v>37</v>
      </c>
      <c r="AX479" s="16" t="s">
        <v>76</v>
      </c>
      <c r="AY479" s="243" t="s">
        <v>324</v>
      </c>
    </row>
    <row r="480" spans="1:65" s="15" customFormat="1" ht="11.25">
      <c r="B480" s="223"/>
      <c r="C480" s="224"/>
      <c r="D480" s="195" t="s">
        <v>336</v>
      </c>
      <c r="E480" s="225" t="s">
        <v>19</v>
      </c>
      <c r="F480" s="226" t="s">
        <v>753</v>
      </c>
      <c r="G480" s="224"/>
      <c r="H480" s="225" t="s">
        <v>19</v>
      </c>
      <c r="I480" s="227"/>
      <c r="J480" s="224"/>
      <c r="K480" s="224"/>
      <c r="L480" s="228"/>
      <c r="M480" s="229"/>
      <c r="N480" s="230"/>
      <c r="O480" s="230"/>
      <c r="P480" s="230"/>
      <c r="Q480" s="230"/>
      <c r="R480" s="230"/>
      <c r="S480" s="230"/>
      <c r="T480" s="231"/>
      <c r="AT480" s="232" t="s">
        <v>336</v>
      </c>
      <c r="AU480" s="232" t="s">
        <v>87</v>
      </c>
      <c r="AV480" s="15" t="s">
        <v>84</v>
      </c>
      <c r="AW480" s="15" t="s">
        <v>37</v>
      </c>
      <c r="AX480" s="15" t="s">
        <v>76</v>
      </c>
      <c r="AY480" s="232" t="s">
        <v>324</v>
      </c>
    </row>
    <row r="481" spans="1:65" s="13" customFormat="1" ht="11.25">
      <c r="B481" s="201"/>
      <c r="C481" s="202"/>
      <c r="D481" s="195" t="s">
        <v>336</v>
      </c>
      <c r="E481" s="203" t="s">
        <v>19</v>
      </c>
      <c r="F481" s="204" t="s">
        <v>754</v>
      </c>
      <c r="G481" s="202"/>
      <c r="H481" s="205">
        <v>26</v>
      </c>
      <c r="I481" s="206"/>
      <c r="J481" s="202"/>
      <c r="K481" s="202"/>
      <c r="L481" s="207"/>
      <c r="M481" s="208"/>
      <c r="N481" s="209"/>
      <c r="O481" s="209"/>
      <c r="P481" s="209"/>
      <c r="Q481" s="209"/>
      <c r="R481" s="209"/>
      <c r="S481" s="209"/>
      <c r="T481" s="210"/>
      <c r="AT481" s="211" t="s">
        <v>336</v>
      </c>
      <c r="AU481" s="211" t="s">
        <v>87</v>
      </c>
      <c r="AV481" s="13" t="s">
        <v>87</v>
      </c>
      <c r="AW481" s="13" t="s">
        <v>37</v>
      </c>
      <c r="AX481" s="13" t="s">
        <v>76</v>
      </c>
      <c r="AY481" s="211" t="s">
        <v>324</v>
      </c>
    </row>
    <row r="482" spans="1:65" s="13" customFormat="1" ht="11.25">
      <c r="B482" s="201"/>
      <c r="C482" s="202"/>
      <c r="D482" s="195" t="s">
        <v>336</v>
      </c>
      <c r="E482" s="203" t="s">
        <v>19</v>
      </c>
      <c r="F482" s="204" t="s">
        <v>755</v>
      </c>
      <c r="G482" s="202"/>
      <c r="H482" s="205">
        <v>-0.97599999999999998</v>
      </c>
      <c r="I482" s="206"/>
      <c r="J482" s="202"/>
      <c r="K482" s="202"/>
      <c r="L482" s="207"/>
      <c r="M482" s="208"/>
      <c r="N482" s="209"/>
      <c r="O482" s="209"/>
      <c r="P482" s="209"/>
      <c r="Q482" s="209"/>
      <c r="R482" s="209"/>
      <c r="S482" s="209"/>
      <c r="T482" s="210"/>
      <c r="AT482" s="211" t="s">
        <v>336</v>
      </c>
      <c r="AU482" s="211" t="s">
        <v>87</v>
      </c>
      <c r="AV482" s="13" t="s">
        <v>87</v>
      </c>
      <c r="AW482" s="13" t="s">
        <v>37</v>
      </c>
      <c r="AX482" s="13" t="s">
        <v>76</v>
      </c>
      <c r="AY482" s="211" t="s">
        <v>324</v>
      </c>
    </row>
    <row r="483" spans="1:65" s="13" customFormat="1" ht="11.25">
      <c r="B483" s="201"/>
      <c r="C483" s="202"/>
      <c r="D483" s="195" t="s">
        <v>336</v>
      </c>
      <c r="E483" s="203" t="s">
        <v>19</v>
      </c>
      <c r="F483" s="204" t="s">
        <v>756</v>
      </c>
      <c r="G483" s="202"/>
      <c r="H483" s="205">
        <v>-1.6419999999999999</v>
      </c>
      <c r="I483" s="206"/>
      <c r="J483" s="202"/>
      <c r="K483" s="202"/>
      <c r="L483" s="207"/>
      <c r="M483" s="208"/>
      <c r="N483" s="209"/>
      <c r="O483" s="209"/>
      <c r="P483" s="209"/>
      <c r="Q483" s="209"/>
      <c r="R483" s="209"/>
      <c r="S483" s="209"/>
      <c r="T483" s="210"/>
      <c r="AT483" s="211" t="s">
        <v>336</v>
      </c>
      <c r="AU483" s="211" t="s">
        <v>87</v>
      </c>
      <c r="AV483" s="13" t="s">
        <v>87</v>
      </c>
      <c r="AW483" s="13" t="s">
        <v>37</v>
      </c>
      <c r="AX483" s="13" t="s">
        <v>76</v>
      </c>
      <c r="AY483" s="211" t="s">
        <v>324</v>
      </c>
    </row>
    <row r="484" spans="1:65" s="13" customFormat="1" ht="11.25">
      <c r="B484" s="201"/>
      <c r="C484" s="202"/>
      <c r="D484" s="195" t="s">
        <v>336</v>
      </c>
      <c r="E484" s="203" t="s">
        <v>19</v>
      </c>
      <c r="F484" s="204" t="s">
        <v>757</v>
      </c>
      <c r="G484" s="202"/>
      <c r="H484" s="205">
        <v>-0.41099999999999998</v>
      </c>
      <c r="I484" s="206"/>
      <c r="J484" s="202"/>
      <c r="K484" s="202"/>
      <c r="L484" s="207"/>
      <c r="M484" s="208"/>
      <c r="N484" s="209"/>
      <c r="O484" s="209"/>
      <c r="P484" s="209"/>
      <c r="Q484" s="209"/>
      <c r="R484" s="209"/>
      <c r="S484" s="209"/>
      <c r="T484" s="210"/>
      <c r="AT484" s="211" t="s">
        <v>336</v>
      </c>
      <c r="AU484" s="211" t="s">
        <v>87</v>
      </c>
      <c r="AV484" s="13" t="s">
        <v>87</v>
      </c>
      <c r="AW484" s="13" t="s">
        <v>37</v>
      </c>
      <c r="AX484" s="13" t="s">
        <v>76</v>
      </c>
      <c r="AY484" s="211" t="s">
        <v>324</v>
      </c>
    </row>
    <row r="485" spans="1:65" s="13" customFormat="1" ht="11.25">
      <c r="B485" s="201"/>
      <c r="C485" s="202"/>
      <c r="D485" s="195" t="s">
        <v>336</v>
      </c>
      <c r="E485" s="203" t="s">
        <v>19</v>
      </c>
      <c r="F485" s="204" t="s">
        <v>758</v>
      </c>
      <c r="G485" s="202"/>
      <c r="H485" s="205">
        <v>-1.956</v>
      </c>
      <c r="I485" s="206"/>
      <c r="J485" s="202"/>
      <c r="K485" s="202"/>
      <c r="L485" s="207"/>
      <c r="M485" s="208"/>
      <c r="N485" s="209"/>
      <c r="O485" s="209"/>
      <c r="P485" s="209"/>
      <c r="Q485" s="209"/>
      <c r="R485" s="209"/>
      <c r="S485" s="209"/>
      <c r="T485" s="210"/>
      <c r="AT485" s="211" t="s">
        <v>336</v>
      </c>
      <c r="AU485" s="211" t="s">
        <v>87</v>
      </c>
      <c r="AV485" s="13" t="s">
        <v>87</v>
      </c>
      <c r="AW485" s="13" t="s">
        <v>37</v>
      </c>
      <c r="AX485" s="13" t="s">
        <v>76</v>
      </c>
      <c r="AY485" s="211" t="s">
        <v>324</v>
      </c>
    </row>
    <row r="486" spans="1:65" s="13" customFormat="1" ht="11.25">
      <c r="B486" s="201"/>
      <c r="C486" s="202"/>
      <c r="D486" s="195" t="s">
        <v>336</v>
      </c>
      <c r="E486" s="203" t="s">
        <v>19</v>
      </c>
      <c r="F486" s="204" t="s">
        <v>759</v>
      </c>
      <c r="G486" s="202"/>
      <c r="H486" s="205">
        <v>-0.37</v>
      </c>
      <c r="I486" s="206"/>
      <c r="J486" s="202"/>
      <c r="K486" s="202"/>
      <c r="L486" s="207"/>
      <c r="M486" s="208"/>
      <c r="N486" s="209"/>
      <c r="O486" s="209"/>
      <c r="P486" s="209"/>
      <c r="Q486" s="209"/>
      <c r="R486" s="209"/>
      <c r="S486" s="209"/>
      <c r="T486" s="210"/>
      <c r="AT486" s="211" t="s">
        <v>336</v>
      </c>
      <c r="AU486" s="211" t="s">
        <v>87</v>
      </c>
      <c r="AV486" s="13" t="s">
        <v>87</v>
      </c>
      <c r="AW486" s="13" t="s">
        <v>37</v>
      </c>
      <c r="AX486" s="13" t="s">
        <v>76</v>
      </c>
      <c r="AY486" s="211" t="s">
        <v>324</v>
      </c>
    </row>
    <row r="487" spans="1:65" s="16" customFormat="1" ht="11.25">
      <c r="B487" s="233"/>
      <c r="C487" s="234"/>
      <c r="D487" s="195" t="s">
        <v>336</v>
      </c>
      <c r="E487" s="235" t="s">
        <v>19</v>
      </c>
      <c r="F487" s="236" t="s">
        <v>550</v>
      </c>
      <c r="G487" s="234"/>
      <c r="H487" s="237">
        <v>20.645</v>
      </c>
      <c r="I487" s="238"/>
      <c r="J487" s="234"/>
      <c r="K487" s="234"/>
      <c r="L487" s="239"/>
      <c r="M487" s="240"/>
      <c r="N487" s="241"/>
      <c r="O487" s="241"/>
      <c r="P487" s="241"/>
      <c r="Q487" s="241"/>
      <c r="R487" s="241"/>
      <c r="S487" s="241"/>
      <c r="T487" s="242"/>
      <c r="AT487" s="243" t="s">
        <v>336</v>
      </c>
      <c r="AU487" s="243" t="s">
        <v>87</v>
      </c>
      <c r="AV487" s="16" t="s">
        <v>343</v>
      </c>
      <c r="AW487" s="16" t="s">
        <v>37</v>
      </c>
      <c r="AX487" s="16" t="s">
        <v>76</v>
      </c>
      <c r="AY487" s="243" t="s">
        <v>324</v>
      </c>
    </row>
    <row r="488" spans="1:65" s="14" customFormat="1" ht="11.25">
      <c r="B488" s="212"/>
      <c r="C488" s="213"/>
      <c r="D488" s="195" t="s">
        <v>336</v>
      </c>
      <c r="E488" s="214" t="s">
        <v>284</v>
      </c>
      <c r="F488" s="215" t="s">
        <v>349</v>
      </c>
      <c r="G488" s="213"/>
      <c r="H488" s="216">
        <v>76.78</v>
      </c>
      <c r="I488" s="217"/>
      <c r="J488" s="213"/>
      <c r="K488" s="213"/>
      <c r="L488" s="218"/>
      <c r="M488" s="219"/>
      <c r="N488" s="220"/>
      <c r="O488" s="220"/>
      <c r="P488" s="220"/>
      <c r="Q488" s="220"/>
      <c r="R488" s="220"/>
      <c r="S488" s="220"/>
      <c r="T488" s="221"/>
      <c r="AT488" s="222" t="s">
        <v>336</v>
      </c>
      <c r="AU488" s="222" t="s">
        <v>87</v>
      </c>
      <c r="AV488" s="14" t="s">
        <v>330</v>
      </c>
      <c r="AW488" s="14" t="s">
        <v>37</v>
      </c>
      <c r="AX488" s="14" t="s">
        <v>84</v>
      </c>
      <c r="AY488" s="222" t="s">
        <v>324</v>
      </c>
    </row>
    <row r="489" spans="1:65" s="2" customFormat="1" ht="14.45" customHeight="1">
      <c r="A489" s="36"/>
      <c r="B489" s="37"/>
      <c r="C489" s="182" t="s">
        <v>760</v>
      </c>
      <c r="D489" s="182" t="s">
        <v>326</v>
      </c>
      <c r="E489" s="183" t="s">
        <v>761</v>
      </c>
      <c r="F489" s="184" t="s">
        <v>762</v>
      </c>
      <c r="G489" s="185" t="s">
        <v>152</v>
      </c>
      <c r="H489" s="186">
        <v>29.146000000000001</v>
      </c>
      <c r="I489" s="187"/>
      <c r="J489" s="188">
        <f>ROUND(I489*H489,2)</f>
        <v>0</v>
      </c>
      <c r="K489" s="184" t="s">
        <v>329</v>
      </c>
      <c r="L489" s="41"/>
      <c r="M489" s="189" t="s">
        <v>19</v>
      </c>
      <c r="N489" s="190" t="s">
        <v>47</v>
      </c>
      <c r="O489" s="66"/>
      <c r="P489" s="191">
        <f>O489*H489</f>
        <v>0</v>
      </c>
      <c r="Q489" s="191">
        <v>0</v>
      </c>
      <c r="R489" s="191">
        <f>Q489*H489</f>
        <v>0</v>
      </c>
      <c r="S489" s="191">
        <v>0</v>
      </c>
      <c r="T489" s="192">
        <f>S489*H489</f>
        <v>0</v>
      </c>
      <c r="U489" s="36"/>
      <c r="V489" s="36"/>
      <c r="W489" s="36"/>
      <c r="X489" s="36"/>
      <c r="Y489" s="36"/>
      <c r="Z489" s="36"/>
      <c r="AA489" s="36"/>
      <c r="AB489" s="36"/>
      <c r="AC489" s="36"/>
      <c r="AD489" s="36"/>
      <c r="AE489" s="36"/>
      <c r="AR489" s="193" t="s">
        <v>330</v>
      </c>
      <c r="AT489" s="193" t="s">
        <v>326</v>
      </c>
      <c r="AU489" s="193" t="s">
        <v>87</v>
      </c>
      <c r="AY489" s="19" t="s">
        <v>324</v>
      </c>
      <c r="BE489" s="194">
        <f>IF(N489="základní",J489,0)</f>
        <v>0</v>
      </c>
      <c r="BF489" s="194">
        <f>IF(N489="snížená",J489,0)</f>
        <v>0</v>
      </c>
      <c r="BG489" s="194">
        <f>IF(N489="zákl. přenesená",J489,0)</f>
        <v>0</v>
      </c>
      <c r="BH489" s="194">
        <f>IF(N489="sníž. přenesená",J489,0)</f>
        <v>0</v>
      </c>
      <c r="BI489" s="194">
        <f>IF(N489="nulová",J489,0)</f>
        <v>0</v>
      </c>
      <c r="BJ489" s="19" t="s">
        <v>84</v>
      </c>
      <c r="BK489" s="194">
        <f>ROUND(I489*H489,2)</f>
        <v>0</v>
      </c>
      <c r="BL489" s="19" t="s">
        <v>330</v>
      </c>
      <c r="BM489" s="193" t="s">
        <v>763</v>
      </c>
    </row>
    <row r="490" spans="1:65" s="2" customFormat="1" ht="19.5">
      <c r="A490" s="36"/>
      <c r="B490" s="37"/>
      <c r="C490" s="38"/>
      <c r="D490" s="195" t="s">
        <v>332</v>
      </c>
      <c r="E490" s="38"/>
      <c r="F490" s="196" t="s">
        <v>764</v>
      </c>
      <c r="G490" s="38"/>
      <c r="H490" s="38"/>
      <c r="I490" s="197"/>
      <c r="J490" s="38"/>
      <c r="K490" s="38"/>
      <c r="L490" s="41"/>
      <c r="M490" s="198"/>
      <c r="N490" s="199"/>
      <c r="O490" s="66"/>
      <c r="P490" s="66"/>
      <c r="Q490" s="66"/>
      <c r="R490" s="66"/>
      <c r="S490" s="66"/>
      <c r="T490" s="67"/>
      <c r="U490" s="36"/>
      <c r="V490" s="36"/>
      <c r="W490" s="36"/>
      <c r="X490" s="36"/>
      <c r="Y490" s="36"/>
      <c r="Z490" s="36"/>
      <c r="AA490" s="36"/>
      <c r="AB490" s="36"/>
      <c r="AC490" s="36"/>
      <c r="AD490" s="36"/>
      <c r="AE490" s="36"/>
      <c r="AT490" s="19" t="s">
        <v>332</v>
      </c>
      <c r="AU490" s="19" t="s">
        <v>87</v>
      </c>
    </row>
    <row r="491" spans="1:65" s="2" customFormat="1" ht="68.25">
      <c r="A491" s="36"/>
      <c r="B491" s="37"/>
      <c r="C491" s="38"/>
      <c r="D491" s="195" t="s">
        <v>334</v>
      </c>
      <c r="E491" s="38"/>
      <c r="F491" s="200" t="s">
        <v>765</v>
      </c>
      <c r="G491" s="38"/>
      <c r="H491" s="38"/>
      <c r="I491" s="197"/>
      <c r="J491" s="38"/>
      <c r="K491" s="38"/>
      <c r="L491" s="41"/>
      <c r="M491" s="198"/>
      <c r="N491" s="199"/>
      <c r="O491" s="66"/>
      <c r="P491" s="66"/>
      <c r="Q491" s="66"/>
      <c r="R491" s="66"/>
      <c r="S491" s="66"/>
      <c r="T491" s="67"/>
      <c r="U491" s="36"/>
      <c r="V491" s="36"/>
      <c r="W491" s="36"/>
      <c r="X491" s="36"/>
      <c r="Y491" s="36"/>
      <c r="Z491" s="36"/>
      <c r="AA491" s="36"/>
      <c r="AB491" s="36"/>
      <c r="AC491" s="36"/>
      <c r="AD491" s="36"/>
      <c r="AE491" s="36"/>
      <c r="AT491" s="19" t="s">
        <v>334</v>
      </c>
      <c r="AU491" s="19" t="s">
        <v>87</v>
      </c>
    </row>
    <row r="492" spans="1:65" s="15" customFormat="1" ht="11.25">
      <c r="B492" s="223"/>
      <c r="C492" s="224"/>
      <c r="D492" s="195" t="s">
        <v>336</v>
      </c>
      <c r="E492" s="225" t="s">
        <v>19</v>
      </c>
      <c r="F492" s="226" t="s">
        <v>766</v>
      </c>
      <c r="G492" s="224"/>
      <c r="H492" s="225" t="s">
        <v>19</v>
      </c>
      <c r="I492" s="227"/>
      <c r="J492" s="224"/>
      <c r="K492" s="224"/>
      <c r="L492" s="228"/>
      <c r="M492" s="229"/>
      <c r="N492" s="230"/>
      <c r="O492" s="230"/>
      <c r="P492" s="230"/>
      <c r="Q492" s="230"/>
      <c r="R492" s="230"/>
      <c r="S492" s="230"/>
      <c r="T492" s="231"/>
      <c r="AT492" s="232" t="s">
        <v>336</v>
      </c>
      <c r="AU492" s="232" t="s">
        <v>87</v>
      </c>
      <c r="AV492" s="15" t="s">
        <v>84</v>
      </c>
      <c r="AW492" s="15" t="s">
        <v>37</v>
      </c>
      <c r="AX492" s="15" t="s">
        <v>76</v>
      </c>
      <c r="AY492" s="232" t="s">
        <v>324</v>
      </c>
    </row>
    <row r="493" spans="1:65" s="13" customFormat="1" ht="11.25">
      <c r="B493" s="201"/>
      <c r="C493" s="202"/>
      <c r="D493" s="195" t="s">
        <v>336</v>
      </c>
      <c r="E493" s="203" t="s">
        <v>19</v>
      </c>
      <c r="F493" s="204" t="s">
        <v>767</v>
      </c>
      <c r="G493" s="202"/>
      <c r="H493" s="205">
        <v>8.8840000000000003</v>
      </c>
      <c r="I493" s="206"/>
      <c r="J493" s="202"/>
      <c r="K493" s="202"/>
      <c r="L493" s="207"/>
      <c r="M493" s="208"/>
      <c r="N493" s="209"/>
      <c r="O493" s="209"/>
      <c r="P493" s="209"/>
      <c r="Q493" s="209"/>
      <c r="R493" s="209"/>
      <c r="S493" s="209"/>
      <c r="T493" s="210"/>
      <c r="AT493" s="211" t="s">
        <v>336</v>
      </c>
      <c r="AU493" s="211" t="s">
        <v>87</v>
      </c>
      <c r="AV493" s="13" t="s">
        <v>87</v>
      </c>
      <c r="AW493" s="13" t="s">
        <v>37</v>
      </c>
      <c r="AX493" s="13" t="s">
        <v>76</v>
      </c>
      <c r="AY493" s="211" t="s">
        <v>324</v>
      </c>
    </row>
    <row r="494" spans="1:65" s="13" customFormat="1" ht="11.25">
      <c r="B494" s="201"/>
      <c r="C494" s="202"/>
      <c r="D494" s="195" t="s">
        <v>336</v>
      </c>
      <c r="E494" s="203" t="s">
        <v>19</v>
      </c>
      <c r="F494" s="204" t="s">
        <v>768</v>
      </c>
      <c r="G494" s="202"/>
      <c r="H494" s="205">
        <v>4.2779999999999996</v>
      </c>
      <c r="I494" s="206"/>
      <c r="J494" s="202"/>
      <c r="K494" s="202"/>
      <c r="L494" s="207"/>
      <c r="M494" s="208"/>
      <c r="N494" s="209"/>
      <c r="O494" s="209"/>
      <c r="P494" s="209"/>
      <c r="Q494" s="209"/>
      <c r="R494" s="209"/>
      <c r="S494" s="209"/>
      <c r="T494" s="210"/>
      <c r="AT494" s="211" t="s">
        <v>336</v>
      </c>
      <c r="AU494" s="211" t="s">
        <v>87</v>
      </c>
      <c r="AV494" s="13" t="s">
        <v>87</v>
      </c>
      <c r="AW494" s="13" t="s">
        <v>37</v>
      </c>
      <c r="AX494" s="13" t="s">
        <v>76</v>
      </c>
      <c r="AY494" s="211" t="s">
        <v>324</v>
      </c>
    </row>
    <row r="495" spans="1:65" s="13" customFormat="1" ht="11.25">
      <c r="B495" s="201"/>
      <c r="C495" s="202"/>
      <c r="D495" s="195" t="s">
        <v>336</v>
      </c>
      <c r="E495" s="203" t="s">
        <v>19</v>
      </c>
      <c r="F495" s="204" t="s">
        <v>769</v>
      </c>
      <c r="G495" s="202"/>
      <c r="H495" s="205">
        <v>3.3119999999999998</v>
      </c>
      <c r="I495" s="206"/>
      <c r="J495" s="202"/>
      <c r="K495" s="202"/>
      <c r="L495" s="207"/>
      <c r="M495" s="208"/>
      <c r="N495" s="209"/>
      <c r="O495" s="209"/>
      <c r="P495" s="209"/>
      <c r="Q495" s="209"/>
      <c r="R495" s="209"/>
      <c r="S495" s="209"/>
      <c r="T495" s="210"/>
      <c r="AT495" s="211" t="s">
        <v>336</v>
      </c>
      <c r="AU495" s="211" t="s">
        <v>87</v>
      </c>
      <c r="AV495" s="13" t="s">
        <v>87</v>
      </c>
      <c r="AW495" s="13" t="s">
        <v>37</v>
      </c>
      <c r="AX495" s="13" t="s">
        <v>76</v>
      </c>
      <c r="AY495" s="211" t="s">
        <v>324</v>
      </c>
    </row>
    <row r="496" spans="1:65" s="15" customFormat="1" ht="11.25">
      <c r="B496" s="223"/>
      <c r="C496" s="224"/>
      <c r="D496" s="195" t="s">
        <v>336</v>
      </c>
      <c r="E496" s="225" t="s">
        <v>19</v>
      </c>
      <c r="F496" s="226" t="s">
        <v>770</v>
      </c>
      <c r="G496" s="224"/>
      <c r="H496" s="225" t="s">
        <v>19</v>
      </c>
      <c r="I496" s="227"/>
      <c r="J496" s="224"/>
      <c r="K496" s="224"/>
      <c r="L496" s="228"/>
      <c r="M496" s="229"/>
      <c r="N496" s="230"/>
      <c r="O496" s="230"/>
      <c r="P496" s="230"/>
      <c r="Q496" s="230"/>
      <c r="R496" s="230"/>
      <c r="S496" s="230"/>
      <c r="T496" s="231"/>
      <c r="AT496" s="232" t="s">
        <v>336</v>
      </c>
      <c r="AU496" s="232" t="s">
        <v>87</v>
      </c>
      <c r="AV496" s="15" t="s">
        <v>84</v>
      </c>
      <c r="AW496" s="15" t="s">
        <v>37</v>
      </c>
      <c r="AX496" s="15" t="s">
        <v>76</v>
      </c>
      <c r="AY496" s="232" t="s">
        <v>324</v>
      </c>
    </row>
    <row r="497" spans="1:65" s="13" customFormat="1" ht="11.25">
      <c r="B497" s="201"/>
      <c r="C497" s="202"/>
      <c r="D497" s="195" t="s">
        <v>336</v>
      </c>
      <c r="E497" s="203" t="s">
        <v>19</v>
      </c>
      <c r="F497" s="204" t="s">
        <v>771</v>
      </c>
      <c r="G497" s="202"/>
      <c r="H497" s="205">
        <v>1.17</v>
      </c>
      <c r="I497" s="206"/>
      <c r="J497" s="202"/>
      <c r="K497" s="202"/>
      <c r="L497" s="207"/>
      <c r="M497" s="208"/>
      <c r="N497" s="209"/>
      <c r="O497" s="209"/>
      <c r="P497" s="209"/>
      <c r="Q497" s="209"/>
      <c r="R497" s="209"/>
      <c r="S497" s="209"/>
      <c r="T497" s="210"/>
      <c r="AT497" s="211" t="s">
        <v>336</v>
      </c>
      <c r="AU497" s="211" t="s">
        <v>87</v>
      </c>
      <c r="AV497" s="13" t="s">
        <v>87</v>
      </c>
      <c r="AW497" s="13" t="s">
        <v>37</v>
      </c>
      <c r="AX497" s="13" t="s">
        <v>76</v>
      </c>
      <c r="AY497" s="211" t="s">
        <v>324</v>
      </c>
    </row>
    <row r="498" spans="1:65" s="13" customFormat="1" ht="11.25">
      <c r="B498" s="201"/>
      <c r="C498" s="202"/>
      <c r="D498" s="195" t="s">
        <v>336</v>
      </c>
      <c r="E498" s="203" t="s">
        <v>19</v>
      </c>
      <c r="F498" s="204" t="s">
        <v>772</v>
      </c>
      <c r="G498" s="202"/>
      <c r="H498" s="205">
        <v>6.6420000000000003</v>
      </c>
      <c r="I498" s="206"/>
      <c r="J498" s="202"/>
      <c r="K498" s="202"/>
      <c r="L498" s="207"/>
      <c r="M498" s="208"/>
      <c r="N498" s="209"/>
      <c r="O498" s="209"/>
      <c r="P498" s="209"/>
      <c r="Q498" s="209"/>
      <c r="R498" s="209"/>
      <c r="S498" s="209"/>
      <c r="T498" s="210"/>
      <c r="AT498" s="211" t="s">
        <v>336</v>
      </c>
      <c r="AU498" s="211" t="s">
        <v>87</v>
      </c>
      <c r="AV498" s="13" t="s">
        <v>87</v>
      </c>
      <c r="AW498" s="13" t="s">
        <v>37</v>
      </c>
      <c r="AX498" s="13" t="s">
        <v>76</v>
      </c>
      <c r="AY498" s="211" t="s">
        <v>324</v>
      </c>
    </row>
    <row r="499" spans="1:65" s="13" customFormat="1" ht="11.25">
      <c r="B499" s="201"/>
      <c r="C499" s="202"/>
      <c r="D499" s="195" t="s">
        <v>336</v>
      </c>
      <c r="E499" s="203" t="s">
        <v>19</v>
      </c>
      <c r="F499" s="204" t="s">
        <v>773</v>
      </c>
      <c r="G499" s="202"/>
      <c r="H499" s="205">
        <v>4.8600000000000003</v>
      </c>
      <c r="I499" s="206"/>
      <c r="J499" s="202"/>
      <c r="K499" s="202"/>
      <c r="L499" s="207"/>
      <c r="M499" s="208"/>
      <c r="N499" s="209"/>
      <c r="O499" s="209"/>
      <c r="P499" s="209"/>
      <c r="Q499" s="209"/>
      <c r="R499" s="209"/>
      <c r="S499" s="209"/>
      <c r="T499" s="210"/>
      <c r="AT499" s="211" t="s">
        <v>336</v>
      </c>
      <c r="AU499" s="211" t="s">
        <v>87</v>
      </c>
      <c r="AV499" s="13" t="s">
        <v>87</v>
      </c>
      <c r="AW499" s="13" t="s">
        <v>37</v>
      </c>
      <c r="AX499" s="13" t="s">
        <v>76</v>
      </c>
      <c r="AY499" s="211" t="s">
        <v>324</v>
      </c>
    </row>
    <row r="500" spans="1:65" s="14" customFormat="1" ht="11.25">
      <c r="B500" s="212"/>
      <c r="C500" s="213"/>
      <c r="D500" s="195" t="s">
        <v>336</v>
      </c>
      <c r="E500" s="214" t="s">
        <v>19</v>
      </c>
      <c r="F500" s="215" t="s">
        <v>349</v>
      </c>
      <c r="G500" s="213"/>
      <c r="H500" s="216">
        <v>29.146000000000001</v>
      </c>
      <c r="I500" s="217"/>
      <c r="J500" s="213"/>
      <c r="K500" s="213"/>
      <c r="L500" s="218"/>
      <c r="M500" s="219"/>
      <c r="N500" s="220"/>
      <c r="O500" s="220"/>
      <c r="P500" s="220"/>
      <c r="Q500" s="220"/>
      <c r="R500" s="220"/>
      <c r="S500" s="220"/>
      <c r="T500" s="221"/>
      <c r="AT500" s="222" t="s">
        <v>336</v>
      </c>
      <c r="AU500" s="222" t="s">
        <v>87</v>
      </c>
      <c r="AV500" s="14" t="s">
        <v>330</v>
      </c>
      <c r="AW500" s="14" t="s">
        <v>37</v>
      </c>
      <c r="AX500" s="14" t="s">
        <v>84</v>
      </c>
      <c r="AY500" s="222" t="s">
        <v>324</v>
      </c>
    </row>
    <row r="501" spans="1:65" s="2" customFormat="1" ht="14.45" customHeight="1">
      <c r="A501" s="36"/>
      <c r="B501" s="37"/>
      <c r="C501" s="244" t="s">
        <v>774</v>
      </c>
      <c r="D501" s="244" t="s">
        <v>588</v>
      </c>
      <c r="E501" s="245" t="s">
        <v>775</v>
      </c>
      <c r="F501" s="246" t="s">
        <v>776</v>
      </c>
      <c r="G501" s="247" t="s">
        <v>157</v>
      </c>
      <c r="H501" s="248">
        <v>20.638000000000002</v>
      </c>
      <c r="I501" s="249"/>
      <c r="J501" s="250">
        <f>ROUND(I501*H501,2)</f>
        <v>0</v>
      </c>
      <c r="K501" s="246" t="s">
        <v>329</v>
      </c>
      <c r="L501" s="251"/>
      <c r="M501" s="252" t="s">
        <v>19</v>
      </c>
      <c r="N501" s="253" t="s">
        <v>47</v>
      </c>
      <c r="O501" s="66"/>
      <c r="P501" s="191">
        <f>O501*H501</f>
        <v>0</v>
      </c>
      <c r="Q501" s="191">
        <v>1</v>
      </c>
      <c r="R501" s="191">
        <f>Q501*H501</f>
        <v>20.638000000000002</v>
      </c>
      <c r="S501" s="191">
        <v>0</v>
      </c>
      <c r="T501" s="192">
        <f>S501*H501</f>
        <v>0</v>
      </c>
      <c r="U501" s="36"/>
      <c r="V501" s="36"/>
      <c r="W501" s="36"/>
      <c r="X501" s="36"/>
      <c r="Y501" s="36"/>
      <c r="Z501" s="36"/>
      <c r="AA501" s="36"/>
      <c r="AB501" s="36"/>
      <c r="AC501" s="36"/>
      <c r="AD501" s="36"/>
      <c r="AE501" s="36"/>
      <c r="AR501" s="193" t="s">
        <v>378</v>
      </c>
      <c r="AT501" s="193" t="s">
        <v>588</v>
      </c>
      <c r="AU501" s="193" t="s">
        <v>87</v>
      </c>
      <c r="AY501" s="19" t="s">
        <v>324</v>
      </c>
      <c r="BE501" s="194">
        <f>IF(N501="základní",J501,0)</f>
        <v>0</v>
      </c>
      <c r="BF501" s="194">
        <f>IF(N501="snížená",J501,0)</f>
        <v>0</v>
      </c>
      <c r="BG501" s="194">
        <f>IF(N501="zákl. přenesená",J501,0)</f>
        <v>0</v>
      </c>
      <c r="BH501" s="194">
        <f>IF(N501="sníž. přenesená",J501,0)</f>
        <v>0</v>
      </c>
      <c r="BI501" s="194">
        <f>IF(N501="nulová",J501,0)</f>
        <v>0</v>
      </c>
      <c r="BJ501" s="19" t="s">
        <v>84</v>
      </c>
      <c r="BK501" s="194">
        <f>ROUND(I501*H501,2)</f>
        <v>0</v>
      </c>
      <c r="BL501" s="19" t="s">
        <v>330</v>
      </c>
      <c r="BM501" s="193" t="s">
        <v>777</v>
      </c>
    </row>
    <row r="502" spans="1:65" s="2" customFormat="1" ht="11.25">
      <c r="A502" s="36"/>
      <c r="B502" s="37"/>
      <c r="C502" s="38"/>
      <c r="D502" s="195" t="s">
        <v>332</v>
      </c>
      <c r="E502" s="38"/>
      <c r="F502" s="196" t="s">
        <v>776</v>
      </c>
      <c r="G502" s="38"/>
      <c r="H502" s="38"/>
      <c r="I502" s="197"/>
      <c r="J502" s="38"/>
      <c r="K502" s="38"/>
      <c r="L502" s="41"/>
      <c r="M502" s="198"/>
      <c r="N502" s="199"/>
      <c r="O502" s="66"/>
      <c r="P502" s="66"/>
      <c r="Q502" s="66"/>
      <c r="R502" s="66"/>
      <c r="S502" s="66"/>
      <c r="T502" s="67"/>
      <c r="U502" s="36"/>
      <c r="V502" s="36"/>
      <c r="W502" s="36"/>
      <c r="X502" s="36"/>
      <c r="Y502" s="36"/>
      <c r="Z502" s="36"/>
      <c r="AA502" s="36"/>
      <c r="AB502" s="36"/>
      <c r="AC502" s="36"/>
      <c r="AD502" s="36"/>
      <c r="AE502" s="36"/>
      <c r="AT502" s="19" t="s">
        <v>332</v>
      </c>
      <c r="AU502" s="19" t="s">
        <v>87</v>
      </c>
    </row>
    <row r="503" spans="1:65" s="15" customFormat="1" ht="11.25">
      <c r="B503" s="223"/>
      <c r="C503" s="224"/>
      <c r="D503" s="195" t="s">
        <v>336</v>
      </c>
      <c r="E503" s="225" t="s">
        <v>19</v>
      </c>
      <c r="F503" s="226" t="s">
        <v>766</v>
      </c>
      <c r="G503" s="224"/>
      <c r="H503" s="225" t="s">
        <v>19</v>
      </c>
      <c r="I503" s="227"/>
      <c r="J503" s="224"/>
      <c r="K503" s="224"/>
      <c r="L503" s="228"/>
      <c r="M503" s="229"/>
      <c r="N503" s="230"/>
      <c r="O503" s="230"/>
      <c r="P503" s="230"/>
      <c r="Q503" s="230"/>
      <c r="R503" s="230"/>
      <c r="S503" s="230"/>
      <c r="T503" s="231"/>
      <c r="AT503" s="232" t="s">
        <v>336</v>
      </c>
      <c r="AU503" s="232" t="s">
        <v>87</v>
      </c>
      <c r="AV503" s="15" t="s">
        <v>84</v>
      </c>
      <c r="AW503" s="15" t="s">
        <v>37</v>
      </c>
      <c r="AX503" s="15" t="s">
        <v>76</v>
      </c>
      <c r="AY503" s="232" t="s">
        <v>324</v>
      </c>
    </row>
    <row r="504" spans="1:65" s="13" customFormat="1" ht="11.25">
      <c r="B504" s="201"/>
      <c r="C504" s="202"/>
      <c r="D504" s="195" t="s">
        <v>336</v>
      </c>
      <c r="E504" s="203" t="s">
        <v>19</v>
      </c>
      <c r="F504" s="204" t="s">
        <v>778</v>
      </c>
      <c r="G504" s="202"/>
      <c r="H504" s="205">
        <v>8.0850000000000009</v>
      </c>
      <c r="I504" s="206"/>
      <c r="J504" s="202"/>
      <c r="K504" s="202"/>
      <c r="L504" s="207"/>
      <c r="M504" s="208"/>
      <c r="N504" s="209"/>
      <c r="O504" s="209"/>
      <c r="P504" s="209"/>
      <c r="Q504" s="209"/>
      <c r="R504" s="209"/>
      <c r="S504" s="209"/>
      <c r="T504" s="210"/>
      <c r="AT504" s="211" t="s">
        <v>336</v>
      </c>
      <c r="AU504" s="211" t="s">
        <v>87</v>
      </c>
      <c r="AV504" s="13" t="s">
        <v>87</v>
      </c>
      <c r="AW504" s="13" t="s">
        <v>37</v>
      </c>
      <c r="AX504" s="13" t="s">
        <v>76</v>
      </c>
      <c r="AY504" s="211" t="s">
        <v>324</v>
      </c>
    </row>
    <row r="505" spans="1:65" s="15" customFormat="1" ht="11.25">
      <c r="B505" s="223"/>
      <c r="C505" s="224"/>
      <c r="D505" s="195" t="s">
        <v>336</v>
      </c>
      <c r="E505" s="225" t="s">
        <v>19</v>
      </c>
      <c r="F505" s="226" t="s">
        <v>770</v>
      </c>
      <c r="G505" s="224"/>
      <c r="H505" s="225" t="s">
        <v>19</v>
      </c>
      <c r="I505" s="227"/>
      <c r="J505" s="224"/>
      <c r="K505" s="224"/>
      <c r="L505" s="228"/>
      <c r="M505" s="229"/>
      <c r="N505" s="230"/>
      <c r="O505" s="230"/>
      <c r="P505" s="230"/>
      <c r="Q505" s="230"/>
      <c r="R505" s="230"/>
      <c r="S505" s="230"/>
      <c r="T505" s="231"/>
      <c r="AT505" s="232" t="s">
        <v>336</v>
      </c>
      <c r="AU505" s="232" t="s">
        <v>87</v>
      </c>
      <c r="AV505" s="15" t="s">
        <v>84</v>
      </c>
      <c r="AW505" s="15" t="s">
        <v>37</v>
      </c>
      <c r="AX505" s="15" t="s">
        <v>76</v>
      </c>
      <c r="AY505" s="232" t="s">
        <v>324</v>
      </c>
    </row>
    <row r="506" spans="1:65" s="13" customFormat="1" ht="11.25">
      <c r="B506" s="201"/>
      <c r="C506" s="202"/>
      <c r="D506" s="195" t="s">
        <v>336</v>
      </c>
      <c r="E506" s="203" t="s">
        <v>19</v>
      </c>
      <c r="F506" s="204" t="s">
        <v>779</v>
      </c>
      <c r="G506" s="202"/>
      <c r="H506" s="205">
        <v>12.553000000000001</v>
      </c>
      <c r="I506" s="206"/>
      <c r="J506" s="202"/>
      <c r="K506" s="202"/>
      <c r="L506" s="207"/>
      <c r="M506" s="208"/>
      <c r="N506" s="209"/>
      <c r="O506" s="209"/>
      <c r="P506" s="209"/>
      <c r="Q506" s="209"/>
      <c r="R506" s="209"/>
      <c r="S506" s="209"/>
      <c r="T506" s="210"/>
      <c r="AT506" s="211" t="s">
        <v>336</v>
      </c>
      <c r="AU506" s="211" t="s">
        <v>87</v>
      </c>
      <c r="AV506" s="13" t="s">
        <v>87</v>
      </c>
      <c r="AW506" s="13" t="s">
        <v>37</v>
      </c>
      <c r="AX506" s="13" t="s">
        <v>76</v>
      </c>
      <c r="AY506" s="211" t="s">
        <v>324</v>
      </c>
    </row>
    <row r="507" spans="1:65" s="14" customFormat="1" ht="11.25">
      <c r="B507" s="212"/>
      <c r="C507" s="213"/>
      <c r="D507" s="195" t="s">
        <v>336</v>
      </c>
      <c r="E507" s="214" t="s">
        <v>19</v>
      </c>
      <c r="F507" s="215" t="s">
        <v>349</v>
      </c>
      <c r="G507" s="213"/>
      <c r="H507" s="216">
        <v>20.638000000000002</v>
      </c>
      <c r="I507" s="217"/>
      <c r="J507" s="213"/>
      <c r="K507" s="213"/>
      <c r="L507" s="218"/>
      <c r="M507" s="219"/>
      <c r="N507" s="220"/>
      <c r="O507" s="220"/>
      <c r="P507" s="220"/>
      <c r="Q507" s="220"/>
      <c r="R507" s="220"/>
      <c r="S507" s="220"/>
      <c r="T507" s="221"/>
      <c r="AT507" s="222" t="s">
        <v>336</v>
      </c>
      <c r="AU507" s="222" t="s">
        <v>87</v>
      </c>
      <c r="AV507" s="14" t="s">
        <v>330</v>
      </c>
      <c r="AW507" s="14" t="s">
        <v>37</v>
      </c>
      <c r="AX507" s="14" t="s">
        <v>84</v>
      </c>
      <c r="AY507" s="222" t="s">
        <v>324</v>
      </c>
    </row>
    <row r="508" spans="1:65" s="2" customFormat="1" ht="14.45" customHeight="1">
      <c r="A508" s="36"/>
      <c r="B508" s="37"/>
      <c r="C508" s="244" t="s">
        <v>780</v>
      </c>
      <c r="D508" s="244" t="s">
        <v>588</v>
      </c>
      <c r="E508" s="245" t="s">
        <v>781</v>
      </c>
      <c r="F508" s="246" t="s">
        <v>782</v>
      </c>
      <c r="G508" s="247" t="s">
        <v>157</v>
      </c>
      <c r="H508" s="248">
        <v>34.445999999999998</v>
      </c>
      <c r="I508" s="249"/>
      <c r="J508" s="250">
        <f>ROUND(I508*H508,2)</f>
        <v>0</v>
      </c>
      <c r="K508" s="246" t="s">
        <v>329</v>
      </c>
      <c r="L508" s="251"/>
      <c r="M508" s="252" t="s">
        <v>19</v>
      </c>
      <c r="N508" s="253" t="s">
        <v>47</v>
      </c>
      <c r="O508" s="66"/>
      <c r="P508" s="191">
        <f>O508*H508</f>
        <v>0</v>
      </c>
      <c r="Q508" s="191">
        <v>1</v>
      </c>
      <c r="R508" s="191">
        <f>Q508*H508</f>
        <v>34.445999999999998</v>
      </c>
      <c r="S508" s="191">
        <v>0</v>
      </c>
      <c r="T508" s="192">
        <f>S508*H508</f>
        <v>0</v>
      </c>
      <c r="U508" s="36"/>
      <c r="V508" s="36"/>
      <c r="W508" s="36"/>
      <c r="X508" s="36"/>
      <c r="Y508" s="36"/>
      <c r="Z508" s="36"/>
      <c r="AA508" s="36"/>
      <c r="AB508" s="36"/>
      <c r="AC508" s="36"/>
      <c r="AD508" s="36"/>
      <c r="AE508" s="36"/>
      <c r="AR508" s="193" t="s">
        <v>378</v>
      </c>
      <c r="AT508" s="193" t="s">
        <v>588</v>
      </c>
      <c r="AU508" s="193" t="s">
        <v>87</v>
      </c>
      <c r="AY508" s="19" t="s">
        <v>324</v>
      </c>
      <c r="BE508" s="194">
        <f>IF(N508="základní",J508,0)</f>
        <v>0</v>
      </c>
      <c r="BF508" s="194">
        <f>IF(N508="snížená",J508,0)</f>
        <v>0</v>
      </c>
      <c r="BG508" s="194">
        <f>IF(N508="zákl. přenesená",J508,0)</f>
        <v>0</v>
      </c>
      <c r="BH508" s="194">
        <f>IF(N508="sníž. přenesená",J508,0)</f>
        <v>0</v>
      </c>
      <c r="BI508" s="194">
        <f>IF(N508="nulová",J508,0)</f>
        <v>0</v>
      </c>
      <c r="BJ508" s="19" t="s">
        <v>84</v>
      </c>
      <c r="BK508" s="194">
        <f>ROUND(I508*H508,2)</f>
        <v>0</v>
      </c>
      <c r="BL508" s="19" t="s">
        <v>330</v>
      </c>
      <c r="BM508" s="193" t="s">
        <v>783</v>
      </c>
    </row>
    <row r="509" spans="1:65" s="2" customFormat="1" ht="11.25">
      <c r="A509" s="36"/>
      <c r="B509" s="37"/>
      <c r="C509" s="38"/>
      <c r="D509" s="195" t="s">
        <v>332</v>
      </c>
      <c r="E509" s="38"/>
      <c r="F509" s="196" t="s">
        <v>782</v>
      </c>
      <c r="G509" s="38"/>
      <c r="H509" s="38"/>
      <c r="I509" s="197"/>
      <c r="J509" s="38"/>
      <c r="K509" s="38"/>
      <c r="L509" s="41"/>
      <c r="M509" s="198"/>
      <c r="N509" s="199"/>
      <c r="O509" s="66"/>
      <c r="P509" s="66"/>
      <c r="Q509" s="66"/>
      <c r="R509" s="66"/>
      <c r="S509" s="66"/>
      <c r="T509" s="67"/>
      <c r="U509" s="36"/>
      <c r="V509" s="36"/>
      <c r="W509" s="36"/>
      <c r="X509" s="36"/>
      <c r="Y509" s="36"/>
      <c r="Z509" s="36"/>
      <c r="AA509" s="36"/>
      <c r="AB509" s="36"/>
      <c r="AC509" s="36"/>
      <c r="AD509" s="36"/>
      <c r="AE509" s="36"/>
      <c r="AT509" s="19" t="s">
        <v>332</v>
      </c>
      <c r="AU509" s="19" t="s">
        <v>87</v>
      </c>
    </row>
    <row r="510" spans="1:65" s="15" customFormat="1" ht="11.25">
      <c r="B510" s="223"/>
      <c r="C510" s="224"/>
      <c r="D510" s="195" t="s">
        <v>336</v>
      </c>
      <c r="E510" s="225" t="s">
        <v>19</v>
      </c>
      <c r="F510" s="226" t="s">
        <v>766</v>
      </c>
      <c r="G510" s="224"/>
      <c r="H510" s="225" t="s">
        <v>19</v>
      </c>
      <c r="I510" s="227"/>
      <c r="J510" s="224"/>
      <c r="K510" s="224"/>
      <c r="L510" s="228"/>
      <c r="M510" s="229"/>
      <c r="N510" s="230"/>
      <c r="O510" s="230"/>
      <c r="P510" s="230"/>
      <c r="Q510" s="230"/>
      <c r="R510" s="230"/>
      <c r="S510" s="230"/>
      <c r="T510" s="231"/>
      <c r="AT510" s="232" t="s">
        <v>336</v>
      </c>
      <c r="AU510" s="232" t="s">
        <v>87</v>
      </c>
      <c r="AV510" s="15" t="s">
        <v>84</v>
      </c>
      <c r="AW510" s="15" t="s">
        <v>37</v>
      </c>
      <c r="AX510" s="15" t="s">
        <v>76</v>
      </c>
      <c r="AY510" s="232" t="s">
        <v>324</v>
      </c>
    </row>
    <row r="511" spans="1:65" s="13" customFormat="1" ht="11.25">
      <c r="B511" s="201"/>
      <c r="C511" s="202"/>
      <c r="D511" s="195" t="s">
        <v>336</v>
      </c>
      <c r="E511" s="203" t="s">
        <v>19</v>
      </c>
      <c r="F511" s="204" t="s">
        <v>784</v>
      </c>
      <c r="G511" s="202"/>
      <c r="H511" s="205">
        <v>16.79</v>
      </c>
      <c r="I511" s="206"/>
      <c r="J511" s="202"/>
      <c r="K511" s="202"/>
      <c r="L511" s="207"/>
      <c r="M511" s="208"/>
      <c r="N511" s="209"/>
      <c r="O511" s="209"/>
      <c r="P511" s="209"/>
      <c r="Q511" s="209"/>
      <c r="R511" s="209"/>
      <c r="S511" s="209"/>
      <c r="T511" s="210"/>
      <c r="AT511" s="211" t="s">
        <v>336</v>
      </c>
      <c r="AU511" s="211" t="s">
        <v>87</v>
      </c>
      <c r="AV511" s="13" t="s">
        <v>87</v>
      </c>
      <c r="AW511" s="13" t="s">
        <v>37</v>
      </c>
      <c r="AX511" s="13" t="s">
        <v>76</v>
      </c>
      <c r="AY511" s="211" t="s">
        <v>324</v>
      </c>
    </row>
    <row r="512" spans="1:65" s="13" customFormat="1" ht="11.25">
      <c r="B512" s="201"/>
      <c r="C512" s="202"/>
      <c r="D512" s="195" t="s">
        <v>336</v>
      </c>
      <c r="E512" s="203" t="s">
        <v>19</v>
      </c>
      <c r="F512" s="204" t="s">
        <v>785</v>
      </c>
      <c r="G512" s="202"/>
      <c r="H512" s="205">
        <v>6.26</v>
      </c>
      <c r="I512" s="206"/>
      <c r="J512" s="202"/>
      <c r="K512" s="202"/>
      <c r="L512" s="207"/>
      <c r="M512" s="208"/>
      <c r="N512" s="209"/>
      <c r="O512" s="209"/>
      <c r="P512" s="209"/>
      <c r="Q512" s="209"/>
      <c r="R512" s="209"/>
      <c r="S512" s="209"/>
      <c r="T512" s="210"/>
      <c r="AT512" s="211" t="s">
        <v>336</v>
      </c>
      <c r="AU512" s="211" t="s">
        <v>87</v>
      </c>
      <c r="AV512" s="13" t="s">
        <v>87</v>
      </c>
      <c r="AW512" s="13" t="s">
        <v>37</v>
      </c>
      <c r="AX512" s="13" t="s">
        <v>76</v>
      </c>
      <c r="AY512" s="211" t="s">
        <v>324</v>
      </c>
    </row>
    <row r="513" spans="1:65" s="15" customFormat="1" ht="11.25">
      <c r="B513" s="223"/>
      <c r="C513" s="224"/>
      <c r="D513" s="195" t="s">
        <v>336</v>
      </c>
      <c r="E513" s="225" t="s">
        <v>19</v>
      </c>
      <c r="F513" s="226" t="s">
        <v>770</v>
      </c>
      <c r="G513" s="224"/>
      <c r="H513" s="225" t="s">
        <v>19</v>
      </c>
      <c r="I513" s="227"/>
      <c r="J513" s="224"/>
      <c r="K513" s="224"/>
      <c r="L513" s="228"/>
      <c r="M513" s="229"/>
      <c r="N513" s="230"/>
      <c r="O513" s="230"/>
      <c r="P513" s="230"/>
      <c r="Q513" s="230"/>
      <c r="R513" s="230"/>
      <c r="S513" s="230"/>
      <c r="T513" s="231"/>
      <c r="AT513" s="232" t="s">
        <v>336</v>
      </c>
      <c r="AU513" s="232" t="s">
        <v>87</v>
      </c>
      <c r="AV513" s="15" t="s">
        <v>84</v>
      </c>
      <c r="AW513" s="15" t="s">
        <v>37</v>
      </c>
      <c r="AX513" s="15" t="s">
        <v>76</v>
      </c>
      <c r="AY513" s="232" t="s">
        <v>324</v>
      </c>
    </row>
    <row r="514" spans="1:65" s="13" customFormat="1" ht="11.25">
      <c r="B514" s="201"/>
      <c r="C514" s="202"/>
      <c r="D514" s="195" t="s">
        <v>336</v>
      </c>
      <c r="E514" s="203" t="s">
        <v>19</v>
      </c>
      <c r="F514" s="204" t="s">
        <v>786</v>
      </c>
      <c r="G514" s="202"/>
      <c r="H514" s="205">
        <v>2.2109999999999999</v>
      </c>
      <c r="I514" s="206"/>
      <c r="J514" s="202"/>
      <c r="K514" s="202"/>
      <c r="L514" s="207"/>
      <c r="M514" s="208"/>
      <c r="N514" s="209"/>
      <c r="O514" s="209"/>
      <c r="P514" s="209"/>
      <c r="Q514" s="209"/>
      <c r="R514" s="209"/>
      <c r="S514" s="209"/>
      <c r="T514" s="210"/>
      <c r="AT514" s="211" t="s">
        <v>336</v>
      </c>
      <c r="AU514" s="211" t="s">
        <v>87</v>
      </c>
      <c r="AV514" s="13" t="s">
        <v>87</v>
      </c>
      <c r="AW514" s="13" t="s">
        <v>37</v>
      </c>
      <c r="AX514" s="13" t="s">
        <v>76</v>
      </c>
      <c r="AY514" s="211" t="s">
        <v>324</v>
      </c>
    </row>
    <row r="515" spans="1:65" s="13" customFormat="1" ht="11.25">
      <c r="B515" s="201"/>
      <c r="C515" s="202"/>
      <c r="D515" s="195" t="s">
        <v>336</v>
      </c>
      <c r="E515" s="203" t="s">
        <v>19</v>
      </c>
      <c r="F515" s="204" t="s">
        <v>787</v>
      </c>
      <c r="G515" s="202"/>
      <c r="H515" s="205">
        <v>9.1850000000000005</v>
      </c>
      <c r="I515" s="206"/>
      <c r="J515" s="202"/>
      <c r="K515" s="202"/>
      <c r="L515" s="207"/>
      <c r="M515" s="208"/>
      <c r="N515" s="209"/>
      <c r="O515" s="209"/>
      <c r="P515" s="209"/>
      <c r="Q515" s="209"/>
      <c r="R515" s="209"/>
      <c r="S515" s="209"/>
      <c r="T515" s="210"/>
      <c r="AT515" s="211" t="s">
        <v>336</v>
      </c>
      <c r="AU515" s="211" t="s">
        <v>87</v>
      </c>
      <c r="AV515" s="13" t="s">
        <v>87</v>
      </c>
      <c r="AW515" s="13" t="s">
        <v>37</v>
      </c>
      <c r="AX515" s="13" t="s">
        <v>76</v>
      </c>
      <c r="AY515" s="211" t="s">
        <v>324</v>
      </c>
    </row>
    <row r="516" spans="1:65" s="14" customFormat="1" ht="11.25">
      <c r="B516" s="212"/>
      <c r="C516" s="213"/>
      <c r="D516" s="195" t="s">
        <v>336</v>
      </c>
      <c r="E516" s="214" t="s">
        <v>19</v>
      </c>
      <c r="F516" s="215" t="s">
        <v>349</v>
      </c>
      <c r="G516" s="213"/>
      <c r="H516" s="216">
        <v>34.445999999999998</v>
      </c>
      <c r="I516" s="217"/>
      <c r="J516" s="213"/>
      <c r="K516" s="213"/>
      <c r="L516" s="218"/>
      <c r="M516" s="219"/>
      <c r="N516" s="220"/>
      <c r="O516" s="220"/>
      <c r="P516" s="220"/>
      <c r="Q516" s="220"/>
      <c r="R516" s="220"/>
      <c r="S516" s="220"/>
      <c r="T516" s="221"/>
      <c r="AT516" s="222" t="s">
        <v>336</v>
      </c>
      <c r="AU516" s="222" t="s">
        <v>87</v>
      </c>
      <c r="AV516" s="14" t="s">
        <v>330</v>
      </c>
      <c r="AW516" s="14" t="s">
        <v>37</v>
      </c>
      <c r="AX516" s="14" t="s">
        <v>84</v>
      </c>
      <c r="AY516" s="222" t="s">
        <v>324</v>
      </c>
    </row>
    <row r="517" spans="1:65" s="2" customFormat="1" ht="14.45" customHeight="1">
      <c r="A517" s="36"/>
      <c r="B517" s="37"/>
      <c r="C517" s="182" t="s">
        <v>788</v>
      </c>
      <c r="D517" s="182" t="s">
        <v>326</v>
      </c>
      <c r="E517" s="183" t="s">
        <v>789</v>
      </c>
      <c r="F517" s="184" t="s">
        <v>790</v>
      </c>
      <c r="G517" s="185" t="s">
        <v>135</v>
      </c>
      <c r="H517" s="186">
        <v>508.2</v>
      </c>
      <c r="I517" s="187"/>
      <c r="J517" s="188">
        <f>ROUND(I517*H517,2)</f>
        <v>0</v>
      </c>
      <c r="K517" s="184" t="s">
        <v>329</v>
      </c>
      <c r="L517" s="41"/>
      <c r="M517" s="189" t="s">
        <v>19</v>
      </c>
      <c r="N517" s="190" t="s">
        <v>47</v>
      </c>
      <c r="O517" s="66"/>
      <c r="P517" s="191">
        <f>O517*H517</f>
        <v>0</v>
      </c>
      <c r="Q517" s="191">
        <v>0</v>
      </c>
      <c r="R517" s="191">
        <f>Q517*H517</f>
        <v>0</v>
      </c>
      <c r="S517" s="191">
        <v>0</v>
      </c>
      <c r="T517" s="192">
        <f>S517*H517</f>
        <v>0</v>
      </c>
      <c r="U517" s="36"/>
      <c r="V517" s="36"/>
      <c r="W517" s="36"/>
      <c r="X517" s="36"/>
      <c r="Y517" s="36"/>
      <c r="Z517" s="36"/>
      <c r="AA517" s="36"/>
      <c r="AB517" s="36"/>
      <c r="AC517" s="36"/>
      <c r="AD517" s="36"/>
      <c r="AE517" s="36"/>
      <c r="AR517" s="193" t="s">
        <v>330</v>
      </c>
      <c r="AT517" s="193" t="s">
        <v>326</v>
      </c>
      <c r="AU517" s="193" t="s">
        <v>87</v>
      </c>
      <c r="AY517" s="19" t="s">
        <v>324</v>
      </c>
      <c r="BE517" s="194">
        <f>IF(N517="základní",J517,0)</f>
        <v>0</v>
      </c>
      <c r="BF517" s="194">
        <f>IF(N517="snížená",J517,0)</f>
        <v>0</v>
      </c>
      <c r="BG517" s="194">
        <f>IF(N517="zákl. přenesená",J517,0)</f>
        <v>0</v>
      </c>
      <c r="BH517" s="194">
        <f>IF(N517="sníž. přenesená",J517,0)</f>
        <v>0</v>
      </c>
      <c r="BI517" s="194">
        <f>IF(N517="nulová",J517,0)</f>
        <v>0</v>
      </c>
      <c r="BJ517" s="19" t="s">
        <v>84</v>
      </c>
      <c r="BK517" s="194">
        <f>ROUND(I517*H517,2)</f>
        <v>0</v>
      </c>
      <c r="BL517" s="19" t="s">
        <v>330</v>
      </c>
      <c r="BM517" s="193" t="s">
        <v>791</v>
      </c>
    </row>
    <row r="518" spans="1:65" s="2" customFormat="1" ht="11.25">
      <c r="A518" s="36"/>
      <c r="B518" s="37"/>
      <c r="C518" s="38"/>
      <c r="D518" s="195" t="s">
        <v>332</v>
      </c>
      <c r="E518" s="38"/>
      <c r="F518" s="196" t="s">
        <v>792</v>
      </c>
      <c r="G518" s="38"/>
      <c r="H518" s="38"/>
      <c r="I518" s="197"/>
      <c r="J518" s="38"/>
      <c r="K518" s="38"/>
      <c r="L518" s="41"/>
      <c r="M518" s="198"/>
      <c r="N518" s="199"/>
      <c r="O518" s="66"/>
      <c r="P518" s="66"/>
      <c r="Q518" s="66"/>
      <c r="R518" s="66"/>
      <c r="S518" s="66"/>
      <c r="T518" s="67"/>
      <c r="U518" s="36"/>
      <c r="V518" s="36"/>
      <c r="W518" s="36"/>
      <c r="X518" s="36"/>
      <c r="Y518" s="36"/>
      <c r="Z518" s="36"/>
      <c r="AA518" s="36"/>
      <c r="AB518" s="36"/>
      <c r="AC518" s="36"/>
      <c r="AD518" s="36"/>
      <c r="AE518" s="36"/>
      <c r="AT518" s="19" t="s">
        <v>332</v>
      </c>
      <c r="AU518" s="19" t="s">
        <v>87</v>
      </c>
    </row>
    <row r="519" spans="1:65" s="2" customFormat="1" ht="107.25">
      <c r="A519" s="36"/>
      <c r="B519" s="37"/>
      <c r="C519" s="38"/>
      <c r="D519" s="195" t="s">
        <v>334</v>
      </c>
      <c r="E519" s="38"/>
      <c r="F519" s="200" t="s">
        <v>793</v>
      </c>
      <c r="G519" s="38"/>
      <c r="H519" s="38"/>
      <c r="I519" s="197"/>
      <c r="J519" s="38"/>
      <c r="K519" s="38"/>
      <c r="L519" s="41"/>
      <c r="M519" s="198"/>
      <c r="N519" s="199"/>
      <c r="O519" s="66"/>
      <c r="P519" s="66"/>
      <c r="Q519" s="66"/>
      <c r="R519" s="66"/>
      <c r="S519" s="66"/>
      <c r="T519" s="67"/>
      <c r="U519" s="36"/>
      <c r="V519" s="36"/>
      <c r="W519" s="36"/>
      <c r="X519" s="36"/>
      <c r="Y519" s="36"/>
      <c r="Z519" s="36"/>
      <c r="AA519" s="36"/>
      <c r="AB519" s="36"/>
      <c r="AC519" s="36"/>
      <c r="AD519" s="36"/>
      <c r="AE519" s="36"/>
      <c r="AT519" s="19" t="s">
        <v>334</v>
      </c>
      <c r="AU519" s="19" t="s">
        <v>87</v>
      </c>
    </row>
    <row r="520" spans="1:65" s="15" customFormat="1" ht="11.25">
      <c r="B520" s="223"/>
      <c r="C520" s="224"/>
      <c r="D520" s="195" t="s">
        <v>336</v>
      </c>
      <c r="E520" s="225" t="s">
        <v>19</v>
      </c>
      <c r="F520" s="226" t="s">
        <v>794</v>
      </c>
      <c r="G520" s="224"/>
      <c r="H520" s="225" t="s">
        <v>19</v>
      </c>
      <c r="I520" s="227"/>
      <c r="J520" s="224"/>
      <c r="K520" s="224"/>
      <c r="L520" s="228"/>
      <c r="M520" s="229"/>
      <c r="N520" s="230"/>
      <c r="O520" s="230"/>
      <c r="P520" s="230"/>
      <c r="Q520" s="230"/>
      <c r="R520" s="230"/>
      <c r="S520" s="230"/>
      <c r="T520" s="231"/>
      <c r="AT520" s="232" t="s">
        <v>336</v>
      </c>
      <c r="AU520" s="232" t="s">
        <v>87</v>
      </c>
      <c r="AV520" s="15" t="s">
        <v>84</v>
      </c>
      <c r="AW520" s="15" t="s">
        <v>37</v>
      </c>
      <c r="AX520" s="15" t="s">
        <v>76</v>
      </c>
      <c r="AY520" s="232" t="s">
        <v>324</v>
      </c>
    </row>
    <row r="521" spans="1:65" s="13" customFormat="1" ht="11.25">
      <c r="B521" s="201"/>
      <c r="C521" s="202"/>
      <c r="D521" s="195" t="s">
        <v>336</v>
      </c>
      <c r="E521" s="203" t="s">
        <v>19</v>
      </c>
      <c r="F521" s="204" t="s">
        <v>795</v>
      </c>
      <c r="G521" s="202"/>
      <c r="H521" s="205">
        <v>95</v>
      </c>
      <c r="I521" s="206"/>
      <c r="J521" s="202"/>
      <c r="K521" s="202"/>
      <c r="L521" s="207"/>
      <c r="M521" s="208"/>
      <c r="N521" s="209"/>
      <c r="O521" s="209"/>
      <c r="P521" s="209"/>
      <c r="Q521" s="209"/>
      <c r="R521" s="209"/>
      <c r="S521" s="209"/>
      <c r="T521" s="210"/>
      <c r="AT521" s="211" t="s">
        <v>336</v>
      </c>
      <c r="AU521" s="211" t="s">
        <v>87</v>
      </c>
      <c r="AV521" s="13" t="s">
        <v>87</v>
      </c>
      <c r="AW521" s="13" t="s">
        <v>37</v>
      </c>
      <c r="AX521" s="13" t="s">
        <v>76</v>
      </c>
      <c r="AY521" s="211" t="s">
        <v>324</v>
      </c>
    </row>
    <row r="522" spans="1:65" s="13" customFormat="1" ht="11.25">
      <c r="B522" s="201"/>
      <c r="C522" s="202"/>
      <c r="D522" s="195" t="s">
        <v>336</v>
      </c>
      <c r="E522" s="203" t="s">
        <v>19</v>
      </c>
      <c r="F522" s="204" t="s">
        <v>133</v>
      </c>
      <c r="G522" s="202"/>
      <c r="H522" s="205">
        <v>413.2</v>
      </c>
      <c r="I522" s="206"/>
      <c r="J522" s="202"/>
      <c r="K522" s="202"/>
      <c r="L522" s="207"/>
      <c r="M522" s="208"/>
      <c r="N522" s="209"/>
      <c r="O522" s="209"/>
      <c r="P522" s="209"/>
      <c r="Q522" s="209"/>
      <c r="R522" s="209"/>
      <c r="S522" s="209"/>
      <c r="T522" s="210"/>
      <c r="AT522" s="211" t="s">
        <v>336</v>
      </c>
      <c r="AU522" s="211" t="s">
        <v>87</v>
      </c>
      <c r="AV522" s="13" t="s">
        <v>87</v>
      </c>
      <c r="AW522" s="13" t="s">
        <v>37</v>
      </c>
      <c r="AX522" s="13" t="s">
        <v>76</v>
      </c>
      <c r="AY522" s="211" t="s">
        <v>324</v>
      </c>
    </row>
    <row r="523" spans="1:65" s="14" customFormat="1" ht="11.25">
      <c r="B523" s="212"/>
      <c r="C523" s="213"/>
      <c r="D523" s="195" t="s">
        <v>336</v>
      </c>
      <c r="E523" s="214" t="s">
        <v>19</v>
      </c>
      <c r="F523" s="215" t="s">
        <v>349</v>
      </c>
      <c r="G523" s="213"/>
      <c r="H523" s="216">
        <v>508.2</v>
      </c>
      <c r="I523" s="217"/>
      <c r="J523" s="213"/>
      <c r="K523" s="213"/>
      <c r="L523" s="218"/>
      <c r="M523" s="219"/>
      <c r="N523" s="220"/>
      <c r="O523" s="220"/>
      <c r="P523" s="220"/>
      <c r="Q523" s="220"/>
      <c r="R523" s="220"/>
      <c r="S523" s="220"/>
      <c r="T523" s="221"/>
      <c r="AT523" s="222" t="s">
        <v>336</v>
      </c>
      <c r="AU523" s="222" t="s">
        <v>87</v>
      </c>
      <c r="AV523" s="14" t="s">
        <v>330</v>
      </c>
      <c r="AW523" s="14" t="s">
        <v>37</v>
      </c>
      <c r="AX523" s="14" t="s">
        <v>84</v>
      </c>
      <c r="AY523" s="222" t="s">
        <v>324</v>
      </c>
    </row>
    <row r="524" spans="1:65" s="2" customFormat="1" ht="14.45" customHeight="1">
      <c r="A524" s="36"/>
      <c r="B524" s="37"/>
      <c r="C524" s="182" t="s">
        <v>796</v>
      </c>
      <c r="D524" s="182" t="s">
        <v>326</v>
      </c>
      <c r="E524" s="183" t="s">
        <v>797</v>
      </c>
      <c r="F524" s="184" t="s">
        <v>798</v>
      </c>
      <c r="G524" s="185" t="s">
        <v>135</v>
      </c>
      <c r="H524" s="186">
        <v>333.5</v>
      </c>
      <c r="I524" s="187"/>
      <c r="J524" s="188">
        <f>ROUND(I524*H524,2)</f>
        <v>0</v>
      </c>
      <c r="K524" s="184" t="s">
        <v>329</v>
      </c>
      <c r="L524" s="41"/>
      <c r="M524" s="189" t="s">
        <v>19</v>
      </c>
      <c r="N524" s="190" t="s">
        <v>47</v>
      </c>
      <c r="O524" s="66"/>
      <c r="P524" s="191">
        <f>O524*H524</f>
        <v>0</v>
      </c>
      <c r="Q524" s="191">
        <v>0</v>
      </c>
      <c r="R524" s="191">
        <f>Q524*H524</f>
        <v>0</v>
      </c>
      <c r="S524" s="191">
        <v>0</v>
      </c>
      <c r="T524" s="192">
        <f>S524*H524</f>
        <v>0</v>
      </c>
      <c r="U524" s="36"/>
      <c r="V524" s="36"/>
      <c r="W524" s="36"/>
      <c r="X524" s="36"/>
      <c r="Y524" s="36"/>
      <c r="Z524" s="36"/>
      <c r="AA524" s="36"/>
      <c r="AB524" s="36"/>
      <c r="AC524" s="36"/>
      <c r="AD524" s="36"/>
      <c r="AE524" s="36"/>
      <c r="AR524" s="193" t="s">
        <v>330</v>
      </c>
      <c r="AT524" s="193" t="s">
        <v>326</v>
      </c>
      <c r="AU524" s="193" t="s">
        <v>87</v>
      </c>
      <c r="AY524" s="19" t="s">
        <v>324</v>
      </c>
      <c r="BE524" s="194">
        <f>IF(N524="základní",J524,0)</f>
        <v>0</v>
      </c>
      <c r="BF524" s="194">
        <f>IF(N524="snížená",J524,0)</f>
        <v>0</v>
      </c>
      <c r="BG524" s="194">
        <f>IF(N524="zákl. přenesená",J524,0)</f>
        <v>0</v>
      </c>
      <c r="BH524" s="194">
        <f>IF(N524="sníž. přenesená",J524,0)</f>
        <v>0</v>
      </c>
      <c r="BI524" s="194">
        <f>IF(N524="nulová",J524,0)</f>
        <v>0</v>
      </c>
      <c r="BJ524" s="19" t="s">
        <v>84</v>
      </c>
      <c r="BK524" s="194">
        <f>ROUND(I524*H524,2)</f>
        <v>0</v>
      </c>
      <c r="BL524" s="19" t="s">
        <v>330</v>
      </c>
      <c r="BM524" s="193" t="s">
        <v>799</v>
      </c>
    </row>
    <row r="525" spans="1:65" s="2" customFormat="1" ht="11.25">
      <c r="A525" s="36"/>
      <c r="B525" s="37"/>
      <c r="C525" s="38"/>
      <c r="D525" s="195" t="s">
        <v>332</v>
      </c>
      <c r="E525" s="38"/>
      <c r="F525" s="196" t="s">
        <v>800</v>
      </c>
      <c r="G525" s="38"/>
      <c r="H525" s="38"/>
      <c r="I525" s="197"/>
      <c r="J525" s="38"/>
      <c r="K525" s="38"/>
      <c r="L525" s="41"/>
      <c r="M525" s="198"/>
      <c r="N525" s="199"/>
      <c r="O525" s="66"/>
      <c r="P525" s="66"/>
      <c r="Q525" s="66"/>
      <c r="R525" s="66"/>
      <c r="S525" s="66"/>
      <c r="T525" s="67"/>
      <c r="U525" s="36"/>
      <c r="V525" s="36"/>
      <c r="W525" s="36"/>
      <c r="X525" s="36"/>
      <c r="Y525" s="36"/>
      <c r="Z525" s="36"/>
      <c r="AA525" s="36"/>
      <c r="AB525" s="36"/>
      <c r="AC525" s="36"/>
      <c r="AD525" s="36"/>
      <c r="AE525" s="36"/>
      <c r="AT525" s="19" t="s">
        <v>332</v>
      </c>
      <c r="AU525" s="19" t="s">
        <v>87</v>
      </c>
    </row>
    <row r="526" spans="1:65" s="2" customFormat="1" ht="87.75">
      <c r="A526" s="36"/>
      <c r="B526" s="37"/>
      <c r="C526" s="38"/>
      <c r="D526" s="195" t="s">
        <v>334</v>
      </c>
      <c r="E526" s="38"/>
      <c r="F526" s="200" t="s">
        <v>801</v>
      </c>
      <c r="G526" s="38"/>
      <c r="H526" s="38"/>
      <c r="I526" s="197"/>
      <c r="J526" s="38"/>
      <c r="K526" s="38"/>
      <c r="L526" s="41"/>
      <c r="M526" s="198"/>
      <c r="N526" s="199"/>
      <c r="O526" s="66"/>
      <c r="P526" s="66"/>
      <c r="Q526" s="66"/>
      <c r="R526" s="66"/>
      <c r="S526" s="66"/>
      <c r="T526" s="67"/>
      <c r="U526" s="36"/>
      <c r="V526" s="36"/>
      <c r="W526" s="36"/>
      <c r="X526" s="36"/>
      <c r="Y526" s="36"/>
      <c r="Z526" s="36"/>
      <c r="AA526" s="36"/>
      <c r="AB526" s="36"/>
      <c r="AC526" s="36"/>
      <c r="AD526" s="36"/>
      <c r="AE526" s="36"/>
      <c r="AT526" s="19" t="s">
        <v>334</v>
      </c>
      <c r="AU526" s="19" t="s">
        <v>87</v>
      </c>
    </row>
    <row r="527" spans="1:65" s="15" customFormat="1" ht="11.25">
      <c r="B527" s="223"/>
      <c r="C527" s="224"/>
      <c r="D527" s="195" t="s">
        <v>336</v>
      </c>
      <c r="E527" s="225" t="s">
        <v>19</v>
      </c>
      <c r="F527" s="226" t="s">
        <v>706</v>
      </c>
      <c r="G527" s="224"/>
      <c r="H527" s="225" t="s">
        <v>19</v>
      </c>
      <c r="I527" s="227"/>
      <c r="J527" s="224"/>
      <c r="K527" s="224"/>
      <c r="L527" s="228"/>
      <c r="M527" s="229"/>
      <c r="N527" s="230"/>
      <c r="O527" s="230"/>
      <c r="P527" s="230"/>
      <c r="Q527" s="230"/>
      <c r="R527" s="230"/>
      <c r="S527" s="230"/>
      <c r="T527" s="231"/>
      <c r="AT527" s="232" t="s">
        <v>336</v>
      </c>
      <c r="AU527" s="232" t="s">
        <v>87</v>
      </c>
      <c r="AV527" s="15" t="s">
        <v>84</v>
      </c>
      <c r="AW527" s="15" t="s">
        <v>37</v>
      </c>
      <c r="AX527" s="15" t="s">
        <v>76</v>
      </c>
      <c r="AY527" s="232" t="s">
        <v>324</v>
      </c>
    </row>
    <row r="528" spans="1:65" s="13" customFormat="1" ht="11.25">
      <c r="B528" s="201"/>
      <c r="C528" s="202"/>
      <c r="D528" s="195" t="s">
        <v>336</v>
      </c>
      <c r="E528" s="203" t="s">
        <v>19</v>
      </c>
      <c r="F528" s="204" t="s">
        <v>707</v>
      </c>
      <c r="G528" s="202"/>
      <c r="H528" s="205">
        <v>333.5</v>
      </c>
      <c r="I528" s="206"/>
      <c r="J528" s="202"/>
      <c r="K528" s="202"/>
      <c r="L528" s="207"/>
      <c r="M528" s="208"/>
      <c r="N528" s="209"/>
      <c r="O528" s="209"/>
      <c r="P528" s="209"/>
      <c r="Q528" s="209"/>
      <c r="R528" s="209"/>
      <c r="S528" s="209"/>
      <c r="T528" s="210"/>
      <c r="AT528" s="211" t="s">
        <v>336</v>
      </c>
      <c r="AU528" s="211" t="s">
        <v>87</v>
      </c>
      <c r="AV528" s="13" t="s">
        <v>87</v>
      </c>
      <c r="AW528" s="13" t="s">
        <v>37</v>
      </c>
      <c r="AX528" s="13" t="s">
        <v>84</v>
      </c>
      <c r="AY528" s="211" t="s">
        <v>324</v>
      </c>
    </row>
    <row r="529" spans="1:65" s="12" customFormat="1" ht="22.9" customHeight="1">
      <c r="B529" s="166"/>
      <c r="C529" s="167"/>
      <c r="D529" s="168" t="s">
        <v>75</v>
      </c>
      <c r="E529" s="180" t="s">
        <v>87</v>
      </c>
      <c r="F529" s="180" t="s">
        <v>802</v>
      </c>
      <c r="G529" s="167"/>
      <c r="H529" s="167"/>
      <c r="I529" s="170"/>
      <c r="J529" s="181">
        <f>BK529</f>
        <v>0</v>
      </c>
      <c r="K529" s="167"/>
      <c r="L529" s="172"/>
      <c r="M529" s="173"/>
      <c r="N529" s="174"/>
      <c r="O529" s="174"/>
      <c r="P529" s="175">
        <f>SUM(P530:P647)</f>
        <v>0</v>
      </c>
      <c r="Q529" s="174"/>
      <c r="R529" s="175">
        <f>SUM(R530:R647)</f>
        <v>38.657642499999994</v>
      </c>
      <c r="S529" s="174"/>
      <c r="T529" s="176">
        <f>SUM(T530:T647)</f>
        <v>0</v>
      </c>
      <c r="AR529" s="177" t="s">
        <v>84</v>
      </c>
      <c r="AT529" s="178" t="s">
        <v>75</v>
      </c>
      <c r="AU529" s="178" t="s">
        <v>84</v>
      </c>
      <c r="AY529" s="177" t="s">
        <v>324</v>
      </c>
      <c r="BK529" s="179">
        <f>SUM(BK530:BK647)</f>
        <v>0</v>
      </c>
    </row>
    <row r="530" spans="1:65" s="2" customFormat="1" ht="14.45" customHeight="1">
      <c r="A530" s="36"/>
      <c r="B530" s="37"/>
      <c r="C530" s="182" t="s">
        <v>803</v>
      </c>
      <c r="D530" s="182" t="s">
        <v>326</v>
      </c>
      <c r="E530" s="183" t="s">
        <v>804</v>
      </c>
      <c r="F530" s="184" t="s">
        <v>805</v>
      </c>
      <c r="G530" s="185" t="s">
        <v>135</v>
      </c>
      <c r="H530" s="186">
        <v>74.974999999999994</v>
      </c>
      <c r="I530" s="187"/>
      <c r="J530" s="188">
        <f>ROUND(I530*H530,2)</f>
        <v>0</v>
      </c>
      <c r="K530" s="184" t="s">
        <v>329</v>
      </c>
      <c r="L530" s="41"/>
      <c r="M530" s="189" t="s">
        <v>19</v>
      </c>
      <c r="N530" s="190" t="s">
        <v>47</v>
      </c>
      <c r="O530" s="66"/>
      <c r="P530" s="191">
        <f>O530*H530</f>
        <v>0</v>
      </c>
      <c r="Q530" s="191">
        <v>0</v>
      </c>
      <c r="R530" s="191">
        <f>Q530*H530</f>
        <v>0</v>
      </c>
      <c r="S530" s="191">
        <v>0</v>
      </c>
      <c r="T530" s="192">
        <f>S530*H530</f>
        <v>0</v>
      </c>
      <c r="U530" s="36"/>
      <c r="V530" s="36"/>
      <c r="W530" s="36"/>
      <c r="X530" s="36"/>
      <c r="Y530" s="36"/>
      <c r="Z530" s="36"/>
      <c r="AA530" s="36"/>
      <c r="AB530" s="36"/>
      <c r="AC530" s="36"/>
      <c r="AD530" s="36"/>
      <c r="AE530" s="36"/>
      <c r="AR530" s="193" t="s">
        <v>330</v>
      </c>
      <c r="AT530" s="193" t="s">
        <v>326</v>
      </c>
      <c r="AU530" s="193" t="s">
        <v>87</v>
      </c>
      <c r="AY530" s="19" t="s">
        <v>324</v>
      </c>
      <c r="BE530" s="194">
        <f>IF(N530="základní",J530,0)</f>
        <v>0</v>
      </c>
      <c r="BF530" s="194">
        <f>IF(N530="snížená",J530,0)</f>
        <v>0</v>
      </c>
      <c r="BG530" s="194">
        <f>IF(N530="zákl. přenesená",J530,0)</f>
        <v>0</v>
      </c>
      <c r="BH530" s="194">
        <f>IF(N530="sníž. přenesená",J530,0)</f>
        <v>0</v>
      </c>
      <c r="BI530" s="194">
        <f>IF(N530="nulová",J530,0)</f>
        <v>0</v>
      </c>
      <c r="BJ530" s="19" t="s">
        <v>84</v>
      </c>
      <c r="BK530" s="194">
        <f>ROUND(I530*H530,2)</f>
        <v>0</v>
      </c>
      <c r="BL530" s="19" t="s">
        <v>330</v>
      </c>
      <c r="BM530" s="193" t="s">
        <v>806</v>
      </c>
    </row>
    <row r="531" spans="1:65" s="2" customFormat="1" ht="11.25">
      <c r="A531" s="36"/>
      <c r="B531" s="37"/>
      <c r="C531" s="38"/>
      <c r="D531" s="195" t="s">
        <v>332</v>
      </c>
      <c r="E531" s="38"/>
      <c r="F531" s="196" t="s">
        <v>807</v>
      </c>
      <c r="G531" s="38"/>
      <c r="H531" s="38"/>
      <c r="I531" s="197"/>
      <c r="J531" s="38"/>
      <c r="K531" s="38"/>
      <c r="L531" s="41"/>
      <c r="M531" s="198"/>
      <c r="N531" s="199"/>
      <c r="O531" s="66"/>
      <c r="P531" s="66"/>
      <c r="Q531" s="66"/>
      <c r="R531" s="66"/>
      <c r="S531" s="66"/>
      <c r="T531" s="67"/>
      <c r="U531" s="36"/>
      <c r="V531" s="36"/>
      <c r="W531" s="36"/>
      <c r="X531" s="36"/>
      <c r="Y531" s="36"/>
      <c r="Z531" s="36"/>
      <c r="AA531" s="36"/>
      <c r="AB531" s="36"/>
      <c r="AC531" s="36"/>
      <c r="AD531" s="36"/>
      <c r="AE531" s="36"/>
      <c r="AT531" s="19" t="s">
        <v>332</v>
      </c>
      <c r="AU531" s="19" t="s">
        <v>87</v>
      </c>
    </row>
    <row r="532" spans="1:65" s="2" customFormat="1" ht="117">
      <c r="A532" s="36"/>
      <c r="B532" s="37"/>
      <c r="C532" s="38"/>
      <c r="D532" s="195" t="s">
        <v>334</v>
      </c>
      <c r="E532" s="38"/>
      <c r="F532" s="200" t="s">
        <v>808</v>
      </c>
      <c r="G532" s="38"/>
      <c r="H532" s="38"/>
      <c r="I532" s="197"/>
      <c r="J532" s="38"/>
      <c r="K532" s="38"/>
      <c r="L532" s="41"/>
      <c r="M532" s="198"/>
      <c r="N532" s="199"/>
      <c r="O532" s="66"/>
      <c r="P532" s="66"/>
      <c r="Q532" s="66"/>
      <c r="R532" s="66"/>
      <c r="S532" s="66"/>
      <c r="T532" s="67"/>
      <c r="U532" s="36"/>
      <c r="V532" s="36"/>
      <c r="W532" s="36"/>
      <c r="X532" s="36"/>
      <c r="Y532" s="36"/>
      <c r="Z532" s="36"/>
      <c r="AA532" s="36"/>
      <c r="AB532" s="36"/>
      <c r="AC532" s="36"/>
      <c r="AD532" s="36"/>
      <c r="AE532" s="36"/>
      <c r="AT532" s="19" t="s">
        <v>334</v>
      </c>
      <c r="AU532" s="19" t="s">
        <v>87</v>
      </c>
    </row>
    <row r="533" spans="1:65" s="2" customFormat="1" ht="19.5">
      <c r="A533" s="36"/>
      <c r="B533" s="37"/>
      <c r="C533" s="38"/>
      <c r="D533" s="195" t="s">
        <v>727</v>
      </c>
      <c r="E533" s="38"/>
      <c r="F533" s="200" t="s">
        <v>809</v>
      </c>
      <c r="G533" s="38"/>
      <c r="H533" s="38"/>
      <c r="I533" s="197"/>
      <c r="J533" s="38"/>
      <c r="K533" s="38"/>
      <c r="L533" s="41"/>
      <c r="M533" s="198"/>
      <c r="N533" s="199"/>
      <c r="O533" s="66"/>
      <c r="P533" s="66"/>
      <c r="Q533" s="66"/>
      <c r="R533" s="66"/>
      <c r="S533" s="66"/>
      <c r="T533" s="67"/>
      <c r="U533" s="36"/>
      <c r="V533" s="36"/>
      <c r="W533" s="36"/>
      <c r="X533" s="36"/>
      <c r="Y533" s="36"/>
      <c r="Z533" s="36"/>
      <c r="AA533" s="36"/>
      <c r="AB533" s="36"/>
      <c r="AC533" s="36"/>
      <c r="AD533" s="36"/>
      <c r="AE533" s="36"/>
      <c r="AT533" s="19" t="s">
        <v>727</v>
      </c>
      <c r="AU533" s="19" t="s">
        <v>87</v>
      </c>
    </row>
    <row r="534" spans="1:65" s="15" customFormat="1" ht="11.25">
      <c r="B534" s="223"/>
      <c r="C534" s="224"/>
      <c r="D534" s="195" t="s">
        <v>336</v>
      </c>
      <c r="E534" s="225" t="s">
        <v>19</v>
      </c>
      <c r="F534" s="226" t="s">
        <v>585</v>
      </c>
      <c r="G534" s="224"/>
      <c r="H534" s="225" t="s">
        <v>19</v>
      </c>
      <c r="I534" s="227"/>
      <c r="J534" s="224"/>
      <c r="K534" s="224"/>
      <c r="L534" s="228"/>
      <c r="M534" s="229"/>
      <c r="N534" s="230"/>
      <c r="O534" s="230"/>
      <c r="P534" s="230"/>
      <c r="Q534" s="230"/>
      <c r="R534" s="230"/>
      <c r="S534" s="230"/>
      <c r="T534" s="231"/>
      <c r="AT534" s="232" t="s">
        <v>336</v>
      </c>
      <c r="AU534" s="232" t="s">
        <v>87</v>
      </c>
      <c r="AV534" s="15" t="s">
        <v>84</v>
      </c>
      <c r="AW534" s="15" t="s">
        <v>37</v>
      </c>
      <c r="AX534" s="15" t="s">
        <v>76</v>
      </c>
      <c r="AY534" s="232" t="s">
        <v>324</v>
      </c>
    </row>
    <row r="535" spans="1:65" s="13" customFormat="1" ht="11.25">
      <c r="B535" s="201"/>
      <c r="C535" s="202"/>
      <c r="D535" s="195" t="s">
        <v>336</v>
      </c>
      <c r="E535" s="203" t="s">
        <v>19</v>
      </c>
      <c r="F535" s="204" t="s">
        <v>810</v>
      </c>
      <c r="G535" s="202"/>
      <c r="H535" s="205">
        <v>25.6</v>
      </c>
      <c r="I535" s="206"/>
      <c r="J535" s="202"/>
      <c r="K535" s="202"/>
      <c r="L535" s="207"/>
      <c r="M535" s="208"/>
      <c r="N535" s="209"/>
      <c r="O535" s="209"/>
      <c r="P535" s="209"/>
      <c r="Q535" s="209"/>
      <c r="R535" s="209"/>
      <c r="S535" s="209"/>
      <c r="T535" s="210"/>
      <c r="AT535" s="211" t="s">
        <v>336</v>
      </c>
      <c r="AU535" s="211" t="s">
        <v>87</v>
      </c>
      <c r="AV535" s="13" t="s">
        <v>87</v>
      </c>
      <c r="AW535" s="13" t="s">
        <v>37</v>
      </c>
      <c r="AX535" s="13" t="s">
        <v>76</v>
      </c>
      <c r="AY535" s="211" t="s">
        <v>324</v>
      </c>
    </row>
    <row r="536" spans="1:65" s="13" customFormat="1" ht="11.25">
      <c r="B536" s="201"/>
      <c r="C536" s="202"/>
      <c r="D536" s="195" t="s">
        <v>336</v>
      </c>
      <c r="E536" s="203" t="s">
        <v>19</v>
      </c>
      <c r="F536" s="204" t="s">
        <v>811</v>
      </c>
      <c r="G536" s="202"/>
      <c r="H536" s="205">
        <v>32.4</v>
      </c>
      <c r="I536" s="206"/>
      <c r="J536" s="202"/>
      <c r="K536" s="202"/>
      <c r="L536" s="207"/>
      <c r="M536" s="208"/>
      <c r="N536" s="209"/>
      <c r="O536" s="209"/>
      <c r="P536" s="209"/>
      <c r="Q536" s="209"/>
      <c r="R536" s="209"/>
      <c r="S536" s="209"/>
      <c r="T536" s="210"/>
      <c r="AT536" s="211" t="s">
        <v>336</v>
      </c>
      <c r="AU536" s="211" t="s">
        <v>87</v>
      </c>
      <c r="AV536" s="13" t="s">
        <v>87</v>
      </c>
      <c r="AW536" s="13" t="s">
        <v>37</v>
      </c>
      <c r="AX536" s="13" t="s">
        <v>76</v>
      </c>
      <c r="AY536" s="211" t="s">
        <v>324</v>
      </c>
    </row>
    <row r="537" spans="1:65" s="13" customFormat="1" ht="11.25">
      <c r="B537" s="201"/>
      <c r="C537" s="202"/>
      <c r="D537" s="195" t="s">
        <v>336</v>
      </c>
      <c r="E537" s="203" t="s">
        <v>19</v>
      </c>
      <c r="F537" s="204" t="s">
        <v>812</v>
      </c>
      <c r="G537" s="202"/>
      <c r="H537" s="205">
        <v>16.975000000000001</v>
      </c>
      <c r="I537" s="206"/>
      <c r="J537" s="202"/>
      <c r="K537" s="202"/>
      <c r="L537" s="207"/>
      <c r="M537" s="208"/>
      <c r="N537" s="209"/>
      <c r="O537" s="209"/>
      <c r="P537" s="209"/>
      <c r="Q537" s="209"/>
      <c r="R537" s="209"/>
      <c r="S537" s="209"/>
      <c r="T537" s="210"/>
      <c r="AT537" s="211" t="s">
        <v>336</v>
      </c>
      <c r="AU537" s="211" t="s">
        <v>87</v>
      </c>
      <c r="AV537" s="13" t="s">
        <v>87</v>
      </c>
      <c r="AW537" s="13" t="s">
        <v>37</v>
      </c>
      <c r="AX537" s="13" t="s">
        <v>76</v>
      </c>
      <c r="AY537" s="211" t="s">
        <v>324</v>
      </c>
    </row>
    <row r="538" spans="1:65" s="14" customFormat="1" ht="11.25">
      <c r="B538" s="212"/>
      <c r="C538" s="213"/>
      <c r="D538" s="195" t="s">
        <v>336</v>
      </c>
      <c r="E538" s="214" t="s">
        <v>273</v>
      </c>
      <c r="F538" s="215" t="s">
        <v>349</v>
      </c>
      <c r="G538" s="213"/>
      <c r="H538" s="216">
        <v>74.974999999999994</v>
      </c>
      <c r="I538" s="217"/>
      <c r="J538" s="213"/>
      <c r="K538" s="213"/>
      <c r="L538" s="218"/>
      <c r="M538" s="219"/>
      <c r="N538" s="220"/>
      <c r="O538" s="220"/>
      <c r="P538" s="220"/>
      <c r="Q538" s="220"/>
      <c r="R538" s="220"/>
      <c r="S538" s="220"/>
      <c r="T538" s="221"/>
      <c r="AT538" s="222" t="s">
        <v>336</v>
      </c>
      <c r="AU538" s="222" t="s">
        <v>87</v>
      </c>
      <c r="AV538" s="14" t="s">
        <v>330</v>
      </c>
      <c r="AW538" s="14" t="s">
        <v>37</v>
      </c>
      <c r="AX538" s="14" t="s">
        <v>84</v>
      </c>
      <c r="AY538" s="222" t="s">
        <v>324</v>
      </c>
    </row>
    <row r="539" spans="1:65" s="2" customFormat="1" ht="14.45" customHeight="1">
      <c r="A539" s="36"/>
      <c r="B539" s="37"/>
      <c r="C539" s="244" t="s">
        <v>813</v>
      </c>
      <c r="D539" s="244" t="s">
        <v>588</v>
      </c>
      <c r="E539" s="245" t="s">
        <v>814</v>
      </c>
      <c r="F539" s="246" t="s">
        <v>815</v>
      </c>
      <c r="G539" s="247" t="s">
        <v>152</v>
      </c>
      <c r="H539" s="248">
        <v>11.246</v>
      </c>
      <c r="I539" s="249"/>
      <c r="J539" s="250">
        <f>ROUND(I539*H539,2)</f>
        <v>0</v>
      </c>
      <c r="K539" s="246" t="s">
        <v>329</v>
      </c>
      <c r="L539" s="251"/>
      <c r="M539" s="252" t="s">
        <v>19</v>
      </c>
      <c r="N539" s="253" t="s">
        <v>47</v>
      </c>
      <c r="O539" s="66"/>
      <c r="P539" s="191">
        <f>O539*H539</f>
        <v>0</v>
      </c>
      <c r="Q539" s="191">
        <v>2.4289999999999998</v>
      </c>
      <c r="R539" s="191">
        <f>Q539*H539</f>
        <v>27.316534000000001</v>
      </c>
      <c r="S539" s="191">
        <v>0</v>
      </c>
      <c r="T539" s="192">
        <f>S539*H539</f>
        <v>0</v>
      </c>
      <c r="U539" s="36"/>
      <c r="V539" s="36"/>
      <c r="W539" s="36"/>
      <c r="X539" s="36"/>
      <c r="Y539" s="36"/>
      <c r="Z539" s="36"/>
      <c r="AA539" s="36"/>
      <c r="AB539" s="36"/>
      <c r="AC539" s="36"/>
      <c r="AD539" s="36"/>
      <c r="AE539" s="36"/>
      <c r="AR539" s="193" t="s">
        <v>378</v>
      </c>
      <c r="AT539" s="193" t="s">
        <v>588</v>
      </c>
      <c r="AU539" s="193" t="s">
        <v>87</v>
      </c>
      <c r="AY539" s="19" t="s">
        <v>324</v>
      </c>
      <c r="BE539" s="194">
        <f>IF(N539="základní",J539,0)</f>
        <v>0</v>
      </c>
      <c r="BF539" s="194">
        <f>IF(N539="snížená",J539,0)</f>
        <v>0</v>
      </c>
      <c r="BG539" s="194">
        <f>IF(N539="zákl. přenesená",J539,0)</f>
        <v>0</v>
      </c>
      <c r="BH539" s="194">
        <f>IF(N539="sníž. přenesená",J539,0)</f>
        <v>0</v>
      </c>
      <c r="BI539" s="194">
        <f>IF(N539="nulová",J539,0)</f>
        <v>0</v>
      </c>
      <c r="BJ539" s="19" t="s">
        <v>84</v>
      </c>
      <c r="BK539" s="194">
        <f>ROUND(I539*H539,2)</f>
        <v>0</v>
      </c>
      <c r="BL539" s="19" t="s">
        <v>330</v>
      </c>
      <c r="BM539" s="193" t="s">
        <v>816</v>
      </c>
    </row>
    <row r="540" spans="1:65" s="2" customFormat="1" ht="11.25">
      <c r="A540" s="36"/>
      <c r="B540" s="37"/>
      <c r="C540" s="38"/>
      <c r="D540" s="195" t="s">
        <v>332</v>
      </c>
      <c r="E540" s="38"/>
      <c r="F540" s="196" t="s">
        <v>815</v>
      </c>
      <c r="G540" s="38"/>
      <c r="H540" s="38"/>
      <c r="I540" s="197"/>
      <c r="J540" s="38"/>
      <c r="K540" s="38"/>
      <c r="L540" s="41"/>
      <c r="M540" s="198"/>
      <c r="N540" s="199"/>
      <c r="O540" s="66"/>
      <c r="P540" s="66"/>
      <c r="Q540" s="66"/>
      <c r="R540" s="66"/>
      <c r="S540" s="66"/>
      <c r="T540" s="67"/>
      <c r="U540" s="36"/>
      <c r="V540" s="36"/>
      <c r="W540" s="36"/>
      <c r="X540" s="36"/>
      <c r="Y540" s="36"/>
      <c r="Z540" s="36"/>
      <c r="AA540" s="36"/>
      <c r="AB540" s="36"/>
      <c r="AC540" s="36"/>
      <c r="AD540" s="36"/>
      <c r="AE540" s="36"/>
      <c r="AT540" s="19" t="s">
        <v>332</v>
      </c>
      <c r="AU540" s="19" t="s">
        <v>87</v>
      </c>
    </row>
    <row r="541" spans="1:65" s="13" customFormat="1" ht="11.25">
      <c r="B541" s="201"/>
      <c r="C541" s="202"/>
      <c r="D541" s="195" t="s">
        <v>336</v>
      </c>
      <c r="E541" s="203" t="s">
        <v>19</v>
      </c>
      <c r="F541" s="204" t="s">
        <v>817</v>
      </c>
      <c r="G541" s="202"/>
      <c r="H541" s="205">
        <v>11.246</v>
      </c>
      <c r="I541" s="206"/>
      <c r="J541" s="202"/>
      <c r="K541" s="202"/>
      <c r="L541" s="207"/>
      <c r="M541" s="208"/>
      <c r="N541" s="209"/>
      <c r="O541" s="209"/>
      <c r="P541" s="209"/>
      <c r="Q541" s="209"/>
      <c r="R541" s="209"/>
      <c r="S541" s="209"/>
      <c r="T541" s="210"/>
      <c r="AT541" s="211" t="s">
        <v>336</v>
      </c>
      <c r="AU541" s="211" t="s">
        <v>87</v>
      </c>
      <c r="AV541" s="13" t="s">
        <v>87</v>
      </c>
      <c r="AW541" s="13" t="s">
        <v>37</v>
      </c>
      <c r="AX541" s="13" t="s">
        <v>84</v>
      </c>
      <c r="AY541" s="211" t="s">
        <v>324</v>
      </c>
    </row>
    <row r="542" spans="1:65" s="2" customFormat="1" ht="14.45" customHeight="1">
      <c r="A542" s="36"/>
      <c r="B542" s="37"/>
      <c r="C542" s="182" t="s">
        <v>818</v>
      </c>
      <c r="D542" s="182" t="s">
        <v>326</v>
      </c>
      <c r="E542" s="183" t="s">
        <v>819</v>
      </c>
      <c r="F542" s="184" t="s">
        <v>820</v>
      </c>
      <c r="G542" s="185" t="s">
        <v>135</v>
      </c>
      <c r="H542" s="186">
        <v>89.97</v>
      </c>
      <c r="I542" s="187"/>
      <c r="J542" s="188">
        <f>ROUND(I542*H542,2)</f>
        <v>0</v>
      </c>
      <c r="K542" s="184" t="s">
        <v>329</v>
      </c>
      <c r="L542" s="41"/>
      <c r="M542" s="189" t="s">
        <v>19</v>
      </c>
      <c r="N542" s="190" t="s">
        <v>47</v>
      </c>
      <c r="O542" s="66"/>
      <c r="P542" s="191">
        <f>O542*H542</f>
        <v>0</v>
      </c>
      <c r="Q542" s="191">
        <v>1.0749999999999999E-2</v>
      </c>
      <c r="R542" s="191">
        <f>Q542*H542</f>
        <v>0.96717749999999991</v>
      </c>
      <c r="S542" s="191">
        <v>0</v>
      </c>
      <c r="T542" s="192">
        <f>S542*H542</f>
        <v>0</v>
      </c>
      <c r="U542" s="36"/>
      <c r="V542" s="36"/>
      <c r="W542" s="36"/>
      <c r="X542" s="36"/>
      <c r="Y542" s="36"/>
      <c r="Z542" s="36"/>
      <c r="AA542" s="36"/>
      <c r="AB542" s="36"/>
      <c r="AC542" s="36"/>
      <c r="AD542" s="36"/>
      <c r="AE542" s="36"/>
      <c r="AR542" s="193" t="s">
        <v>330</v>
      </c>
      <c r="AT542" s="193" t="s">
        <v>326</v>
      </c>
      <c r="AU542" s="193" t="s">
        <v>87</v>
      </c>
      <c r="AY542" s="19" t="s">
        <v>324</v>
      </c>
      <c r="BE542" s="194">
        <f>IF(N542="základní",J542,0)</f>
        <v>0</v>
      </c>
      <c r="BF542" s="194">
        <f>IF(N542="snížená",J542,0)</f>
        <v>0</v>
      </c>
      <c r="BG542" s="194">
        <f>IF(N542="zákl. přenesená",J542,0)</f>
        <v>0</v>
      </c>
      <c r="BH542" s="194">
        <f>IF(N542="sníž. přenesená",J542,0)</f>
        <v>0</v>
      </c>
      <c r="BI542" s="194">
        <f>IF(N542="nulová",J542,0)</f>
        <v>0</v>
      </c>
      <c r="BJ542" s="19" t="s">
        <v>84</v>
      </c>
      <c r="BK542" s="194">
        <f>ROUND(I542*H542,2)</f>
        <v>0</v>
      </c>
      <c r="BL542" s="19" t="s">
        <v>330</v>
      </c>
      <c r="BM542" s="193" t="s">
        <v>821</v>
      </c>
    </row>
    <row r="543" spans="1:65" s="2" customFormat="1" ht="11.25">
      <c r="A543" s="36"/>
      <c r="B543" s="37"/>
      <c r="C543" s="38"/>
      <c r="D543" s="195" t="s">
        <v>332</v>
      </c>
      <c r="E543" s="38"/>
      <c r="F543" s="196" t="s">
        <v>822</v>
      </c>
      <c r="G543" s="38"/>
      <c r="H543" s="38"/>
      <c r="I543" s="197"/>
      <c r="J543" s="38"/>
      <c r="K543" s="38"/>
      <c r="L543" s="41"/>
      <c r="M543" s="198"/>
      <c r="N543" s="199"/>
      <c r="O543" s="66"/>
      <c r="P543" s="66"/>
      <c r="Q543" s="66"/>
      <c r="R543" s="66"/>
      <c r="S543" s="66"/>
      <c r="T543" s="67"/>
      <c r="U543" s="36"/>
      <c r="V543" s="36"/>
      <c r="W543" s="36"/>
      <c r="X543" s="36"/>
      <c r="Y543" s="36"/>
      <c r="Z543" s="36"/>
      <c r="AA543" s="36"/>
      <c r="AB543" s="36"/>
      <c r="AC543" s="36"/>
      <c r="AD543" s="36"/>
      <c r="AE543" s="36"/>
      <c r="AT543" s="19" t="s">
        <v>332</v>
      </c>
      <c r="AU543" s="19" t="s">
        <v>87</v>
      </c>
    </row>
    <row r="544" spans="1:65" s="2" customFormat="1" ht="58.5">
      <c r="A544" s="36"/>
      <c r="B544" s="37"/>
      <c r="C544" s="38"/>
      <c r="D544" s="195" t="s">
        <v>334</v>
      </c>
      <c r="E544" s="38"/>
      <c r="F544" s="200" t="s">
        <v>823</v>
      </c>
      <c r="G544" s="38"/>
      <c r="H544" s="38"/>
      <c r="I544" s="197"/>
      <c r="J544" s="38"/>
      <c r="K544" s="38"/>
      <c r="L544" s="41"/>
      <c r="M544" s="198"/>
      <c r="N544" s="199"/>
      <c r="O544" s="66"/>
      <c r="P544" s="66"/>
      <c r="Q544" s="66"/>
      <c r="R544" s="66"/>
      <c r="S544" s="66"/>
      <c r="T544" s="67"/>
      <c r="U544" s="36"/>
      <c r="V544" s="36"/>
      <c r="W544" s="36"/>
      <c r="X544" s="36"/>
      <c r="Y544" s="36"/>
      <c r="Z544" s="36"/>
      <c r="AA544" s="36"/>
      <c r="AB544" s="36"/>
      <c r="AC544" s="36"/>
      <c r="AD544" s="36"/>
      <c r="AE544" s="36"/>
      <c r="AT544" s="19" t="s">
        <v>334</v>
      </c>
      <c r="AU544" s="19" t="s">
        <v>87</v>
      </c>
    </row>
    <row r="545" spans="1:65" s="13" customFormat="1" ht="11.25">
      <c r="B545" s="201"/>
      <c r="C545" s="202"/>
      <c r="D545" s="195" t="s">
        <v>336</v>
      </c>
      <c r="E545" s="203" t="s">
        <v>19</v>
      </c>
      <c r="F545" s="204" t="s">
        <v>824</v>
      </c>
      <c r="G545" s="202"/>
      <c r="H545" s="205">
        <v>89.97</v>
      </c>
      <c r="I545" s="206"/>
      <c r="J545" s="202"/>
      <c r="K545" s="202"/>
      <c r="L545" s="207"/>
      <c r="M545" s="208"/>
      <c r="N545" s="209"/>
      <c r="O545" s="209"/>
      <c r="P545" s="209"/>
      <c r="Q545" s="209"/>
      <c r="R545" s="209"/>
      <c r="S545" s="209"/>
      <c r="T545" s="210"/>
      <c r="AT545" s="211" t="s">
        <v>336</v>
      </c>
      <c r="AU545" s="211" t="s">
        <v>87</v>
      </c>
      <c r="AV545" s="13" t="s">
        <v>87</v>
      </c>
      <c r="AW545" s="13" t="s">
        <v>37</v>
      </c>
      <c r="AX545" s="13" t="s">
        <v>84</v>
      </c>
      <c r="AY545" s="211" t="s">
        <v>324</v>
      </c>
    </row>
    <row r="546" spans="1:65" s="2" customFormat="1" ht="14.45" customHeight="1">
      <c r="A546" s="36"/>
      <c r="B546" s="37"/>
      <c r="C546" s="182" t="s">
        <v>825</v>
      </c>
      <c r="D546" s="182" t="s">
        <v>326</v>
      </c>
      <c r="E546" s="183" t="s">
        <v>826</v>
      </c>
      <c r="F546" s="184" t="s">
        <v>827</v>
      </c>
      <c r="G546" s="185" t="s">
        <v>152</v>
      </c>
      <c r="H546" s="186">
        <v>1.524</v>
      </c>
      <c r="I546" s="187"/>
      <c r="J546" s="188">
        <f>ROUND(I546*H546,2)</f>
        <v>0</v>
      </c>
      <c r="K546" s="184" t="s">
        <v>329</v>
      </c>
      <c r="L546" s="41"/>
      <c r="M546" s="189" t="s">
        <v>19</v>
      </c>
      <c r="N546" s="190" t="s">
        <v>47</v>
      </c>
      <c r="O546" s="66"/>
      <c r="P546" s="191">
        <f>O546*H546</f>
        <v>0</v>
      </c>
      <c r="Q546" s="191">
        <v>0</v>
      </c>
      <c r="R546" s="191">
        <f>Q546*H546</f>
        <v>0</v>
      </c>
      <c r="S546" s="191">
        <v>0</v>
      </c>
      <c r="T546" s="192">
        <f>S546*H546</f>
        <v>0</v>
      </c>
      <c r="U546" s="36"/>
      <c r="V546" s="36"/>
      <c r="W546" s="36"/>
      <c r="X546" s="36"/>
      <c r="Y546" s="36"/>
      <c r="Z546" s="36"/>
      <c r="AA546" s="36"/>
      <c r="AB546" s="36"/>
      <c r="AC546" s="36"/>
      <c r="AD546" s="36"/>
      <c r="AE546" s="36"/>
      <c r="AR546" s="193" t="s">
        <v>330</v>
      </c>
      <c r="AT546" s="193" t="s">
        <v>326</v>
      </c>
      <c r="AU546" s="193" t="s">
        <v>87</v>
      </c>
      <c r="AY546" s="19" t="s">
        <v>324</v>
      </c>
      <c r="BE546" s="194">
        <f>IF(N546="základní",J546,0)</f>
        <v>0</v>
      </c>
      <c r="BF546" s="194">
        <f>IF(N546="snížená",J546,0)</f>
        <v>0</v>
      </c>
      <c r="BG546" s="194">
        <f>IF(N546="zákl. přenesená",J546,0)</f>
        <v>0</v>
      </c>
      <c r="BH546" s="194">
        <f>IF(N546="sníž. přenesená",J546,0)</f>
        <v>0</v>
      </c>
      <c r="BI546" s="194">
        <f>IF(N546="nulová",J546,0)</f>
        <v>0</v>
      </c>
      <c r="BJ546" s="19" t="s">
        <v>84</v>
      </c>
      <c r="BK546" s="194">
        <f>ROUND(I546*H546,2)</f>
        <v>0</v>
      </c>
      <c r="BL546" s="19" t="s">
        <v>330</v>
      </c>
      <c r="BM546" s="193" t="s">
        <v>828</v>
      </c>
    </row>
    <row r="547" spans="1:65" s="2" customFormat="1" ht="11.25">
      <c r="A547" s="36"/>
      <c r="B547" s="37"/>
      <c r="C547" s="38"/>
      <c r="D547" s="195" t="s">
        <v>332</v>
      </c>
      <c r="E547" s="38"/>
      <c r="F547" s="196" t="s">
        <v>829</v>
      </c>
      <c r="G547" s="38"/>
      <c r="H547" s="38"/>
      <c r="I547" s="197"/>
      <c r="J547" s="38"/>
      <c r="K547" s="38"/>
      <c r="L547" s="41"/>
      <c r="M547" s="198"/>
      <c r="N547" s="199"/>
      <c r="O547" s="66"/>
      <c r="P547" s="66"/>
      <c r="Q547" s="66"/>
      <c r="R547" s="66"/>
      <c r="S547" s="66"/>
      <c r="T547" s="67"/>
      <c r="U547" s="36"/>
      <c r="V547" s="36"/>
      <c r="W547" s="36"/>
      <c r="X547" s="36"/>
      <c r="Y547" s="36"/>
      <c r="Z547" s="36"/>
      <c r="AA547" s="36"/>
      <c r="AB547" s="36"/>
      <c r="AC547" s="36"/>
      <c r="AD547" s="36"/>
      <c r="AE547" s="36"/>
      <c r="AT547" s="19" t="s">
        <v>332</v>
      </c>
      <c r="AU547" s="19" t="s">
        <v>87</v>
      </c>
    </row>
    <row r="548" spans="1:65" s="2" customFormat="1" ht="68.25">
      <c r="A548" s="36"/>
      <c r="B548" s="37"/>
      <c r="C548" s="38"/>
      <c r="D548" s="195" t="s">
        <v>334</v>
      </c>
      <c r="E548" s="38"/>
      <c r="F548" s="200" t="s">
        <v>830</v>
      </c>
      <c r="G548" s="38"/>
      <c r="H548" s="38"/>
      <c r="I548" s="197"/>
      <c r="J548" s="38"/>
      <c r="K548" s="38"/>
      <c r="L548" s="41"/>
      <c r="M548" s="198"/>
      <c r="N548" s="199"/>
      <c r="O548" s="66"/>
      <c r="P548" s="66"/>
      <c r="Q548" s="66"/>
      <c r="R548" s="66"/>
      <c r="S548" s="66"/>
      <c r="T548" s="67"/>
      <c r="U548" s="36"/>
      <c r="V548" s="36"/>
      <c r="W548" s="36"/>
      <c r="X548" s="36"/>
      <c r="Y548" s="36"/>
      <c r="Z548" s="36"/>
      <c r="AA548" s="36"/>
      <c r="AB548" s="36"/>
      <c r="AC548" s="36"/>
      <c r="AD548" s="36"/>
      <c r="AE548" s="36"/>
      <c r="AT548" s="19" t="s">
        <v>334</v>
      </c>
      <c r="AU548" s="19" t="s">
        <v>87</v>
      </c>
    </row>
    <row r="549" spans="1:65" s="2" customFormat="1" ht="19.5">
      <c r="A549" s="36"/>
      <c r="B549" s="37"/>
      <c r="C549" s="38"/>
      <c r="D549" s="195" t="s">
        <v>727</v>
      </c>
      <c r="E549" s="38"/>
      <c r="F549" s="200" t="s">
        <v>831</v>
      </c>
      <c r="G549" s="38"/>
      <c r="H549" s="38"/>
      <c r="I549" s="197"/>
      <c r="J549" s="38"/>
      <c r="K549" s="38"/>
      <c r="L549" s="41"/>
      <c r="M549" s="198"/>
      <c r="N549" s="199"/>
      <c r="O549" s="66"/>
      <c r="P549" s="66"/>
      <c r="Q549" s="66"/>
      <c r="R549" s="66"/>
      <c r="S549" s="66"/>
      <c r="T549" s="67"/>
      <c r="U549" s="36"/>
      <c r="V549" s="36"/>
      <c r="W549" s="36"/>
      <c r="X549" s="36"/>
      <c r="Y549" s="36"/>
      <c r="Z549" s="36"/>
      <c r="AA549" s="36"/>
      <c r="AB549" s="36"/>
      <c r="AC549" s="36"/>
      <c r="AD549" s="36"/>
      <c r="AE549" s="36"/>
      <c r="AT549" s="19" t="s">
        <v>727</v>
      </c>
      <c r="AU549" s="19" t="s">
        <v>87</v>
      </c>
    </row>
    <row r="550" spans="1:65" s="15" customFormat="1" ht="11.25">
      <c r="B550" s="223"/>
      <c r="C550" s="224"/>
      <c r="D550" s="195" t="s">
        <v>336</v>
      </c>
      <c r="E550" s="225" t="s">
        <v>19</v>
      </c>
      <c r="F550" s="226" t="s">
        <v>832</v>
      </c>
      <c r="G550" s="224"/>
      <c r="H550" s="225" t="s">
        <v>19</v>
      </c>
      <c r="I550" s="227"/>
      <c r="J550" s="224"/>
      <c r="K550" s="224"/>
      <c r="L550" s="228"/>
      <c r="M550" s="229"/>
      <c r="N550" s="230"/>
      <c r="O550" s="230"/>
      <c r="P550" s="230"/>
      <c r="Q550" s="230"/>
      <c r="R550" s="230"/>
      <c r="S550" s="230"/>
      <c r="T550" s="231"/>
      <c r="AT550" s="232" t="s">
        <v>336</v>
      </c>
      <c r="AU550" s="232" t="s">
        <v>87</v>
      </c>
      <c r="AV550" s="15" t="s">
        <v>84</v>
      </c>
      <c r="AW550" s="15" t="s">
        <v>37</v>
      </c>
      <c r="AX550" s="15" t="s">
        <v>76</v>
      </c>
      <c r="AY550" s="232" t="s">
        <v>324</v>
      </c>
    </row>
    <row r="551" spans="1:65" s="13" customFormat="1" ht="11.25">
      <c r="B551" s="201"/>
      <c r="C551" s="202"/>
      <c r="D551" s="195" t="s">
        <v>336</v>
      </c>
      <c r="E551" s="203" t="s">
        <v>19</v>
      </c>
      <c r="F551" s="204" t="s">
        <v>576</v>
      </c>
      <c r="G551" s="202"/>
      <c r="H551" s="205">
        <v>1.524</v>
      </c>
      <c r="I551" s="206"/>
      <c r="J551" s="202"/>
      <c r="K551" s="202"/>
      <c r="L551" s="207"/>
      <c r="M551" s="208"/>
      <c r="N551" s="209"/>
      <c r="O551" s="209"/>
      <c r="P551" s="209"/>
      <c r="Q551" s="209"/>
      <c r="R551" s="209"/>
      <c r="S551" s="209"/>
      <c r="T551" s="210"/>
      <c r="AT551" s="211" t="s">
        <v>336</v>
      </c>
      <c r="AU551" s="211" t="s">
        <v>87</v>
      </c>
      <c r="AV551" s="13" t="s">
        <v>87</v>
      </c>
      <c r="AW551" s="13" t="s">
        <v>37</v>
      </c>
      <c r="AX551" s="13" t="s">
        <v>84</v>
      </c>
      <c r="AY551" s="211" t="s">
        <v>324</v>
      </c>
    </row>
    <row r="552" spans="1:65" s="2" customFormat="1" ht="14.45" customHeight="1">
      <c r="A552" s="36"/>
      <c r="B552" s="37"/>
      <c r="C552" s="182" t="s">
        <v>833</v>
      </c>
      <c r="D552" s="182" t="s">
        <v>326</v>
      </c>
      <c r="E552" s="183" t="s">
        <v>834</v>
      </c>
      <c r="F552" s="184" t="s">
        <v>835</v>
      </c>
      <c r="G552" s="185" t="s">
        <v>135</v>
      </c>
      <c r="H552" s="186">
        <v>22.86</v>
      </c>
      <c r="I552" s="187"/>
      <c r="J552" s="188">
        <f>ROUND(I552*H552,2)</f>
        <v>0</v>
      </c>
      <c r="K552" s="184" t="s">
        <v>329</v>
      </c>
      <c r="L552" s="41"/>
      <c r="M552" s="189" t="s">
        <v>19</v>
      </c>
      <c r="N552" s="190" t="s">
        <v>47</v>
      </c>
      <c r="O552" s="66"/>
      <c r="P552" s="191">
        <f>O552*H552</f>
        <v>0</v>
      </c>
      <c r="Q552" s="191">
        <v>3.1E-4</v>
      </c>
      <c r="R552" s="191">
        <f>Q552*H552</f>
        <v>7.0866000000000002E-3</v>
      </c>
      <c r="S552" s="191">
        <v>0</v>
      </c>
      <c r="T552" s="192">
        <f>S552*H552</f>
        <v>0</v>
      </c>
      <c r="U552" s="36"/>
      <c r="V552" s="36"/>
      <c r="W552" s="36"/>
      <c r="X552" s="36"/>
      <c r="Y552" s="36"/>
      <c r="Z552" s="36"/>
      <c r="AA552" s="36"/>
      <c r="AB552" s="36"/>
      <c r="AC552" s="36"/>
      <c r="AD552" s="36"/>
      <c r="AE552" s="36"/>
      <c r="AR552" s="193" t="s">
        <v>330</v>
      </c>
      <c r="AT552" s="193" t="s">
        <v>326</v>
      </c>
      <c r="AU552" s="193" t="s">
        <v>87</v>
      </c>
      <c r="AY552" s="19" t="s">
        <v>324</v>
      </c>
      <c r="BE552" s="194">
        <f>IF(N552="základní",J552,0)</f>
        <v>0</v>
      </c>
      <c r="BF552" s="194">
        <f>IF(N552="snížená",J552,0)</f>
        <v>0</v>
      </c>
      <c r="BG552" s="194">
        <f>IF(N552="zákl. přenesená",J552,0)</f>
        <v>0</v>
      </c>
      <c r="BH552" s="194">
        <f>IF(N552="sníž. přenesená",J552,0)</f>
        <v>0</v>
      </c>
      <c r="BI552" s="194">
        <f>IF(N552="nulová",J552,0)</f>
        <v>0</v>
      </c>
      <c r="BJ552" s="19" t="s">
        <v>84</v>
      </c>
      <c r="BK552" s="194">
        <f>ROUND(I552*H552,2)</f>
        <v>0</v>
      </c>
      <c r="BL552" s="19" t="s">
        <v>330</v>
      </c>
      <c r="BM552" s="193" t="s">
        <v>836</v>
      </c>
    </row>
    <row r="553" spans="1:65" s="2" customFormat="1" ht="19.5">
      <c r="A553" s="36"/>
      <c r="B553" s="37"/>
      <c r="C553" s="38"/>
      <c r="D553" s="195" t="s">
        <v>332</v>
      </c>
      <c r="E553" s="38"/>
      <c r="F553" s="196" t="s">
        <v>837</v>
      </c>
      <c r="G553" s="38"/>
      <c r="H553" s="38"/>
      <c r="I553" s="197"/>
      <c r="J553" s="38"/>
      <c r="K553" s="38"/>
      <c r="L553" s="41"/>
      <c r="M553" s="198"/>
      <c r="N553" s="199"/>
      <c r="O553" s="66"/>
      <c r="P553" s="66"/>
      <c r="Q553" s="66"/>
      <c r="R553" s="66"/>
      <c r="S553" s="66"/>
      <c r="T553" s="67"/>
      <c r="U553" s="36"/>
      <c r="V553" s="36"/>
      <c r="W553" s="36"/>
      <c r="X553" s="36"/>
      <c r="Y553" s="36"/>
      <c r="Z553" s="36"/>
      <c r="AA553" s="36"/>
      <c r="AB553" s="36"/>
      <c r="AC553" s="36"/>
      <c r="AD553" s="36"/>
      <c r="AE553" s="36"/>
      <c r="AT553" s="19" t="s">
        <v>332</v>
      </c>
      <c r="AU553" s="19" t="s">
        <v>87</v>
      </c>
    </row>
    <row r="554" spans="1:65" s="2" customFormat="1" ht="185.25">
      <c r="A554" s="36"/>
      <c r="B554" s="37"/>
      <c r="C554" s="38"/>
      <c r="D554" s="195" t="s">
        <v>334</v>
      </c>
      <c r="E554" s="38"/>
      <c r="F554" s="200" t="s">
        <v>838</v>
      </c>
      <c r="G554" s="38"/>
      <c r="H554" s="38"/>
      <c r="I554" s="197"/>
      <c r="J554" s="38"/>
      <c r="K554" s="38"/>
      <c r="L554" s="41"/>
      <c r="M554" s="198"/>
      <c r="N554" s="199"/>
      <c r="O554" s="66"/>
      <c r="P554" s="66"/>
      <c r="Q554" s="66"/>
      <c r="R554" s="66"/>
      <c r="S554" s="66"/>
      <c r="T554" s="67"/>
      <c r="U554" s="36"/>
      <c r="V554" s="36"/>
      <c r="W554" s="36"/>
      <c r="X554" s="36"/>
      <c r="Y554" s="36"/>
      <c r="Z554" s="36"/>
      <c r="AA554" s="36"/>
      <c r="AB554" s="36"/>
      <c r="AC554" s="36"/>
      <c r="AD554" s="36"/>
      <c r="AE554" s="36"/>
      <c r="AT554" s="19" t="s">
        <v>334</v>
      </c>
      <c r="AU554" s="19" t="s">
        <v>87</v>
      </c>
    </row>
    <row r="555" spans="1:65" s="15" customFormat="1" ht="11.25">
      <c r="B555" s="223"/>
      <c r="C555" s="224"/>
      <c r="D555" s="195" t="s">
        <v>336</v>
      </c>
      <c r="E555" s="225" t="s">
        <v>19</v>
      </c>
      <c r="F555" s="226" t="s">
        <v>839</v>
      </c>
      <c r="G555" s="224"/>
      <c r="H555" s="225" t="s">
        <v>19</v>
      </c>
      <c r="I555" s="227"/>
      <c r="J555" s="224"/>
      <c r="K555" s="224"/>
      <c r="L555" s="228"/>
      <c r="M555" s="229"/>
      <c r="N555" s="230"/>
      <c r="O555" s="230"/>
      <c r="P555" s="230"/>
      <c r="Q555" s="230"/>
      <c r="R555" s="230"/>
      <c r="S555" s="230"/>
      <c r="T555" s="231"/>
      <c r="AT555" s="232" t="s">
        <v>336</v>
      </c>
      <c r="AU555" s="232" t="s">
        <v>87</v>
      </c>
      <c r="AV555" s="15" t="s">
        <v>84</v>
      </c>
      <c r="AW555" s="15" t="s">
        <v>37</v>
      </c>
      <c r="AX555" s="15" t="s">
        <v>76</v>
      </c>
      <c r="AY555" s="232" t="s">
        <v>324</v>
      </c>
    </row>
    <row r="556" spans="1:65" s="13" customFormat="1" ht="11.25">
      <c r="B556" s="201"/>
      <c r="C556" s="202"/>
      <c r="D556" s="195" t="s">
        <v>336</v>
      </c>
      <c r="E556" s="203" t="s">
        <v>169</v>
      </c>
      <c r="F556" s="204" t="s">
        <v>840</v>
      </c>
      <c r="G556" s="202"/>
      <c r="H556" s="205">
        <v>22.86</v>
      </c>
      <c r="I556" s="206"/>
      <c r="J556" s="202"/>
      <c r="K556" s="202"/>
      <c r="L556" s="207"/>
      <c r="M556" s="208"/>
      <c r="N556" s="209"/>
      <c r="O556" s="209"/>
      <c r="P556" s="209"/>
      <c r="Q556" s="209"/>
      <c r="R556" s="209"/>
      <c r="S556" s="209"/>
      <c r="T556" s="210"/>
      <c r="AT556" s="211" t="s">
        <v>336</v>
      </c>
      <c r="AU556" s="211" t="s">
        <v>87</v>
      </c>
      <c r="AV556" s="13" t="s">
        <v>87</v>
      </c>
      <c r="AW556" s="13" t="s">
        <v>37</v>
      </c>
      <c r="AX556" s="13" t="s">
        <v>84</v>
      </c>
      <c r="AY556" s="211" t="s">
        <v>324</v>
      </c>
    </row>
    <row r="557" spans="1:65" s="2" customFormat="1" ht="14.45" customHeight="1">
      <c r="A557" s="36"/>
      <c r="B557" s="37"/>
      <c r="C557" s="244" t="s">
        <v>841</v>
      </c>
      <c r="D557" s="244" t="s">
        <v>588</v>
      </c>
      <c r="E557" s="245" t="s">
        <v>842</v>
      </c>
      <c r="F557" s="246" t="s">
        <v>843</v>
      </c>
      <c r="G557" s="247" t="s">
        <v>135</v>
      </c>
      <c r="H557" s="248">
        <v>26.289000000000001</v>
      </c>
      <c r="I557" s="249"/>
      <c r="J557" s="250">
        <f>ROUND(I557*H557,2)</f>
        <v>0</v>
      </c>
      <c r="K557" s="246" t="s">
        <v>329</v>
      </c>
      <c r="L557" s="251"/>
      <c r="M557" s="252" t="s">
        <v>19</v>
      </c>
      <c r="N557" s="253" t="s">
        <v>47</v>
      </c>
      <c r="O557" s="66"/>
      <c r="P557" s="191">
        <f>O557*H557</f>
        <v>0</v>
      </c>
      <c r="Q557" s="191">
        <v>5.9999999999999995E-4</v>
      </c>
      <c r="R557" s="191">
        <f>Q557*H557</f>
        <v>1.57734E-2</v>
      </c>
      <c r="S557" s="191">
        <v>0</v>
      </c>
      <c r="T557" s="192">
        <f>S557*H557</f>
        <v>0</v>
      </c>
      <c r="U557" s="36"/>
      <c r="V557" s="36"/>
      <c r="W557" s="36"/>
      <c r="X557" s="36"/>
      <c r="Y557" s="36"/>
      <c r="Z557" s="36"/>
      <c r="AA557" s="36"/>
      <c r="AB557" s="36"/>
      <c r="AC557" s="36"/>
      <c r="AD557" s="36"/>
      <c r="AE557" s="36"/>
      <c r="AR557" s="193" t="s">
        <v>378</v>
      </c>
      <c r="AT557" s="193" t="s">
        <v>588</v>
      </c>
      <c r="AU557" s="193" t="s">
        <v>87</v>
      </c>
      <c r="AY557" s="19" t="s">
        <v>324</v>
      </c>
      <c r="BE557" s="194">
        <f>IF(N557="základní",J557,0)</f>
        <v>0</v>
      </c>
      <c r="BF557" s="194">
        <f>IF(N557="snížená",J557,0)</f>
        <v>0</v>
      </c>
      <c r="BG557" s="194">
        <f>IF(N557="zákl. přenesená",J557,0)</f>
        <v>0</v>
      </c>
      <c r="BH557" s="194">
        <f>IF(N557="sníž. přenesená",J557,0)</f>
        <v>0</v>
      </c>
      <c r="BI557" s="194">
        <f>IF(N557="nulová",J557,0)</f>
        <v>0</v>
      </c>
      <c r="BJ557" s="19" t="s">
        <v>84</v>
      </c>
      <c r="BK557" s="194">
        <f>ROUND(I557*H557,2)</f>
        <v>0</v>
      </c>
      <c r="BL557" s="19" t="s">
        <v>330</v>
      </c>
      <c r="BM557" s="193" t="s">
        <v>844</v>
      </c>
    </row>
    <row r="558" spans="1:65" s="2" customFormat="1" ht="11.25">
      <c r="A558" s="36"/>
      <c r="B558" s="37"/>
      <c r="C558" s="38"/>
      <c r="D558" s="195" t="s">
        <v>332</v>
      </c>
      <c r="E558" s="38"/>
      <c r="F558" s="196" t="s">
        <v>843</v>
      </c>
      <c r="G558" s="38"/>
      <c r="H558" s="38"/>
      <c r="I558" s="197"/>
      <c r="J558" s="38"/>
      <c r="K558" s="38"/>
      <c r="L558" s="41"/>
      <c r="M558" s="198"/>
      <c r="N558" s="199"/>
      <c r="O558" s="66"/>
      <c r="P558" s="66"/>
      <c r="Q558" s="66"/>
      <c r="R558" s="66"/>
      <c r="S558" s="66"/>
      <c r="T558" s="67"/>
      <c r="U558" s="36"/>
      <c r="V558" s="36"/>
      <c r="W558" s="36"/>
      <c r="X558" s="36"/>
      <c r="Y558" s="36"/>
      <c r="Z558" s="36"/>
      <c r="AA558" s="36"/>
      <c r="AB558" s="36"/>
      <c r="AC558" s="36"/>
      <c r="AD558" s="36"/>
      <c r="AE558" s="36"/>
      <c r="AT558" s="19" t="s">
        <v>332</v>
      </c>
      <c r="AU558" s="19" t="s">
        <v>87</v>
      </c>
    </row>
    <row r="559" spans="1:65" s="13" customFormat="1" ht="11.25">
      <c r="B559" s="201"/>
      <c r="C559" s="202"/>
      <c r="D559" s="195" t="s">
        <v>336</v>
      </c>
      <c r="E559" s="203" t="s">
        <v>19</v>
      </c>
      <c r="F559" s="204" t="s">
        <v>845</v>
      </c>
      <c r="G559" s="202"/>
      <c r="H559" s="205">
        <v>26.289000000000001</v>
      </c>
      <c r="I559" s="206"/>
      <c r="J559" s="202"/>
      <c r="K559" s="202"/>
      <c r="L559" s="207"/>
      <c r="M559" s="208"/>
      <c r="N559" s="209"/>
      <c r="O559" s="209"/>
      <c r="P559" s="209"/>
      <c r="Q559" s="209"/>
      <c r="R559" s="209"/>
      <c r="S559" s="209"/>
      <c r="T559" s="210"/>
      <c r="AT559" s="211" t="s">
        <v>336</v>
      </c>
      <c r="AU559" s="211" t="s">
        <v>87</v>
      </c>
      <c r="AV559" s="13" t="s">
        <v>87</v>
      </c>
      <c r="AW559" s="13" t="s">
        <v>37</v>
      </c>
      <c r="AX559" s="13" t="s">
        <v>84</v>
      </c>
      <c r="AY559" s="211" t="s">
        <v>324</v>
      </c>
    </row>
    <row r="560" spans="1:65" s="2" customFormat="1" ht="14.45" customHeight="1">
      <c r="A560" s="36"/>
      <c r="B560" s="37"/>
      <c r="C560" s="182" t="s">
        <v>846</v>
      </c>
      <c r="D560" s="255" t="s">
        <v>326</v>
      </c>
      <c r="E560" s="183" t="s">
        <v>847</v>
      </c>
      <c r="F560" s="184" t="s">
        <v>848</v>
      </c>
      <c r="G560" s="185" t="s">
        <v>186</v>
      </c>
      <c r="H560" s="186">
        <v>121</v>
      </c>
      <c r="I560" s="187"/>
      <c r="J560" s="188">
        <f>ROUND(I560*H560,2)</f>
        <v>0</v>
      </c>
      <c r="K560" s="184" t="s">
        <v>329</v>
      </c>
      <c r="L560" s="41"/>
      <c r="M560" s="189" t="s">
        <v>19</v>
      </c>
      <c r="N560" s="190" t="s">
        <v>47</v>
      </c>
      <c r="O560" s="66"/>
      <c r="P560" s="191">
        <f>O560*H560</f>
        <v>0</v>
      </c>
      <c r="Q560" s="191">
        <v>5.1999999999999995E-4</v>
      </c>
      <c r="R560" s="191">
        <f>Q560*H560</f>
        <v>6.291999999999999E-2</v>
      </c>
      <c r="S560" s="191">
        <v>0</v>
      </c>
      <c r="T560" s="192">
        <f>S560*H560</f>
        <v>0</v>
      </c>
      <c r="U560" s="36"/>
      <c r="V560" s="36"/>
      <c r="W560" s="36"/>
      <c r="X560" s="36"/>
      <c r="Y560" s="36"/>
      <c r="Z560" s="36"/>
      <c r="AA560" s="36"/>
      <c r="AB560" s="36"/>
      <c r="AC560" s="36"/>
      <c r="AD560" s="36"/>
      <c r="AE560" s="36"/>
      <c r="AR560" s="193" t="s">
        <v>330</v>
      </c>
      <c r="AT560" s="193" t="s">
        <v>326</v>
      </c>
      <c r="AU560" s="193" t="s">
        <v>87</v>
      </c>
      <c r="AY560" s="19" t="s">
        <v>324</v>
      </c>
      <c r="BE560" s="194">
        <f>IF(N560="základní",J560,0)</f>
        <v>0</v>
      </c>
      <c r="BF560" s="194">
        <f>IF(N560="snížená",J560,0)</f>
        <v>0</v>
      </c>
      <c r="BG560" s="194">
        <f>IF(N560="zákl. přenesená",J560,0)</f>
        <v>0</v>
      </c>
      <c r="BH560" s="194">
        <f>IF(N560="sníž. přenesená",J560,0)</f>
        <v>0</v>
      </c>
      <c r="BI560" s="194">
        <f>IF(N560="nulová",J560,0)</f>
        <v>0</v>
      </c>
      <c r="BJ560" s="19" t="s">
        <v>84</v>
      </c>
      <c r="BK560" s="194">
        <f>ROUND(I560*H560,2)</f>
        <v>0</v>
      </c>
      <c r="BL560" s="19" t="s">
        <v>330</v>
      </c>
      <c r="BM560" s="193" t="s">
        <v>849</v>
      </c>
    </row>
    <row r="561" spans="1:65" s="2" customFormat="1" ht="11.25">
      <c r="A561" s="36"/>
      <c r="B561" s="37"/>
      <c r="C561" s="38"/>
      <c r="D561" s="195" t="s">
        <v>332</v>
      </c>
      <c r="E561" s="38"/>
      <c r="F561" s="196" t="s">
        <v>850</v>
      </c>
      <c r="G561" s="38"/>
      <c r="H561" s="38"/>
      <c r="I561" s="197"/>
      <c r="J561" s="38"/>
      <c r="K561" s="38"/>
      <c r="L561" s="41"/>
      <c r="M561" s="198"/>
      <c r="N561" s="199"/>
      <c r="O561" s="66"/>
      <c r="P561" s="66"/>
      <c r="Q561" s="66"/>
      <c r="R561" s="66"/>
      <c r="S561" s="66"/>
      <c r="T561" s="67"/>
      <c r="U561" s="36"/>
      <c r="V561" s="36"/>
      <c r="W561" s="36"/>
      <c r="X561" s="36"/>
      <c r="Y561" s="36"/>
      <c r="Z561" s="36"/>
      <c r="AA561" s="36"/>
      <c r="AB561" s="36"/>
      <c r="AC561" s="36"/>
      <c r="AD561" s="36"/>
      <c r="AE561" s="36"/>
      <c r="AT561" s="19" t="s">
        <v>332</v>
      </c>
      <c r="AU561" s="19" t="s">
        <v>87</v>
      </c>
    </row>
    <row r="562" spans="1:65" s="2" customFormat="1" ht="19.5">
      <c r="A562" s="36"/>
      <c r="B562" s="37"/>
      <c r="C562" s="38"/>
      <c r="D562" s="195" t="s">
        <v>727</v>
      </c>
      <c r="E562" s="38"/>
      <c r="F562" s="200" t="s">
        <v>851</v>
      </c>
      <c r="G562" s="38"/>
      <c r="H562" s="38"/>
      <c r="I562" s="197"/>
      <c r="J562" s="38"/>
      <c r="K562" s="38"/>
      <c r="L562" s="41"/>
      <c r="M562" s="198"/>
      <c r="N562" s="199"/>
      <c r="O562" s="66"/>
      <c r="P562" s="66"/>
      <c r="Q562" s="66"/>
      <c r="R562" s="66"/>
      <c r="S562" s="66"/>
      <c r="T562" s="67"/>
      <c r="U562" s="36"/>
      <c r="V562" s="36"/>
      <c r="W562" s="36"/>
      <c r="X562" s="36"/>
      <c r="Y562" s="36"/>
      <c r="Z562" s="36"/>
      <c r="AA562" s="36"/>
      <c r="AB562" s="36"/>
      <c r="AC562" s="36"/>
      <c r="AD562" s="36"/>
      <c r="AE562" s="36"/>
      <c r="AT562" s="19" t="s">
        <v>727</v>
      </c>
      <c r="AU562" s="19" t="s">
        <v>87</v>
      </c>
    </row>
    <row r="563" spans="1:65" s="13" customFormat="1" ht="11.25">
      <c r="B563" s="201"/>
      <c r="C563" s="202"/>
      <c r="D563" s="195" t="s">
        <v>336</v>
      </c>
      <c r="E563" s="203" t="s">
        <v>19</v>
      </c>
      <c r="F563" s="204" t="s">
        <v>184</v>
      </c>
      <c r="G563" s="202"/>
      <c r="H563" s="205">
        <v>16</v>
      </c>
      <c r="I563" s="206"/>
      <c r="J563" s="202"/>
      <c r="K563" s="202"/>
      <c r="L563" s="207"/>
      <c r="M563" s="208"/>
      <c r="N563" s="209"/>
      <c r="O563" s="209"/>
      <c r="P563" s="209"/>
      <c r="Q563" s="209"/>
      <c r="R563" s="209"/>
      <c r="S563" s="209"/>
      <c r="T563" s="210"/>
      <c r="AT563" s="211" t="s">
        <v>336</v>
      </c>
      <c r="AU563" s="211" t="s">
        <v>87</v>
      </c>
      <c r="AV563" s="13" t="s">
        <v>87</v>
      </c>
      <c r="AW563" s="13" t="s">
        <v>37</v>
      </c>
      <c r="AX563" s="13" t="s">
        <v>76</v>
      </c>
      <c r="AY563" s="211" t="s">
        <v>324</v>
      </c>
    </row>
    <row r="564" spans="1:65" s="13" customFormat="1" ht="11.25">
      <c r="B564" s="201"/>
      <c r="C564" s="202"/>
      <c r="D564" s="195" t="s">
        <v>336</v>
      </c>
      <c r="E564" s="203" t="s">
        <v>19</v>
      </c>
      <c r="F564" s="204" t="s">
        <v>191</v>
      </c>
      <c r="G564" s="202"/>
      <c r="H564" s="205">
        <v>105</v>
      </c>
      <c r="I564" s="206"/>
      <c r="J564" s="202"/>
      <c r="K564" s="202"/>
      <c r="L564" s="207"/>
      <c r="M564" s="208"/>
      <c r="N564" s="209"/>
      <c r="O564" s="209"/>
      <c r="P564" s="209"/>
      <c r="Q564" s="209"/>
      <c r="R564" s="209"/>
      <c r="S564" s="209"/>
      <c r="T564" s="210"/>
      <c r="AT564" s="211" t="s">
        <v>336</v>
      </c>
      <c r="AU564" s="211" t="s">
        <v>87</v>
      </c>
      <c r="AV564" s="13" t="s">
        <v>87</v>
      </c>
      <c r="AW564" s="13" t="s">
        <v>37</v>
      </c>
      <c r="AX564" s="13" t="s">
        <v>76</v>
      </c>
      <c r="AY564" s="211" t="s">
        <v>324</v>
      </c>
    </row>
    <row r="565" spans="1:65" s="14" customFormat="1" ht="11.25">
      <c r="B565" s="212"/>
      <c r="C565" s="213"/>
      <c r="D565" s="195" t="s">
        <v>336</v>
      </c>
      <c r="E565" s="214" t="s">
        <v>19</v>
      </c>
      <c r="F565" s="215" t="s">
        <v>349</v>
      </c>
      <c r="G565" s="213"/>
      <c r="H565" s="216">
        <v>121</v>
      </c>
      <c r="I565" s="217"/>
      <c r="J565" s="213"/>
      <c r="K565" s="213"/>
      <c r="L565" s="218"/>
      <c r="M565" s="219"/>
      <c r="N565" s="220"/>
      <c r="O565" s="220"/>
      <c r="P565" s="220"/>
      <c r="Q565" s="220"/>
      <c r="R565" s="220"/>
      <c r="S565" s="220"/>
      <c r="T565" s="221"/>
      <c r="AT565" s="222" t="s">
        <v>336</v>
      </c>
      <c r="AU565" s="222" t="s">
        <v>87</v>
      </c>
      <c r="AV565" s="14" t="s">
        <v>330</v>
      </c>
      <c r="AW565" s="14" t="s">
        <v>37</v>
      </c>
      <c r="AX565" s="14" t="s">
        <v>84</v>
      </c>
      <c r="AY565" s="222" t="s">
        <v>324</v>
      </c>
    </row>
    <row r="566" spans="1:65" s="2" customFormat="1" ht="24.2" customHeight="1">
      <c r="A566" s="36"/>
      <c r="B566" s="37"/>
      <c r="C566" s="182" t="s">
        <v>852</v>
      </c>
      <c r="D566" s="255" t="s">
        <v>326</v>
      </c>
      <c r="E566" s="183" t="s">
        <v>853</v>
      </c>
      <c r="F566" s="184" t="s">
        <v>854</v>
      </c>
      <c r="G566" s="185" t="s">
        <v>186</v>
      </c>
      <c r="H566" s="186">
        <v>6.05</v>
      </c>
      <c r="I566" s="187"/>
      <c r="J566" s="188">
        <f>ROUND(I566*H566,2)</f>
        <v>0</v>
      </c>
      <c r="K566" s="184" t="s">
        <v>19</v>
      </c>
      <c r="L566" s="41"/>
      <c r="M566" s="189" t="s">
        <v>19</v>
      </c>
      <c r="N566" s="190" t="s">
        <v>47</v>
      </c>
      <c r="O566" s="66"/>
      <c r="P566" s="191">
        <f>O566*H566</f>
        <v>0</v>
      </c>
      <c r="Q566" s="191">
        <v>0</v>
      </c>
      <c r="R566" s="191">
        <f>Q566*H566</f>
        <v>0</v>
      </c>
      <c r="S566" s="191">
        <v>0</v>
      </c>
      <c r="T566" s="192">
        <f>S566*H566</f>
        <v>0</v>
      </c>
      <c r="U566" s="36"/>
      <c r="V566" s="36"/>
      <c r="W566" s="36"/>
      <c r="X566" s="36"/>
      <c r="Y566" s="36"/>
      <c r="Z566" s="36"/>
      <c r="AA566" s="36"/>
      <c r="AB566" s="36"/>
      <c r="AC566" s="36"/>
      <c r="AD566" s="36"/>
      <c r="AE566" s="36"/>
      <c r="AR566" s="193" t="s">
        <v>330</v>
      </c>
      <c r="AT566" s="193" t="s">
        <v>326</v>
      </c>
      <c r="AU566" s="193" t="s">
        <v>87</v>
      </c>
      <c r="AY566" s="19" t="s">
        <v>324</v>
      </c>
      <c r="BE566" s="194">
        <f>IF(N566="základní",J566,0)</f>
        <v>0</v>
      </c>
      <c r="BF566" s="194">
        <f>IF(N566="snížená",J566,0)</f>
        <v>0</v>
      </c>
      <c r="BG566" s="194">
        <f>IF(N566="zákl. přenesená",J566,0)</f>
        <v>0</v>
      </c>
      <c r="BH566" s="194">
        <f>IF(N566="sníž. přenesená",J566,0)</f>
        <v>0</v>
      </c>
      <c r="BI566" s="194">
        <f>IF(N566="nulová",J566,0)</f>
        <v>0</v>
      </c>
      <c r="BJ566" s="19" t="s">
        <v>84</v>
      </c>
      <c r="BK566" s="194">
        <f>ROUND(I566*H566,2)</f>
        <v>0</v>
      </c>
      <c r="BL566" s="19" t="s">
        <v>330</v>
      </c>
      <c r="BM566" s="193" t="s">
        <v>855</v>
      </c>
    </row>
    <row r="567" spans="1:65" s="2" customFormat="1" ht="11.25">
      <c r="A567" s="36"/>
      <c r="B567" s="37"/>
      <c r="C567" s="38"/>
      <c r="D567" s="195" t="s">
        <v>332</v>
      </c>
      <c r="E567" s="38"/>
      <c r="F567" s="196" t="s">
        <v>854</v>
      </c>
      <c r="G567" s="38"/>
      <c r="H567" s="38"/>
      <c r="I567" s="197"/>
      <c r="J567" s="38"/>
      <c r="K567" s="38"/>
      <c r="L567" s="41"/>
      <c r="M567" s="198"/>
      <c r="N567" s="199"/>
      <c r="O567" s="66"/>
      <c r="P567" s="66"/>
      <c r="Q567" s="66"/>
      <c r="R567" s="66"/>
      <c r="S567" s="66"/>
      <c r="T567" s="67"/>
      <c r="U567" s="36"/>
      <c r="V567" s="36"/>
      <c r="W567" s="36"/>
      <c r="X567" s="36"/>
      <c r="Y567" s="36"/>
      <c r="Z567" s="36"/>
      <c r="AA567" s="36"/>
      <c r="AB567" s="36"/>
      <c r="AC567" s="36"/>
      <c r="AD567" s="36"/>
      <c r="AE567" s="36"/>
      <c r="AT567" s="19" t="s">
        <v>332</v>
      </c>
      <c r="AU567" s="19" t="s">
        <v>87</v>
      </c>
    </row>
    <row r="568" spans="1:65" s="13" customFormat="1" ht="11.25">
      <c r="B568" s="201"/>
      <c r="C568" s="202"/>
      <c r="D568" s="195" t="s">
        <v>336</v>
      </c>
      <c r="E568" s="203" t="s">
        <v>19</v>
      </c>
      <c r="F568" s="204" t="s">
        <v>856</v>
      </c>
      <c r="G568" s="202"/>
      <c r="H568" s="205">
        <v>0.8</v>
      </c>
      <c r="I568" s="206"/>
      <c r="J568" s="202"/>
      <c r="K568" s="202"/>
      <c r="L568" s="207"/>
      <c r="M568" s="208"/>
      <c r="N568" s="209"/>
      <c r="O568" s="209"/>
      <c r="P568" s="209"/>
      <c r="Q568" s="209"/>
      <c r="R568" s="209"/>
      <c r="S568" s="209"/>
      <c r="T568" s="210"/>
      <c r="AT568" s="211" t="s">
        <v>336</v>
      </c>
      <c r="AU568" s="211" t="s">
        <v>87</v>
      </c>
      <c r="AV568" s="13" t="s">
        <v>87</v>
      </c>
      <c r="AW568" s="13" t="s">
        <v>37</v>
      </c>
      <c r="AX568" s="13" t="s">
        <v>76</v>
      </c>
      <c r="AY568" s="211" t="s">
        <v>324</v>
      </c>
    </row>
    <row r="569" spans="1:65" s="13" customFormat="1" ht="11.25">
      <c r="B569" s="201"/>
      <c r="C569" s="202"/>
      <c r="D569" s="195" t="s">
        <v>336</v>
      </c>
      <c r="E569" s="203" t="s">
        <v>19</v>
      </c>
      <c r="F569" s="204" t="s">
        <v>857</v>
      </c>
      <c r="G569" s="202"/>
      <c r="H569" s="205">
        <v>5.25</v>
      </c>
      <c r="I569" s="206"/>
      <c r="J569" s="202"/>
      <c r="K569" s="202"/>
      <c r="L569" s="207"/>
      <c r="M569" s="208"/>
      <c r="N569" s="209"/>
      <c r="O569" s="209"/>
      <c r="P569" s="209"/>
      <c r="Q569" s="209"/>
      <c r="R569" s="209"/>
      <c r="S569" s="209"/>
      <c r="T569" s="210"/>
      <c r="AT569" s="211" t="s">
        <v>336</v>
      </c>
      <c r="AU569" s="211" t="s">
        <v>87</v>
      </c>
      <c r="AV569" s="13" t="s">
        <v>87</v>
      </c>
      <c r="AW569" s="13" t="s">
        <v>37</v>
      </c>
      <c r="AX569" s="13" t="s">
        <v>76</v>
      </c>
      <c r="AY569" s="211" t="s">
        <v>324</v>
      </c>
    </row>
    <row r="570" spans="1:65" s="14" customFormat="1" ht="11.25">
      <c r="B570" s="212"/>
      <c r="C570" s="213"/>
      <c r="D570" s="195" t="s">
        <v>336</v>
      </c>
      <c r="E570" s="214" t="s">
        <v>19</v>
      </c>
      <c r="F570" s="215" t="s">
        <v>349</v>
      </c>
      <c r="G570" s="213"/>
      <c r="H570" s="216">
        <v>6.05</v>
      </c>
      <c r="I570" s="217"/>
      <c r="J570" s="213"/>
      <c r="K570" s="213"/>
      <c r="L570" s="218"/>
      <c r="M570" s="219"/>
      <c r="N570" s="220"/>
      <c r="O570" s="220"/>
      <c r="P570" s="220"/>
      <c r="Q570" s="220"/>
      <c r="R570" s="220"/>
      <c r="S570" s="220"/>
      <c r="T570" s="221"/>
      <c r="AT570" s="222" t="s">
        <v>336</v>
      </c>
      <c r="AU570" s="222" t="s">
        <v>87</v>
      </c>
      <c r="AV570" s="14" t="s">
        <v>330</v>
      </c>
      <c r="AW570" s="14" t="s">
        <v>37</v>
      </c>
      <c r="AX570" s="14" t="s">
        <v>84</v>
      </c>
      <c r="AY570" s="222" t="s">
        <v>324</v>
      </c>
    </row>
    <row r="571" spans="1:65" s="2" customFormat="1" ht="14.45" customHeight="1">
      <c r="A571" s="36"/>
      <c r="B571" s="37"/>
      <c r="C571" s="182" t="s">
        <v>858</v>
      </c>
      <c r="D571" s="255" t="s">
        <v>326</v>
      </c>
      <c r="E571" s="183" t="s">
        <v>859</v>
      </c>
      <c r="F571" s="184" t="s">
        <v>860</v>
      </c>
      <c r="G571" s="185" t="s">
        <v>186</v>
      </c>
      <c r="H571" s="186">
        <v>65.5</v>
      </c>
      <c r="I571" s="187"/>
      <c r="J571" s="188">
        <f>ROUND(I571*H571,2)</f>
        <v>0</v>
      </c>
      <c r="K571" s="184" t="s">
        <v>329</v>
      </c>
      <c r="L571" s="41"/>
      <c r="M571" s="189" t="s">
        <v>19</v>
      </c>
      <c r="N571" s="190" t="s">
        <v>47</v>
      </c>
      <c r="O571" s="66"/>
      <c r="P571" s="191">
        <f>O571*H571</f>
        <v>0</v>
      </c>
      <c r="Q571" s="191">
        <v>3.8000000000000002E-4</v>
      </c>
      <c r="R571" s="191">
        <f>Q571*H571</f>
        <v>2.4890000000000002E-2</v>
      </c>
      <c r="S571" s="191">
        <v>0</v>
      </c>
      <c r="T571" s="192">
        <f>S571*H571</f>
        <v>0</v>
      </c>
      <c r="U571" s="36"/>
      <c r="V571" s="36"/>
      <c r="W571" s="36"/>
      <c r="X571" s="36"/>
      <c r="Y571" s="36"/>
      <c r="Z571" s="36"/>
      <c r="AA571" s="36"/>
      <c r="AB571" s="36"/>
      <c r="AC571" s="36"/>
      <c r="AD571" s="36"/>
      <c r="AE571" s="36"/>
      <c r="AR571" s="193" t="s">
        <v>330</v>
      </c>
      <c r="AT571" s="193" t="s">
        <v>326</v>
      </c>
      <c r="AU571" s="193" t="s">
        <v>87</v>
      </c>
      <c r="AY571" s="19" t="s">
        <v>324</v>
      </c>
      <c r="BE571" s="194">
        <f>IF(N571="základní",J571,0)</f>
        <v>0</v>
      </c>
      <c r="BF571" s="194">
        <f>IF(N571="snížená",J571,0)</f>
        <v>0</v>
      </c>
      <c r="BG571" s="194">
        <f>IF(N571="zákl. přenesená",J571,0)</f>
        <v>0</v>
      </c>
      <c r="BH571" s="194">
        <f>IF(N571="sníž. přenesená",J571,0)</f>
        <v>0</v>
      </c>
      <c r="BI571" s="194">
        <f>IF(N571="nulová",J571,0)</f>
        <v>0</v>
      </c>
      <c r="BJ571" s="19" t="s">
        <v>84</v>
      </c>
      <c r="BK571" s="194">
        <f>ROUND(I571*H571,2)</f>
        <v>0</v>
      </c>
      <c r="BL571" s="19" t="s">
        <v>330</v>
      </c>
      <c r="BM571" s="193" t="s">
        <v>861</v>
      </c>
    </row>
    <row r="572" spans="1:65" s="2" customFormat="1" ht="11.25">
      <c r="A572" s="36"/>
      <c r="B572" s="37"/>
      <c r="C572" s="38"/>
      <c r="D572" s="195" t="s">
        <v>332</v>
      </c>
      <c r="E572" s="38"/>
      <c r="F572" s="196" t="s">
        <v>862</v>
      </c>
      <c r="G572" s="38"/>
      <c r="H572" s="38"/>
      <c r="I572" s="197"/>
      <c r="J572" s="38"/>
      <c r="K572" s="38"/>
      <c r="L572" s="41"/>
      <c r="M572" s="198"/>
      <c r="N572" s="199"/>
      <c r="O572" s="66"/>
      <c r="P572" s="66"/>
      <c r="Q572" s="66"/>
      <c r="R572" s="66"/>
      <c r="S572" s="66"/>
      <c r="T572" s="67"/>
      <c r="U572" s="36"/>
      <c r="V572" s="36"/>
      <c r="W572" s="36"/>
      <c r="X572" s="36"/>
      <c r="Y572" s="36"/>
      <c r="Z572" s="36"/>
      <c r="AA572" s="36"/>
      <c r="AB572" s="36"/>
      <c r="AC572" s="36"/>
      <c r="AD572" s="36"/>
      <c r="AE572" s="36"/>
      <c r="AT572" s="19" t="s">
        <v>332</v>
      </c>
      <c r="AU572" s="19" t="s">
        <v>87</v>
      </c>
    </row>
    <row r="573" spans="1:65" s="2" customFormat="1" ht="19.5">
      <c r="A573" s="36"/>
      <c r="B573" s="37"/>
      <c r="C573" s="38"/>
      <c r="D573" s="195" t="s">
        <v>727</v>
      </c>
      <c r="E573" s="38"/>
      <c r="F573" s="200" t="s">
        <v>851</v>
      </c>
      <c r="G573" s="38"/>
      <c r="H573" s="38"/>
      <c r="I573" s="197"/>
      <c r="J573" s="38"/>
      <c r="K573" s="38"/>
      <c r="L573" s="41"/>
      <c r="M573" s="198"/>
      <c r="N573" s="199"/>
      <c r="O573" s="66"/>
      <c r="P573" s="66"/>
      <c r="Q573" s="66"/>
      <c r="R573" s="66"/>
      <c r="S573" s="66"/>
      <c r="T573" s="67"/>
      <c r="U573" s="36"/>
      <c r="V573" s="36"/>
      <c r="W573" s="36"/>
      <c r="X573" s="36"/>
      <c r="Y573" s="36"/>
      <c r="Z573" s="36"/>
      <c r="AA573" s="36"/>
      <c r="AB573" s="36"/>
      <c r="AC573" s="36"/>
      <c r="AD573" s="36"/>
      <c r="AE573" s="36"/>
      <c r="AT573" s="19" t="s">
        <v>727</v>
      </c>
      <c r="AU573" s="19" t="s">
        <v>87</v>
      </c>
    </row>
    <row r="574" spans="1:65" s="13" customFormat="1" ht="11.25">
      <c r="B574" s="201"/>
      <c r="C574" s="202"/>
      <c r="D574" s="195" t="s">
        <v>336</v>
      </c>
      <c r="E574" s="203" t="s">
        <v>19</v>
      </c>
      <c r="F574" s="204" t="s">
        <v>863</v>
      </c>
      <c r="G574" s="202"/>
      <c r="H574" s="205">
        <v>55</v>
      </c>
      <c r="I574" s="206"/>
      <c r="J574" s="202"/>
      <c r="K574" s="202"/>
      <c r="L574" s="207"/>
      <c r="M574" s="208"/>
      <c r="N574" s="209"/>
      <c r="O574" s="209"/>
      <c r="P574" s="209"/>
      <c r="Q574" s="209"/>
      <c r="R574" s="209"/>
      <c r="S574" s="209"/>
      <c r="T574" s="210"/>
      <c r="AT574" s="211" t="s">
        <v>336</v>
      </c>
      <c r="AU574" s="211" t="s">
        <v>87</v>
      </c>
      <c r="AV574" s="13" t="s">
        <v>87</v>
      </c>
      <c r="AW574" s="13" t="s">
        <v>37</v>
      </c>
      <c r="AX574" s="13" t="s">
        <v>76</v>
      </c>
      <c r="AY574" s="211" t="s">
        <v>324</v>
      </c>
    </row>
    <row r="575" spans="1:65" s="13" customFormat="1" ht="11.25">
      <c r="B575" s="201"/>
      <c r="C575" s="202"/>
      <c r="D575" s="195" t="s">
        <v>336</v>
      </c>
      <c r="E575" s="203" t="s">
        <v>19</v>
      </c>
      <c r="F575" s="204" t="s">
        <v>864</v>
      </c>
      <c r="G575" s="202"/>
      <c r="H575" s="205">
        <v>10.5</v>
      </c>
      <c r="I575" s="206"/>
      <c r="J575" s="202"/>
      <c r="K575" s="202"/>
      <c r="L575" s="207"/>
      <c r="M575" s="208"/>
      <c r="N575" s="209"/>
      <c r="O575" s="209"/>
      <c r="P575" s="209"/>
      <c r="Q575" s="209"/>
      <c r="R575" s="209"/>
      <c r="S575" s="209"/>
      <c r="T575" s="210"/>
      <c r="AT575" s="211" t="s">
        <v>336</v>
      </c>
      <c r="AU575" s="211" t="s">
        <v>87</v>
      </c>
      <c r="AV575" s="13" t="s">
        <v>87</v>
      </c>
      <c r="AW575" s="13" t="s">
        <v>37</v>
      </c>
      <c r="AX575" s="13" t="s">
        <v>76</v>
      </c>
      <c r="AY575" s="211" t="s">
        <v>324</v>
      </c>
    </row>
    <row r="576" spans="1:65" s="14" customFormat="1" ht="11.25">
      <c r="B576" s="212"/>
      <c r="C576" s="213"/>
      <c r="D576" s="195" t="s">
        <v>336</v>
      </c>
      <c r="E576" s="214" t="s">
        <v>19</v>
      </c>
      <c r="F576" s="215" t="s">
        <v>349</v>
      </c>
      <c r="G576" s="213"/>
      <c r="H576" s="216">
        <v>65.5</v>
      </c>
      <c r="I576" s="217"/>
      <c r="J576" s="213"/>
      <c r="K576" s="213"/>
      <c r="L576" s="218"/>
      <c r="M576" s="219"/>
      <c r="N576" s="220"/>
      <c r="O576" s="220"/>
      <c r="P576" s="220"/>
      <c r="Q576" s="220"/>
      <c r="R576" s="220"/>
      <c r="S576" s="220"/>
      <c r="T576" s="221"/>
      <c r="AT576" s="222" t="s">
        <v>336</v>
      </c>
      <c r="AU576" s="222" t="s">
        <v>87</v>
      </c>
      <c r="AV576" s="14" t="s">
        <v>330</v>
      </c>
      <c r="AW576" s="14" t="s">
        <v>37</v>
      </c>
      <c r="AX576" s="14" t="s">
        <v>84</v>
      </c>
      <c r="AY576" s="222" t="s">
        <v>324</v>
      </c>
    </row>
    <row r="577" spans="1:65" s="2" customFormat="1" ht="14.45" customHeight="1">
      <c r="A577" s="36"/>
      <c r="B577" s="37"/>
      <c r="C577" s="182" t="s">
        <v>865</v>
      </c>
      <c r="D577" s="255" t="s">
        <v>326</v>
      </c>
      <c r="E577" s="183" t="s">
        <v>866</v>
      </c>
      <c r="F577" s="184" t="s">
        <v>867</v>
      </c>
      <c r="G577" s="185" t="s">
        <v>186</v>
      </c>
      <c r="H577" s="186">
        <v>65.5</v>
      </c>
      <c r="I577" s="187"/>
      <c r="J577" s="188">
        <f>ROUND(I577*H577,2)</f>
        <v>0</v>
      </c>
      <c r="K577" s="184" t="s">
        <v>329</v>
      </c>
      <c r="L577" s="41"/>
      <c r="M577" s="189" t="s">
        <v>19</v>
      </c>
      <c r="N577" s="190" t="s">
        <v>47</v>
      </c>
      <c r="O577" s="66"/>
      <c r="P577" s="191">
        <f>O577*H577</f>
        <v>0</v>
      </c>
      <c r="Q577" s="191">
        <v>7.7999999999999999E-4</v>
      </c>
      <c r="R577" s="191">
        <f>Q577*H577</f>
        <v>5.1089999999999997E-2</v>
      </c>
      <c r="S577" s="191">
        <v>0</v>
      </c>
      <c r="T577" s="192">
        <f>S577*H577</f>
        <v>0</v>
      </c>
      <c r="U577" s="36"/>
      <c r="V577" s="36"/>
      <c r="W577" s="36"/>
      <c r="X577" s="36"/>
      <c r="Y577" s="36"/>
      <c r="Z577" s="36"/>
      <c r="AA577" s="36"/>
      <c r="AB577" s="36"/>
      <c r="AC577" s="36"/>
      <c r="AD577" s="36"/>
      <c r="AE577" s="36"/>
      <c r="AR577" s="193" t="s">
        <v>330</v>
      </c>
      <c r="AT577" s="193" t="s">
        <v>326</v>
      </c>
      <c r="AU577" s="193" t="s">
        <v>87</v>
      </c>
      <c r="AY577" s="19" t="s">
        <v>324</v>
      </c>
      <c r="BE577" s="194">
        <f>IF(N577="základní",J577,0)</f>
        <v>0</v>
      </c>
      <c r="BF577" s="194">
        <f>IF(N577="snížená",J577,0)</f>
        <v>0</v>
      </c>
      <c r="BG577" s="194">
        <f>IF(N577="zákl. přenesená",J577,0)</f>
        <v>0</v>
      </c>
      <c r="BH577" s="194">
        <f>IF(N577="sníž. přenesená",J577,0)</f>
        <v>0</v>
      </c>
      <c r="BI577" s="194">
        <f>IF(N577="nulová",J577,0)</f>
        <v>0</v>
      </c>
      <c r="BJ577" s="19" t="s">
        <v>84</v>
      </c>
      <c r="BK577" s="194">
        <f>ROUND(I577*H577,2)</f>
        <v>0</v>
      </c>
      <c r="BL577" s="19" t="s">
        <v>330</v>
      </c>
      <c r="BM577" s="193" t="s">
        <v>868</v>
      </c>
    </row>
    <row r="578" spans="1:65" s="2" customFormat="1" ht="11.25">
      <c r="A578" s="36"/>
      <c r="B578" s="37"/>
      <c r="C578" s="38"/>
      <c r="D578" s="195" t="s">
        <v>332</v>
      </c>
      <c r="E578" s="38"/>
      <c r="F578" s="196" t="s">
        <v>869</v>
      </c>
      <c r="G578" s="38"/>
      <c r="H578" s="38"/>
      <c r="I578" s="197"/>
      <c r="J578" s="38"/>
      <c r="K578" s="38"/>
      <c r="L578" s="41"/>
      <c r="M578" s="198"/>
      <c r="N578" s="199"/>
      <c r="O578" s="66"/>
      <c r="P578" s="66"/>
      <c r="Q578" s="66"/>
      <c r="R578" s="66"/>
      <c r="S578" s="66"/>
      <c r="T578" s="67"/>
      <c r="U578" s="36"/>
      <c r="V578" s="36"/>
      <c r="W578" s="36"/>
      <c r="X578" s="36"/>
      <c r="Y578" s="36"/>
      <c r="Z578" s="36"/>
      <c r="AA578" s="36"/>
      <c r="AB578" s="36"/>
      <c r="AC578" s="36"/>
      <c r="AD578" s="36"/>
      <c r="AE578" s="36"/>
      <c r="AT578" s="19" t="s">
        <v>332</v>
      </c>
      <c r="AU578" s="19" t="s">
        <v>87</v>
      </c>
    </row>
    <row r="579" spans="1:65" s="2" customFormat="1" ht="19.5">
      <c r="A579" s="36"/>
      <c r="B579" s="37"/>
      <c r="C579" s="38"/>
      <c r="D579" s="195" t="s">
        <v>727</v>
      </c>
      <c r="E579" s="38"/>
      <c r="F579" s="200" t="s">
        <v>851</v>
      </c>
      <c r="G579" s="38"/>
      <c r="H579" s="38"/>
      <c r="I579" s="197"/>
      <c r="J579" s="38"/>
      <c r="K579" s="38"/>
      <c r="L579" s="41"/>
      <c r="M579" s="198"/>
      <c r="N579" s="199"/>
      <c r="O579" s="66"/>
      <c r="P579" s="66"/>
      <c r="Q579" s="66"/>
      <c r="R579" s="66"/>
      <c r="S579" s="66"/>
      <c r="T579" s="67"/>
      <c r="U579" s="36"/>
      <c r="V579" s="36"/>
      <c r="W579" s="36"/>
      <c r="X579" s="36"/>
      <c r="Y579" s="36"/>
      <c r="Z579" s="36"/>
      <c r="AA579" s="36"/>
      <c r="AB579" s="36"/>
      <c r="AC579" s="36"/>
      <c r="AD579" s="36"/>
      <c r="AE579" s="36"/>
      <c r="AT579" s="19" t="s">
        <v>727</v>
      </c>
      <c r="AU579" s="19" t="s">
        <v>87</v>
      </c>
    </row>
    <row r="580" spans="1:65" s="13" customFormat="1" ht="11.25">
      <c r="B580" s="201"/>
      <c r="C580" s="202"/>
      <c r="D580" s="195" t="s">
        <v>336</v>
      </c>
      <c r="E580" s="203" t="s">
        <v>19</v>
      </c>
      <c r="F580" s="204" t="s">
        <v>870</v>
      </c>
      <c r="G580" s="202"/>
      <c r="H580" s="205">
        <v>55</v>
      </c>
      <c r="I580" s="206"/>
      <c r="J580" s="202"/>
      <c r="K580" s="202"/>
      <c r="L580" s="207"/>
      <c r="M580" s="208"/>
      <c r="N580" s="209"/>
      <c r="O580" s="209"/>
      <c r="P580" s="209"/>
      <c r="Q580" s="209"/>
      <c r="R580" s="209"/>
      <c r="S580" s="209"/>
      <c r="T580" s="210"/>
      <c r="AT580" s="211" t="s">
        <v>336</v>
      </c>
      <c r="AU580" s="211" t="s">
        <v>87</v>
      </c>
      <c r="AV580" s="13" t="s">
        <v>87</v>
      </c>
      <c r="AW580" s="13" t="s">
        <v>37</v>
      </c>
      <c r="AX580" s="13" t="s">
        <v>76</v>
      </c>
      <c r="AY580" s="211" t="s">
        <v>324</v>
      </c>
    </row>
    <row r="581" spans="1:65" s="13" customFormat="1" ht="11.25">
      <c r="B581" s="201"/>
      <c r="C581" s="202"/>
      <c r="D581" s="195" t="s">
        <v>336</v>
      </c>
      <c r="E581" s="203" t="s">
        <v>19</v>
      </c>
      <c r="F581" s="204" t="s">
        <v>871</v>
      </c>
      <c r="G581" s="202"/>
      <c r="H581" s="205">
        <v>10.5</v>
      </c>
      <c r="I581" s="206"/>
      <c r="J581" s="202"/>
      <c r="K581" s="202"/>
      <c r="L581" s="207"/>
      <c r="M581" s="208"/>
      <c r="N581" s="209"/>
      <c r="O581" s="209"/>
      <c r="P581" s="209"/>
      <c r="Q581" s="209"/>
      <c r="R581" s="209"/>
      <c r="S581" s="209"/>
      <c r="T581" s="210"/>
      <c r="AT581" s="211" t="s">
        <v>336</v>
      </c>
      <c r="AU581" s="211" t="s">
        <v>87</v>
      </c>
      <c r="AV581" s="13" t="s">
        <v>87</v>
      </c>
      <c r="AW581" s="13" t="s">
        <v>37</v>
      </c>
      <c r="AX581" s="13" t="s">
        <v>76</v>
      </c>
      <c r="AY581" s="211" t="s">
        <v>324</v>
      </c>
    </row>
    <row r="582" spans="1:65" s="14" customFormat="1" ht="11.25">
      <c r="B582" s="212"/>
      <c r="C582" s="213"/>
      <c r="D582" s="195" t="s">
        <v>336</v>
      </c>
      <c r="E582" s="214" t="s">
        <v>19</v>
      </c>
      <c r="F582" s="215" t="s">
        <v>349</v>
      </c>
      <c r="G582" s="213"/>
      <c r="H582" s="216">
        <v>65.5</v>
      </c>
      <c r="I582" s="217"/>
      <c r="J582" s="213"/>
      <c r="K582" s="213"/>
      <c r="L582" s="218"/>
      <c r="M582" s="219"/>
      <c r="N582" s="220"/>
      <c r="O582" s="220"/>
      <c r="P582" s="220"/>
      <c r="Q582" s="220"/>
      <c r="R582" s="220"/>
      <c r="S582" s="220"/>
      <c r="T582" s="221"/>
      <c r="AT582" s="222" t="s">
        <v>336</v>
      </c>
      <c r="AU582" s="222" t="s">
        <v>87</v>
      </c>
      <c r="AV582" s="14" t="s">
        <v>330</v>
      </c>
      <c r="AW582" s="14" t="s">
        <v>37</v>
      </c>
      <c r="AX582" s="14" t="s">
        <v>84</v>
      </c>
      <c r="AY582" s="222" t="s">
        <v>324</v>
      </c>
    </row>
    <row r="583" spans="1:65" s="2" customFormat="1" ht="24.2" customHeight="1">
      <c r="A583" s="36"/>
      <c r="B583" s="37"/>
      <c r="C583" s="182" t="s">
        <v>872</v>
      </c>
      <c r="D583" s="255" t="s">
        <v>326</v>
      </c>
      <c r="E583" s="183" t="s">
        <v>873</v>
      </c>
      <c r="F583" s="184" t="s">
        <v>874</v>
      </c>
      <c r="G583" s="185" t="s">
        <v>186</v>
      </c>
      <c r="H583" s="186">
        <v>6.55</v>
      </c>
      <c r="I583" s="187"/>
      <c r="J583" s="188">
        <f>ROUND(I583*H583,2)</f>
        <v>0</v>
      </c>
      <c r="K583" s="184" t="s">
        <v>19</v>
      </c>
      <c r="L583" s="41"/>
      <c r="M583" s="189" t="s">
        <v>19</v>
      </c>
      <c r="N583" s="190" t="s">
        <v>47</v>
      </c>
      <c r="O583" s="66"/>
      <c r="P583" s="191">
        <f>O583*H583</f>
        <v>0</v>
      </c>
      <c r="Q583" s="191">
        <v>0</v>
      </c>
      <c r="R583" s="191">
        <f>Q583*H583</f>
        <v>0</v>
      </c>
      <c r="S583" s="191">
        <v>0</v>
      </c>
      <c r="T583" s="192">
        <f>S583*H583</f>
        <v>0</v>
      </c>
      <c r="U583" s="36"/>
      <c r="V583" s="36"/>
      <c r="W583" s="36"/>
      <c r="X583" s="36"/>
      <c r="Y583" s="36"/>
      <c r="Z583" s="36"/>
      <c r="AA583" s="36"/>
      <c r="AB583" s="36"/>
      <c r="AC583" s="36"/>
      <c r="AD583" s="36"/>
      <c r="AE583" s="36"/>
      <c r="AR583" s="193" t="s">
        <v>330</v>
      </c>
      <c r="AT583" s="193" t="s">
        <v>326</v>
      </c>
      <c r="AU583" s="193" t="s">
        <v>87</v>
      </c>
      <c r="AY583" s="19" t="s">
        <v>324</v>
      </c>
      <c r="BE583" s="194">
        <f>IF(N583="základní",J583,0)</f>
        <v>0</v>
      </c>
      <c r="BF583" s="194">
        <f>IF(N583="snížená",J583,0)</f>
        <v>0</v>
      </c>
      <c r="BG583" s="194">
        <f>IF(N583="zákl. přenesená",J583,0)</f>
        <v>0</v>
      </c>
      <c r="BH583" s="194">
        <f>IF(N583="sníž. přenesená",J583,0)</f>
        <v>0</v>
      </c>
      <c r="BI583" s="194">
        <f>IF(N583="nulová",J583,0)</f>
        <v>0</v>
      </c>
      <c r="BJ583" s="19" t="s">
        <v>84</v>
      </c>
      <c r="BK583" s="194">
        <f>ROUND(I583*H583,2)</f>
        <v>0</v>
      </c>
      <c r="BL583" s="19" t="s">
        <v>330</v>
      </c>
      <c r="BM583" s="193" t="s">
        <v>875</v>
      </c>
    </row>
    <row r="584" spans="1:65" s="2" customFormat="1" ht="11.25">
      <c r="A584" s="36"/>
      <c r="B584" s="37"/>
      <c r="C584" s="38"/>
      <c r="D584" s="195" t="s">
        <v>332</v>
      </c>
      <c r="E584" s="38"/>
      <c r="F584" s="196" t="s">
        <v>874</v>
      </c>
      <c r="G584" s="38"/>
      <c r="H584" s="38"/>
      <c r="I584" s="197"/>
      <c r="J584" s="38"/>
      <c r="K584" s="38"/>
      <c r="L584" s="41"/>
      <c r="M584" s="198"/>
      <c r="N584" s="199"/>
      <c r="O584" s="66"/>
      <c r="P584" s="66"/>
      <c r="Q584" s="66"/>
      <c r="R584" s="66"/>
      <c r="S584" s="66"/>
      <c r="T584" s="67"/>
      <c r="U584" s="36"/>
      <c r="V584" s="36"/>
      <c r="W584" s="36"/>
      <c r="X584" s="36"/>
      <c r="Y584" s="36"/>
      <c r="Z584" s="36"/>
      <c r="AA584" s="36"/>
      <c r="AB584" s="36"/>
      <c r="AC584" s="36"/>
      <c r="AD584" s="36"/>
      <c r="AE584" s="36"/>
      <c r="AT584" s="19" t="s">
        <v>332</v>
      </c>
      <c r="AU584" s="19" t="s">
        <v>87</v>
      </c>
    </row>
    <row r="585" spans="1:65" s="13" customFormat="1" ht="11.25">
      <c r="B585" s="201"/>
      <c r="C585" s="202"/>
      <c r="D585" s="195" t="s">
        <v>336</v>
      </c>
      <c r="E585" s="203" t="s">
        <v>19</v>
      </c>
      <c r="F585" s="204" t="s">
        <v>876</v>
      </c>
      <c r="G585" s="202"/>
      <c r="H585" s="205">
        <v>2.75</v>
      </c>
      <c r="I585" s="206"/>
      <c r="J585" s="202"/>
      <c r="K585" s="202"/>
      <c r="L585" s="207"/>
      <c r="M585" s="208"/>
      <c r="N585" s="209"/>
      <c r="O585" s="209"/>
      <c r="P585" s="209"/>
      <c r="Q585" s="209"/>
      <c r="R585" s="209"/>
      <c r="S585" s="209"/>
      <c r="T585" s="210"/>
      <c r="AT585" s="211" t="s">
        <v>336</v>
      </c>
      <c r="AU585" s="211" t="s">
        <v>87</v>
      </c>
      <c r="AV585" s="13" t="s">
        <v>87</v>
      </c>
      <c r="AW585" s="13" t="s">
        <v>37</v>
      </c>
      <c r="AX585" s="13" t="s">
        <v>76</v>
      </c>
      <c r="AY585" s="211" t="s">
        <v>324</v>
      </c>
    </row>
    <row r="586" spans="1:65" s="13" customFormat="1" ht="11.25">
      <c r="B586" s="201"/>
      <c r="C586" s="202"/>
      <c r="D586" s="195" t="s">
        <v>336</v>
      </c>
      <c r="E586" s="203" t="s">
        <v>19</v>
      </c>
      <c r="F586" s="204" t="s">
        <v>877</v>
      </c>
      <c r="G586" s="202"/>
      <c r="H586" s="205">
        <v>0.52500000000000002</v>
      </c>
      <c r="I586" s="206"/>
      <c r="J586" s="202"/>
      <c r="K586" s="202"/>
      <c r="L586" s="207"/>
      <c r="M586" s="208"/>
      <c r="N586" s="209"/>
      <c r="O586" s="209"/>
      <c r="P586" s="209"/>
      <c r="Q586" s="209"/>
      <c r="R586" s="209"/>
      <c r="S586" s="209"/>
      <c r="T586" s="210"/>
      <c r="AT586" s="211" t="s">
        <v>336</v>
      </c>
      <c r="AU586" s="211" t="s">
        <v>87</v>
      </c>
      <c r="AV586" s="13" t="s">
        <v>87</v>
      </c>
      <c r="AW586" s="13" t="s">
        <v>37</v>
      </c>
      <c r="AX586" s="13" t="s">
        <v>76</v>
      </c>
      <c r="AY586" s="211" t="s">
        <v>324</v>
      </c>
    </row>
    <row r="587" spans="1:65" s="16" customFormat="1" ht="11.25">
      <c r="B587" s="233"/>
      <c r="C587" s="234"/>
      <c r="D587" s="195" t="s">
        <v>336</v>
      </c>
      <c r="E587" s="235" t="s">
        <v>19</v>
      </c>
      <c r="F587" s="236" t="s">
        <v>550</v>
      </c>
      <c r="G587" s="234"/>
      <c r="H587" s="237">
        <v>3.2749999999999999</v>
      </c>
      <c r="I587" s="238"/>
      <c r="J587" s="234"/>
      <c r="K587" s="234"/>
      <c r="L587" s="239"/>
      <c r="M587" s="240"/>
      <c r="N587" s="241"/>
      <c r="O587" s="241"/>
      <c r="P587" s="241"/>
      <c r="Q587" s="241"/>
      <c r="R587" s="241"/>
      <c r="S587" s="241"/>
      <c r="T587" s="242"/>
      <c r="AT587" s="243" t="s">
        <v>336</v>
      </c>
      <c r="AU587" s="243" t="s">
        <v>87</v>
      </c>
      <c r="AV587" s="16" t="s">
        <v>343</v>
      </c>
      <c r="AW587" s="16" t="s">
        <v>37</v>
      </c>
      <c r="AX587" s="16" t="s">
        <v>76</v>
      </c>
      <c r="AY587" s="243" t="s">
        <v>324</v>
      </c>
    </row>
    <row r="588" spans="1:65" s="13" customFormat="1" ht="11.25">
      <c r="B588" s="201"/>
      <c r="C588" s="202"/>
      <c r="D588" s="195" t="s">
        <v>336</v>
      </c>
      <c r="E588" s="203" t="s">
        <v>19</v>
      </c>
      <c r="F588" s="204" t="s">
        <v>878</v>
      </c>
      <c r="G588" s="202"/>
      <c r="H588" s="205">
        <v>2.75</v>
      </c>
      <c r="I588" s="206"/>
      <c r="J588" s="202"/>
      <c r="K588" s="202"/>
      <c r="L588" s="207"/>
      <c r="M588" s="208"/>
      <c r="N588" s="209"/>
      <c r="O588" s="209"/>
      <c r="P588" s="209"/>
      <c r="Q588" s="209"/>
      <c r="R588" s="209"/>
      <c r="S588" s="209"/>
      <c r="T588" s="210"/>
      <c r="AT588" s="211" t="s">
        <v>336</v>
      </c>
      <c r="AU588" s="211" t="s">
        <v>87</v>
      </c>
      <c r="AV588" s="13" t="s">
        <v>87</v>
      </c>
      <c r="AW588" s="13" t="s">
        <v>37</v>
      </c>
      <c r="AX588" s="13" t="s">
        <v>76</v>
      </c>
      <c r="AY588" s="211" t="s">
        <v>324</v>
      </c>
    </row>
    <row r="589" spans="1:65" s="13" customFormat="1" ht="11.25">
      <c r="B589" s="201"/>
      <c r="C589" s="202"/>
      <c r="D589" s="195" t="s">
        <v>336</v>
      </c>
      <c r="E589" s="203" t="s">
        <v>19</v>
      </c>
      <c r="F589" s="204" t="s">
        <v>879</v>
      </c>
      <c r="G589" s="202"/>
      <c r="H589" s="205">
        <v>0.52500000000000002</v>
      </c>
      <c r="I589" s="206"/>
      <c r="J589" s="202"/>
      <c r="K589" s="202"/>
      <c r="L589" s="207"/>
      <c r="M589" s="208"/>
      <c r="N589" s="209"/>
      <c r="O589" s="209"/>
      <c r="P589" s="209"/>
      <c r="Q589" s="209"/>
      <c r="R589" s="209"/>
      <c r="S589" s="209"/>
      <c r="T589" s="210"/>
      <c r="AT589" s="211" t="s">
        <v>336</v>
      </c>
      <c r="AU589" s="211" t="s">
        <v>87</v>
      </c>
      <c r="AV589" s="13" t="s">
        <v>87</v>
      </c>
      <c r="AW589" s="13" t="s">
        <v>37</v>
      </c>
      <c r="AX589" s="13" t="s">
        <v>76</v>
      </c>
      <c r="AY589" s="211" t="s">
        <v>324</v>
      </c>
    </row>
    <row r="590" spans="1:65" s="16" customFormat="1" ht="11.25">
      <c r="B590" s="233"/>
      <c r="C590" s="234"/>
      <c r="D590" s="195" t="s">
        <v>336</v>
      </c>
      <c r="E590" s="235" t="s">
        <v>19</v>
      </c>
      <c r="F590" s="236" t="s">
        <v>550</v>
      </c>
      <c r="G590" s="234"/>
      <c r="H590" s="237">
        <v>3.2749999999999999</v>
      </c>
      <c r="I590" s="238"/>
      <c r="J590" s="234"/>
      <c r="K590" s="234"/>
      <c r="L590" s="239"/>
      <c r="M590" s="240"/>
      <c r="N590" s="241"/>
      <c r="O590" s="241"/>
      <c r="P590" s="241"/>
      <c r="Q590" s="241"/>
      <c r="R590" s="241"/>
      <c r="S590" s="241"/>
      <c r="T590" s="242"/>
      <c r="AT590" s="243" t="s">
        <v>336</v>
      </c>
      <c r="AU590" s="243" t="s">
        <v>87</v>
      </c>
      <c r="AV590" s="16" t="s">
        <v>343</v>
      </c>
      <c r="AW590" s="16" t="s">
        <v>37</v>
      </c>
      <c r="AX590" s="16" t="s">
        <v>76</v>
      </c>
      <c r="AY590" s="243" t="s">
        <v>324</v>
      </c>
    </row>
    <row r="591" spans="1:65" s="14" customFormat="1" ht="11.25">
      <c r="B591" s="212"/>
      <c r="C591" s="213"/>
      <c r="D591" s="195" t="s">
        <v>336</v>
      </c>
      <c r="E591" s="214" t="s">
        <v>19</v>
      </c>
      <c r="F591" s="215" t="s">
        <v>349</v>
      </c>
      <c r="G591" s="213"/>
      <c r="H591" s="216">
        <v>6.5500000000000007</v>
      </c>
      <c r="I591" s="217"/>
      <c r="J591" s="213"/>
      <c r="K591" s="213"/>
      <c r="L591" s="218"/>
      <c r="M591" s="219"/>
      <c r="N591" s="220"/>
      <c r="O591" s="220"/>
      <c r="P591" s="220"/>
      <c r="Q591" s="220"/>
      <c r="R591" s="220"/>
      <c r="S591" s="220"/>
      <c r="T591" s="221"/>
      <c r="AT591" s="222" t="s">
        <v>336</v>
      </c>
      <c r="AU591" s="222" t="s">
        <v>87</v>
      </c>
      <c r="AV591" s="14" t="s">
        <v>330</v>
      </c>
      <c r="AW591" s="14" t="s">
        <v>37</v>
      </c>
      <c r="AX591" s="14" t="s">
        <v>84</v>
      </c>
      <c r="AY591" s="222" t="s">
        <v>324</v>
      </c>
    </row>
    <row r="592" spans="1:65" s="2" customFormat="1" ht="14.45" customHeight="1">
      <c r="A592" s="36"/>
      <c r="B592" s="37"/>
      <c r="C592" s="182" t="s">
        <v>880</v>
      </c>
      <c r="D592" s="182" t="s">
        <v>326</v>
      </c>
      <c r="E592" s="183" t="s">
        <v>881</v>
      </c>
      <c r="F592" s="184" t="s">
        <v>882</v>
      </c>
      <c r="G592" s="185" t="s">
        <v>152</v>
      </c>
      <c r="H592" s="186">
        <v>1.72</v>
      </c>
      <c r="I592" s="187"/>
      <c r="J592" s="188">
        <f>ROUND(I592*H592,2)</f>
        <v>0</v>
      </c>
      <c r="K592" s="184" t="s">
        <v>329</v>
      </c>
      <c r="L592" s="41"/>
      <c r="M592" s="189" t="s">
        <v>19</v>
      </c>
      <c r="N592" s="190" t="s">
        <v>47</v>
      </c>
      <c r="O592" s="66"/>
      <c r="P592" s="191">
        <f>O592*H592</f>
        <v>0</v>
      </c>
      <c r="Q592" s="191">
        <v>2.45329</v>
      </c>
      <c r="R592" s="191">
        <f>Q592*H592</f>
        <v>4.2196587999999995</v>
      </c>
      <c r="S592" s="191">
        <v>0</v>
      </c>
      <c r="T592" s="192">
        <f>S592*H592</f>
        <v>0</v>
      </c>
      <c r="U592" s="36"/>
      <c r="V592" s="36"/>
      <c r="W592" s="36"/>
      <c r="X592" s="36"/>
      <c r="Y592" s="36"/>
      <c r="Z592" s="36"/>
      <c r="AA592" s="36"/>
      <c r="AB592" s="36"/>
      <c r="AC592" s="36"/>
      <c r="AD592" s="36"/>
      <c r="AE592" s="36"/>
      <c r="AR592" s="193" t="s">
        <v>330</v>
      </c>
      <c r="AT592" s="193" t="s">
        <v>326</v>
      </c>
      <c r="AU592" s="193" t="s">
        <v>87</v>
      </c>
      <c r="AY592" s="19" t="s">
        <v>324</v>
      </c>
      <c r="BE592" s="194">
        <f>IF(N592="základní",J592,0)</f>
        <v>0</v>
      </c>
      <c r="BF592" s="194">
        <f>IF(N592="snížená",J592,0)</f>
        <v>0</v>
      </c>
      <c r="BG592" s="194">
        <f>IF(N592="zákl. přenesená",J592,0)</f>
        <v>0</v>
      </c>
      <c r="BH592" s="194">
        <f>IF(N592="sníž. přenesená",J592,0)</f>
        <v>0</v>
      </c>
      <c r="BI592" s="194">
        <f>IF(N592="nulová",J592,0)</f>
        <v>0</v>
      </c>
      <c r="BJ592" s="19" t="s">
        <v>84</v>
      </c>
      <c r="BK592" s="194">
        <f>ROUND(I592*H592,2)</f>
        <v>0</v>
      </c>
      <c r="BL592" s="19" t="s">
        <v>330</v>
      </c>
      <c r="BM592" s="193" t="s">
        <v>883</v>
      </c>
    </row>
    <row r="593" spans="1:65" s="2" customFormat="1" ht="11.25">
      <c r="A593" s="36"/>
      <c r="B593" s="37"/>
      <c r="C593" s="38"/>
      <c r="D593" s="195" t="s">
        <v>332</v>
      </c>
      <c r="E593" s="38"/>
      <c r="F593" s="196" t="s">
        <v>884</v>
      </c>
      <c r="G593" s="38"/>
      <c r="H593" s="38"/>
      <c r="I593" s="197"/>
      <c r="J593" s="38"/>
      <c r="K593" s="38"/>
      <c r="L593" s="41"/>
      <c r="M593" s="198"/>
      <c r="N593" s="199"/>
      <c r="O593" s="66"/>
      <c r="P593" s="66"/>
      <c r="Q593" s="66"/>
      <c r="R593" s="66"/>
      <c r="S593" s="66"/>
      <c r="T593" s="67"/>
      <c r="U593" s="36"/>
      <c r="V593" s="36"/>
      <c r="W593" s="36"/>
      <c r="X593" s="36"/>
      <c r="Y593" s="36"/>
      <c r="Z593" s="36"/>
      <c r="AA593" s="36"/>
      <c r="AB593" s="36"/>
      <c r="AC593" s="36"/>
      <c r="AD593" s="36"/>
      <c r="AE593" s="36"/>
      <c r="AT593" s="19" t="s">
        <v>332</v>
      </c>
      <c r="AU593" s="19" t="s">
        <v>87</v>
      </c>
    </row>
    <row r="594" spans="1:65" s="2" customFormat="1" ht="58.5">
      <c r="A594" s="36"/>
      <c r="B594" s="37"/>
      <c r="C594" s="38"/>
      <c r="D594" s="195" t="s">
        <v>334</v>
      </c>
      <c r="E594" s="38"/>
      <c r="F594" s="200" t="s">
        <v>885</v>
      </c>
      <c r="G594" s="38"/>
      <c r="H594" s="38"/>
      <c r="I594" s="197"/>
      <c r="J594" s="38"/>
      <c r="K594" s="38"/>
      <c r="L594" s="41"/>
      <c r="M594" s="198"/>
      <c r="N594" s="199"/>
      <c r="O594" s="66"/>
      <c r="P594" s="66"/>
      <c r="Q594" s="66"/>
      <c r="R594" s="66"/>
      <c r="S594" s="66"/>
      <c r="T594" s="67"/>
      <c r="U594" s="36"/>
      <c r="V594" s="36"/>
      <c r="W594" s="36"/>
      <c r="X594" s="36"/>
      <c r="Y594" s="36"/>
      <c r="Z594" s="36"/>
      <c r="AA594" s="36"/>
      <c r="AB594" s="36"/>
      <c r="AC594" s="36"/>
      <c r="AD594" s="36"/>
      <c r="AE594" s="36"/>
      <c r="AT594" s="19" t="s">
        <v>334</v>
      </c>
      <c r="AU594" s="19" t="s">
        <v>87</v>
      </c>
    </row>
    <row r="595" spans="1:65" s="15" customFormat="1" ht="11.25">
      <c r="B595" s="223"/>
      <c r="C595" s="224"/>
      <c r="D595" s="195" t="s">
        <v>336</v>
      </c>
      <c r="E595" s="225" t="s">
        <v>19</v>
      </c>
      <c r="F595" s="226" t="s">
        <v>886</v>
      </c>
      <c r="G595" s="224"/>
      <c r="H595" s="225" t="s">
        <v>19</v>
      </c>
      <c r="I595" s="227"/>
      <c r="J595" s="224"/>
      <c r="K595" s="224"/>
      <c r="L595" s="228"/>
      <c r="M595" s="229"/>
      <c r="N595" s="230"/>
      <c r="O595" s="230"/>
      <c r="P595" s="230"/>
      <c r="Q595" s="230"/>
      <c r="R595" s="230"/>
      <c r="S595" s="230"/>
      <c r="T595" s="231"/>
      <c r="AT595" s="232" t="s">
        <v>336</v>
      </c>
      <c r="AU595" s="232" t="s">
        <v>87</v>
      </c>
      <c r="AV595" s="15" t="s">
        <v>84</v>
      </c>
      <c r="AW595" s="15" t="s">
        <v>37</v>
      </c>
      <c r="AX595" s="15" t="s">
        <v>76</v>
      </c>
      <c r="AY595" s="232" t="s">
        <v>324</v>
      </c>
    </row>
    <row r="596" spans="1:65" s="15" customFormat="1" ht="11.25">
      <c r="B596" s="223"/>
      <c r="C596" s="224"/>
      <c r="D596" s="195" t="s">
        <v>336</v>
      </c>
      <c r="E596" s="225" t="s">
        <v>19</v>
      </c>
      <c r="F596" s="226" t="s">
        <v>512</v>
      </c>
      <c r="G596" s="224"/>
      <c r="H596" s="225" t="s">
        <v>19</v>
      </c>
      <c r="I596" s="227"/>
      <c r="J596" s="224"/>
      <c r="K596" s="224"/>
      <c r="L596" s="228"/>
      <c r="M596" s="229"/>
      <c r="N596" s="230"/>
      <c r="O596" s="230"/>
      <c r="P596" s="230"/>
      <c r="Q596" s="230"/>
      <c r="R596" s="230"/>
      <c r="S596" s="230"/>
      <c r="T596" s="231"/>
      <c r="AT596" s="232" t="s">
        <v>336</v>
      </c>
      <c r="AU596" s="232" t="s">
        <v>87</v>
      </c>
      <c r="AV596" s="15" t="s">
        <v>84</v>
      </c>
      <c r="AW596" s="15" t="s">
        <v>37</v>
      </c>
      <c r="AX596" s="15" t="s">
        <v>76</v>
      </c>
      <c r="AY596" s="232" t="s">
        <v>324</v>
      </c>
    </row>
    <row r="597" spans="1:65" s="13" customFormat="1" ht="11.25">
      <c r="B597" s="201"/>
      <c r="C597" s="202"/>
      <c r="D597" s="195" t="s">
        <v>336</v>
      </c>
      <c r="E597" s="203" t="s">
        <v>19</v>
      </c>
      <c r="F597" s="204" t="s">
        <v>887</v>
      </c>
      <c r="G597" s="202"/>
      <c r="H597" s="205">
        <v>1</v>
      </c>
      <c r="I597" s="206"/>
      <c r="J597" s="202"/>
      <c r="K597" s="202"/>
      <c r="L597" s="207"/>
      <c r="M597" s="208"/>
      <c r="N597" s="209"/>
      <c r="O597" s="209"/>
      <c r="P597" s="209"/>
      <c r="Q597" s="209"/>
      <c r="R597" s="209"/>
      <c r="S597" s="209"/>
      <c r="T597" s="210"/>
      <c r="AT597" s="211" t="s">
        <v>336</v>
      </c>
      <c r="AU597" s="211" t="s">
        <v>87</v>
      </c>
      <c r="AV597" s="13" t="s">
        <v>87</v>
      </c>
      <c r="AW597" s="13" t="s">
        <v>37</v>
      </c>
      <c r="AX597" s="13" t="s">
        <v>76</v>
      </c>
      <c r="AY597" s="211" t="s">
        <v>324</v>
      </c>
    </row>
    <row r="598" spans="1:65" s="13" customFormat="1" ht="11.25">
      <c r="B598" s="201"/>
      <c r="C598" s="202"/>
      <c r="D598" s="195" t="s">
        <v>336</v>
      </c>
      <c r="E598" s="203" t="s">
        <v>19</v>
      </c>
      <c r="F598" s="204" t="s">
        <v>888</v>
      </c>
      <c r="G598" s="202"/>
      <c r="H598" s="205">
        <v>0.32</v>
      </c>
      <c r="I598" s="206"/>
      <c r="J598" s="202"/>
      <c r="K598" s="202"/>
      <c r="L598" s="207"/>
      <c r="M598" s="208"/>
      <c r="N598" s="209"/>
      <c r="O598" s="209"/>
      <c r="P598" s="209"/>
      <c r="Q598" s="209"/>
      <c r="R598" s="209"/>
      <c r="S598" s="209"/>
      <c r="T598" s="210"/>
      <c r="AT598" s="211" t="s">
        <v>336</v>
      </c>
      <c r="AU598" s="211" t="s">
        <v>87</v>
      </c>
      <c r="AV598" s="13" t="s">
        <v>87</v>
      </c>
      <c r="AW598" s="13" t="s">
        <v>37</v>
      </c>
      <c r="AX598" s="13" t="s">
        <v>76</v>
      </c>
      <c r="AY598" s="211" t="s">
        <v>324</v>
      </c>
    </row>
    <row r="599" spans="1:65" s="15" customFormat="1" ht="11.25">
      <c r="B599" s="223"/>
      <c r="C599" s="224"/>
      <c r="D599" s="195" t="s">
        <v>336</v>
      </c>
      <c r="E599" s="225" t="s">
        <v>19</v>
      </c>
      <c r="F599" s="226" t="s">
        <v>515</v>
      </c>
      <c r="G599" s="224"/>
      <c r="H599" s="225" t="s">
        <v>19</v>
      </c>
      <c r="I599" s="227"/>
      <c r="J599" s="224"/>
      <c r="K599" s="224"/>
      <c r="L599" s="228"/>
      <c r="M599" s="229"/>
      <c r="N599" s="230"/>
      <c r="O599" s="230"/>
      <c r="P599" s="230"/>
      <c r="Q599" s="230"/>
      <c r="R599" s="230"/>
      <c r="S599" s="230"/>
      <c r="T599" s="231"/>
      <c r="AT599" s="232" t="s">
        <v>336</v>
      </c>
      <c r="AU599" s="232" t="s">
        <v>87</v>
      </c>
      <c r="AV599" s="15" t="s">
        <v>84</v>
      </c>
      <c r="AW599" s="15" t="s">
        <v>37</v>
      </c>
      <c r="AX599" s="15" t="s">
        <v>76</v>
      </c>
      <c r="AY599" s="232" t="s">
        <v>324</v>
      </c>
    </row>
    <row r="600" spans="1:65" s="13" customFormat="1" ht="11.25">
      <c r="B600" s="201"/>
      <c r="C600" s="202"/>
      <c r="D600" s="195" t="s">
        <v>336</v>
      </c>
      <c r="E600" s="203" t="s">
        <v>19</v>
      </c>
      <c r="F600" s="204" t="s">
        <v>889</v>
      </c>
      <c r="G600" s="202"/>
      <c r="H600" s="205">
        <v>0.4</v>
      </c>
      <c r="I600" s="206"/>
      <c r="J600" s="202"/>
      <c r="K600" s="202"/>
      <c r="L600" s="207"/>
      <c r="M600" s="208"/>
      <c r="N600" s="209"/>
      <c r="O600" s="209"/>
      <c r="P600" s="209"/>
      <c r="Q600" s="209"/>
      <c r="R600" s="209"/>
      <c r="S600" s="209"/>
      <c r="T600" s="210"/>
      <c r="AT600" s="211" t="s">
        <v>336</v>
      </c>
      <c r="AU600" s="211" t="s">
        <v>87</v>
      </c>
      <c r="AV600" s="13" t="s">
        <v>87</v>
      </c>
      <c r="AW600" s="13" t="s">
        <v>37</v>
      </c>
      <c r="AX600" s="13" t="s">
        <v>76</v>
      </c>
      <c r="AY600" s="211" t="s">
        <v>324</v>
      </c>
    </row>
    <row r="601" spans="1:65" s="14" customFormat="1" ht="11.25">
      <c r="B601" s="212"/>
      <c r="C601" s="213"/>
      <c r="D601" s="195" t="s">
        <v>336</v>
      </c>
      <c r="E601" s="214" t="s">
        <v>19</v>
      </c>
      <c r="F601" s="215" t="s">
        <v>349</v>
      </c>
      <c r="G601" s="213"/>
      <c r="H601" s="216">
        <v>1.72</v>
      </c>
      <c r="I601" s="217"/>
      <c r="J601" s="213"/>
      <c r="K601" s="213"/>
      <c r="L601" s="218"/>
      <c r="M601" s="219"/>
      <c r="N601" s="220"/>
      <c r="O601" s="220"/>
      <c r="P601" s="220"/>
      <c r="Q601" s="220"/>
      <c r="R601" s="220"/>
      <c r="S601" s="220"/>
      <c r="T601" s="221"/>
      <c r="AT601" s="222" t="s">
        <v>336</v>
      </c>
      <c r="AU601" s="222" t="s">
        <v>87</v>
      </c>
      <c r="AV601" s="14" t="s">
        <v>330</v>
      </c>
      <c r="AW601" s="14" t="s">
        <v>37</v>
      </c>
      <c r="AX601" s="14" t="s">
        <v>84</v>
      </c>
      <c r="AY601" s="222" t="s">
        <v>324</v>
      </c>
    </row>
    <row r="602" spans="1:65" s="2" customFormat="1" ht="14.45" customHeight="1">
      <c r="A602" s="36"/>
      <c r="B602" s="37"/>
      <c r="C602" s="182" t="s">
        <v>890</v>
      </c>
      <c r="D602" s="182" t="s">
        <v>326</v>
      </c>
      <c r="E602" s="183" t="s">
        <v>891</v>
      </c>
      <c r="F602" s="184" t="s">
        <v>892</v>
      </c>
      <c r="G602" s="185" t="s">
        <v>135</v>
      </c>
      <c r="H602" s="186">
        <v>13.28</v>
      </c>
      <c r="I602" s="187"/>
      <c r="J602" s="188">
        <f>ROUND(I602*H602,2)</f>
        <v>0</v>
      </c>
      <c r="K602" s="184" t="s">
        <v>329</v>
      </c>
      <c r="L602" s="41"/>
      <c r="M602" s="189" t="s">
        <v>19</v>
      </c>
      <c r="N602" s="190" t="s">
        <v>47</v>
      </c>
      <c r="O602" s="66"/>
      <c r="P602" s="191">
        <f>O602*H602</f>
        <v>0</v>
      </c>
      <c r="Q602" s="191">
        <v>2.64E-3</v>
      </c>
      <c r="R602" s="191">
        <f>Q602*H602</f>
        <v>3.5059199999999999E-2</v>
      </c>
      <c r="S602" s="191">
        <v>0</v>
      </c>
      <c r="T602" s="192">
        <f>S602*H602</f>
        <v>0</v>
      </c>
      <c r="U602" s="36"/>
      <c r="V602" s="36"/>
      <c r="W602" s="36"/>
      <c r="X602" s="36"/>
      <c r="Y602" s="36"/>
      <c r="Z602" s="36"/>
      <c r="AA602" s="36"/>
      <c r="AB602" s="36"/>
      <c r="AC602" s="36"/>
      <c r="AD602" s="36"/>
      <c r="AE602" s="36"/>
      <c r="AR602" s="193" t="s">
        <v>330</v>
      </c>
      <c r="AT602" s="193" t="s">
        <v>326</v>
      </c>
      <c r="AU602" s="193" t="s">
        <v>87</v>
      </c>
      <c r="AY602" s="19" t="s">
        <v>324</v>
      </c>
      <c r="BE602" s="194">
        <f>IF(N602="základní",J602,0)</f>
        <v>0</v>
      </c>
      <c r="BF602" s="194">
        <f>IF(N602="snížená",J602,0)</f>
        <v>0</v>
      </c>
      <c r="BG602" s="194">
        <f>IF(N602="zákl. přenesená",J602,0)</f>
        <v>0</v>
      </c>
      <c r="BH602" s="194">
        <f>IF(N602="sníž. přenesená",J602,0)</f>
        <v>0</v>
      </c>
      <c r="BI602" s="194">
        <f>IF(N602="nulová",J602,0)</f>
        <v>0</v>
      </c>
      <c r="BJ602" s="19" t="s">
        <v>84</v>
      </c>
      <c r="BK602" s="194">
        <f>ROUND(I602*H602,2)</f>
        <v>0</v>
      </c>
      <c r="BL602" s="19" t="s">
        <v>330</v>
      </c>
      <c r="BM602" s="193" t="s">
        <v>893</v>
      </c>
    </row>
    <row r="603" spans="1:65" s="2" customFormat="1" ht="11.25">
      <c r="A603" s="36"/>
      <c r="B603" s="37"/>
      <c r="C603" s="38"/>
      <c r="D603" s="195" t="s">
        <v>332</v>
      </c>
      <c r="E603" s="38"/>
      <c r="F603" s="196" t="s">
        <v>894</v>
      </c>
      <c r="G603" s="38"/>
      <c r="H603" s="38"/>
      <c r="I603" s="197"/>
      <c r="J603" s="38"/>
      <c r="K603" s="38"/>
      <c r="L603" s="41"/>
      <c r="M603" s="198"/>
      <c r="N603" s="199"/>
      <c r="O603" s="66"/>
      <c r="P603" s="66"/>
      <c r="Q603" s="66"/>
      <c r="R603" s="66"/>
      <c r="S603" s="66"/>
      <c r="T603" s="67"/>
      <c r="U603" s="36"/>
      <c r="V603" s="36"/>
      <c r="W603" s="36"/>
      <c r="X603" s="36"/>
      <c r="Y603" s="36"/>
      <c r="Z603" s="36"/>
      <c r="AA603" s="36"/>
      <c r="AB603" s="36"/>
      <c r="AC603" s="36"/>
      <c r="AD603" s="36"/>
      <c r="AE603" s="36"/>
      <c r="AT603" s="19" t="s">
        <v>332</v>
      </c>
      <c r="AU603" s="19" t="s">
        <v>87</v>
      </c>
    </row>
    <row r="604" spans="1:65" s="2" customFormat="1" ht="39">
      <c r="A604" s="36"/>
      <c r="B604" s="37"/>
      <c r="C604" s="38"/>
      <c r="D604" s="195" t="s">
        <v>334</v>
      </c>
      <c r="E604" s="38"/>
      <c r="F604" s="200" t="s">
        <v>895</v>
      </c>
      <c r="G604" s="38"/>
      <c r="H604" s="38"/>
      <c r="I604" s="197"/>
      <c r="J604" s="38"/>
      <c r="K604" s="38"/>
      <c r="L604" s="41"/>
      <c r="M604" s="198"/>
      <c r="N604" s="199"/>
      <c r="O604" s="66"/>
      <c r="P604" s="66"/>
      <c r="Q604" s="66"/>
      <c r="R604" s="66"/>
      <c r="S604" s="66"/>
      <c r="T604" s="67"/>
      <c r="U604" s="36"/>
      <c r="V604" s="36"/>
      <c r="W604" s="36"/>
      <c r="X604" s="36"/>
      <c r="Y604" s="36"/>
      <c r="Z604" s="36"/>
      <c r="AA604" s="36"/>
      <c r="AB604" s="36"/>
      <c r="AC604" s="36"/>
      <c r="AD604" s="36"/>
      <c r="AE604" s="36"/>
      <c r="AT604" s="19" t="s">
        <v>334</v>
      </c>
      <c r="AU604" s="19" t="s">
        <v>87</v>
      </c>
    </row>
    <row r="605" spans="1:65" s="15" customFormat="1" ht="11.25">
      <c r="B605" s="223"/>
      <c r="C605" s="224"/>
      <c r="D605" s="195" t="s">
        <v>336</v>
      </c>
      <c r="E605" s="225" t="s">
        <v>19</v>
      </c>
      <c r="F605" s="226" t="s">
        <v>886</v>
      </c>
      <c r="G605" s="224"/>
      <c r="H605" s="225" t="s">
        <v>19</v>
      </c>
      <c r="I605" s="227"/>
      <c r="J605" s="224"/>
      <c r="K605" s="224"/>
      <c r="L605" s="228"/>
      <c r="M605" s="229"/>
      <c r="N605" s="230"/>
      <c r="O605" s="230"/>
      <c r="P605" s="230"/>
      <c r="Q605" s="230"/>
      <c r="R605" s="230"/>
      <c r="S605" s="230"/>
      <c r="T605" s="231"/>
      <c r="AT605" s="232" t="s">
        <v>336</v>
      </c>
      <c r="AU605" s="232" t="s">
        <v>87</v>
      </c>
      <c r="AV605" s="15" t="s">
        <v>84</v>
      </c>
      <c r="AW605" s="15" t="s">
        <v>37</v>
      </c>
      <c r="AX605" s="15" t="s">
        <v>76</v>
      </c>
      <c r="AY605" s="232" t="s">
        <v>324</v>
      </c>
    </row>
    <row r="606" spans="1:65" s="15" customFormat="1" ht="11.25">
      <c r="B606" s="223"/>
      <c r="C606" s="224"/>
      <c r="D606" s="195" t="s">
        <v>336</v>
      </c>
      <c r="E606" s="225" t="s">
        <v>19</v>
      </c>
      <c r="F606" s="226" t="s">
        <v>512</v>
      </c>
      <c r="G606" s="224"/>
      <c r="H606" s="225" t="s">
        <v>19</v>
      </c>
      <c r="I606" s="227"/>
      <c r="J606" s="224"/>
      <c r="K606" s="224"/>
      <c r="L606" s="228"/>
      <c r="M606" s="229"/>
      <c r="N606" s="230"/>
      <c r="O606" s="230"/>
      <c r="P606" s="230"/>
      <c r="Q606" s="230"/>
      <c r="R606" s="230"/>
      <c r="S606" s="230"/>
      <c r="T606" s="231"/>
      <c r="AT606" s="232" t="s">
        <v>336</v>
      </c>
      <c r="AU606" s="232" t="s">
        <v>87</v>
      </c>
      <c r="AV606" s="15" t="s">
        <v>84</v>
      </c>
      <c r="AW606" s="15" t="s">
        <v>37</v>
      </c>
      <c r="AX606" s="15" t="s">
        <v>76</v>
      </c>
      <c r="AY606" s="232" t="s">
        <v>324</v>
      </c>
    </row>
    <row r="607" spans="1:65" s="13" customFormat="1" ht="11.25">
      <c r="B607" s="201"/>
      <c r="C607" s="202"/>
      <c r="D607" s="195" t="s">
        <v>336</v>
      </c>
      <c r="E607" s="203" t="s">
        <v>19</v>
      </c>
      <c r="F607" s="204" t="s">
        <v>896</v>
      </c>
      <c r="G607" s="202"/>
      <c r="H607" s="205">
        <v>8</v>
      </c>
      <c r="I607" s="206"/>
      <c r="J607" s="202"/>
      <c r="K607" s="202"/>
      <c r="L607" s="207"/>
      <c r="M607" s="208"/>
      <c r="N607" s="209"/>
      <c r="O607" s="209"/>
      <c r="P607" s="209"/>
      <c r="Q607" s="209"/>
      <c r="R607" s="209"/>
      <c r="S607" s="209"/>
      <c r="T607" s="210"/>
      <c r="AT607" s="211" t="s">
        <v>336</v>
      </c>
      <c r="AU607" s="211" t="s">
        <v>87</v>
      </c>
      <c r="AV607" s="13" t="s">
        <v>87</v>
      </c>
      <c r="AW607" s="13" t="s">
        <v>37</v>
      </c>
      <c r="AX607" s="13" t="s">
        <v>76</v>
      </c>
      <c r="AY607" s="211" t="s">
        <v>324</v>
      </c>
    </row>
    <row r="608" spans="1:65" s="13" customFormat="1" ht="11.25">
      <c r="B608" s="201"/>
      <c r="C608" s="202"/>
      <c r="D608" s="195" t="s">
        <v>336</v>
      </c>
      <c r="E608" s="203" t="s">
        <v>19</v>
      </c>
      <c r="F608" s="204" t="s">
        <v>897</v>
      </c>
      <c r="G608" s="202"/>
      <c r="H608" s="205">
        <v>2.08</v>
      </c>
      <c r="I608" s="206"/>
      <c r="J608" s="202"/>
      <c r="K608" s="202"/>
      <c r="L608" s="207"/>
      <c r="M608" s="208"/>
      <c r="N608" s="209"/>
      <c r="O608" s="209"/>
      <c r="P608" s="209"/>
      <c r="Q608" s="209"/>
      <c r="R608" s="209"/>
      <c r="S608" s="209"/>
      <c r="T608" s="210"/>
      <c r="AT608" s="211" t="s">
        <v>336</v>
      </c>
      <c r="AU608" s="211" t="s">
        <v>87</v>
      </c>
      <c r="AV608" s="13" t="s">
        <v>87</v>
      </c>
      <c r="AW608" s="13" t="s">
        <v>37</v>
      </c>
      <c r="AX608" s="13" t="s">
        <v>76</v>
      </c>
      <c r="AY608" s="211" t="s">
        <v>324</v>
      </c>
    </row>
    <row r="609" spans="1:65" s="15" customFormat="1" ht="11.25">
      <c r="B609" s="223"/>
      <c r="C609" s="224"/>
      <c r="D609" s="195" t="s">
        <v>336</v>
      </c>
      <c r="E609" s="225" t="s">
        <v>19</v>
      </c>
      <c r="F609" s="226" t="s">
        <v>515</v>
      </c>
      <c r="G609" s="224"/>
      <c r="H609" s="225" t="s">
        <v>19</v>
      </c>
      <c r="I609" s="227"/>
      <c r="J609" s="224"/>
      <c r="K609" s="224"/>
      <c r="L609" s="228"/>
      <c r="M609" s="229"/>
      <c r="N609" s="230"/>
      <c r="O609" s="230"/>
      <c r="P609" s="230"/>
      <c r="Q609" s="230"/>
      <c r="R609" s="230"/>
      <c r="S609" s="230"/>
      <c r="T609" s="231"/>
      <c r="AT609" s="232" t="s">
        <v>336</v>
      </c>
      <c r="AU609" s="232" t="s">
        <v>87</v>
      </c>
      <c r="AV609" s="15" t="s">
        <v>84</v>
      </c>
      <c r="AW609" s="15" t="s">
        <v>37</v>
      </c>
      <c r="AX609" s="15" t="s">
        <v>76</v>
      </c>
      <c r="AY609" s="232" t="s">
        <v>324</v>
      </c>
    </row>
    <row r="610" spans="1:65" s="13" customFormat="1" ht="11.25">
      <c r="B610" s="201"/>
      <c r="C610" s="202"/>
      <c r="D610" s="195" t="s">
        <v>336</v>
      </c>
      <c r="E610" s="203" t="s">
        <v>19</v>
      </c>
      <c r="F610" s="204" t="s">
        <v>898</v>
      </c>
      <c r="G610" s="202"/>
      <c r="H610" s="205">
        <v>3.2</v>
      </c>
      <c r="I610" s="206"/>
      <c r="J610" s="202"/>
      <c r="K610" s="202"/>
      <c r="L610" s="207"/>
      <c r="M610" s="208"/>
      <c r="N610" s="209"/>
      <c r="O610" s="209"/>
      <c r="P610" s="209"/>
      <c r="Q610" s="209"/>
      <c r="R610" s="209"/>
      <c r="S610" s="209"/>
      <c r="T610" s="210"/>
      <c r="AT610" s="211" t="s">
        <v>336</v>
      </c>
      <c r="AU610" s="211" t="s">
        <v>87</v>
      </c>
      <c r="AV610" s="13" t="s">
        <v>87</v>
      </c>
      <c r="AW610" s="13" t="s">
        <v>37</v>
      </c>
      <c r="AX610" s="13" t="s">
        <v>76</v>
      </c>
      <c r="AY610" s="211" t="s">
        <v>324</v>
      </c>
    </row>
    <row r="611" spans="1:65" s="14" customFormat="1" ht="11.25">
      <c r="B611" s="212"/>
      <c r="C611" s="213"/>
      <c r="D611" s="195" t="s">
        <v>336</v>
      </c>
      <c r="E611" s="214" t="s">
        <v>141</v>
      </c>
      <c r="F611" s="215" t="s">
        <v>349</v>
      </c>
      <c r="G611" s="213"/>
      <c r="H611" s="216">
        <v>13.28</v>
      </c>
      <c r="I611" s="217"/>
      <c r="J611" s="213"/>
      <c r="K611" s="213"/>
      <c r="L611" s="218"/>
      <c r="M611" s="219"/>
      <c r="N611" s="220"/>
      <c r="O611" s="220"/>
      <c r="P611" s="220"/>
      <c r="Q611" s="220"/>
      <c r="R611" s="220"/>
      <c r="S611" s="220"/>
      <c r="T611" s="221"/>
      <c r="AT611" s="222" t="s">
        <v>336</v>
      </c>
      <c r="AU611" s="222" t="s">
        <v>87</v>
      </c>
      <c r="AV611" s="14" t="s">
        <v>330</v>
      </c>
      <c r="AW611" s="14" t="s">
        <v>37</v>
      </c>
      <c r="AX611" s="14" t="s">
        <v>84</v>
      </c>
      <c r="AY611" s="222" t="s">
        <v>324</v>
      </c>
    </row>
    <row r="612" spans="1:65" s="2" customFormat="1" ht="14.45" customHeight="1">
      <c r="A612" s="36"/>
      <c r="B612" s="37"/>
      <c r="C612" s="182" t="s">
        <v>899</v>
      </c>
      <c r="D612" s="182" t="s">
        <v>326</v>
      </c>
      <c r="E612" s="183" t="s">
        <v>900</v>
      </c>
      <c r="F612" s="184" t="s">
        <v>901</v>
      </c>
      <c r="G612" s="185" t="s">
        <v>135</v>
      </c>
      <c r="H612" s="186">
        <v>13.28</v>
      </c>
      <c r="I612" s="187"/>
      <c r="J612" s="188">
        <f>ROUND(I612*H612,2)</f>
        <v>0</v>
      </c>
      <c r="K612" s="184" t="s">
        <v>329</v>
      </c>
      <c r="L612" s="41"/>
      <c r="M612" s="189" t="s">
        <v>19</v>
      </c>
      <c r="N612" s="190" t="s">
        <v>47</v>
      </c>
      <c r="O612" s="66"/>
      <c r="P612" s="191">
        <f>O612*H612</f>
        <v>0</v>
      </c>
      <c r="Q612" s="191">
        <v>0</v>
      </c>
      <c r="R612" s="191">
        <f>Q612*H612</f>
        <v>0</v>
      </c>
      <c r="S612" s="191">
        <v>0</v>
      </c>
      <c r="T612" s="192">
        <f>S612*H612</f>
        <v>0</v>
      </c>
      <c r="U612" s="36"/>
      <c r="V612" s="36"/>
      <c r="W612" s="36"/>
      <c r="X612" s="36"/>
      <c r="Y612" s="36"/>
      <c r="Z612" s="36"/>
      <c r="AA612" s="36"/>
      <c r="AB612" s="36"/>
      <c r="AC612" s="36"/>
      <c r="AD612" s="36"/>
      <c r="AE612" s="36"/>
      <c r="AR612" s="193" t="s">
        <v>330</v>
      </c>
      <c r="AT612" s="193" t="s">
        <v>326</v>
      </c>
      <c r="AU612" s="193" t="s">
        <v>87</v>
      </c>
      <c r="AY612" s="19" t="s">
        <v>324</v>
      </c>
      <c r="BE612" s="194">
        <f>IF(N612="základní",J612,0)</f>
        <v>0</v>
      </c>
      <c r="BF612" s="194">
        <f>IF(N612="snížená",J612,0)</f>
        <v>0</v>
      </c>
      <c r="BG612" s="194">
        <f>IF(N612="zákl. přenesená",J612,0)</f>
        <v>0</v>
      </c>
      <c r="BH612" s="194">
        <f>IF(N612="sníž. přenesená",J612,0)</f>
        <v>0</v>
      </c>
      <c r="BI612" s="194">
        <f>IF(N612="nulová",J612,0)</f>
        <v>0</v>
      </c>
      <c r="BJ612" s="19" t="s">
        <v>84</v>
      </c>
      <c r="BK612" s="194">
        <f>ROUND(I612*H612,2)</f>
        <v>0</v>
      </c>
      <c r="BL612" s="19" t="s">
        <v>330</v>
      </c>
      <c r="BM612" s="193" t="s">
        <v>902</v>
      </c>
    </row>
    <row r="613" spans="1:65" s="2" customFormat="1" ht="11.25">
      <c r="A613" s="36"/>
      <c r="B613" s="37"/>
      <c r="C613" s="38"/>
      <c r="D613" s="195" t="s">
        <v>332</v>
      </c>
      <c r="E613" s="38"/>
      <c r="F613" s="196" t="s">
        <v>903</v>
      </c>
      <c r="G613" s="38"/>
      <c r="H613" s="38"/>
      <c r="I613" s="197"/>
      <c r="J613" s="38"/>
      <c r="K613" s="38"/>
      <c r="L613" s="41"/>
      <c r="M613" s="198"/>
      <c r="N613" s="199"/>
      <c r="O613" s="66"/>
      <c r="P613" s="66"/>
      <c r="Q613" s="66"/>
      <c r="R613" s="66"/>
      <c r="S613" s="66"/>
      <c r="T613" s="67"/>
      <c r="U613" s="36"/>
      <c r="V613" s="36"/>
      <c r="W613" s="36"/>
      <c r="X613" s="36"/>
      <c r="Y613" s="36"/>
      <c r="Z613" s="36"/>
      <c r="AA613" s="36"/>
      <c r="AB613" s="36"/>
      <c r="AC613" s="36"/>
      <c r="AD613" s="36"/>
      <c r="AE613" s="36"/>
      <c r="AT613" s="19" t="s">
        <v>332</v>
      </c>
      <c r="AU613" s="19" t="s">
        <v>87</v>
      </c>
    </row>
    <row r="614" spans="1:65" s="2" customFormat="1" ht="39">
      <c r="A614" s="36"/>
      <c r="B614" s="37"/>
      <c r="C614" s="38"/>
      <c r="D614" s="195" t="s">
        <v>334</v>
      </c>
      <c r="E614" s="38"/>
      <c r="F614" s="200" t="s">
        <v>895</v>
      </c>
      <c r="G614" s="38"/>
      <c r="H614" s="38"/>
      <c r="I614" s="197"/>
      <c r="J614" s="38"/>
      <c r="K614" s="38"/>
      <c r="L614" s="41"/>
      <c r="M614" s="198"/>
      <c r="N614" s="199"/>
      <c r="O614" s="66"/>
      <c r="P614" s="66"/>
      <c r="Q614" s="66"/>
      <c r="R614" s="66"/>
      <c r="S614" s="66"/>
      <c r="T614" s="67"/>
      <c r="U614" s="36"/>
      <c r="V614" s="36"/>
      <c r="W614" s="36"/>
      <c r="X614" s="36"/>
      <c r="Y614" s="36"/>
      <c r="Z614" s="36"/>
      <c r="AA614" s="36"/>
      <c r="AB614" s="36"/>
      <c r="AC614" s="36"/>
      <c r="AD614" s="36"/>
      <c r="AE614" s="36"/>
      <c r="AT614" s="19" t="s">
        <v>334</v>
      </c>
      <c r="AU614" s="19" t="s">
        <v>87</v>
      </c>
    </row>
    <row r="615" spans="1:65" s="13" customFormat="1" ht="11.25">
      <c r="B615" s="201"/>
      <c r="C615" s="202"/>
      <c r="D615" s="195" t="s">
        <v>336</v>
      </c>
      <c r="E615" s="203" t="s">
        <v>19</v>
      </c>
      <c r="F615" s="204" t="s">
        <v>141</v>
      </c>
      <c r="G615" s="202"/>
      <c r="H615" s="205">
        <v>13.28</v>
      </c>
      <c r="I615" s="206"/>
      <c r="J615" s="202"/>
      <c r="K615" s="202"/>
      <c r="L615" s="207"/>
      <c r="M615" s="208"/>
      <c r="N615" s="209"/>
      <c r="O615" s="209"/>
      <c r="P615" s="209"/>
      <c r="Q615" s="209"/>
      <c r="R615" s="209"/>
      <c r="S615" s="209"/>
      <c r="T615" s="210"/>
      <c r="AT615" s="211" t="s">
        <v>336</v>
      </c>
      <c r="AU615" s="211" t="s">
        <v>87</v>
      </c>
      <c r="AV615" s="13" t="s">
        <v>87</v>
      </c>
      <c r="AW615" s="13" t="s">
        <v>37</v>
      </c>
      <c r="AX615" s="13" t="s">
        <v>84</v>
      </c>
      <c r="AY615" s="211" t="s">
        <v>324</v>
      </c>
    </row>
    <row r="616" spans="1:65" s="2" customFormat="1" ht="14.45" customHeight="1">
      <c r="A616" s="36"/>
      <c r="B616" s="37"/>
      <c r="C616" s="182" t="s">
        <v>904</v>
      </c>
      <c r="D616" s="182" t="s">
        <v>326</v>
      </c>
      <c r="E616" s="183" t="s">
        <v>905</v>
      </c>
      <c r="F616" s="184" t="s">
        <v>906</v>
      </c>
      <c r="G616" s="185" t="s">
        <v>365</v>
      </c>
      <c r="H616" s="186">
        <v>10.95</v>
      </c>
      <c r="I616" s="187"/>
      <c r="J616" s="188">
        <f>ROUND(I616*H616,2)</f>
        <v>0</v>
      </c>
      <c r="K616" s="184" t="s">
        <v>329</v>
      </c>
      <c r="L616" s="41"/>
      <c r="M616" s="189" t="s">
        <v>19</v>
      </c>
      <c r="N616" s="190" t="s">
        <v>47</v>
      </c>
      <c r="O616" s="66"/>
      <c r="P616" s="191">
        <f>O616*H616</f>
        <v>0</v>
      </c>
      <c r="Q616" s="191">
        <v>1.3999999999999999E-4</v>
      </c>
      <c r="R616" s="191">
        <f>Q616*H616</f>
        <v>1.5329999999999999E-3</v>
      </c>
      <c r="S616" s="191">
        <v>0</v>
      </c>
      <c r="T616" s="192">
        <f>S616*H616</f>
        <v>0</v>
      </c>
      <c r="U616" s="36"/>
      <c r="V616" s="36"/>
      <c r="W616" s="36"/>
      <c r="X616" s="36"/>
      <c r="Y616" s="36"/>
      <c r="Z616" s="36"/>
      <c r="AA616" s="36"/>
      <c r="AB616" s="36"/>
      <c r="AC616" s="36"/>
      <c r="AD616" s="36"/>
      <c r="AE616" s="36"/>
      <c r="AR616" s="193" t="s">
        <v>330</v>
      </c>
      <c r="AT616" s="193" t="s">
        <v>326</v>
      </c>
      <c r="AU616" s="193" t="s">
        <v>87</v>
      </c>
      <c r="AY616" s="19" t="s">
        <v>324</v>
      </c>
      <c r="BE616" s="194">
        <f>IF(N616="základní",J616,0)</f>
        <v>0</v>
      </c>
      <c r="BF616" s="194">
        <f>IF(N616="snížená",J616,0)</f>
        <v>0</v>
      </c>
      <c r="BG616" s="194">
        <f>IF(N616="zákl. přenesená",J616,0)</f>
        <v>0</v>
      </c>
      <c r="BH616" s="194">
        <f>IF(N616="sníž. přenesená",J616,0)</f>
        <v>0</v>
      </c>
      <c r="BI616" s="194">
        <f>IF(N616="nulová",J616,0)</f>
        <v>0</v>
      </c>
      <c r="BJ616" s="19" t="s">
        <v>84</v>
      </c>
      <c r="BK616" s="194">
        <f>ROUND(I616*H616,2)</f>
        <v>0</v>
      </c>
      <c r="BL616" s="19" t="s">
        <v>330</v>
      </c>
      <c r="BM616" s="193" t="s">
        <v>907</v>
      </c>
    </row>
    <row r="617" spans="1:65" s="2" customFormat="1" ht="11.25">
      <c r="A617" s="36"/>
      <c r="B617" s="37"/>
      <c r="C617" s="38"/>
      <c r="D617" s="195" t="s">
        <v>332</v>
      </c>
      <c r="E617" s="38"/>
      <c r="F617" s="196" t="s">
        <v>908</v>
      </c>
      <c r="G617" s="38"/>
      <c r="H617" s="38"/>
      <c r="I617" s="197"/>
      <c r="J617" s="38"/>
      <c r="K617" s="38"/>
      <c r="L617" s="41"/>
      <c r="M617" s="198"/>
      <c r="N617" s="199"/>
      <c r="O617" s="66"/>
      <c r="P617" s="66"/>
      <c r="Q617" s="66"/>
      <c r="R617" s="66"/>
      <c r="S617" s="66"/>
      <c r="T617" s="67"/>
      <c r="U617" s="36"/>
      <c r="V617" s="36"/>
      <c r="W617" s="36"/>
      <c r="X617" s="36"/>
      <c r="Y617" s="36"/>
      <c r="Z617" s="36"/>
      <c r="AA617" s="36"/>
      <c r="AB617" s="36"/>
      <c r="AC617" s="36"/>
      <c r="AD617" s="36"/>
      <c r="AE617" s="36"/>
      <c r="AT617" s="19" t="s">
        <v>332</v>
      </c>
      <c r="AU617" s="19" t="s">
        <v>87</v>
      </c>
    </row>
    <row r="618" spans="1:65" s="2" customFormat="1" ht="117">
      <c r="A618" s="36"/>
      <c r="B618" s="37"/>
      <c r="C618" s="38"/>
      <c r="D618" s="195" t="s">
        <v>334</v>
      </c>
      <c r="E618" s="38"/>
      <c r="F618" s="200" t="s">
        <v>909</v>
      </c>
      <c r="G618" s="38"/>
      <c r="H618" s="38"/>
      <c r="I618" s="197"/>
      <c r="J618" s="38"/>
      <c r="K618" s="38"/>
      <c r="L618" s="41"/>
      <c r="M618" s="198"/>
      <c r="N618" s="199"/>
      <c r="O618" s="66"/>
      <c r="P618" s="66"/>
      <c r="Q618" s="66"/>
      <c r="R618" s="66"/>
      <c r="S618" s="66"/>
      <c r="T618" s="67"/>
      <c r="U618" s="36"/>
      <c r="V618" s="36"/>
      <c r="W618" s="36"/>
      <c r="X618" s="36"/>
      <c r="Y618" s="36"/>
      <c r="Z618" s="36"/>
      <c r="AA618" s="36"/>
      <c r="AB618" s="36"/>
      <c r="AC618" s="36"/>
      <c r="AD618" s="36"/>
      <c r="AE618" s="36"/>
      <c r="AT618" s="19" t="s">
        <v>334</v>
      </c>
      <c r="AU618" s="19" t="s">
        <v>87</v>
      </c>
    </row>
    <row r="619" spans="1:65" s="15" customFormat="1" ht="11.25">
      <c r="B619" s="223"/>
      <c r="C619" s="224"/>
      <c r="D619" s="195" t="s">
        <v>336</v>
      </c>
      <c r="E619" s="225" t="s">
        <v>19</v>
      </c>
      <c r="F619" s="226" t="s">
        <v>585</v>
      </c>
      <c r="G619" s="224"/>
      <c r="H619" s="225" t="s">
        <v>19</v>
      </c>
      <c r="I619" s="227"/>
      <c r="J619" s="224"/>
      <c r="K619" s="224"/>
      <c r="L619" s="228"/>
      <c r="M619" s="229"/>
      <c r="N619" s="230"/>
      <c r="O619" s="230"/>
      <c r="P619" s="230"/>
      <c r="Q619" s="230"/>
      <c r="R619" s="230"/>
      <c r="S619" s="230"/>
      <c r="T619" s="231"/>
      <c r="AT619" s="232" t="s">
        <v>336</v>
      </c>
      <c r="AU619" s="232" t="s">
        <v>87</v>
      </c>
      <c r="AV619" s="15" t="s">
        <v>84</v>
      </c>
      <c r="AW619" s="15" t="s">
        <v>37</v>
      </c>
      <c r="AX619" s="15" t="s">
        <v>76</v>
      </c>
      <c r="AY619" s="232" t="s">
        <v>324</v>
      </c>
    </row>
    <row r="620" spans="1:65" s="15" customFormat="1" ht="11.25">
      <c r="B620" s="223"/>
      <c r="C620" s="224"/>
      <c r="D620" s="195" t="s">
        <v>336</v>
      </c>
      <c r="E620" s="225" t="s">
        <v>19</v>
      </c>
      <c r="F620" s="226" t="s">
        <v>910</v>
      </c>
      <c r="G620" s="224"/>
      <c r="H620" s="225" t="s">
        <v>19</v>
      </c>
      <c r="I620" s="227"/>
      <c r="J620" s="224"/>
      <c r="K620" s="224"/>
      <c r="L620" s="228"/>
      <c r="M620" s="229"/>
      <c r="N620" s="230"/>
      <c r="O620" s="230"/>
      <c r="P620" s="230"/>
      <c r="Q620" s="230"/>
      <c r="R620" s="230"/>
      <c r="S620" s="230"/>
      <c r="T620" s="231"/>
      <c r="AT620" s="232" t="s">
        <v>336</v>
      </c>
      <c r="AU620" s="232" t="s">
        <v>87</v>
      </c>
      <c r="AV620" s="15" t="s">
        <v>84</v>
      </c>
      <c r="AW620" s="15" t="s">
        <v>37</v>
      </c>
      <c r="AX620" s="15" t="s">
        <v>76</v>
      </c>
      <c r="AY620" s="232" t="s">
        <v>324</v>
      </c>
    </row>
    <row r="621" spans="1:65" s="13" customFormat="1" ht="11.25">
      <c r="B621" s="201"/>
      <c r="C621" s="202"/>
      <c r="D621" s="195" t="s">
        <v>336</v>
      </c>
      <c r="E621" s="203" t="s">
        <v>19</v>
      </c>
      <c r="F621" s="204" t="s">
        <v>911</v>
      </c>
      <c r="G621" s="202"/>
      <c r="H621" s="205">
        <v>1.2</v>
      </c>
      <c r="I621" s="206"/>
      <c r="J621" s="202"/>
      <c r="K621" s="202"/>
      <c r="L621" s="207"/>
      <c r="M621" s="208"/>
      <c r="N621" s="209"/>
      <c r="O621" s="209"/>
      <c r="P621" s="209"/>
      <c r="Q621" s="209"/>
      <c r="R621" s="209"/>
      <c r="S621" s="209"/>
      <c r="T621" s="210"/>
      <c r="AT621" s="211" t="s">
        <v>336</v>
      </c>
      <c r="AU621" s="211" t="s">
        <v>87</v>
      </c>
      <c r="AV621" s="13" t="s">
        <v>87</v>
      </c>
      <c r="AW621" s="13" t="s">
        <v>37</v>
      </c>
      <c r="AX621" s="13" t="s">
        <v>76</v>
      </c>
      <c r="AY621" s="211" t="s">
        <v>324</v>
      </c>
    </row>
    <row r="622" spans="1:65" s="13" customFormat="1" ht="11.25">
      <c r="B622" s="201"/>
      <c r="C622" s="202"/>
      <c r="D622" s="195" t="s">
        <v>336</v>
      </c>
      <c r="E622" s="203" t="s">
        <v>19</v>
      </c>
      <c r="F622" s="204" t="s">
        <v>912</v>
      </c>
      <c r="G622" s="202"/>
      <c r="H622" s="205">
        <v>6</v>
      </c>
      <c r="I622" s="206"/>
      <c r="J622" s="202"/>
      <c r="K622" s="202"/>
      <c r="L622" s="207"/>
      <c r="M622" s="208"/>
      <c r="N622" s="209"/>
      <c r="O622" s="209"/>
      <c r="P622" s="209"/>
      <c r="Q622" s="209"/>
      <c r="R622" s="209"/>
      <c r="S622" s="209"/>
      <c r="T622" s="210"/>
      <c r="AT622" s="211" t="s">
        <v>336</v>
      </c>
      <c r="AU622" s="211" t="s">
        <v>87</v>
      </c>
      <c r="AV622" s="13" t="s">
        <v>87</v>
      </c>
      <c r="AW622" s="13" t="s">
        <v>37</v>
      </c>
      <c r="AX622" s="13" t="s">
        <v>76</v>
      </c>
      <c r="AY622" s="211" t="s">
        <v>324</v>
      </c>
    </row>
    <row r="623" spans="1:65" s="13" customFormat="1" ht="11.25">
      <c r="B623" s="201"/>
      <c r="C623" s="202"/>
      <c r="D623" s="195" t="s">
        <v>336</v>
      </c>
      <c r="E623" s="203" t="s">
        <v>19</v>
      </c>
      <c r="F623" s="204" t="s">
        <v>913</v>
      </c>
      <c r="G623" s="202"/>
      <c r="H623" s="205">
        <v>3.75</v>
      </c>
      <c r="I623" s="206"/>
      <c r="J623" s="202"/>
      <c r="K623" s="202"/>
      <c r="L623" s="207"/>
      <c r="M623" s="208"/>
      <c r="N623" s="209"/>
      <c r="O623" s="209"/>
      <c r="P623" s="209"/>
      <c r="Q623" s="209"/>
      <c r="R623" s="209"/>
      <c r="S623" s="209"/>
      <c r="T623" s="210"/>
      <c r="AT623" s="211" t="s">
        <v>336</v>
      </c>
      <c r="AU623" s="211" t="s">
        <v>87</v>
      </c>
      <c r="AV623" s="13" t="s">
        <v>87</v>
      </c>
      <c r="AW623" s="13" t="s">
        <v>37</v>
      </c>
      <c r="AX623" s="13" t="s">
        <v>76</v>
      </c>
      <c r="AY623" s="211" t="s">
        <v>324</v>
      </c>
    </row>
    <row r="624" spans="1:65" s="14" customFormat="1" ht="11.25">
      <c r="B624" s="212"/>
      <c r="C624" s="213"/>
      <c r="D624" s="195" t="s">
        <v>336</v>
      </c>
      <c r="E624" s="214" t="s">
        <v>19</v>
      </c>
      <c r="F624" s="215" t="s">
        <v>349</v>
      </c>
      <c r="G624" s="213"/>
      <c r="H624" s="216">
        <v>10.95</v>
      </c>
      <c r="I624" s="217"/>
      <c r="J624" s="213"/>
      <c r="K624" s="213"/>
      <c r="L624" s="218"/>
      <c r="M624" s="219"/>
      <c r="N624" s="220"/>
      <c r="O624" s="220"/>
      <c r="P624" s="220"/>
      <c r="Q624" s="220"/>
      <c r="R624" s="220"/>
      <c r="S624" s="220"/>
      <c r="T624" s="221"/>
      <c r="AT624" s="222" t="s">
        <v>336</v>
      </c>
      <c r="AU624" s="222" t="s">
        <v>87</v>
      </c>
      <c r="AV624" s="14" t="s">
        <v>330</v>
      </c>
      <c r="AW624" s="14" t="s">
        <v>37</v>
      </c>
      <c r="AX624" s="14" t="s">
        <v>84</v>
      </c>
      <c r="AY624" s="222" t="s">
        <v>324</v>
      </c>
    </row>
    <row r="625" spans="1:65" s="2" customFormat="1" ht="14.45" customHeight="1">
      <c r="A625" s="36"/>
      <c r="B625" s="37"/>
      <c r="C625" s="182" t="s">
        <v>914</v>
      </c>
      <c r="D625" s="182" t="s">
        <v>326</v>
      </c>
      <c r="E625" s="183" t="s">
        <v>915</v>
      </c>
      <c r="F625" s="184" t="s">
        <v>916</v>
      </c>
      <c r="G625" s="185" t="s">
        <v>365</v>
      </c>
      <c r="H625" s="186">
        <v>52.8</v>
      </c>
      <c r="I625" s="187"/>
      <c r="J625" s="188">
        <f>ROUND(I625*H625,2)</f>
        <v>0</v>
      </c>
      <c r="K625" s="184" t="s">
        <v>329</v>
      </c>
      <c r="L625" s="41"/>
      <c r="M625" s="189" t="s">
        <v>19</v>
      </c>
      <c r="N625" s="190" t="s">
        <v>47</v>
      </c>
      <c r="O625" s="66"/>
      <c r="P625" s="191">
        <f>O625*H625</f>
        <v>0</v>
      </c>
      <c r="Q625" s="191">
        <v>1.4999999999999999E-4</v>
      </c>
      <c r="R625" s="191">
        <f>Q625*H625</f>
        <v>7.9199999999999982E-3</v>
      </c>
      <c r="S625" s="191">
        <v>0</v>
      </c>
      <c r="T625" s="192">
        <f>S625*H625</f>
        <v>0</v>
      </c>
      <c r="U625" s="36"/>
      <c r="V625" s="36"/>
      <c r="W625" s="36"/>
      <c r="X625" s="36"/>
      <c r="Y625" s="36"/>
      <c r="Z625" s="36"/>
      <c r="AA625" s="36"/>
      <c r="AB625" s="36"/>
      <c r="AC625" s="36"/>
      <c r="AD625" s="36"/>
      <c r="AE625" s="36"/>
      <c r="AR625" s="193" t="s">
        <v>330</v>
      </c>
      <c r="AT625" s="193" t="s">
        <v>326</v>
      </c>
      <c r="AU625" s="193" t="s">
        <v>87</v>
      </c>
      <c r="AY625" s="19" t="s">
        <v>324</v>
      </c>
      <c r="BE625" s="194">
        <f>IF(N625="základní",J625,0)</f>
        <v>0</v>
      </c>
      <c r="BF625" s="194">
        <f>IF(N625="snížená",J625,0)</f>
        <v>0</v>
      </c>
      <c r="BG625" s="194">
        <f>IF(N625="zákl. přenesená",J625,0)</f>
        <v>0</v>
      </c>
      <c r="BH625" s="194">
        <f>IF(N625="sníž. přenesená",J625,0)</f>
        <v>0</v>
      </c>
      <c r="BI625" s="194">
        <f>IF(N625="nulová",J625,0)</f>
        <v>0</v>
      </c>
      <c r="BJ625" s="19" t="s">
        <v>84</v>
      </c>
      <c r="BK625" s="194">
        <f>ROUND(I625*H625,2)</f>
        <v>0</v>
      </c>
      <c r="BL625" s="19" t="s">
        <v>330</v>
      </c>
      <c r="BM625" s="193" t="s">
        <v>917</v>
      </c>
    </row>
    <row r="626" spans="1:65" s="2" customFormat="1" ht="11.25">
      <c r="A626" s="36"/>
      <c r="B626" s="37"/>
      <c r="C626" s="38"/>
      <c r="D626" s="195" t="s">
        <v>332</v>
      </c>
      <c r="E626" s="38"/>
      <c r="F626" s="196" t="s">
        <v>918</v>
      </c>
      <c r="G626" s="38"/>
      <c r="H626" s="38"/>
      <c r="I626" s="197"/>
      <c r="J626" s="38"/>
      <c r="K626" s="38"/>
      <c r="L626" s="41"/>
      <c r="M626" s="198"/>
      <c r="N626" s="199"/>
      <c r="O626" s="66"/>
      <c r="P626" s="66"/>
      <c r="Q626" s="66"/>
      <c r="R626" s="66"/>
      <c r="S626" s="66"/>
      <c r="T626" s="67"/>
      <c r="U626" s="36"/>
      <c r="V626" s="36"/>
      <c r="W626" s="36"/>
      <c r="X626" s="36"/>
      <c r="Y626" s="36"/>
      <c r="Z626" s="36"/>
      <c r="AA626" s="36"/>
      <c r="AB626" s="36"/>
      <c r="AC626" s="36"/>
      <c r="AD626" s="36"/>
      <c r="AE626" s="36"/>
      <c r="AT626" s="19" t="s">
        <v>332</v>
      </c>
      <c r="AU626" s="19" t="s">
        <v>87</v>
      </c>
    </row>
    <row r="627" spans="1:65" s="2" customFormat="1" ht="117">
      <c r="A627" s="36"/>
      <c r="B627" s="37"/>
      <c r="C627" s="38"/>
      <c r="D627" s="195" t="s">
        <v>334</v>
      </c>
      <c r="E627" s="38"/>
      <c r="F627" s="200" t="s">
        <v>909</v>
      </c>
      <c r="G627" s="38"/>
      <c r="H627" s="38"/>
      <c r="I627" s="197"/>
      <c r="J627" s="38"/>
      <c r="K627" s="38"/>
      <c r="L627" s="41"/>
      <c r="M627" s="198"/>
      <c r="N627" s="199"/>
      <c r="O627" s="66"/>
      <c r="P627" s="66"/>
      <c r="Q627" s="66"/>
      <c r="R627" s="66"/>
      <c r="S627" s="66"/>
      <c r="T627" s="67"/>
      <c r="U627" s="36"/>
      <c r="V627" s="36"/>
      <c r="W627" s="36"/>
      <c r="X627" s="36"/>
      <c r="Y627" s="36"/>
      <c r="Z627" s="36"/>
      <c r="AA627" s="36"/>
      <c r="AB627" s="36"/>
      <c r="AC627" s="36"/>
      <c r="AD627" s="36"/>
      <c r="AE627" s="36"/>
      <c r="AT627" s="19" t="s">
        <v>334</v>
      </c>
      <c r="AU627" s="19" t="s">
        <v>87</v>
      </c>
    </row>
    <row r="628" spans="1:65" s="15" customFormat="1" ht="11.25">
      <c r="B628" s="223"/>
      <c r="C628" s="224"/>
      <c r="D628" s="195" t="s">
        <v>336</v>
      </c>
      <c r="E628" s="225" t="s">
        <v>19</v>
      </c>
      <c r="F628" s="226" t="s">
        <v>585</v>
      </c>
      <c r="G628" s="224"/>
      <c r="H628" s="225" t="s">
        <v>19</v>
      </c>
      <c r="I628" s="227"/>
      <c r="J628" s="224"/>
      <c r="K628" s="224"/>
      <c r="L628" s="228"/>
      <c r="M628" s="229"/>
      <c r="N628" s="230"/>
      <c r="O628" s="230"/>
      <c r="P628" s="230"/>
      <c r="Q628" s="230"/>
      <c r="R628" s="230"/>
      <c r="S628" s="230"/>
      <c r="T628" s="231"/>
      <c r="AT628" s="232" t="s">
        <v>336</v>
      </c>
      <c r="AU628" s="232" t="s">
        <v>87</v>
      </c>
      <c r="AV628" s="15" t="s">
        <v>84</v>
      </c>
      <c r="AW628" s="15" t="s">
        <v>37</v>
      </c>
      <c r="AX628" s="15" t="s">
        <v>76</v>
      </c>
      <c r="AY628" s="232" t="s">
        <v>324</v>
      </c>
    </row>
    <row r="629" spans="1:65" s="15" customFormat="1" ht="11.25">
      <c r="B629" s="223"/>
      <c r="C629" s="224"/>
      <c r="D629" s="195" t="s">
        <v>336</v>
      </c>
      <c r="E629" s="225" t="s">
        <v>19</v>
      </c>
      <c r="F629" s="226" t="s">
        <v>919</v>
      </c>
      <c r="G629" s="224"/>
      <c r="H629" s="225" t="s">
        <v>19</v>
      </c>
      <c r="I629" s="227"/>
      <c r="J629" s="224"/>
      <c r="K629" s="224"/>
      <c r="L629" s="228"/>
      <c r="M629" s="229"/>
      <c r="N629" s="230"/>
      <c r="O629" s="230"/>
      <c r="P629" s="230"/>
      <c r="Q629" s="230"/>
      <c r="R629" s="230"/>
      <c r="S629" s="230"/>
      <c r="T629" s="231"/>
      <c r="AT629" s="232" t="s">
        <v>336</v>
      </c>
      <c r="AU629" s="232" t="s">
        <v>87</v>
      </c>
      <c r="AV629" s="15" t="s">
        <v>84</v>
      </c>
      <c r="AW629" s="15" t="s">
        <v>37</v>
      </c>
      <c r="AX629" s="15" t="s">
        <v>76</v>
      </c>
      <c r="AY629" s="232" t="s">
        <v>324</v>
      </c>
    </row>
    <row r="630" spans="1:65" s="13" customFormat="1" ht="11.25">
      <c r="B630" s="201"/>
      <c r="C630" s="202"/>
      <c r="D630" s="195" t="s">
        <v>336</v>
      </c>
      <c r="E630" s="203" t="s">
        <v>19</v>
      </c>
      <c r="F630" s="204" t="s">
        <v>920</v>
      </c>
      <c r="G630" s="202"/>
      <c r="H630" s="205">
        <v>8.8000000000000007</v>
      </c>
      <c r="I630" s="206"/>
      <c r="J630" s="202"/>
      <c r="K630" s="202"/>
      <c r="L630" s="207"/>
      <c r="M630" s="208"/>
      <c r="N630" s="209"/>
      <c r="O630" s="209"/>
      <c r="P630" s="209"/>
      <c r="Q630" s="209"/>
      <c r="R630" s="209"/>
      <c r="S630" s="209"/>
      <c r="T630" s="210"/>
      <c r="AT630" s="211" t="s">
        <v>336</v>
      </c>
      <c r="AU630" s="211" t="s">
        <v>87</v>
      </c>
      <c r="AV630" s="13" t="s">
        <v>87</v>
      </c>
      <c r="AW630" s="13" t="s">
        <v>37</v>
      </c>
      <c r="AX630" s="13" t="s">
        <v>76</v>
      </c>
      <c r="AY630" s="211" t="s">
        <v>324</v>
      </c>
    </row>
    <row r="631" spans="1:65" s="13" customFormat="1" ht="11.25">
      <c r="B631" s="201"/>
      <c r="C631" s="202"/>
      <c r="D631" s="195" t="s">
        <v>336</v>
      </c>
      <c r="E631" s="203" t="s">
        <v>19</v>
      </c>
      <c r="F631" s="204" t="s">
        <v>921</v>
      </c>
      <c r="G631" s="202"/>
      <c r="H631" s="205">
        <v>22</v>
      </c>
      <c r="I631" s="206"/>
      <c r="J631" s="202"/>
      <c r="K631" s="202"/>
      <c r="L631" s="207"/>
      <c r="M631" s="208"/>
      <c r="N631" s="209"/>
      <c r="O631" s="209"/>
      <c r="P631" s="209"/>
      <c r="Q631" s="209"/>
      <c r="R631" s="209"/>
      <c r="S631" s="209"/>
      <c r="T631" s="210"/>
      <c r="AT631" s="211" t="s">
        <v>336</v>
      </c>
      <c r="AU631" s="211" t="s">
        <v>87</v>
      </c>
      <c r="AV631" s="13" t="s">
        <v>87</v>
      </c>
      <c r="AW631" s="13" t="s">
        <v>37</v>
      </c>
      <c r="AX631" s="13" t="s">
        <v>76</v>
      </c>
      <c r="AY631" s="211" t="s">
        <v>324</v>
      </c>
    </row>
    <row r="632" spans="1:65" s="13" customFormat="1" ht="11.25">
      <c r="B632" s="201"/>
      <c r="C632" s="202"/>
      <c r="D632" s="195" t="s">
        <v>336</v>
      </c>
      <c r="E632" s="203" t="s">
        <v>19</v>
      </c>
      <c r="F632" s="204" t="s">
        <v>922</v>
      </c>
      <c r="G632" s="202"/>
      <c r="H632" s="205">
        <v>22</v>
      </c>
      <c r="I632" s="206"/>
      <c r="J632" s="202"/>
      <c r="K632" s="202"/>
      <c r="L632" s="207"/>
      <c r="M632" s="208"/>
      <c r="N632" s="209"/>
      <c r="O632" s="209"/>
      <c r="P632" s="209"/>
      <c r="Q632" s="209"/>
      <c r="R632" s="209"/>
      <c r="S632" s="209"/>
      <c r="T632" s="210"/>
      <c r="AT632" s="211" t="s">
        <v>336</v>
      </c>
      <c r="AU632" s="211" t="s">
        <v>87</v>
      </c>
      <c r="AV632" s="13" t="s">
        <v>87</v>
      </c>
      <c r="AW632" s="13" t="s">
        <v>37</v>
      </c>
      <c r="AX632" s="13" t="s">
        <v>76</v>
      </c>
      <c r="AY632" s="211" t="s">
        <v>324</v>
      </c>
    </row>
    <row r="633" spans="1:65" s="14" customFormat="1" ht="11.25">
      <c r="B633" s="212"/>
      <c r="C633" s="213"/>
      <c r="D633" s="195" t="s">
        <v>336</v>
      </c>
      <c r="E633" s="214" t="s">
        <v>19</v>
      </c>
      <c r="F633" s="215" t="s">
        <v>349</v>
      </c>
      <c r="G633" s="213"/>
      <c r="H633" s="216">
        <v>52.8</v>
      </c>
      <c r="I633" s="217"/>
      <c r="J633" s="213"/>
      <c r="K633" s="213"/>
      <c r="L633" s="218"/>
      <c r="M633" s="219"/>
      <c r="N633" s="220"/>
      <c r="O633" s="220"/>
      <c r="P633" s="220"/>
      <c r="Q633" s="220"/>
      <c r="R633" s="220"/>
      <c r="S633" s="220"/>
      <c r="T633" s="221"/>
      <c r="AT633" s="222" t="s">
        <v>336</v>
      </c>
      <c r="AU633" s="222" t="s">
        <v>87</v>
      </c>
      <c r="AV633" s="14" t="s">
        <v>330</v>
      </c>
      <c r="AW633" s="14" t="s">
        <v>37</v>
      </c>
      <c r="AX633" s="14" t="s">
        <v>84</v>
      </c>
      <c r="AY633" s="222" t="s">
        <v>324</v>
      </c>
    </row>
    <row r="634" spans="1:65" s="2" customFormat="1" ht="14.45" customHeight="1">
      <c r="A634" s="36"/>
      <c r="B634" s="37"/>
      <c r="C634" s="244" t="s">
        <v>923</v>
      </c>
      <c r="D634" s="244" t="s">
        <v>588</v>
      </c>
      <c r="E634" s="245" t="s">
        <v>924</v>
      </c>
      <c r="F634" s="246" t="s">
        <v>925</v>
      </c>
      <c r="G634" s="247" t="s">
        <v>157</v>
      </c>
      <c r="H634" s="248">
        <v>5.665</v>
      </c>
      <c r="I634" s="249"/>
      <c r="J634" s="250">
        <f>ROUND(I634*H634,2)</f>
        <v>0</v>
      </c>
      <c r="K634" s="246" t="s">
        <v>329</v>
      </c>
      <c r="L634" s="251"/>
      <c r="M634" s="252" t="s">
        <v>19</v>
      </c>
      <c r="N634" s="253" t="s">
        <v>47</v>
      </c>
      <c r="O634" s="66"/>
      <c r="P634" s="191">
        <f>O634*H634</f>
        <v>0</v>
      </c>
      <c r="Q634" s="191">
        <v>1</v>
      </c>
      <c r="R634" s="191">
        <f>Q634*H634</f>
        <v>5.665</v>
      </c>
      <c r="S634" s="191">
        <v>0</v>
      </c>
      <c r="T634" s="192">
        <f>S634*H634</f>
        <v>0</v>
      </c>
      <c r="U634" s="36"/>
      <c r="V634" s="36"/>
      <c r="W634" s="36"/>
      <c r="X634" s="36"/>
      <c r="Y634" s="36"/>
      <c r="Z634" s="36"/>
      <c r="AA634" s="36"/>
      <c r="AB634" s="36"/>
      <c r="AC634" s="36"/>
      <c r="AD634" s="36"/>
      <c r="AE634" s="36"/>
      <c r="AR634" s="193" t="s">
        <v>378</v>
      </c>
      <c r="AT634" s="193" t="s">
        <v>588</v>
      </c>
      <c r="AU634" s="193" t="s">
        <v>87</v>
      </c>
      <c r="AY634" s="19" t="s">
        <v>324</v>
      </c>
      <c r="BE634" s="194">
        <f>IF(N634="základní",J634,0)</f>
        <v>0</v>
      </c>
      <c r="BF634" s="194">
        <f>IF(N634="snížená",J634,0)</f>
        <v>0</v>
      </c>
      <c r="BG634" s="194">
        <f>IF(N634="zákl. přenesená",J634,0)</f>
        <v>0</v>
      </c>
      <c r="BH634" s="194">
        <f>IF(N634="sníž. přenesená",J634,0)</f>
        <v>0</v>
      </c>
      <c r="BI634" s="194">
        <f>IF(N634="nulová",J634,0)</f>
        <v>0</v>
      </c>
      <c r="BJ634" s="19" t="s">
        <v>84</v>
      </c>
      <c r="BK634" s="194">
        <f>ROUND(I634*H634,2)</f>
        <v>0</v>
      </c>
      <c r="BL634" s="19" t="s">
        <v>330</v>
      </c>
      <c r="BM634" s="193" t="s">
        <v>926</v>
      </c>
    </row>
    <row r="635" spans="1:65" s="2" customFormat="1" ht="11.25">
      <c r="A635" s="36"/>
      <c r="B635" s="37"/>
      <c r="C635" s="38"/>
      <c r="D635" s="195" t="s">
        <v>332</v>
      </c>
      <c r="E635" s="38"/>
      <c r="F635" s="196" t="s">
        <v>925</v>
      </c>
      <c r="G635" s="38"/>
      <c r="H635" s="38"/>
      <c r="I635" s="197"/>
      <c r="J635" s="38"/>
      <c r="K635" s="38"/>
      <c r="L635" s="41"/>
      <c r="M635" s="198"/>
      <c r="N635" s="199"/>
      <c r="O635" s="66"/>
      <c r="P635" s="66"/>
      <c r="Q635" s="66"/>
      <c r="R635" s="66"/>
      <c r="S635" s="66"/>
      <c r="T635" s="67"/>
      <c r="U635" s="36"/>
      <c r="V635" s="36"/>
      <c r="W635" s="36"/>
      <c r="X635" s="36"/>
      <c r="Y635" s="36"/>
      <c r="Z635" s="36"/>
      <c r="AA635" s="36"/>
      <c r="AB635" s="36"/>
      <c r="AC635" s="36"/>
      <c r="AD635" s="36"/>
      <c r="AE635" s="36"/>
      <c r="AT635" s="19" t="s">
        <v>332</v>
      </c>
      <c r="AU635" s="19" t="s">
        <v>87</v>
      </c>
    </row>
    <row r="636" spans="1:65" s="15" customFormat="1" ht="11.25">
      <c r="B636" s="223"/>
      <c r="C636" s="224"/>
      <c r="D636" s="195" t="s">
        <v>336</v>
      </c>
      <c r="E636" s="225" t="s">
        <v>19</v>
      </c>
      <c r="F636" s="226" t="s">
        <v>910</v>
      </c>
      <c r="G636" s="224"/>
      <c r="H636" s="225" t="s">
        <v>19</v>
      </c>
      <c r="I636" s="227"/>
      <c r="J636" s="224"/>
      <c r="K636" s="224"/>
      <c r="L636" s="228"/>
      <c r="M636" s="229"/>
      <c r="N636" s="230"/>
      <c r="O636" s="230"/>
      <c r="P636" s="230"/>
      <c r="Q636" s="230"/>
      <c r="R636" s="230"/>
      <c r="S636" s="230"/>
      <c r="T636" s="231"/>
      <c r="AT636" s="232" t="s">
        <v>336</v>
      </c>
      <c r="AU636" s="232" t="s">
        <v>87</v>
      </c>
      <c r="AV636" s="15" t="s">
        <v>84</v>
      </c>
      <c r="AW636" s="15" t="s">
        <v>37</v>
      </c>
      <c r="AX636" s="15" t="s">
        <v>76</v>
      </c>
      <c r="AY636" s="232" t="s">
        <v>324</v>
      </c>
    </row>
    <row r="637" spans="1:65" s="13" customFormat="1" ht="11.25">
      <c r="B637" s="201"/>
      <c r="C637" s="202"/>
      <c r="D637" s="195" t="s">
        <v>336</v>
      </c>
      <c r="E637" s="203" t="s">
        <v>19</v>
      </c>
      <c r="F637" s="204" t="s">
        <v>927</v>
      </c>
      <c r="G637" s="202"/>
      <c r="H637" s="205">
        <v>0.2</v>
      </c>
      <c r="I637" s="206"/>
      <c r="J637" s="202"/>
      <c r="K637" s="202"/>
      <c r="L637" s="207"/>
      <c r="M637" s="208"/>
      <c r="N637" s="209"/>
      <c r="O637" s="209"/>
      <c r="P637" s="209"/>
      <c r="Q637" s="209"/>
      <c r="R637" s="209"/>
      <c r="S637" s="209"/>
      <c r="T637" s="210"/>
      <c r="AT637" s="211" t="s">
        <v>336</v>
      </c>
      <c r="AU637" s="211" t="s">
        <v>87</v>
      </c>
      <c r="AV637" s="13" t="s">
        <v>87</v>
      </c>
      <c r="AW637" s="13" t="s">
        <v>37</v>
      </c>
      <c r="AX637" s="13" t="s">
        <v>76</v>
      </c>
      <c r="AY637" s="211" t="s">
        <v>324</v>
      </c>
    </row>
    <row r="638" spans="1:65" s="13" customFormat="1" ht="11.25">
      <c r="B638" s="201"/>
      <c r="C638" s="202"/>
      <c r="D638" s="195" t="s">
        <v>336</v>
      </c>
      <c r="E638" s="203" t="s">
        <v>19</v>
      </c>
      <c r="F638" s="204" t="s">
        <v>928</v>
      </c>
      <c r="G638" s="202"/>
      <c r="H638" s="205">
        <v>1</v>
      </c>
      <c r="I638" s="206"/>
      <c r="J638" s="202"/>
      <c r="K638" s="202"/>
      <c r="L638" s="207"/>
      <c r="M638" s="208"/>
      <c r="N638" s="209"/>
      <c r="O638" s="209"/>
      <c r="P638" s="209"/>
      <c r="Q638" s="209"/>
      <c r="R638" s="209"/>
      <c r="S638" s="209"/>
      <c r="T638" s="210"/>
      <c r="AT638" s="211" t="s">
        <v>336</v>
      </c>
      <c r="AU638" s="211" t="s">
        <v>87</v>
      </c>
      <c r="AV638" s="13" t="s">
        <v>87</v>
      </c>
      <c r="AW638" s="13" t="s">
        <v>37</v>
      </c>
      <c r="AX638" s="13" t="s">
        <v>76</v>
      </c>
      <c r="AY638" s="211" t="s">
        <v>324</v>
      </c>
    </row>
    <row r="639" spans="1:65" s="13" customFormat="1" ht="11.25">
      <c r="B639" s="201"/>
      <c r="C639" s="202"/>
      <c r="D639" s="195" t="s">
        <v>336</v>
      </c>
      <c r="E639" s="203" t="s">
        <v>19</v>
      </c>
      <c r="F639" s="204" t="s">
        <v>929</v>
      </c>
      <c r="G639" s="202"/>
      <c r="H639" s="205">
        <v>0.625</v>
      </c>
      <c r="I639" s="206"/>
      <c r="J639" s="202"/>
      <c r="K639" s="202"/>
      <c r="L639" s="207"/>
      <c r="M639" s="208"/>
      <c r="N639" s="209"/>
      <c r="O639" s="209"/>
      <c r="P639" s="209"/>
      <c r="Q639" s="209"/>
      <c r="R639" s="209"/>
      <c r="S639" s="209"/>
      <c r="T639" s="210"/>
      <c r="AT639" s="211" t="s">
        <v>336</v>
      </c>
      <c r="AU639" s="211" t="s">
        <v>87</v>
      </c>
      <c r="AV639" s="13" t="s">
        <v>87</v>
      </c>
      <c r="AW639" s="13" t="s">
        <v>37</v>
      </c>
      <c r="AX639" s="13" t="s">
        <v>76</v>
      </c>
      <c r="AY639" s="211" t="s">
        <v>324</v>
      </c>
    </row>
    <row r="640" spans="1:65" s="15" customFormat="1" ht="11.25">
      <c r="B640" s="223"/>
      <c r="C640" s="224"/>
      <c r="D640" s="195" t="s">
        <v>336</v>
      </c>
      <c r="E640" s="225" t="s">
        <v>19</v>
      </c>
      <c r="F640" s="226" t="s">
        <v>919</v>
      </c>
      <c r="G640" s="224"/>
      <c r="H640" s="225" t="s">
        <v>19</v>
      </c>
      <c r="I640" s="227"/>
      <c r="J640" s="224"/>
      <c r="K640" s="224"/>
      <c r="L640" s="228"/>
      <c r="M640" s="229"/>
      <c r="N640" s="230"/>
      <c r="O640" s="230"/>
      <c r="P640" s="230"/>
      <c r="Q640" s="230"/>
      <c r="R640" s="230"/>
      <c r="S640" s="230"/>
      <c r="T640" s="231"/>
      <c r="AT640" s="232" t="s">
        <v>336</v>
      </c>
      <c r="AU640" s="232" t="s">
        <v>87</v>
      </c>
      <c r="AV640" s="15" t="s">
        <v>84</v>
      </c>
      <c r="AW640" s="15" t="s">
        <v>37</v>
      </c>
      <c r="AX640" s="15" t="s">
        <v>76</v>
      </c>
      <c r="AY640" s="232" t="s">
        <v>324</v>
      </c>
    </row>
    <row r="641" spans="1:65" s="13" customFormat="1" ht="11.25">
      <c r="B641" s="201"/>
      <c r="C641" s="202"/>
      <c r="D641" s="195" t="s">
        <v>336</v>
      </c>
      <c r="E641" s="203" t="s">
        <v>19</v>
      </c>
      <c r="F641" s="204" t="s">
        <v>930</v>
      </c>
      <c r="G641" s="202"/>
      <c r="H641" s="205">
        <v>0.64</v>
      </c>
      <c r="I641" s="206"/>
      <c r="J641" s="202"/>
      <c r="K641" s="202"/>
      <c r="L641" s="207"/>
      <c r="M641" s="208"/>
      <c r="N641" s="209"/>
      <c r="O641" s="209"/>
      <c r="P641" s="209"/>
      <c r="Q641" s="209"/>
      <c r="R641" s="209"/>
      <c r="S641" s="209"/>
      <c r="T641" s="210"/>
      <c r="AT641" s="211" t="s">
        <v>336</v>
      </c>
      <c r="AU641" s="211" t="s">
        <v>87</v>
      </c>
      <c r="AV641" s="13" t="s">
        <v>87</v>
      </c>
      <c r="AW641" s="13" t="s">
        <v>37</v>
      </c>
      <c r="AX641" s="13" t="s">
        <v>76</v>
      </c>
      <c r="AY641" s="211" t="s">
        <v>324</v>
      </c>
    </row>
    <row r="642" spans="1:65" s="13" customFormat="1" ht="11.25">
      <c r="B642" s="201"/>
      <c r="C642" s="202"/>
      <c r="D642" s="195" t="s">
        <v>336</v>
      </c>
      <c r="E642" s="203" t="s">
        <v>19</v>
      </c>
      <c r="F642" s="204" t="s">
        <v>931</v>
      </c>
      <c r="G642" s="202"/>
      <c r="H642" s="205">
        <v>1.6</v>
      </c>
      <c r="I642" s="206"/>
      <c r="J642" s="202"/>
      <c r="K642" s="202"/>
      <c r="L642" s="207"/>
      <c r="M642" s="208"/>
      <c r="N642" s="209"/>
      <c r="O642" s="209"/>
      <c r="P642" s="209"/>
      <c r="Q642" s="209"/>
      <c r="R642" s="209"/>
      <c r="S642" s="209"/>
      <c r="T642" s="210"/>
      <c r="AT642" s="211" t="s">
        <v>336</v>
      </c>
      <c r="AU642" s="211" t="s">
        <v>87</v>
      </c>
      <c r="AV642" s="13" t="s">
        <v>87</v>
      </c>
      <c r="AW642" s="13" t="s">
        <v>37</v>
      </c>
      <c r="AX642" s="13" t="s">
        <v>76</v>
      </c>
      <c r="AY642" s="211" t="s">
        <v>324</v>
      </c>
    </row>
    <row r="643" spans="1:65" s="13" customFormat="1" ht="11.25">
      <c r="B643" s="201"/>
      <c r="C643" s="202"/>
      <c r="D643" s="195" t="s">
        <v>336</v>
      </c>
      <c r="E643" s="203" t="s">
        <v>19</v>
      </c>
      <c r="F643" s="204" t="s">
        <v>932</v>
      </c>
      <c r="G643" s="202"/>
      <c r="H643" s="205">
        <v>1.6</v>
      </c>
      <c r="I643" s="206"/>
      <c r="J643" s="202"/>
      <c r="K643" s="202"/>
      <c r="L643" s="207"/>
      <c r="M643" s="208"/>
      <c r="N643" s="209"/>
      <c r="O643" s="209"/>
      <c r="P643" s="209"/>
      <c r="Q643" s="209"/>
      <c r="R643" s="209"/>
      <c r="S643" s="209"/>
      <c r="T643" s="210"/>
      <c r="AT643" s="211" t="s">
        <v>336</v>
      </c>
      <c r="AU643" s="211" t="s">
        <v>87</v>
      </c>
      <c r="AV643" s="13" t="s">
        <v>87</v>
      </c>
      <c r="AW643" s="13" t="s">
        <v>37</v>
      </c>
      <c r="AX643" s="13" t="s">
        <v>76</v>
      </c>
      <c r="AY643" s="211" t="s">
        <v>324</v>
      </c>
    </row>
    <row r="644" spans="1:65" s="14" customFormat="1" ht="11.25">
      <c r="B644" s="212"/>
      <c r="C644" s="213"/>
      <c r="D644" s="195" t="s">
        <v>336</v>
      </c>
      <c r="E644" s="214" t="s">
        <v>155</v>
      </c>
      <c r="F644" s="215" t="s">
        <v>349</v>
      </c>
      <c r="G644" s="213"/>
      <c r="H644" s="216">
        <v>5.665</v>
      </c>
      <c r="I644" s="217"/>
      <c r="J644" s="213"/>
      <c r="K644" s="213"/>
      <c r="L644" s="218"/>
      <c r="M644" s="219"/>
      <c r="N644" s="220"/>
      <c r="O644" s="220"/>
      <c r="P644" s="220"/>
      <c r="Q644" s="220"/>
      <c r="R644" s="220"/>
      <c r="S644" s="220"/>
      <c r="T644" s="221"/>
      <c r="AT644" s="222" t="s">
        <v>336</v>
      </c>
      <c r="AU644" s="222" t="s">
        <v>87</v>
      </c>
      <c r="AV644" s="14" t="s">
        <v>330</v>
      </c>
      <c r="AW644" s="14" t="s">
        <v>37</v>
      </c>
      <c r="AX644" s="14" t="s">
        <v>84</v>
      </c>
      <c r="AY644" s="222" t="s">
        <v>324</v>
      </c>
    </row>
    <row r="645" spans="1:65" s="2" customFormat="1" ht="14.45" customHeight="1">
      <c r="A645" s="36"/>
      <c r="B645" s="37"/>
      <c r="C645" s="244" t="s">
        <v>933</v>
      </c>
      <c r="D645" s="244" t="s">
        <v>588</v>
      </c>
      <c r="E645" s="245" t="s">
        <v>934</v>
      </c>
      <c r="F645" s="246" t="s">
        <v>935</v>
      </c>
      <c r="G645" s="247" t="s">
        <v>157</v>
      </c>
      <c r="H645" s="248">
        <v>0.28299999999999997</v>
      </c>
      <c r="I645" s="249"/>
      <c r="J645" s="250">
        <f>ROUND(I645*H645,2)</f>
        <v>0</v>
      </c>
      <c r="K645" s="246" t="s">
        <v>329</v>
      </c>
      <c r="L645" s="251"/>
      <c r="M645" s="252" t="s">
        <v>19</v>
      </c>
      <c r="N645" s="253" t="s">
        <v>47</v>
      </c>
      <c r="O645" s="66"/>
      <c r="P645" s="191">
        <f>O645*H645</f>
        <v>0</v>
      </c>
      <c r="Q645" s="191">
        <v>1</v>
      </c>
      <c r="R645" s="191">
        <f>Q645*H645</f>
        <v>0.28299999999999997</v>
      </c>
      <c r="S645" s="191">
        <v>0</v>
      </c>
      <c r="T645" s="192">
        <f>S645*H645</f>
        <v>0</v>
      </c>
      <c r="U645" s="36"/>
      <c r="V645" s="36"/>
      <c r="W645" s="36"/>
      <c r="X645" s="36"/>
      <c r="Y645" s="36"/>
      <c r="Z645" s="36"/>
      <c r="AA645" s="36"/>
      <c r="AB645" s="36"/>
      <c r="AC645" s="36"/>
      <c r="AD645" s="36"/>
      <c r="AE645" s="36"/>
      <c r="AR645" s="193" t="s">
        <v>378</v>
      </c>
      <c r="AT645" s="193" t="s">
        <v>588</v>
      </c>
      <c r="AU645" s="193" t="s">
        <v>87</v>
      </c>
      <c r="AY645" s="19" t="s">
        <v>324</v>
      </c>
      <c r="BE645" s="194">
        <f>IF(N645="základní",J645,0)</f>
        <v>0</v>
      </c>
      <c r="BF645" s="194">
        <f>IF(N645="snížená",J645,0)</f>
        <v>0</v>
      </c>
      <c r="BG645" s="194">
        <f>IF(N645="zákl. přenesená",J645,0)</f>
        <v>0</v>
      </c>
      <c r="BH645" s="194">
        <f>IF(N645="sníž. přenesená",J645,0)</f>
        <v>0</v>
      </c>
      <c r="BI645" s="194">
        <f>IF(N645="nulová",J645,0)</f>
        <v>0</v>
      </c>
      <c r="BJ645" s="19" t="s">
        <v>84</v>
      </c>
      <c r="BK645" s="194">
        <f>ROUND(I645*H645,2)</f>
        <v>0</v>
      </c>
      <c r="BL645" s="19" t="s">
        <v>330</v>
      </c>
      <c r="BM645" s="193" t="s">
        <v>936</v>
      </c>
    </row>
    <row r="646" spans="1:65" s="2" customFormat="1" ht="11.25">
      <c r="A646" s="36"/>
      <c r="B646" s="37"/>
      <c r="C646" s="38"/>
      <c r="D646" s="195" t="s">
        <v>332</v>
      </c>
      <c r="E646" s="38"/>
      <c r="F646" s="196" t="s">
        <v>935</v>
      </c>
      <c r="G646" s="38"/>
      <c r="H646" s="38"/>
      <c r="I646" s="197"/>
      <c r="J646" s="38"/>
      <c r="K646" s="38"/>
      <c r="L646" s="41"/>
      <c r="M646" s="198"/>
      <c r="N646" s="199"/>
      <c r="O646" s="66"/>
      <c r="P646" s="66"/>
      <c r="Q646" s="66"/>
      <c r="R646" s="66"/>
      <c r="S646" s="66"/>
      <c r="T646" s="67"/>
      <c r="U646" s="36"/>
      <c r="V646" s="36"/>
      <c r="W646" s="36"/>
      <c r="X646" s="36"/>
      <c r="Y646" s="36"/>
      <c r="Z646" s="36"/>
      <c r="AA646" s="36"/>
      <c r="AB646" s="36"/>
      <c r="AC646" s="36"/>
      <c r="AD646" s="36"/>
      <c r="AE646" s="36"/>
      <c r="AT646" s="19" t="s">
        <v>332</v>
      </c>
      <c r="AU646" s="19" t="s">
        <v>87</v>
      </c>
    </row>
    <row r="647" spans="1:65" s="13" customFormat="1" ht="11.25">
      <c r="B647" s="201"/>
      <c r="C647" s="202"/>
      <c r="D647" s="195" t="s">
        <v>336</v>
      </c>
      <c r="E647" s="203" t="s">
        <v>19</v>
      </c>
      <c r="F647" s="204" t="s">
        <v>937</v>
      </c>
      <c r="G647" s="202"/>
      <c r="H647" s="205">
        <v>0.28299999999999997</v>
      </c>
      <c r="I647" s="206"/>
      <c r="J647" s="202"/>
      <c r="K647" s="202"/>
      <c r="L647" s="207"/>
      <c r="M647" s="208"/>
      <c r="N647" s="209"/>
      <c r="O647" s="209"/>
      <c r="P647" s="209"/>
      <c r="Q647" s="209"/>
      <c r="R647" s="209"/>
      <c r="S647" s="209"/>
      <c r="T647" s="210"/>
      <c r="AT647" s="211" t="s">
        <v>336</v>
      </c>
      <c r="AU647" s="211" t="s">
        <v>87</v>
      </c>
      <c r="AV647" s="13" t="s">
        <v>87</v>
      </c>
      <c r="AW647" s="13" t="s">
        <v>37</v>
      </c>
      <c r="AX647" s="13" t="s">
        <v>84</v>
      </c>
      <c r="AY647" s="211" t="s">
        <v>324</v>
      </c>
    </row>
    <row r="648" spans="1:65" s="12" customFormat="1" ht="22.9" customHeight="1">
      <c r="B648" s="166"/>
      <c r="C648" s="167"/>
      <c r="D648" s="168" t="s">
        <v>75</v>
      </c>
      <c r="E648" s="180" t="s">
        <v>343</v>
      </c>
      <c r="F648" s="180" t="s">
        <v>938</v>
      </c>
      <c r="G648" s="167"/>
      <c r="H648" s="167"/>
      <c r="I648" s="170"/>
      <c r="J648" s="181">
        <f>BK648</f>
        <v>0</v>
      </c>
      <c r="K648" s="167"/>
      <c r="L648" s="172"/>
      <c r="M648" s="173"/>
      <c r="N648" s="174"/>
      <c r="O648" s="174"/>
      <c r="P648" s="175">
        <f>SUM(P649:P917)</f>
        <v>0</v>
      </c>
      <c r="Q648" s="174"/>
      <c r="R648" s="175">
        <f>SUM(R649:R917)</f>
        <v>166.71687193</v>
      </c>
      <c r="S648" s="174"/>
      <c r="T648" s="176">
        <f>SUM(T649:T917)</f>
        <v>0</v>
      </c>
      <c r="AR648" s="177" t="s">
        <v>84</v>
      </c>
      <c r="AT648" s="178" t="s">
        <v>75</v>
      </c>
      <c r="AU648" s="178" t="s">
        <v>84</v>
      </c>
      <c r="AY648" s="177" t="s">
        <v>324</v>
      </c>
      <c r="BK648" s="179">
        <f>SUM(BK649:BK917)</f>
        <v>0</v>
      </c>
    </row>
    <row r="649" spans="1:65" s="2" customFormat="1" ht="14.45" customHeight="1">
      <c r="A649" s="36"/>
      <c r="B649" s="37"/>
      <c r="C649" s="182" t="s">
        <v>939</v>
      </c>
      <c r="D649" s="182" t="s">
        <v>326</v>
      </c>
      <c r="E649" s="183" t="s">
        <v>940</v>
      </c>
      <c r="F649" s="184" t="s">
        <v>941</v>
      </c>
      <c r="G649" s="185" t="s">
        <v>152</v>
      </c>
      <c r="H649" s="186">
        <v>0.41</v>
      </c>
      <c r="I649" s="187"/>
      <c r="J649" s="188">
        <f>ROUND(I649*H649,2)</f>
        <v>0</v>
      </c>
      <c r="K649" s="184" t="s">
        <v>329</v>
      </c>
      <c r="L649" s="41"/>
      <c r="M649" s="189" t="s">
        <v>19</v>
      </c>
      <c r="N649" s="190" t="s">
        <v>47</v>
      </c>
      <c r="O649" s="66"/>
      <c r="P649" s="191">
        <f>O649*H649</f>
        <v>0</v>
      </c>
      <c r="Q649" s="191">
        <v>2.6770200000000002</v>
      </c>
      <c r="R649" s="191">
        <f>Q649*H649</f>
        <v>1.0975782000000001</v>
      </c>
      <c r="S649" s="191">
        <v>0</v>
      </c>
      <c r="T649" s="192">
        <f>S649*H649</f>
        <v>0</v>
      </c>
      <c r="U649" s="36"/>
      <c r="V649" s="36"/>
      <c r="W649" s="36"/>
      <c r="X649" s="36"/>
      <c r="Y649" s="36"/>
      <c r="Z649" s="36"/>
      <c r="AA649" s="36"/>
      <c r="AB649" s="36"/>
      <c r="AC649" s="36"/>
      <c r="AD649" s="36"/>
      <c r="AE649" s="36"/>
      <c r="AR649" s="193" t="s">
        <v>330</v>
      </c>
      <c r="AT649" s="193" t="s">
        <v>326</v>
      </c>
      <c r="AU649" s="193" t="s">
        <v>87</v>
      </c>
      <c r="AY649" s="19" t="s">
        <v>324</v>
      </c>
      <c r="BE649" s="194">
        <f>IF(N649="základní",J649,0)</f>
        <v>0</v>
      </c>
      <c r="BF649" s="194">
        <f>IF(N649="snížená",J649,0)</f>
        <v>0</v>
      </c>
      <c r="BG649" s="194">
        <f>IF(N649="zákl. přenesená",J649,0)</f>
        <v>0</v>
      </c>
      <c r="BH649" s="194">
        <f>IF(N649="sníž. přenesená",J649,0)</f>
        <v>0</v>
      </c>
      <c r="BI649" s="194">
        <f>IF(N649="nulová",J649,0)</f>
        <v>0</v>
      </c>
      <c r="BJ649" s="19" t="s">
        <v>84</v>
      </c>
      <c r="BK649" s="194">
        <f>ROUND(I649*H649,2)</f>
        <v>0</v>
      </c>
      <c r="BL649" s="19" t="s">
        <v>330</v>
      </c>
      <c r="BM649" s="193" t="s">
        <v>942</v>
      </c>
    </row>
    <row r="650" spans="1:65" s="2" customFormat="1" ht="29.25">
      <c r="A650" s="36"/>
      <c r="B650" s="37"/>
      <c r="C650" s="38"/>
      <c r="D650" s="195" t="s">
        <v>332</v>
      </c>
      <c r="E650" s="38"/>
      <c r="F650" s="196" t="s">
        <v>943</v>
      </c>
      <c r="G650" s="38"/>
      <c r="H650" s="38"/>
      <c r="I650" s="197"/>
      <c r="J650" s="38"/>
      <c r="K650" s="38"/>
      <c r="L650" s="41"/>
      <c r="M650" s="198"/>
      <c r="N650" s="199"/>
      <c r="O650" s="66"/>
      <c r="P650" s="66"/>
      <c r="Q650" s="66"/>
      <c r="R650" s="66"/>
      <c r="S650" s="66"/>
      <c r="T650" s="67"/>
      <c r="U650" s="36"/>
      <c r="V650" s="36"/>
      <c r="W650" s="36"/>
      <c r="X650" s="36"/>
      <c r="Y650" s="36"/>
      <c r="Z650" s="36"/>
      <c r="AA650" s="36"/>
      <c r="AB650" s="36"/>
      <c r="AC650" s="36"/>
      <c r="AD650" s="36"/>
      <c r="AE650" s="36"/>
      <c r="AT650" s="19" t="s">
        <v>332</v>
      </c>
      <c r="AU650" s="19" t="s">
        <v>87</v>
      </c>
    </row>
    <row r="651" spans="1:65" s="2" customFormat="1" ht="48.75">
      <c r="A651" s="36"/>
      <c r="B651" s="37"/>
      <c r="C651" s="38"/>
      <c r="D651" s="195" t="s">
        <v>334</v>
      </c>
      <c r="E651" s="38"/>
      <c r="F651" s="200" t="s">
        <v>944</v>
      </c>
      <c r="G651" s="38"/>
      <c r="H651" s="38"/>
      <c r="I651" s="197"/>
      <c r="J651" s="38"/>
      <c r="K651" s="38"/>
      <c r="L651" s="41"/>
      <c r="M651" s="198"/>
      <c r="N651" s="199"/>
      <c r="O651" s="66"/>
      <c r="P651" s="66"/>
      <c r="Q651" s="66"/>
      <c r="R651" s="66"/>
      <c r="S651" s="66"/>
      <c r="T651" s="67"/>
      <c r="U651" s="36"/>
      <c r="V651" s="36"/>
      <c r="W651" s="36"/>
      <c r="X651" s="36"/>
      <c r="Y651" s="36"/>
      <c r="Z651" s="36"/>
      <c r="AA651" s="36"/>
      <c r="AB651" s="36"/>
      <c r="AC651" s="36"/>
      <c r="AD651" s="36"/>
      <c r="AE651" s="36"/>
      <c r="AT651" s="19" t="s">
        <v>334</v>
      </c>
      <c r="AU651" s="19" t="s">
        <v>87</v>
      </c>
    </row>
    <row r="652" spans="1:65" s="2" customFormat="1" ht="19.5">
      <c r="A652" s="36"/>
      <c r="B652" s="37"/>
      <c r="C652" s="38"/>
      <c r="D652" s="195" t="s">
        <v>727</v>
      </c>
      <c r="E652" s="38"/>
      <c r="F652" s="200" t="s">
        <v>945</v>
      </c>
      <c r="G652" s="38"/>
      <c r="H652" s="38"/>
      <c r="I652" s="197"/>
      <c r="J652" s="38"/>
      <c r="K652" s="38"/>
      <c r="L652" s="41"/>
      <c r="M652" s="198"/>
      <c r="N652" s="199"/>
      <c r="O652" s="66"/>
      <c r="P652" s="66"/>
      <c r="Q652" s="66"/>
      <c r="R652" s="66"/>
      <c r="S652" s="66"/>
      <c r="T652" s="67"/>
      <c r="U652" s="36"/>
      <c r="V652" s="36"/>
      <c r="W652" s="36"/>
      <c r="X652" s="36"/>
      <c r="Y652" s="36"/>
      <c r="Z652" s="36"/>
      <c r="AA652" s="36"/>
      <c r="AB652" s="36"/>
      <c r="AC652" s="36"/>
      <c r="AD652" s="36"/>
      <c r="AE652" s="36"/>
      <c r="AT652" s="19" t="s">
        <v>727</v>
      </c>
      <c r="AU652" s="19" t="s">
        <v>87</v>
      </c>
    </row>
    <row r="653" spans="1:65" s="13" customFormat="1" ht="11.25">
      <c r="B653" s="201"/>
      <c r="C653" s="202"/>
      <c r="D653" s="195" t="s">
        <v>336</v>
      </c>
      <c r="E653" s="203" t="s">
        <v>19</v>
      </c>
      <c r="F653" s="204" t="s">
        <v>946</v>
      </c>
      <c r="G653" s="202"/>
      <c r="H653" s="205">
        <v>0.41</v>
      </c>
      <c r="I653" s="206"/>
      <c r="J653" s="202"/>
      <c r="K653" s="202"/>
      <c r="L653" s="207"/>
      <c r="M653" s="208"/>
      <c r="N653" s="209"/>
      <c r="O653" s="209"/>
      <c r="P653" s="209"/>
      <c r="Q653" s="209"/>
      <c r="R653" s="209"/>
      <c r="S653" s="209"/>
      <c r="T653" s="210"/>
      <c r="AT653" s="211" t="s">
        <v>336</v>
      </c>
      <c r="AU653" s="211" t="s">
        <v>87</v>
      </c>
      <c r="AV653" s="13" t="s">
        <v>87</v>
      </c>
      <c r="AW653" s="13" t="s">
        <v>37</v>
      </c>
      <c r="AX653" s="13" t="s">
        <v>84</v>
      </c>
      <c r="AY653" s="211" t="s">
        <v>324</v>
      </c>
    </row>
    <row r="654" spans="1:65" s="2" customFormat="1" ht="14.45" customHeight="1">
      <c r="A654" s="36"/>
      <c r="B654" s="37"/>
      <c r="C654" s="182" t="s">
        <v>947</v>
      </c>
      <c r="D654" s="182" t="s">
        <v>326</v>
      </c>
      <c r="E654" s="183" t="s">
        <v>948</v>
      </c>
      <c r="F654" s="184" t="s">
        <v>949</v>
      </c>
      <c r="G654" s="185" t="s">
        <v>152</v>
      </c>
      <c r="H654" s="186">
        <v>0.95599999999999996</v>
      </c>
      <c r="I654" s="187"/>
      <c r="J654" s="188">
        <f>ROUND(I654*H654,2)</f>
        <v>0</v>
      </c>
      <c r="K654" s="184" t="s">
        <v>329</v>
      </c>
      <c r="L654" s="41"/>
      <c r="M654" s="189" t="s">
        <v>19</v>
      </c>
      <c r="N654" s="190" t="s">
        <v>47</v>
      </c>
      <c r="O654" s="66"/>
      <c r="P654" s="191">
        <f>O654*H654</f>
        <v>0</v>
      </c>
      <c r="Q654" s="191">
        <v>3.11388</v>
      </c>
      <c r="R654" s="191">
        <f>Q654*H654</f>
        <v>2.9768692799999998</v>
      </c>
      <c r="S654" s="191">
        <v>0</v>
      </c>
      <c r="T654" s="192">
        <f>S654*H654</f>
        <v>0</v>
      </c>
      <c r="U654" s="36"/>
      <c r="V654" s="36"/>
      <c r="W654" s="36"/>
      <c r="X654" s="36"/>
      <c r="Y654" s="36"/>
      <c r="Z654" s="36"/>
      <c r="AA654" s="36"/>
      <c r="AB654" s="36"/>
      <c r="AC654" s="36"/>
      <c r="AD654" s="36"/>
      <c r="AE654" s="36"/>
      <c r="AR654" s="193" t="s">
        <v>330</v>
      </c>
      <c r="AT654" s="193" t="s">
        <v>326</v>
      </c>
      <c r="AU654" s="193" t="s">
        <v>87</v>
      </c>
      <c r="AY654" s="19" t="s">
        <v>324</v>
      </c>
      <c r="BE654" s="194">
        <f>IF(N654="základní",J654,0)</f>
        <v>0</v>
      </c>
      <c r="BF654" s="194">
        <f>IF(N654="snížená",J654,0)</f>
        <v>0</v>
      </c>
      <c r="BG654" s="194">
        <f>IF(N654="zákl. přenesená",J654,0)</f>
        <v>0</v>
      </c>
      <c r="BH654" s="194">
        <f>IF(N654="sníž. přenesená",J654,0)</f>
        <v>0</v>
      </c>
      <c r="BI654" s="194">
        <f>IF(N654="nulová",J654,0)</f>
        <v>0</v>
      </c>
      <c r="BJ654" s="19" t="s">
        <v>84</v>
      </c>
      <c r="BK654" s="194">
        <f>ROUND(I654*H654,2)</f>
        <v>0</v>
      </c>
      <c r="BL654" s="19" t="s">
        <v>330</v>
      </c>
      <c r="BM654" s="193" t="s">
        <v>950</v>
      </c>
    </row>
    <row r="655" spans="1:65" s="2" customFormat="1" ht="29.25">
      <c r="A655" s="36"/>
      <c r="B655" s="37"/>
      <c r="C655" s="38"/>
      <c r="D655" s="195" t="s">
        <v>332</v>
      </c>
      <c r="E655" s="38"/>
      <c r="F655" s="196" t="s">
        <v>951</v>
      </c>
      <c r="G655" s="38"/>
      <c r="H655" s="38"/>
      <c r="I655" s="197"/>
      <c r="J655" s="38"/>
      <c r="K655" s="38"/>
      <c r="L655" s="41"/>
      <c r="M655" s="198"/>
      <c r="N655" s="199"/>
      <c r="O655" s="66"/>
      <c r="P655" s="66"/>
      <c r="Q655" s="66"/>
      <c r="R655" s="66"/>
      <c r="S655" s="66"/>
      <c r="T655" s="67"/>
      <c r="U655" s="36"/>
      <c r="V655" s="36"/>
      <c r="W655" s="36"/>
      <c r="X655" s="36"/>
      <c r="Y655" s="36"/>
      <c r="Z655" s="36"/>
      <c r="AA655" s="36"/>
      <c r="AB655" s="36"/>
      <c r="AC655" s="36"/>
      <c r="AD655" s="36"/>
      <c r="AE655" s="36"/>
      <c r="AT655" s="19" t="s">
        <v>332</v>
      </c>
      <c r="AU655" s="19" t="s">
        <v>87</v>
      </c>
    </row>
    <row r="656" spans="1:65" s="2" customFormat="1" ht="48.75">
      <c r="A656" s="36"/>
      <c r="B656" s="37"/>
      <c r="C656" s="38"/>
      <c r="D656" s="195" t="s">
        <v>334</v>
      </c>
      <c r="E656" s="38"/>
      <c r="F656" s="200" t="s">
        <v>944</v>
      </c>
      <c r="G656" s="38"/>
      <c r="H656" s="38"/>
      <c r="I656" s="197"/>
      <c r="J656" s="38"/>
      <c r="K656" s="38"/>
      <c r="L656" s="41"/>
      <c r="M656" s="198"/>
      <c r="N656" s="199"/>
      <c r="O656" s="66"/>
      <c r="P656" s="66"/>
      <c r="Q656" s="66"/>
      <c r="R656" s="66"/>
      <c r="S656" s="66"/>
      <c r="T656" s="67"/>
      <c r="U656" s="36"/>
      <c r="V656" s="36"/>
      <c r="W656" s="36"/>
      <c r="X656" s="36"/>
      <c r="Y656" s="36"/>
      <c r="Z656" s="36"/>
      <c r="AA656" s="36"/>
      <c r="AB656" s="36"/>
      <c r="AC656" s="36"/>
      <c r="AD656" s="36"/>
      <c r="AE656" s="36"/>
      <c r="AT656" s="19" t="s">
        <v>334</v>
      </c>
      <c r="AU656" s="19" t="s">
        <v>87</v>
      </c>
    </row>
    <row r="657" spans="1:65" s="2" customFormat="1" ht="29.25">
      <c r="A657" s="36"/>
      <c r="B657" s="37"/>
      <c r="C657" s="38"/>
      <c r="D657" s="195" t="s">
        <v>727</v>
      </c>
      <c r="E657" s="38"/>
      <c r="F657" s="200" t="s">
        <v>952</v>
      </c>
      <c r="G657" s="38"/>
      <c r="H657" s="38"/>
      <c r="I657" s="197"/>
      <c r="J657" s="38"/>
      <c r="K657" s="38"/>
      <c r="L657" s="41"/>
      <c r="M657" s="198"/>
      <c r="N657" s="199"/>
      <c r="O657" s="66"/>
      <c r="P657" s="66"/>
      <c r="Q657" s="66"/>
      <c r="R657" s="66"/>
      <c r="S657" s="66"/>
      <c r="T657" s="67"/>
      <c r="U657" s="36"/>
      <c r="V657" s="36"/>
      <c r="W657" s="36"/>
      <c r="X657" s="36"/>
      <c r="Y657" s="36"/>
      <c r="Z657" s="36"/>
      <c r="AA657" s="36"/>
      <c r="AB657" s="36"/>
      <c r="AC657" s="36"/>
      <c r="AD657" s="36"/>
      <c r="AE657" s="36"/>
      <c r="AT657" s="19" t="s">
        <v>727</v>
      </c>
      <c r="AU657" s="19" t="s">
        <v>87</v>
      </c>
    </row>
    <row r="658" spans="1:65" s="13" customFormat="1" ht="11.25">
      <c r="B658" s="201"/>
      <c r="C658" s="202"/>
      <c r="D658" s="195" t="s">
        <v>336</v>
      </c>
      <c r="E658" s="203" t="s">
        <v>19</v>
      </c>
      <c r="F658" s="204" t="s">
        <v>953</v>
      </c>
      <c r="G658" s="202"/>
      <c r="H658" s="205">
        <v>0.95599999999999996</v>
      </c>
      <c r="I658" s="206"/>
      <c r="J658" s="202"/>
      <c r="K658" s="202"/>
      <c r="L658" s="207"/>
      <c r="M658" s="208"/>
      <c r="N658" s="209"/>
      <c r="O658" s="209"/>
      <c r="P658" s="209"/>
      <c r="Q658" s="209"/>
      <c r="R658" s="209"/>
      <c r="S658" s="209"/>
      <c r="T658" s="210"/>
      <c r="AT658" s="211" t="s">
        <v>336</v>
      </c>
      <c r="AU658" s="211" t="s">
        <v>87</v>
      </c>
      <c r="AV658" s="13" t="s">
        <v>87</v>
      </c>
      <c r="AW658" s="13" t="s">
        <v>37</v>
      </c>
      <c r="AX658" s="13" t="s">
        <v>84</v>
      </c>
      <c r="AY658" s="211" t="s">
        <v>324</v>
      </c>
    </row>
    <row r="659" spans="1:65" s="2" customFormat="1" ht="14.45" customHeight="1">
      <c r="A659" s="36"/>
      <c r="B659" s="37"/>
      <c r="C659" s="182" t="s">
        <v>954</v>
      </c>
      <c r="D659" s="182" t="s">
        <v>326</v>
      </c>
      <c r="E659" s="183" t="s">
        <v>955</v>
      </c>
      <c r="F659" s="184" t="s">
        <v>949</v>
      </c>
      <c r="G659" s="185" t="s">
        <v>152</v>
      </c>
      <c r="H659" s="186">
        <v>24.780999999999999</v>
      </c>
      <c r="I659" s="187"/>
      <c r="J659" s="188">
        <f>ROUND(I659*H659,2)</f>
        <v>0</v>
      </c>
      <c r="K659" s="184" t="s">
        <v>329</v>
      </c>
      <c r="L659" s="41"/>
      <c r="M659" s="189" t="s">
        <v>19</v>
      </c>
      <c r="N659" s="190" t="s">
        <v>47</v>
      </c>
      <c r="O659" s="66"/>
      <c r="P659" s="191">
        <f>O659*H659</f>
        <v>0</v>
      </c>
      <c r="Q659" s="191">
        <v>3.11388</v>
      </c>
      <c r="R659" s="191">
        <f>Q659*H659</f>
        <v>77.165060279999992</v>
      </c>
      <c r="S659" s="191">
        <v>0</v>
      </c>
      <c r="T659" s="192">
        <f>S659*H659</f>
        <v>0</v>
      </c>
      <c r="U659" s="36"/>
      <c r="V659" s="36"/>
      <c r="W659" s="36"/>
      <c r="X659" s="36"/>
      <c r="Y659" s="36"/>
      <c r="Z659" s="36"/>
      <c r="AA659" s="36"/>
      <c r="AB659" s="36"/>
      <c r="AC659" s="36"/>
      <c r="AD659" s="36"/>
      <c r="AE659" s="36"/>
      <c r="AR659" s="193" t="s">
        <v>330</v>
      </c>
      <c r="AT659" s="193" t="s">
        <v>326</v>
      </c>
      <c r="AU659" s="193" t="s">
        <v>87</v>
      </c>
      <c r="AY659" s="19" t="s">
        <v>324</v>
      </c>
      <c r="BE659" s="194">
        <f>IF(N659="základní",J659,0)</f>
        <v>0</v>
      </c>
      <c r="BF659" s="194">
        <f>IF(N659="snížená",J659,0)</f>
        <v>0</v>
      </c>
      <c r="BG659" s="194">
        <f>IF(N659="zákl. přenesená",J659,0)</f>
        <v>0</v>
      </c>
      <c r="BH659" s="194">
        <f>IF(N659="sníž. přenesená",J659,0)</f>
        <v>0</v>
      </c>
      <c r="BI659" s="194">
        <f>IF(N659="nulová",J659,0)</f>
        <v>0</v>
      </c>
      <c r="BJ659" s="19" t="s">
        <v>84</v>
      </c>
      <c r="BK659" s="194">
        <f>ROUND(I659*H659,2)</f>
        <v>0</v>
      </c>
      <c r="BL659" s="19" t="s">
        <v>330</v>
      </c>
      <c r="BM659" s="193" t="s">
        <v>956</v>
      </c>
    </row>
    <row r="660" spans="1:65" s="2" customFormat="1" ht="29.25">
      <c r="A660" s="36"/>
      <c r="B660" s="37"/>
      <c r="C660" s="38"/>
      <c r="D660" s="195" t="s">
        <v>332</v>
      </c>
      <c r="E660" s="38"/>
      <c r="F660" s="196" t="s">
        <v>951</v>
      </c>
      <c r="G660" s="38"/>
      <c r="H660" s="38"/>
      <c r="I660" s="197"/>
      <c r="J660" s="38"/>
      <c r="K660" s="38"/>
      <c r="L660" s="41"/>
      <c r="M660" s="198"/>
      <c r="N660" s="199"/>
      <c r="O660" s="66"/>
      <c r="P660" s="66"/>
      <c r="Q660" s="66"/>
      <c r="R660" s="66"/>
      <c r="S660" s="66"/>
      <c r="T660" s="67"/>
      <c r="U660" s="36"/>
      <c r="V660" s="36"/>
      <c r="W660" s="36"/>
      <c r="X660" s="36"/>
      <c r="Y660" s="36"/>
      <c r="Z660" s="36"/>
      <c r="AA660" s="36"/>
      <c r="AB660" s="36"/>
      <c r="AC660" s="36"/>
      <c r="AD660" s="36"/>
      <c r="AE660" s="36"/>
      <c r="AT660" s="19" t="s">
        <v>332</v>
      </c>
      <c r="AU660" s="19" t="s">
        <v>87</v>
      </c>
    </row>
    <row r="661" spans="1:65" s="2" customFormat="1" ht="48.75">
      <c r="A661" s="36"/>
      <c r="B661" s="37"/>
      <c r="C661" s="38"/>
      <c r="D661" s="195" t="s">
        <v>334</v>
      </c>
      <c r="E661" s="38"/>
      <c r="F661" s="200" t="s">
        <v>944</v>
      </c>
      <c r="G661" s="38"/>
      <c r="H661" s="38"/>
      <c r="I661" s="197"/>
      <c r="J661" s="38"/>
      <c r="K661" s="38"/>
      <c r="L661" s="41"/>
      <c r="M661" s="198"/>
      <c r="N661" s="199"/>
      <c r="O661" s="66"/>
      <c r="P661" s="66"/>
      <c r="Q661" s="66"/>
      <c r="R661" s="66"/>
      <c r="S661" s="66"/>
      <c r="T661" s="67"/>
      <c r="U661" s="36"/>
      <c r="V661" s="36"/>
      <c r="W661" s="36"/>
      <c r="X661" s="36"/>
      <c r="Y661" s="36"/>
      <c r="Z661" s="36"/>
      <c r="AA661" s="36"/>
      <c r="AB661" s="36"/>
      <c r="AC661" s="36"/>
      <c r="AD661" s="36"/>
      <c r="AE661" s="36"/>
      <c r="AT661" s="19" t="s">
        <v>334</v>
      </c>
      <c r="AU661" s="19" t="s">
        <v>87</v>
      </c>
    </row>
    <row r="662" spans="1:65" s="2" customFormat="1" ht="48.75">
      <c r="A662" s="36"/>
      <c r="B662" s="37"/>
      <c r="C662" s="38"/>
      <c r="D662" s="195" t="s">
        <v>727</v>
      </c>
      <c r="E662" s="38"/>
      <c r="F662" s="200" t="s">
        <v>957</v>
      </c>
      <c r="G662" s="38"/>
      <c r="H662" s="38"/>
      <c r="I662" s="197"/>
      <c r="J662" s="38"/>
      <c r="K662" s="38"/>
      <c r="L662" s="41"/>
      <c r="M662" s="198"/>
      <c r="N662" s="199"/>
      <c r="O662" s="66"/>
      <c r="P662" s="66"/>
      <c r="Q662" s="66"/>
      <c r="R662" s="66"/>
      <c r="S662" s="66"/>
      <c r="T662" s="67"/>
      <c r="U662" s="36"/>
      <c r="V662" s="36"/>
      <c r="W662" s="36"/>
      <c r="X662" s="36"/>
      <c r="Y662" s="36"/>
      <c r="Z662" s="36"/>
      <c r="AA662" s="36"/>
      <c r="AB662" s="36"/>
      <c r="AC662" s="36"/>
      <c r="AD662" s="36"/>
      <c r="AE662" s="36"/>
      <c r="AT662" s="19" t="s">
        <v>727</v>
      </c>
      <c r="AU662" s="19" t="s">
        <v>87</v>
      </c>
    </row>
    <row r="663" spans="1:65" s="15" customFormat="1" ht="11.25">
      <c r="B663" s="223"/>
      <c r="C663" s="224"/>
      <c r="D663" s="195" t="s">
        <v>336</v>
      </c>
      <c r="E663" s="225" t="s">
        <v>19</v>
      </c>
      <c r="F663" s="226" t="s">
        <v>958</v>
      </c>
      <c r="G663" s="224"/>
      <c r="H663" s="225" t="s">
        <v>19</v>
      </c>
      <c r="I663" s="227"/>
      <c r="J663" s="224"/>
      <c r="K663" s="224"/>
      <c r="L663" s="228"/>
      <c r="M663" s="229"/>
      <c r="N663" s="230"/>
      <c r="O663" s="230"/>
      <c r="P663" s="230"/>
      <c r="Q663" s="230"/>
      <c r="R663" s="230"/>
      <c r="S663" s="230"/>
      <c r="T663" s="231"/>
      <c r="AT663" s="232" t="s">
        <v>336</v>
      </c>
      <c r="AU663" s="232" t="s">
        <v>87</v>
      </c>
      <c r="AV663" s="15" t="s">
        <v>84</v>
      </c>
      <c r="AW663" s="15" t="s">
        <v>37</v>
      </c>
      <c r="AX663" s="15" t="s">
        <v>76</v>
      </c>
      <c r="AY663" s="232" t="s">
        <v>324</v>
      </c>
    </row>
    <row r="664" spans="1:65" s="15" customFormat="1" ht="11.25">
      <c r="B664" s="223"/>
      <c r="C664" s="224"/>
      <c r="D664" s="195" t="s">
        <v>336</v>
      </c>
      <c r="E664" s="225" t="s">
        <v>19</v>
      </c>
      <c r="F664" s="226" t="s">
        <v>959</v>
      </c>
      <c r="G664" s="224"/>
      <c r="H664" s="225" t="s">
        <v>19</v>
      </c>
      <c r="I664" s="227"/>
      <c r="J664" s="224"/>
      <c r="K664" s="224"/>
      <c r="L664" s="228"/>
      <c r="M664" s="229"/>
      <c r="N664" s="230"/>
      <c r="O664" s="230"/>
      <c r="P664" s="230"/>
      <c r="Q664" s="230"/>
      <c r="R664" s="230"/>
      <c r="S664" s="230"/>
      <c r="T664" s="231"/>
      <c r="AT664" s="232" t="s">
        <v>336</v>
      </c>
      <c r="AU664" s="232" t="s">
        <v>87</v>
      </c>
      <c r="AV664" s="15" t="s">
        <v>84</v>
      </c>
      <c r="AW664" s="15" t="s">
        <v>37</v>
      </c>
      <c r="AX664" s="15" t="s">
        <v>76</v>
      </c>
      <c r="AY664" s="232" t="s">
        <v>324</v>
      </c>
    </row>
    <row r="665" spans="1:65" s="13" customFormat="1" ht="11.25">
      <c r="B665" s="201"/>
      <c r="C665" s="202"/>
      <c r="D665" s="195" t="s">
        <v>336</v>
      </c>
      <c r="E665" s="203" t="s">
        <v>19</v>
      </c>
      <c r="F665" s="204" t="s">
        <v>960</v>
      </c>
      <c r="G665" s="202"/>
      <c r="H665" s="205">
        <v>0.68799999999999994</v>
      </c>
      <c r="I665" s="206"/>
      <c r="J665" s="202"/>
      <c r="K665" s="202"/>
      <c r="L665" s="207"/>
      <c r="M665" s="208"/>
      <c r="N665" s="209"/>
      <c r="O665" s="209"/>
      <c r="P665" s="209"/>
      <c r="Q665" s="209"/>
      <c r="R665" s="209"/>
      <c r="S665" s="209"/>
      <c r="T665" s="210"/>
      <c r="AT665" s="211" t="s">
        <v>336</v>
      </c>
      <c r="AU665" s="211" t="s">
        <v>87</v>
      </c>
      <c r="AV665" s="13" t="s">
        <v>87</v>
      </c>
      <c r="AW665" s="13" t="s">
        <v>37</v>
      </c>
      <c r="AX665" s="13" t="s">
        <v>76</v>
      </c>
      <c r="AY665" s="211" t="s">
        <v>324</v>
      </c>
    </row>
    <row r="666" spans="1:65" s="13" customFormat="1" ht="11.25">
      <c r="B666" s="201"/>
      <c r="C666" s="202"/>
      <c r="D666" s="195" t="s">
        <v>336</v>
      </c>
      <c r="E666" s="203" t="s">
        <v>19</v>
      </c>
      <c r="F666" s="204" t="s">
        <v>961</v>
      </c>
      <c r="G666" s="202"/>
      <c r="H666" s="205">
        <v>1.76</v>
      </c>
      <c r="I666" s="206"/>
      <c r="J666" s="202"/>
      <c r="K666" s="202"/>
      <c r="L666" s="207"/>
      <c r="M666" s="208"/>
      <c r="N666" s="209"/>
      <c r="O666" s="209"/>
      <c r="P666" s="209"/>
      <c r="Q666" s="209"/>
      <c r="R666" s="209"/>
      <c r="S666" s="209"/>
      <c r="T666" s="210"/>
      <c r="AT666" s="211" t="s">
        <v>336</v>
      </c>
      <c r="AU666" s="211" t="s">
        <v>87</v>
      </c>
      <c r="AV666" s="13" t="s">
        <v>87</v>
      </c>
      <c r="AW666" s="13" t="s">
        <v>37</v>
      </c>
      <c r="AX666" s="13" t="s">
        <v>76</v>
      </c>
      <c r="AY666" s="211" t="s">
        <v>324</v>
      </c>
    </row>
    <row r="667" spans="1:65" s="13" customFormat="1" ht="11.25">
      <c r="B667" s="201"/>
      <c r="C667" s="202"/>
      <c r="D667" s="195" t="s">
        <v>336</v>
      </c>
      <c r="E667" s="203" t="s">
        <v>19</v>
      </c>
      <c r="F667" s="204" t="s">
        <v>962</v>
      </c>
      <c r="G667" s="202"/>
      <c r="H667" s="205">
        <v>1.917</v>
      </c>
      <c r="I667" s="206"/>
      <c r="J667" s="202"/>
      <c r="K667" s="202"/>
      <c r="L667" s="207"/>
      <c r="M667" s="208"/>
      <c r="N667" s="209"/>
      <c r="O667" s="209"/>
      <c r="P667" s="209"/>
      <c r="Q667" s="209"/>
      <c r="R667" s="209"/>
      <c r="S667" s="209"/>
      <c r="T667" s="210"/>
      <c r="AT667" s="211" t="s">
        <v>336</v>
      </c>
      <c r="AU667" s="211" t="s">
        <v>87</v>
      </c>
      <c r="AV667" s="13" t="s">
        <v>87</v>
      </c>
      <c r="AW667" s="13" t="s">
        <v>37</v>
      </c>
      <c r="AX667" s="13" t="s">
        <v>76</v>
      </c>
      <c r="AY667" s="211" t="s">
        <v>324</v>
      </c>
    </row>
    <row r="668" spans="1:65" s="13" customFormat="1" ht="11.25">
      <c r="B668" s="201"/>
      <c r="C668" s="202"/>
      <c r="D668" s="195" t="s">
        <v>336</v>
      </c>
      <c r="E668" s="203" t="s">
        <v>19</v>
      </c>
      <c r="F668" s="204" t="s">
        <v>963</v>
      </c>
      <c r="G668" s="202"/>
      <c r="H668" s="205">
        <v>2.2120000000000002</v>
      </c>
      <c r="I668" s="206"/>
      <c r="J668" s="202"/>
      <c r="K668" s="202"/>
      <c r="L668" s="207"/>
      <c r="M668" s="208"/>
      <c r="N668" s="209"/>
      <c r="O668" s="209"/>
      <c r="P668" s="209"/>
      <c r="Q668" s="209"/>
      <c r="R668" s="209"/>
      <c r="S668" s="209"/>
      <c r="T668" s="210"/>
      <c r="AT668" s="211" t="s">
        <v>336</v>
      </c>
      <c r="AU668" s="211" t="s">
        <v>87</v>
      </c>
      <c r="AV668" s="13" t="s">
        <v>87</v>
      </c>
      <c r="AW668" s="13" t="s">
        <v>37</v>
      </c>
      <c r="AX668" s="13" t="s">
        <v>76</v>
      </c>
      <c r="AY668" s="211" t="s">
        <v>324</v>
      </c>
    </row>
    <row r="669" spans="1:65" s="13" customFormat="1" ht="11.25">
      <c r="B669" s="201"/>
      <c r="C669" s="202"/>
      <c r="D669" s="195" t="s">
        <v>336</v>
      </c>
      <c r="E669" s="203" t="s">
        <v>19</v>
      </c>
      <c r="F669" s="204" t="s">
        <v>964</v>
      </c>
      <c r="G669" s="202"/>
      <c r="H669" s="205">
        <v>2.3690000000000002</v>
      </c>
      <c r="I669" s="206"/>
      <c r="J669" s="202"/>
      <c r="K669" s="202"/>
      <c r="L669" s="207"/>
      <c r="M669" s="208"/>
      <c r="N669" s="209"/>
      <c r="O669" s="209"/>
      <c r="P669" s="209"/>
      <c r="Q669" s="209"/>
      <c r="R669" s="209"/>
      <c r="S669" s="209"/>
      <c r="T669" s="210"/>
      <c r="AT669" s="211" t="s">
        <v>336</v>
      </c>
      <c r="AU669" s="211" t="s">
        <v>87</v>
      </c>
      <c r="AV669" s="13" t="s">
        <v>87</v>
      </c>
      <c r="AW669" s="13" t="s">
        <v>37</v>
      </c>
      <c r="AX669" s="13" t="s">
        <v>76</v>
      </c>
      <c r="AY669" s="211" t="s">
        <v>324</v>
      </c>
    </row>
    <row r="670" spans="1:65" s="13" customFormat="1" ht="11.25">
      <c r="B670" s="201"/>
      <c r="C670" s="202"/>
      <c r="D670" s="195" t="s">
        <v>336</v>
      </c>
      <c r="E670" s="203" t="s">
        <v>19</v>
      </c>
      <c r="F670" s="204" t="s">
        <v>965</v>
      </c>
      <c r="G670" s="202"/>
      <c r="H670" s="205">
        <v>0.47199999999999998</v>
      </c>
      <c r="I670" s="206"/>
      <c r="J670" s="202"/>
      <c r="K670" s="202"/>
      <c r="L670" s="207"/>
      <c r="M670" s="208"/>
      <c r="N670" s="209"/>
      <c r="O670" s="209"/>
      <c r="P670" s="209"/>
      <c r="Q670" s="209"/>
      <c r="R670" s="209"/>
      <c r="S670" s="209"/>
      <c r="T670" s="210"/>
      <c r="AT670" s="211" t="s">
        <v>336</v>
      </c>
      <c r="AU670" s="211" t="s">
        <v>87</v>
      </c>
      <c r="AV670" s="13" t="s">
        <v>87</v>
      </c>
      <c r="AW670" s="13" t="s">
        <v>37</v>
      </c>
      <c r="AX670" s="13" t="s">
        <v>76</v>
      </c>
      <c r="AY670" s="211" t="s">
        <v>324</v>
      </c>
    </row>
    <row r="671" spans="1:65" s="16" customFormat="1" ht="11.25">
      <c r="B671" s="233"/>
      <c r="C671" s="234"/>
      <c r="D671" s="195" t="s">
        <v>336</v>
      </c>
      <c r="E671" s="235" t="s">
        <v>19</v>
      </c>
      <c r="F671" s="236" t="s">
        <v>550</v>
      </c>
      <c r="G671" s="234"/>
      <c r="H671" s="237">
        <v>9.4179999999999993</v>
      </c>
      <c r="I671" s="238"/>
      <c r="J671" s="234"/>
      <c r="K671" s="234"/>
      <c r="L671" s="239"/>
      <c r="M671" s="240"/>
      <c r="N671" s="241"/>
      <c r="O671" s="241"/>
      <c r="P671" s="241"/>
      <c r="Q671" s="241"/>
      <c r="R671" s="241"/>
      <c r="S671" s="241"/>
      <c r="T671" s="242"/>
      <c r="AT671" s="243" t="s">
        <v>336</v>
      </c>
      <c r="AU671" s="243" t="s">
        <v>87</v>
      </c>
      <c r="AV671" s="16" t="s">
        <v>343</v>
      </c>
      <c r="AW671" s="16" t="s">
        <v>37</v>
      </c>
      <c r="AX671" s="16" t="s">
        <v>76</v>
      </c>
      <c r="AY671" s="243" t="s">
        <v>324</v>
      </c>
    </row>
    <row r="672" spans="1:65" s="15" customFormat="1" ht="11.25">
      <c r="B672" s="223"/>
      <c r="C672" s="224"/>
      <c r="D672" s="195" t="s">
        <v>336</v>
      </c>
      <c r="E672" s="225" t="s">
        <v>19</v>
      </c>
      <c r="F672" s="226" t="s">
        <v>966</v>
      </c>
      <c r="G672" s="224"/>
      <c r="H672" s="225" t="s">
        <v>19</v>
      </c>
      <c r="I672" s="227"/>
      <c r="J672" s="224"/>
      <c r="K672" s="224"/>
      <c r="L672" s="228"/>
      <c r="M672" s="229"/>
      <c r="N672" s="230"/>
      <c r="O672" s="230"/>
      <c r="P672" s="230"/>
      <c r="Q672" s="230"/>
      <c r="R672" s="230"/>
      <c r="S672" s="230"/>
      <c r="T672" s="231"/>
      <c r="AT672" s="232" t="s">
        <v>336</v>
      </c>
      <c r="AU672" s="232" t="s">
        <v>87</v>
      </c>
      <c r="AV672" s="15" t="s">
        <v>84</v>
      </c>
      <c r="AW672" s="15" t="s">
        <v>37</v>
      </c>
      <c r="AX672" s="15" t="s">
        <v>76</v>
      </c>
      <c r="AY672" s="232" t="s">
        <v>324</v>
      </c>
    </row>
    <row r="673" spans="1:65" s="13" customFormat="1" ht="11.25">
      <c r="B673" s="201"/>
      <c r="C673" s="202"/>
      <c r="D673" s="195" t="s">
        <v>336</v>
      </c>
      <c r="E673" s="203" t="s">
        <v>19</v>
      </c>
      <c r="F673" s="204" t="s">
        <v>967</v>
      </c>
      <c r="G673" s="202"/>
      <c r="H673" s="205">
        <v>3.8069999999999999</v>
      </c>
      <c r="I673" s="206"/>
      <c r="J673" s="202"/>
      <c r="K673" s="202"/>
      <c r="L673" s="207"/>
      <c r="M673" s="208"/>
      <c r="N673" s="209"/>
      <c r="O673" s="209"/>
      <c r="P673" s="209"/>
      <c r="Q673" s="209"/>
      <c r="R673" s="209"/>
      <c r="S673" s="209"/>
      <c r="T673" s="210"/>
      <c r="AT673" s="211" t="s">
        <v>336</v>
      </c>
      <c r="AU673" s="211" t="s">
        <v>87</v>
      </c>
      <c r="AV673" s="13" t="s">
        <v>87</v>
      </c>
      <c r="AW673" s="13" t="s">
        <v>37</v>
      </c>
      <c r="AX673" s="13" t="s">
        <v>76</v>
      </c>
      <c r="AY673" s="211" t="s">
        <v>324</v>
      </c>
    </row>
    <row r="674" spans="1:65" s="15" customFormat="1" ht="11.25">
      <c r="B674" s="223"/>
      <c r="C674" s="224"/>
      <c r="D674" s="195" t="s">
        <v>336</v>
      </c>
      <c r="E674" s="225" t="s">
        <v>19</v>
      </c>
      <c r="F674" s="226" t="s">
        <v>968</v>
      </c>
      <c r="G674" s="224"/>
      <c r="H674" s="225" t="s">
        <v>19</v>
      </c>
      <c r="I674" s="227"/>
      <c r="J674" s="224"/>
      <c r="K674" s="224"/>
      <c r="L674" s="228"/>
      <c r="M674" s="229"/>
      <c r="N674" s="230"/>
      <c r="O674" s="230"/>
      <c r="P674" s="230"/>
      <c r="Q674" s="230"/>
      <c r="R674" s="230"/>
      <c r="S674" s="230"/>
      <c r="T674" s="231"/>
      <c r="AT674" s="232" t="s">
        <v>336</v>
      </c>
      <c r="AU674" s="232" t="s">
        <v>87</v>
      </c>
      <c r="AV674" s="15" t="s">
        <v>84</v>
      </c>
      <c r="AW674" s="15" t="s">
        <v>37</v>
      </c>
      <c r="AX674" s="15" t="s">
        <v>76</v>
      </c>
      <c r="AY674" s="232" t="s">
        <v>324</v>
      </c>
    </row>
    <row r="675" spans="1:65" s="13" customFormat="1" ht="11.25">
      <c r="B675" s="201"/>
      <c r="C675" s="202"/>
      <c r="D675" s="195" t="s">
        <v>336</v>
      </c>
      <c r="E675" s="203" t="s">
        <v>19</v>
      </c>
      <c r="F675" s="204" t="s">
        <v>969</v>
      </c>
      <c r="G675" s="202"/>
      <c r="H675" s="205">
        <v>6.3719999999999999</v>
      </c>
      <c r="I675" s="206"/>
      <c r="J675" s="202"/>
      <c r="K675" s="202"/>
      <c r="L675" s="207"/>
      <c r="M675" s="208"/>
      <c r="N675" s="209"/>
      <c r="O675" s="209"/>
      <c r="P675" s="209"/>
      <c r="Q675" s="209"/>
      <c r="R675" s="209"/>
      <c r="S675" s="209"/>
      <c r="T675" s="210"/>
      <c r="AT675" s="211" t="s">
        <v>336</v>
      </c>
      <c r="AU675" s="211" t="s">
        <v>87</v>
      </c>
      <c r="AV675" s="13" t="s">
        <v>87</v>
      </c>
      <c r="AW675" s="13" t="s">
        <v>37</v>
      </c>
      <c r="AX675" s="13" t="s">
        <v>76</v>
      </c>
      <c r="AY675" s="211" t="s">
        <v>324</v>
      </c>
    </row>
    <row r="676" spans="1:65" s="15" customFormat="1" ht="11.25">
      <c r="B676" s="223"/>
      <c r="C676" s="224"/>
      <c r="D676" s="195" t="s">
        <v>336</v>
      </c>
      <c r="E676" s="225" t="s">
        <v>19</v>
      </c>
      <c r="F676" s="226" t="s">
        <v>970</v>
      </c>
      <c r="G676" s="224"/>
      <c r="H676" s="225" t="s">
        <v>19</v>
      </c>
      <c r="I676" s="227"/>
      <c r="J676" s="224"/>
      <c r="K676" s="224"/>
      <c r="L676" s="228"/>
      <c r="M676" s="229"/>
      <c r="N676" s="230"/>
      <c r="O676" s="230"/>
      <c r="P676" s="230"/>
      <c r="Q676" s="230"/>
      <c r="R676" s="230"/>
      <c r="S676" s="230"/>
      <c r="T676" s="231"/>
      <c r="AT676" s="232" t="s">
        <v>336</v>
      </c>
      <c r="AU676" s="232" t="s">
        <v>87</v>
      </c>
      <c r="AV676" s="15" t="s">
        <v>84</v>
      </c>
      <c r="AW676" s="15" t="s">
        <v>37</v>
      </c>
      <c r="AX676" s="15" t="s">
        <v>76</v>
      </c>
      <c r="AY676" s="232" t="s">
        <v>324</v>
      </c>
    </row>
    <row r="677" spans="1:65" s="13" customFormat="1" ht="11.25">
      <c r="B677" s="201"/>
      <c r="C677" s="202"/>
      <c r="D677" s="195" t="s">
        <v>336</v>
      </c>
      <c r="E677" s="203" t="s">
        <v>19</v>
      </c>
      <c r="F677" s="204" t="s">
        <v>971</v>
      </c>
      <c r="G677" s="202"/>
      <c r="H677" s="205">
        <v>5.1840000000000002</v>
      </c>
      <c r="I677" s="206"/>
      <c r="J677" s="202"/>
      <c r="K677" s="202"/>
      <c r="L677" s="207"/>
      <c r="M677" s="208"/>
      <c r="N677" s="209"/>
      <c r="O677" s="209"/>
      <c r="P677" s="209"/>
      <c r="Q677" s="209"/>
      <c r="R677" s="209"/>
      <c r="S677" s="209"/>
      <c r="T677" s="210"/>
      <c r="AT677" s="211" t="s">
        <v>336</v>
      </c>
      <c r="AU677" s="211" t="s">
        <v>87</v>
      </c>
      <c r="AV677" s="13" t="s">
        <v>87</v>
      </c>
      <c r="AW677" s="13" t="s">
        <v>37</v>
      </c>
      <c r="AX677" s="13" t="s">
        <v>76</v>
      </c>
      <c r="AY677" s="211" t="s">
        <v>324</v>
      </c>
    </row>
    <row r="678" spans="1:65" s="14" customFormat="1" ht="11.25">
      <c r="B678" s="212"/>
      <c r="C678" s="213"/>
      <c r="D678" s="195" t="s">
        <v>336</v>
      </c>
      <c r="E678" s="214" t="s">
        <v>19</v>
      </c>
      <c r="F678" s="215" t="s">
        <v>349</v>
      </c>
      <c r="G678" s="213"/>
      <c r="H678" s="216">
        <v>24.780999999999999</v>
      </c>
      <c r="I678" s="217"/>
      <c r="J678" s="213"/>
      <c r="K678" s="213"/>
      <c r="L678" s="218"/>
      <c r="M678" s="219"/>
      <c r="N678" s="220"/>
      <c r="O678" s="220"/>
      <c r="P678" s="220"/>
      <c r="Q678" s="220"/>
      <c r="R678" s="220"/>
      <c r="S678" s="220"/>
      <c r="T678" s="221"/>
      <c r="AT678" s="222" t="s">
        <v>336</v>
      </c>
      <c r="AU678" s="222" t="s">
        <v>87</v>
      </c>
      <c r="AV678" s="14" t="s">
        <v>330</v>
      </c>
      <c r="AW678" s="14" t="s">
        <v>37</v>
      </c>
      <c r="AX678" s="14" t="s">
        <v>84</v>
      </c>
      <c r="AY678" s="222" t="s">
        <v>324</v>
      </c>
    </row>
    <row r="679" spans="1:65" s="2" customFormat="1" ht="14.45" customHeight="1">
      <c r="A679" s="36"/>
      <c r="B679" s="37"/>
      <c r="C679" s="182" t="s">
        <v>972</v>
      </c>
      <c r="D679" s="182" t="s">
        <v>326</v>
      </c>
      <c r="E679" s="183" t="s">
        <v>973</v>
      </c>
      <c r="F679" s="184" t="s">
        <v>974</v>
      </c>
      <c r="G679" s="185" t="s">
        <v>152</v>
      </c>
      <c r="H679" s="186">
        <v>5.5309999999999997</v>
      </c>
      <c r="I679" s="187"/>
      <c r="J679" s="188">
        <f>ROUND(I679*H679,2)</f>
        <v>0</v>
      </c>
      <c r="K679" s="184" t="s">
        <v>329</v>
      </c>
      <c r="L679" s="41"/>
      <c r="M679" s="189" t="s">
        <v>19</v>
      </c>
      <c r="N679" s="190" t="s">
        <v>47</v>
      </c>
      <c r="O679" s="66"/>
      <c r="P679" s="191">
        <f>O679*H679</f>
        <v>0</v>
      </c>
      <c r="Q679" s="191">
        <v>0.36037999999999998</v>
      </c>
      <c r="R679" s="191">
        <f>Q679*H679</f>
        <v>1.9932617799999999</v>
      </c>
      <c r="S679" s="191">
        <v>0</v>
      </c>
      <c r="T679" s="192">
        <f>S679*H679</f>
        <v>0</v>
      </c>
      <c r="U679" s="36"/>
      <c r="V679" s="36"/>
      <c r="W679" s="36"/>
      <c r="X679" s="36"/>
      <c r="Y679" s="36"/>
      <c r="Z679" s="36"/>
      <c r="AA679" s="36"/>
      <c r="AB679" s="36"/>
      <c r="AC679" s="36"/>
      <c r="AD679" s="36"/>
      <c r="AE679" s="36"/>
      <c r="AR679" s="193" t="s">
        <v>330</v>
      </c>
      <c r="AT679" s="193" t="s">
        <v>326</v>
      </c>
      <c r="AU679" s="193" t="s">
        <v>87</v>
      </c>
      <c r="AY679" s="19" t="s">
        <v>324</v>
      </c>
      <c r="BE679" s="194">
        <f>IF(N679="základní",J679,0)</f>
        <v>0</v>
      </c>
      <c r="BF679" s="194">
        <f>IF(N679="snížená",J679,0)</f>
        <v>0</v>
      </c>
      <c r="BG679" s="194">
        <f>IF(N679="zákl. přenesená",J679,0)</f>
        <v>0</v>
      </c>
      <c r="BH679" s="194">
        <f>IF(N679="sníž. přenesená",J679,0)</f>
        <v>0</v>
      </c>
      <c r="BI679" s="194">
        <f>IF(N679="nulová",J679,0)</f>
        <v>0</v>
      </c>
      <c r="BJ679" s="19" t="s">
        <v>84</v>
      </c>
      <c r="BK679" s="194">
        <f>ROUND(I679*H679,2)</f>
        <v>0</v>
      </c>
      <c r="BL679" s="19" t="s">
        <v>330</v>
      </c>
      <c r="BM679" s="193" t="s">
        <v>975</v>
      </c>
    </row>
    <row r="680" spans="1:65" s="2" customFormat="1" ht="29.25">
      <c r="A680" s="36"/>
      <c r="B680" s="37"/>
      <c r="C680" s="38"/>
      <c r="D680" s="195" t="s">
        <v>332</v>
      </c>
      <c r="E680" s="38"/>
      <c r="F680" s="196" t="s">
        <v>976</v>
      </c>
      <c r="G680" s="38"/>
      <c r="H680" s="38"/>
      <c r="I680" s="197"/>
      <c r="J680" s="38"/>
      <c r="K680" s="38"/>
      <c r="L680" s="41"/>
      <c r="M680" s="198"/>
      <c r="N680" s="199"/>
      <c r="O680" s="66"/>
      <c r="P680" s="66"/>
      <c r="Q680" s="66"/>
      <c r="R680" s="66"/>
      <c r="S680" s="66"/>
      <c r="T680" s="67"/>
      <c r="U680" s="36"/>
      <c r="V680" s="36"/>
      <c r="W680" s="36"/>
      <c r="X680" s="36"/>
      <c r="Y680" s="36"/>
      <c r="Z680" s="36"/>
      <c r="AA680" s="36"/>
      <c r="AB680" s="36"/>
      <c r="AC680" s="36"/>
      <c r="AD680" s="36"/>
      <c r="AE680" s="36"/>
      <c r="AT680" s="19" t="s">
        <v>332</v>
      </c>
      <c r="AU680" s="19" t="s">
        <v>87</v>
      </c>
    </row>
    <row r="681" spans="1:65" s="2" customFormat="1" ht="126.75">
      <c r="A681" s="36"/>
      <c r="B681" s="37"/>
      <c r="C681" s="38"/>
      <c r="D681" s="195" t="s">
        <v>334</v>
      </c>
      <c r="E681" s="38"/>
      <c r="F681" s="200" t="s">
        <v>977</v>
      </c>
      <c r="G681" s="38"/>
      <c r="H681" s="38"/>
      <c r="I681" s="197"/>
      <c r="J681" s="38"/>
      <c r="K681" s="38"/>
      <c r="L681" s="41"/>
      <c r="M681" s="198"/>
      <c r="N681" s="199"/>
      <c r="O681" s="66"/>
      <c r="P681" s="66"/>
      <c r="Q681" s="66"/>
      <c r="R681" s="66"/>
      <c r="S681" s="66"/>
      <c r="T681" s="67"/>
      <c r="U681" s="36"/>
      <c r="V681" s="36"/>
      <c r="W681" s="36"/>
      <c r="X681" s="36"/>
      <c r="Y681" s="36"/>
      <c r="Z681" s="36"/>
      <c r="AA681" s="36"/>
      <c r="AB681" s="36"/>
      <c r="AC681" s="36"/>
      <c r="AD681" s="36"/>
      <c r="AE681" s="36"/>
      <c r="AT681" s="19" t="s">
        <v>334</v>
      </c>
      <c r="AU681" s="19" t="s">
        <v>87</v>
      </c>
    </row>
    <row r="682" spans="1:65" s="2" customFormat="1" ht="39">
      <c r="A682" s="36"/>
      <c r="B682" s="37"/>
      <c r="C682" s="38"/>
      <c r="D682" s="195" t="s">
        <v>727</v>
      </c>
      <c r="E682" s="38"/>
      <c r="F682" s="200" t="s">
        <v>978</v>
      </c>
      <c r="G682" s="38"/>
      <c r="H682" s="38"/>
      <c r="I682" s="197"/>
      <c r="J682" s="38"/>
      <c r="K682" s="38"/>
      <c r="L682" s="41"/>
      <c r="M682" s="198"/>
      <c r="N682" s="199"/>
      <c r="O682" s="66"/>
      <c r="P682" s="66"/>
      <c r="Q682" s="66"/>
      <c r="R682" s="66"/>
      <c r="S682" s="66"/>
      <c r="T682" s="67"/>
      <c r="U682" s="36"/>
      <c r="V682" s="36"/>
      <c r="W682" s="36"/>
      <c r="X682" s="36"/>
      <c r="Y682" s="36"/>
      <c r="Z682" s="36"/>
      <c r="AA682" s="36"/>
      <c r="AB682" s="36"/>
      <c r="AC682" s="36"/>
      <c r="AD682" s="36"/>
      <c r="AE682" s="36"/>
      <c r="AT682" s="19" t="s">
        <v>727</v>
      </c>
      <c r="AU682" s="19" t="s">
        <v>87</v>
      </c>
    </row>
    <row r="683" spans="1:65" s="15" customFormat="1" ht="11.25">
      <c r="B683" s="223"/>
      <c r="C683" s="224"/>
      <c r="D683" s="195" t="s">
        <v>336</v>
      </c>
      <c r="E683" s="225" t="s">
        <v>19</v>
      </c>
      <c r="F683" s="226" t="s">
        <v>979</v>
      </c>
      <c r="G683" s="224"/>
      <c r="H683" s="225" t="s">
        <v>19</v>
      </c>
      <c r="I683" s="227"/>
      <c r="J683" s="224"/>
      <c r="K683" s="224"/>
      <c r="L683" s="228"/>
      <c r="M683" s="229"/>
      <c r="N683" s="230"/>
      <c r="O683" s="230"/>
      <c r="P683" s="230"/>
      <c r="Q683" s="230"/>
      <c r="R683" s="230"/>
      <c r="S683" s="230"/>
      <c r="T683" s="231"/>
      <c r="AT683" s="232" t="s">
        <v>336</v>
      </c>
      <c r="AU683" s="232" t="s">
        <v>87</v>
      </c>
      <c r="AV683" s="15" t="s">
        <v>84</v>
      </c>
      <c r="AW683" s="15" t="s">
        <v>37</v>
      </c>
      <c r="AX683" s="15" t="s">
        <v>76</v>
      </c>
      <c r="AY683" s="232" t="s">
        <v>324</v>
      </c>
    </row>
    <row r="684" spans="1:65" s="13" customFormat="1" ht="11.25">
      <c r="B684" s="201"/>
      <c r="C684" s="202"/>
      <c r="D684" s="195" t="s">
        <v>336</v>
      </c>
      <c r="E684" s="203" t="s">
        <v>19</v>
      </c>
      <c r="F684" s="204" t="s">
        <v>980</v>
      </c>
      <c r="G684" s="202"/>
      <c r="H684" s="205">
        <v>5.5309999999999997</v>
      </c>
      <c r="I684" s="206"/>
      <c r="J684" s="202"/>
      <c r="K684" s="202"/>
      <c r="L684" s="207"/>
      <c r="M684" s="208"/>
      <c r="N684" s="209"/>
      <c r="O684" s="209"/>
      <c r="P684" s="209"/>
      <c r="Q684" s="209"/>
      <c r="R684" s="209"/>
      <c r="S684" s="209"/>
      <c r="T684" s="210"/>
      <c r="AT684" s="211" t="s">
        <v>336</v>
      </c>
      <c r="AU684" s="211" t="s">
        <v>87</v>
      </c>
      <c r="AV684" s="13" t="s">
        <v>87</v>
      </c>
      <c r="AW684" s="13" t="s">
        <v>37</v>
      </c>
      <c r="AX684" s="13" t="s">
        <v>84</v>
      </c>
      <c r="AY684" s="211" t="s">
        <v>324</v>
      </c>
    </row>
    <row r="685" spans="1:65" s="2" customFormat="1" ht="14.45" customHeight="1">
      <c r="A685" s="36"/>
      <c r="B685" s="37"/>
      <c r="C685" s="244" t="s">
        <v>981</v>
      </c>
      <c r="D685" s="244" t="s">
        <v>588</v>
      </c>
      <c r="E685" s="245" t="s">
        <v>982</v>
      </c>
      <c r="F685" s="246" t="s">
        <v>983</v>
      </c>
      <c r="G685" s="247" t="s">
        <v>190</v>
      </c>
      <c r="H685" s="248">
        <v>7</v>
      </c>
      <c r="I685" s="249"/>
      <c r="J685" s="250">
        <f>ROUND(I685*H685,2)</f>
        <v>0</v>
      </c>
      <c r="K685" s="246" t="s">
        <v>19</v>
      </c>
      <c r="L685" s="251"/>
      <c r="M685" s="252" t="s">
        <v>19</v>
      </c>
      <c r="N685" s="253" t="s">
        <v>47</v>
      </c>
      <c r="O685" s="66"/>
      <c r="P685" s="191">
        <f>O685*H685</f>
        <v>0</v>
      </c>
      <c r="Q685" s="191">
        <v>0.26900000000000002</v>
      </c>
      <c r="R685" s="191">
        <f>Q685*H685</f>
        <v>1.883</v>
      </c>
      <c r="S685" s="191">
        <v>0</v>
      </c>
      <c r="T685" s="192">
        <f>S685*H685</f>
        <v>0</v>
      </c>
      <c r="U685" s="36"/>
      <c r="V685" s="36"/>
      <c r="W685" s="36"/>
      <c r="X685" s="36"/>
      <c r="Y685" s="36"/>
      <c r="Z685" s="36"/>
      <c r="AA685" s="36"/>
      <c r="AB685" s="36"/>
      <c r="AC685" s="36"/>
      <c r="AD685" s="36"/>
      <c r="AE685" s="36"/>
      <c r="AR685" s="193" t="s">
        <v>378</v>
      </c>
      <c r="AT685" s="193" t="s">
        <v>588</v>
      </c>
      <c r="AU685" s="193" t="s">
        <v>87</v>
      </c>
      <c r="AY685" s="19" t="s">
        <v>324</v>
      </c>
      <c r="BE685" s="194">
        <f>IF(N685="základní",J685,0)</f>
        <v>0</v>
      </c>
      <c r="BF685" s="194">
        <f>IF(N685="snížená",J685,0)</f>
        <v>0</v>
      </c>
      <c r="BG685" s="194">
        <f>IF(N685="zákl. přenesená",J685,0)</f>
        <v>0</v>
      </c>
      <c r="BH685" s="194">
        <f>IF(N685="sníž. přenesená",J685,0)</f>
        <v>0</v>
      </c>
      <c r="BI685" s="194">
        <f>IF(N685="nulová",J685,0)</f>
        <v>0</v>
      </c>
      <c r="BJ685" s="19" t="s">
        <v>84</v>
      </c>
      <c r="BK685" s="194">
        <f>ROUND(I685*H685,2)</f>
        <v>0</v>
      </c>
      <c r="BL685" s="19" t="s">
        <v>330</v>
      </c>
      <c r="BM685" s="193" t="s">
        <v>984</v>
      </c>
    </row>
    <row r="686" spans="1:65" s="2" customFormat="1" ht="19.5">
      <c r="A686" s="36"/>
      <c r="B686" s="37"/>
      <c r="C686" s="38"/>
      <c r="D686" s="195" t="s">
        <v>332</v>
      </c>
      <c r="E686" s="38"/>
      <c r="F686" s="196" t="s">
        <v>985</v>
      </c>
      <c r="G686" s="38"/>
      <c r="H686" s="38"/>
      <c r="I686" s="197"/>
      <c r="J686" s="38"/>
      <c r="K686" s="38"/>
      <c r="L686" s="41"/>
      <c r="M686" s="198"/>
      <c r="N686" s="199"/>
      <c r="O686" s="66"/>
      <c r="P686" s="66"/>
      <c r="Q686" s="66"/>
      <c r="R686" s="66"/>
      <c r="S686" s="66"/>
      <c r="T686" s="67"/>
      <c r="U686" s="36"/>
      <c r="V686" s="36"/>
      <c r="W686" s="36"/>
      <c r="X686" s="36"/>
      <c r="Y686" s="36"/>
      <c r="Z686" s="36"/>
      <c r="AA686" s="36"/>
      <c r="AB686" s="36"/>
      <c r="AC686" s="36"/>
      <c r="AD686" s="36"/>
      <c r="AE686" s="36"/>
      <c r="AT686" s="19" t="s">
        <v>332</v>
      </c>
      <c r="AU686" s="19" t="s">
        <v>87</v>
      </c>
    </row>
    <row r="687" spans="1:65" s="2" customFormat="1" ht="29.25">
      <c r="A687" s="36"/>
      <c r="B687" s="37"/>
      <c r="C687" s="38"/>
      <c r="D687" s="195" t="s">
        <v>727</v>
      </c>
      <c r="E687" s="38"/>
      <c r="F687" s="200" t="s">
        <v>986</v>
      </c>
      <c r="G687" s="38"/>
      <c r="H687" s="38"/>
      <c r="I687" s="197"/>
      <c r="J687" s="38"/>
      <c r="K687" s="38"/>
      <c r="L687" s="41"/>
      <c r="M687" s="198"/>
      <c r="N687" s="199"/>
      <c r="O687" s="66"/>
      <c r="P687" s="66"/>
      <c r="Q687" s="66"/>
      <c r="R687" s="66"/>
      <c r="S687" s="66"/>
      <c r="T687" s="67"/>
      <c r="U687" s="36"/>
      <c r="V687" s="36"/>
      <c r="W687" s="36"/>
      <c r="X687" s="36"/>
      <c r="Y687" s="36"/>
      <c r="Z687" s="36"/>
      <c r="AA687" s="36"/>
      <c r="AB687" s="36"/>
      <c r="AC687" s="36"/>
      <c r="AD687" s="36"/>
      <c r="AE687" s="36"/>
      <c r="AT687" s="19" t="s">
        <v>727</v>
      </c>
      <c r="AU687" s="19" t="s">
        <v>87</v>
      </c>
    </row>
    <row r="688" spans="1:65" s="13" customFormat="1" ht="11.25">
      <c r="B688" s="201"/>
      <c r="C688" s="202"/>
      <c r="D688" s="195" t="s">
        <v>336</v>
      </c>
      <c r="E688" s="203" t="s">
        <v>19</v>
      </c>
      <c r="F688" s="204" t="s">
        <v>987</v>
      </c>
      <c r="G688" s="202"/>
      <c r="H688" s="205">
        <v>7</v>
      </c>
      <c r="I688" s="206"/>
      <c r="J688" s="202"/>
      <c r="K688" s="202"/>
      <c r="L688" s="207"/>
      <c r="M688" s="208"/>
      <c r="N688" s="209"/>
      <c r="O688" s="209"/>
      <c r="P688" s="209"/>
      <c r="Q688" s="209"/>
      <c r="R688" s="209"/>
      <c r="S688" s="209"/>
      <c r="T688" s="210"/>
      <c r="AT688" s="211" t="s">
        <v>336</v>
      </c>
      <c r="AU688" s="211" t="s">
        <v>87</v>
      </c>
      <c r="AV688" s="13" t="s">
        <v>87</v>
      </c>
      <c r="AW688" s="13" t="s">
        <v>37</v>
      </c>
      <c r="AX688" s="13" t="s">
        <v>84</v>
      </c>
      <c r="AY688" s="211" t="s">
        <v>324</v>
      </c>
    </row>
    <row r="689" spans="1:65" s="2" customFormat="1" ht="14.45" customHeight="1">
      <c r="A689" s="36"/>
      <c r="B689" s="37"/>
      <c r="C689" s="244" t="s">
        <v>988</v>
      </c>
      <c r="D689" s="244" t="s">
        <v>588</v>
      </c>
      <c r="E689" s="245" t="s">
        <v>989</v>
      </c>
      <c r="F689" s="246" t="s">
        <v>990</v>
      </c>
      <c r="G689" s="247" t="s">
        <v>190</v>
      </c>
      <c r="H689" s="248">
        <v>20</v>
      </c>
      <c r="I689" s="249"/>
      <c r="J689" s="250">
        <f>ROUND(I689*H689,2)</f>
        <v>0</v>
      </c>
      <c r="K689" s="246" t="s">
        <v>19</v>
      </c>
      <c r="L689" s="251"/>
      <c r="M689" s="252" t="s">
        <v>19</v>
      </c>
      <c r="N689" s="253" t="s">
        <v>47</v>
      </c>
      <c r="O689" s="66"/>
      <c r="P689" s="191">
        <f>O689*H689</f>
        <v>0</v>
      </c>
      <c r="Q689" s="191">
        <v>0.23899999999999999</v>
      </c>
      <c r="R689" s="191">
        <f>Q689*H689</f>
        <v>4.7799999999999994</v>
      </c>
      <c r="S689" s="191">
        <v>0</v>
      </c>
      <c r="T689" s="192">
        <f>S689*H689</f>
        <v>0</v>
      </c>
      <c r="U689" s="36"/>
      <c r="V689" s="36"/>
      <c r="W689" s="36"/>
      <c r="X689" s="36"/>
      <c r="Y689" s="36"/>
      <c r="Z689" s="36"/>
      <c r="AA689" s="36"/>
      <c r="AB689" s="36"/>
      <c r="AC689" s="36"/>
      <c r="AD689" s="36"/>
      <c r="AE689" s="36"/>
      <c r="AR689" s="193" t="s">
        <v>378</v>
      </c>
      <c r="AT689" s="193" t="s">
        <v>588</v>
      </c>
      <c r="AU689" s="193" t="s">
        <v>87</v>
      </c>
      <c r="AY689" s="19" t="s">
        <v>324</v>
      </c>
      <c r="BE689" s="194">
        <f>IF(N689="základní",J689,0)</f>
        <v>0</v>
      </c>
      <c r="BF689" s="194">
        <f>IF(N689="snížená",J689,0)</f>
        <v>0</v>
      </c>
      <c r="BG689" s="194">
        <f>IF(N689="zákl. přenesená",J689,0)</f>
        <v>0</v>
      </c>
      <c r="BH689" s="194">
        <f>IF(N689="sníž. přenesená",J689,0)</f>
        <v>0</v>
      </c>
      <c r="BI689" s="194">
        <f>IF(N689="nulová",J689,0)</f>
        <v>0</v>
      </c>
      <c r="BJ689" s="19" t="s">
        <v>84</v>
      </c>
      <c r="BK689" s="194">
        <f>ROUND(I689*H689,2)</f>
        <v>0</v>
      </c>
      <c r="BL689" s="19" t="s">
        <v>330</v>
      </c>
      <c r="BM689" s="193" t="s">
        <v>991</v>
      </c>
    </row>
    <row r="690" spans="1:65" s="2" customFormat="1" ht="11.25">
      <c r="A690" s="36"/>
      <c r="B690" s="37"/>
      <c r="C690" s="38"/>
      <c r="D690" s="195" t="s">
        <v>332</v>
      </c>
      <c r="E690" s="38"/>
      <c r="F690" s="196" t="s">
        <v>992</v>
      </c>
      <c r="G690" s="38"/>
      <c r="H690" s="38"/>
      <c r="I690" s="197"/>
      <c r="J690" s="38"/>
      <c r="K690" s="38"/>
      <c r="L690" s="41"/>
      <c r="M690" s="198"/>
      <c r="N690" s="199"/>
      <c r="O690" s="66"/>
      <c r="P690" s="66"/>
      <c r="Q690" s="66"/>
      <c r="R690" s="66"/>
      <c r="S690" s="66"/>
      <c r="T690" s="67"/>
      <c r="U690" s="36"/>
      <c r="V690" s="36"/>
      <c r="W690" s="36"/>
      <c r="X690" s="36"/>
      <c r="Y690" s="36"/>
      <c r="Z690" s="36"/>
      <c r="AA690" s="36"/>
      <c r="AB690" s="36"/>
      <c r="AC690" s="36"/>
      <c r="AD690" s="36"/>
      <c r="AE690" s="36"/>
      <c r="AT690" s="19" t="s">
        <v>332</v>
      </c>
      <c r="AU690" s="19" t="s">
        <v>87</v>
      </c>
    </row>
    <row r="691" spans="1:65" s="2" customFormat="1" ht="29.25">
      <c r="A691" s="36"/>
      <c r="B691" s="37"/>
      <c r="C691" s="38"/>
      <c r="D691" s="195" t="s">
        <v>727</v>
      </c>
      <c r="E691" s="38"/>
      <c r="F691" s="200" t="s">
        <v>986</v>
      </c>
      <c r="G691" s="38"/>
      <c r="H691" s="38"/>
      <c r="I691" s="197"/>
      <c r="J691" s="38"/>
      <c r="K691" s="38"/>
      <c r="L691" s="41"/>
      <c r="M691" s="198"/>
      <c r="N691" s="199"/>
      <c r="O691" s="66"/>
      <c r="P691" s="66"/>
      <c r="Q691" s="66"/>
      <c r="R691" s="66"/>
      <c r="S691" s="66"/>
      <c r="T691" s="67"/>
      <c r="U691" s="36"/>
      <c r="V691" s="36"/>
      <c r="W691" s="36"/>
      <c r="X691" s="36"/>
      <c r="Y691" s="36"/>
      <c r="Z691" s="36"/>
      <c r="AA691" s="36"/>
      <c r="AB691" s="36"/>
      <c r="AC691" s="36"/>
      <c r="AD691" s="36"/>
      <c r="AE691" s="36"/>
      <c r="AT691" s="19" t="s">
        <v>727</v>
      </c>
      <c r="AU691" s="19" t="s">
        <v>87</v>
      </c>
    </row>
    <row r="692" spans="1:65" s="13" customFormat="1" ht="11.25">
      <c r="B692" s="201"/>
      <c r="C692" s="202"/>
      <c r="D692" s="195" t="s">
        <v>336</v>
      </c>
      <c r="E692" s="203" t="s">
        <v>19</v>
      </c>
      <c r="F692" s="204" t="s">
        <v>993</v>
      </c>
      <c r="G692" s="202"/>
      <c r="H692" s="205">
        <v>20</v>
      </c>
      <c r="I692" s="206"/>
      <c r="J692" s="202"/>
      <c r="K692" s="202"/>
      <c r="L692" s="207"/>
      <c r="M692" s="208"/>
      <c r="N692" s="209"/>
      <c r="O692" s="209"/>
      <c r="P692" s="209"/>
      <c r="Q692" s="209"/>
      <c r="R692" s="209"/>
      <c r="S692" s="209"/>
      <c r="T692" s="210"/>
      <c r="AT692" s="211" t="s">
        <v>336</v>
      </c>
      <c r="AU692" s="211" t="s">
        <v>87</v>
      </c>
      <c r="AV692" s="13" t="s">
        <v>87</v>
      </c>
      <c r="AW692" s="13" t="s">
        <v>37</v>
      </c>
      <c r="AX692" s="13" t="s">
        <v>84</v>
      </c>
      <c r="AY692" s="211" t="s">
        <v>324</v>
      </c>
    </row>
    <row r="693" spans="1:65" s="2" customFormat="1" ht="14.45" customHeight="1">
      <c r="A693" s="36"/>
      <c r="B693" s="37"/>
      <c r="C693" s="244" t="s">
        <v>994</v>
      </c>
      <c r="D693" s="244" t="s">
        <v>588</v>
      </c>
      <c r="E693" s="245" t="s">
        <v>995</v>
      </c>
      <c r="F693" s="246" t="s">
        <v>996</v>
      </c>
      <c r="G693" s="247" t="s">
        <v>190</v>
      </c>
      <c r="H693" s="248">
        <v>2</v>
      </c>
      <c r="I693" s="249"/>
      <c r="J693" s="250">
        <f>ROUND(I693*H693,2)</f>
        <v>0</v>
      </c>
      <c r="K693" s="246" t="s">
        <v>19</v>
      </c>
      <c r="L693" s="251"/>
      <c r="M693" s="252" t="s">
        <v>19</v>
      </c>
      <c r="N693" s="253" t="s">
        <v>47</v>
      </c>
      <c r="O693" s="66"/>
      <c r="P693" s="191">
        <f>O693*H693</f>
        <v>0</v>
      </c>
      <c r="Q693" s="191">
        <v>0.215</v>
      </c>
      <c r="R693" s="191">
        <f>Q693*H693</f>
        <v>0.43</v>
      </c>
      <c r="S693" s="191">
        <v>0</v>
      </c>
      <c r="T693" s="192">
        <f>S693*H693</f>
        <v>0</v>
      </c>
      <c r="U693" s="36"/>
      <c r="V693" s="36"/>
      <c r="W693" s="36"/>
      <c r="X693" s="36"/>
      <c r="Y693" s="36"/>
      <c r="Z693" s="36"/>
      <c r="AA693" s="36"/>
      <c r="AB693" s="36"/>
      <c r="AC693" s="36"/>
      <c r="AD693" s="36"/>
      <c r="AE693" s="36"/>
      <c r="AR693" s="193" t="s">
        <v>378</v>
      </c>
      <c r="AT693" s="193" t="s">
        <v>588</v>
      </c>
      <c r="AU693" s="193" t="s">
        <v>87</v>
      </c>
      <c r="AY693" s="19" t="s">
        <v>324</v>
      </c>
      <c r="BE693" s="194">
        <f>IF(N693="základní",J693,0)</f>
        <v>0</v>
      </c>
      <c r="BF693" s="194">
        <f>IF(N693="snížená",J693,0)</f>
        <v>0</v>
      </c>
      <c r="BG693" s="194">
        <f>IF(N693="zákl. přenesená",J693,0)</f>
        <v>0</v>
      </c>
      <c r="BH693" s="194">
        <f>IF(N693="sníž. přenesená",J693,0)</f>
        <v>0</v>
      </c>
      <c r="BI693" s="194">
        <f>IF(N693="nulová",J693,0)</f>
        <v>0</v>
      </c>
      <c r="BJ693" s="19" t="s">
        <v>84</v>
      </c>
      <c r="BK693" s="194">
        <f>ROUND(I693*H693,2)</f>
        <v>0</v>
      </c>
      <c r="BL693" s="19" t="s">
        <v>330</v>
      </c>
      <c r="BM693" s="193" t="s">
        <v>997</v>
      </c>
    </row>
    <row r="694" spans="1:65" s="2" customFormat="1" ht="11.25">
      <c r="A694" s="36"/>
      <c r="B694" s="37"/>
      <c r="C694" s="38"/>
      <c r="D694" s="195" t="s">
        <v>332</v>
      </c>
      <c r="E694" s="38"/>
      <c r="F694" s="196" t="s">
        <v>998</v>
      </c>
      <c r="G694" s="38"/>
      <c r="H694" s="38"/>
      <c r="I694" s="197"/>
      <c r="J694" s="38"/>
      <c r="K694" s="38"/>
      <c r="L694" s="41"/>
      <c r="M694" s="198"/>
      <c r="N694" s="199"/>
      <c r="O694" s="66"/>
      <c r="P694" s="66"/>
      <c r="Q694" s="66"/>
      <c r="R694" s="66"/>
      <c r="S694" s="66"/>
      <c r="T694" s="67"/>
      <c r="U694" s="36"/>
      <c r="V694" s="36"/>
      <c r="W694" s="36"/>
      <c r="X694" s="36"/>
      <c r="Y694" s="36"/>
      <c r="Z694" s="36"/>
      <c r="AA694" s="36"/>
      <c r="AB694" s="36"/>
      <c r="AC694" s="36"/>
      <c r="AD694" s="36"/>
      <c r="AE694" s="36"/>
      <c r="AT694" s="19" t="s">
        <v>332</v>
      </c>
      <c r="AU694" s="19" t="s">
        <v>87</v>
      </c>
    </row>
    <row r="695" spans="1:65" s="2" customFormat="1" ht="29.25">
      <c r="A695" s="36"/>
      <c r="B695" s="37"/>
      <c r="C695" s="38"/>
      <c r="D695" s="195" t="s">
        <v>727</v>
      </c>
      <c r="E695" s="38"/>
      <c r="F695" s="200" t="s">
        <v>986</v>
      </c>
      <c r="G695" s="38"/>
      <c r="H695" s="38"/>
      <c r="I695" s="197"/>
      <c r="J695" s="38"/>
      <c r="K695" s="38"/>
      <c r="L695" s="41"/>
      <c r="M695" s="198"/>
      <c r="N695" s="199"/>
      <c r="O695" s="66"/>
      <c r="P695" s="66"/>
      <c r="Q695" s="66"/>
      <c r="R695" s="66"/>
      <c r="S695" s="66"/>
      <c r="T695" s="67"/>
      <c r="U695" s="36"/>
      <c r="V695" s="36"/>
      <c r="W695" s="36"/>
      <c r="X695" s="36"/>
      <c r="Y695" s="36"/>
      <c r="Z695" s="36"/>
      <c r="AA695" s="36"/>
      <c r="AB695" s="36"/>
      <c r="AC695" s="36"/>
      <c r="AD695" s="36"/>
      <c r="AE695" s="36"/>
      <c r="AT695" s="19" t="s">
        <v>727</v>
      </c>
      <c r="AU695" s="19" t="s">
        <v>87</v>
      </c>
    </row>
    <row r="696" spans="1:65" s="13" customFormat="1" ht="11.25">
      <c r="B696" s="201"/>
      <c r="C696" s="202"/>
      <c r="D696" s="195" t="s">
        <v>336</v>
      </c>
      <c r="E696" s="203" t="s">
        <v>19</v>
      </c>
      <c r="F696" s="204" t="s">
        <v>999</v>
      </c>
      <c r="G696" s="202"/>
      <c r="H696" s="205">
        <v>2</v>
      </c>
      <c r="I696" s="206"/>
      <c r="J696" s="202"/>
      <c r="K696" s="202"/>
      <c r="L696" s="207"/>
      <c r="M696" s="208"/>
      <c r="N696" s="209"/>
      <c r="O696" s="209"/>
      <c r="P696" s="209"/>
      <c r="Q696" s="209"/>
      <c r="R696" s="209"/>
      <c r="S696" s="209"/>
      <c r="T696" s="210"/>
      <c r="AT696" s="211" t="s">
        <v>336</v>
      </c>
      <c r="AU696" s="211" t="s">
        <v>87</v>
      </c>
      <c r="AV696" s="13" t="s">
        <v>87</v>
      </c>
      <c r="AW696" s="13" t="s">
        <v>37</v>
      </c>
      <c r="AX696" s="13" t="s">
        <v>84</v>
      </c>
      <c r="AY696" s="211" t="s">
        <v>324</v>
      </c>
    </row>
    <row r="697" spans="1:65" s="2" customFormat="1" ht="14.45" customHeight="1">
      <c r="A697" s="36"/>
      <c r="B697" s="37"/>
      <c r="C697" s="244" t="s">
        <v>1000</v>
      </c>
      <c r="D697" s="244" t="s">
        <v>588</v>
      </c>
      <c r="E697" s="245" t="s">
        <v>1001</v>
      </c>
      <c r="F697" s="246" t="s">
        <v>1002</v>
      </c>
      <c r="G697" s="247" t="s">
        <v>190</v>
      </c>
      <c r="H697" s="248">
        <v>1</v>
      </c>
      <c r="I697" s="249"/>
      <c r="J697" s="250">
        <f>ROUND(I697*H697,2)</f>
        <v>0</v>
      </c>
      <c r="K697" s="246" t="s">
        <v>19</v>
      </c>
      <c r="L697" s="251"/>
      <c r="M697" s="252" t="s">
        <v>19</v>
      </c>
      <c r="N697" s="253" t="s">
        <v>47</v>
      </c>
      <c r="O697" s="66"/>
      <c r="P697" s="191">
        <f>O697*H697</f>
        <v>0</v>
      </c>
      <c r="Q697" s="191">
        <v>0.26300000000000001</v>
      </c>
      <c r="R697" s="191">
        <f>Q697*H697</f>
        <v>0.26300000000000001</v>
      </c>
      <c r="S697" s="191">
        <v>0</v>
      </c>
      <c r="T697" s="192">
        <f>S697*H697</f>
        <v>0</v>
      </c>
      <c r="U697" s="36"/>
      <c r="V697" s="36"/>
      <c r="W697" s="36"/>
      <c r="X697" s="36"/>
      <c r="Y697" s="36"/>
      <c r="Z697" s="36"/>
      <c r="AA697" s="36"/>
      <c r="AB697" s="36"/>
      <c r="AC697" s="36"/>
      <c r="AD697" s="36"/>
      <c r="AE697" s="36"/>
      <c r="AR697" s="193" t="s">
        <v>378</v>
      </c>
      <c r="AT697" s="193" t="s">
        <v>588</v>
      </c>
      <c r="AU697" s="193" t="s">
        <v>87</v>
      </c>
      <c r="AY697" s="19" t="s">
        <v>324</v>
      </c>
      <c r="BE697" s="194">
        <f>IF(N697="základní",J697,0)</f>
        <v>0</v>
      </c>
      <c r="BF697" s="194">
        <f>IF(N697="snížená",J697,0)</f>
        <v>0</v>
      </c>
      <c r="BG697" s="194">
        <f>IF(N697="zákl. přenesená",J697,0)</f>
        <v>0</v>
      </c>
      <c r="BH697" s="194">
        <f>IF(N697="sníž. přenesená",J697,0)</f>
        <v>0</v>
      </c>
      <c r="BI697" s="194">
        <f>IF(N697="nulová",J697,0)</f>
        <v>0</v>
      </c>
      <c r="BJ697" s="19" t="s">
        <v>84</v>
      </c>
      <c r="BK697" s="194">
        <f>ROUND(I697*H697,2)</f>
        <v>0</v>
      </c>
      <c r="BL697" s="19" t="s">
        <v>330</v>
      </c>
      <c r="BM697" s="193" t="s">
        <v>1003</v>
      </c>
    </row>
    <row r="698" spans="1:65" s="2" customFormat="1" ht="19.5">
      <c r="A698" s="36"/>
      <c r="B698" s="37"/>
      <c r="C698" s="38"/>
      <c r="D698" s="195" t="s">
        <v>332</v>
      </c>
      <c r="E698" s="38"/>
      <c r="F698" s="196" t="s">
        <v>1004</v>
      </c>
      <c r="G698" s="38"/>
      <c r="H698" s="38"/>
      <c r="I698" s="197"/>
      <c r="J698" s="38"/>
      <c r="K698" s="38"/>
      <c r="L698" s="41"/>
      <c r="M698" s="198"/>
      <c r="N698" s="199"/>
      <c r="O698" s="66"/>
      <c r="P698" s="66"/>
      <c r="Q698" s="66"/>
      <c r="R698" s="66"/>
      <c r="S698" s="66"/>
      <c r="T698" s="67"/>
      <c r="U698" s="36"/>
      <c r="V698" s="36"/>
      <c r="W698" s="36"/>
      <c r="X698" s="36"/>
      <c r="Y698" s="36"/>
      <c r="Z698" s="36"/>
      <c r="AA698" s="36"/>
      <c r="AB698" s="36"/>
      <c r="AC698" s="36"/>
      <c r="AD698" s="36"/>
      <c r="AE698" s="36"/>
      <c r="AT698" s="19" t="s">
        <v>332</v>
      </c>
      <c r="AU698" s="19" t="s">
        <v>87</v>
      </c>
    </row>
    <row r="699" spans="1:65" s="2" customFormat="1" ht="29.25">
      <c r="A699" s="36"/>
      <c r="B699" s="37"/>
      <c r="C699" s="38"/>
      <c r="D699" s="195" t="s">
        <v>727</v>
      </c>
      <c r="E699" s="38"/>
      <c r="F699" s="200" t="s">
        <v>986</v>
      </c>
      <c r="G699" s="38"/>
      <c r="H699" s="38"/>
      <c r="I699" s="197"/>
      <c r="J699" s="38"/>
      <c r="K699" s="38"/>
      <c r="L699" s="41"/>
      <c r="M699" s="198"/>
      <c r="N699" s="199"/>
      <c r="O699" s="66"/>
      <c r="P699" s="66"/>
      <c r="Q699" s="66"/>
      <c r="R699" s="66"/>
      <c r="S699" s="66"/>
      <c r="T699" s="67"/>
      <c r="U699" s="36"/>
      <c r="V699" s="36"/>
      <c r="W699" s="36"/>
      <c r="X699" s="36"/>
      <c r="Y699" s="36"/>
      <c r="Z699" s="36"/>
      <c r="AA699" s="36"/>
      <c r="AB699" s="36"/>
      <c r="AC699" s="36"/>
      <c r="AD699" s="36"/>
      <c r="AE699" s="36"/>
      <c r="AT699" s="19" t="s">
        <v>727</v>
      </c>
      <c r="AU699" s="19" t="s">
        <v>87</v>
      </c>
    </row>
    <row r="700" spans="1:65" s="13" customFormat="1" ht="11.25">
      <c r="B700" s="201"/>
      <c r="C700" s="202"/>
      <c r="D700" s="195" t="s">
        <v>336</v>
      </c>
      <c r="E700" s="203" t="s">
        <v>19</v>
      </c>
      <c r="F700" s="204" t="s">
        <v>1005</v>
      </c>
      <c r="G700" s="202"/>
      <c r="H700" s="205">
        <v>1</v>
      </c>
      <c r="I700" s="206"/>
      <c r="J700" s="202"/>
      <c r="K700" s="202"/>
      <c r="L700" s="207"/>
      <c r="M700" s="208"/>
      <c r="N700" s="209"/>
      <c r="O700" s="209"/>
      <c r="P700" s="209"/>
      <c r="Q700" s="209"/>
      <c r="R700" s="209"/>
      <c r="S700" s="209"/>
      <c r="T700" s="210"/>
      <c r="AT700" s="211" t="s">
        <v>336</v>
      </c>
      <c r="AU700" s="211" t="s">
        <v>87</v>
      </c>
      <c r="AV700" s="13" t="s">
        <v>87</v>
      </c>
      <c r="AW700" s="13" t="s">
        <v>37</v>
      </c>
      <c r="AX700" s="13" t="s">
        <v>84</v>
      </c>
      <c r="AY700" s="211" t="s">
        <v>324</v>
      </c>
    </row>
    <row r="701" spans="1:65" s="2" customFormat="1" ht="14.45" customHeight="1">
      <c r="A701" s="36"/>
      <c r="B701" s="37"/>
      <c r="C701" s="244" t="s">
        <v>1006</v>
      </c>
      <c r="D701" s="244" t="s">
        <v>588</v>
      </c>
      <c r="E701" s="245" t="s">
        <v>1007</v>
      </c>
      <c r="F701" s="246" t="s">
        <v>1008</v>
      </c>
      <c r="G701" s="247" t="s">
        <v>190</v>
      </c>
      <c r="H701" s="248">
        <v>7</v>
      </c>
      <c r="I701" s="249"/>
      <c r="J701" s="250">
        <f>ROUND(I701*H701,2)</f>
        <v>0</v>
      </c>
      <c r="K701" s="246" t="s">
        <v>19</v>
      </c>
      <c r="L701" s="251"/>
      <c r="M701" s="252" t="s">
        <v>19</v>
      </c>
      <c r="N701" s="253" t="s">
        <v>47</v>
      </c>
      <c r="O701" s="66"/>
      <c r="P701" s="191">
        <f>O701*H701</f>
        <v>0</v>
      </c>
      <c r="Q701" s="191">
        <v>0.26100000000000001</v>
      </c>
      <c r="R701" s="191">
        <f>Q701*H701</f>
        <v>1.827</v>
      </c>
      <c r="S701" s="191">
        <v>0</v>
      </c>
      <c r="T701" s="192">
        <f>S701*H701</f>
        <v>0</v>
      </c>
      <c r="U701" s="36"/>
      <c r="V701" s="36"/>
      <c r="W701" s="36"/>
      <c r="X701" s="36"/>
      <c r="Y701" s="36"/>
      <c r="Z701" s="36"/>
      <c r="AA701" s="36"/>
      <c r="AB701" s="36"/>
      <c r="AC701" s="36"/>
      <c r="AD701" s="36"/>
      <c r="AE701" s="36"/>
      <c r="AR701" s="193" t="s">
        <v>378</v>
      </c>
      <c r="AT701" s="193" t="s">
        <v>588</v>
      </c>
      <c r="AU701" s="193" t="s">
        <v>87</v>
      </c>
      <c r="AY701" s="19" t="s">
        <v>324</v>
      </c>
      <c r="BE701" s="194">
        <f>IF(N701="základní",J701,0)</f>
        <v>0</v>
      </c>
      <c r="BF701" s="194">
        <f>IF(N701="snížená",J701,0)</f>
        <v>0</v>
      </c>
      <c r="BG701" s="194">
        <f>IF(N701="zákl. přenesená",J701,0)</f>
        <v>0</v>
      </c>
      <c r="BH701" s="194">
        <f>IF(N701="sníž. přenesená",J701,0)</f>
        <v>0</v>
      </c>
      <c r="BI701" s="194">
        <f>IF(N701="nulová",J701,0)</f>
        <v>0</v>
      </c>
      <c r="BJ701" s="19" t="s">
        <v>84</v>
      </c>
      <c r="BK701" s="194">
        <f>ROUND(I701*H701,2)</f>
        <v>0</v>
      </c>
      <c r="BL701" s="19" t="s">
        <v>330</v>
      </c>
      <c r="BM701" s="193" t="s">
        <v>1009</v>
      </c>
    </row>
    <row r="702" spans="1:65" s="2" customFormat="1" ht="19.5">
      <c r="A702" s="36"/>
      <c r="B702" s="37"/>
      <c r="C702" s="38"/>
      <c r="D702" s="195" t="s">
        <v>332</v>
      </c>
      <c r="E702" s="38"/>
      <c r="F702" s="196" t="s">
        <v>1010</v>
      </c>
      <c r="G702" s="38"/>
      <c r="H702" s="38"/>
      <c r="I702" s="197"/>
      <c r="J702" s="38"/>
      <c r="K702" s="38"/>
      <c r="L702" s="41"/>
      <c r="M702" s="198"/>
      <c r="N702" s="199"/>
      <c r="O702" s="66"/>
      <c r="P702" s="66"/>
      <c r="Q702" s="66"/>
      <c r="R702" s="66"/>
      <c r="S702" s="66"/>
      <c r="T702" s="67"/>
      <c r="U702" s="36"/>
      <c r="V702" s="36"/>
      <c r="W702" s="36"/>
      <c r="X702" s="36"/>
      <c r="Y702" s="36"/>
      <c r="Z702" s="36"/>
      <c r="AA702" s="36"/>
      <c r="AB702" s="36"/>
      <c r="AC702" s="36"/>
      <c r="AD702" s="36"/>
      <c r="AE702" s="36"/>
      <c r="AT702" s="19" t="s">
        <v>332</v>
      </c>
      <c r="AU702" s="19" t="s">
        <v>87</v>
      </c>
    </row>
    <row r="703" spans="1:65" s="2" customFormat="1" ht="29.25">
      <c r="A703" s="36"/>
      <c r="B703" s="37"/>
      <c r="C703" s="38"/>
      <c r="D703" s="195" t="s">
        <v>727</v>
      </c>
      <c r="E703" s="38"/>
      <c r="F703" s="200" t="s">
        <v>986</v>
      </c>
      <c r="G703" s="38"/>
      <c r="H703" s="38"/>
      <c r="I703" s="197"/>
      <c r="J703" s="38"/>
      <c r="K703" s="38"/>
      <c r="L703" s="41"/>
      <c r="M703" s="198"/>
      <c r="N703" s="199"/>
      <c r="O703" s="66"/>
      <c r="P703" s="66"/>
      <c r="Q703" s="66"/>
      <c r="R703" s="66"/>
      <c r="S703" s="66"/>
      <c r="T703" s="67"/>
      <c r="U703" s="36"/>
      <c r="V703" s="36"/>
      <c r="W703" s="36"/>
      <c r="X703" s="36"/>
      <c r="Y703" s="36"/>
      <c r="Z703" s="36"/>
      <c r="AA703" s="36"/>
      <c r="AB703" s="36"/>
      <c r="AC703" s="36"/>
      <c r="AD703" s="36"/>
      <c r="AE703" s="36"/>
      <c r="AT703" s="19" t="s">
        <v>727</v>
      </c>
      <c r="AU703" s="19" t="s">
        <v>87</v>
      </c>
    </row>
    <row r="704" spans="1:65" s="13" customFormat="1" ht="11.25">
      <c r="B704" s="201"/>
      <c r="C704" s="202"/>
      <c r="D704" s="195" t="s">
        <v>336</v>
      </c>
      <c r="E704" s="203" t="s">
        <v>19</v>
      </c>
      <c r="F704" s="204" t="s">
        <v>987</v>
      </c>
      <c r="G704" s="202"/>
      <c r="H704" s="205">
        <v>7</v>
      </c>
      <c r="I704" s="206"/>
      <c r="J704" s="202"/>
      <c r="K704" s="202"/>
      <c r="L704" s="207"/>
      <c r="M704" s="208"/>
      <c r="N704" s="209"/>
      <c r="O704" s="209"/>
      <c r="P704" s="209"/>
      <c r="Q704" s="209"/>
      <c r="R704" s="209"/>
      <c r="S704" s="209"/>
      <c r="T704" s="210"/>
      <c r="AT704" s="211" t="s">
        <v>336</v>
      </c>
      <c r="AU704" s="211" t="s">
        <v>87</v>
      </c>
      <c r="AV704" s="13" t="s">
        <v>87</v>
      </c>
      <c r="AW704" s="13" t="s">
        <v>37</v>
      </c>
      <c r="AX704" s="13" t="s">
        <v>84</v>
      </c>
      <c r="AY704" s="211" t="s">
        <v>324</v>
      </c>
    </row>
    <row r="705" spans="1:65" s="2" customFormat="1" ht="14.45" customHeight="1">
      <c r="A705" s="36"/>
      <c r="B705" s="37"/>
      <c r="C705" s="244" t="s">
        <v>1011</v>
      </c>
      <c r="D705" s="244" t="s">
        <v>588</v>
      </c>
      <c r="E705" s="245" t="s">
        <v>1012</v>
      </c>
      <c r="F705" s="246" t="s">
        <v>1013</v>
      </c>
      <c r="G705" s="247" t="s">
        <v>190</v>
      </c>
      <c r="H705" s="248">
        <v>1</v>
      </c>
      <c r="I705" s="249"/>
      <c r="J705" s="250">
        <f>ROUND(I705*H705,2)</f>
        <v>0</v>
      </c>
      <c r="K705" s="246" t="s">
        <v>19</v>
      </c>
      <c r="L705" s="251"/>
      <c r="M705" s="252" t="s">
        <v>19</v>
      </c>
      <c r="N705" s="253" t="s">
        <v>47</v>
      </c>
      <c r="O705" s="66"/>
      <c r="P705" s="191">
        <f>O705*H705</f>
        <v>0</v>
      </c>
      <c r="Q705" s="191">
        <v>0.255</v>
      </c>
      <c r="R705" s="191">
        <f>Q705*H705</f>
        <v>0.255</v>
      </c>
      <c r="S705" s="191">
        <v>0</v>
      </c>
      <c r="T705" s="192">
        <f>S705*H705</f>
        <v>0</v>
      </c>
      <c r="U705" s="36"/>
      <c r="V705" s="36"/>
      <c r="W705" s="36"/>
      <c r="X705" s="36"/>
      <c r="Y705" s="36"/>
      <c r="Z705" s="36"/>
      <c r="AA705" s="36"/>
      <c r="AB705" s="36"/>
      <c r="AC705" s="36"/>
      <c r="AD705" s="36"/>
      <c r="AE705" s="36"/>
      <c r="AR705" s="193" t="s">
        <v>378</v>
      </c>
      <c r="AT705" s="193" t="s">
        <v>588</v>
      </c>
      <c r="AU705" s="193" t="s">
        <v>87</v>
      </c>
      <c r="AY705" s="19" t="s">
        <v>324</v>
      </c>
      <c r="BE705" s="194">
        <f>IF(N705="základní",J705,0)</f>
        <v>0</v>
      </c>
      <c r="BF705" s="194">
        <f>IF(N705="snížená",J705,0)</f>
        <v>0</v>
      </c>
      <c r="BG705" s="194">
        <f>IF(N705="zákl. přenesená",J705,0)</f>
        <v>0</v>
      </c>
      <c r="BH705" s="194">
        <f>IF(N705="sníž. přenesená",J705,0)</f>
        <v>0</v>
      </c>
      <c r="BI705" s="194">
        <f>IF(N705="nulová",J705,0)</f>
        <v>0</v>
      </c>
      <c r="BJ705" s="19" t="s">
        <v>84</v>
      </c>
      <c r="BK705" s="194">
        <f>ROUND(I705*H705,2)</f>
        <v>0</v>
      </c>
      <c r="BL705" s="19" t="s">
        <v>330</v>
      </c>
      <c r="BM705" s="193" t="s">
        <v>1014</v>
      </c>
    </row>
    <row r="706" spans="1:65" s="2" customFormat="1" ht="19.5">
      <c r="A706" s="36"/>
      <c r="B706" s="37"/>
      <c r="C706" s="38"/>
      <c r="D706" s="195" t="s">
        <v>332</v>
      </c>
      <c r="E706" s="38"/>
      <c r="F706" s="196" t="s">
        <v>1015</v>
      </c>
      <c r="G706" s="38"/>
      <c r="H706" s="38"/>
      <c r="I706" s="197"/>
      <c r="J706" s="38"/>
      <c r="K706" s="38"/>
      <c r="L706" s="41"/>
      <c r="M706" s="198"/>
      <c r="N706" s="199"/>
      <c r="O706" s="66"/>
      <c r="P706" s="66"/>
      <c r="Q706" s="66"/>
      <c r="R706" s="66"/>
      <c r="S706" s="66"/>
      <c r="T706" s="67"/>
      <c r="U706" s="36"/>
      <c r="V706" s="36"/>
      <c r="W706" s="36"/>
      <c r="X706" s="36"/>
      <c r="Y706" s="36"/>
      <c r="Z706" s="36"/>
      <c r="AA706" s="36"/>
      <c r="AB706" s="36"/>
      <c r="AC706" s="36"/>
      <c r="AD706" s="36"/>
      <c r="AE706" s="36"/>
      <c r="AT706" s="19" t="s">
        <v>332</v>
      </c>
      <c r="AU706" s="19" t="s">
        <v>87</v>
      </c>
    </row>
    <row r="707" spans="1:65" s="2" customFormat="1" ht="29.25">
      <c r="A707" s="36"/>
      <c r="B707" s="37"/>
      <c r="C707" s="38"/>
      <c r="D707" s="195" t="s">
        <v>727</v>
      </c>
      <c r="E707" s="38"/>
      <c r="F707" s="200" t="s">
        <v>986</v>
      </c>
      <c r="G707" s="38"/>
      <c r="H707" s="38"/>
      <c r="I707" s="197"/>
      <c r="J707" s="38"/>
      <c r="K707" s="38"/>
      <c r="L707" s="41"/>
      <c r="M707" s="198"/>
      <c r="N707" s="199"/>
      <c r="O707" s="66"/>
      <c r="P707" s="66"/>
      <c r="Q707" s="66"/>
      <c r="R707" s="66"/>
      <c r="S707" s="66"/>
      <c r="T707" s="67"/>
      <c r="U707" s="36"/>
      <c r="V707" s="36"/>
      <c r="W707" s="36"/>
      <c r="X707" s="36"/>
      <c r="Y707" s="36"/>
      <c r="Z707" s="36"/>
      <c r="AA707" s="36"/>
      <c r="AB707" s="36"/>
      <c r="AC707" s="36"/>
      <c r="AD707" s="36"/>
      <c r="AE707" s="36"/>
      <c r="AT707" s="19" t="s">
        <v>727</v>
      </c>
      <c r="AU707" s="19" t="s">
        <v>87</v>
      </c>
    </row>
    <row r="708" spans="1:65" s="13" customFormat="1" ht="11.25">
      <c r="B708" s="201"/>
      <c r="C708" s="202"/>
      <c r="D708" s="195" t="s">
        <v>336</v>
      </c>
      <c r="E708" s="203" t="s">
        <v>19</v>
      </c>
      <c r="F708" s="204" t="s">
        <v>1005</v>
      </c>
      <c r="G708" s="202"/>
      <c r="H708" s="205">
        <v>1</v>
      </c>
      <c r="I708" s="206"/>
      <c r="J708" s="202"/>
      <c r="K708" s="202"/>
      <c r="L708" s="207"/>
      <c r="M708" s="208"/>
      <c r="N708" s="209"/>
      <c r="O708" s="209"/>
      <c r="P708" s="209"/>
      <c r="Q708" s="209"/>
      <c r="R708" s="209"/>
      <c r="S708" s="209"/>
      <c r="T708" s="210"/>
      <c r="AT708" s="211" t="s">
        <v>336</v>
      </c>
      <c r="AU708" s="211" t="s">
        <v>87</v>
      </c>
      <c r="AV708" s="13" t="s">
        <v>87</v>
      </c>
      <c r="AW708" s="13" t="s">
        <v>37</v>
      </c>
      <c r="AX708" s="13" t="s">
        <v>84</v>
      </c>
      <c r="AY708" s="211" t="s">
        <v>324</v>
      </c>
    </row>
    <row r="709" spans="1:65" s="2" customFormat="1" ht="14.45" customHeight="1">
      <c r="A709" s="36"/>
      <c r="B709" s="37"/>
      <c r="C709" s="244" t="s">
        <v>1016</v>
      </c>
      <c r="D709" s="244" t="s">
        <v>588</v>
      </c>
      <c r="E709" s="245" t="s">
        <v>1017</v>
      </c>
      <c r="F709" s="246" t="s">
        <v>1018</v>
      </c>
      <c r="G709" s="247" t="s">
        <v>190</v>
      </c>
      <c r="H709" s="248">
        <v>15</v>
      </c>
      <c r="I709" s="249"/>
      <c r="J709" s="250">
        <f>ROUND(I709*H709,2)</f>
        <v>0</v>
      </c>
      <c r="K709" s="246" t="s">
        <v>19</v>
      </c>
      <c r="L709" s="251"/>
      <c r="M709" s="252" t="s">
        <v>19</v>
      </c>
      <c r="N709" s="253" t="s">
        <v>47</v>
      </c>
      <c r="O709" s="66"/>
      <c r="P709" s="191">
        <f>O709*H709</f>
        <v>0</v>
      </c>
      <c r="Q709" s="191">
        <v>0.24399999999999999</v>
      </c>
      <c r="R709" s="191">
        <f>Q709*H709</f>
        <v>3.66</v>
      </c>
      <c r="S709" s="191">
        <v>0</v>
      </c>
      <c r="T709" s="192">
        <f>S709*H709</f>
        <v>0</v>
      </c>
      <c r="U709" s="36"/>
      <c r="V709" s="36"/>
      <c r="W709" s="36"/>
      <c r="X709" s="36"/>
      <c r="Y709" s="36"/>
      <c r="Z709" s="36"/>
      <c r="AA709" s="36"/>
      <c r="AB709" s="36"/>
      <c r="AC709" s="36"/>
      <c r="AD709" s="36"/>
      <c r="AE709" s="36"/>
      <c r="AR709" s="193" t="s">
        <v>378</v>
      </c>
      <c r="AT709" s="193" t="s">
        <v>588</v>
      </c>
      <c r="AU709" s="193" t="s">
        <v>87</v>
      </c>
      <c r="AY709" s="19" t="s">
        <v>324</v>
      </c>
      <c r="BE709" s="194">
        <f>IF(N709="základní",J709,0)</f>
        <v>0</v>
      </c>
      <c r="BF709" s="194">
        <f>IF(N709="snížená",J709,0)</f>
        <v>0</v>
      </c>
      <c r="BG709" s="194">
        <f>IF(N709="zákl. přenesená",J709,0)</f>
        <v>0</v>
      </c>
      <c r="BH709" s="194">
        <f>IF(N709="sníž. přenesená",J709,0)</f>
        <v>0</v>
      </c>
      <c r="BI709" s="194">
        <f>IF(N709="nulová",J709,0)</f>
        <v>0</v>
      </c>
      <c r="BJ709" s="19" t="s">
        <v>84</v>
      </c>
      <c r="BK709" s="194">
        <f>ROUND(I709*H709,2)</f>
        <v>0</v>
      </c>
      <c r="BL709" s="19" t="s">
        <v>330</v>
      </c>
      <c r="BM709" s="193" t="s">
        <v>1019</v>
      </c>
    </row>
    <row r="710" spans="1:65" s="2" customFormat="1" ht="19.5">
      <c r="A710" s="36"/>
      <c r="B710" s="37"/>
      <c r="C710" s="38"/>
      <c r="D710" s="195" t="s">
        <v>332</v>
      </c>
      <c r="E710" s="38"/>
      <c r="F710" s="196" t="s">
        <v>1020</v>
      </c>
      <c r="G710" s="38"/>
      <c r="H710" s="38"/>
      <c r="I710" s="197"/>
      <c r="J710" s="38"/>
      <c r="K710" s="38"/>
      <c r="L710" s="41"/>
      <c r="M710" s="198"/>
      <c r="N710" s="199"/>
      <c r="O710" s="66"/>
      <c r="P710" s="66"/>
      <c r="Q710" s="66"/>
      <c r="R710" s="66"/>
      <c r="S710" s="66"/>
      <c r="T710" s="67"/>
      <c r="U710" s="36"/>
      <c r="V710" s="36"/>
      <c r="W710" s="36"/>
      <c r="X710" s="36"/>
      <c r="Y710" s="36"/>
      <c r="Z710" s="36"/>
      <c r="AA710" s="36"/>
      <c r="AB710" s="36"/>
      <c r="AC710" s="36"/>
      <c r="AD710" s="36"/>
      <c r="AE710" s="36"/>
      <c r="AT710" s="19" t="s">
        <v>332</v>
      </c>
      <c r="AU710" s="19" t="s">
        <v>87</v>
      </c>
    </row>
    <row r="711" spans="1:65" s="2" customFormat="1" ht="29.25">
      <c r="A711" s="36"/>
      <c r="B711" s="37"/>
      <c r="C711" s="38"/>
      <c r="D711" s="195" t="s">
        <v>727</v>
      </c>
      <c r="E711" s="38"/>
      <c r="F711" s="200" t="s">
        <v>986</v>
      </c>
      <c r="G711" s="38"/>
      <c r="H711" s="38"/>
      <c r="I711" s="197"/>
      <c r="J711" s="38"/>
      <c r="K711" s="38"/>
      <c r="L711" s="41"/>
      <c r="M711" s="198"/>
      <c r="N711" s="199"/>
      <c r="O711" s="66"/>
      <c r="P711" s="66"/>
      <c r="Q711" s="66"/>
      <c r="R711" s="66"/>
      <c r="S711" s="66"/>
      <c r="T711" s="67"/>
      <c r="U711" s="36"/>
      <c r="V711" s="36"/>
      <c r="W711" s="36"/>
      <c r="X711" s="36"/>
      <c r="Y711" s="36"/>
      <c r="Z711" s="36"/>
      <c r="AA711" s="36"/>
      <c r="AB711" s="36"/>
      <c r="AC711" s="36"/>
      <c r="AD711" s="36"/>
      <c r="AE711" s="36"/>
      <c r="AT711" s="19" t="s">
        <v>727</v>
      </c>
      <c r="AU711" s="19" t="s">
        <v>87</v>
      </c>
    </row>
    <row r="712" spans="1:65" s="13" customFormat="1" ht="11.25">
      <c r="B712" s="201"/>
      <c r="C712" s="202"/>
      <c r="D712" s="195" t="s">
        <v>336</v>
      </c>
      <c r="E712" s="203" t="s">
        <v>19</v>
      </c>
      <c r="F712" s="204" t="s">
        <v>1021</v>
      </c>
      <c r="G712" s="202"/>
      <c r="H712" s="205">
        <v>15</v>
      </c>
      <c r="I712" s="206"/>
      <c r="J712" s="202"/>
      <c r="K712" s="202"/>
      <c r="L712" s="207"/>
      <c r="M712" s="208"/>
      <c r="N712" s="209"/>
      <c r="O712" s="209"/>
      <c r="P712" s="209"/>
      <c r="Q712" s="209"/>
      <c r="R712" s="209"/>
      <c r="S712" s="209"/>
      <c r="T712" s="210"/>
      <c r="AT712" s="211" t="s">
        <v>336</v>
      </c>
      <c r="AU712" s="211" t="s">
        <v>87</v>
      </c>
      <c r="AV712" s="13" t="s">
        <v>87</v>
      </c>
      <c r="AW712" s="13" t="s">
        <v>37</v>
      </c>
      <c r="AX712" s="13" t="s">
        <v>84</v>
      </c>
      <c r="AY712" s="211" t="s">
        <v>324</v>
      </c>
    </row>
    <row r="713" spans="1:65" s="2" customFormat="1" ht="14.45" customHeight="1">
      <c r="A713" s="36"/>
      <c r="B713" s="37"/>
      <c r="C713" s="244" t="s">
        <v>1022</v>
      </c>
      <c r="D713" s="244" t="s">
        <v>588</v>
      </c>
      <c r="E713" s="245" t="s">
        <v>1023</v>
      </c>
      <c r="F713" s="246" t="s">
        <v>1024</v>
      </c>
      <c r="G713" s="247" t="s">
        <v>190</v>
      </c>
      <c r="H713" s="248">
        <v>1</v>
      </c>
      <c r="I713" s="249"/>
      <c r="J713" s="250">
        <f>ROUND(I713*H713,2)</f>
        <v>0</v>
      </c>
      <c r="K713" s="246" t="s">
        <v>19</v>
      </c>
      <c r="L713" s="251"/>
      <c r="M713" s="252" t="s">
        <v>19</v>
      </c>
      <c r="N713" s="253" t="s">
        <v>47</v>
      </c>
      <c r="O713" s="66"/>
      <c r="P713" s="191">
        <f>O713*H713</f>
        <v>0</v>
      </c>
      <c r="Q713" s="191">
        <v>0.35</v>
      </c>
      <c r="R713" s="191">
        <f>Q713*H713</f>
        <v>0.35</v>
      </c>
      <c r="S713" s="191">
        <v>0</v>
      </c>
      <c r="T713" s="192">
        <f>S713*H713</f>
        <v>0</v>
      </c>
      <c r="U713" s="36"/>
      <c r="V713" s="36"/>
      <c r="W713" s="36"/>
      <c r="X713" s="36"/>
      <c r="Y713" s="36"/>
      <c r="Z713" s="36"/>
      <c r="AA713" s="36"/>
      <c r="AB713" s="36"/>
      <c r="AC713" s="36"/>
      <c r="AD713" s="36"/>
      <c r="AE713" s="36"/>
      <c r="AR713" s="193" t="s">
        <v>378</v>
      </c>
      <c r="AT713" s="193" t="s">
        <v>588</v>
      </c>
      <c r="AU713" s="193" t="s">
        <v>87</v>
      </c>
      <c r="AY713" s="19" t="s">
        <v>324</v>
      </c>
      <c r="BE713" s="194">
        <f>IF(N713="základní",J713,0)</f>
        <v>0</v>
      </c>
      <c r="BF713" s="194">
        <f>IF(N713="snížená",J713,0)</f>
        <v>0</v>
      </c>
      <c r="BG713" s="194">
        <f>IF(N713="zákl. přenesená",J713,0)</f>
        <v>0</v>
      </c>
      <c r="BH713" s="194">
        <f>IF(N713="sníž. přenesená",J713,0)</f>
        <v>0</v>
      </c>
      <c r="BI713" s="194">
        <f>IF(N713="nulová",J713,0)</f>
        <v>0</v>
      </c>
      <c r="BJ713" s="19" t="s">
        <v>84</v>
      </c>
      <c r="BK713" s="194">
        <f>ROUND(I713*H713,2)</f>
        <v>0</v>
      </c>
      <c r="BL713" s="19" t="s">
        <v>330</v>
      </c>
      <c r="BM713" s="193" t="s">
        <v>1025</v>
      </c>
    </row>
    <row r="714" spans="1:65" s="2" customFormat="1" ht="19.5">
      <c r="A714" s="36"/>
      <c r="B714" s="37"/>
      <c r="C714" s="38"/>
      <c r="D714" s="195" t="s">
        <v>332</v>
      </c>
      <c r="E714" s="38"/>
      <c r="F714" s="196" t="s">
        <v>1026</v>
      </c>
      <c r="G714" s="38"/>
      <c r="H714" s="38"/>
      <c r="I714" s="197"/>
      <c r="J714" s="38"/>
      <c r="K714" s="38"/>
      <c r="L714" s="41"/>
      <c r="M714" s="198"/>
      <c r="N714" s="199"/>
      <c r="O714" s="66"/>
      <c r="P714" s="66"/>
      <c r="Q714" s="66"/>
      <c r="R714" s="66"/>
      <c r="S714" s="66"/>
      <c r="T714" s="67"/>
      <c r="U714" s="36"/>
      <c r="V714" s="36"/>
      <c r="W714" s="36"/>
      <c r="X714" s="36"/>
      <c r="Y714" s="36"/>
      <c r="Z714" s="36"/>
      <c r="AA714" s="36"/>
      <c r="AB714" s="36"/>
      <c r="AC714" s="36"/>
      <c r="AD714" s="36"/>
      <c r="AE714" s="36"/>
      <c r="AT714" s="19" t="s">
        <v>332</v>
      </c>
      <c r="AU714" s="19" t="s">
        <v>87</v>
      </c>
    </row>
    <row r="715" spans="1:65" s="2" customFormat="1" ht="29.25">
      <c r="A715" s="36"/>
      <c r="B715" s="37"/>
      <c r="C715" s="38"/>
      <c r="D715" s="195" t="s">
        <v>727</v>
      </c>
      <c r="E715" s="38"/>
      <c r="F715" s="200" t="s">
        <v>986</v>
      </c>
      <c r="G715" s="38"/>
      <c r="H715" s="38"/>
      <c r="I715" s="197"/>
      <c r="J715" s="38"/>
      <c r="K715" s="38"/>
      <c r="L715" s="41"/>
      <c r="M715" s="198"/>
      <c r="N715" s="199"/>
      <c r="O715" s="66"/>
      <c r="P715" s="66"/>
      <c r="Q715" s="66"/>
      <c r="R715" s="66"/>
      <c r="S715" s="66"/>
      <c r="T715" s="67"/>
      <c r="U715" s="36"/>
      <c r="V715" s="36"/>
      <c r="W715" s="36"/>
      <c r="X715" s="36"/>
      <c r="Y715" s="36"/>
      <c r="Z715" s="36"/>
      <c r="AA715" s="36"/>
      <c r="AB715" s="36"/>
      <c r="AC715" s="36"/>
      <c r="AD715" s="36"/>
      <c r="AE715" s="36"/>
      <c r="AT715" s="19" t="s">
        <v>727</v>
      </c>
      <c r="AU715" s="19" t="s">
        <v>87</v>
      </c>
    </row>
    <row r="716" spans="1:65" s="13" customFormat="1" ht="11.25">
      <c r="B716" s="201"/>
      <c r="C716" s="202"/>
      <c r="D716" s="195" t="s">
        <v>336</v>
      </c>
      <c r="E716" s="203" t="s">
        <v>19</v>
      </c>
      <c r="F716" s="204" t="s">
        <v>1005</v>
      </c>
      <c r="G716" s="202"/>
      <c r="H716" s="205">
        <v>1</v>
      </c>
      <c r="I716" s="206"/>
      <c r="J716" s="202"/>
      <c r="K716" s="202"/>
      <c r="L716" s="207"/>
      <c r="M716" s="208"/>
      <c r="N716" s="209"/>
      <c r="O716" s="209"/>
      <c r="P716" s="209"/>
      <c r="Q716" s="209"/>
      <c r="R716" s="209"/>
      <c r="S716" s="209"/>
      <c r="T716" s="210"/>
      <c r="AT716" s="211" t="s">
        <v>336</v>
      </c>
      <c r="AU716" s="211" t="s">
        <v>87</v>
      </c>
      <c r="AV716" s="13" t="s">
        <v>87</v>
      </c>
      <c r="AW716" s="13" t="s">
        <v>37</v>
      </c>
      <c r="AX716" s="13" t="s">
        <v>84</v>
      </c>
      <c r="AY716" s="211" t="s">
        <v>324</v>
      </c>
    </row>
    <row r="717" spans="1:65" s="2" customFormat="1" ht="14.45" customHeight="1">
      <c r="A717" s="36"/>
      <c r="B717" s="37"/>
      <c r="C717" s="244" t="s">
        <v>1027</v>
      </c>
      <c r="D717" s="244" t="s">
        <v>588</v>
      </c>
      <c r="E717" s="245" t="s">
        <v>1028</v>
      </c>
      <c r="F717" s="246" t="s">
        <v>1029</v>
      </c>
      <c r="G717" s="247" t="s">
        <v>190</v>
      </c>
      <c r="H717" s="248">
        <v>1</v>
      </c>
      <c r="I717" s="249"/>
      <c r="J717" s="250">
        <f>ROUND(I717*H717,2)</f>
        <v>0</v>
      </c>
      <c r="K717" s="246" t="s">
        <v>19</v>
      </c>
      <c r="L717" s="251"/>
      <c r="M717" s="252" t="s">
        <v>19</v>
      </c>
      <c r="N717" s="253" t="s">
        <v>47</v>
      </c>
      <c r="O717" s="66"/>
      <c r="P717" s="191">
        <f>O717*H717</f>
        <v>0</v>
      </c>
      <c r="Q717" s="191">
        <v>0.30399999999999999</v>
      </c>
      <c r="R717" s="191">
        <f>Q717*H717</f>
        <v>0.30399999999999999</v>
      </c>
      <c r="S717" s="191">
        <v>0</v>
      </c>
      <c r="T717" s="192">
        <f>S717*H717</f>
        <v>0</v>
      </c>
      <c r="U717" s="36"/>
      <c r="V717" s="36"/>
      <c r="W717" s="36"/>
      <c r="X717" s="36"/>
      <c r="Y717" s="36"/>
      <c r="Z717" s="36"/>
      <c r="AA717" s="36"/>
      <c r="AB717" s="36"/>
      <c r="AC717" s="36"/>
      <c r="AD717" s="36"/>
      <c r="AE717" s="36"/>
      <c r="AR717" s="193" t="s">
        <v>378</v>
      </c>
      <c r="AT717" s="193" t="s">
        <v>588</v>
      </c>
      <c r="AU717" s="193" t="s">
        <v>87</v>
      </c>
      <c r="AY717" s="19" t="s">
        <v>324</v>
      </c>
      <c r="BE717" s="194">
        <f>IF(N717="základní",J717,0)</f>
        <v>0</v>
      </c>
      <c r="BF717" s="194">
        <f>IF(N717="snížená",J717,0)</f>
        <v>0</v>
      </c>
      <c r="BG717" s="194">
        <f>IF(N717="zákl. přenesená",J717,0)</f>
        <v>0</v>
      </c>
      <c r="BH717" s="194">
        <f>IF(N717="sníž. přenesená",J717,0)</f>
        <v>0</v>
      </c>
      <c r="BI717" s="194">
        <f>IF(N717="nulová",J717,0)</f>
        <v>0</v>
      </c>
      <c r="BJ717" s="19" t="s">
        <v>84</v>
      </c>
      <c r="BK717" s="194">
        <f>ROUND(I717*H717,2)</f>
        <v>0</v>
      </c>
      <c r="BL717" s="19" t="s">
        <v>330</v>
      </c>
      <c r="BM717" s="193" t="s">
        <v>1030</v>
      </c>
    </row>
    <row r="718" spans="1:65" s="2" customFormat="1" ht="11.25">
      <c r="A718" s="36"/>
      <c r="B718" s="37"/>
      <c r="C718" s="38"/>
      <c r="D718" s="195" t="s">
        <v>332</v>
      </c>
      <c r="E718" s="38"/>
      <c r="F718" s="196" t="s">
        <v>1031</v>
      </c>
      <c r="G718" s="38"/>
      <c r="H718" s="38"/>
      <c r="I718" s="197"/>
      <c r="J718" s="38"/>
      <c r="K718" s="38"/>
      <c r="L718" s="41"/>
      <c r="M718" s="198"/>
      <c r="N718" s="199"/>
      <c r="O718" s="66"/>
      <c r="P718" s="66"/>
      <c r="Q718" s="66"/>
      <c r="R718" s="66"/>
      <c r="S718" s="66"/>
      <c r="T718" s="67"/>
      <c r="U718" s="36"/>
      <c r="V718" s="36"/>
      <c r="W718" s="36"/>
      <c r="X718" s="36"/>
      <c r="Y718" s="36"/>
      <c r="Z718" s="36"/>
      <c r="AA718" s="36"/>
      <c r="AB718" s="36"/>
      <c r="AC718" s="36"/>
      <c r="AD718" s="36"/>
      <c r="AE718" s="36"/>
      <c r="AT718" s="19" t="s">
        <v>332</v>
      </c>
      <c r="AU718" s="19" t="s">
        <v>87</v>
      </c>
    </row>
    <row r="719" spans="1:65" s="2" customFormat="1" ht="29.25">
      <c r="A719" s="36"/>
      <c r="B719" s="37"/>
      <c r="C719" s="38"/>
      <c r="D719" s="195" t="s">
        <v>727</v>
      </c>
      <c r="E719" s="38"/>
      <c r="F719" s="200" t="s">
        <v>986</v>
      </c>
      <c r="G719" s="38"/>
      <c r="H719" s="38"/>
      <c r="I719" s="197"/>
      <c r="J719" s="38"/>
      <c r="K719" s="38"/>
      <c r="L719" s="41"/>
      <c r="M719" s="198"/>
      <c r="N719" s="199"/>
      <c r="O719" s="66"/>
      <c r="P719" s="66"/>
      <c r="Q719" s="66"/>
      <c r="R719" s="66"/>
      <c r="S719" s="66"/>
      <c r="T719" s="67"/>
      <c r="U719" s="36"/>
      <c r="V719" s="36"/>
      <c r="W719" s="36"/>
      <c r="X719" s="36"/>
      <c r="Y719" s="36"/>
      <c r="Z719" s="36"/>
      <c r="AA719" s="36"/>
      <c r="AB719" s="36"/>
      <c r="AC719" s="36"/>
      <c r="AD719" s="36"/>
      <c r="AE719" s="36"/>
      <c r="AT719" s="19" t="s">
        <v>727</v>
      </c>
      <c r="AU719" s="19" t="s">
        <v>87</v>
      </c>
    </row>
    <row r="720" spans="1:65" s="13" customFormat="1" ht="11.25">
      <c r="B720" s="201"/>
      <c r="C720" s="202"/>
      <c r="D720" s="195" t="s">
        <v>336</v>
      </c>
      <c r="E720" s="203" t="s">
        <v>19</v>
      </c>
      <c r="F720" s="204" t="s">
        <v>1005</v>
      </c>
      <c r="G720" s="202"/>
      <c r="H720" s="205">
        <v>1</v>
      </c>
      <c r="I720" s="206"/>
      <c r="J720" s="202"/>
      <c r="K720" s="202"/>
      <c r="L720" s="207"/>
      <c r="M720" s="208"/>
      <c r="N720" s="209"/>
      <c r="O720" s="209"/>
      <c r="P720" s="209"/>
      <c r="Q720" s="209"/>
      <c r="R720" s="209"/>
      <c r="S720" s="209"/>
      <c r="T720" s="210"/>
      <c r="AT720" s="211" t="s">
        <v>336</v>
      </c>
      <c r="AU720" s="211" t="s">
        <v>87</v>
      </c>
      <c r="AV720" s="13" t="s">
        <v>87</v>
      </c>
      <c r="AW720" s="13" t="s">
        <v>37</v>
      </c>
      <c r="AX720" s="13" t="s">
        <v>84</v>
      </c>
      <c r="AY720" s="211" t="s">
        <v>324</v>
      </c>
    </row>
    <row r="721" spans="1:65" s="2" customFormat="1" ht="14.45" customHeight="1">
      <c r="A721" s="36"/>
      <c r="B721" s="37"/>
      <c r="C721" s="182" t="s">
        <v>1032</v>
      </c>
      <c r="D721" s="182" t="s">
        <v>326</v>
      </c>
      <c r="E721" s="183" t="s">
        <v>1033</v>
      </c>
      <c r="F721" s="184" t="s">
        <v>974</v>
      </c>
      <c r="G721" s="185" t="s">
        <v>152</v>
      </c>
      <c r="H721" s="186">
        <v>17.323</v>
      </c>
      <c r="I721" s="187"/>
      <c r="J721" s="188">
        <f>ROUND(I721*H721,2)</f>
        <v>0</v>
      </c>
      <c r="K721" s="184" t="s">
        <v>329</v>
      </c>
      <c r="L721" s="41"/>
      <c r="M721" s="189" t="s">
        <v>19</v>
      </c>
      <c r="N721" s="190" t="s">
        <v>47</v>
      </c>
      <c r="O721" s="66"/>
      <c r="P721" s="191">
        <f>O721*H721</f>
        <v>0</v>
      </c>
      <c r="Q721" s="191">
        <v>0.36037999999999998</v>
      </c>
      <c r="R721" s="191">
        <f>Q721*H721</f>
        <v>6.2428627399999996</v>
      </c>
      <c r="S721" s="191">
        <v>0</v>
      </c>
      <c r="T721" s="192">
        <f>S721*H721</f>
        <v>0</v>
      </c>
      <c r="U721" s="36"/>
      <c r="V721" s="36"/>
      <c r="W721" s="36"/>
      <c r="X721" s="36"/>
      <c r="Y721" s="36"/>
      <c r="Z721" s="36"/>
      <c r="AA721" s="36"/>
      <c r="AB721" s="36"/>
      <c r="AC721" s="36"/>
      <c r="AD721" s="36"/>
      <c r="AE721" s="36"/>
      <c r="AR721" s="193" t="s">
        <v>330</v>
      </c>
      <c r="AT721" s="193" t="s">
        <v>326</v>
      </c>
      <c r="AU721" s="193" t="s">
        <v>87</v>
      </c>
      <c r="AY721" s="19" t="s">
        <v>324</v>
      </c>
      <c r="BE721" s="194">
        <f>IF(N721="základní",J721,0)</f>
        <v>0</v>
      </c>
      <c r="BF721" s="194">
        <f>IF(N721="snížená",J721,0)</f>
        <v>0</v>
      </c>
      <c r="BG721" s="194">
        <f>IF(N721="zákl. přenesená",J721,0)</f>
        <v>0</v>
      </c>
      <c r="BH721" s="194">
        <f>IF(N721="sníž. přenesená",J721,0)</f>
        <v>0</v>
      </c>
      <c r="BI721" s="194">
        <f>IF(N721="nulová",J721,0)</f>
        <v>0</v>
      </c>
      <c r="BJ721" s="19" t="s">
        <v>84</v>
      </c>
      <c r="BK721" s="194">
        <f>ROUND(I721*H721,2)</f>
        <v>0</v>
      </c>
      <c r="BL721" s="19" t="s">
        <v>330</v>
      </c>
      <c r="BM721" s="193" t="s">
        <v>1034</v>
      </c>
    </row>
    <row r="722" spans="1:65" s="2" customFormat="1" ht="29.25">
      <c r="A722" s="36"/>
      <c r="B722" s="37"/>
      <c r="C722" s="38"/>
      <c r="D722" s="195" t="s">
        <v>332</v>
      </c>
      <c r="E722" s="38"/>
      <c r="F722" s="196" t="s">
        <v>976</v>
      </c>
      <c r="G722" s="38"/>
      <c r="H722" s="38"/>
      <c r="I722" s="197"/>
      <c r="J722" s="38"/>
      <c r="K722" s="38"/>
      <c r="L722" s="41"/>
      <c r="M722" s="198"/>
      <c r="N722" s="199"/>
      <c r="O722" s="66"/>
      <c r="P722" s="66"/>
      <c r="Q722" s="66"/>
      <c r="R722" s="66"/>
      <c r="S722" s="66"/>
      <c r="T722" s="67"/>
      <c r="U722" s="36"/>
      <c r="V722" s="36"/>
      <c r="W722" s="36"/>
      <c r="X722" s="36"/>
      <c r="Y722" s="36"/>
      <c r="Z722" s="36"/>
      <c r="AA722" s="36"/>
      <c r="AB722" s="36"/>
      <c r="AC722" s="36"/>
      <c r="AD722" s="36"/>
      <c r="AE722" s="36"/>
      <c r="AT722" s="19" t="s">
        <v>332</v>
      </c>
      <c r="AU722" s="19" t="s">
        <v>87</v>
      </c>
    </row>
    <row r="723" spans="1:65" s="2" customFormat="1" ht="126.75">
      <c r="A723" s="36"/>
      <c r="B723" s="37"/>
      <c r="C723" s="38"/>
      <c r="D723" s="195" t="s">
        <v>334</v>
      </c>
      <c r="E723" s="38"/>
      <c r="F723" s="200" t="s">
        <v>977</v>
      </c>
      <c r="G723" s="38"/>
      <c r="H723" s="38"/>
      <c r="I723" s="197"/>
      <c r="J723" s="38"/>
      <c r="K723" s="38"/>
      <c r="L723" s="41"/>
      <c r="M723" s="198"/>
      <c r="N723" s="199"/>
      <c r="O723" s="66"/>
      <c r="P723" s="66"/>
      <c r="Q723" s="66"/>
      <c r="R723" s="66"/>
      <c r="S723" s="66"/>
      <c r="T723" s="67"/>
      <c r="U723" s="36"/>
      <c r="V723" s="36"/>
      <c r="W723" s="36"/>
      <c r="X723" s="36"/>
      <c r="Y723" s="36"/>
      <c r="Z723" s="36"/>
      <c r="AA723" s="36"/>
      <c r="AB723" s="36"/>
      <c r="AC723" s="36"/>
      <c r="AD723" s="36"/>
      <c r="AE723" s="36"/>
      <c r="AT723" s="19" t="s">
        <v>334</v>
      </c>
      <c r="AU723" s="19" t="s">
        <v>87</v>
      </c>
    </row>
    <row r="724" spans="1:65" s="2" customFormat="1" ht="39">
      <c r="A724" s="36"/>
      <c r="B724" s="37"/>
      <c r="C724" s="38"/>
      <c r="D724" s="195" t="s">
        <v>727</v>
      </c>
      <c r="E724" s="38"/>
      <c r="F724" s="200" t="s">
        <v>978</v>
      </c>
      <c r="G724" s="38"/>
      <c r="H724" s="38"/>
      <c r="I724" s="197"/>
      <c r="J724" s="38"/>
      <c r="K724" s="38"/>
      <c r="L724" s="41"/>
      <c r="M724" s="198"/>
      <c r="N724" s="199"/>
      <c r="O724" s="66"/>
      <c r="P724" s="66"/>
      <c r="Q724" s="66"/>
      <c r="R724" s="66"/>
      <c r="S724" s="66"/>
      <c r="T724" s="67"/>
      <c r="U724" s="36"/>
      <c r="V724" s="36"/>
      <c r="W724" s="36"/>
      <c r="X724" s="36"/>
      <c r="Y724" s="36"/>
      <c r="Z724" s="36"/>
      <c r="AA724" s="36"/>
      <c r="AB724" s="36"/>
      <c r="AC724" s="36"/>
      <c r="AD724" s="36"/>
      <c r="AE724" s="36"/>
      <c r="AT724" s="19" t="s">
        <v>727</v>
      </c>
      <c r="AU724" s="19" t="s">
        <v>87</v>
      </c>
    </row>
    <row r="725" spans="1:65" s="15" customFormat="1" ht="11.25">
      <c r="B725" s="223"/>
      <c r="C725" s="224"/>
      <c r="D725" s="195" t="s">
        <v>336</v>
      </c>
      <c r="E725" s="225" t="s">
        <v>19</v>
      </c>
      <c r="F725" s="226" t="s">
        <v>1035</v>
      </c>
      <c r="G725" s="224"/>
      <c r="H725" s="225" t="s">
        <v>19</v>
      </c>
      <c r="I725" s="227"/>
      <c r="J725" s="224"/>
      <c r="K725" s="224"/>
      <c r="L725" s="228"/>
      <c r="M725" s="229"/>
      <c r="N725" s="230"/>
      <c r="O725" s="230"/>
      <c r="P725" s="230"/>
      <c r="Q725" s="230"/>
      <c r="R725" s="230"/>
      <c r="S725" s="230"/>
      <c r="T725" s="231"/>
      <c r="AT725" s="232" t="s">
        <v>336</v>
      </c>
      <c r="AU725" s="232" t="s">
        <v>87</v>
      </c>
      <c r="AV725" s="15" t="s">
        <v>84</v>
      </c>
      <c r="AW725" s="15" t="s">
        <v>37</v>
      </c>
      <c r="AX725" s="15" t="s">
        <v>76</v>
      </c>
      <c r="AY725" s="232" t="s">
        <v>324</v>
      </c>
    </row>
    <row r="726" spans="1:65" s="15" customFormat="1" ht="11.25">
      <c r="B726" s="223"/>
      <c r="C726" s="224"/>
      <c r="D726" s="195" t="s">
        <v>336</v>
      </c>
      <c r="E726" s="225" t="s">
        <v>19</v>
      </c>
      <c r="F726" s="226" t="s">
        <v>1036</v>
      </c>
      <c r="G726" s="224"/>
      <c r="H726" s="225" t="s">
        <v>19</v>
      </c>
      <c r="I726" s="227"/>
      <c r="J726" s="224"/>
      <c r="K726" s="224"/>
      <c r="L726" s="228"/>
      <c r="M726" s="229"/>
      <c r="N726" s="230"/>
      <c r="O726" s="230"/>
      <c r="P726" s="230"/>
      <c r="Q726" s="230"/>
      <c r="R726" s="230"/>
      <c r="S726" s="230"/>
      <c r="T726" s="231"/>
      <c r="AT726" s="232" t="s">
        <v>336</v>
      </c>
      <c r="AU726" s="232" t="s">
        <v>87</v>
      </c>
      <c r="AV726" s="15" t="s">
        <v>84</v>
      </c>
      <c r="AW726" s="15" t="s">
        <v>37</v>
      </c>
      <c r="AX726" s="15" t="s">
        <v>76</v>
      </c>
      <c r="AY726" s="232" t="s">
        <v>324</v>
      </c>
    </row>
    <row r="727" spans="1:65" s="13" customFormat="1" ht="11.25">
      <c r="B727" s="201"/>
      <c r="C727" s="202"/>
      <c r="D727" s="195" t="s">
        <v>336</v>
      </c>
      <c r="E727" s="203" t="s">
        <v>19</v>
      </c>
      <c r="F727" s="204" t="s">
        <v>1037</v>
      </c>
      <c r="G727" s="202"/>
      <c r="H727" s="205">
        <v>16.308</v>
      </c>
      <c r="I727" s="206"/>
      <c r="J727" s="202"/>
      <c r="K727" s="202"/>
      <c r="L727" s="207"/>
      <c r="M727" s="208"/>
      <c r="N727" s="209"/>
      <c r="O727" s="209"/>
      <c r="P727" s="209"/>
      <c r="Q727" s="209"/>
      <c r="R727" s="209"/>
      <c r="S727" s="209"/>
      <c r="T727" s="210"/>
      <c r="AT727" s="211" t="s">
        <v>336</v>
      </c>
      <c r="AU727" s="211" t="s">
        <v>87</v>
      </c>
      <c r="AV727" s="13" t="s">
        <v>87</v>
      </c>
      <c r="AW727" s="13" t="s">
        <v>37</v>
      </c>
      <c r="AX727" s="13" t="s">
        <v>76</v>
      </c>
      <c r="AY727" s="211" t="s">
        <v>324</v>
      </c>
    </row>
    <row r="728" spans="1:65" s="13" customFormat="1" ht="11.25">
      <c r="B728" s="201"/>
      <c r="C728" s="202"/>
      <c r="D728" s="195" t="s">
        <v>336</v>
      </c>
      <c r="E728" s="203" t="s">
        <v>19</v>
      </c>
      <c r="F728" s="204" t="s">
        <v>1038</v>
      </c>
      <c r="G728" s="202"/>
      <c r="H728" s="205">
        <v>0.309</v>
      </c>
      <c r="I728" s="206"/>
      <c r="J728" s="202"/>
      <c r="K728" s="202"/>
      <c r="L728" s="207"/>
      <c r="M728" s="208"/>
      <c r="N728" s="209"/>
      <c r="O728" s="209"/>
      <c r="P728" s="209"/>
      <c r="Q728" s="209"/>
      <c r="R728" s="209"/>
      <c r="S728" s="209"/>
      <c r="T728" s="210"/>
      <c r="AT728" s="211" t="s">
        <v>336</v>
      </c>
      <c r="AU728" s="211" t="s">
        <v>87</v>
      </c>
      <c r="AV728" s="13" t="s">
        <v>87</v>
      </c>
      <c r="AW728" s="13" t="s">
        <v>37</v>
      </c>
      <c r="AX728" s="13" t="s">
        <v>76</v>
      </c>
      <c r="AY728" s="211" t="s">
        <v>324</v>
      </c>
    </row>
    <row r="729" spans="1:65" s="13" customFormat="1" ht="11.25">
      <c r="B729" s="201"/>
      <c r="C729" s="202"/>
      <c r="D729" s="195" t="s">
        <v>336</v>
      </c>
      <c r="E729" s="203" t="s">
        <v>19</v>
      </c>
      <c r="F729" s="204" t="s">
        <v>1039</v>
      </c>
      <c r="G729" s="202"/>
      <c r="H729" s="205">
        <v>0.70599999999999996</v>
      </c>
      <c r="I729" s="206"/>
      <c r="J729" s="202"/>
      <c r="K729" s="202"/>
      <c r="L729" s="207"/>
      <c r="M729" s="208"/>
      <c r="N729" s="209"/>
      <c r="O729" s="209"/>
      <c r="P729" s="209"/>
      <c r="Q729" s="209"/>
      <c r="R729" s="209"/>
      <c r="S729" s="209"/>
      <c r="T729" s="210"/>
      <c r="AT729" s="211" t="s">
        <v>336</v>
      </c>
      <c r="AU729" s="211" t="s">
        <v>87</v>
      </c>
      <c r="AV729" s="13" t="s">
        <v>87</v>
      </c>
      <c r="AW729" s="13" t="s">
        <v>37</v>
      </c>
      <c r="AX729" s="13" t="s">
        <v>76</v>
      </c>
      <c r="AY729" s="211" t="s">
        <v>324</v>
      </c>
    </row>
    <row r="730" spans="1:65" s="14" customFormat="1" ht="11.25">
      <c r="B730" s="212"/>
      <c r="C730" s="213"/>
      <c r="D730" s="195" t="s">
        <v>336</v>
      </c>
      <c r="E730" s="214" t="s">
        <v>19</v>
      </c>
      <c r="F730" s="215" t="s">
        <v>349</v>
      </c>
      <c r="G730" s="213"/>
      <c r="H730" s="216">
        <v>17.323</v>
      </c>
      <c r="I730" s="217"/>
      <c r="J730" s="213"/>
      <c r="K730" s="213"/>
      <c r="L730" s="218"/>
      <c r="M730" s="219"/>
      <c r="N730" s="220"/>
      <c r="O730" s="220"/>
      <c r="P730" s="220"/>
      <c r="Q730" s="220"/>
      <c r="R730" s="220"/>
      <c r="S730" s="220"/>
      <c r="T730" s="221"/>
      <c r="AT730" s="222" t="s">
        <v>336</v>
      </c>
      <c r="AU730" s="222" t="s">
        <v>87</v>
      </c>
      <c r="AV730" s="14" t="s">
        <v>330</v>
      </c>
      <c r="AW730" s="14" t="s">
        <v>37</v>
      </c>
      <c r="AX730" s="14" t="s">
        <v>84</v>
      </c>
      <c r="AY730" s="222" t="s">
        <v>324</v>
      </c>
    </row>
    <row r="731" spans="1:65" s="2" customFormat="1" ht="14.45" customHeight="1">
      <c r="A731" s="36"/>
      <c r="B731" s="37"/>
      <c r="C731" s="244" t="s">
        <v>1040</v>
      </c>
      <c r="D731" s="244" t="s">
        <v>588</v>
      </c>
      <c r="E731" s="245" t="s">
        <v>1041</v>
      </c>
      <c r="F731" s="246" t="s">
        <v>1042</v>
      </c>
      <c r="G731" s="247" t="s">
        <v>190</v>
      </c>
      <c r="H731" s="248">
        <v>116</v>
      </c>
      <c r="I731" s="249"/>
      <c r="J731" s="250">
        <f>ROUND(I731*H731,2)</f>
        <v>0</v>
      </c>
      <c r="K731" s="246" t="s">
        <v>19</v>
      </c>
      <c r="L731" s="251"/>
      <c r="M731" s="252" t="s">
        <v>19</v>
      </c>
      <c r="N731" s="253" t="s">
        <v>47</v>
      </c>
      <c r="O731" s="66"/>
      <c r="P731" s="191">
        <f>O731*H731</f>
        <v>0</v>
      </c>
      <c r="Q731" s="191">
        <v>0.309</v>
      </c>
      <c r="R731" s="191">
        <f>Q731*H731</f>
        <v>35.844000000000001</v>
      </c>
      <c r="S731" s="191">
        <v>0</v>
      </c>
      <c r="T731" s="192">
        <f>S731*H731</f>
        <v>0</v>
      </c>
      <c r="U731" s="36"/>
      <c r="V731" s="36"/>
      <c r="W731" s="36"/>
      <c r="X731" s="36"/>
      <c r="Y731" s="36"/>
      <c r="Z731" s="36"/>
      <c r="AA731" s="36"/>
      <c r="AB731" s="36"/>
      <c r="AC731" s="36"/>
      <c r="AD731" s="36"/>
      <c r="AE731" s="36"/>
      <c r="AR731" s="193" t="s">
        <v>378</v>
      </c>
      <c r="AT731" s="193" t="s">
        <v>588</v>
      </c>
      <c r="AU731" s="193" t="s">
        <v>87</v>
      </c>
      <c r="AY731" s="19" t="s">
        <v>324</v>
      </c>
      <c r="BE731" s="194">
        <f>IF(N731="základní",J731,0)</f>
        <v>0</v>
      </c>
      <c r="BF731" s="194">
        <f>IF(N731="snížená",J731,0)</f>
        <v>0</v>
      </c>
      <c r="BG731" s="194">
        <f>IF(N731="zákl. přenesená",J731,0)</f>
        <v>0</v>
      </c>
      <c r="BH731" s="194">
        <f>IF(N731="sníž. přenesená",J731,0)</f>
        <v>0</v>
      </c>
      <c r="BI731" s="194">
        <f>IF(N731="nulová",J731,0)</f>
        <v>0</v>
      </c>
      <c r="BJ731" s="19" t="s">
        <v>84</v>
      </c>
      <c r="BK731" s="194">
        <f>ROUND(I731*H731,2)</f>
        <v>0</v>
      </c>
      <c r="BL731" s="19" t="s">
        <v>330</v>
      </c>
      <c r="BM731" s="193" t="s">
        <v>1043</v>
      </c>
    </row>
    <row r="732" spans="1:65" s="2" customFormat="1" ht="19.5">
      <c r="A732" s="36"/>
      <c r="B732" s="37"/>
      <c r="C732" s="38"/>
      <c r="D732" s="195" t="s">
        <v>332</v>
      </c>
      <c r="E732" s="38"/>
      <c r="F732" s="196" t="s">
        <v>1044</v>
      </c>
      <c r="G732" s="38"/>
      <c r="H732" s="38"/>
      <c r="I732" s="197"/>
      <c r="J732" s="38"/>
      <c r="K732" s="38"/>
      <c r="L732" s="41"/>
      <c r="M732" s="198"/>
      <c r="N732" s="199"/>
      <c r="O732" s="66"/>
      <c r="P732" s="66"/>
      <c r="Q732" s="66"/>
      <c r="R732" s="66"/>
      <c r="S732" s="66"/>
      <c r="T732" s="67"/>
      <c r="U732" s="36"/>
      <c r="V732" s="36"/>
      <c r="W732" s="36"/>
      <c r="X732" s="36"/>
      <c r="Y732" s="36"/>
      <c r="Z732" s="36"/>
      <c r="AA732" s="36"/>
      <c r="AB732" s="36"/>
      <c r="AC732" s="36"/>
      <c r="AD732" s="36"/>
      <c r="AE732" s="36"/>
      <c r="AT732" s="19" t="s">
        <v>332</v>
      </c>
      <c r="AU732" s="19" t="s">
        <v>87</v>
      </c>
    </row>
    <row r="733" spans="1:65" s="2" customFormat="1" ht="29.25">
      <c r="A733" s="36"/>
      <c r="B733" s="37"/>
      <c r="C733" s="38"/>
      <c r="D733" s="195" t="s">
        <v>727</v>
      </c>
      <c r="E733" s="38"/>
      <c r="F733" s="200" t="s">
        <v>986</v>
      </c>
      <c r="G733" s="38"/>
      <c r="H733" s="38"/>
      <c r="I733" s="197"/>
      <c r="J733" s="38"/>
      <c r="K733" s="38"/>
      <c r="L733" s="41"/>
      <c r="M733" s="198"/>
      <c r="N733" s="199"/>
      <c r="O733" s="66"/>
      <c r="P733" s="66"/>
      <c r="Q733" s="66"/>
      <c r="R733" s="66"/>
      <c r="S733" s="66"/>
      <c r="T733" s="67"/>
      <c r="U733" s="36"/>
      <c r="V733" s="36"/>
      <c r="W733" s="36"/>
      <c r="X733" s="36"/>
      <c r="Y733" s="36"/>
      <c r="Z733" s="36"/>
      <c r="AA733" s="36"/>
      <c r="AB733" s="36"/>
      <c r="AC733" s="36"/>
      <c r="AD733" s="36"/>
      <c r="AE733" s="36"/>
      <c r="AT733" s="19" t="s">
        <v>727</v>
      </c>
      <c r="AU733" s="19" t="s">
        <v>87</v>
      </c>
    </row>
    <row r="734" spans="1:65" s="13" customFormat="1" ht="11.25">
      <c r="B734" s="201"/>
      <c r="C734" s="202"/>
      <c r="D734" s="195" t="s">
        <v>336</v>
      </c>
      <c r="E734" s="203" t="s">
        <v>19</v>
      </c>
      <c r="F734" s="204" t="s">
        <v>1045</v>
      </c>
      <c r="G734" s="202"/>
      <c r="H734" s="205">
        <v>116</v>
      </c>
      <c r="I734" s="206"/>
      <c r="J734" s="202"/>
      <c r="K734" s="202"/>
      <c r="L734" s="207"/>
      <c r="M734" s="208"/>
      <c r="N734" s="209"/>
      <c r="O734" s="209"/>
      <c r="P734" s="209"/>
      <c r="Q734" s="209"/>
      <c r="R734" s="209"/>
      <c r="S734" s="209"/>
      <c r="T734" s="210"/>
      <c r="AT734" s="211" t="s">
        <v>336</v>
      </c>
      <c r="AU734" s="211" t="s">
        <v>87</v>
      </c>
      <c r="AV734" s="13" t="s">
        <v>87</v>
      </c>
      <c r="AW734" s="13" t="s">
        <v>37</v>
      </c>
      <c r="AX734" s="13" t="s">
        <v>84</v>
      </c>
      <c r="AY734" s="211" t="s">
        <v>324</v>
      </c>
    </row>
    <row r="735" spans="1:65" s="2" customFormat="1" ht="14.45" customHeight="1">
      <c r="A735" s="36"/>
      <c r="B735" s="37"/>
      <c r="C735" s="244" t="s">
        <v>1046</v>
      </c>
      <c r="D735" s="244" t="s">
        <v>588</v>
      </c>
      <c r="E735" s="245" t="s">
        <v>1047</v>
      </c>
      <c r="F735" s="246" t="s">
        <v>1048</v>
      </c>
      <c r="G735" s="247" t="s">
        <v>190</v>
      </c>
      <c r="H735" s="248">
        <v>8</v>
      </c>
      <c r="I735" s="249"/>
      <c r="J735" s="250">
        <f>ROUND(I735*H735,2)</f>
        <v>0</v>
      </c>
      <c r="K735" s="246" t="s">
        <v>19</v>
      </c>
      <c r="L735" s="251"/>
      <c r="M735" s="252" t="s">
        <v>19</v>
      </c>
      <c r="N735" s="253" t="s">
        <v>47</v>
      </c>
      <c r="O735" s="66"/>
      <c r="P735" s="191">
        <f>O735*H735</f>
        <v>0</v>
      </c>
      <c r="Q735" s="191">
        <v>0.14799999999999999</v>
      </c>
      <c r="R735" s="191">
        <f>Q735*H735</f>
        <v>1.1839999999999999</v>
      </c>
      <c r="S735" s="191">
        <v>0</v>
      </c>
      <c r="T735" s="192">
        <f>S735*H735</f>
        <v>0</v>
      </c>
      <c r="U735" s="36"/>
      <c r="V735" s="36"/>
      <c r="W735" s="36"/>
      <c r="X735" s="36"/>
      <c r="Y735" s="36"/>
      <c r="Z735" s="36"/>
      <c r="AA735" s="36"/>
      <c r="AB735" s="36"/>
      <c r="AC735" s="36"/>
      <c r="AD735" s="36"/>
      <c r="AE735" s="36"/>
      <c r="AR735" s="193" t="s">
        <v>378</v>
      </c>
      <c r="AT735" s="193" t="s">
        <v>588</v>
      </c>
      <c r="AU735" s="193" t="s">
        <v>87</v>
      </c>
      <c r="AY735" s="19" t="s">
        <v>324</v>
      </c>
      <c r="BE735" s="194">
        <f>IF(N735="základní",J735,0)</f>
        <v>0</v>
      </c>
      <c r="BF735" s="194">
        <f>IF(N735="snížená",J735,0)</f>
        <v>0</v>
      </c>
      <c r="BG735" s="194">
        <f>IF(N735="zákl. přenesená",J735,0)</f>
        <v>0</v>
      </c>
      <c r="BH735" s="194">
        <f>IF(N735="sníž. přenesená",J735,0)</f>
        <v>0</v>
      </c>
      <c r="BI735" s="194">
        <f>IF(N735="nulová",J735,0)</f>
        <v>0</v>
      </c>
      <c r="BJ735" s="19" t="s">
        <v>84</v>
      </c>
      <c r="BK735" s="194">
        <f>ROUND(I735*H735,2)</f>
        <v>0</v>
      </c>
      <c r="BL735" s="19" t="s">
        <v>330</v>
      </c>
      <c r="BM735" s="193" t="s">
        <v>1049</v>
      </c>
    </row>
    <row r="736" spans="1:65" s="2" customFormat="1" ht="19.5">
      <c r="A736" s="36"/>
      <c r="B736" s="37"/>
      <c r="C736" s="38"/>
      <c r="D736" s="195" t="s">
        <v>332</v>
      </c>
      <c r="E736" s="38"/>
      <c r="F736" s="196" t="s">
        <v>1050</v>
      </c>
      <c r="G736" s="38"/>
      <c r="H736" s="38"/>
      <c r="I736" s="197"/>
      <c r="J736" s="38"/>
      <c r="K736" s="38"/>
      <c r="L736" s="41"/>
      <c r="M736" s="198"/>
      <c r="N736" s="199"/>
      <c r="O736" s="66"/>
      <c r="P736" s="66"/>
      <c r="Q736" s="66"/>
      <c r="R736" s="66"/>
      <c r="S736" s="66"/>
      <c r="T736" s="67"/>
      <c r="U736" s="36"/>
      <c r="V736" s="36"/>
      <c r="W736" s="36"/>
      <c r="X736" s="36"/>
      <c r="Y736" s="36"/>
      <c r="Z736" s="36"/>
      <c r="AA736" s="36"/>
      <c r="AB736" s="36"/>
      <c r="AC736" s="36"/>
      <c r="AD736" s="36"/>
      <c r="AE736" s="36"/>
      <c r="AT736" s="19" t="s">
        <v>332</v>
      </c>
      <c r="AU736" s="19" t="s">
        <v>87</v>
      </c>
    </row>
    <row r="737" spans="1:65" s="2" customFormat="1" ht="29.25">
      <c r="A737" s="36"/>
      <c r="B737" s="37"/>
      <c r="C737" s="38"/>
      <c r="D737" s="195" t="s">
        <v>727</v>
      </c>
      <c r="E737" s="38"/>
      <c r="F737" s="200" t="s">
        <v>986</v>
      </c>
      <c r="G737" s="38"/>
      <c r="H737" s="38"/>
      <c r="I737" s="197"/>
      <c r="J737" s="38"/>
      <c r="K737" s="38"/>
      <c r="L737" s="41"/>
      <c r="M737" s="198"/>
      <c r="N737" s="199"/>
      <c r="O737" s="66"/>
      <c r="P737" s="66"/>
      <c r="Q737" s="66"/>
      <c r="R737" s="66"/>
      <c r="S737" s="66"/>
      <c r="T737" s="67"/>
      <c r="U737" s="36"/>
      <c r="V737" s="36"/>
      <c r="W737" s="36"/>
      <c r="X737" s="36"/>
      <c r="Y737" s="36"/>
      <c r="Z737" s="36"/>
      <c r="AA737" s="36"/>
      <c r="AB737" s="36"/>
      <c r="AC737" s="36"/>
      <c r="AD737" s="36"/>
      <c r="AE737" s="36"/>
      <c r="AT737" s="19" t="s">
        <v>727</v>
      </c>
      <c r="AU737" s="19" t="s">
        <v>87</v>
      </c>
    </row>
    <row r="738" spans="1:65" s="13" customFormat="1" ht="11.25">
      <c r="B738" s="201"/>
      <c r="C738" s="202"/>
      <c r="D738" s="195" t="s">
        <v>336</v>
      </c>
      <c r="E738" s="203" t="s">
        <v>19</v>
      </c>
      <c r="F738" s="204" t="s">
        <v>1051</v>
      </c>
      <c r="G738" s="202"/>
      <c r="H738" s="205">
        <v>8</v>
      </c>
      <c r="I738" s="206"/>
      <c r="J738" s="202"/>
      <c r="K738" s="202"/>
      <c r="L738" s="207"/>
      <c r="M738" s="208"/>
      <c r="N738" s="209"/>
      <c r="O738" s="209"/>
      <c r="P738" s="209"/>
      <c r="Q738" s="209"/>
      <c r="R738" s="209"/>
      <c r="S738" s="209"/>
      <c r="T738" s="210"/>
      <c r="AT738" s="211" t="s">
        <v>336</v>
      </c>
      <c r="AU738" s="211" t="s">
        <v>87</v>
      </c>
      <c r="AV738" s="13" t="s">
        <v>87</v>
      </c>
      <c r="AW738" s="13" t="s">
        <v>37</v>
      </c>
      <c r="AX738" s="13" t="s">
        <v>84</v>
      </c>
      <c r="AY738" s="211" t="s">
        <v>324</v>
      </c>
    </row>
    <row r="739" spans="1:65" s="2" customFormat="1" ht="14.45" customHeight="1">
      <c r="A739" s="36"/>
      <c r="B739" s="37"/>
      <c r="C739" s="244" t="s">
        <v>1052</v>
      </c>
      <c r="D739" s="244" t="s">
        <v>588</v>
      </c>
      <c r="E739" s="245" t="s">
        <v>1053</v>
      </c>
      <c r="F739" s="246" t="s">
        <v>1054</v>
      </c>
      <c r="G739" s="247" t="s">
        <v>190</v>
      </c>
      <c r="H739" s="248">
        <v>4</v>
      </c>
      <c r="I739" s="249"/>
      <c r="J739" s="250">
        <f>ROUND(I739*H739,2)</f>
        <v>0</v>
      </c>
      <c r="K739" s="246" t="s">
        <v>19</v>
      </c>
      <c r="L739" s="251"/>
      <c r="M739" s="252" t="s">
        <v>19</v>
      </c>
      <c r="N739" s="253" t="s">
        <v>47</v>
      </c>
      <c r="O739" s="66"/>
      <c r="P739" s="191">
        <f>O739*H739</f>
        <v>0</v>
      </c>
      <c r="Q739" s="191">
        <v>0.26700000000000002</v>
      </c>
      <c r="R739" s="191">
        <f>Q739*H739</f>
        <v>1.0680000000000001</v>
      </c>
      <c r="S739" s="191">
        <v>0</v>
      </c>
      <c r="T739" s="192">
        <f>S739*H739</f>
        <v>0</v>
      </c>
      <c r="U739" s="36"/>
      <c r="V739" s="36"/>
      <c r="W739" s="36"/>
      <c r="X739" s="36"/>
      <c r="Y739" s="36"/>
      <c r="Z739" s="36"/>
      <c r="AA739" s="36"/>
      <c r="AB739" s="36"/>
      <c r="AC739" s="36"/>
      <c r="AD739" s="36"/>
      <c r="AE739" s="36"/>
      <c r="AR739" s="193" t="s">
        <v>378</v>
      </c>
      <c r="AT739" s="193" t="s">
        <v>588</v>
      </c>
      <c r="AU739" s="193" t="s">
        <v>87</v>
      </c>
      <c r="AY739" s="19" t="s">
        <v>324</v>
      </c>
      <c r="BE739" s="194">
        <f>IF(N739="základní",J739,0)</f>
        <v>0</v>
      </c>
      <c r="BF739" s="194">
        <f>IF(N739="snížená",J739,0)</f>
        <v>0</v>
      </c>
      <c r="BG739" s="194">
        <f>IF(N739="zákl. přenesená",J739,0)</f>
        <v>0</v>
      </c>
      <c r="BH739" s="194">
        <f>IF(N739="sníž. přenesená",J739,0)</f>
        <v>0</v>
      </c>
      <c r="BI739" s="194">
        <f>IF(N739="nulová",J739,0)</f>
        <v>0</v>
      </c>
      <c r="BJ739" s="19" t="s">
        <v>84</v>
      </c>
      <c r="BK739" s="194">
        <f>ROUND(I739*H739,2)</f>
        <v>0</v>
      </c>
      <c r="BL739" s="19" t="s">
        <v>330</v>
      </c>
      <c r="BM739" s="193" t="s">
        <v>1055</v>
      </c>
    </row>
    <row r="740" spans="1:65" s="2" customFormat="1" ht="19.5">
      <c r="A740" s="36"/>
      <c r="B740" s="37"/>
      <c r="C740" s="38"/>
      <c r="D740" s="195" t="s">
        <v>332</v>
      </c>
      <c r="E740" s="38"/>
      <c r="F740" s="196" t="s">
        <v>1056</v>
      </c>
      <c r="G740" s="38"/>
      <c r="H740" s="38"/>
      <c r="I740" s="197"/>
      <c r="J740" s="38"/>
      <c r="K740" s="38"/>
      <c r="L740" s="41"/>
      <c r="M740" s="198"/>
      <c r="N740" s="199"/>
      <c r="O740" s="66"/>
      <c r="P740" s="66"/>
      <c r="Q740" s="66"/>
      <c r="R740" s="66"/>
      <c r="S740" s="66"/>
      <c r="T740" s="67"/>
      <c r="U740" s="36"/>
      <c r="V740" s="36"/>
      <c r="W740" s="36"/>
      <c r="X740" s="36"/>
      <c r="Y740" s="36"/>
      <c r="Z740" s="36"/>
      <c r="AA740" s="36"/>
      <c r="AB740" s="36"/>
      <c r="AC740" s="36"/>
      <c r="AD740" s="36"/>
      <c r="AE740" s="36"/>
      <c r="AT740" s="19" t="s">
        <v>332</v>
      </c>
      <c r="AU740" s="19" t="s">
        <v>87</v>
      </c>
    </row>
    <row r="741" spans="1:65" s="2" customFormat="1" ht="29.25">
      <c r="A741" s="36"/>
      <c r="B741" s="37"/>
      <c r="C741" s="38"/>
      <c r="D741" s="195" t="s">
        <v>727</v>
      </c>
      <c r="E741" s="38"/>
      <c r="F741" s="200" t="s">
        <v>986</v>
      </c>
      <c r="G741" s="38"/>
      <c r="H741" s="38"/>
      <c r="I741" s="197"/>
      <c r="J741" s="38"/>
      <c r="K741" s="38"/>
      <c r="L741" s="41"/>
      <c r="M741" s="198"/>
      <c r="N741" s="199"/>
      <c r="O741" s="66"/>
      <c r="P741" s="66"/>
      <c r="Q741" s="66"/>
      <c r="R741" s="66"/>
      <c r="S741" s="66"/>
      <c r="T741" s="67"/>
      <c r="U741" s="36"/>
      <c r="V741" s="36"/>
      <c r="W741" s="36"/>
      <c r="X741" s="36"/>
      <c r="Y741" s="36"/>
      <c r="Z741" s="36"/>
      <c r="AA741" s="36"/>
      <c r="AB741" s="36"/>
      <c r="AC741" s="36"/>
      <c r="AD741" s="36"/>
      <c r="AE741" s="36"/>
      <c r="AT741" s="19" t="s">
        <v>727</v>
      </c>
      <c r="AU741" s="19" t="s">
        <v>87</v>
      </c>
    </row>
    <row r="742" spans="1:65" s="13" customFormat="1" ht="11.25">
      <c r="B742" s="201"/>
      <c r="C742" s="202"/>
      <c r="D742" s="195" t="s">
        <v>336</v>
      </c>
      <c r="E742" s="203" t="s">
        <v>19</v>
      </c>
      <c r="F742" s="204" t="s">
        <v>1057</v>
      </c>
      <c r="G742" s="202"/>
      <c r="H742" s="205">
        <v>4</v>
      </c>
      <c r="I742" s="206"/>
      <c r="J742" s="202"/>
      <c r="K742" s="202"/>
      <c r="L742" s="207"/>
      <c r="M742" s="208"/>
      <c r="N742" s="209"/>
      <c r="O742" s="209"/>
      <c r="P742" s="209"/>
      <c r="Q742" s="209"/>
      <c r="R742" s="209"/>
      <c r="S742" s="209"/>
      <c r="T742" s="210"/>
      <c r="AT742" s="211" t="s">
        <v>336</v>
      </c>
      <c r="AU742" s="211" t="s">
        <v>87</v>
      </c>
      <c r="AV742" s="13" t="s">
        <v>87</v>
      </c>
      <c r="AW742" s="13" t="s">
        <v>37</v>
      </c>
      <c r="AX742" s="13" t="s">
        <v>84</v>
      </c>
      <c r="AY742" s="211" t="s">
        <v>324</v>
      </c>
    </row>
    <row r="743" spans="1:65" s="2" customFormat="1" ht="14.45" customHeight="1">
      <c r="A743" s="36"/>
      <c r="B743" s="37"/>
      <c r="C743" s="244" t="s">
        <v>1058</v>
      </c>
      <c r="D743" s="244" t="s">
        <v>588</v>
      </c>
      <c r="E743" s="245" t="s">
        <v>1059</v>
      </c>
      <c r="F743" s="246" t="s">
        <v>1060</v>
      </c>
      <c r="G743" s="247" t="s">
        <v>190</v>
      </c>
      <c r="H743" s="248">
        <v>2</v>
      </c>
      <c r="I743" s="249"/>
      <c r="J743" s="250">
        <f>ROUND(I743*H743,2)</f>
        <v>0</v>
      </c>
      <c r="K743" s="246" t="s">
        <v>19</v>
      </c>
      <c r="L743" s="251"/>
      <c r="M743" s="252" t="s">
        <v>19</v>
      </c>
      <c r="N743" s="253" t="s">
        <v>47</v>
      </c>
      <c r="O743" s="66"/>
      <c r="P743" s="191">
        <f>O743*H743</f>
        <v>0</v>
      </c>
      <c r="Q743" s="191">
        <v>0.128</v>
      </c>
      <c r="R743" s="191">
        <f>Q743*H743</f>
        <v>0.25600000000000001</v>
      </c>
      <c r="S743" s="191">
        <v>0</v>
      </c>
      <c r="T743" s="192">
        <f>S743*H743</f>
        <v>0</v>
      </c>
      <c r="U743" s="36"/>
      <c r="V743" s="36"/>
      <c r="W743" s="36"/>
      <c r="X743" s="36"/>
      <c r="Y743" s="36"/>
      <c r="Z743" s="36"/>
      <c r="AA743" s="36"/>
      <c r="AB743" s="36"/>
      <c r="AC743" s="36"/>
      <c r="AD743" s="36"/>
      <c r="AE743" s="36"/>
      <c r="AR743" s="193" t="s">
        <v>378</v>
      </c>
      <c r="AT743" s="193" t="s">
        <v>588</v>
      </c>
      <c r="AU743" s="193" t="s">
        <v>87</v>
      </c>
      <c r="AY743" s="19" t="s">
        <v>324</v>
      </c>
      <c r="BE743" s="194">
        <f>IF(N743="základní",J743,0)</f>
        <v>0</v>
      </c>
      <c r="BF743" s="194">
        <f>IF(N743="snížená",J743,0)</f>
        <v>0</v>
      </c>
      <c r="BG743" s="194">
        <f>IF(N743="zákl. přenesená",J743,0)</f>
        <v>0</v>
      </c>
      <c r="BH743" s="194">
        <f>IF(N743="sníž. přenesená",J743,0)</f>
        <v>0</v>
      </c>
      <c r="BI743" s="194">
        <f>IF(N743="nulová",J743,0)</f>
        <v>0</v>
      </c>
      <c r="BJ743" s="19" t="s">
        <v>84</v>
      </c>
      <c r="BK743" s="194">
        <f>ROUND(I743*H743,2)</f>
        <v>0</v>
      </c>
      <c r="BL743" s="19" t="s">
        <v>330</v>
      </c>
      <c r="BM743" s="193" t="s">
        <v>1061</v>
      </c>
    </row>
    <row r="744" spans="1:65" s="2" customFormat="1" ht="19.5">
      <c r="A744" s="36"/>
      <c r="B744" s="37"/>
      <c r="C744" s="38"/>
      <c r="D744" s="195" t="s">
        <v>332</v>
      </c>
      <c r="E744" s="38"/>
      <c r="F744" s="196" t="s">
        <v>1062</v>
      </c>
      <c r="G744" s="38"/>
      <c r="H744" s="38"/>
      <c r="I744" s="197"/>
      <c r="J744" s="38"/>
      <c r="K744" s="38"/>
      <c r="L744" s="41"/>
      <c r="M744" s="198"/>
      <c r="N744" s="199"/>
      <c r="O744" s="66"/>
      <c r="P744" s="66"/>
      <c r="Q744" s="66"/>
      <c r="R744" s="66"/>
      <c r="S744" s="66"/>
      <c r="T744" s="67"/>
      <c r="U744" s="36"/>
      <c r="V744" s="36"/>
      <c r="W744" s="36"/>
      <c r="X744" s="36"/>
      <c r="Y744" s="36"/>
      <c r="Z744" s="36"/>
      <c r="AA744" s="36"/>
      <c r="AB744" s="36"/>
      <c r="AC744" s="36"/>
      <c r="AD744" s="36"/>
      <c r="AE744" s="36"/>
      <c r="AT744" s="19" t="s">
        <v>332</v>
      </c>
      <c r="AU744" s="19" t="s">
        <v>87</v>
      </c>
    </row>
    <row r="745" spans="1:65" s="2" customFormat="1" ht="29.25">
      <c r="A745" s="36"/>
      <c r="B745" s="37"/>
      <c r="C745" s="38"/>
      <c r="D745" s="195" t="s">
        <v>727</v>
      </c>
      <c r="E745" s="38"/>
      <c r="F745" s="200" t="s">
        <v>986</v>
      </c>
      <c r="G745" s="38"/>
      <c r="H745" s="38"/>
      <c r="I745" s="197"/>
      <c r="J745" s="38"/>
      <c r="K745" s="38"/>
      <c r="L745" s="41"/>
      <c r="M745" s="198"/>
      <c r="N745" s="199"/>
      <c r="O745" s="66"/>
      <c r="P745" s="66"/>
      <c r="Q745" s="66"/>
      <c r="R745" s="66"/>
      <c r="S745" s="66"/>
      <c r="T745" s="67"/>
      <c r="U745" s="36"/>
      <c r="V745" s="36"/>
      <c r="W745" s="36"/>
      <c r="X745" s="36"/>
      <c r="Y745" s="36"/>
      <c r="Z745" s="36"/>
      <c r="AA745" s="36"/>
      <c r="AB745" s="36"/>
      <c r="AC745" s="36"/>
      <c r="AD745" s="36"/>
      <c r="AE745" s="36"/>
      <c r="AT745" s="19" t="s">
        <v>727</v>
      </c>
      <c r="AU745" s="19" t="s">
        <v>87</v>
      </c>
    </row>
    <row r="746" spans="1:65" s="13" customFormat="1" ht="11.25">
      <c r="B746" s="201"/>
      <c r="C746" s="202"/>
      <c r="D746" s="195" t="s">
        <v>336</v>
      </c>
      <c r="E746" s="203" t="s">
        <v>19</v>
      </c>
      <c r="F746" s="204" t="s">
        <v>1063</v>
      </c>
      <c r="G746" s="202"/>
      <c r="H746" s="205">
        <v>2</v>
      </c>
      <c r="I746" s="206"/>
      <c r="J746" s="202"/>
      <c r="K746" s="202"/>
      <c r="L746" s="207"/>
      <c r="M746" s="208"/>
      <c r="N746" s="209"/>
      <c r="O746" s="209"/>
      <c r="P746" s="209"/>
      <c r="Q746" s="209"/>
      <c r="R746" s="209"/>
      <c r="S746" s="209"/>
      <c r="T746" s="210"/>
      <c r="AT746" s="211" t="s">
        <v>336</v>
      </c>
      <c r="AU746" s="211" t="s">
        <v>87</v>
      </c>
      <c r="AV746" s="13" t="s">
        <v>87</v>
      </c>
      <c r="AW746" s="13" t="s">
        <v>37</v>
      </c>
      <c r="AX746" s="13" t="s">
        <v>84</v>
      </c>
      <c r="AY746" s="211" t="s">
        <v>324</v>
      </c>
    </row>
    <row r="747" spans="1:65" s="2" customFormat="1" ht="14.45" customHeight="1">
      <c r="A747" s="36"/>
      <c r="B747" s="37"/>
      <c r="C747" s="244" t="s">
        <v>1064</v>
      </c>
      <c r="D747" s="244" t="s">
        <v>588</v>
      </c>
      <c r="E747" s="245" t="s">
        <v>1065</v>
      </c>
      <c r="F747" s="246" t="s">
        <v>1066</v>
      </c>
      <c r="G747" s="247" t="s">
        <v>190</v>
      </c>
      <c r="H747" s="248">
        <v>2</v>
      </c>
      <c r="I747" s="249"/>
      <c r="J747" s="250">
        <f>ROUND(I747*H747,2)</f>
        <v>0</v>
      </c>
      <c r="K747" s="246" t="s">
        <v>19</v>
      </c>
      <c r="L747" s="251"/>
      <c r="M747" s="252" t="s">
        <v>19</v>
      </c>
      <c r="N747" s="253" t="s">
        <v>47</v>
      </c>
      <c r="O747" s="66"/>
      <c r="P747" s="191">
        <f>O747*H747</f>
        <v>0</v>
      </c>
      <c r="Q747" s="191">
        <v>0.36199999999999999</v>
      </c>
      <c r="R747" s="191">
        <f>Q747*H747</f>
        <v>0.72399999999999998</v>
      </c>
      <c r="S747" s="191">
        <v>0</v>
      </c>
      <c r="T747" s="192">
        <f>S747*H747</f>
        <v>0</v>
      </c>
      <c r="U747" s="36"/>
      <c r="V747" s="36"/>
      <c r="W747" s="36"/>
      <c r="X747" s="36"/>
      <c r="Y747" s="36"/>
      <c r="Z747" s="36"/>
      <c r="AA747" s="36"/>
      <c r="AB747" s="36"/>
      <c r="AC747" s="36"/>
      <c r="AD747" s="36"/>
      <c r="AE747" s="36"/>
      <c r="AR747" s="193" t="s">
        <v>378</v>
      </c>
      <c r="AT747" s="193" t="s">
        <v>588</v>
      </c>
      <c r="AU747" s="193" t="s">
        <v>87</v>
      </c>
      <c r="AY747" s="19" t="s">
        <v>324</v>
      </c>
      <c r="BE747" s="194">
        <f>IF(N747="základní",J747,0)</f>
        <v>0</v>
      </c>
      <c r="BF747" s="194">
        <f>IF(N747="snížená",J747,0)</f>
        <v>0</v>
      </c>
      <c r="BG747" s="194">
        <f>IF(N747="zákl. přenesená",J747,0)</f>
        <v>0</v>
      </c>
      <c r="BH747" s="194">
        <f>IF(N747="sníž. přenesená",J747,0)</f>
        <v>0</v>
      </c>
      <c r="BI747" s="194">
        <f>IF(N747="nulová",J747,0)</f>
        <v>0</v>
      </c>
      <c r="BJ747" s="19" t="s">
        <v>84</v>
      </c>
      <c r="BK747" s="194">
        <f>ROUND(I747*H747,2)</f>
        <v>0</v>
      </c>
      <c r="BL747" s="19" t="s">
        <v>330</v>
      </c>
      <c r="BM747" s="193" t="s">
        <v>1067</v>
      </c>
    </row>
    <row r="748" spans="1:65" s="2" customFormat="1" ht="19.5">
      <c r="A748" s="36"/>
      <c r="B748" s="37"/>
      <c r="C748" s="38"/>
      <c r="D748" s="195" t="s">
        <v>332</v>
      </c>
      <c r="E748" s="38"/>
      <c r="F748" s="196" t="s">
        <v>1068</v>
      </c>
      <c r="G748" s="38"/>
      <c r="H748" s="38"/>
      <c r="I748" s="197"/>
      <c r="J748" s="38"/>
      <c r="K748" s="38"/>
      <c r="L748" s="41"/>
      <c r="M748" s="198"/>
      <c r="N748" s="199"/>
      <c r="O748" s="66"/>
      <c r="P748" s="66"/>
      <c r="Q748" s="66"/>
      <c r="R748" s="66"/>
      <c r="S748" s="66"/>
      <c r="T748" s="67"/>
      <c r="U748" s="36"/>
      <c r="V748" s="36"/>
      <c r="W748" s="36"/>
      <c r="X748" s="36"/>
      <c r="Y748" s="36"/>
      <c r="Z748" s="36"/>
      <c r="AA748" s="36"/>
      <c r="AB748" s="36"/>
      <c r="AC748" s="36"/>
      <c r="AD748" s="36"/>
      <c r="AE748" s="36"/>
      <c r="AT748" s="19" t="s">
        <v>332</v>
      </c>
      <c r="AU748" s="19" t="s">
        <v>87</v>
      </c>
    </row>
    <row r="749" spans="1:65" s="2" customFormat="1" ht="29.25">
      <c r="A749" s="36"/>
      <c r="B749" s="37"/>
      <c r="C749" s="38"/>
      <c r="D749" s="195" t="s">
        <v>727</v>
      </c>
      <c r="E749" s="38"/>
      <c r="F749" s="200" t="s">
        <v>986</v>
      </c>
      <c r="G749" s="38"/>
      <c r="H749" s="38"/>
      <c r="I749" s="197"/>
      <c r="J749" s="38"/>
      <c r="K749" s="38"/>
      <c r="L749" s="41"/>
      <c r="M749" s="198"/>
      <c r="N749" s="199"/>
      <c r="O749" s="66"/>
      <c r="P749" s="66"/>
      <c r="Q749" s="66"/>
      <c r="R749" s="66"/>
      <c r="S749" s="66"/>
      <c r="T749" s="67"/>
      <c r="U749" s="36"/>
      <c r="V749" s="36"/>
      <c r="W749" s="36"/>
      <c r="X749" s="36"/>
      <c r="Y749" s="36"/>
      <c r="Z749" s="36"/>
      <c r="AA749" s="36"/>
      <c r="AB749" s="36"/>
      <c r="AC749" s="36"/>
      <c r="AD749" s="36"/>
      <c r="AE749" s="36"/>
      <c r="AT749" s="19" t="s">
        <v>727</v>
      </c>
      <c r="AU749" s="19" t="s">
        <v>87</v>
      </c>
    </row>
    <row r="750" spans="1:65" s="13" customFormat="1" ht="11.25">
      <c r="B750" s="201"/>
      <c r="C750" s="202"/>
      <c r="D750" s="195" t="s">
        <v>336</v>
      </c>
      <c r="E750" s="203" t="s">
        <v>19</v>
      </c>
      <c r="F750" s="204" t="s">
        <v>1063</v>
      </c>
      <c r="G750" s="202"/>
      <c r="H750" s="205">
        <v>2</v>
      </c>
      <c r="I750" s="206"/>
      <c r="J750" s="202"/>
      <c r="K750" s="202"/>
      <c r="L750" s="207"/>
      <c r="M750" s="208"/>
      <c r="N750" s="209"/>
      <c r="O750" s="209"/>
      <c r="P750" s="209"/>
      <c r="Q750" s="209"/>
      <c r="R750" s="209"/>
      <c r="S750" s="209"/>
      <c r="T750" s="210"/>
      <c r="AT750" s="211" t="s">
        <v>336</v>
      </c>
      <c r="AU750" s="211" t="s">
        <v>87</v>
      </c>
      <c r="AV750" s="13" t="s">
        <v>87</v>
      </c>
      <c r="AW750" s="13" t="s">
        <v>37</v>
      </c>
      <c r="AX750" s="13" t="s">
        <v>84</v>
      </c>
      <c r="AY750" s="211" t="s">
        <v>324</v>
      </c>
    </row>
    <row r="751" spans="1:65" s="2" customFormat="1" ht="14.45" customHeight="1">
      <c r="A751" s="36"/>
      <c r="B751" s="37"/>
      <c r="C751" s="244" t="s">
        <v>1069</v>
      </c>
      <c r="D751" s="244" t="s">
        <v>588</v>
      </c>
      <c r="E751" s="245" t="s">
        <v>1070</v>
      </c>
      <c r="F751" s="246" t="s">
        <v>1071</v>
      </c>
      <c r="G751" s="247" t="s">
        <v>190</v>
      </c>
      <c r="H751" s="248">
        <v>1</v>
      </c>
      <c r="I751" s="249"/>
      <c r="J751" s="250">
        <f>ROUND(I751*H751,2)</f>
        <v>0</v>
      </c>
      <c r="K751" s="246" t="s">
        <v>19</v>
      </c>
      <c r="L751" s="251"/>
      <c r="M751" s="252" t="s">
        <v>19</v>
      </c>
      <c r="N751" s="253" t="s">
        <v>47</v>
      </c>
      <c r="O751" s="66"/>
      <c r="P751" s="191">
        <f>O751*H751</f>
        <v>0</v>
      </c>
      <c r="Q751" s="191">
        <v>0.17599999999999999</v>
      </c>
      <c r="R751" s="191">
        <f>Q751*H751</f>
        <v>0.17599999999999999</v>
      </c>
      <c r="S751" s="191">
        <v>0</v>
      </c>
      <c r="T751" s="192">
        <f>S751*H751</f>
        <v>0</v>
      </c>
      <c r="U751" s="36"/>
      <c r="V751" s="36"/>
      <c r="W751" s="36"/>
      <c r="X751" s="36"/>
      <c r="Y751" s="36"/>
      <c r="Z751" s="36"/>
      <c r="AA751" s="36"/>
      <c r="AB751" s="36"/>
      <c r="AC751" s="36"/>
      <c r="AD751" s="36"/>
      <c r="AE751" s="36"/>
      <c r="AR751" s="193" t="s">
        <v>378</v>
      </c>
      <c r="AT751" s="193" t="s">
        <v>588</v>
      </c>
      <c r="AU751" s="193" t="s">
        <v>87</v>
      </c>
      <c r="AY751" s="19" t="s">
        <v>324</v>
      </c>
      <c r="BE751" s="194">
        <f>IF(N751="základní",J751,0)</f>
        <v>0</v>
      </c>
      <c r="BF751" s="194">
        <f>IF(N751="snížená",J751,0)</f>
        <v>0</v>
      </c>
      <c r="BG751" s="194">
        <f>IF(N751="zákl. přenesená",J751,0)</f>
        <v>0</v>
      </c>
      <c r="BH751" s="194">
        <f>IF(N751="sníž. přenesená",J751,0)</f>
        <v>0</v>
      </c>
      <c r="BI751" s="194">
        <f>IF(N751="nulová",J751,0)</f>
        <v>0</v>
      </c>
      <c r="BJ751" s="19" t="s">
        <v>84</v>
      </c>
      <c r="BK751" s="194">
        <f>ROUND(I751*H751,2)</f>
        <v>0</v>
      </c>
      <c r="BL751" s="19" t="s">
        <v>330</v>
      </c>
      <c r="BM751" s="193" t="s">
        <v>1072</v>
      </c>
    </row>
    <row r="752" spans="1:65" s="2" customFormat="1" ht="19.5">
      <c r="A752" s="36"/>
      <c r="B752" s="37"/>
      <c r="C752" s="38"/>
      <c r="D752" s="195" t="s">
        <v>332</v>
      </c>
      <c r="E752" s="38"/>
      <c r="F752" s="196" t="s">
        <v>1073</v>
      </c>
      <c r="G752" s="38"/>
      <c r="H752" s="38"/>
      <c r="I752" s="197"/>
      <c r="J752" s="38"/>
      <c r="K752" s="38"/>
      <c r="L752" s="41"/>
      <c r="M752" s="198"/>
      <c r="N752" s="199"/>
      <c r="O752" s="66"/>
      <c r="P752" s="66"/>
      <c r="Q752" s="66"/>
      <c r="R752" s="66"/>
      <c r="S752" s="66"/>
      <c r="T752" s="67"/>
      <c r="U752" s="36"/>
      <c r="V752" s="36"/>
      <c r="W752" s="36"/>
      <c r="X752" s="36"/>
      <c r="Y752" s="36"/>
      <c r="Z752" s="36"/>
      <c r="AA752" s="36"/>
      <c r="AB752" s="36"/>
      <c r="AC752" s="36"/>
      <c r="AD752" s="36"/>
      <c r="AE752" s="36"/>
      <c r="AT752" s="19" t="s">
        <v>332</v>
      </c>
      <c r="AU752" s="19" t="s">
        <v>87</v>
      </c>
    </row>
    <row r="753" spans="1:65" s="2" customFormat="1" ht="29.25">
      <c r="A753" s="36"/>
      <c r="B753" s="37"/>
      <c r="C753" s="38"/>
      <c r="D753" s="195" t="s">
        <v>727</v>
      </c>
      <c r="E753" s="38"/>
      <c r="F753" s="200" t="s">
        <v>986</v>
      </c>
      <c r="G753" s="38"/>
      <c r="H753" s="38"/>
      <c r="I753" s="197"/>
      <c r="J753" s="38"/>
      <c r="K753" s="38"/>
      <c r="L753" s="41"/>
      <c r="M753" s="198"/>
      <c r="N753" s="199"/>
      <c r="O753" s="66"/>
      <c r="P753" s="66"/>
      <c r="Q753" s="66"/>
      <c r="R753" s="66"/>
      <c r="S753" s="66"/>
      <c r="T753" s="67"/>
      <c r="U753" s="36"/>
      <c r="V753" s="36"/>
      <c r="W753" s="36"/>
      <c r="X753" s="36"/>
      <c r="Y753" s="36"/>
      <c r="Z753" s="36"/>
      <c r="AA753" s="36"/>
      <c r="AB753" s="36"/>
      <c r="AC753" s="36"/>
      <c r="AD753" s="36"/>
      <c r="AE753" s="36"/>
      <c r="AT753" s="19" t="s">
        <v>727</v>
      </c>
      <c r="AU753" s="19" t="s">
        <v>87</v>
      </c>
    </row>
    <row r="754" spans="1:65" s="13" customFormat="1" ht="11.25">
      <c r="B754" s="201"/>
      <c r="C754" s="202"/>
      <c r="D754" s="195" t="s">
        <v>336</v>
      </c>
      <c r="E754" s="203" t="s">
        <v>19</v>
      </c>
      <c r="F754" s="204" t="s">
        <v>1074</v>
      </c>
      <c r="G754" s="202"/>
      <c r="H754" s="205">
        <v>1</v>
      </c>
      <c r="I754" s="206"/>
      <c r="J754" s="202"/>
      <c r="K754" s="202"/>
      <c r="L754" s="207"/>
      <c r="M754" s="208"/>
      <c r="N754" s="209"/>
      <c r="O754" s="209"/>
      <c r="P754" s="209"/>
      <c r="Q754" s="209"/>
      <c r="R754" s="209"/>
      <c r="S754" s="209"/>
      <c r="T754" s="210"/>
      <c r="AT754" s="211" t="s">
        <v>336</v>
      </c>
      <c r="AU754" s="211" t="s">
        <v>87</v>
      </c>
      <c r="AV754" s="13" t="s">
        <v>87</v>
      </c>
      <c r="AW754" s="13" t="s">
        <v>37</v>
      </c>
      <c r="AX754" s="13" t="s">
        <v>84</v>
      </c>
      <c r="AY754" s="211" t="s">
        <v>324</v>
      </c>
    </row>
    <row r="755" spans="1:65" s="2" customFormat="1" ht="14.45" customHeight="1">
      <c r="A755" s="36"/>
      <c r="B755" s="37"/>
      <c r="C755" s="182" t="s">
        <v>1075</v>
      </c>
      <c r="D755" s="182" t="s">
        <v>326</v>
      </c>
      <c r="E755" s="183" t="s">
        <v>1076</v>
      </c>
      <c r="F755" s="184" t="s">
        <v>1077</v>
      </c>
      <c r="G755" s="185" t="s">
        <v>152</v>
      </c>
      <c r="H755" s="186">
        <v>97.236000000000004</v>
      </c>
      <c r="I755" s="187"/>
      <c r="J755" s="188">
        <f>ROUND(I755*H755,2)</f>
        <v>0</v>
      </c>
      <c r="K755" s="184" t="s">
        <v>19</v>
      </c>
      <c r="L755" s="41"/>
      <c r="M755" s="189" t="s">
        <v>19</v>
      </c>
      <c r="N755" s="190" t="s">
        <v>47</v>
      </c>
      <c r="O755" s="66"/>
      <c r="P755" s="191">
        <f>O755*H755</f>
        <v>0</v>
      </c>
      <c r="Q755" s="191">
        <v>0</v>
      </c>
      <c r="R755" s="191">
        <f>Q755*H755</f>
        <v>0</v>
      </c>
      <c r="S755" s="191">
        <v>0</v>
      </c>
      <c r="T755" s="192">
        <f>S755*H755</f>
        <v>0</v>
      </c>
      <c r="U755" s="36"/>
      <c r="V755" s="36"/>
      <c r="W755" s="36"/>
      <c r="X755" s="36"/>
      <c r="Y755" s="36"/>
      <c r="Z755" s="36"/>
      <c r="AA755" s="36"/>
      <c r="AB755" s="36"/>
      <c r="AC755" s="36"/>
      <c r="AD755" s="36"/>
      <c r="AE755" s="36"/>
      <c r="AR755" s="193" t="s">
        <v>330</v>
      </c>
      <c r="AT755" s="193" t="s">
        <v>326</v>
      </c>
      <c r="AU755" s="193" t="s">
        <v>87</v>
      </c>
      <c r="AY755" s="19" t="s">
        <v>324</v>
      </c>
      <c r="BE755" s="194">
        <f>IF(N755="základní",J755,0)</f>
        <v>0</v>
      </c>
      <c r="BF755" s="194">
        <f>IF(N755="snížená",J755,0)</f>
        <v>0</v>
      </c>
      <c r="BG755" s="194">
        <f>IF(N755="zákl. přenesená",J755,0)</f>
        <v>0</v>
      </c>
      <c r="BH755" s="194">
        <f>IF(N755="sníž. přenesená",J755,0)</f>
        <v>0</v>
      </c>
      <c r="BI755" s="194">
        <f>IF(N755="nulová",J755,0)</f>
        <v>0</v>
      </c>
      <c r="BJ755" s="19" t="s">
        <v>84</v>
      </c>
      <c r="BK755" s="194">
        <f>ROUND(I755*H755,2)</f>
        <v>0</v>
      </c>
      <c r="BL755" s="19" t="s">
        <v>330</v>
      </c>
      <c r="BM755" s="193" t="s">
        <v>1078</v>
      </c>
    </row>
    <row r="756" spans="1:65" s="2" customFormat="1" ht="19.5">
      <c r="A756" s="36"/>
      <c r="B756" s="37"/>
      <c r="C756" s="38"/>
      <c r="D756" s="195" t="s">
        <v>332</v>
      </c>
      <c r="E756" s="38"/>
      <c r="F756" s="196" t="s">
        <v>1079</v>
      </c>
      <c r="G756" s="38"/>
      <c r="H756" s="38"/>
      <c r="I756" s="197"/>
      <c r="J756" s="38"/>
      <c r="K756" s="38"/>
      <c r="L756" s="41"/>
      <c r="M756" s="198"/>
      <c r="N756" s="199"/>
      <c r="O756" s="66"/>
      <c r="P756" s="66"/>
      <c r="Q756" s="66"/>
      <c r="R756" s="66"/>
      <c r="S756" s="66"/>
      <c r="T756" s="67"/>
      <c r="U756" s="36"/>
      <c r="V756" s="36"/>
      <c r="W756" s="36"/>
      <c r="X756" s="36"/>
      <c r="Y756" s="36"/>
      <c r="Z756" s="36"/>
      <c r="AA756" s="36"/>
      <c r="AB756" s="36"/>
      <c r="AC756" s="36"/>
      <c r="AD756" s="36"/>
      <c r="AE756" s="36"/>
      <c r="AT756" s="19" t="s">
        <v>332</v>
      </c>
      <c r="AU756" s="19" t="s">
        <v>87</v>
      </c>
    </row>
    <row r="757" spans="1:65" s="2" customFormat="1" ht="234">
      <c r="A757" s="36"/>
      <c r="B757" s="37"/>
      <c r="C757" s="38"/>
      <c r="D757" s="195" t="s">
        <v>334</v>
      </c>
      <c r="E757" s="38"/>
      <c r="F757" s="200" t="s">
        <v>1080</v>
      </c>
      <c r="G757" s="38"/>
      <c r="H757" s="38"/>
      <c r="I757" s="197"/>
      <c r="J757" s="38"/>
      <c r="K757" s="38"/>
      <c r="L757" s="41"/>
      <c r="M757" s="198"/>
      <c r="N757" s="199"/>
      <c r="O757" s="66"/>
      <c r="P757" s="66"/>
      <c r="Q757" s="66"/>
      <c r="R757" s="66"/>
      <c r="S757" s="66"/>
      <c r="T757" s="67"/>
      <c r="U757" s="36"/>
      <c r="V757" s="36"/>
      <c r="W757" s="36"/>
      <c r="X757" s="36"/>
      <c r="Y757" s="36"/>
      <c r="Z757" s="36"/>
      <c r="AA757" s="36"/>
      <c r="AB757" s="36"/>
      <c r="AC757" s="36"/>
      <c r="AD757" s="36"/>
      <c r="AE757" s="36"/>
      <c r="AT757" s="19" t="s">
        <v>334</v>
      </c>
      <c r="AU757" s="19" t="s">
        <v>87</v>
      </c>
    </row>
    <row r="758" spans="1:65" s="2" customFormat="1" ht="19.5">
      <c r="A758" s="36"/>
      <c r="B758" s="37"/>
      <c r="C758" s="38"/>
      <c r="D758" s="195" t="s">
        <v>727</v>
      </c>
      <c r="E758" s="38"/>
      <c r="F758" s="200" t="s">
        <v>1081</v>
      </c>
      <c r="G758" s="38"/>
      <c r="H758" s="38"/>
      <c r="I758" s="197"/>
      <c r="J758" s="38"/>
      <c r="K758" s="38"/>
      <c r="L758" s="41"/>
      <c r="M758" s="198"/>
      <c r="N758" s="199"/>
      <c r="O758" s="66"/>
      <c r="P758" s="66"/>
      <c r="Q758" s="66"/>
      <c r="R758" s="66"/>
      <c r="S758" s="66"/>
      <c r="T758" s="67"/>
      <c r="U758" s="36"/>
      <c r="V758" s="36"/>
      <c r="W758" s="36"/>
      <c r="X758" s="36"/>
      <c r="Y758" s="36"/>
      <c r="Z758" s="36"/>
      <c r="AA758" s="36"/>
      <c r="AB758" s="36"/>
      <c r="AC758" s="36"/>
      <c r="AD758" s="36"/>
      <c r="AE758" s="36"/>
      <c r="AT758" s="19" t="s">
        <v>727</v>
      </c>
      <c r="AU758" s="19" t="s">
        <v>87</v>
      </c>
    </row>
    <row r="759" spans="1:65" s="15" customFormat="1" ht="11.25">
      <c r="B759" s="223"/>
      <c r="C759" s="224"/>
      <c r="D759" s="195" t="s">
        <v>336</v>
      </c>
      <c r="E759" s="225" t="s">
        <v>19</v>
      </c>
      <c r="F759" s="226" t="s">
        <v>1082</v>
      </c>
      <c r="G759" s="224"/>
      <c r="H759" s="225" t="s">
        <v>19</v>
      </c>
      <c r="I759" s="227"/>
      <c r="J759" s="224"/>
      <c r="K759" s="224"/>
      <c r="L759" s="228"/>
      <c r="M759" s="229"/>
      <c r="N759" s="230"/>
      <c r="O759" s="230"/>
      <c r="P759" s="230"/>
      <c r="Q759" s="230"/>
      <c r="R759" s="230"/>
      <c r="S759" s="230"/>
      <c r="T759" s="231"/>
      <c r="AT759" s="232" t="s">
        <v>336</v>
      </c>
      <c r="AU759" s="232" t="s">
        <v>87</v>
      </c>
      <c r="AV759" s="15" t="s">
        <v>84</v>
      </c>
      <c r="AW759" s="15" t="s">
        <v>37</v>
      </c>
      <c r="AX759" s="15" t="s">
        <v>76</v>
      </c>
      <c r="AY759" s="232" t="s">
        <v>324</v>
      </c>
    </row>
    <row r="760" spans="1:65" s="13" customFormat="1" ht="11.25">
      <c r="B760" s="201"/>
      <c r="C760" s="202"/>
      <c r="D760" s="195" t="s">
        <v>336</v>
      </c>
      <c r="E760" s="203" t="s">
        <v>19</v>
      </c>
      <c r="F760" s="204" t="s">
        <v>1083</v>
      </c>
      <c r="G760" s="202"/>
      <c r="H760" s="205">
        <v>15.1</v>
      </c>
      <c r="I760" s="206"/>
      <c r="J760" s="202"/>
      <c r="K760" s="202"/>
      <c r="L760" s="207"/>
      <c r="M760" s="208"/>
      <c r="N760" s="209"/>
      <c r="O760" s="209"/>
      <c r="P760" s="209"/>
      <c r="Q760" s="209"/>
      <c r="R760" s="209"/>
      <c r="S760" s="209"/>
      <c r="T760" s="210"/>
      <c r="AT760" s="211" t="s">
        <v>336</v>
      </c>
      <c r="AU760" s="211" t="s">
        <v>87</v>
      </c>
      <c r="AV760" s="13" t="s">
        <v>87</v>
      </c>
      <c r="AW760" s="13" t="s">
        <v>37</v>
      </c>
      <c r="AX760" s="13" t="s">
        <v>76</v>
      </c>
      <c r="AY760" s="211" t="s">
        <v>324</v>
      </c>
    </row>
    <row r="761" spans="1:65" s="13" customFormat="1" ht="11.25">
      <c r="B761" s="201"/>
      <c r="C761" s="202"/>
      <c r="D761" s="195" t="s">
        <v>336</v>
      </c>
      <c r="E761" s="203" t="s">
        <v>19</v>
      </c>
      <c r="F761" s="204" t="s">
        <v>1084</v>
      </c>
      <c r="G761" s="202"/>
      <c r="H761" s="205">
        <v>7.15</v>
      </c>
      <c r="I761" s="206"/>
      <c r="J761" s="202"/>
      <c r="K761" s="202"/>
      <c r="L761" s="207"/>
      <c r="M761" s="208"/>
      <c r="N761" s="209"/>
      <c r="O761" s="209"/>
      <c r="P761" s="209"/>
      <c r="Q761" s="209"/>
      <c r="R761" s="209"/>
      <c r="S761" s="209"/>
      <c r="T761" s="210"/>
      <c r="AT761" s="211" t="s">
        <v>336</v>
      </c>
      <c r="AU761" s="211" t="s">
        <v>87</v>
      </c>
      <c r="AV761" s="13" t="s">
        <v>87</v>
      </c>
      <c r="AW761" s="13" t="s">
        <v>37</v>
      </c>
      <c r="AX761" s="13" t="s">
        <v>76</v>
      </c>
      <c r="AY761" s="211" t="s">
        <v>324</v>
      </c>
    </row>
    <row r="762" spans="1:65" s="16" customFormat="1" ht="11.25">
      <c r="B762" s="233"/>
      <c r="C762" s="234"/>
      <c r="D762" s="195" t="s">
        <v>336</v>
      </c>
      <c r="E762" s="235" t="s">
        <v>19</v>
      </c>
      <c r="F762" s="236" t="s">
        <v>550</v>
      </c>
      <c r="G762" s="234"/>
      <c r="H762" s="237">
        <v>22.25</v>
      </c>
      <c r="I762" s="238"/>
      <c r="J762" s="234"/>
      <c r="K762" s="234"/>
      <c r="L762" s="239"/>
      <c r="M762" s="240"/>
      <c r="N762" s="241"/>
      <c r="O762" s="241"/>
      <c r="P762" s="241"/>
      <c r="Q762" s="241"/>
      <c r="R762" s="241"/>
      <c r="S762" s="241"/>
      <c r="T762" s="242"/>
      <c r="AT762" s="243" t="s">
        <v>336</v>
      </c>
      <c r="AU762" s="243" t="s">
        <v>87</v>
      </c>
      <c r="AV762" s="16" t="s">
        <v>343</v>
      </c>
      <c r="AW762" s="16" t="s">
        <v>37</v>
      </c>
      <c r="AX762" s="16" t="s">
        <v>76</v>
      </c>
      <c r="AY762" s="243" t="s">
        <v>324</v>
      </c>
    </row>
    <row r="763" spans="1:65" s="15" customFormat="1" ht="11.25">
      <c r="B763" s="223"/>
      <c r="C763" s="224"/>
      <c r="D763" s="195" t="s">
        <v>336</v>
      </c>
      <c r="E763" s="225" t="s">
        <v>19</v>
      </c>
      <c r="F763" s="226" t="s">
        <v>1085</v>
      </c>
      <c r="G763" s="224"/>
      <c r="H763" s="225" t="s">
        <v>19</v>
      </c>
      <c r="I763" s="227"/>
      <c r="J763" s="224"/>
      <c r="K763" s="224"/>
      <c r="L763" s="228"/>
      <c r="M763" s="229"/>
      <c r="N763" s="230"/>
      <c r="O763" s="230"/>
      <c r="P763" s="230"/>
      <c r="Q763" s="230"/>
      <c r="R763" s="230"/>
      <c r="S763" s="230"/>
      <c r="T763" s="231"/>
      <c r="AT763" s="232" t="s">
        <v>336</v>
      </c>
      <c r="AU763" s="232" t="s">
        <v>87</v>
      </c>
      <c r="AV763" s="15" t="s">
        <v>84</v>
      </c>
      <c r="AW763" s="15" t="s">
        <v>37</v>
      </c>
      <c r="AX763" s="15" t="s">
        <v>76</v>
      </c>
      <c r="AY763" s="232" t="s">
        <v>324</v>
      </c>
    </row>
    <row r="764" spans="1:65" s="13" customFormat="1" ht="11.25">
      <c r="B764" s="201"/>
      <c r="C764" s="202"/>
      <c r="D764" s="195" t="s">
        <v>336</v>
      </c>
      <c r="E764" s="203" t="s">
        <v>19</v>
      </c>
      <c r="F764" s="204" t="s">
        <v>1086</v>
      </c>
      <c r="G764" s="202"/>
      <c r="H764" s="205">
        <v>14.8</v>
      </c>
      <c r="I764" s="206"/>
      <c r="J764" s="202"/>
      <c r="K764" s="202"/>
      <c r="L764" s="207"/>
      <c r="M764" s="208"/>
      <c r="N764" s="209"/>
      <c r="O764" s="209"/>
      <c r="P764" s="209"/>
      <c r="Q764" s="209"/>
      <c r="R764" s="209"/>
      <c r="S764" s="209"/>
      <c r="T764" s="210"/>
      <c r="AT764" s="211" t="s">
        <v>336</v>
      </c>
      <c r="AU764" s="211" t="s">
        <v>87</v>
      </c>
      <c r="AV764" s="13" t="s">
        <v>87</v>
      </c>
      <c r="AW764" s="13" t="s">
        <v>37</v>
      </c>
      <c r="AX764" s="13" t="s">
        <v>76</v>
      </c>
      <c r="AY764" s="211" t="s">
        <v>324</v>
      </c>
    </row>
    <row r="765" spans="1:65" s="13" customFormat="1" ht="11.25">
      <c r="B765" s="201"/>
      <c r="C765" s="202"/>
      <c r="D765" s="195" t="s">
        <v>336</v>
      </c>
      <c r="E765" s="203" t="s">
        <v>19</v>
      </c>
      <c r="F765" s="204" t="s">
        <v>1087</v>
      </c>
      <c r="G765" s="202"/>
      <c r="H765" s="205">
        <v>1.0920000000000001</v>
      </c>
      <c r="I765" s="206"/>
      <c r="J765" s="202"/>
      <c r="K765" s="202"/>
      <c r="L765" s="207"/>
      <c r="M765" s="208"/>
      <c r="N765" s="209"/>
      <c r="O765" s="209"/>
      <c r="P765" s="209"/>
      <c r="Q765" s="209"/>
      <c r="R765" s="209"/>
      <c r="S765" s="209"/>
      <c r="T765" s="210"/>
      <c r="AT765" s="211" t="s">
        <v>336</v>
      </c>
      <c r="AU765" s="211" t="s">
        <v>87</v>
      </c>
      <c r="AV765" s="13" t="s">
        <v>87</v>
      </c>
      <c r="AW765" s="13" t="s">
        <v>37</v>
      </c>
      <c r="AX765" s="13" t="s">
        <v>76</v>
      </c>
      <c r="AY765" s="211" t="s">
        <v>324</v>
      </c>
    </row>
    <row r="766" spans="1:65" s="13" customFormat="1" ht="11.25">
      <c r="B766" s="201"/>
      <c r="C766" s="202"/>
      <c r="D766" s="195" t="s">
        <v>336</v>
      </c>
      <c r="E766" s="203" t="s">
        <v>19</v>
      </c>
      <c r="F766" s="204" t="s">
        <v>1088</v>
      </c>
      <c r="G766" s="202"/>
      <c r="H766" s="205">
        <v>5.92</v>
      </c>
      <c r="I766" s="206"/>
      <c r="J766" s="202"/>
      <c r="K766" s="202"/>
      <c r="L766" s="207"/>
      <c r="M766" s="208"/>
      <c r="N766" s="209"/>
      <c r="O766" s="209"/>
      <c r="P766" s="209"/>
      <c r="Q766" s="209"/>
      <c r="R766" s="209"/>
      <c r="S766" s="209"/>
      <c r="T766" s="210"/>
      <c r="AT766" s="211" t="s">
        <v>336</v>
      </c>
      <c r="AU766" s="211" t="s">
        <v>87</v>
      </c>
      <c r="AV766" s="13" t="s">
        <v>87</v>
      </c>
      <c r="AW766" s="13" t="s">
        <v>37</v>
      </c>
      <c r="AX766" s="13" t="s">
        <v>76</v>
      </c>
      <c r="AY766" s="211" t="s">
        <v>324</v>
      </c>
    </row>
    <row r="767" spans="1:65" s="13" customFormat="1" ht="11.25">
      <c r="B767" s="201"/>
      <c r="C767" s="202"/>
      <c r="D767" s="195" t="s">
        <v>336</v>
      </c>
      <c r="E767" s="203" t="s">
        <v>19</v>
      </c>
      <c r="F767" s="204" t="s">
        <v>1089</v>
      </c>
      <c r="G767" s="202"/>
      <c r="H767" s="205">
        <v>9.9819999999999993</v>
      </c>
      <c r="I767" s="206"/>
      <c r="J767" s="202"/>
      <c r="K767" s="202"/>
      <c r="L767" s="207"/>
      <c r="M767" s="208"/>
      <c r="N767" s="209"/>
      <c r="O767" s="209"/>
      <c r="P767" s="209"/>
      <c r="Q767" s="209"/>
      <c r="R767" s="209"/>
      <c r="S767" s="209"/>
      <c r="T767" s="210"/>
      <c r="AT767" s="211" t="s">
        <v>336</v>
      </c>
      <c r="AU767" s="211" t="s">
        <v>87</v>
      </c>
      <c r="AV767" s="13" t="s">
        <v>87</v>
      </c>
      <c r="AW767" s="13" t="s">
        <v>37</v>
      </c>
      <c r="AX767" s="13" t="s">
        <v>76</v>
      </c>
      <c r="AY767" s="211" t="s">
        <v>324</v>
      </c>
    </row>
    <row r="768" spans="1:65" s="13" customFormat="1" ht="11.25">
      <c r="B768" s="201"/>
      <c r="C768" s="202"/>
      <c r="D768" s="195" t="s">
        <v>336</v>
      </c>
      <c r="E768" s="203" t="s">
        <v>19</v>
      </c>
      <c r="F768" s="204" t="s">
        <v>1090</v>
      </c>
      <c r="G768" s="202"/>
      <c r="H768" s="205">
        <v>8.75</v>
      </c>
      <c r="I768" s="206"/>
      <c r="J768" s="202"/>
      <c r="K768" s="202"/>
      <c r="L768" s="207"/>
      <c r="M768" s="208"/>
      <c r="N768" s="209"/>
      <c r="O768" s="209"/>
      <c r="P768" s="209"/>
      <c r="Q768" s="209"/>
      <c r="R768" s="209"/>
      <c r="S768" s="209"/>
      <c r="T768" s="210"/>
      <c r="AT768" s="211" t="s">
        <v>336</v>
      </c>
      <c r="AU768" s="211" t="s">
        <v>87</v>
      </c>
      <c r="AV768" s="13" t="s">
        <v>87</v>
      </c>
      <c r="AW768" s="13" t="s">
        <v>37</v>
      </c>
      <c r="AX768" s="13" t="s">
        <v>76</v>
      </c>
      <c r="AY768" s="211" t="s">
        <v>324</v>
      </c>
    </row>
    <row r="769" spans="2:51" s="13" customFormat="1" ht="11.25">
      <c r="B769" s="201"/>
      <c r="C769" s="202"/>
      <c r="D769" s="195" t="s">
        <v>336</v>
      </c>
      <c r="E769" s="203" t="s">
        <v>19</v>
      </c>
      <c r="F769" s="204" t="s">
        <v>1091</v>
      </c>
      <c r="G769" s="202"/>
      <c r="H769" s="205">
        <v>6.08</v>
      </c>
      <c r="I769" s="206"/>
      <c r="J769" s="202"/>
      <c r="K769" s="202"/>
      <c r="L769" s="207"/>
      <c r="M769" s="208"/>
      <c r="N769" s="209"/>
      <c r="O769" s="209"/>
      <c r="P769" s="209"/>
      <c r="Q769" s="209"/>
      <c r="R769" s="209"/>
      <c r="S769" s="209"/>
      <c r="T769" s="210"/>
      <c r="AT769" s="211" t="s">
        <v>336</v>
      </c>
      <c r="AU769" s="211" t="s">
        <v>87</v>
      </c>
      <c r="AV769" s="13" t="s">
        <v>87</v>
      </c>
      <c r="AW769" s="13" t="s">
        <v>37</v>
      </c>
      <c r="AX769" s="13" t="s">
        <v>76</v>
      </c>
      <c r="AY769" s="211" t="s">
        <v>324</v>
      </c>
    </row>
    <row r="770" spans="2:51" s="13" customFormat="1" ht="11.25">
      <c r="B770" s="201"/>
      <c r="C770" s="202"/>
      <c r="D770" s="195" t="s">
        <v>336</v>
      </c>
      <c r="E770" s="203" t="s">
        <v>19</v>
      </c>
      <c r="F770" s="204" t="s">
        <v>1092</v>
      </c>
      <c r="G770" s="202"/>
      <c r="H770" s="205">
        <v>3.4580000000000002</v>
      </c>
      <c r="I770" s="206"/>
      <c r="J770" s="202"/>
      <c r="K770" s="202"/>
      <c r="L770" s="207"/>
      <c r="M770" s="208"/>
      <c r="N770" s="209"/>
      <c r="O770" s="209"/>
      <c r="P770" s="209"/>
      <c r="Q770" s="209"/>
      <c r="R770" s="209"/>
      <c r="S770" s="209"/>
      <c r="T770" s="210"/>
      <c r="AT770" s="211" t="s">
        <v>336</v>
      </c>
      <c r="AU770" s="211" t="s">
        <v>87</v>
      </c>
      <c r="AV770" s="13" t="s">
        <v>87</v>
      </c>
      <c r="AW770" s="13" t="s">
        <v>37</v>
      </c>
      <c r="AX770" s="13" t="s">
        <v>76</v>
      </c>
      <c r="AY770" s="211" t="s">
        <v>324</v>
      </c>
    </row>
    <row r="771" spans="2:51" s="13" customFormat="1" ht="11.25">
      <c r="B771" s="201"/>
      <c r="C771" s="202"/>
      <c r="D771" s="195" t="s">
        <v>336</v>
      </c>
      <c r="E771" s="203" t="s">
        <v>19</v>
      </c>
      <c r="F771" s="204" t="s">
        <v>1093</v>
      </c>
      <c r="G771" s="202"/>
      <c r="H771" s="205">
        <v>1.4450000000000001</v>
      </c>
      <c r="I771" s="206"/>
      <c r="J771" s="202"/>
      <c r="K771" s="202"/>
      <c r="L771" s="207"/>
      <c r="M771" s="208"/>
      <c r="N771" s="209"/>
      <c r="O771" s="209"/>
      <c r="P771" s="209"/>
      <c r="Q771" s="209"/>
      <c r="R771" s="209"/>
      <c r="S771" s="209"/>
      <c r="T771" s="210"/>
      <c r="AT771" s="211" t="s">
        <v>336</v>
      </c>
      <c r="AU771" s="211" t="s">
        <v>87</v>
      </c>
      <c r="AV771" s="13" t="s">
        <v>87</v>
      </c>
      <c r="AW771" s="13" t="s">
        <v>37</v>
      </c>
      <c r="AX771" s="13" t="s">
        <v>76</v>
      </c>
      <c r="AY771" s="211" t="s">
        <v>324</v>
      </c>
    </row>
    <row r="772" spans="2:51" s="16" customFormat="1" ht="11.25">
      <c r="B772" s="233"/>
      <c r="C772" s="234"/>
      <c r="D772" s="195" t="s">
        <v>336</v>
      </c>
      <c r="E772" s="235" t="s">
        <v>19</v>
      </c>
      <c r="F772" s="236" t="s">
        <v>550</v>
      </c>
      <c r="G772" s="234"/>
      <c r="H772" s="237">
        <v>51.527000000000001</v>
      </c>
      <c r="I772" s="238"/>
      <c r="J772" s="234"/>
      <c r="K772" s="234"/>
      <c r="L772" s="239"/>
      <c r="M772" s="240"/>
      <c r="N772" s="241"/>
      <c r="O772" s="241"/>
      <c r="P772" s="241"/>
      <c r="Q772" s="241"/>
      <c r="R772" s="241"/>
      <c r="S772" s="241"/>
      <c r="T772" s="242"/>
      <c r="AT772" s="243" t="s">
        <v>336</v>
      </c>
      <c r="AU772" s="243" t="s">
        <v>87</v>
      </c>
      <c r="AV772" s="16" t="s">
        <v>343</v>
      </c>
      <c r="AW772" s="16" t="s">
        <v>37</v>
      </c>
      <c r="AX772" s="16" t="s">
        <v>76</v>
      </c>
      <c r="AY772" s="243" t="s">
        <v>324</v>
      </c>
    </row>
    <row r="773" spans="2:51" s="15" customFormat="1" ht="11.25">
      <c r="B773" s="223"/>
      <c r="C773" s="224"/>
      <c r="D773" s="195" t="s">
        <v>336</v>
      </c>
      <c r="E773" s="225" t="s">
        <v>19</v>
      </c>
      <c r="F773" s="226" t="s">
        <v>1094</v>
      </c>
      <c r="G773" s="224"/>
      <c r="H773" s="225" t="s">
        <v>19</v>
      </c>
      <c r="I773" s="227"/>
      <c r="J773" s="224"/>
      <c r="K773" s="224"/>
      <c r="L773" s="228"/>
      <c r="M773" s="229"/>
      <c r="N773" s="230"/>
      <c r="O773" s="230"/>
      <c r="P773" s="230"/>
      <c r="Q773" s="230"/>
      <c r="R773" s="230"/>
      <c r="S773" s="230"/>
      <c r="T773" s="231"/>
      <c r="AT773" s="232" t="s">
        <v>336</v>
      </c>
      <c r="AU773" s="232" t="s">
        <v>87</v>
      </c>
      <c r="AV773" s="15" t="s">
        <v>84</v>
      </c>
      <c r="AW773" s="15" t="s">
        <v>37</v>
      </c>
      <c r="AX773" s="15" t="s">
        <v>76</v>
      </c>
      <c r="AY773" s="232" t="s">
        <v>324</v>
      </c>
    </row>
    <row r="774" spans="2:51" s="13" customFormat="1" ht="11.25">
      <c r="B774" s="201"/>
      <c r="C774" s="202"/>
      <c r="D774" s="195" t="s">
        <v>336</v>
      </c>
      <c r="E774" s="203" t="s">
        <v>19</v>
      </c>
      <c r="F774" s="204" t="s">
        <v>1095</v>
      </c>
      <c r="G774" s="202"/>
      <c r="H774" s="205">
        <v>2.6640000000000001</v>
      </c>
      <c r="I774" s="206"/>
      <c r="J774" s="202"/>
      <c r="K774" s="202"/>
      <c r="L774" s="207"/>
      <c r="M774" s="208"/>
      <c r="N774" s="209"/>
      <c r="O774" s="209"/>
      <c r="P774" s="209"/>
      <c r="Q774" s="209"/>
      <c r="R774" s="209"/>
      <c r="S774" s="209"/>
      <c r="T774" s="210"/>
      <c r="AT774" s="211" t="s">
        <v>336</v>
      </c>
      <c r="AU774" s="211" t="s">
        <v>87</v>
      </c>
      <c r="AV774" s="13" t="s">
        <v>87</v>
      </c>
      <c r="AW774" s="13" t="s">
        <v>37</v>
      </c>
      <c r="AX774" s="13" t="s">
        <v>76</v>
      </c>
      <c r="AY774" s="211" t="s">
        <v>324</v>
      </c>
    </row>
    <row r="775" spans="2:51" s="13" customFormat="1" ht="11.25">
      <c r="B775" s="201"/>
      <c r="C775" s="202"/>
      <c r="D775" s="195" t="s">
        <v>336</v>
      </c>
      <c r="E775" s="203" t="s">
        <v>19</v>
      </c>
      <c r="F775" s="204" t="s">
        <v>1096</v>
      </c>
      <c r="G775" s="202"/>
      <c r="H775" s="205">
        <v>9.84</v>
      </c>
      <c r="I775" s="206"/>
      <c r="J775" s="202"/>
      <c r="K775" s="202"/>
      <c r="L775" s="207"/>
      <c r="M775" s="208"/>
      <c r="N775" s="209"/>
      <c r="O775" s="209"/>
      <c r="P775" s="209"/>
      <c r="Q775" s="209"/>
      <c r="R775" s="209"/>
      <c r="S775" s="209"/>
      <c r="T775" s="210"/>
      <c r="AT775" s="211" t="s">
        <v>336</v>
      </c>
      <c r="AU775" s="211" t="s">
        <v>87</v>
      </c>
      <c r="AV775" s="13" t="s">
        <v>87</v>
      </c>
      <c r="AW775" s="13" t="s">
        <v>37</v>
      </c>
      <c r="AX775" s="13" t="s">
        <v>76</v>
      </c>
      <c r="AY775" s="211" t="s">
        <v>324</v>
      </c>
    </row>
    <row r="776" spans="2:51" s="13" customFormat="1" ht="11.25">
      <c r="B776" s="201"/>
      <c r="C776" s="202"/>
      <c r="D776" s="195" t="s">
        <v>336</v>
      </c>
      <c r="E776" s="203" t="s">
        <v>19</v>
      </c>
      <c r="F776" s="204" t="s">
        <v>1097</v>
      </c>
      <c r="G776" s="202"/>
      <c r="H776" s="205">
        <v>5</v>
      </c>
      <c r="I776" s="206"/>
      <c r="J776" s="202"/>
      <c r="K776" s="202"/>
      <c r="L776" s="207"/>
      <c r="M776" s="208"/>
      <c r="N776" s="209"/>
      <c r="O776" s="209"/>
      <c r="P776" s="209"/>
      <c r="Q776" s="209"/>
      <c r="R776" s="209"/>
      <c r="S776" s="209"/>
      <c r="T776" s="210"/>
      <c r="AT776" s="211" t="s">
        <v>336</v>
      </c>
      <c r="AU776" s="211" t="s">
        <v>87</v>
      </c>
      <c r="AV776" s="13" t="s">
        <v>87</v>
      </c>
      <c r="AW776" s="13" t="s">
        <v>37</v>
      </c>
      <c r="AX776" s="13" t="s">
        <v>76</v>
      </c>
      <c r="AY776" s="211" t="s">
        <v>324</v>
      </c>
    </row>
    <row r="777" spans="2:51" s="16" customFormat="1" ht="11.25">
      <c r="B777" s="233"/>
      <c r="C777" s="234"/>
      <c r="D777" s="195" t="s">
        <v>336</v>
      </c>
      <c r="E777" s="235" t="s">
        <v>19</v>
      </c>
      <c r="F777" s="236" t="s">
        <v>550</v>
      </c>
      <c r="G777" s="234"/>
      <c r="H777" s="237">
        <v>17.504000000000001</v>
      </c>
      <c r="I777" s="238"/>
      <c r="J777" s="234"/>
      <c r="K777" s="234"/>
      <c r="L777" s="239"/>
      <c r="M777" s="240"/>
      <c r="N777" s="241"/>
      <c r="O777" s="241"/>
      <c r="P777" s="241"/>
      <c r="Q777" s="241"/>
      <c r="R777" s="241"/>
      <c r="S777" s="241"/>
      <c r="T777" s="242"/>
      <c r="AT777" s="243" t="s">
        <v>336</v>
      </c>
      <c r="AU777" s="243" t="s">
        <v>87</v>
      </c>
      <c r="AV777" s="16" t="s">
        <v>343</v>
      </c>
      <c r="AW777" s="16" t="s">
        <v>37</v>
      </c>
      <c r="AX777" s="16" t="s">
        <v>76</v>
      </c>
      <c r="AY777" s="243" t="s">
        <v>324</v>
      </c>
    </row>
    <row r="778" spans="2:51" s="15" customFormat="1" ht="11.25">
      <c r="B778" s="223"/>
      <c r="C778" s="224"/>
      <c r="D778" s="195" t="s">
        <v>336</v>
      </c>
      <c r="E778" s="225" t="s">
        <v>19</v>
      </c>
      <c r="F778" s="226" t="s">
        <v>1098</v>
      </c>
      <c r="G778" s="224"/>
      <c r="H778" s="225" t="s">
        <v>19</v>
      </c>
      <c r="I778" s="227"/>
      <c r="J778" s="224"/>
      <c r="K778" s="224"/>
      <c r="L778" s="228"/>
      <c r="M778" s="229"/>
      <c r="N778" s="230"/>
      <c r="O778" s="230"/>
      <c r="P778" s="230"/>
      <c r="Q778" s="230"/>
      <c r="R778" s="230"/>
      <c r="S778" s="230"/>
      <c r="T778" s="231"/>
      <c r="AT778" s="232" t="s">
        <v>336</v>
      </c>
      <c r="AU778" s="232" t="s">
        <v>87</v>
      </c>
      <c r="AV778" s="15" t="s">
        <v>84</v>
      </c>
      <c r="AW778" s="15" t="s">
        <v>37</v>
      </c>
      <c r="AX778" s="15" t="s">
        <v>76</v>
      </c>
      <c r="AY778" s="232" t="s">
        <v>324</v>
      </c>
    </row>
    <row r="779" spans="2:51" s="13" customFormat="1" ht="11.25">
      <c r="B779" s="201"/>
      <c r="C779" s="202"/>
      <c r="D779" s="195" t="s">
        <v>336</v>
      </c>
      <c r="E779" s="203" t="s">
        <v>19</v>
      </c>
      <c r="F779" s="204" t="s">
        <v>1099</v>
      </c>
      <c r="G779" s="202"/>
      <c r="H779" s="205">
        <v>3.456</v>
      </c>
      <c r="I779" s="206"/>
      <c r="J779" s="202"/>
      <c r="K779" s="202"/>
      <c r="L779" s="207"/>
      <c r="M779" s="208"/>
      <c r="N779" s="209"/>
      <c r="O779" s="209"/>
      <c r="P779" s="209"/>
      <c r="Q779" s="209"/>
      <c r="R779" s="209"/>
      <c r="S779" s="209"/>
      <c r="T779" s="210"/>
      <c r="AT779" s="211" t="s">
        <v>336</v>
      </c>
      <c r="AU779" s="211" t="s">
        <v>87</v>
      </c>
      <c r="AV779" s="13" t="s">
        <v>87</v>
      </c>
      <c r="AW779" s="13" t="s">
        <v>37</v>
      </c>
      <c r="AX779" s="13" t="s">
        <v>76</v>
      </c>
      <c r="AY779" s="211" t="s">
        <v>324</v>
      </c>
    </row>
    <row r="780" spans="2:51" s="13" customFormat="1" ht="11.25">
      <c r="B780" s="201"/>
      <c r="C780" s="202"/>
      <c r="D780" s="195" t="s">
        <v>336</v>
      </c>
      <c r="E780" s="203" t="s">
        <v>19</v>
      </c>
      <c r="F780" s="204" t="s">
        <v>1100</v>
      </c>
      <c r="G780" s="202"/>
      <c r="H780" s="205">
        <v>2.2000000000000002</v>
      </c>
      <c r="I780" s="206"/>
      <c r="J780" s="202"/>
      <c r="K780" s="202"/>
      <c r="L780" s="207"/>
      <c r="M780" s="208"/>
      <c r="N780" s="209"/>
      <c r="O780" s="209"/>
      <c r="P780" s="209"/>
      <c r="Q780" s="209"/>
      <c r="R780" s="209"/>
      <c r="S780" s="209"/>
      <c r="T780" s="210"/>
      <c r="AT780" s="211" t="s">
        <v>336</v>
      </c>
      <c r="AU780" s="211" t="s">
        <v>87</v>
      </c>
      <c r="AV780" s="13" t="s">
        <v>87</v>
      </c>
      <c r="AW780" s="13" t="s">
        <v>37</v>
      </c>
      <c r="AX780" s="13" t="s">
        <v>76</v>
      </c>
      <c r="AY780" s="211" t="s">
        <v>324</v>
      </c>
    </row>
    <row r="781" spans="2:51" s="16" customFormat="1" ht="11.25">
      <c r="B781" s="233"/>
      <c r="C781" s="234"/>
      <c r="D781" s="195" t="s">
        <v>336</v>
      </c>
      <c r="E781" s="235" t="s">
        <v>19</v>
      </c>
      <c r="F781" s="236" t="s">
        <v>550</v>
      </c>
      <c r="G781" s="234"/>
      <c r="H781" s="237">
        <v>5.6559999999999997</v>
      </c>
      <c r="I781" s="238"/>
      <c r="J781" s="234"/>
      <c r="K781" s="234"/>
      <c r="L781" s="239"/>
      <c r="M781" s="240"/>
      <c r="N781" s="241"/>
      <c r="O781" s="241"/>
      <c r="P781" s="241"/>
      <c r="Q781" s="241"/>
      <c r="R781" s="241"/>
      <c r="S781" s="241"/>
      <c r="T781" s="242"/>
      <c r="AT781" s="243" t="s">
        <v>336</v>
      </c>
      <c r="AU781" s="243" t="s">
        <v>87</v>
      </c>
      <c r="AV781" s="16" t="s">
        <v>343</v>
      </c>
      <c r="AW781" s="16" t="s">
        <v>37</v>
      </c>
      <c r="AX781" s="16" t="s">
        <v>76</v>
      </c>
      <c r="AY781" s="243" t="s">
        <v>324</v>
      </c>
    </row>
    <row r="782" spans="2:51" s="15" customFormat="1" ht="11.25">
      <c r="B782" s="223"/>
      <c r="C782" s="224"/>
      <c r="D782" s="195" t="s">
        <v>336</v>
      </c>
      <c r="E782" s="225" t="s">
        <v>19</v>
      </c>
      <c r="F782" s="226" t="s">
        <v>1101</v>
      </c>
      <c r="G782" s="224"/>
      <c r="H782" s="225" t="s">
        <v>19</v>
      </c>
      <c r="I782" s="227"/>
      <c r="J782" s="224"/>
      <c r="K782" s="224"/>
      <c r="L782" s="228"/>
      <c r="M782" s="229"/>
      <c r="N782" s="230"/>
      <c r="O782" s="230"/>
      <c r="P782" s="230"/>
      <c r="Q782" s="230"/>
      <c r="R782" s="230"/>
      <c r="S782" s="230"/>
      <c r="T782" s="231"/>
      <c r="AT782" s="232" t="s">
        <v>336</v>
      </c>
      <c r="AU782" s="232" t="s">
        <v>87</v>
      </c>
      <c r="AV782" s="15" t="s">
        <v>84</v>
      </c>
      <c r="AW782" s="15" t="s">
        <v>37</v>
      </c>
      <c r="AX782" s="15" t="s">
        <v>76</v>
      </c>
      <c r="AY782" s="232" t="s">
        <v>324</v>
      </c>
    </row>
    <row r="783" spans="2:51" s="13" customFormat="1" ht="11.25">
      <c r="B783" s="201"/>
      <c r="C783" s="202"/>
      <c r="D783" s="195" t="s">
        <v>336</v>
      </c>
      <c r="E783" s="203" t="s">
        <v>19</v>
      </c>
      <c r="F783" s="204" t="s">
        <v>1102</v>
      </c>
      <c r="G783" s="202"/>
      <c r="H783" s="205">
        <v>0.29899999999999999</v>
      </c>
      <c r="I783" s="206"/>
      <c r="J783" s="202"/>
      <c r="K783" s="202"/>
      <c r="L783" s="207"/>
      <c r="M783" s="208"/>
      <c r="N783" s="209"/>
      <c r="O783" s="209"/>
      <c r="P783" s="209"/>
      <c r="Q783" s="209"/>
      <c r="R783" s="209"/>
      <c r="S783" s="209"/>
      <c r="T783" s="210"/>
      <c r="AT783" s="211" t="s">
        <v>336</v>
      </c>
      <c r="AU783" s="211" t="s">
        <v>87</v>
      </c>
      <c r="AV783" s="13" t="s">
        <v>87</v>
      </c>
      <c r="AW783" s="13" t="s">
        <v>37</v>
      </c>
      <c r="AX783" s="13" t="s">
        <v>76</v>
      </c>
      <c r="AY783" s="211" t="s">
        <v>324</v>
      </c>
    </row>
    <row r="784" spans="2:51" s="14" customFormat="1" ht="11.25">
      <c r="B784" s="212"/>
      <c r="C784" s="213"/>
      <c r="D784" s="195" t="s">
        <v>336</v>
      </c>
      <c r="E784" s="214" t="s">
        <v>19</v>
      </c>
      <c r="F784" s="215" t="s">
        <v>349</v>
      </c>
      <c r="G784" s="213"/>
      <c r="H784" s="216">
        <v>97.236000000000004</v>
      </c>
      <c r="I784" s="217"/>
      <c r="J784" s="213"/>
      <c r="K784" s="213"/>
      <c r="L784" s="218"/>
      <c r="M784" s="219"/>
      <c r="N784" s="220"/>
      <c r="O784" s="220"/>
      <c r="P784" s="220"/>
      <c r="Q784" s="220"/>
      <c r="R784" s="220"/>
      <c r="S784" s="220"/>
      <c r="T784" s="221"/>
      <c r="AT784" s="222" t="s">
        <v>336</v>
      </c>
      <c r="AU784" s="222" t="s">
        <v>87</v>
      </c>
      <c r="AV784" s="14" t="s">
        <v>330</v>
      </c>
      <c r="AW784" s="14" t="s">
        <v>37</v>
      </c>
      <c r="AX784" s="14" t="s">
        <v>84</v>
      </c>
      <c r="AY784" s="222" t="s">
        <v>324</v>
      </c>
    </row>
    <row r="785" spans="1:65" s="2" customFormat="1" ht="14.45" customHeight="1">
      <c r="A785" s="36"/>
      <c r="B785" s="37"/>
      <c r="C785" s="182" t="s">
        <v>1103</v>
      </c>
      <c r="D785" s="182" t="s">
        <v>326</v>
      </c>
      <c r="E785" s="183" t="s">
        <v>1104</v>
      </c>
      <c r="F785" s="184" t="s">
        <v>1105</v>
      </c>
      <c r="G785" s="185" t="s">
        <v>152</v>
      </c>
      <c r="H785" s="186">
        <v>3.4</v>
      </c>
      <c r="I785" s="187"/>
      <c r="J785" s="188">
        <f>ROUND(I785*H785,2)</f>
        <v>0</v>
      </c>
      <c r="K785" s="184" t="s">
        <v>19</v>
      </c>
      <c r="L785" s="41"/>
      <c r="M785" s="189" t="s">
        <v>19</v>
      </c>
      <c r="N785" s="190" t="s">
        <v>47</v>
      </c>
      <c r="O785" s="66"/>
      <c r="P785" s="191">
        <f>O785*H785</f>
        <v>0</v>
      </c>
      <c r="Q785" s="191">
        <v>0</v>
      </c>
      <c r="R785" s="191">
        <f>Q785*H785</f>
        <v>0</v>
      </c>
      <c r="S785" s="191">
        <v>0</v>
      </c>
      <c r="T785" s="192">
        <f>S785*H785</f>
        <v>0</v>
      </c>
      <c r="U785" s="36"/>
      <c r="V785" s="36"/>
      <c r="W785" s="36"/>
      <c r="X785" s="36"/>
      <c r="Y785" s="36"/>
      <c r="Z785" s="36"/>
      <c r="AA785" s="36"/>
      <c r="AB785" s="36"/>
      <c r="AC785" s="36"/>
      <c r="AD785" s="36"/>
      <c r="AE785" s="36"/>
      <c r="AR785" s="193" t="s">
        <v>330</v>
      </c>
      <c r="AT785" s="193" t="s">
        <v>326</v>
      </c>
      <c r="AU785" s="193" t="s">
        <v>87</v>
      </c>
      <c r="AY785" s="19" t="s">
        <v>324</v>
      </c>
      <c r="BE785" s="194">
        <f>IF(N785="základní",J785,0)</f>
        <v>0</v>
      </c>
      <c r="BF785" s="194">
        <f>IF(N785="snížená",J785,0)</f>
        <v>0</v>
      </c>
      <c r="BG785" s="194">
        <f>IF(N785="zákl. přenesená",J785,0)</f>
        <v>0</v>
      </c>
      <c r="BH785" s="194">
        <f>IF(N785="sníž. přenesená",J785,0)</f>
        <v>0</v>
      </c>
      <c r="BI785" s="194">
        <f>IF(N785="nulová",J785,0)</f>
        <v>0</v>
      </c>
      <c r="BJ785" s="19" t="s">
        <v>84</v>
      </c>
      <c r="BK785" s="194">
        <f>ROUND(I785*H785,2)</f>
        <v>0</v>
      </c>
      <c r="BL785" s="19" t="s">
        <v>330</v>
      </c>
      <c r="BM785" s="193" t="s">
        <v>1106</v>
      </c>
    </row>
    <row r="786" spans="1:65" s="2" customFormat="1" ht="29.25">
      <c r="A786" s="36"/>
      <c r="B786" s="37"/>
      <c r="C786" s="38"/>
      <c r="D786" s="195" t="s">
        <v>332</v>
      </c>
      <c r="E786" s="38"/>
      <c r="F786" s="196" t="s">
        <v>1107</v>
      </c>
      <c r="G786" s="38"/>
      <c r="H786" s="38"/>
      <c r="I786" s="197"/>
      <c r="J786" s="38"/>
      <c r="K786" s="38"/>
      <c r="L786" s="41"/>
      <c r="M786" s="198"/>
      <c r="N786" s="199"/>
      <c r="O786" s="66"/>
      <c r="P786" s="66"/>
      <c r="Q786" s="66"/>
      <c r="R786" s="66"/>
      <c r="S786" s="66"/>
      <c r="T786" s="67"/>
      <c r="U786" s="36"/>
      <c r="V786" s="36"/>
      <c r="W786" s="36"/>
      <c r="X786" s="36"/>
      <c r="Y786" s="36"/>
      <c r="Z786" s="36"/>
      <c r="AA786" s="36"/>
      <c r="AB786" s="36"/>
      <c r="AC786" s="36"/>
      <c r="AD786" s="36"/>
      <c r="AE786" s="36"/>
      <c r="AT786" s="19" t="s">
        <v>332</v>
      </c>
      <c r="AU786" s="19" t="s">
        <v>87</v>
      </c>
    </row>
    <row r="787" spans="1:65" s="2" customFormat="1" ht="234">
      <c r="A787" s="36"/>
      <c r="B787" s="37"/>
      <c r="C787" s="38"/>
      <c r="D787" s="195" t="s">
        <v>334</v>
      </c>
      <c r="E787" s="38"/>
      <c r="F787" s="200" t="s">
        <v>1080</v>
      </c>
      <c r="G787" s="38"/>
      <c r="H787" s="38"/>
      <c r="I787" s="197"/>
      <c r="J787" s="38"/>
      <c r="K787" s="38"/>
      <c r="L787" s="41"/>
      <c r="M787" s="198"/>
      <c r="N787" s="199"/>
      <c r="O787" s="66"/>
      <c r="P787" s="66"/>
      <c r="Q787" s="66"/>
      <c r="R787" s="66"/>
      <c r="S787" s="66"/>
      <c r="T787" s="67"/>
      <c r="U787" s="36"/>
      <c r="V787" s="36"/>
      <c r="W787" s="36"/>
      <c r="X787" s="36"/>
      <c r="Y787" s="36"/>
      <c r="Z787" s="36"/>
      <c r="AA787" s="36"/>
      <c r="AB787" s="36"/>
      <c r="AC787" s="36"/>
      <c r="AD787" s="36"/>
      <c r="AE787" s="36"/>
      <c r="AT787" s="19" t="s">
        <v>334</v>
      </c>
      <c r="AU787" s="19" t="s">
        <v>87</v>
      </c>
    </row>
    <row r="788" spans="1:65" s="2" customFormat="1" ht="19.5">
      <c r="A788" s="36"/>
      <c r="B788" s="37"/>
      <c r="C788" s="38"/>
      <c r="D788" s="195" t="s">
        <v>727</v>
      </c>
      <c r="E788" s="38"/>
      <c r="F788" s="200" t="s">
        <v>1081</v>
      </c>
      <c r="G788" s="38"/>
      <c r="H788" s="38"/>
      <c r="I788" s="197"/>
      <c r="J788" s="38"/>
      <c r="K788" s="38"/>
      <c r="L788" s="41"/>
      <c r="M788" s="198"/>
      <c r="N788" s="199"/>
      <c r="O788" s="66"/>
      <c r="P788" s="66"/>
      <c r="Q788" s="66"/>
      <c r="R788" s="66"/>
      <c r="S788" s="66"/>
      <c r="T788" s="67"/>
      <c r="U788" s="36"/>
      <c r="V788" s="36"/>
      <c r="W788" s="36"/>
      <c r="X788" s="36"/>
      <c r="Y788" s="36"/>
      <c r="Z788" s="36"/>
      <c r="AA788" s="36"/>
      <c r="AB788" s="36"/>
      <c r="AC788" s="36"/>
      <c r="AD788" s="36"/>
      <c r="AE788" s="36"/>
      <c r="AT788" s="19" t="s">
        <v>727</v>
      </c>
      <c r="AU788" s="19" t="s">
        <v>87</v>
      </c>
    </row>
    <row r="789" spans="1:65" s="15" customFormat="1" ht="11.25">
      <c r="B789" s="223"/>
      <c r="C789" s="224"/>
      <c r="D789" s="195" t="s">
        <v>336</v>
      </c>
      <c r="E789" s="225" t="s">
        <v>19</v>
      </c>
      <c r="F789" s="226" t="s">
        <v>1108</v>
      </c>
      <c r="G789" s="224"/>
      <c r="H789" s="225" t="s">
        <v>19</v>
      </c>
      <c r="I789" s="227"/>
      <c r="J789" s="224"/>
      <c r="K789" s="224"/>
      <c r="L789" s="228"/>
      <c r="M789" s="229"/>
      <c r="N789" s="230"/>
      <c r="O789" s="230"/>
      <c r="P789" s="230"/>
      <c r="Q789" s="230"/>
      <c r="R789" s="230"/>
      <c r="S789" s="230"/>
      <c r="T789" s="231"/>
      <c r="AT789" s="232" t="s">
        <v>336</v>
      </c>
      <c r="AU789" s="232" t="s">
        <v>87</v>
      </c>
      <c r="AV789" s="15" t="s">
        <v>84</v>
      </c>
      <c r="AW789" s="15" t="s">
        <v>37</v>
      </c>
      <c r="AX789" s="15" t="s">
        <v>76</v>
      </c>
      <c r="AY789" s="232" t="s">
        <v>324</v>
      </c>
    </row>
    <row r="790" spans="1:65" s="13" customFormat="1" ht="11.25">
      <c r="B790" s="201"/>
      <c r="C790" s="202"/>
      <c r="D790" s="195" t="s">
        <v>336</v>
      </c>
      <c r="E790" s="203" t="s">
        <v>19</v>
      </c>
      <c r="F790" s="204" t="s">
        <v>1109</v>
      </c>
      <c r="G790" s="202"/>
      <c r="H790" s="205">
        <v>3.4</v>
      </c>
      <c r="I790" s="206"/>
      <c r="J790" s="202"/>
      <c r="K790" s="202"/>
      <c r="L790" s="207"/>
      <c r="M790" s="208"/>
      <c r="N790" s="209"/>
      <c r="O790" s="209"/>
      <c r="P790" s="209"/>
      <c r="Q790" s="209"/>
      <c r="R790" s="209"/>
      <c r="S790" s="209"/>
      <c r="T790" s="210"/>
      <c r="AT790" s="211" t="s">
        <v>336</v>
      </c>
      <c r="AU790" s="211" t="s">
        <v>87</v>
      </c>
      <c r="AV790" s="13" t="s">
        <v>87</v>
      </c>
      <c r="AW790" s="13" t="s">
        <v>37</v>
      </c>
      <c r="AX790" s="13" t="s">
        <v>76</v>
      </c>
      <c r="AY790" s="211" t="s">
        <v>324</v>
      </c>
    </row>
    <row r="791" spans="1:65" s="14" customFormat="1" ht="11.25">
      <c r="B791" s="212"/>
      <c r="C791" s="213"/>
      <c r="D791" s="195" t="s">
        <v>336</v>
      </c>
      <c r="E791" s="214" t="s">
        <v>19</v>
      </c>
      <c r="F791" s="215" t="s">
        <v>349</v>
      </c>
      <c r="G791" s="213"/>
      <c r="H791" s="216">
        <v>3.4</v>
      </c>
      <c r="I791" s="217"/>
      <c r="J791" s="213"/>
      <c r="K791" s="213"/>
      <c r="L791" s="218"/>
      <c r="M791" s="219"/>
      <c r="N791" s="220"/>
      <c r="O791" s="220"/>
      <c r="P791" s="220"/>
      <c r="Q791" s="220"/>
      <c r="R791" s="220"/>
      <c r="S791" s="220"/>
      <c r="T791" s="221"/>
      <c r="AT791" s="222" t="s">
        <v>336</v>
      </c>
      <c r="AU791" s="222" t="s">
        <v>87</v>
      </c>
      <c r="AV791" s="14" t="s">
        <v>330</v>
      </c>
      <c r="AW791" s="14" t="s">
        <v>37</v>
      </c>
      <c r="AX791" s="14" t="s">
        <v>84</v>
      </c>
      <c r="AY791" s="222" t="s">
        <v>324</v>
      </c>
    </row>
    <row r="792" spans="1:65" s="2" customFormat="1" ht="14.45" customHeight="1">
      <c r="A792" s="36"/>
      <c r="B792" s="37"/>
      <c r="C792" s="182" t="s">
        <v>1110</v>
      </c>
      <c r="D792" s="182" t="s">
        <v>326</v>
      </c>
      <c r="E792" s="183" t="s">
        <v>1111</v>
      </c>
      <c r="F792" s="184" t="s">
        <v>1112</v>
      </c>
      <c r="G792" s="185" t="s">
        <v>152</v>
      </c>
      <c r="H792" s="186">
        <v>174.47300000000001</v>
      </c>
      <c r="I792" s="187"/>
      <c r="J792" s="188">
        <f>ROUND(I792*H792,2)</f>
        <v>0</v>
      </c>
      <c r="K792" s="184" t="s">
        <v>19</v>
      </c>
      <c r="L792" s="41"/>
      <c r="M792" s="189" t="s">
        <v>19</v>
      </c>
      <c r="N792" s="190" t="s">
        <v>47</v>
      </c>
      <c r="O792" s="66"/>
      <c r="P792" s="191">
        <f>O792*H792</f>
        <v>0</v>
      </c>
      <c r="Q792" s="191">
        <v>0</v>
      </c>
      <c r="R792" s="191">
        <f>Q792*H792</f>
        <v>0</v>
      </c>
      <c r="S792" s="191">
        <v>0</v>
      </c>
      <c r="T792" s="192">
        <f>S792*H792</f>
        <v>0</v>
      </c>
      <c r="U792" s="36"/>
      <c r="V792" s="36"/>
      <c r="W792" s="36"/>
      <c r="X792" s="36"/>
      <c r="Y792" s="36"/>
      <c r="Z792" s="36"/>
      <c r="AA792" s="36"/>
      <c r="AB792" s="36"/>
      <c r="AC792" s="36"/>
      <c r="AD792" s="36"/>
      <c r="AE792" s="36"/>
      <c r="AR792" s="193" t="s">
        <v>330</v>
      </c>
      <c r="AT792" s="193" t="s">
        <v>326</v>
      </c>
      <c r="AU792" s="193" t="s">
        <v>87</v>
      </c>
      <c r="AY792" s="19" t="s">
        <v>324</v>
      </c>
      <c r="BE792" s="194">
        <f>IF(N792="základní",J792,0)</f>
        <v>0</v>
      </c>
      <c r="BF792" s="194">
        <f>IF(N792="snížená",J792,0)</f>
        <v>0</v>
      </c>
      <c r="BG792" s="194">
        <f>IF(N792="zákl. přenesená",J792,0)</f>
        <v>0</v>
      </c>
      <c r="BH792" s="194">
        <f>IF(N792="sníž. přenesená",J792,0)</f>
        <v>0</v>
      </c>
      <c r="BI792" s="194">
        <f>IF(N792="nulová",J792,0)</f>
        <v>0</v>
      </c>
      <c r="BJ792" s="19" t="s">
        <v>84</v>
      </c>
      <c r="BK792" s="194">
        <f>ROUND(I792*H792,2)</f>
        <v>0</v>
      </c>
      <c r="BL792" s="19" t="s">
        <v>330</v>
      </c>
      <c r="BM792" s="193" t="s">
        <v>1113</v>
      </c>
    </row>
    <row r="793" spans="1:65" s="2" customFormat="1" ht="29.25">
      <c r="A793" s="36"/>
      <c r="B793" s="37"/>
      <c r="C793" s="38"/>
      <c r="D793" s="195" t="s">
        <v>332</v>
      </c>
      <c r="E793" s="38"/>
      <c r="F793" s="196" t="s">
        <v>1114</v>
      </c>
      <c r="G793" s="38"/>
      <c r="H793" s="38"/>
      <c r="I793" s="197"/>
      <c r="J793" s="38"/>
      <c r="K793" s="38"/>
      <c r="L793" s="41"/>
      <c r="M793" s="198"/>
      <c r="N793" s="199"/>
      <c r="O793" s="66"/>
      <c r="P793" s="66"/>
      <c r="Q793" s="66"/>
      <c r="R793" s="66"/>
      <c r="S793" s="66"/>
      <c r="T793" s="67"/>
      <c r="U793" s="36"/>
      <c r="V793" s="36"/>
      <c r="W793" s="36"/>
      <c r="X793" s="36"/>
      <c r="Y793" s="36"/>
      <c r="Z793" s="36"/>
      <c r="AA793" s="36"/>
      <c r="AB793" s="36"/>
      <c r="AC793" s="36"/>
      <c r="AD793" s="36"/>
      <c r="AE793" s="36"/>
      <c r="AT793" s="19" t="s">
        <v>332</v>
      </c>
      <c r="AU793" s="19" t="s">
        <v>87</v>
      </c>
    </row>
    <row r="794" spans="1:65" s="2" customFormat="1" ht="19.5">
      <c r="A794" s="36"/>
      <c r="B794" s="37"/>
      <c r="C794" s="38"/>
      <c r="D794" s="195" t="s">
        <v>727</v>
      </c>
      <c r="E794" s="38"/>
      <c r="F794" s="200" t="s">
        <v>1081</v>
      </c>
      <c r="G794" s="38"/>
      <c r="H794" s="38"/>
      <c r="I794" s="197"/>
      <c r="J794" s="38"/>
      <c r="K794" s="38"/>
      <c r="L794" s="41"/>
      <c r="M794" s="198"/>
      <c r="N794" s="199"/>
      <c r="O794" s="66"/>
      <c r="P794" s="66"/>
      <c r="Q794" s="66"/>
      <c r="R794" s="66"/>
      <c r="S794" s="66"/>
      <c r="T794" s="67"/>
      <c r="U794" s="36"/>
      <c r="V794" s="36"/>
      <c r="W794" s="36"/>
      <c r="X794" s="36"/>
      <c r="Y794" s="36"/>
      <c r="Z794" s="36"/>
      <c r="AA794" s="36"/>
      <c r="AB794" s="36"/>
      <c r="AC794" s="36"/>
      <c r="AD794" s="36"/>
      <c r="AE794" s="36"/>
      <c r="AT794" s="19" t="s">
        <v>727</v>
      </c>
      <c r="AU794" s="19" t="s">
        <v>87</v>
      </c>
    </row>
    <row r="795" spans="1:65" s="15" customFormat="1" ht="11.25">
      <c r="B795" s="223"/>
      <c r="C795" s="224"/>
      <c r="D795" s="195" t="s">
        <v>336</v>
      </c>
      <c r="E795" s="225" t="s">
        <v>19</v>
      </c>
      <c r="F795" s="226" t="s">
        <v>1115</v>
      </c>
      <c r="G795" s="224"/>
      <c r="H795" s="225" t="s">
        <v>19</v>
      </c>
      <c r="I795" s="227"/>
      <c r="J795" s="224"/>
      <c r="K795" s="224"/>
      <c r="L795" s="228"/>
      <c r="M795" s="229"/>
      <c r="N795" s="230"/>
      <c r="O795" s="230"/>
      <c r="P795" s="230"/>
      <c r="Q795" s="230"/>
      <c r="R795" s="230"/>
      <c r="S795" s="230"/>
      <c r="T795" s="231"/>
      <c r="AT795" s="232" t="s">
        <v>336</v>
      </c>
      <c r="AU795" s="232" t="s">
        <v>87</v>
      </c>
      <c r="AV795" s="15" t="s">
        <v>84</v>
      </c>
      <c r="AW795" s="15" t="s">
        <v>37</v>
      </c>
      <c r="AX795" s="15" t="s">
        <v>76</v>
      </c>
      <c r="AY795" s="232" t="s">
        <v>324</v>
      </c>
    </row>
    <row r="796" spans="1:65" s="13" customFormat="1" ht="11.25">
      <c r="B796" s="201"/>
      <c r="C796" s="202"/>
      <c r="D796" s="195" t="s">
        <v>336</v>
      </c>
      <c r="E796" s="203" t="s">
        <v>19</v>
      </c>
      <c r="F796" s="204" t="s">
        <v>1116</v>
      </c>
      <c r="G796" s="202"/>
      <c r="H796" s="205">
        <v>4.649</v>
      </c>
      <c r="I796" s="206"/>
      <c r="J796" s="202"/>
      <c r="K796" s="202"/>
      <c r="L796" s="207"/>
      <c r="M796" s="208"/>
      <c r="N796" s="209"/>
      <c r="O796" s="209"/>
      <c r="P796" s="209"/>
      <c r="Q796" s="209"/>
      <c r="R796" s="209"/>
      <c r="S796" s="209"/>
      <c r="T796" s="210"/>
      <c r="AT796" s="211" t="s">
        <v>336</v>
      </c>
      <c r="AU796" s="211" t="s">
        <v>87</v>
      </c>
      <c r="AV796" s="13" t="s">
        <v>87</v>
      </c>
      <c r="AW796" s="13" t="s">
        <v>37</v>
      </c>
      <c r="AX796" s="13" t="s">
        <v>76</v>
      </c>
      <c r="AY796" s="211" t="s">
        <v>324</v>
      </c>
    </row>
    <row r="797" spans="1:65" s="13" customFormat="1" ht="11.25">
      <c r="B797" s="201"/>
      <c r="C797" s="202"/>
      <c r="D797" s="195" t="s">
        <v>336</v>
      </c>
      <c r="E797" s="203" t="s">
        <v>19</v>
      </c>
      <c r="F797" s="204" t="s">
        <v>1117</v>
      </c>
      <c r="G797" s="202"/>
      <c r="H797" s="205">
        <v>12.353</v>
      </c>
      <c r="I797" s="206"/>
      <c r="J797" s="202"/>
      <c r="K797" s="202"/>
      <c r="L797" s="207"/>
      <c r="M797" s="208"/>
      <c r="N797" s="209"/>
      <c r="O797" s="209"/>
      <c r="P797" s="209"/>
      <c r="Q797" s="209"/>
      <c r="R797" s="209"/>
      <c r="S797" s="209"/>
      <c r="T797" s="210"/>
      <c r="AT797" s="211" t="s">
        <v>336</v>
      </c>
      <c r="AU797" s="211" t="s">
        <v>87</v>
      </c>
      <c r="AV797" s="13" t="s">
        <v>87</v>
      </c>
      <c r="AW797" s="13" t="s">
        <v>37</v>
      </c>
      <c r="AX797" s="13" t="s">
        <v>76</v>
      </c>
      <c r="AY797" s="211" t="s">
        <v>324</v>
      </c>
    </row>
    <row r="798" spans="1:65" s="13" customFormat="1" ht="11.25">
      <c r="B798" s="201"/>
      <c r="C798" s="202"/>
      <c r="D798" s="195" t="s">
        <v>336</v>
      </c>
      <c r="E798" s="203" t="s">
        <v>19</v>
      </c>
      <c r="F798" s="204" t="s">
        <v>1118</v>
      </c>
      <c r="G798" s="202"/>
      <c r="H798" s="205">
        <v>14.603</v>
      </c>
      <c r="I798" s="206"/>
      <c r="J798" s="202"/>
      <c r="K798" s="202"/>
      <c r="L798" s="207"/>
      <c r="M798" s="208"/>
      <c r="N798" s="209"/>
      <c r="O798" s="209"/>
      <c r="P798" s="209"/>
      <c r="Q798" s="209"/>
      <c r="R798" s="209"/>
      <c r="S798" s="209"/>
      <c r="T798" s="210"/>
      <c r="AT798" s="211" t="s">
        <v>336</v>
      </c>
      <c r="AU798" s="211" t="s">
        <v>87</v>
      </c>
      <c r="AV798" s="13" t="s">
        <v>87</v>
      </c>
      <c r="AW798" s="13" t="s">
        <v>37</v>
      </c>
      <c r="AX798" s="13" t="s">
        <v>76</v>
      </c>
      <c r="AY798" s="211" t="s">
        <v>324</v>
      </c>
    </row>
    <row r="799" spans="1:65" s="13" customFormat="1" ht="11.25">
      <c r="B799" s="201"/>
      <c r="C799" s="202"/>
      <c r="D799" s="195" t="s">
        <v>336</v>
      </c>
      <c r="E799" s="203" t="s">
        <v>19</v>
      </c>
      <c r="F799" s="204" t="s">
        <v>1119</v>
      </c>
      <c r="G799" s="202"/>
      <c r="H799" s="205">
        <v>18.123999999999999</v>
      </c>
      <c r="I799" s="206"/>
      <c r="J799" s="202"/>
      <c r="K799" s="202"/>
      <c r="L799" s="207"/>
      <c r="M799" s="208"/>
      <c r="N799" s="209"/>
      <c r="O799" s="209"/>
      <c r="P799" s="209"/>
      <c r="Q799" s="209"/>
      <c r="R799" s="209"/>
      <c r="S799" s="209"/>
      <c r="T799" s="210"/>
      <c r="AT799" s="211" t="s">
        <v>336</v>
      </c>
      <c r="AU799" s="211" t="s">
        <v>87</v>
      </c>
      <c r="AV799" s="13" t="s">
        <v>87</v>
      </c>
      <c r="AW799" s="13" t="s">
        <v>37</v>
      </c>
      <c r="AX799" s="13" t="s">
        <v>76</v>
      </c>
      <c r="AY799" s="211" t="s">
        <v>324</v>
      </c>
    </row>
    <row r="800" spans="1:65" s="13" customFormat="1" ht="11.25">
      <c r="B800" s="201"/>
      <c r="C800" s="202"/>
      <c r="D800" s="195" t="s">
        <v>336</v>
      </c>
      <c r="E800" s="203" t="s">
        <v>19</v>
      </c>
      <c r="F800" s="204" t="s">
        <v>1120</v>
      </c>
      <c r="G800" s="202"/>
      <c r="H800" s="205">
        <v>19.89</v>
      </c>
      <c r="I800" s="206"/>
      <c r="J800" s="202"/>
      <c r="K800" s="202"/>
      <c r="L800" s="207"/>
      <c r="M800" s="208"/>
      <c r="N800" s="209"/>
      <c r="O800" s="209"/>
      <c r="P800" s="209"/>
      <c r="Q800" s="209"/>
      <c r="R800" s="209"/>
      <c r="S800" s="209"/>
      <c r="T800" s="210"/>
      <c r="AT800" s="211" t="s">
        <v>336</v>
      </c>
      <c r="AU800" s="211" t="s">
        <v>87</v>
      </c>
      <c r="AV800" s="13" t="s">
        <v>87</v>
      </c>
      <c r="AW800" s="13" t="s">
        <v>37</v>
      </c>
      <c r="AX800" s="13" t="s">
        <v>76</v>
      </c>
      <c r="AY800" s="211" t="s">
        <v>324</v>
      </c>
    </row>
    <row r="801" spans="2:51" s="13" customFormat="1" ht="11.25">
      <c r="B801" s="201"/>
      <c r="C801" s="202"/>
      <c r="D801" s="195" t="s">
        <v>336</v>
      </c>
      <c r="E801" s="203" t="s">
        <v>19</v>
      </c>
      <c r="F801" s="204" t="s">
        <v>1121</v>
      </c>
      <c r="G801" s="202"/>
      <c r="H801" s="205">
        <v>3.9609999999999999</v>
      </c>
      <c r="I801" s="206"/>
      <c r="J801" s="202"/>
      <c r="K801" s="202"/>
      <c r="L801" s="207"/>
      <c r="M801" s="208"/>
      <c r="N801" s="209"/>
      <c r="O801" s="209"/>
      <c r="P801" s="209"/>
      <c r="Q801" s="209"/>
      <c r="R801" s="209"/>
      <c r="S801" s="209"/>
      <c r="T801" s="210"/>
      <c r="AT801" s="211" t="s">
        <v>336</v>
      </c>
      <c r="AU801" s="211" t="s">
        <v>87</v>
      </c>
      <c r="AV801" s="13" t="s">
        <v>87</v>
      </c>
      <c r="AW801" s="13" t="s">
        <v>37</v>
      </c>
      <c r="AX801" s="13" t="s">
        <v>76</v>
      </c>
      <c r="AY801" s="211" t="s">
        <v>324</v>
      </c>
    </row>
    <row r="802" spans="2:51" s="13" customFormat="1" ht="11.25">
      <c r="B802" s="201"/>
      <c r="C802" s="202"/>
      <c r="D802" s="195" t="s">
        <v>336</v>
      </c>
      <c r="E802" s="203" t="s">
        <v>19</v>
      </c>
      <c r="F802" s="204" t="s">
        <v>1122</v>
      </c>
      <c r="G802" s="202"/>
      <c r="H802" s="205">
        <v>0.36499999999999999</v>
      </c>
      <c r="I802" s="206"/>
      <c r="J802" s="202"/>
      <c r="K802" s="202"/>
      <c r="L802" s="207"/>
      <c r="M802" s="208"/>
      <c r="N802" s="209"/>
      <c r="O802" s="209"/>
      <c r="P802" s="209"/>
      <c r="Q802" s="209"/>
      <c r="R802" s="209"/>
      <c r="S802" s="209"/>
      <c r="T802" s="210"/>
      <c r="AT802" s="211" t="s">
        <v>336</v>
      </c>
      <c r="AU802" s="211" t="s">
        <v>87</v>
      </c>
      <c r="AV802" s="13" t="s">
        <v>87</v>
      </c>
      <c r="AW802" s="13" t="s">
        <v>37</v>
      </c>
      <c r="AX802" s="13" t="s">
        <v>76</v>
      </c>
      <c r="AY802" s="211" t="s">
        <v>324</v>
      </c>
    </row>
    <row r="803" spans="2:51" s="16" customFormat="1" ht="11.25">
      <c r="B803" s="233"/>
      <c r="C803" s="234"/>
      <c r="D803" s="195" t="s">
        <v>336</v>
      </c>
      <c r="E803" s="235" t="s">
        <v>19</v>
      </c>
      <c r="F803" s="236" t="s">
        <v>550</v>
      </c>
      <c r="G803" s="234"/>
      <c r="H803" s="237">
        <v>73.944999999999993</v>
      </c>
      <c r="I803" s="238"/>
      <c r="J803" s="234"/>
      <c r="K803" s="234"/>
      <c r="L803" s="239"/>
      <c r="M803" s="240"/>
      <c r="N803" s="241"/>
      <c r="O803" s="241"/>
      <c r="P803" s="241"/>
      <c r="Q803" s="241"/>
      <c r="R803" s="241"/>
      <c r="S803" s="241"/>
      <c r="T803" s="242"/>
      <c r="AT803" s="243" t="s">
        <v>336</v>
      </c>
      <c r="AU803" s="243" t="s">
        <v>87</v>
      </c>
      <c r="AV803" s="16" t="s">
        <v>343</v>
      </c>
      <c r="AW803" s="16" t="s">
        <v>37</v>
      </c>
      <c r="AX803" s="16" t="s">
        <v>76</v>
      </c>
      <c r="AY803" s="243" t="s">
        <v>324</v>
      </c>
    </row>
    <row r="804" spans="2:51" s="15" customFormat="1" ht="11.25">
      <c r="B804" s="223"/>
      <c r="C804" s="224"/>
      <c r="D804" s="195" t="s">
        <v>336</v>
      </c>
      <c r="E804" s="225" t="s">
        <v>19</v>
      </c>
      <c r="F804" s="226" t="s">
        <v>966</v>
      </c>
      <c r="G804" s="224"/>
      <c r="H804" s="225" t="s">
        <v>19</v>
      </c>
      <c r="I804" s="227"/>
      <c r="J804" s="224"/>
      <c r="K804" s="224"/>
      <c r="L804" s="228"/>
      <c r="M804" s="229"/>
      <c r="N804" s="230"/>
      <c r="O804" s="230"/>
      <c r="P804" s="230"/>
      <c r="Q804" s="230"/>
      <c r="R804" s="230"/>
      <c r="S804" s="230"/>
      <c r="T804" s="231"/>
      <c r="AT804" s="232" t="s">
        <v>336</v>
      </c>
      <c r="AU804" s="232" t="s">
        <v>87</v>
      </c>
      <c r="AV804" s="15" t="s">
        <v>84</v>
      </c>
      <c r="AW804" s="15" t="s">
        <v>37</v>
      </c>
      <c r="AX804" s="15" t="s">
        <v>76</v>
      </c>
      <c r="AY804" s="232" t="s">
        <v>324</v>
      </c>
    </row>
    <row r="805" spans="2:51" s="13" customFormat="1" ht="11.25">
      <c r="B805" s="201"/>
      <c r="C805" s="202"/>
      <c r="D805" s="195" t="s">
        <v>336</v>
      </c>
      <c r="E805" s="203" t="s">
        <v>19</v>
      </c>
      <c r="F805" s="204" t="s">
        <v>1123</v>
      </c>
      <c r="G805" s="202"/>
      <c r="H805" s="205">
        <v>11.212999999999999</v>
      </c>
      <c r="I805" s="206"/>
      <c r="J805" s="202"/>
      <c r="K805" s="202"/>
      <c r="L805" s="207"/>
      <c r="M805" s="208"/>
      <c r="N805" s="209"/>
      <c r="O805" s="209"/>
      <c r="P805" s="209"/>
      <c r="Q805" s="209"/>
      <c r="R805" s="209"/>
      <c r="S805" s="209"/>
      <c r="T805" s="210"/>
      <c r="AT805" s="211" t="s">
        <v>336</v>
      </c>
      <c r="AU805" s="211" t="s">
        <v>87</v>
      </c>
      <c r="AV805" s="13" t="s">
        <v>87</v>
      </c>
      <c r="AW805" s="13" t="s">
        <v>37</v>
      </c>
      <c r="AX805" s="13" t="s">
        <v>76</v>
      </c>
      <c r="AY805" s="211" t="s">
        <v>324</v>
      </c>
    </row>
    <row r="806" spans="2:51" s="13" customFormat="1" ht="11.25">
      <c r="B806" s="201"/>
      <c r="C806" s="202"/>
      <c r="D806" s="195" t="s">
        <v>336</v>
      </c>
      <c r="E806" s="203" t="s">
        <v>19</v>
      </c>
      <c r="F806" s="204" t="s">
        <v>1124</v>
      </c>
      <c r="G806" s="202"/>
      <c r="H806" s="205">
        <v>11.420999999999999</v>
      </c>
      <c r="I806" s="206"/>
      <c r="J806" s="202"/>
      <c r="K806" s="202"/>
      <c r="L806" s="207"/>
      <c r="M806" s="208"/>
      <c r="N806" s="209"/>
      <c r="O806" s="209"/>
      <c r="P806" s="209"/>
      <c r="Q806" s="209"/>
      <c r="R806" s="209"/>
      <c r="S806" s="209"/>
      <c r="T806" s="210"/>
      <c r="AT806" s="211" t="s">
        <v>336</v>
      </c>
      <c r="AU806" s="211" t="s">
        <v>87</v>
      </c>
      <c r="AV806" s="13" t="s">
        <v>87</v>
      </c>
      <c r="AW806" s="13" t="s">
        <v>37</v>
      </c>
      <c r="AX806" s="13" t="s">
        <v>76</v>
      </c>
      <c r="AY806" s="211" t="s">
        <v>324</v>
      </c>
    </row>
    <row r="807" spans="2:51" s="16" customFormat="1" ht="11.25">
      <c r="B807" s="233"/>
      <c r="C807" s="234"/>
      <c r="D807" s="195" t="s">
        <v>336</v>
      </c>
      <c r="E807" s="235" t="s">
        <v>19</v>
      </c>
      <c r="F807" s="236" t="s">
        <v>550</v>
      </c>
      <c r="G807" s="234"/>
      <c r="H807" s="237">
        <v>22.634</v>
      </c>
      <c r="I807" s="238"/>
      <c r="J807" s="234"/>
      <c r="K807" s="234"/>
      <c r="L807" s="239"/>
      <c r="M807" s="240"/>
      <c r="N807" s="241"/>
      <c r="O807" s="241"/>
      <c r="P807" s="241"/>
      <c r="Q807" s="241"/>
      <c r="R807" s="241"/>
      <c r="S807" s="241"/>
      <c r="T807" s="242"/>
      <c r="AT807" s="243" t="s">
        <v>336</v>
      </c>
      <c r="AU807" s="243" t="s">
        <v>87</v>
      </c>
      <c r="AV807" s="16" t="s">
        <v>343</v>
      </c>
      <c r="AW807" s="16" t="s">
        <v>37</v>
      </c>
      <c r="AX807" s="16" t="s">
        <v>76</v>
      </c>
      <c r="AY807" s="243" t="s">
        <v>324</v>
      </c>
    </row>
    <row r="808" spans="2:51" s="15" customFormat="1" ht="11.25">
      <c r="B808" s="223"/>
      <c r="C808" s="224"/>
      <c r="D808" s="195" t="s">
        <v>336</v>
      </c>
      <c r="E808" s="225" t="s">
        <v>19</v>
      </c>
      <c r="F808" s="226" t="s">
        <v>1125</v>
      </c>
      <c r="G808" s="224"/>
      <c r="H808" s="225" t="s">
        <v>19</v>
      </c>
      <c r="I808" s="227"/>
      <c r="J808" s="224"/>
      <c r="K808" s="224"/>
      <c r="L808" s="228"/>
      <c r="M808" s="229"/>
      <c r="N808" s="230"/>
      <c r="O808" s="230"/>
      <c r="P808" s="230"/>
      <c r="Q808" s="230"/>
      <c r="R808" s="230"/>
      <c r="S808" s="230"/>
      <c r="T808" s="231"/>
      <c r="AT808" s="232" t="s">
        <v>336</v>
      </c>
      <c r="AU808" s="232" t="s">
        <v>87</v>
      </c>
      <c r="AV808" s="15" t="s">
        <v>84</v>
      </c>
      <c r="AW808" s="15" t="s">
        <v>37</v>
      </c>
      <c r="AX808" s="15" t="s">
        <v>76</v>
      </c>
      <c r="AY808" s="232" t="s">
        <v>324</v>
      </c>
    </row>
    <row r="809" spans="2:51" s="13" customFormat="1" ht="11.25">
      <c r="B809" s="201"/>
      <c r="C809" s="202"/>
      <c r="D809" s="195" t="s">
        <v>336</v>
      </c>
      <c r="E809" s="203" t="s">
        <v>19</v>
      </c>
      <c r="F809" s="204" t="s">
        <v>1126</v>
      </c>
      <c r="G809" s="202"/>
      <c r="H809" s="205">
        <v>6.3940000000000001</v>
      </c>
      <c r="I809" s="206"/>
      <c r="J809" s="202"/>
      <c r="K809" s="202"/>
      <c r="L809" s="207"/>
      <c r="M809" s="208"/>
      <c r="N809" s="209"/>
      <c r="O809" s="209"/>
      <c r="P809" s="209"/>
      <c r="Q809" s="209"/>
      <c r="R809" s="209"/>
      <c r="S809" s="209"/>
      <c r="T809" s="210"/>
      <c r="AT809" s="211" t="s">
        <v>336</v>
      </c>
      <c r="AU809" s="211" t="s">
        <v>87</v>
      </c>
      <c r="AV809" s="13" t="s">
        <v>87</v>
      </c>
      <c r="AW809" s="13" t="s">
        <v>37</v>
      </c>
      <c r="AX809" s="13" t="s">
        <v>76</v>
      </c>
      <c r="AY809" s="211" t="s">
        <v>324</v>
      </c>
    </row>
    <row r="810" spans="2:51" s="13" customFormat="1" ht="11.25">
      <c r="B810" s="201"/>
      <c r="C810" s="202"/>
      <c r="D810" s="195" t="s">
        <v>336</v>
      </c>
      <c r="E810" s="203" t="s">
        <v>19</v>
      </c>
      <c r="F810" s="204" t="s">
        <v>1127</v>
      </c>
      <c r="G810" s="202"/>
      <c r="H810" s="205">
        <v>10.488</v>
      </c>
      <c r="I810" s="206"/>
      <c r="J810" s="202"/>
      <c r="K810" s="202"/>
      <c r="L810" s="207"/>
      <c r="M810" s="208"/>
      <c r="N810" s="209"/>
      <c r="O810" s="209"/>
      <c r="P810" s="209"/>
      <c r="Q810" s="209"/>
      <c r="R810" s="209"/>
      <c r="S810" s="209"/>
      <c r="T810" s="210"/>
      <c r="AT810" s="211" t="s">
        <v>336</v>
      </c>
      <c r="AU810" s="211" t="s">
        <v>87</v>
      </c>
      <c r="AV810" s="13" t="s">
        <v>87</v>
      </c>
      <c r="AW810" s="13" t="s">
        <v>37</v>
      </c>
      <c r="AX810" s="13" t="s">
        <v>76</v>
      </c>
      <c r="AY810" s="211" t="s">
        <v>324</v>
      </c>
    </row>
    <row r="811" spans="2:51" s="13" customFormat="1" ht="11.25">
      <c r="B811" s="201"/>
      <c r="C811" s="202"/>
      <c r="D811" s="195" t="s">
        <v>336</v>
      </c>
      <c r="E811" s="203" t="s">
        <v>19</v>
      </c>
      <c r="F811" s="204" t="s">
        <v>1128</v>
      </c>
      <c r="G811" s="202"/>
      <c r="H811" s="205">
        <v>25.117999999999999</v>
      </c>
      <c r="I811" s="206"/>
      <c r="J811" s="202"/>
      <c r="K811" s="202"/>
      <c r="L811" s="207"/>
      <c r="M811" s="208"/>
      <c r="N811" s="209"/>
      <c r="O811" s="209"/>
      <c r="P811" s="209"/>
      <c r="Q811" s="209"/>
      <c r="R811" s="209"/>
      <c r="S811" s="209"/>
      <c r="T811" s="210"/>
      <c r="AT811" s="211" t="s">
        <v>336</v>
      </c>
      <c r="AU811" s="211" t="s">
        <v>87</v>
      </c>
      <c r="AV811" s="13" t="s">
        <v>87</v>
      </c>
      <c r="AW811" s="13" t="s">
        <v>37</v>
      </c>
      <c r="AX811" s="13" t="s">
        <v>76</v>
      </c>
      <c r="AY811" s="211" t="s">
        <v>324</v>
      </c>
    </row>
    <row r="812" spans="2:51" s="16" customFormat="1" ht="11.25">
      <c r="B812" s="233"/>
      <c r="C812" s="234"/>
      <c r="D812" s="195" t="s">
        <v>336</v>
      </c>
      <c r="E812" s="235" t="s">
        <v>19</v>
      </c>
      <c r="F812" s="236" t="s">
        <v>550</v>
      </c>
      <c r="G812" s="234"/>
      <c r="H812" s="237">
        <v>42</v>
      </c>
      <c r="I812" s="238"/>
      <c r="J812" s="234"/>
      <c r="K812" s="234"/>
      <c r="L812" s="239"/>
      <c r="M812" s="240"/>
      <c r="N812" s="241"/>
      <c r="O812" s="241"/>
      <c r="P812" s="241"/>
      <c r="Q812" s="241"/>
      <c r="R812" s="241"/>
      <c r="S812" s="241"/>
      <c r="T812" s="242"/>
      <c r="AT812" s="243" t="s">
        <v>336</v>
      </c>
      <c r="AU812" s="243" t="s">
        <v>87</v>
      </c>
      <c r="AV812" s="16" t="s">
        <v>343</v>
      </c>
      <c r="AW812" s="16" t="s">
        <v>37</v>
      </c>
      <c r="AX812" s="16" t="s">
        <v>76</v>
      </c>
      <c r="AY812" s="243" t="s">
        <v>324</v>
      </c>
    </row>
    <row r="813" spans="2:51" s="15" customFormat="1" ht="11.25">
      <c r="B813" s="223"/>
      <c r="C813" s="224"/>
      <c r="D813" s="195" t="s">
        <v>336</v>
      </c>
      <c r="E813" s="225" t="s">
        <v>19</v>
      </c>
      <c r="F813" s="226" t="s">
        <v>1094</v>
      </c>
      <c r="G813" s="224"/>
      <c r="H813" s="225" t="s">
        <v>19</v>
      </c>
      <c r="I813" s="227"/>
      <c r="J813" s="224"/>
      <c r="K813" s="224"/>
      <c r="L813" s="228"/>
      <c r="M813" s="229"/>
      <c r="N813" s="230"/>
      <c r="O813" s="230"/>
      <c r="P813" s="230"/>
      <c r="Q813" s="230"/>
      <c r="R813" s="230"/>
      <c r="S813" s="230"/>
      <c r="T813" s="231"/>
      <c r="AT813" s="232" t="s">
        <v>336</v>
      </c>
      <c r="AU813" s="232" t="s">
        <v>87</v>
      </c>
      <c r="AV813" s="15" t="s">
        <v>84</v>
      </c>
      <c r="AW813" s="15" t="s">
        <v>37</v>
      </c>
      <c r="AX813" s="15" t="s">
        <v>76</v>
      </c>
      <c r="AY813" s="232" t="s">
        <v>324</v>
      </c>
    </row>
    <row r="814" spans="2:51" s="13" customFormat="1" ht="11.25">
      <c r="B814" s="201"/>
      <c r="C814" s="202"/>
      <c r="D814" s="195" t="s">
        <v>336</v>
      </c>
      <c r="E814" s="203" t="s">
        <v>19</v>
      </c>
      <c r="F814" s="204" t="s">
        <v>1129</v>
      </c>
      <c r="G814" s="202"/>
      <c r="H814" s="205">
        <v>27.937999999999999</v>
      </c>
      <c r="I814" s="206"/>
      <c r="J814" s="202"/>
      <c r="K814" s="202"/>
      <c r="L814" s="207"/>
      <c r="M814" s="208"/>
      <c r="N814" s="209"/>
      <c r="O814" s="209"/>
      <c r="P814" s="209"/>
      <c r="Q814" s="209"/>
      <c r="R814" s="209"/>
      <c r="S814" s="209"/>
      <c r="T814" s="210"/>
      <c r="AT814" s="211" t="s">
        <v>336</v>
      </c>
      <c r="AU814" s="211" t="s">
        <v>87</v>
      </c>
      <c r="AV814" s="13" t="s">
        <v>87</v>
      </c>
      <c r="AW814" s="13" t="s">
        <v>37</v>
      </c>
      <c r="AX814" s="13" t="s">
        <v>76</v>
      </c>
      <c r="AY814" s="211" t="s">
        <v>324</v>
      </c>
    </row>
    <row r="815" spans="2:51" s="13" customFormat="1" ht="11.25">
      <c r="B815" s="201"/>
      <c r="C815" s="202"/>
      <c r="D815" s="195" t="s">
        <v>336</v>
      </c>
      <c r="E815" s="203" t="s">
        <v>19</v>
      </c>
      <c r="F815" s="204" t="s">
        <v>1130</v>
      </c>
      <c r="G815" s="202"/>
      <c r="H815" s="205">
        <v>7.9560000000000004</v>
      </c>
      <c r="I815" s="206"/>
      <c r="J815" s="202"/>
      <c r="K815" s="202"/>
      <c r="L815" s="207"/>
      <c r="M815" s="208"/>
      <c r="N815" s="209"/>
      <c r="O815" s="209"/>
      <c r="P815" s="209"/>
      <c r="Q815" s="209"/>
      <c r="R815" s="209"/>
      <c r="S815" s="209"/>
      <c r="T815" s="210"/>
      <c r="AT815" s="211" t="s">
        <v>336</v>
      </c>
      <c r="AU815" s="211" t="s">
        <v>87</v>
      </c>
      <c r="AV815" s="13" t="s">
        <v>87</v>
      </c>
      <c r="AW815" s="13" t="s">
        <v>37</v>
      </c>
      <c r="AX815" s="13" t="s">
        <v>76</v>
      </c>
      <c r="AY815" s="211" t="s">
        <v>324</v>
      </c>
    </row>
    <row r="816" spans="2:51" s="16" customFormat="1" ht="11.25">
      <c r="B816" s="233"/>
      <c r="C816" s="234"/>
      <c r="D816" s="195" t="s">
        <v>336</v>
      </c>
      <c r="E816" s="235" t="s">
        <v>19</v>
      </c>
      <c r="F816" s="236" t="s">
        <v>550</v>
      </c>
      <c r="G816" s="234"/>
      <c r="H816" s="237">
        <v>35.893999999999998</v>
      </c>
      <c r="I816" s="238"/>
      <c r="J816" s="234"/>
      <c r="K816" s="234"/>
      <c r="L816" s="239"/>
      <c r="M816" s="240"/>
      <c r="N816" s="241"/>
      <c r="O816" s="241"/>
      <c r="P816" s="241"/>
      <c r="Q816" s="241"/>
      <c r="R816" s="241"/>
      <c r="S816" s="241"/>
      <c r="T816" s="242"/>
      <c r="AT816" s="243" t="s">
        <v>336</v>
      </c>
      <c r="AU816" s="243" t="s">
        <v>87</v>
      </c>
      <c r="AV816" s="16" t="s">
        <v>343</v>
      </c>
      <c r="AW816" s="16" t="s">
        <v>37</v>
      </c>
      <c r="AX816" s="16" t="s">
        <v>76</v>
      </c>
      <c r="AY816" s="243" t="s">
        <v>324</v>
      </c>
    </row>
    <row r="817" spans="1:65" s="14" customFormat="1" ht="11.25">
      <c r="B817" s="212"/>
      <c r="C817" s="213"/>
      <c r="D817" s="195" t="s">
        <v>336</v>
      </c>
      <c r="E817" s="214" t="s">
        <v>1131</v>
      </c>
      <c r="F817" s="215" t="s">
        <v>349</v>
      </c>
      <c r="G817" s="213"/>
      <c r="H817" s="216">
        <v>174.47300000000001</v>
      </c>
      <c r="I817" s="217"/>
      <c r="J817" s="213"/>
      <c r="K817" s="213"/>
      <c r="L817" s="218"/>
      <c r="M817" s="219"/>
      <c r="N817" s="220"/>
      <c r="O817" s="220"/>
      <c r="P817" s="220"/>
      <c r="Q817" s="220"/>
      <c r="R817" s="220"/>
      <c r="S817" s="220"/>
      <c r="T817" s="221"/>
      <c r="AT817" s="222" t="s">
        <v>336</v>
      </c>
      <c r="AU817" s="222" t="s">
        <v>87</v>
      </c>
      <c r="AV817" s="14" t="s">
        <v>330</v>
      </c>
      <c r="AW817" s="14" t="s">
        <v>37</v>
      </c>
      <c r="AX817" s="14" t="s">
        <v>84</v>
      </c>
      <c r="AY817" s="222" t="s">
        <v>324</v>
      </c>
    </row>
    <row r="818" spans="1:65" s="2" customFormat="1" ht="14.45" customHeight="1">
      <c r="A818" s="36"/>
      <c r="B818" s="37"/>
      <c r="C818" s="182" t="s">
        <v>1132</v>
      </c>
      <c r="D818" s="182" t="s">
        <v>326</v>
      </c>
      <c r="E818" s="183" t="s">
        <v>1133</v>
      </c>
      <c r="F818" s="184" t="s">
        <v>1134</v>
      </c>
      <c r="G818" s="185" t="s">
        <v>135</v>
      </c>
      <c r="H818" s="186">
        <v>59.326999999999998</v>
      </c>
      <c r="I818" s="187"/>
      <c r="J818" s="188">
        <f>ROUND(I818*H818,2)</f>
        <v>0</v>
      </c>
      <c r="K818" s="184" t="s">
        <v>329</v>
      </c>
      <c r="L818" s="41"/>
      <c r="M818" s="189" t="s">
        <v>19</v>
      </c>
      <c r="N818" s="190" t="s">
        <v>47</v>
      </c>
      <c r="O818" s="66"/>
      <c r="P818" s="191">
        <f>O818*H818</f>
        <v>0</v>
      </c>
      <c r="Q818" s="191">
        <v>7.26E-3</v>
      </c>
      <c r="R818" s="191">
        <f>Q818*H818</f>
        <v>0.43071401999999998</v>
      </c>
      <c r="S818" s="191">
        <v>0</v>
      </c>
      <c r="T818" s="192">
        <f>S818*H818</f>
        <v>0</v>
      </c>
      <c r="U818" s="36"/>
      <c r="V818" s="36"/>
      <c r="W818" s="36"/>
      <c r="X818" s="36"/>
      <c r="Y818" s="36"/>
      <c r="Z818" s="36"/>
      <c r="AA818" s="36"/>
      <c r="AB818" s="36"/>
      <c r="AC818" s="36"/>
      <c r="AD818" s="36"/>
      <c r="AE818" s="36"/>
      <c r="AR818" s="193" t="s">
        <v>330</v>
      </c>
      <c r="AT818" s="193" t="s">
        <v>326</v>
      </c>
      <c r="AU818" s="193" t="s">
        <v>87</v>
      </c>
      <c r="AY818" s="19" t="s">
        <v>324</v>
      </c>
      <c r="BE818" s="194">
        <f>IF(N818="základní",J818,0)</f>
        <v>0</v>
      </c>
      <c r="BF818" s="194">
        <f>IF(N818="snížená",J818,0)</f>
        <v>0</v>
      </c>
      <c r="BG818" s="194">
        <f>IF(N818="zákl. přenesená",J818,0)</f>
        <v>0</v>
      </c>
      <c r="BH818" s="194">
        <f>IF(N818="sníž. přenesená",J818,0)</f>
        <v>0</v>
      </c>
      <c r="BI818" s="194">
        <f>IF(N818="nulová",J818,0)</f>
        <v>0</v>
      </c>
      <c r="BJ818" s="19" t="s">
        <v>84</v>
      </c>
      <c r="BK818" s="194">
        <f>ROUND(I818*H818,2)</f>
        <v>0</v>
      </c>
      <c r="BL818" s="19" t="s">
        <v>330</v>
      </c>
      <c r="BM818" s="193" t="s">
        <v>1135</v>
      </c>
    </row>
    <row r="819" spans="1:65" s="2" customFormat="1" ht="29.25">
      <c r="A819" s="36"/>
      <c r="B819" s="37"/>
      <c r="C819" s="38"/>
      <c r="D819" s="195" t="s">
        <v>332</v>
      </c>
      <c r="E819" s="38"/>
      <c r="F819" s="196" t="s">
        <v>1136</v>
      </c>
      <c r="G819" s="38"/>
      <c r="H819" s="38"/>
      <c r="I819" s="197"/>
      <c r="J819" s="38"/>
      <c r="K819" s="38"/>
      <c r="L819" s="41"/>
      <c r="M819" s="198"/>
      <c r="N819" s="199"/>
      <c r="O819" s="66"/>
      <c r="P819" s="66"/>
      <c r="Q819" s="66"/>
      <c r="R819" s="66"/>
      <c r="S819" s="66"/>
      <c r="T819" s="67"/>
      <c r="U819" s="36"/>
      <c r="V819" s="36"/>
      <c r="W819" s="36"/>
      <c r="X819" s="36"/>
      <c r="Y819" s="36"/>
      <c r="Z819" s="36"/>
      <c r="AA819" s="36"/>
      <c r="AB819" s="36"/>
      <c r="AC819" s="36"/>
      <c r="AD819" s="36"/>
      <c r="AE819" s="36"/>
      <c r="AT819" s="19" t="s">
        <v>332</v>
      </c>
      <c r="AU819" s="19" t="s">
        <v>87</v>
      </c>
    </row>
    <row r="820" spans="1:65" s="2" customFormat="1" ht="185.25">
      <c r="A820" s="36"/>
      <c r="B820" s="37"/>
      <c r="C820" s="38"/>
      <c r="D820" s="195" t="s">
        <v>334</v>
      </c>
      <c r="E820" s="38"/>
      <c r="F820" s="200" t="s">
        <v>1137</v>
      </c>
      <c r="G820" s="38"/>
      <c r="H820" s="38"/>
      <c r="I820" s="197"/>
      <c r="J820" s="38"/>
      <c r="K820" s="38"/>
      <c r="L820" s="41"/>
      <c r="M820" s="198"/>
      <c r="N820" s="199"/>
      <c r="O820" s="66"/>
      <c r="P820" s="66"/>
      <c r="Q820" s="66"/>
      <c r="R820" s="66"/>
      <c r="S820" s="66"/>
      <c r="T820" s="67"/>
      <c r="U820" s="36"/>
      <c r="V820" s="36"/>
      <c r="W820" s="36"/>
      <c r="X820" s="36"/>
      <c r="Y820" s="36"/>
      <c r="Z820" s="36"/>
      <c r="AA820" s="36"/>
      <c r="AB820" s="36"/>
      <c r="AC820" s="36"/>
      <c r="AD820" s="36"/>
      <c r="AE820" s="36"/>
      <c r="AT820" s="19" t="s">
        <v>334</v>
      </c>
      <c r="AU820" s="19" t="s">
        <v>87</v>
      </c>
    </row>
    <row r="821" spans="1:65" s="15" customFormat="1" ht="11.25">
      <c r="B821" s="223"/>
      <c r="C821" s="224"/>
      <c r="D821" s="195" t="s">
        <v>336</v>
      </c>
      <c r="E821" s="225" t="s">
        <v>19</v>
      </c>
      <c r="F821" s="226" t="s">
        <v>1115</v>
      </c>
      <c r="G821" s="224"/>
      <c r="H821" s="225" t="s">
        <v>19</v>
      </c>
      <c r="I821" s="227"/>
      <c r="J821" s="224"/>
      <c r="K821" s="224"/>
      <c r="L821" s="228"/>
      <c r="M821" s="229"/>
      <c r="N821" s="230"/>
      <c r="O821" s="230"/>
      <c r="P821" s="230"/>
      <c r="Q821" s="230"/>
      <c r="R821" s="230"/>
      <c r="S821" s="230"/>
      <c r="T821" s="231"/>
      <c r="AT821" s="232" t="s">
        <v>336</v>
      </c>
      <c r="AU821" s="232" t="s">
        <v>87</v>
      </c>
      <c r="AV821" s="15" t="s">
        <v>84</v>
      </c>
      <c r="AW821" s="15" t="s">
        <v>37</v>
      </c>
      <c r="AX821" s="15" t="s">
        <v>76</v>
      </c>
      <c r="AY821" s="232" t="s">
        <v>324</v>
      </c>
    </row>
    <row r="822" spans="1:65" s="13" customFormat="1" ht="11.25">
      <c r="B822" s="201"/>
      <c r="C822" s="202"/>
      <c r="D822" s="195" t="s">
        <v>336</v>
      </c>
      <c r="E822" s="203" t="s">
        <v>19</v>
      </c>
      <c r="F822" s="204" t="s">
        <v>1138</v>
      </c>
      <c r="G822" s="202"/>
      <c r="H822" s="205">
        <v>5.3</v>
      </c>
      <c r="I822" s="206"/>
      <c r="J822" s="202"/>
      <c r="K822" s="202"/>
      <c r="L822" s="207"/>
      <c r="M822" s="208"/>
      <c r="N822" s="209"/>
      <c r="O822" s="209"/>
      <c r="P822" s="209"/>
      <c r="Q822" s="209"/>
      <c r="R822" s="209"/>
      <c r="S822" s="209"/>
      <c r="T822" s="210"/>
      <c r="AT822" s="211" t="s">
        <v>336</v>
      </c>
      <c r="AU822" s="211" t="s">
        <v>87</v>
      </c>
      <c r="AV822" s="13" t="s">
        <v>87</v>
      </c>
      <c r="AW822" s="13" t="s">
        <v>37</v>
      </c>
      <c r="AX822" s="13" t="s">
        <v>76</v>
      </c>
      <c r="AY822" s="211" t="s">
        <v>324</v>
      </c>
    </row>
    <row r="823" spans="1:65" s="13" customFormat="1" ht="11.25">
      <c r="B823" s="201"/>
      <c r="C823" s="202"/>
      <c r="D823" s="195" t="s">
        <v>336</v>
      </c>
      <c r="E823" s="203" t="s">
        <v>19</v>
      </c>
      <c r="F823" s="204" t="s">
        <v>1139</v>
      </c>
      <c r="G823" s="202"/>
      <c r="H823" s="205">
        <v>2.2999999999999998</v>
      </c>
      <c r="I823" s="206"/>
      <c r="J823" s="202"/>
      <c r="K823" s="202"/>
      <c r="L823" s="207"/>
      <c r="M823" s="208"/>
      <c r="N823" s="209"/>
      <c r="O823" s="209"/>
      <c r="P823" s="209"/>
      <c r="Q823" s="209"/>
      <c r="R823" s="209"/>
      <c r="S823" s="209"/>
      <c r="T823" s="210"/>
      <c r="AT823" s="211" t="s">
        <v>336</v>
      </c>
      <c r="AU823" s="211" t="s">
        <v>87</v>
      </c>
      <c r="AV823" s="13" t="s">
        <v>87</v>
      </c>
      <c r="AW823" s="13" t="s">
        <v>37</v>
      </c>
      <c r="AX823" s="13" t="s">
        <v>76</v>
      </c>
      <c r="AY823" s="211" t="s">
        <v>324</v>
      </c>
    </row>
    <row r="824" spans="1:65" s="16" customFormat="1" ht="11.25">
      <c r="B824" s="233"/>
      <c r="C824" s="234"/>
      <c r="D824" s="195" t="s">
        <v>336</v>
      </c>
      <c r="E824" s="235" t="s">
        <v>19</v>
      </c>
      <c r="F824" s="236" t="s">
        <v>550</v>
      </c>
      <c r="G824" s="234"/>
      <c r="H824" s="237">
        <v>7.6</v>
      </c>
      <c r="I824" s="238"/>
      <c r="J824" s="234"/>
      <c r="K824" s="234"/>
      <c r="L824" s="239"/>
      <c r="M824" s="240"/>
      <c r="N824" s="241"/>
      <c r="O824" s="241"/>
      <c r="P824" s="241"/>
      <c r="Q824" s="241"/>
      <c r="R824" s="241"/>
      <c r="S824" s="241"/>
      <c r="T824" s="242"/>
      <c r="AT824" s="243" t="s">
        <v>336</v>
      </c>
      <c r="AU824" s="243" t="s">
        <v>87</v>
      </c>
      <c r="AV824" s="16" t="s">
        <v>343</v>
      </c>
      <c r="AW824" s="16" t="s">
        <v>37</v>
      </c>
      <c r="AX824" s="16" t="s">
        <v>76</v>
      </c>
      <c r="AY824" s="243" t="s">
        <v>324</v>
      </c>
    </row>
    <row r="825" spans="1:65" s="15" customFormat="1" ht="11.25">
      <c r="B825" s="223"/>
      <c r="C825" s="224"/>
      <c r="D825" s="195" t="s">
        <v>336</v>
      </c>
      <c r="E825" s="225" t="s">
        <v>19</v>
      </c>
      <c r="F825" s="226" t="s">
        <v>966</v>
      </c>
      <c r="G825" s="224"/>
      <c r="H825" s="225" t="s">
        <v>19</v>
      </c>
      <c r="I825" s="227"/>
      <c r="J825" s="224"/>
      <c r="K825" s="224"/>
      <c r="L825" s="228"/>
      <c r="M825" s="229"/>
      <c r="N825" s="230"/>
      <c r="O825" s="230"/>
      <c r="P825" s="230"/>
      <c r="Q825" s="230"/>
      <c r="R825" s="230"/>
      <c r="S825" s="230"/>
      <c r="T825" s="231"/>
      <c r="AT825" s="232" t="s">
        <v>336</v>
      </c>
      <c r="AU825" s="232" t="s">
        <v>87</v>
      </c>
      <c r="AV825" s="15" t="s">
        <v>84</v>
      </c>
      <c r="AW825" s="15" t="s">
        <v>37</v>
      </c>
      <c r="AX825" s="15" t="s">
        <v>76</v>
      </c>
      <c r="AY825" s="232" t="s">
        <v>324</v>
      </c>
    </row>
    <row r="826" spans="1:65" s="13" customFormat="1" ht="11.25">
      <c r="B826" s="201"/>
      <c r="C826" s="202"/>
      <c r="D826" s="195" t="s">
        <v>336</v>
      </c>
      <c r="E826" s="203" t="s">
        <v>19</v>
      </c>
      <c r="F826" s="204" t="s">
        <v>1140</v>
      </c>
      <c r="G826" s="202"/>
      <c r="H826" s="205">
        <v>11</v>
      </c>
      <c r="I826" s="206"/>
      <c r="J826" s="202"/>
      <c r="K826" s="202"/>
      <c r="L826" s="207"/>
      <c r="M826" s="208"/>
      <c r="N826" s="209"/>
      <c r="O826" s="209"/>
      <c r="P826" s="209"/>
      <c r="Q826" s="209"/>
      <c r="R826" s="209"/>
      <c r="S826" s="209"/>
      <c r="T826" s="210"/>
      <c r="AT826" s="211" t="s">
        <v>336</v>
      </c>
      <c r="AU826" s="211" t="s">
        <v>87</v>
      </c>
      <c r="AV826" s="13" t="s">
        <v>87</v>
      </c>
      <c r="AW826" s="13" t="s">
        <v>37</v>
      </c>
      <c r="AX826" s="13" t="s">
        <v>76</v>
      </c>
      <c r="AY826" s="211" t="s">
        <v>324</v>
      </c>
    </row>
    <row r="827" spans="1:65" s="13" customFormat="1" ht="11.25">
      <c r="B827" s="201"/>
      <c r="C827" s="202"/>
      <c r="D827" s="195" t="s">
        <v>336</v>
      </c>
      <c r="E827" s="203" t="s">
        <v>19</v>
      </c>
      <c r="F827" s="204" t="s">
        <v>1141</v>
      </c>
      <c r="G827" s="202"/>
      <c r="H827" s="205">
        <v>14.95</v>
      </c>
      <c r="I827" s="206"/>
      <c r="J827" s="202"/>
      <c r="K827" s="202"/>
      <c r="L827" s="207"/>
      <c r="M827" s="208"/>
      <c r="N827" s="209"/>
      <c r="O827" s="209"/>
      <c r="P827" s="209"/>
      <c r="Q827" s="209"/>
      <c r="R827" s="209"/>
      <c r="S827" s="209"/>
      <c r="T827" s="210"/>
      <c r="AT827" s="211" t="s">
        <v>336</v>
      </c>
      <c r="AU827" s="211" t="s">
        <v>87</v>
      </c>
      <c r="AV827" s="13" t="s">
        <v>87</v>
      </c>
      <c r="AW827" s="13" t="s">
        <v>37</v>
      </c>
      <c r="AX827" s="13" t="s">
        <v>76</v>
      </c>
      <c r="AY827" s="211" t="s">
        <v>324</v>
      </c>
    </row>
    <row r="828" spans="1:65" s="13" customFormat="1" ht="11.25">
      <c r="B828" s="201"/>
      <c r="C828" s="202"/>
      <c r="D828" s="195" t="s">
        <v>336</v>
      </c>
      <c r="E828" s="203" t="s">
        <v>19</v>
      </c>
      <c r="F828" s="204" t="s">
        <v>1142</v>
      </c>
      <c r="G828" s="202"/>
      <c r="H828" s="205">
        <v>4.4000000000000004</v>
      </c>
      <c r="I828" s="206"/>
      <c r="J828" s="202"/>
      <c r="K828" s="202"/>
      <c r="L828" s="207"/>
      <c r="M828" s="208"/>
      <c r="N828" s="209"/>
      <c r="O828" s="209"/>
      <c r="P828" s="209"/>
      <c r="Q828" s="209"/>
      <c r="R828" s="209"/>
      <c r="S828" s="209"/>
      <c r="T828" s="210"/>
      <c r="AT828" s="211" t="s">
        <v>336</v>
      </c>
      <c r="AU828" s="211" t="s">
        <v>87</v>
      </c>
      <c r="AV828" s="13" t="s">
        <v>87</v>
      </c>
      <c r="AW828" s="13" t="s">
        <v>37</v>
      </c>
      <c r="AX828" s="13" t="s">
        <v>76</v>
      </c>
      <c r="AY828" s="211" t="s">
        <v>324</v>
      </c>
    </row>
    <row r="829" spans="1:65" s="16" customFormat="1" ht="11.25">
      <c r="B829" s="233"/>
      <c r="C829" s="234"/>
      <c r="D829" s="195" t="s">
        <v>336</v>
      </c>
      <c r="E829" s="235" t="s">
        <v>19</v>
      </c>
      <c r="F829" s="236" t="s">
        <v>550</v>
      </c>
      <c r="G829" s="234"/>
      <c r="H829" s="237">
        <v>30.35</v>
      </c>
      <c r="I829" s="238"/>
      <c r="J829" s="234"/>
      <c r="K829" s="234"/>
      <c r="L829" s="239"/>
      <c r="M829" s="240"/>
      <c r="N829" s="241"/>
      <c r="O829" s="241"/>
      <c r="P829" s="241"/>
      <c r="Q829" s="241"/>
      <c r="R829" s="241"/>
      <c r="S829" s="241"/>
      <c r="T829" s="242"/>
      <c r="AT829" s="243" t="s">
        <v>336</v>
      </c>
      <c r="AU829" s="243" t="s">
        <v>87</v>
      </c>
      <c r="AV829" s="16" t="s">
        <v>343</v>
      </c>
      <c r="AW829" s="16" t="s">
        <v>37</v>
      </c>
      <c r="AX829" s="16" t="s">
        <v>76</v>
      </c>
      <c r="AY829" s="243" t="s">
        <v>324</v>
      </c>
    </row>
    <row r="830" spans="1:65" s="15" customFormat="1" ht="11.25">
      <c r="B830" s="223"/>
      <c r="C830" s="224"/>
      <c r="D830" s="195" t="s">
        <v>336</v>
      </c>
      <c r="E830" s="225" t="s">
        <v>19</v>
      </c>
      <c r="F830" s="226" t="s">
        <v>1125</v>
      </c>
      <c r="G830" s="224"/>
      <c r="H830" s="225" t="s">
        <v>19</v>
      </c>
      <c r="I830" s="227"/>
      <c r="J830" s="224"/>
      <c r="K830" s="224"/>
      <c r="L830" s="228"/>
      <c r="M830" s="229"/>
      <c r="N830" s="230"/>
      <c r="O830" s="230"/>
      <c r="P830" s="230"/>
      <c r="Q830" s="230"/>
      <c r="R830" s="230"/>
      <c r="S830" s="230"/>
      <c r="T830" s="231"/>
      <c r="AT830" s="232" t="s">
        <v>336</v>
      </c>
      <c r="AU830" s="232" t="s">
        <v>87</v>
      </c>
      <c r="AV830" s="15" t="s">
        <v>84</v>
      </c>
      <c r="AW830" s="15" t="s">
        <v>37</v>
      </c>
      <c r="AX830" s="15" t="s">
        <v>76</v>
      </c>
      <c r="AY830" s="232" t="s">
        <v>324</v>
      </c>
    </row>
    <row r="831" spans="1:65" s="13" customFormat="1" ht="11.25">
      <c r="B831" s="201"/>
      <c r="C831" s="202"/>
      <c r="D831" s="195" t="s">
        <v>336</v>
      </c>
      <c r="E831" s="203" t="s">
        <v>19</v>
      </c>
      <c r="F831" s="204" t="s">
        <v>1143</v>
      </c>
      <c r="G831" s="202"/>
      <c r="H831" s="205">
        <v>10.8</v>
      </c>
      <c r="I831" s="206"/>
      <c r="J831" s="202"/>
      <c r="K831" s="202"/>
      <c r="L831" s="207"/>
      <c r="M831" s="208"/>
      <c r="N831" s="209"/>
      <c r="O831" s="209"/>
      <c r="P831" s="209"/>
      <c r="Q831" s="209"/>
      <c r="R831" s="209"/>
      <c r="S831" s="209"/>
      <c r="T831" s="210"/>
      <c r="AT831" s="211" t="s">
        <v>336</v>
      </c>
      <c r="AU831" s="211" t="s">
        <v>87</v>
      </c>
      <c r="AV831" s="13" t="s">
        <v>87</v>
      </c>
      <c r="AW831" s="13" t="s">
        <v>37</v>
      </c>
      <c r="AX831" s="13" t="s">
        <v>76</v>
      </c>
      <c r="AY831" s="211" t="s">
        <v>324</v>
      </c>
    </row>
    <row r="832" spans="1:65" s="16" customFormat="1" ht="11.25">
      <c r="B832" s="233"/>
      <c r="C832" s="234"/>
      <c r="D832" s="195" t="s">
        <v>336</v>
      </c>
      <c r="E832" s="235" t="s">
        <v>19</v>
      </c>
      <c r="F832" s="236" t="s">
        <v>550</v>
      </c>
      <c r="G832" s="234"/>
      <c r="H832" s="237">
        <v>10.8</v>
      </c>
      <c r="I832" s="238"/>
      <c r="J832" s="234"/>
      <c r="K832" s="234"/>
      <c r="L832" s="239"/>
      <c r="M832" s="240"/>
      <c r="N832" s="241"/>
      <c r="O832" s="241"/>
      <c r="P832" s="241"/>
      <c r="Q832" s="241"/>
      <c r="R832" s="241"/>
      <c r="S832" s="241"/>
      <c r="T832" s="242"/>
      <c r="AT832" s="243" t="s">
        <v>336</v>
      </c>
      <c r="AU832" s="243" t="s">
        <v>87</v>
      </c>
      <c r="AV832" s="16" t="s">
        <v>343</v>
      </c>
      <c r="AW832" s="16" t="s">
        <v>37</v>
      </c>
      <c r="AX832" s="16" t="s">
        <v>76</v>
      </c>
      <c r="AY832" s="243" t="s">
        <v>324</v>
      </c>
    </row>
    <row r="833" spans="1:65" s="15" customFormat="1" ht="11.25">
      <c r="B833" s="223"/>
      <c r="C833" s="224"/>
      <c r="D833" s="195" t="s">
        <v>336</v>
      </c>
      <c r="E833" s="225" t="s">
        <v>19</v>
      </c>
      <c r="F833" s="226" t="s">
        <v>1094</v>
      </c>
      <c r="G833" s="224"/>
      <c r="H833" s="225" t="s">
        <v>19</v>
      </c>
      <c r="I833" s="227"/>
      <c r="J833" s="224"/>
      <c r="K833" s="224"/>
      <c r="L833" s="228"/>
      <c r="M833" s="229"/>
      <c r="N833" s="230"/>
      <c r="O833" s="230"/>
      <c r="P833" s="230"/>
      <c r="Q833" s="230"/>
      <c r="R833" s="230"/>
      <c r="S833" s="230"/>
      <c r="T833" s="231"/>
      <c r="AT833" s="232" t="s">
        <v>336</v>
      </c>
      <c r="AU833" s="232" t="s">
        <v>87</v>
      </c>
      <c r="AV833" s="15" t="s">
        <v>84</v>
      </c>
      <c r="AW833" s="15" t="s">
        <v>37</v>
      </c>
      <c r="AX833" s="15" t="s">
        <v>76</v>
      </c>
      <c r="AY833" s="232" t="s">
        <v>324</v>
      </c>
    </row>
    <row r="834" spans="1:65" s="13" customFormat="1" ht="11.25">
      <c r="B834" s="201"/>
      <c r="C834" s="202"/>
      <c r="D834" s="195" t="s">
        <v>336</v>
      </c>
      <c r="E834" s="203" t="s">
        <v>19</v>
      </c>
      <c r="F834" s="204" t="s">
        <v>1144</v>
      </c>
      <c r="G834" s="202"/>
      <c r="H834" s="205">
        <v>7.7450000000000001</v>
      </c>
      <c r="I834" s="206"/>
      <c r="J834" s="202"/>
      <c r="K834" s="202"/>
      <c r="L834" s="207"/>
      <c r="M834" s="208"/>
      <c r="N834" s="209"/>
      <c r="O834" s="209"/>
      <c r="P834" s="209"/>
      <c r="Q834" s="209"/>
      <c r="R834" s="209"/>
      <c r="S834" s="209"/>
      <c r="T834" s="210"/>
      <c r="AT834" s="211" t="s">
        <v>336</v>
      </c>
      <c r="AU834" s="211" t="s">
        <v>87</v>
      </c>
      <c r="AV834" s="13" t="s">
        <v>87</v>
      </c>
      <c r="AW834" s="13" t="s">
        <v>37</v>
      </c>
      <c r="AX834" s="13" t="s">
        <v>76</v>
      </c>
      <c r="AY834" s="211" t="s">
        <v>324</v>
      </c>
    </row>
    <row r="835" spans="1:65" s="15" customFormat="1" ht="11.25">
      <c r="B835" s="223"/>
      <c r="C835" s="224"/>
      <c r="D835" s="195" t="s">
        <v>336</v>
      </c>
      <c r="E835" s="225" t="s">
        <v>19</v>
      </c>
      <c r="F835" s="226" t="s">
        <v>1108</v>
      </c>
      <c r="G835" s="224"/>
      <c r="H835" s="225" t="s">
        <v>19</v>
      </c>
      <c r="I835" s="227"/>
      <c r="J835" s="224"/>
      <c r="K835" s="224"/>
      <c r="L835" s="228"/>
      <c r="M835" s="229"/>
      <c r="N835" s="230"/>
      <c r="O835" s="230"/>
      <c r="P835" s="230"/>
      <c r="Q835" s="230"/>
      <c r="R835" s="230"/>
      <c r="S835" s="230"/>
      <c r="T835" s="231"/>
      <c r="AT835" s="232" t="s">
        <v>336</v>
      </c>
      <c r="AU835" s="232" t="s">
        <v>87</v>
      </c>
      <c r="AV835" s="15" t="s">
        <v>84</v>
      </c>
      <c r="AW835" s="15" t="s">
        <v>37</v>
      </c>
      <c r="AX835" s="15" t="s">
        <v>76</v>
      </c>
      <c r="AY835" s="232" t="s">
        <v>324</v>
      </c>
    </row>
    <row r="836" spans="1:65" s="13" customFormat="1" ht="11.25">
      <c r="B836" s="201"/>
      <c r="C836" s="202"/>
      <c r="D836" s="195" t="s">
        <v>336</v>
      </c>
      <c r="E836" s="203" t="s">
        <v>19</v>
      </c>
      <c r="F836" s="204" t="s">
        <v>1145</v>
      </c>
      <c r="G836" s="202"/>
      <c r="H836" s="205">
        <v>2.8319999999999999</v>
      </c>
      <c r="I836" s="206"/>
      <c r="J836" s="202"/>
      <c r="K836" s="202"/>
      <c r="L836" s="207"/>
      <c r="M836" s="208"/>
      <c r="N836" s="209"/>
      <c r="O836" s="209"/>
      <c r="P836" s="209"/>
      <c r="Q836" s="209"/>
      <c r="R836" s="209"/>
      <c r="S836" s="209"/>
      <c r="T836" s="210"/>
      <c r="AT836" s="211" t="s">
        <v>336</v>
      </c>
      <c r="AU836" s="211" t="s">
        <v>87</v>
      </c>
      <c r="AV836" s="13" t="s">
        <v>87</v>
      </c>
      <c r="AW836" s="13" t="s">
        <v>37</v>
      </c>
      <c r="AX836" s="13" t="s">
        <v>76</v>
      </c>
      <c r="AY836" s="211" t="s">
        <v>324</v>
      </c>
    </row>
    <row r="837" spans="1:65" s="16" customFormat="1" ht="11.25">
      <c r="B837" s="233"/>
      <c r="C837" s="234"/>
      <c r="D837" s="195" t="s">
        <v>336</v>
      </c>
      <c r="E837" s="235" t="s">
        <v>19</v>
      </c>
      <c r="F837" s="236" t="s">
        <v>550</v>
      </c>
      <c r="G837" s="234"/>
      <c r="H837" s="237">
        <v>10.577</v>
      </c>
      <c r="I837" s="238"/>
      <c r="J837" s="234"/>
      <c r="K837" s="234"/>
      <c r="L837" s="239"/>
      <c r="M837" s="240"/>
      <c r="N837" s="241"/>
      <c r="O837" s="241"/>
      <c r="P837" s="241"/>
      <c r="Q837" s="241"/>
      <c r="R837" s="241"/>
      <c r="S837" s="241"/>
      <c r="T837" s="242"/>
      <c r="AT837" s="243" t="s">
        <v>336</v>
      </c>
      <c r="AU837" s="243" t="s">
        <v>87</v>
      </c>
      <c r="AV837" s="16" t="s">
        <v>343</v>
      </c>
      <c r="AW837" s="16" t="s">
        <v>37</v>
      </c>
      <c r="AX837" s="16" t="s">
        <v>76</v>
      </c>
      <c r="AY837" s="243" t="s">
        <v>324</v>
      </c>
    </row>
    <row r="838" spans="1:65" s="14" customFormat="1" ht="11.25">
      <c r="B838" s="212"/>
      <c r="C838" s="213"/>
      <c r="D838" s="195" t="s">
        <v>336</v>
      </c>
      <c r="E838" s="214" t="s">
        <v>144</v>
      </c>
      <c r="F838" s="215" t="s">
        <v>349</v>
      </c>
      <c r="G838" s="213"/>
      <c r="H838" s="216">
        <v>59.326999999999998</v>
      </c>
      <c r="I838" s="217"/>
      <c r="J838" s="213"/>
      <c r="K838" s="213"/>
      <c r="L838" s="218"/>
      <c r="M838" s="219"/>
      <c r="N838" s="220"/>
      <c r="O838" s="220"/>
      <c r="P838" s="220"/>
      <c r="Q838" s="220"/>
      <c r="R838" s="220"/>
      <c r="S838" s="220"/>
      <c r="T838" s="221"/>
      <c r="AT838" s="222" t="s">
        <v>336</v>
      </c>
      <c r="AU838" s="222" t="s">
        <v>87</v>
      </c>
      <c r="AV838" s="14" t="s">
        <v>330</v>
      </c>
      <c r="AW838" s="14" t="s">
        <v>37</v>
      </c>
      <c r="AX838" s="14" t="s">
        <v>84</v>
      </c>
      <c r="AY838" s="222" t="s">
        <v>324</v>
      </c>
    </row>
    <row r="839" spans="1:65" s="2" customFormat="1" ht="14.45" customHeight="1">
      <c r="A839" s="36"/>
      <c r="B839" s="37"/>
      <c r="C839" s="182" t="s">
        <v>1146</v>
      </c>
      <c r="D839" s="182" t="s">
        <v>326</v>
      </c>
      <c r="E839" s="183" t="s">
        <v>1147</v>
      </c>
      <c r="F839" s="184" t="s">
        <v>1148</v>
      </c>
      <c r="G839" s="185" t="s">
        <v>135</v>
      </c>
      <c r="H839" s="186">
        <v>32.506</v>
      </c>
      <c r="I839" s="187"/>
      <c r="J839" s="188">
        <f>ROUND(I839*H839,2)</f>
        <v>0</v>
      </c>
      <c r="K839" s="184" t="s">
        <v>19</v>
      </c>
      <c r="L839" s="41"/>
      <c r="M839" s="189" t="s">
        <v>19</v>
      </c>
      <c r="N839" s="190" t="s">
        <v>47</v>
      </c>
      <c r="O839" s="66"/>
      <c r="P839" s="191">
        <f>O839*H839</f>
        <v>0</v>
      </c>
      <c r="Q839" s="191">
        <v>7.6499999999999997E-3</v>
      </c>
      <c r="R839" s="191">
        <f>Q839*H839</f>
        <v>0.2486709</v>
      </c>
      <c r="S839" s="191">
        <v>0</v>
      </c>
      <c r="T839" s="192">
        <f>S839*H839</f>
        <v>0</v>
      </c>
      <c r="U839" s="36"/>
      <c r="V839" s="36"/>
      <c r="W839" s="36"/>
      <c r="X839" s="36"/>
      <c r="Y839" s="36"/>
      <c r="Z839" s="36"/>
      <c r="AA839" s="36"/>
      <c r="AB839" s="36"/>
      <c r="AC839" s="36"/>
      <c r="AD839" s="36"/>
      <c r="AE839" s="36"/>
      <c r="AR839" s="193" t="s">
        <v>330</v>
      </c>
      <c r="AT839" s="193" t="s">
        <v>326</v>
      </c>
      <c r="AU839" s="193" t="s">
        <v>87</v>
      </c>
      <c r="AY839" s="19" t="s">
        <v>324</v>
      </c>
      <c r="BE839" s="194">
        <f>IF(N839="základní",J839,0)</f>
        <v>0</v>
      </c>
      <c r="BF839" s="194">
        <f>IF(N839="snížená",J839,0)</f>
        <v>0</v>
      </c>
      <c r="BG839" s="194">
        <f>IF(N839="zákl. přenesená",J839,0)</f>
        <v>0</v>
      </c>
      <c r="BH839" s="194">
        <f>IF(N839="sníž. přenesená",J839,0)</f>
        <v>0</v>
      </c>
      <c r="BI839" s="194">
        <f>IF(N839="nulová",J839,0)</f>
        <v>0</v>
      </c>
      <c r="BJ839" s="19" t="s">
        <v>84</v>
      </c>
      <c r="BK839" s="194">
        <f>ROUND(I839*H839,2)</f>
        <v>0</v>
      </c>
      <c r="BL839" s="19" t="s">
        <v>330</v>
      </c>
      <c r="BM839" s="193" t="s">
        <v>1149</v>
      </c>
    </row>
    <row r="840" spans="1:65" s="2" customFormat="1" ht="11.25">
      <c r="A840" s="36"/>
      <c r="B840" s="37"/>
      <c r="C840" s="38"/>
      <c r="D840" s="195" t="s">
        <v>332</v>
      </c>
      <c r="E840" s="38"/>
      <c r="F840" s="196" t="s">
        <v>1148</v>
      </c>
      <c r="G840" s="38"/>
      <c r="H840" s="38"/>
      <c r="I840" s="197"/>
      <c r="J840" s="38"/>
      <c r="K840" s="38"/>
      <c r="L840" s="41"/>
      <c r="M840" s="198"/>
      <c r="N840" s="199"/>
      <c r="O840" s="66"/>
      <c r="P840" s="66"/>
      <c r="Q840" s="66"/>
      <c r="R840" s="66"/>
      <c r="S840" s="66"/>
      <c r="T840" s="67"/>
      <c r="U840" s="36"/>
      <c r="V840" s="36"/>
      <c r="W840" s="36"/>
      <c r="X840" s="36"/>
      <c r="Y840" s="36"/>
      <c r="Z840" s="36"/>
      <c r="AA840" s="36"/>
      <c r="AB840" s="36"/>
      <c r="AC840" s="36"/>
      <c r="AD840" s="36"/>
      <c r="AE840" s="36"/>
      <c r="AT840" s="19" t="s">
        <v>332</v>
      </c>
      <c r="AU840" s="19" t="s">
        <v>87</v>
      </c>
    </row>
    <row r="841" spans="1:65" s="15" customFormat="1" ht="11.25">
      <c r="B841" s="223"/>
      <c r="C841" s="224"/>
      <c r="D841" s="195" t="s">
        <v>336</v>
      </c>
      <c r="E841" s="225" t="s">
        <v>19</v>
      </c>
      <c r="F841" s="226" t="s">
        <v>966</v>
      </c>
      <c r="G841" s="224"/>
      <c r="H841" s="225" t="s">
        <v>19</v>
      </c>
      <c r="I841" s="227"/>
      <c r="J841" s="224"/>
      <c r="K841" s="224"/>
      <c r="L841" s="228"/>
      <c r="M841" s="229"/>
      <c r="N841" s="230"/>
      <c r="O841" s="230"/>
      <c r="P841" s="230"/>
      <c r="Q841" s="230"/>
      <c r="R841" s="230"/>
      <c r="S841" s="230"/>
      <c r="T841" s="231"/>
      <c r="AT841" s="232" t="s">
        <v>336</v>
      </c>
      <c r="AU841" s="232" t="s">
        <v>87</v>
      </c>
      <c r="AV841" s="15" t="s">
        <v>84</v>
      </c>
      <c r="AW841" s="15" t="s">
        <v>37</v>
      </c>
      <c r="AX841" s="15" t="s">
        <v>76</v>
      </c>
      <c r="AY841" s="232" t="s">
        <v>324</v>
      </c>
    </row>
    <row r="842" spans="1:65" s="13" customFormat="1" ht="11.25">
      <c r="B842" s="201"/>
      <c r="C842" s="202"/>
      <c r="D842" s="195" t="s">
        <v>336</v>
      </c>
      <c r="E842" s="203" t="s">
        <v>19</v>
      </c>
      <c r="F842" s="204" t="s">
        <v>1150</v>
      </c>
      <c r="G842" s="202"/>
      <c r="H842" s="205">
        <v>15.226000000000001</v>
      </c>
      <c r="I842" s="206"/>
      <c r="J842" s="202"/>
      <c r="K842" s="202"/>
      <c r="L842" s="207"/>
      <c r="M842" s="208"/>
      <c r="N842" s="209"/>
      <c r="O842" s="209"/>
      <c r="P842" s="209"/>
      <c r="Q842" s="209"/>
      <c r="R842" s="209"/>
      <c r="S842" s="209"/>
      <c r="T842" s="210"/>
      <c r="AT842" s="211" t="s">
        <v>336</v>
      </c>
      <c r="AU842" s="211" t="s">
        <v>87</v>
      </c>
      <c r="AV842" s="13" t="s">
        <v>87</v>
      </c>
      <c r="AW842" s="13" t="s">
        <v>37</v>
      </c>
      <c r="AX842" s="13" t="s">
        <v>76</v>
      </c>
      <c r="AY842" s="211" t="s">
        <v>324</v>
      </c>
    </row>
    <row r="843" spans="1:65" s="15" customFormat="1" ht="11.25">
      <c r="B843" s="223"/>
      <c r="C843" s="224"/>
      <c r="D843" s="195" t="s">
        <v>336</v>
      </c>
      <c r="E843" s="225" t="s">
        <v>19</v>
      </c>
      <c r="F843" s="226" t="s">
        <v>1098</v>
      </c>
      <c r="G843" s="224"/>
      <c r="H843" s="225" t="s">
        <v>19</v>
      </c>
      <c r="I843" s="227"/>
      <c r="J843" s="224"/>
      <c r="K843" s="224"/>
      <c r="L843" s="228"/>
      <c r="M843" s="229"/>
      <c r="N843" s="230"/>
      <c r="O843" s="230"/>
      <c r="P843" s="230"/>
      <c r="Q843" s="230"/>
      <c r="R843" s="230"/>
      <c r="S843" s="230"/>
      <c r="T843" s="231"/>
      <c r="AT843" s="232" t="s">
        <v>336</v>
      </c>
      <c r="AU843" s="232" t="s">
        <v>87</v>
      </c>
      <c r="AV843" s="15" t="s">
        <v>84</v>
      </c>
      <c r="AW843" s="15" t="s">
        <v>37</v>
      </c>
      <c r="AX843" s="15" t="s">
        <v>76</v>
      </c>
      <c r="AY843" s="232" t="s">
        <v>324</v>
      </c>
    </row>
    <row r="844" spans="1:65" s="13" customFormat="1" ht="11.25">
      <c r="B844" s="201"/>
      <c r="C844" s="202"/>
      <c r="D844" s="195" t="s">
        <v>336</v>
      </c>
      <c r="E844" s="203" t="s">
        <v>19</v>
      </c>
      <c r="F844" s="204" t="s">
        <v>1151</v>
      </c>
      <c r="G844" s="202"/>
      <c r="H844" s="205">
        <v>17.28</v>
      </c>
      <c r="I844" s="206"/>
      <c r="J844" s="202"/>
      <c r="K844" s="202"/>
      <c r="L844" s="207"/>
      <c r="M844" s="208"/>
      <c r="N844" s="209"/>
      <c r="O844" s="209"/>
      <c r="P844" s="209"/>
      <c r="Q844" s="209"/>
      <c r="R844" s="209"/>
      <c r="S844" s="209"/>
      <c r="T844" s="210"/>
      <c r="AT844" s="211" t="s">
        <v>336</v>
      </c>
      <c r="AU844" s="211" t="s">
        <v>87</v>
      </c>
      <c r="AV844" s="13" t="s">
        <v>87</v>
      </c>
      <c r="AW844" s="13" t="s">
        <v>37</v>
      </c>
      <c r="AX844" s="13" t="s">
        <v>76</v>
      </c>
      <c r="AY844" s="211" t="s">
        <v>324</v>
      </c>
    </row>
    <row r="845" spans="1:65" s="14" customFormat="1" ht="11.25">
      <c r="B845" s="212"/>
      <c r="C845" s="213"/>
      <c r="D845" s="195" t="s">
        <v>336</v>
      </c>
      <c r="E845" s="214" t="s">
        <v>137</v>
      </c>
      <c r="F845" s="215" t="s">
        <v>349</v>
      </c>
      <c r="G845" s="213"/>
      <c r="H845" s="216">
        <v>32.506</v>
      </c>
      <c r="I845" s="217"/>
      <c r="J845" s="213"/>
      <c r="K845" s="213"/>
      <c r="L845" s="218"/>
      <c r="M845" s="219"/>
      <c r="N845" s="220"/>
      <c r="O845" s="220"/>
      <c r="P845" s="220"/>
      <c r="Q845" s="220"/>
      <c r="R845" s="220"/>
      <c r="S845" s="220"/>
      <c r="T845" s="221"/>
      <c r="AT845" s="222" t="s">
        <v>336</v>
      </c>
      <c r="AU845" s="222" t="s">
        <v>87</v>
      </c>
      <c r="AV845" s="14" t="s">
        <v>330</v>
      </c>
      <c r="AW845" s="14" t="s">
        <v>37</v>
      </c>
      <c r="AX845" s="14" t="s">
        <v>84</v>
      </c>
      <c r="AY845" s="222" t="s">
        <v>324</v>
      </c>
    </row>
    <row r="846" spans="1:65" s="2" customFormat="1" ht="14.45" customHeight="1">
      <c r="A846" s="36"/>
      <c r="B846" s="37"/>
      <c r="C846" s="182" t="s">
        <v>1152</v>
      </c>
      <c r="D846" s="182" t="s">
        <v>326</v>
      </c>
      <c r="E846" s="183" t="s">
        <v>1153</v>
      </c>
      <c r="F846" s="184" t="s">
        <v>1154</v>
      </c>
      <c r="G846" s="185" t="s">
        <v>135</v>
      </c>
      <c r="H846" s="186">
        <v>86.7</v>
      </c>
      <c r="I846" s="187"/>
      <c r="J846" s="188">
        <f>ROUND(I846*H846,2)</f>
        <v>0</v>
      </c>
      <c r="K846" s="184" t="s">
        <v>329</v>
      </c>
      <c r="L846" s="41"/>
      <c r="M846" s="189" t="s">
        <v>19</v>
      </c>
      <c r="N846" s="190" t="s">
        <v>47</v>
      </c>
      <c r="O846" s="66"/>
      <c r="P846" s="191">
        <f>O846*H846</f>
        <v>0</v>
      </c>
      <c r="Q846" s="191">
        <v>8.8800000000000007E-3</v>
      </c>
      <c r="R846" s="191">
        <f>Q846*H846</f>
        <v>0.76989600000000014</v>
      </c>
      <c r="S846" s="191">
        <v>0</v>
      </c>
      <c r="T846" s="192">
        <f>S846*H846</f>
        <v>0</v>
      </c>
      <c r="U846" s="36"/>
      <c r="V846" s="36"/>
      <c r="W846" s="36"/>
      <c r="X846" s="36"/>
      <c r="Y846" s="36"/>
      <c r="Z846" s="36"/>
      <c r="AA846" s="36"/>
      <c r="AB846" s="36"/>
      <c r="AC846" s="36"/>
      <c r="AD846" s="36"/>
      <c r="AE846" s="36"/>
      <c r="AR846" s="193" t="s">
        <v>330</v>
      </c>
      <c r="AT846" s="193" t="s">
        <v>326</v>
      </c>
      <c r="AU846" s="193" t="s">
        <v>87</v>
      </c>
      <c r="AY846" s="19" t="s">
        <v>324</v>
      </c>
      <c r="BE846" s="194">
        <f>IF(N846="základní",J846,0)</f>
        <v>0</v>
      </c>
      <c r="BF846" s="194">
        <f>IF(N846="snížená",J846,0)</f>
        <v>0</v>
      </c>
      <c r="BG846" s="194">
        <f>IF(N846="zákl. přenesená",J846,0)</f>
        <v>0</v>
      </c>
      <c r="BH846" s="194">
        <f>IF(N846="sníž. přenesená",J846,0)</f>
        <v>0</v>
      </c>
      <c r="BI846" s="194">
        <f>IF(N846="nulová",J846,0)</f>
        <v>0</v>
      </c>
      <c r="BJ846" s="19" t="s">
        <v>84</v>
      </c>
      <c r="BK846" s="194">
        <f>ROUND(I846*H846,2)</f>
        <v>0</v>
      </c>
      <c r="BL846" s="19" t="s">
        <v>330</v>
      </c>
      <c r="BM846" s="193" t="s">
        <v>1155</v>
      </c>
    </row>
    <row r="847" spans="1:65" s="2" customFormat="1" ht="29.25">
      <c r="A847" s="36"/>
      <c r="B847" s="37"/>
      <c r="C847" s="38"/>
      <c r="D847" s="195" t="s">
        <v>332</v>
      </c>
      <c r="E847" s="38"/>
      <c r="F847" s="196" t="s">
        <v>1156</v>
      </c>
      <c r="G847" s="38"/>
      <c r="H847" s="38"/>
      <c r="I847" s="197"/>
      <c r="J847" s="38"/>
      <c r="K847" s="38"/>
      <c r="L847" s="41"/>
      <c r="M847" s="198"/>
      <c r="N847" s="199"/>
      <c r="O847" s="66"/>
      <c r="P847" s="66"/>
      <c r="Q847" s="66"/>
      <c r="R847" s="66"/>
      <c r="S847" s="66"/>
      <c r="T847" s="67"/>
      <c r="U847" s="36"/>
      <c r="V847" s="36"/>
      <c r="W847" s="36"/>
      <c r="X847" s="36"/>
      <c r="Y847" s="36"/>
      <c r="Z847" s="36"/>
      <c r="AA847" s="36"/>
      <c r="AB847" s="36"/>
      <c r="AC847" s="36"/>
      <c r="AD847" s="36"/>
      <c r="AE847" s="36"/>
      <c r="AT847" s="19" t="s">
        <v>332</v>
      </c>
      <c r="AU847" s="19" t="s">
        <v>87</v>
      </c>
    </row>
    <row r="848" spans="1:65" s="2" customFormat="1" ht="185.25">
      <c r="A848" s="36"/>
      <c r="B848" s="37"/>
      <c r="C848" s="38"/>
      <c r="D848" s="195" t="s">
        <v>334</v>
      </c>
      <c r="E848" s="38"/>
      <c r="F848" s="200" t="s">
        <v>1137</v>
      </c>
      <c r="G848" s="38"/>
      <c r="H848" s="38"/>
      <c r="I848" s="197"/>
      <c r="J848" s="38"/>
      <c r="K848" s="38"/>
      <c r="L848" s="41"/>
      <c r="M848" s="198"/>
      <c r="N848" s="199"/>
      <c r="O848" s="66"/>
      <c r="P848" s="66"/>
      <c r="Q848" s="66"/>
      <c r="R848" s="66"/>
      <c r="S848" s="66"/>
      <c r="T848" s="67"/>
      <c r="U848" s="36"/>
      <c r="V848" s="36"/>
      <c r="W848" s="36"/>
      <c r="X848" s="36"/>
      <c r="Y848" s="36"/>
      <c r="Z848" s="36"/>
      <c r="AA848" s="36"/>
      <c r="AB848" s="36"/>
      <c r="AC848" s="36"/>
      <c r="AD848" s="36"/>
      <c r="AE848" s="36"/>
      <c r="AT848" s="19" t="s">
        <v>334</v>
      </c>
      <c r="AU848" s="19" t="s">
        <v>87</v>
      </c>
    </row>
    <row r="849" spans="1:65" s="13" customFormat="1" ht="11.25">
      <c r="B849" s="201"/>
      <c r="C849" s="202"/>
      <c r="D849" s="195" t="s">
        <v>336</v>
      </c>
      <c r="E849" s="203" t="s">
        <v>19</v>
      </c>
      <c r="F849" s="204" t="s">
        <v>1157</v>
      </c>
      <c r="G849" s="202"/>
      <c r="H849" s="205">
        <v>33.799999999999997</v>
      </c>
      <c r="I849" s="206"/>
      <c r="J849" s="202"/>
      <c r="K849" s="202"/>
      <c r="L849" s="207"/>
      <c r="M849" s="208"/>
      <c r="N849" s="209"/>
      <c r="O849" s="209"/>
      <c r="P849" s="209"/>
      <c r="Q849" s="209"/>
      <c r="R849" s="209"/>
      <c r="S849" s="209"/>
      <c r="T849" s="210"/>
      <c r="AT849" s="211" t="s">
        <v>336</v>
      </c>
      <c r="AU849" s="211" t="s">
        <v>87</v>
      </c>
      <c r="AV849" s="13" t="s">
        <v>87</v>
      </c>
      <c r="AW849" s="13" t="s">
        <v>37</v>
      </c>
      <c r="AX849" s="13" t="s">
        <v>76</v>
      </c>
      <c r="AY849" s="211" t="s">
        <v>324</v>
      </c>
    </row>
    <row r="850" spans="1:65" s="13" customFormat="1" ht="11.25">
      <c r="B850" s="201"/>
      <c r="C850" s="202"/>
      <c r="D850" s="195" t="s">
        <v>336</v>
      </c>
      <c r="E850" s="203" t="s">
        <v>19</v>
      </c>
      <c r="F850" s="204" t="s">
        <v>1158</v>
      </c>
      <c r="G850" s="202"/>
      <c r="H850" s="205">
        <v>25.35</v>
      </c>
      <c r="I850" s="206"/>
      <c r="J850" s="202"/>
      <c r="K850" s="202"/>
      <c r="L850" s="207"/>
      <c r="M850" s="208"/>
      <c r="N850" s="209"/>
      <c r="O850" s="209"/>
      <c r="P850" s="209"/>
      <c r="Q850" s="209"/>
      <c r="R850" s="209"/>
      <c r="S850" s="209"/>
      <c r="T850" s="210"/>
      <c r="AT850" s="211" t="s">
        <v>336</v>
      </c>
      <c r="AU850" s="211" t="s">
        <v>87</v>
      </c>
      <c r="AV850" s="13" t="s">
        <v>87</v>
      </c>
      <c r="AW850" s="13" t="s">
        <v>37</v>
      </c>
      <c r="AX850" s="13" t="s">
        <v>76</v>
      </c>
      <c r="AY850" s="211" t="s">
        <v>324</v>
      </c>
    </row>
    <row r="851" spans="1:65" s="13" customFormat="1" ht="11.25">
      <c r="B851" s="201"/>
      <c r="C851" s="202"/>
      <c r="D851" s="195" t="s">
        <v>336</v>
      </c>
      <c r="E851" s="203" t="s">
        <v>19</v>
      </c>
      <c r="F851" s="204" t="s">
        <v>1159</v>
      </c>
      <c r="G851" s="202"/>
      <c r="H851" s="205">
        <v>6.8</v>
      </c>
      <c r="I851" s="206"/>
      <c r="J851" s="202"/>
      <c r="K851" s="202"/>
      <c r="L851" s="207"/>
      <c r="M851" s="208"/>
      <c r="N851" s="209"/>
      <c r="O851" s="209"/>
      <c r="P851" s="209"/>
      <c r="Q851" s="209"/>
      <c r="R851" s="209"/>
      <c r="S851" s="209"/>
      <c r="T851" s="210"/>
      <c r="AT851" s="211" t="s">
        <v>336</v>
      </c>
      <c r="AU851" s="211" t="s">
        <v>87</v>
      </c>
      <c r="AV851" s="13" t="s">
        <v>87</v>
      </c>
      <c r="AW851" s="13" t="s">
        <v>37</v>
      </c>
      <c r="AX851" s="13" t="s">
        <v>76</v>
      </c>
      <c r="AY851" s="211" t="s">
        <v>324</v>
      </c>
    </row>
    <row r="852" spans="1:65" s="13" customFormat="1" ht="11.25">
      <c r="B852" s="201"/>
      <c r="C852" s="202"/>
      <c r="D852" s="195" t="s">
        <v>336</v>
      </c>
      <c r="E852" s="203" t="s">
        <v>19</v>
      </c>
      <c r="F852" s="204" t="s">
        <v>1160</v>
      </c>
      <c r="G852" s="202"/>
      <c r="H852" s="205">
        <v>20.75</v>
      </c>
      <c r="I852" s="206"/>
      <c r="J852" s="202"/>
      <c r="K852" s="202"/>
      <c r="L852" s="207"/>
      <c r="M852" s="208"/>
      <c r="N852" s="209"/>
      <c r="O852" s="209"/>
      <c r="P852" s="209"/>
      <c r="Q852" s="209"/>
      <c r="R852" s="209"/>
      <c r="S852" s="209"/>
      <c r="T852" s="210"/>
      <c r="AT852" s="211" t="s">
        <v>336</v>
      </c>
      <c r="AU852" s="211" t="s">
        <v>87</v>
      </c>
      <c r="AV852" s="13" t="s">
        <v>87</v>
      </c>
      <c r="AW852" s="13" t="s">
        <v>37</v>
      </c>
      <c r="AX852" s="13" t="s">
        <v>76</v>
      </c>
      <c r="AY852" s="211" t="s">
        <v>324</v>
      </c>
    </row>
    <row r="853" spans="1:65" s="14" customFormat="1" ht="11.25">
      <c r="B853" s="212"/>
      <c r="C853" s="213"/>
      <c r="D853" s="195" t="s">
        <v>336</v>
      </c>
      <c r="E853" s="214" t="s">
        <v>147</v>
      </c>
      <c r="F853" s="215" t="s">
        <v>349</v>
      </c>
      <c r="G853" s="213"/>
      <c r="H853" s="216">
        <v>86.7</v>
      </c>
      <c r="I853" s="217"/>
      <c r="J853" s="213"/>
      <c r="K853" s="213"/>
      <c r="L853" s="218"/>
      <c r="M853" s="219"/>
      <c r="N853" s="220"/>
      <c r="O853" s="220"/>
      <c r="P853" s="220"/>
      <c r="Q853" s="220"/>
      <c r="R853" s="220"/>
      <c r="S853" s="220"/>
      <c r="T853" s="221"/>
      <c r="AT853" s="222" t="s">
        <v>336</v>
      </c>
      <c r="AU853" s="222" t="s">
        <v>87</v>
      </c>
      <c r="AV853" s="14" t="s">
        <v>330</v>
      </c>
      <c r="AW853" s="14" t="s">
        <v>37</v>
      </c>
      <c r="AX853" s="14" t="s">
        <v>84</v>
      </c>
      <c r="AY853" s="222" t="s">
        <v>324</v>
      </c>
    </row>
    <row r="854" spans="1:65" s="2" customFormat="1" ht="14.45" customHeight="1">
      <c r="A854" s="36"/>
      <c r="B854" s="37"/>
      <c r="C854" s="182" t="s">
        <v>1161</v>
      </c>
      <c r="D854" s="182" t="s">
        <v>326</v>
      </c>
      <c r="E854" s="183" t="s">
        <v>1162</v>
      </c>
      <c r="F854" s="184" t="s">
        <v>1163</v>
      </c>
      <c r="G854" s="185" t="s">
        <v>135</v>
      </c>
      <c r="H854" s="186">
        <v>76.316999999999993</v>
      </c>
      <c r="I854" s="187"/>
      <c r="J854" s="188">
        <f>ROUND(I854*H854,2)</f>
        <v>0</v>
      </c>
      <c r="K854" s="184" t="s">
        <v>19</v>
      </c>
      <c r="L854" s="41"/>
      <c r="M854" s="189" t="s">
        <v>19</v>
      </c>
      <c r="N854" s="190" t="s">
        <v>47</v>
      </c>
      <c r="O854" s="66"/>
      <c r="P854" s="191">
        <f>O854*H854</f>
        <v>0</v>
      </c>
      <c r="Q854" s="191">
        <v>8.702E-2</v>
      </c>
      <c r="R854" s="191">
        <f>Q854*H854</f>
        <v>6.6411053399999993</v>
      </c>
      <c r="S854" s="191">
        <v>0</v>
      </c>
      <c r="T854" s="192">
        <f>S854*H854</f>
        <v>0</v>
      </c>
      <c r="U854" s="36"/>
      <c r="V854" s="36"/>
      <c r="W854" s="36"/>
      <c r="X854" s="36"/>
      <c r="Y854" s="36"/>
      <c r="Z854" s="36"/>
      <c r="AA854" s="36"/>
      <c r="AB854" s="36"/>
      <c r="AC854" s="36"/>
      <c r="AD854" s="36"/>
      <c r="AE854" s="36"/>
      <c r="AR854" s="193" t="s">
        <v>330</v>
      </c>
      <c r="AT854" s="193" t="s">
        <v>326</v>
      </c>
      <c r="AU854" s="193" t="s">
        <v>87</v>
      </c>
      <c r="AY854" s="19" t="s">
        <v>324</v>
      </c>
      <c r="BE854" s="194">
        <f>IF(N854="základní",J854,0)</f>
        <v>0</v>
      </c>
      <c r="BF854" s="194">
        <f>IF(N854="snížená",J854,0)</f>
        <v>0</v>
      </c>
      <c r="BG854" s="194">
        <f>IF(N854="zákl. přenesená",J854,0)</f>
        <v>0</v>
      </c>
      <c r="BH854" s="194">
        <f>IF(N854="sníž. přenesená",J854,0)</f>
        <v>0</v>
      </c>
      <c r="BI854" s="194">
        <f>IF(N854="nulová",J854,0)</f>
        <v>0</v>
      </c>
      <c r="BJ854" s="19" t="s">
        <v>84</v>
      </c>
      <c r="BK854" s="194">
        <f>ROUND(I854*H854,2)</f>
        <v>0</v>
      </c>
      <c r="BL854" s="19" t="s">
        <v>330</v>
      </c>
      <c r="BM854" s="193" t="s">
        <v>1164</v>
      </c>
    </row>
    <row r="855" spans="1:65" s="2" customFormat="1" ht="29.25">
      <c r="A855" s="36"/>
      <c r="B855" s="37"/>
      <c r="C855" s="38"/>
      <c r="D855" s="195" t="s">
        <v>332</v>
      </c>
      <c r="E855" s="38"/>
      <c r="F855" s="196" t="s">
        <v>1165</v>
      </c>
      <c r="G855" s="38"/>
      <c r="H855" s="38"/>
      <c r="I855" s="197"/>
      <c r="J855" s="38"/>
      <c r="K855" s="38"/>
      <c r="L855" s="41"/>
      <c r="M855" s="198"/>
      <c r="N855" s="199"/>
      <c r="O855" s="66"/>
      <c r="P855" s="66"/>
      <c r="Q855" s="66"/>
      <c r="R855" s="66"/>
      <c r="S855" s="66"/>
      <c r="T855" s="67"/>
      <c r="U855" s="36"/>
      <c r="V855" s="36"/>
      <c r="W855" s="36"/>
      <c r="X855" s="36"/>
      <c r="Y855" s="36"/>
      <c r="Z855" s="36"/>
      <c r="AA855" s="36"/>
      <c r="AB855" s="36"/>
      <c r="AC855" s="36"/>
      <c r="AD855" s="36"/>
      <c r="AE855" s="36"/>
      <c r="AT855" s="19" t="s">
        <v>332</v>
      </c>
      <c r="AU855" s="19" t="s">
        <v>87</v>
      </c>
    </row>
    <row r="856" spans="1:65" s="2" customFormat="1" ht="185.25">
      <c r="A856" s="36"/>
      <c r="B856" s="37"/>
      <c r="C856" s="38"/>
      <c r="D856" s="195" t="s">
        <v>334</v>
      </c>
      <c r="E856" s="38"/>
      <c r="F856" s="200" t="s">
        <v>1137</v>
      </c>
      <c r="G856" s="38"/>
      <c r="H856" s="38"/>
      <c r="I856" s="197"/>
      <c r="J856" s="38"/>
      <c r="K856" s="38"/>
      <c r="L856" s="41"/>
      <c r="M856" s="198"/>
      <c r="N856" s="199"/>
      <c r="O856" s="66"/>
      <c r="P856" s="66"/>
      <c r="Q856" s="66"/>
      <c r="R856" s="66"/>
      <c r="S856" s="66"/>
      <c r="T856" s="67"/>
      <c r="U856" s="36"/>
      <c r="V856" s="36"/>
      <c r="W856" s="36"/>
      <c r="X856" s="36"/>
      <c r="Y856" s="36"/>
      <c r="Z856" s="36"/>
      <c r="AA856" s="36"/>
      <c r="AB856" s="36"/>
      <c r="AC856" s="36"/>
      <c r="AD856" s="36"/>
      <c r="AE856" s="36"/>
      <c r="AT856" s="19" t="s">
        <v>334</v>
      </c>
      <c r="AU856" s="19" t="s">
        <v>87</v>
      </c>
    </row>
    <row r="857" spans="1:65" s="15" customFormat="1" ht="11.25">
      <c r="B857" s="223"/>
      <c r="C857" s="224"/>
      <c r="D857" s="195" t="s">
        <v>336</v>
      </c>
      <c r="E857" s="225" t="s">
        <v>19</v>
      </c>
      <c r="F857" s="226" t="s">
        <v>959</v>
      </c>
      <c r="G857" s="224"/>
      <c r="H857" s="225" t="s">
        <v>19</v>
      </c>
      <c r="I857" s="227"/>
      <c r="J857" s="224"/>
      <c r="K857" s="224"/>
      <c r="L857" s="228"/>
      <c r="M857" s="229"/>
      <c r="N857" s="230"/>
      <c r="O857" s="230"/>
      <c r="P857" s="230"/>
      <c r="Q857" s="230"/>
      <c r="R857" s="230"/>
      <c r="S857" s="230"/>
      <c r="T857" s="231"/>
      <c r="AT857" s="232" t="s">
        <v>336</v>
      </c>
      <c r="AU857" s="232" t="s">
        <v>87</v>
      </c>
      <c r="AV857" s="15" t="s">
        <v>84</v>
      </c>
      <c r="AW857" s="15" t="s">
        <v>37</v>
      </c>
      <c r="AX857" s="15" t="s">
        <v>76</v>
      </c>
      <c r="AY857" s="232" t="s">
        <v>324</v>
      </c>
    </row>
    <row r="858" spans="1:65" s="13" customFormat="1" ht="11.25">
      <c r="B858" s="201"/>
      <c r="C858" s="202"/>
      <c r="D858" s="195" t="s">
        <v>336</v>
      </c>
      <c r="E858" s="203" t="s">
        <v>19</v>
      </c>
      <c r="F858" s="204" t="s">
        <v>1166</v>
      </c>
      <c r="G858" s="202"/>
      <c r="H858" s="205">
        <v>2.7509999999999999</v>
      </c>
      <c r="I858" s="206"/>
      <c r="J858" s="202"/>
      <c r="K858" s="202"/>
      <c r="L858" s="207"/>
      <c r="M858" s="208"/>
      <c r="N858" s="209"/>
      <c r="O858" s="209"/>
      <c r="P858" s="209"/>
      <c r="Q858" s="209"/>
      <c r="R858" s="209"/>
      <c r="S858" s="209"/>
      <c r="T858" s="210"/>
      <c r="AT858" s="211" t="s">
        <v>336</v>
      </c>
      <c r="AU858" s="211" t="s">
        <v>87</v>
      </c>
      <c r="AV858" s="13" t="s">
        <v>87</v>
      </c>
      <c r="AW858" s="13" t="s">
        <v>37</v>
      </c>
      <c r="AX858" s="13" t="s">
        <v>76</v>
      </c>
      <c r="AY858" s="211" t="s">
        <v>324</v>
      </c>
    </row>
    <row r="859" spans="1:65" s="13" customFormat="1" ht="11.25">
      <c r="B859" s="201"/>
      <c r="C859" s="202"/>
      <c r="D859" s="195" t="s">
        <v>336</v>
      </c>
      <c r="E859" s="203" t="s">
        <v>19</v>
      </c>
      <c r="F859" s="204" t="s">
        <v>1167</v>
      </c>
      <c r="G859" s="202"/>
      <c r="H859" s="205">
        <v>7.0410000000000004</v>
      </c>
      <c r="I859" s="206"/>
      <c r="J859" s="202"/>
      <c r="K859" s="202"/>
      <c r="L859" s="207"/>
      <c r="M859" s="208"/>
      <c r="N859" s="209"/>
      <c r="O859" s="209"/>
      <c r="P859" s="209"/>
      <c r="Q859" s="209"/>
      <c r="R859" s="209"/>
      <c r="S859" s="209"/>
      <c r="T859" s="210"/>
      <c r="AT859" s="211" t="s">
        <v>336</v>
      </c>
      <c r="AU859" s="211" t="s">
        <v>87</v>
      </c>
      <c r="AV859" s="13" t="s">
        <v>87</v>
      </c>
      <c r="AW859" s="13" t="s">
        <v>37</v>
      </c>
      <c r="AX859" s="13" t="s">
        <v>76</v>
      </c>
      <c r="AY859" s="211" t="s">
        <v>324</v>
      </c>
    </row>
    <row r="860" spans="1:65" s="13" customFormat="1" ht="11.25">
      <c r="B860" s="201"/>
      <c r="C860" s="202"/>
      <c r="D860" s="195" t="s">
        <v>336</v>
      </c>
      <c r="E860" s="203" t="s">
        <v>19</v>
      </c>
      <c r="F860" s="204" t="s">
        <v>1168</v>
      </c>
      <c r="G860" s="202"/>
      <c r="H860" s="205">
        <v>7.6669999999999998</v>
      </c>
      <c r="I860" s="206"/>
      <c r="J860" s="202"/>
      <c r="K860" s="202"/>
      <c r="L860" s="207"/>
      <c r="M860" s="208"/>
      <c r="N860" s="209"/>
      <c r="O860" s="209"/>
      <c r="P860" s="209"/>
      <c r="Q860" s="209"/>
      <c r="R860" s="209"/>
      <c r="S860" s="209"/>
      <c r="T860" s="210"/>
      <c r="AT860" s="211" t="s">
        <v>336</v>
      </c>
      <c r="AU860" s="211" t="s">
        <v>87</v>
      </c>
      <c r="AV860" s="13" t="s">
        <v>87</v>
      </c>
      <c r="AW860" s="13" t="s">
        <v>37</v>
      </c>
      <c r="AX860" s="13" t="s">
        <v>76</v>
      </c>
      <c r="AY860" s="211" t="s">
        <v>324</v>
      </c>
    </row>
    <row r="861" spans="1:65" s="13" customFormat="1" ht="11.25">
      <c r="B861" s="201"/>
      <c r="C861" s="202"/>
      <c r="D861" s="195" t="s">
        <v>336</v>
      </c>
      <c r="E861" s="203" t="s">
        <v>19</v>
      </c>
      <c r="F861" s="204" t="s">
        <v>1169</v>
      </c>
      <c r="G861" s="202"/>
      <c r="H861" s="205">
        <v>8.8490000000000002</v>
      </c>
      <c r="I861" s="206"/>
      <c r="J861" s="202"/>
      <c r="K861" s="202"/>
      <c r="L861" s="207"/>
      <c r="M861" s="208"/>
      <c r="N861" s="209"/>
      <c r="O861" s="209"/>
      <c r="P861" s="209"/>
      <c r="Q861" s="209"/>
      <c r="R861" s="209"/>
      <c r="S861" s="209"/>
      <c r="T861" s="210"/>
      <c r="AT861" s="211" t="s">
        <v>336</v>
      </c>
      <c r="AU861" s="211" t="s">
        <v>87</v>
      </c>
      <c r="AV861" s="13" t="s">
        <v>87</v>
      </c>
      <c r="AW861" s="13" t="s">
        <v>37</v>
      </c>
      <c r="AX861" s="13" t="s">
        <v>76</v>
      </c>
      <c r="AY861" s="211" t="s">
        <v>324</v>
      </c>
    </row>
    <row r="862" spans="1:65" s="13" customFormat="1" ht="11.25">
      <c r="B862" s="201"/>
      <c r="C862" s="202"/>
      <c r="D862" s="195" t="s">
        <v>336</v>
      </c>
      <c r="E862" s="203" t="s">
        <v>19</v>
      </c>
      <c r="F862" s="204" t="s">
        <v>1170</v>
      </c>
      <c r="G862" s="202"/>
      <c r="H862" s="205">
        <v>9.4770000000000003</v>
      </c>
      <c r="I862" s="206"/>
      <c r="J862" s="202"/>
      <c r="K862" s="202"/>
      <c r="L862" s="207"/>
      <c r="M862" s="208"/>
      <c r="N862" s="209"/>
      <c r="O862" s="209"/>
      <c r="P862" s="209"/>
      <c r="Q862" s="209"/>
      <c r="R862" s="209"/>
      <c r="S862" s="209"/>
      <c r="T862" s="210"/>
      <c r="AT862" s="211" t="s">
        <v>336</v>
      </c>
      <c r="AU862" s="211" t="s">
        <v>87</v>
      </c>
      <c r="AV862" s="13" t="s">
        <v>87</v>
      </c>
      <c r="AW862" s="13" t="s">
        <v>37</v>
      </c>
      <c r="AX862" s="13" t="s">
        <v>76</v>
      </c>
      <c r="AY862" s="211" t="s">
        <v>324</v>
      </c>
    </row>
    <row r="863" spans="1:65" s="13" customFormat="1" ht="11.25">
      <c r="B863" s="201"/>
      <c r="C863" s="202"/>
      <c r="D863" s="195" t="s">
        <v>336</v>
      </c>
      <c r="E863" s="203" t="s">
        <v>19</v>
      </c>
      <c r="F863" s="204" t="s">
        <v>1171</v>
      </c>
      <c r="G863" s="202"/>
      <c r="H863" s="205">
        <v>1.887</v>
      </c>
      <c r="I863" s="206"/>
      <c r="J863" s="202"/>
      <c r="K863" s="202"/>
      <c r="L863" s="207"/>
      <c r="M863" s="208"/>
      <c r="N863" s="209"/>
      <c r="O863" s="209"/>
      <c r="P863" s="209"/>
      <c r="Q863" s="209"/>
      <c r="R863" s="209"/>
      <c r="S863" s="209"/>
      <c r="T863" s="210"/>
      <c r="AT863" s="211" t="s">
        <v>336</v>
      </c>
      <c r="AU863" s="211" t="s">
        <v>87</v>
      </c>
      <c r="AV863" s="13" t="s">
        <v>87</v>
      </c>
      <c r="AW863" s="13" t="s">
        <v>37</v>
      </c>
      <c r="AX863" s="13" t="s">
        <v>76</v>
      </c>
      <c r="AY863" s="211" t="s">
        <v>324</v>
      </c>
    </row>
    <row r="864" spans="1:65" s="16" customFormat="1" ht="11.25">
      <c r="B864" s="233"/>
      <c r="C864" s="234"/>
      <c r="D864" s="195" t="s">
        <v>336</v>
      </c>
      <c r="E864" s="235" t="s">
        <v>19</v>
      </c>
      <c r="F864" s="236" t="s">
        <v>550</v>
      </c>
      <c r="G864" s="234"/>
      <c r="H864" s="237">
        <v>37.671999999999997</v>
      </c>
      <c r="I864" s="238"/>
      <c r="J864" s="234"/>
      <c r="K864" s="234"/>
      <c r="L864" s="239"/>
      <c r="M864" s="240"/>
      <c r="N864" s="241"/>
      <c r="O864" s="241"/>
      <c r="P864" s="241"/>
      <c r="Q864" s="241"/>
      <c r="R864" s="241"/>
      <c r="S864" s="241"/>
      <c r="T864" s="242"/>
      <c r="AT864" s="243" t="s">
        <v>336</v>
      </c>
      <c r="AU864" s="243" t="s">
        <v>87</v>
      </c>
      <c r="AV864" s="16" t="s">
        <v>343</v>
      </c>
      <c r="AW864" s="16" t="s">
        <v>37</v>
      </c>
      <c r="AX864" s="16" t="s">
        <v>76</v>
      </c>
      <c r="AY864" s="243" t="s">
        <v>324</v>
      </c>
    </row>
    <row r="865" spans="1:65" s="15" customFormat="1" ht="11.25">
      <c r="B865" s="223"/>
      <c r="C865" s="224"/>
      <c r="D865" s="195" t="s">
        <v>336</v>
      </c>
      <c r="E865" s="225" t="s">
        <v>19</v>
      </c>
      <c r="F865" s="226" t="s">
        <v>968</v>
      </c>
      <c r="G865" s="224"/>
      <c r="H865" s="225" t="s">
        <v>19</v>
      </c>
      <c r="I865" s="227"/>
      <c r="J865" s="224"/>
      <c r="K865" s="224"/>
      <c r="L865" s="228"/>
      <c r="M865" s="229"/>
      <c r="N865" s="230"/>
      <c r="O865" s="230"/>
      <c r="P865" s="230"/>
      <c r="Q865" s="230"/>
      <c r="R865" s="230"/>
      <c r="S865" s="230"/>
      <c r="T865" s="231"/>
      <c r="AT865" s="232" t="s">
        <v>336</v>
      </c>
      <c r="AU865" s="232" t="s">
        <v>87</v>
      </c>
      <c r="AV865" s="15" t="s">
        <v>84</v>
      </c>
      <c r="AW865" s="15" t="s">
        <v>37</v>
      </c>
      <c r="AX865" s="15" t="s">
        <v>76</v>
      </c>
      <c r="AY865" s="232" t="s">
        <v>324</v>
      </c>
    </row>
    <row r="866" spans="1:65" s="13" customFormat="1" ht="11.25">
      <c r="B866" s="201"/>
      <c r="C866" s="202"/>
      <c r="D866" s="195" t="s">
        <v>336</v>
      </c>
      <c r="E866" s="203" t="s">
        <v>19</v>
      </c>
      <c r="F866" s="204" t="s">
        <v>1172</v>
      </c>
      <c r="G866" s="202"/>
      <c r="H866" s="205">
        <v>25.486999999999998</v>
      </c>
      <c r="I866" s="206"/>
      <c r="J866" s="202"/>
      <c r="K866" s="202"/>
      <c r="L866" s="207"/>
      <c r="M866" s="208"/>
      <c r="N866" s="209"/>
      <c r="O866" s="209"/>
      <c r="P866" s="209"/>
      <c r="Q866" s="209"/>
      <c r="R866" s="209"/>
      <c r="S866" s="209"/>
      <c r="T866" s="210"/>
      <c r="AT866" s="211" t="s">
        <v>336</v>
      </c>
      <c r="AU866" s="211" t="s">
        <v>87</v>
      </c>
      <c r="AV866" s="13" t="s">
        <v>87</v>
      </c>
      <c r="AW866" s="13" t="s">
        <v>37</v>
      </c>
      <c r="AX866" s="13" t="s">
        <v>76</v>
      </c>
      <c r="AY866" s="211" t="s">
        <v>324</v>
      </c>
    </row>
    <row r="867" spans="1:65" s="15" customFormat="1" ht="11.25">
      <c r="B867" s="223"/>
      <c r="C867" s="224"/>
      <c r="D867" s="195" t="s">
        <v>336</v>
      </c>
      <c r="E867" s="225" t="s">
        <v>19</v>
      </c>
      <c r="F867" s="226" t="s">
        <v>1094</v>
      </c>
      <c r="G867" s="224"/>
      <c r="H867" s="225" t="s">
        <v>19</v>
      </c>
      <c r="I867" s="227"/>
      <c r="J867" s="224"/>
      <c r="K867" s="224"/>
      <c r="L867" s="228"/>
      <c r="M867" s="229"/>
      <c r="N867" s="230"/>
      <c r="O867" s="230"/>
      <c r="P867" s="230"/>
      <c r="Q867" s="230"/>
      <c r="R867" s="230"/>
      <c r="S867" s="230"/>
      <c r="T867" s="231"/>
      <c r="AT867" s="232" t="s">
        <v>336</v>
      </c>
      <c r="AU867" s="232" t="s">
        <v>87</v>
      </c>
      <c r="AV867" s="15" t="s">
        <v>84</v>
      </c>
      <c r="AW867" s="15" t="s">
        <v>37</v>
      </c>
      <c r="AX867" s="15" t="s">
        <v>76</v>
      </c>
      <c r="AY867" s="232" t="s">
        <v>324</v>
      </c>
    </row>
    <row r="868" spans="1:65" s="13" customFormat="1" ht="11.25">
      <c r="B868" s="201"/>
      <c r="C868" s="202"/>
      <c r="D868" s="195" t="s">
        <v>336</v>
      </c>
      <c r="E868" s="203" t="s">
        <v>19</v>
      </c>
      <c r="F868" s="204" t="s">
        <v>1173</v>
      </c>
      <c r="G868" s="202"/>
      <c r="H868" s="205">
        <v>13.157999999999999</v>
      </c>
      <c r="I868" s="206"/>
      <c r="J868" s="202"/>
      <c r="K868" s="202"/>
      <c r="L868" s="207"/>
      <c r="M868" s="208"/>
      <c r="N868" s="209"/>
      <c r="O868" s="209"/>
      <c r="P868" s="209"/>
      <c r="Q868" s="209"/>
      <c r="R868" s="209"/>
      <c r="S868" s="209"/>
      <c r="T868" s="210"/>
      <c r="AT868" s="211" t="s">
        <v>336</v>
      </c>
      <c r="AU868" s="211" t="s">
        <v>87</v>
      </c>
      <c r="AV868" s="13" t="s">
        <v>87</v>
      </c>
      <c r="AW868" s="13" t="s">
        <v>37</v>
      </c>
      <c r="AX868" s="13" t="s">
        <v>76</v>
      </c>
      <c r="AY868" s="211" t="s">
        <v>324</v>
      </c>
    </row>
    <row r="869" spans="1:65" s="14" customFormat="1" ht="11.25">
      <c r="B869" s="212"/>
      <c r="C869" s="213"/>
      <c r="D869" s="195" t="s">
        <v>336</v>
      </c>
      <c r="E869" s="214" t="s">
        <v>200</v>
      </c>
      <c r="F869" s="215" t="s">
        <v>349</v>
      </c>
      <c r="G869" s="213"/>
      <c r="H869" s="216">
        <v>76.316999999999993</v>
      </c>
      <c r="I869" s="217"/>
      <c r="J869" s="213"/>
      <c r="K869" s="213"/>
      <c r="L869" s="218"/>
      <c r="M869" s="219"/>
      <c r="N869" s="220"/>
      <c r="O869" s="220"/>
      <c r="P869" s="220"/>
      <c r="Q869" s="220"/>
      <c r="R869" s="220"/>
      <c r="S869" s="220"/>
      <c r="T869" s="221"/>
      <c r="AT869" s="222" t="s">
        <v>336</v>
      </c>
      <c r="AU869" s="222" t="s">
        <v>87</v>
      </c>
      <c r="AV869" s="14" t="s">
        <v>330</v>
      </c>
      <c r="AW869" s="14" t="s">
        <v>37</v>
      </c>
      <c r="AX869" s="14" t="s">
        <v>84</v>
      </c>
      <c r="AY869" s="222" t="s">
        <v>324</v>
      </c>
    </row>
    <row r="870" spans="1:65" s="2" customFormat="1" ht="14.45" customHeight="1">
      <c r="A870" s="36"/>
      <c r="B870" s="37"/>
      <c r="C870" s="182" t="s">
        <v>1174</v>
      </c>
      <c r="D870" s="182" t="s">
        <v>326</v>
      </c>
      <c r="E870" s="183" t="s">
        <v>1175</v>
      </c>
      <c r="F870" s="184" t="s">
        <v>1176</v>
      </c>
      <c r="G870" s="185" t="s">
        <v>135</v>
      </c>
      <c r="H870" s="186">
        <v>59.326999999999998</v>
      </c>
      <c r="I870" s="187"/>
      <c r="J870" s="188">
        <f>ROUND(I870*H870,2)</f>
        <v>0</v>
      </c>
      <c r="K870" s="184" t="s">
        <v>329</v>
      </c>
      <c r="L870" s="41"/>
      <c r="M870" s="189" t="s">
        <v>19</v>
      </c>
      <c r="N870" s="190" t="s">
        <v>47</v>
      </c>
      <c r="O870" s="66"/>
      <c r="P870" s="191">
        <f>O870*H870</f>
        <v>0</v>
      </c>
      <c r="Q870" s="191">
        <v>8.5999999999999998E-4</v>
      </c>
      <c r="R870" s="191">
        <f>Q870*H870</f>
        <v>5.1021219999999999E-2</v>
      </c>
      <c r="S870" s="191">
        <v>0</v>
      </c>
      <c r="T870" s="192">
        <f>S870*H870</f>
        <v>0</v>
      </c>
      <c r="U870" s="36"/>
      <c r="V870" s="36"/>
      <c r="W870" s="36"/>
      <c r="X870" s="36"/>
      <c r="Y870" s="36"/>
      <c r="Z870" s="36"/>
      <c r="AA870" s="36"/>
      <c r="AB870" s="36"/>
      <c r="AC870" s="36"/>
      <c r="AD870" s="36"/>
      <c r="AE870" s="36"/>
      <c r="AR870" s="193" t="s">
        <v>330</v>
      </c>
      <c r="AT870" s="193" t="s">
        <v>326</v>
      </c>
      <c r="AU870" s="193" t="s">
        <v>87</v>
      </c>
      <c r="AY870" s="19" t="s">
        <v>324</v>
      </c>
      <c r="BE870" s="194">
        <f>IF(N870="základní",J870,0)</f>
        <v>0</v>
      </c>
      <c r="BF870" s="194">
        <f>IF(N870="snížená",J870,0)</f>
        <v>0</v>
      </c>
      <c r="BG870" s="194">
        <f>IF(N870="zákl. přenesená",J870,0)</f>
        <v>0</v>
      </c>
      <c r="BH870" s="194">
        <f>IF(N870="sníž. přenesená",J870,0)</f>
        <v>0</v>
      </c>
      <c r="BI870" s="194">
        <f>IF(N870="nulová",J870,0)</f>
        <v>0</v>
      </c>
      <c r="BJ870" s="19" t="s">
        <v>84</v>
      </c>
      <c r="BK870" s="194">
        <f>ROUND(I870*H870,2)</f>
        <v>0</v>
      </c>
      <c r="BL870" s="19" t="s">
        <v>330</v>
      </c>
      <c r="BM870" s="193" t="s">
        <v>1177</v>
      </c>
    </row>
    <row r="871" spans="1:65" s="2" customFormat="1" ht="29.25">
      <c r="A871" s="36"/>
      <c r="B871" s="37"/>
      <c r="C871" s="38"/>
      <c r="D871" s="195" t="s">
        <v>332</v>
      </c>
      <c r="E871" s="38"/>
      <c r="F871" s="196" t="s">
        <v>1178</v>
      </c>
      <c r="G871" s="38"/>
      <c r="H871" s="38"/>
      <c r="I871" s="197"/>
      <c r="J871" s="38"/>
      <c r="K871" s="38"/>
      <c r="L871" s="41"/>
      <c r="M871" s="198"/>
      <c r="N871" s="199"/>
      <c r="O871" s="66"/>
      <c r="P871" s="66"/>
      <c r="Q871" s="66"/>
      <c r="R871" s="66"/>
      <c r="S871" s="66"/>
      <c r="T871" s="67"/>
      <c r="U871" s="36"/>
      <c r="V871" s="36"/>
      <c r="W871" s="36"/>
      <c r="X871" s="36"/>
      <c r="Y871" s="36"/>
      <c r="Z871" s="36"/>
      <c r="AA871" s="36"/>
      <c r="AB871" s="36"/>
      <c r="AC871" s="36"/>
      <c r="AD871" s="36"/>
      <c r="AE871" s="36"/>
      <c r="AT871" s="19" t="s">
        <v>332</v>
      </c>
      <c r="AU871" s="19" t="s">
        <v>87</v>
      </c>
    </row>
    <row r="872" spans="1:65" s="2" customFormat="1" ht="185.25">
      <c r="A872" s="36"/>
      <c r="B872" s="37"/>
      <c r="C872" s="38"/>
      <c r="D872" s="195" t="s">
        <v>334</v>
      </c>
      <c r="E872" s="38"/>
      <c r="F872" s="200" t="s">
        <v>1137</v>
      </c>
      <c r="G872" s="38"/>
      <c r="H872" s="38"/>
      <c r="I872" s="197"/>
      <c r="J872" s="38"/>
      <c r="K872" s="38"/>
      <c r="L872" s="41"/>
      <c r="M872" s="198"/>
      <c r="N872" s="199"/>
      <c r="O872" s="66"/>
      <c r="P872" s="66"/>
      <c r="Q872" s="66"/>
      <c r="R872" s="66"/>
      <c r="S872" s="66"/>
      <c r="T872" s="67"/>
      <c r="U872" s="36"/>
      <c r="V872" s="36"/>
      <c r="W872" s="36"/>
      <c r="X872" s="36"/>
      <c r="Y872" s="36"/>
      <c r="Z872" s="36"/>
      <c r="AA872" s="36"/>
      <c r="AB872" s="36"/>
      <c r="AC872" s="36"/>
      <c r="AD872" s="36"/>
      <c r="AE872" s="36"/>
      <c r="AT872" s="19" t="s">
        <v>334</v>
      </c>
      <c r="AU872" s="19" t="s">
        <v>87</v>
      </c>
    </row>
    <row r="873" spans="1:65" s="13" customFormat="1" ht="11.25">
      <c r="B873" s="201"/>
      <c r="C873" s="202"/>
      <c r="D873" s="195" t="s">
        <v>336</v>
      </c>
      <c r="E873" s="203" t="s">
        <v>19</v>
      </c>
      <c r="F873" s="204" t="s">
        <v>144</v>
      </c>
      <c r="G873" s="202"/>
      <c r="H873" s="205">
        <v>59.326999999999998</v>
      </c>
      <c r="I873" s="206"/>
      <c r="J873" s="202"/>
      <c r="K873" s="202"/>
      <c r="L873" s="207"/>
      <c r="M873" s="208"/>
      <c r="N873" s="209"/>
      <c r="O873" s="209"/>
      <c r="P873" s="209"/>
      <c r="Q873" s="209"/>
      <c r="R873" s="209"/>
      <c r="S873" s="209"/>
      <c r="T873" s="210"/>
      <c r="AT873" s="211" t="s">
        <v>336</v>
      </c>
      <c r="AU873" s="211" t="s">
        <v>87</v>
      </c>
      <c r="AV873" s="13" t="s">
        <v>87</v>
      </c>
      <c r="AW873" s="13" t="s">
        <v>37</v>
      </c>
      <c r="AX873" s="13" t="s">
        <v>84</v>
      </c>
      <c r="AY873" s="211" t="s">
        <v>324</v>
      </c>
    </row>
    <row r="874" spans="1:65" s="2" customFormat="1" ht="14.45" customHeight="1">
      <c r="A874" s="36"/>
      <c r="B874" s="37"/>
      <c r="C874" s="182" t="s">
        <v>1179</v>
      </c>
      <c r="D874" s="182" t="s">
        <v>326</v>
      </c>
      <c r="E874" s="183" t="s">
        <v>1180</v>
      </c>
      <c r="F874" s="184" t="s">
        <v>1181</v>
      </c>
      <c r="G874" s="185" t="s">
        <v>135</v>
      </c>
      <c r="H874" s="186">
        <v>32.506</v>
      </c>
      <c r="I874" s="187"/>
      <c r="J874" s="188">
        <f>ROUND(I874*H874,2)</f>
        <v>0</v>
      </c>
      <c r="K874" s="184" t="s">
        <v>19</v>
      </c>
      <c r="L874" s="41"/>
      <c r="M874" s="189" t="s">
        <v>19</v>
      </c>
      <c r="N874" s="190" t="s">
        <v>47</v>
      </c>
      <c r="O874" s="66"/>
      <c r="P874" s="191">
        <f>O874*H874</f>
        <v>0</v>
      </c>
      <c r="Q874" s="191">
        <v>8.5999999999999998E-4</v>
      </c>
      <c r="R874" s="191">
        <f>Q874*H874</f>
        <v>2.795516E-2</v>
      </c>
      <c r="S874" s="191">
        <v>0</v>
      </c>
      <c r="T874" s="192">
        <f>S874*H874</f>
        <v>0</v>
      </c>
      <c r="U874" s="36"/>
      <c r="V874" s="36"/>
      <c r="W874" s="36"/>
      <c r="X874" s="36"/>
      <c r="Y874" s="36"/>
      <c r="Z874" s="36"/>
      <c r="AA874" s="36"/>
      <c r="AB874" s="36"/>
      <c r="AC874" s="36"/>
      <c r="AD874" s="36"/>
      <c r="AE874" s="36"/>
      <c r="AR874" s="193" t="s">
        <v>330</v>
      </c>
      <c r="AT874" s="193" t="s">
        <v>326</v>
      </c>
      <c r="AU874" s="193" t="s">
        <v>87</v>
      </c>
      <c r="AY874" s="19" t="s">
        <v>324</v>
      </c>
      <c r="BE874" s="194">
        <f>IF(N874="základní",J874,0)</f>
        <v>0</v>
      </c>
      <c r="BF874" s="194">
        <f>IF(N874="snížená",J874,0)</f>
        <v>0</v>
      </c>
      <c r="BG874" s="194">
        <f>IF(N874="zákl. přenesená",J874,0)</f>
        <v>0</v>
      </c>
      <c r="BH874" s="194">
        <f>IF(N874="sníž. přenesená",J874,0)</f>
        <v>0</v>
      </c>
      <c r="BI874" s="194">
        <f>IF(N874="nulová",J874,0)</f>
        <v>0</v>
      </c>
      <c r="BJ874" s="19" t="s">
        <v>84</v>
      </c>
      <c r="BK874" s="194">
        <f>ROUND(I874*H874,2)</f>
        <v>0</v>
      </c>
      <c r="BL874" s="19" t="s">
        <v>330</v>
      </c>
      <c r="BM874" s="193" t="s">
        <v>1182</v>
      </c>
    </row>
    <row r="875" spans="1:65" s="2" customFormat="1" ht="11.25">
      <c r="A875" s="36"/>
      <c r="B875" s="37"/>
      <c r="C875" s="38"/>
      <c r="D875" s="195" t="s">
        <v>332</v>
      </c>
      <c r="E875" s="38"/>
      <c r="F875" s="196" t="s">
        <v>1181</v>
      </c>
      <c r="G875" s="38"/>
      <c r="H875" s="38"/>
      <c r="I875" s="197"/>
      <c r="J875" s="38"/>
      <c r="K875" s="38"/>
      <c r="L875" s="41"/>
      <c r="M875" s="198"/>
      <c r="N875" s="199"/>
      <c r="O875" s="66"/>
      <c r="P875" s="66"/>
      <c r="Q875" s="66"/>
      <c r="R875" s="66"/>
      <c r="S875" s="66"/>
      <c r="T875" s="67"/>
      <c r="U875" s="36"/>
      <c r="V875" s="36"/>
      <c r="W875" s="36"/>
      <c r="X875" s="36"/>
      <c r="Y875" s="36"/>
      <c r="Z875" s="36"/>
      <c r="AA875" s="36"/>
      <c r="AB875" s="36"/>
      <c r="AC875" s="36"/>
      <c r="AD875" s="36"/>
      <c r="AE875" s="36"/>
      <c r="AT875" s="19" t="s">
        <v>332</v>
      </c>
      <c r="AU875" s="19" t="s">
        <v>87</v>
      </c>
    </row>
    <row r="876" spans="1:65" s="13" customFormat="1" ht="11.25">
      <c r="B876" s="201"/>
      <c r="C876" s="202"/>
      <c r="D876" s="195" t="s">
        <v>336</v>
      </c>
      <c r="E876" s="203" t="s">
        <v>19</v>
      </c>
      <c r="F876" s="204" t="s">
        <v>137</v>
      </c>
      <c r="G876" s="202"/>
      <c r="H876" s="205">
        <v>32.506</v>
      </c>
      <c r="I876" s="206"/>
      <c r="J876" s="202"/>
      <c r="K876" s="202"/>
      <c r="L876" s="207"/>
      <c r="M876" s="208"/>
      <c r="N876" s="209"/>
      <c r="O876" s="209"/>
      <c r="P876" s="209"/>
      <c r="Q876" s="209"/>
      <c r="R876" s="209"/>
      <c r="S876" s="209"/>
      <c r="T876" s="210"/>
      <c r="AT876" s="211" t="s">
        <v>336</v>
      </c>
      <c r="AU876" s="211" t="s">
        <v>87</v>
      </c>
      <c r="AV876" s="13" t="s">
        <v>87</v>
      </c>
      <c r="AW876" s="13" t="s">
        <v>37</v>
      </c>
      <c r="AX876" s="13" t="s">
        <v>84</v>
      </c>
      <c r="AY876" s="211" t="s">
        <v>324</v>
      </c>
    </row>
    <row r="877" spans="1:65" s="2" customFormat="1" ht="14.45" customHeight="1">
      <c r="A877" s="36"/>
      <c r="B877" s="37"/>
      <c r="C877" s="182" t="s">
        <v>1183</v>
      </c>
      <c r="D877" s="182" t="s">
        <v>326</v>
      </c>
      <c r="E877" s="183" t="s">
        <v>1184</v>
      </c>
      <c r="F877" s="184" t="s">
        <v>1185</v>
      </c>
      <c r="G877" s="185" t="s">
        <v>135</v>
      </c>
      <c r="H877" s="186">
        <v>86.7</v>
      </c>
      <c r="I877" s="187"/>
      <c r="J877" s="188">
        <f>ROUND(I877*H877,2)</f>
        <v>0</v>
      </c>
      <c r="K877" s="184" t="s">
        <v>329</v>
      </c>
      <c r="L877" s="41"/>
      <c r="M877" s="189" t="s">
        <v>19</v>
      </c>
      <c r="N877" s="190" t="s">
        <v>47</v>
      </c>
      <c r="O877" s="66"/>
      <c r="P877" s="191">
        <f>O877*H877</f>
        <v>0</v>
      </c>
      <c r="Q877" s="191">
        <v>1.0200000000000001E-3</v>
      </c>
      <c r="R877" s="191">
        <f>Q877*H877</f>
        <v>8.8434000000000013E-2</v>
      </c>
      <c r="S877" s="191">
        <v>0</v>
      </c>
      <c r="T877" s="192">
        <f>S877*H877</f>
        <v>0</v>
      </c>
      <c r="U877" s="36"/>
      <c r="V877" s="36"/>
      <c r="W877" s="36"/>
      <c r="X877" s="36"/>
      <c r="Y877" s="36"/>
      <c r="Z877" s="36"/>
      <c r="AA877" s="36"/>
      <c r="AB877" s="36"/>
      <c r="AC877" s="36"/>
      <c r="AD877" s="36"/>
      <c r="AE877" s="36"/>
      <c r="AR877" s="193" t="s">
        <v>330</v>
      </c>
      <c r="AT877" s="193" t="s">
        <v>326</v>
      </c>
      <c r="AU877" s="193" t="s">
        <v>87</v>
      </c>
      <c r="AY877" s="19" t="s">
        <v>324</v>
      </c>
      <c r="BE877" s="194">
        <f>IF(N877="základní",J877,0)</f>
        <v>0</v>
      </c>
      <c r="BF877" s="194">
        <f>IF(N877="snížená",J877,0)</f>
        <v>0</v>
      </c>
      <c r="BG877" s="194">
        <f>IF(N877="zákl. přenesená",J877,0)</f>
        <v>0</v>
      </c>
      <c r="BH877" s="194">
        <f>IF(N877="sníž. přenesená",J877,0)</f>
        <v>0</v>
      </c>
      <c r="BI877" s="194">
        <f>IF(N877="nulová",J877,0)</f>
        <v>0</v>
      </c>
      <c r="BJ877" s="19" t="s">
        <v>84</v>
      </c>
      <c r="BK877" s="194">
        <f>ROUND(I877*H877,2)</f>
        <v>0</v>
      </c>
      <c r="BL877" s="19" t="s">
        <v>330</v>
      </c>
      <c r="BM877" s="193" t="s">
        <v>1186</v>
      </c>
    </row>
    <row r="878" spans="1:65" s="2" customFormat="1" ht="29.25">
      <c r="A878" s="36"/>
      <c r="B878" s="37"/>
      <c r="C878" s="38"/>
      <c r="D878" s="195" t="s">
        <v>332</v>
      </c>
      <c r="E878" s="38"/>
      <c r="F878" s="196" t="s">
        <v>1187</v>
      </c>
      <c r="G878" s="38"/>
      <c r="H878" s="38"/>
      <c r="I878" s="197"/>
      <c r="J878" s="38"/>
      <c r="K878" s="38"/>
      <c r="L878" s="41"/>
      <c r="M878" s="198"/>
      <c r="N878" s="199"/>
      <c r="O878" s="66"/>
      <c r="P878" s="66"/>
      <c r="Q878" s="66"/>
      <c r="R878" s="66"/>
      <c r="S878" s="66"/>
      <c r="T878" s="67"/>
      <c r="U878" s="36"/>
      <c r="V878" s="36"/>
      <c r="W878" s="36"/>
      <c r="X878" s="36"/>
      <c r="Y878" s="36"/>
      <c r="Z878" s="36"/>
      <c r="AA878" s="36"/>
      <c r="AB878" s="36"/>
      <c r="AC878" s="36"/>
      <c r="AD878" s="36"/>
      <c r="AE878" s="36"/>
      <c r="AT878" s="19" t="s">
        <v>332</v>
      </c>
      <c r="AU878" s="19" t="s">
        <v>87</v>
      </c>
    </row>
    <row r="879" spans="1:65" s="2" customFormat="1" ht="185.25">
      <c r="A879" s="36"/>
      <c r="B879" s="37"/>
      <c r="C879" s="38"/>
      <c r="D879" s="195" t="s">
        <v>334</v>
      </c>
      <c r="E879" s="38"/>
      <c r="F879" s="200" t="s">
        <v>1137</v>
      </c>
      <c r="G879" s="38"/>
      <c r="H879" s="38"/>
      <c r="I879" s="197"/>
      <c r="J879" s="38"/>
      <c r="K879" s="38"/>
      <c r="L879" s="41"/>
      <c r="M879" s="198"/>
      <c r="N879" s="199"/>
      <c r="O879" s="66"/>
      <c r="P879" s="66"/>
      <c r="Q879" s="66"/>
      <c r="R879" s="66"/>
      <c r="S879" s="66"/>
      <c r="T879" s="67"/>
      <c r="U879" s="36"/>
      <c r="V879" s="36"/>
      <c r="W879" s="36"/>
      <c r="X879" s="36"/>
      <c r="Y879" s="36"/>
      <c r="Z879" s="36"/>
      <c r="AA879" s="36"/>
      <c r="AB879" s="36"/>
      <c r="AC879" s="36"/>
      <c r="AD879" s="36"/>
      <c r="AE879" s="36"/>
      <c r="AT879" s="19" t="s">
        <v>334</v>
      </c>
      <c r="AU879" s="19" t="s">
        <v>87</v>
      </c>
    </row>
    <row r="880" spans="1:65" s="13" customFormat="1" ht="11.25">
      <c r="B880" s="201"/>
      <c r="C880" s="202"/>
      <c r="D880" s="195" t="s">
        <v>336</v>
      </c>
      <c r="E880" s="203" t="s">
        <v>19</v>
      </c>
      <c r="F880" s="204" t="s">
        <v>147</v>
      </c>
      <c r="G880" s="202"/>
      <c r="H880" s="205">
        <v>86.7</v>
      </c>
      <c r="I880" s="206"/>
      <c r="J880" s="202"/>
      <c r="K880" s="202"/>
      <c r="L880" s="207"/>
      <c r="M880" s="208"/>
      <c r="N880" s="209"/>
      <c r="O880" s="209"/>
      <c r="P880" s="209"/>
      <c r="Q880" s="209"/>
      <c r="R880" s="209"/>
      <c r="S880" s="209"/>
      <c r="T880" s="210"/>
      <c r="AT880" s="211" t="s">
        <v>336</v>
      </c>
      <c r="AU880" s="211" t="s">
        <v>87</v>
      </c>
      <c r="AV880" s="13" t="s">
        <v>87</v>
      </c>
      <c r="AW880" s="13" t="s">
        <v>37</v>
      </c>
      <c r="AX880" s="13" t="s">
        <v>84</v>
      </c>
      <c r="AY880" s="211" t="s">
        <v>324</v>
      </c>
    </row>
    <row r="881" spans="1:65" s="2" customFormat="1" ht="14.45" customHeight="1">
      <c r="A881" s="36"/>
      <c r="B881" s="37"/>
      <c r="C881" s="182" t="s">
        <v>1188</v>
      </c>
      <c r="D881" s="182" t="s">
        <v>326</v>
      </c>
      <c r="E881" s="183" t="s">
        <v>1189</v>
      </c>
      <c r="F881" s="184" t="s">
        <v>1190</v>
      </c>
      <c r="G881" s="185" t="s">
        <v>135</v>
      </c>
      <c r="H881" s="186">
        <v>76.316999999999993</v>
      </c>
      <c r="I881" s="187"/>
      <c r="J881" s="188">
        <f>ROUND(I881*H881,2)</f>
        <v>0</v>
      </c>
      <c r="K881" s="184" t="s">
        <v>19</v>
      </c>
      <c r="L881" s="41"/>
      <c r="M881" s="189" t="s">
        <v>19</v>
      </c>
      <c r="N881" s="190" t="s">
        <v>47</v>
      </c>
      <c r="O881" s="66"/>
      <c r="P881" s="191">
        <f>O881*H881</f>
        <v>0</v>
      </c>
      <c r="Q881" s="191">
        <v>0</v>
      </c>
      <c r="R881" s="191">
        <f>Q881*H881</f>
        <v>0</v>
      </c>
      <c r="S881" s="191">
        <v>0</v>
      </c>
      <c r="T881" s="192">
        <f>S881*H881</f>
        <v>0</v>
      </c>
      <c r="U881" s="36"/>
      <c r="V881" s="36"/>
      <c r="W881" s="36"/>
      <c r="X881" s="36"/>
      <c r="Y881" s="36"/>
      <c r="Z881" s="36"/>
      <c r="AA881" s="36"/>
      <c r="AB881" s="36"/>
      <c r="AC881" s="36"/>
      <c r="AD881" s="36"/>
      <c r="AE881" s="36"/>
      <c r="AR881" s="193" t="s">
        <v>330</v>
      </c>
      <c r="AT881" s="193" t="s">
        <v>326</v>
      </c>
      <c r="AU881" s="193" t="s">
        <v>87</v>
      </c>
      <c r="AY881" s="19" t="s">
        <v>324</v>
      </c>
      <c r="BE881" s="194">
        <f>IF(N881="základní",J881,0)</f>
        <v>0</v>
      </c>
      <c r="BF881" s="194">
        <f>IF(N881="snížená",J881,0)</f>
        <v>0</v>
      </c>
      <c r="BG881" s="194">
        <f>IF(N881="zákl. přenesená",J881,0)</f>
        <v>0</v>
      </c>
      <c r="BH881" s="194">
        <f>IF(N881="sníž. přenesená",J881,0)</f>
        <v>0</v>
      </c>
      <c r="BI881" s="194">
        <f>IF(N881="nulová",J881,0)</f>
        <v>0</v>
      </c>
      <c r="BJ881" s="19" t="s">
        <v>84</v>
      </c>
      <c r="BK881" s="194">
        <f>ROUND(I881*H881,2)</f>
        <v>0</v>
      </c>
      <c r="BL881" s="19" t="s">
        <v>330</v>
      </c>
      <c r="BM881" s="193" t="s">
        <v>1191</v>
      </c>
    </row>
    <row r="882" spans="1:65" s="2" customFormat="1" ht="29.25">
      <c r="A882" s="36"/>
      <c r="B882" s="37"/>
      <c r="C882" s="38"/>
      <c r="D882" s="195" t="s">
        <v>332</v>
      </c>
      <c r="E882" s="38"/>
      <c r="F882" s="196" t="s">
        <v>1192</v>
      </c>
      <c r="G882" s="38"/>
      <c r="H882" s="38"/>
      <c r="I882" s="197"/>
      <c r="J882" s="38"/>
      <c r="K882" s="38"/>
      <c r="L882" s="41"/>
      <c r="M882" s="198"/>
      <c r="N882" s="199"/>
      <c r="O882" s="66"/>
      <c r="P882" s="66"/>
      <c r="Q882" s="66"/>
      <c r="R882" s="66"/>
      <c r="S882" s="66"/>
      <c r="T882" s="67"/>
      <c r="U882" s="36"/>
      <c r="V882" s="36"/>
      <c r="W882" s="36"/>
      <c r="X882" s="36"/>
      <c r="Y882" s="36"/>
      <c r="Z882" s="36"/>
      <c r="AA882" s="36"/>
      <c r="AB882" s="36"/>
      <c r="AC882" s="36"/>
      <c r="AD882" s="36"/>
      <c r="AE882" s="36"/>
      <c r="AT882" s="19" t="s">
        <v>332</v>
      </c>
      <c r="AU882" s="19" t="s">
        <v>87</v>
      </c>
    </row>
    <row r="883" spans="1:65" s="2" customFormat="1" ht="185.25">
      <c r="A883" s="36"/>
      <c r="B883" s="37"/>
      <c r="C883" s="38"/>
      <c r="D883" s="195" t="s">
        <v>334</v>
      </c>
      <c r="E883" s="38"/>
      <c r="F883" s="200" t="s">
        <v>1137</v>
      </c>
      <c r="G883" s="38"/>
      <c r="H883" s="38"/>
      <c r="I883" s="197"/>
      <c r="J883" s="38"/>
      <c r="K883" s="38"/>
      <c r="L883" s="41"/>
      <c r="M883" s="198"/>
      <c r="N883" s="199"/>
      <c r="O883" s="66"/>
      <c r="P883" s="66"/>
      <c r="Q883" s="66"/>
      <c r="R883" s="66"/>
      <c r="S883" s="66"/>
      <c r="T883" s="67"/>
      <c r="U883" s="36"/>
      <c r="V883" s="36"/>
      <c r="W883" s="36"/>
      <c r="X883" s="36"/>
      <c r="Y883" s="36"/>
      <c r="Z883" s="36"/>
      <c r="AA883" s="36"/>
      <c r="AB883" s="36"/>
      <c r="AC883" s="36"/>
      <c r="AD883" s="36"/>
      <c r="AE883" s="36"/>
      <c r="AT883" s="19" t="s">
        <v>334</v>
      </c>
      <c r="AU883" s="19" t="s">
        <v>87</v>
      </c>
    </row>
    <row r="884" spans="1:65" s="13" customFormat="1" ht="11.25">
      <c r="B884" s="201"/>
      <c r="C884" s="202"/>
      <c r="D884" s="195" t="s">
        <v>336</v>
      </c>
      <c r="E884" s="203" t="s">
        <v>19</v>
      </c>
      <c r="F884" s="204" t="s">
        <v>200</v>
      </c>
      <c r="G884" s="202"/>
      <c r="H884" s="205">
        <v>76.316999999999993</v>
      </c>
      <c r="I884" s="206"/>
      <c r="J884" s="202"/>
      <c r="K884" s="202"/>
      <c r="L884" s="207"/>
      <c r="M884" s="208"/>
      <c r="N884" s="209"/>
      <c r="O884" s="209"/>
      <c r="P884" s="209"/>
      <c r="Q884" s="209"/>
      <c r="R884" s="209"/>
      <c r="S884" s="209"/>
      <c r="T884" s="210"/>
      <c r="AT884" s="211" t="s">
        <v>336</v>
      </c>
      <c r="AU884" s="211" t="s">
        <v>87</v>
      </c>
      <c r="AV884" s="13" t="s">
        <v>87</v>
      </c>
      <c r="AW884" s="13" t="s">
        <v>37</v>
      </c>
      <c r="AX884" s="13" t="s">
        <v>84</v>
      </c>
      <c r="AY884" s="211" t="s">
        <v>324</v>
      </c>
    </row>
    <row r="885" spans="1:65" s="2" customFormat="1" ht="14.45" customHeight="1">
      <c r="A885" s="36"/>
      <c r="B885" s="37"/>
      <c r="C885" s="182" t="s">
        <v>1193</v>
      </c>
      <c r="D885" s="182" t="s">
        <v>326</v>
      </c>
      <c r="E885" s="183" t="s">
        <v>1194</v>
      </c>
      <c r="F885" s="184" t="s">
        <v>1195</v>
      </c>
      <c r="G885" s="185" t="s">
        <v>157</v>
      </c>
      <c r="H885" s="186">
        <v>5.8570000000000002</v>
      </c>
      <c r="I885" s="187"/>
      <c r="J885" s="188">
        <f>ROUND(I885*H885,2)</f>
        <v>0</v>
      </c>
      <c r="K885" s="184" t="s">
        <v>329</v>
      </c>
      <c r="L885" s="41"/>
      <c r="M885" s="189" t="s">
        <v>19</v>
      </c>
      <c r="N885" s="190" t="s">
        <v>47</v>
      </c>
      <c r="O885" s="66"/>
      <c r="P885" s="191">
        <f>O885*H885</f>
        <v>0</v>
      </c>
      <c r="Q885" s="191">
        <v>1.0958000000000001</v>
      </c>
      <c r="R885" s="191">
        <f>Q885*H885</f>
        <v>6.4181006000000007</v>
      </c>
      <c r="S885" s="191">
        <v>0</v>
      </c>
      <c r="T885" s="192">
        <f>S885*H885</f>
        <v>0</v>
      </c>
      <c r="U885" s="36"/>
      <c r="V885" s="36"/>
      <c r="W885" s="36"/>
      <c r="X885" s="36"/>
      <c r="Y885" s="36"/>
      <c r="Z885" s="36"/>
      <c r="AA885" s="36"/>
      <c r="AB885" s="36"/>
      <c r="AC885" s="36"/>
      <c r="AD885" s="36"/>
      <c r="AE885" s="36"/>
      <c r="AR885" s="193" t="s">
        <v>330</v>
      </c>
      <c r="AT885" s="193" t="s">
        <v>326</v>
      </c>
      <c r="AU885" s="193" t="s">
        <v>87</v>
      </c>
      <c r="AY885" s="19" t="s">
        <v>324</v>
      </c>
      <c r="BE885" s="194">
        <f>IF(N885="základní",J885,0)</f>
        <v>0</v>
      </c>
      <c r="BF885" s="194">
        <f>IF(N885="snížená",J885,0)</f>
        <v>0</v>
      </c>
      <c r="BG885" s="194">
        <f>IF(N885="zákl. přenesená",J885,0)</f>
        <v>0</v>
      </c>
      <c r="BH885" s="194">
        <f>IF(N885="sníž. přenesená",J885,0)</f>
        <v>0</v>
      </c>
      <c r="BI885" s="194">
        <f>IF(N885="nulová",J885,0)</f>
        <v>0</v>
      </c>
      <c r="BJ885" s="19" t="s">
        <v>84</v>
      </c>
      <c r="BK885" s="194">
        <f>ROUND(I885*H885,2)</f>
        <v>0</v>
      </c>
      <c r="BL885" s="19" t="s">
        <v>330</v>
      </c>
      <c r="BM885" s="193" t="s">
        <v>1196</v>
      </c>
    </row>
    <row r="886" spans="1:65" s="2" customFormat="1" ht="29.25">
      <c r="A886" s="36"/>
      <c r="B886" s="37"/>
      <c r="C886" s="38"/>
      <c r="D886" s="195" t="s">
        <v>332</v>
      </c>
      <c r="E886" s="38"/>
      <c r="F886" s="196" t="s">
        <v>1197</v>
      </c>
      <c r="G886" s="38"/>
      <c r="H886" s="38"/>
      <c r="I886" s="197"/>
      <c r="J886" s="38"/>
      <c r="K886" s="38"/>
      <c r="L886" s="41"/>
      <c r="M886" s="198"/>
      <c r="N886" s="199"/>
      <c r="O886" s="66"/>
      <c r="P886" s="66"/>
      <c r="Q886" s="66"/>
      <c r="R886" s="66"/>
      <c r="S886" s="66"/>
      <c r="T886" s="67"/>
      <c r="U886" s="36"/>
      <c r="V886" s="36"/>
      <c r="W886" s="36"/>
      <c r="X886" s="36"/>
      <c r="Y886" s="36"/>
      <c r="Z886" s="36"/>
      <c r="AA886" s="36"/>
      <c r="AB886" s="36"/>
      <c r="AC886" s="36"/>
      <c r="AD886" s="36"/>
      <c r="AE886" s="36"/>
      <c r="AT886" s="19" t="s">
        <v>332</v>
      </c>
      <c r="AU886" s="19" t="s">
        <v>87</v>
      </c>
    </row>
    <row r="887" spans="1:65" s="2" customFormat="1" ht="97.5">
      <c r="A887" s="36"/>
      <c r="B887" s="37"/>
      <c r="C887" s="38"/>
      <c r="D887" s="195" t="s">
        <v>334</v>
      </c>
      <c r="E887" s="38"/>
      <c r="F887" s="200" t="s">
        <v>1198</v>
      </c>
      <c r="G887" s="38"/>
      <c r="H887" s="38"/>
      <c r="I887" s="197"/>
      <c r="J887" s="38"/>
      <c r="K887" s="38"/>
      <c r="L887" s="41"/>
      <c r="M887" s="198"/>
      <c r="N887" s="199"/>
      <c r="O887" s="66"/>
      <c r="P887" s="66"/>
      <c r="Q887" s="66"/>
      <c r="R887" s="66"/>
      <c r="S887" s="66"/>
      <c r="T887" s="67"/>
      <c r="U887" s="36"/>
      <c r="V887" s="36"/>
      <c r="W887" s="36"/>
      <c r="X887" s="36"/>
      <c r="Y887" s="36"/>
      <c r="Z887" s="36"/>
      <c r="AA887" s="36"/>
      <c r="AB887" s="36"/>
      <c r="AC887" s="36"/>
      <c r="AD887" s="36"/>
      <c r="AE887" s="36"/>
      <c r="AT887" s="19" t="s">
        <v>334</v>
      </c>
      <c r="AU887" s="19" t="s">
        <v>87</v>
      </c>
    </row>
    <row r="888" spans="1:65" s="13" customFormat="1" ht="11.25">
      <c r="B888" s="201"/>
      <c r="C888" s="202"/>
      <c r="D888" s="195" t="s">
        <v>336</v>
      </c>
      <c r="E888" s="203" t="s">
        <v>19</v>
      </c>
      <c r="F888" s="204" t="s">
        <v>1199</v>
      </c>
      <c r="G888" s="202"/>
      <c r="H888" s="205">
        <v>2.173</v>
      </c>
      <c r="I888" s="206"/>
      <c r="J888" s="202"/>
      <c r="K888" s="202"/>
      <c r="L888" s="207"/>
      <c r="M888" s="208"/>
      <c r="N888" s="209"/>
      <c r="O888" s="209"/>
      <c r="P888" s="209"/>
      <c r="Q888" s="209"/>
      <c r="R888" s="209"/>
      <c r="S888" s="209"/>
      <c r="T888" s="210"/>
      <c r="AT888" s="211" t="s">
        <v>336</v>
      </c>
      <c r="AU888" s="211" t="s">
        <v>87</v>
      </c>
      <c r="AV888" s="13" t="s">
        <v>87</v>
      </c>
      <c r="AW888" s="13" t="s">
        <v>37</v>
      </c>
      <c r="AX888" s="13" t="s">
        <v>76</v>
      </c>
      <c r="AY888" s="211" t="s">
        <v>324</v>
      </c>
    </row>
    <row r="889" spans="1:65" s="13" customFormat="1" ht="11.25">
      <c r="B889" s="201"/>
      <c r="C889" s="202"/>
      <c r="D889" s="195" t="s">
        <v>336</v>
      </c>
      <c r="E889" s="203" t="s">
        <v>19</v>
      </c>
      <c r="F889" s="204" t="s">
        <v>1200</v>
      </c>
      <c r="G889" s="202"/>
      <c r="H889" s="205">
        <v>0.93700000000000006</v>
      </c>
      <c r="I889" s="206"/>
      <c r="J889" s="202"/>
      <c r="K889" s="202"/>
      <c r="L889" s="207"/>
      <c r="M889" s="208"/>
      <c r="N889" s="209"/>
      <c r="O889" s="209"/>
      <c r="P889" s="209"/>
      <c r="Q889" s="209"/>
      <c r="R889" s="209"/>
      <c r="S889" s="209"/>
      <c r="T889" s="210"/>
      <c r="AT889" s="211" t="s">
        <v>336</v>
      </c>
      <c r="AU889" s="211" t="s">
        <v>87</v>
      </c>
      <c r="AV889" s="13" t="s">
        <v>87</v>
      </c>
      <c r="AW889" s="13" t="s">
        <v>37</v>
      </c>
      <c r="AX889" s="13" t="s">
        <v>76</v>
      </c>
      <c r="AY889" s="211" t="s">
        <v>324</v>
      </c>
    </row>
    <row r="890" spans="1:65" s="13" customFormat="1" ht="11.25">
      <c r="B890" s="201"/>
      <c r="C890" s="202"/>
      <c r="D890" s="195" t="s">
        <v>336</v>
      </c>
      <c r="E890" s="203" t="s">
        <v>19</v>
      </c>
      <c r="F890" s="204" t="s">
        <v>1201</v>
      </c>
      <c r="G890" s="202"/>
      <c r="H890" s="205">
        <v>1.383</v>
      </c>
      <c r="I890" s="206"/>
      <c r="J890" s="202"/>
      <c r="K890" s="202"/>
      <c r="L890" s="207"/>
      <c r="M890" s="208"/>
      <c r="N890" s="209"/>
      <c r="O890" s="209"/>
      <c r="P890" s="209"/>
      <c r="Q890" s="209"/>
      <c r="R890" s="209"/>
      <c r="S890" s="209"/>
      <c r="T890" s="210"/>
      <c r="AT890" s="211" t="s">
        <v>336</v>
      </c>
      <c r="AU890" s="211" t="s">
        <v>87</v>
      </c>
      <c r="AV890" s="13" t="s">
        <v>87</v>
      </c>
      <c r="AW890" s="13" t="s">
        <v>37</v>
      </c>
      <c r="AX890" s="13" t="s">
        <v>76</v>
      </c>
      <c r="AY890" s="211" t="s">
        <v>324</v>
      </c>
    </row>
    <row r="891" spans="1:65" s="13" customFormat="1" ht="11.25">
      <c r="B891" s="201"/>
      <c r="C891" s="202"/>
      <c r="D891" s="195" t="s">
        <v>336</v>
      </c>
      <c r="E891" s="203" t="s">
        <v>19</v>
      </c>
      <c r="F891" s="204" t="s">
        <v>1202</v>
      </c>
      <c r="G891" s="202"/>
      <c r="H891" s="205">
        <v>1.3640000000000001</v>
      </c>
      <c r="I891" s="206"/>
      <c r="J891" s="202"/>
      <c r="K891" s="202"/>
      <c r="L891" s="207"/>
      <c r="M891" s="208"/>
      <c r="N891" s="209"/>
      <c r="O891" s="209"/>
      <c r="P891" s="209"/>
      <c r="Q891" s="209"/>
      <c r="R891" s="209"/>
      <c r="S891" s="209"/>
      <c r="T891" s="210"/>
      <c r="AT891" s="211" t="s">
        <v>336</v>
      </c>
      <c r="AU891" s="211" t="s">
        <v>87</v>
      </c>
      <c r="AV891" s="13" t="s">
        <v>87</v>
      </c>
      <c r="AW891" s="13" t="s">
        <v>37</v>
      </c>
      <c r="AX891" s="13" t="s">
        <v>76</v>
      </c>
      <c r="AY891" s="211" t="s">
        <v>324</v>
      </c>
    </row>
    <row r="892" spans="1:65" s="14" customFormat="1" ht="11.25">
      <c r="B892" s="212"/>
      <c r="C892" s="213"/>
      <c r="D892" s="195" t="s">
        <v>336</v>
      </c>
      <c r="E892" s="214" t="s">
        <v>19</v>
      </c>
      <c r="F892" s="215" t="s">
        <v>349</v>
      </c>
      <c r="G892" s="213"/>
      <c r="H892" s="216">
        <v>5.8570000000000002</v>
      </c>
      <c r="I892" s="217"/>
      <c r="J892" s="213"/>
      <c r="K892" s="213"/>
      <c r="L892" s="218"/>
      <c r="M892" s="219"/>
      <c r="N892" s="220"/>
      <c r="O892" s="220"/>
      <c r="P892" s="220"/>
      <c r="Q892" s="220"/>
      <c r="R892" s="220"/>
      <c r="S892" s="220"/>
      <c r="T892" s="221"/>
      <c r="AT892" s="222" t="s">
        <v>336</v>
      </c>
      <c r="AU892" s="222" t="s">
        <v>87</v>
      </c>
      <c r="AV892" s="14" t="s">
        <v>330</v>
      </c>
      <c r="AW892" s="14" t="s">
        <v>37</v>
      </c>
      <c r="AX892" s="14" t="s">
        <v>84</v>
      </c>
      <c r="AY892" s="222" t="s">
        <v>324</v>
      </c>
    </row>
    <row r="893" spans="1:65" s="2" customFormat="1" ht="14.45" customHeight="1">
      <c r="A893" s="36"/>
      <c r="B893" s="37"/>
      <c r="C893" s="182" t="s">
        <v>1203</v>
      </c>
      <c r="D893" s="182" t="s">
        <v>326</v>
      </c>
      <c r="E893" s="183" t="s">
        <v>1204</v>
      </c>
      <c r="F893" s="184" t="s">
        <v>1205</v>
      </c>
      <c r="G893" s="185" t="s">
        <v>157</v>
      </c>
      <c r="H893" s="186">
        <v>7.8540000000000001</v>
      </c>
      <c r="I893" s="187"/>
      <c r="J893" s="188">
        <f>ROUND(I893*H893,2)</f>
        <v>0</v>
      </c>
      <c r="K893" s="184" t="s">
        <v>329</v>
      </c>
      <c r="L893" s="41"/>
      <c r="M893" s="189" t="s">
        <v>19</v>
      </c>
      <c r="N893" s="190" t="s">
        <v>47</v>
      </c>
      <c r="O893" s="66"/>
      <c r="P893" s="191">
        <f>O893*H893</f>
        <v>0</v>
      </c>
      <c r="Q893" s="191">
        <v>1.0563100000000001</v>
      </c>
      <c r="R893" s="191">
        <f>Q893*H893</f>
        <v>8.2962587400000007</v>
      </c>
      <c r="S893" s="191">
        <v>0</v>
      </c>
      <c r="T893" s="192">
        <f>S893*H893</f>
        <v>0</v>
      </c>
      <c r="U893" s="36"/>
      <c r="V893" s="36"/>
      <c r="W893" s="36"/>
      <c r="X893" s="36"/>
      <c r="Y893" s="36"/>
      <c r="Z893" s="36"/>
      <c r="AA893" s="36"/>
      <c r="AB893" s="36"/>
      <c r="AC893" s="36"/>
      <c r="AD893" s="36"/>
      <c r="AE893" s="36"/>
      <c r="AR893" s="193" t="s">
        <v>330</v>
      </c>
      <c r="AT893" s="193" t="s">
        <v>326</v>
      </c>
      <c r="AU893" s="193" t="s">
        <v>87</v>
      </c>
      <c r="AY893" s="19" t="s">
        <v>324</v>
      </c>
      <c r="BE893" s="194">
        <f>IF(N893="základní",J893,0)</f>
        <v>0</v>
      </c>
      <c r="BF893" s="194">
        <f>IF(N893="snížená",J893,0)</f>
        <v>0</v>
      </c>
      <c r="BG893" s="194">
        <f>IF(N893="zákl. přenesená",J893,0)</f>
        <v>0</v>
      </c>
      <c r="BH893" s="194">
        <f>IF(N893="sníž. přenesená",J893,0)</f>
        <v>0</v>
      </c>
      <c r="BI893" s="194">
        <f>IF(N893="nulová",J893,0)</f>
        <v>0</v>
      </c>
      <c r="BJ893" s="19" t="s">
        <v>84</v>
      </c>
      <c r="BK893" s="194">
        <f>ROUND(I893*H893,2)</f>
        <v>0</v>
      </c>
      <c r="BL893" s="19" t="s">
        <v>330</v>
      </c>
      <c r="BM893" s="193" t="s">
        <v>1206</v>
      </c>
    </row>
    <row r="894" spans="1:65" s="2" customFormat="1" ht="29.25">
      <c r="A894" s="36"/>
      <c r="B894" s="37"/>
      <c r="C894" s="38"/>
      <c r="D894" s="195" t="s">
        <v>332</v>
      </c>
      <c r="E894" s="38"/>
      <c r="F894" s="196" t="s">
        <v>1207</v>
      </c>
      <c r="G894" s="38"/>
      <c r="H894" s="38"/>
      <c r="I894" s="197"/>
      <c r="J894" s="38"/>
      <c r="K894" s="38"/>
      <c r="L894" s="41"/>
      <c r="M894" s="198"/>
      <c r="N894" s="199"/>
      <c r="O894" s="66"/>
      <c r="P894" s="66"/>
      <c r="Q894" s="66"/>
      <c r="R894" s="66"/>
      <c r="S894" s="66"/>
      <c r="T894" s="67"/>
      <c r="U894" s="36"/>
      <c r="V894" s="36"/>
      <c r="W894" s="36"/>
      <c r="X894" s="36"/>
      <c r="Y894" s="36"/>
      <c r="Z894" s="36"/>
      <c r="AA894" s="36"/>
      <c r="AB894" s="36"/>
      <c r="AC894" s="36"/>
      <c r="AD894" s="36"/>
      <c r="AE894" s="36"/>
      <c r="AT894" s="19" t="s">
        <v>332</v>
      </c>
      <c r="AU894" s="19" t="s">
        <v>87</v>
      </c>
    </row>
    <row r="895" spans="1:65" s="2" customFormat="1" ht="97.5">
      <c r="A895" s="36"/>
      <c r="B895" s="37"/>
      <c r="C895" s="38"/>
      <c r="D895" s="195" t="s">
        <v>334</v>
      </c>
      <c r="E895" s="38"/>
      <c r="F895" s="200" t="s">
        <v>1198</v>
      </c>
      <c r="G895" s="38"/>
      <c r="H895" s="38"/>
      <c r="I895" s="197"/>
      <c r="J895" s="38"/>
      <c r="K895" s="38"/>
      <c r="L895" s="41"/>
      <c r="M895" s="198"/>
      <c r="N895" s="199"/>
      <c r="O895" s="66"/>
      <c r="P895" s="66"/>
      <c r="Q895" s="66"/>
      <c r="R895" s="66"/>
      <c r="S895" s="66"/>
      <c r="T895" s="67"/>
      <c r="U895" s="36"/>
      <c r="V895" s="36"/>
      <c r="W895" s="36"/>
      <c r="X895" s="36"/>
      <c r="Y895" s="36"/>
      <c r="Z895" s="36"/>
      <c r="AA895" s="36"/>
      <c r="AB895" s="36"/>
      <c r="AC895" s="36"/>
      <c r="AD895" s="36"/>
      <c r="AE895" s="36"/>
      <c r="AT895" s="19" t="s">
        <v>334</v>
      </c>
      <c r="AU895" s="19" t="s">
        <v>87</v>
      </c>
    </row>
    <row r="896" spans="1:65" s="13" customFormat="1" ht="11.25">
      <c r="B896" s="201"/>
      <c r="C896" s="202"/>
      <c r="D896" s="195" t="s">
        <v>336</v>
      </c>
      <c r="E896" s="203" t="s">
        <v>19</v>
      </c>
      <c r="F896" s="204" t="s">
        <v>1208</v>
      </c>
      <c r="G896" s="202"/>
      <c r="H896" s="205">
        <v>3.3740000000000001</v>
      </c>
      <c r="I896" s="206"/>
      <c r="J896" s="202"/>
      <c r="K896" s="202"/>
      <c r="L896" s="207"/>
      <c r="M896" s="208"/>
      <c r="N896" s="209"/>
      <c r="O896" s="209"/>
      <c r="P896" s="209"/>
      <c r="Q896" s="209"/>
      <c r="R896" s="209"/>
      <c r="S896" s="209"/>
      <c r="T896" s="210"/>
      <c r="AT896" s="211" t="s">
        <v>336</v>
      </c>
      <c r="AU896" s="211" t="s">
        <v>87</v>
      </c>
      <c r="AV896" s="13" t="s">
        <v>87</v>
      </c>
      <c r="AW896" s="13" t="s">
        <v>37</v>
      </c>
      <c r="AX896" s="13" t="s">
        <v>76</v>
      </c>
      <c r="AY896" s="211" t="s">
        <v>324</v>
      </c>
    </row>
    <row r="897" spans="1:65" s="13" customFormat="1" ht="11.25">
      <c r="B897" s="201"/>
      <c r="C897" s="202"/>
      <c r="D897" s="195" t="s">
        <v>336</v>
      </c>
      <c r="E897" s="203" t="s">
        <v>19</v>
      </c>
      <c r="F897" s="204" t="s">
        <v>1209</v>
      </c>
      <c r="G897" s="202"/>
      <c r="H897" s="205">
        <v>1.272</v>
      </c>
      <c r="I897" s="206"/>
      <c r="J897" s="202"/>
      <c r="K897" s="202"/>
      <c r="L897" s="207"/>
      <c r="M897" s="208"/>
      <c r="N897" s="209"/>
      <c r="O897" s="209"/>
      <c r="P897" s="209"/>
      <c r="Q897" s="209"/>
      <c r="R897" s="209"/>
      <c r="S897" s="209"/>
      <c r="T897" s="210"/>
      <c r="AT897" s="211" t="s">
        <v>336</v>
      </c>
      <c r="AU897" s="211" t="s">
        <v>87</v>
      </c>
      <c r="AV897" s="13" t="s">
        <v>87</v>
      </c>
      <c r="AW897" s="13" t="s">
        <v>37</v>
      </c>
      <c r="AX897" s="13" t="s">
        <v>76</v>
      </c>
      <c r="AY897" s="211" t="s">
        <v>324</v>
      </c>
    </row>
    <row r="898" spans="1:65" s="13" customFormat="1" ht="11.25">
      <c r="B898" s="201"/>
      <c r="C898" s="202"/>
      <c r="D898" s="195" t="s">
        <v>336</v>
      </c>
      <c r="E898" s="203" t="s">
        <v>19</v>
      </c>
      <c r="F898" s="204" t="s">
        <v>1210</v>
      </c>
      <c r="G898" s="202"/>
      <c r="H898" s="205">
        <v>2.19</v>
      </c>
      <c r="I898" s="206"/>
      <c r="J898" s="202"/>
      <c r="K898" s="202"/>
      <c r="L898" s="207"/>
      <c r="M898" s="208"/>
      <c r="N898" s="209"/>
      <c r="O898" s="209"/>
      <c r="P898" s="209"/>
      <c r="Q898" s="209"/>
      <c r="R898" s="209"/>
      <c r="S898" s="209"/>
      <c r="T898" s="210"/>
      <c r="AT898" s="211" t="s">
        <v>336</v>
      </c>
      <c r="AU898" s="211" t="s">
        <v>87</v>
      </c>
      <c r="AV898" s="13" t="s">
        <v>87</v>
      </c>
      <c r="AW898" s="13" t="s">
        <v>37</v>
      </c>
      <c r="AX898" s="13" t="s">
        <v>76</v>
      </c>
      <c r="AY898" s="211" t="s">
        <v>324</v>
      </c>
    </row>
    <row r="899" spans="1:65" s="13" customFormat="1" ht="11.25">
      <c r="B899" s="201"/>
      <c r="C899" s="202"/>
      <c r="D899" s="195" t="s">
        <v>336</v>
      </c>
      <c r="E899" s="203" t="s">
        <v>19</v>
      </c>
      <c r="F899" s="204" t="s">
        <v>1211</v>
      </c>
      <c r="G899" s="202"/>
      <c r="H899" s="205">
        <v>0.94099999999999995</v>
      </c>
      <c r="I899" s="206"/>
      <c r="J899" s="202"/>
      <c r="K899" s="202"/>
      <c r="L899" s="207"/>
      <c r="M899" s="208"/>
      <c r="N899" s="209"/>
      <c r="O899" s="209"/>
      <c r="P899" s="209"/>
      <c r="Q899" s="209"/>
      <c r="R899" s="209"/>
      <c r="S899" s="209"/>
      <c r="T899" s="210"/>
      <c r="AT899" s="211" t="s">
        <v>336</v>
      </c>
      <c r="AU899" s="211" t="s">
        <v>87</v>
      </c>
      <c r="AV899" s="13" t="s">
        <v>87</v>
      </c>
      <c r="AW899" s="13" t="s">
        <v>37</v>
      </c>
      <c r="AX899" s="13" t="s">
        <v>76</v>
      </c>
      <c r="AY899" s="211" t="s">
        <v>324</v>
      </c>
    </row>
    <row r="900" spans="1:65" s="16" customFormat="1" ht="11.25">
      <c r="B900" s="233"/>
      <c r="C900" s="234"/>
      <c r="D900" s="195" t="s">
        <v>336</v>
      </c>
      <c r="E900" s="235" t="s">
        <v>19</v>
      </c>
      <c r="F900" s="236" t="s">
        <v>550</v>
      </c>
      <c r="G900" s="234"/>
      <c r="H900" s="237">
        <v>7.7770000000000001</v>
      </c>
      <c r="I900" s="238"/>
      <c r="J900" s="234"/>
      <c r="K900" s="234"/>
      <c r="L900" s="239"/>
      <c r="M900" s="240"/>
      <c r="N900" s="241"/>
      <c r="O900" s="241"/>
      <c r="P900" s="241"/>
      <c r="Q900" s="241"/>
      <c r="R900" s="241"/>
      <c r="S900" s="241"/>
      <c r="T900" s="242"/>
      <c r="AT900" s="243" t="s">
        <v>336</v>
      </c>
      <c r="AU900" s="243" t="s">
        <v>87</v>
      </c>
      <c r="AV900" s="16" t="s">
        <v>343</v>
      </c>
      <c r="AW900" s="16" t="s">
        <v>37</v>
      </c>
      <c r="AX900" s="16" t="s">
        <v>76</v>
      </c>
      <c r="AY900" s="243" t="s">
        <v>324</v>
      </c>
    </row>
    <row r="901" spans="1:65" s="15" customFormat="1" ht="11.25">
      <c r="B901" s="223"/>
      <c r="C901" s="224"/>
      <c r="D901" s="195" t="s">
        <v>336</v>
      </c>
      <c r="E901" s="225" t="s">
        <v>19</v>
      </c>
      <c r="F901" s="226" t="s">
        <v>1212</v>
      </c>
      <c r="G901" s="224"/>
      <c r="H901" s="225" t="s">
        <v>19</v>
      </c>
      <c r="I901" s="227"/>
      <c r="J901" s="224"/>
      <c r="K901" s="224"/>
      <c r="L901" s="228"/>
      <c r="M901" s="229"/>
      <c r="N901" s="230"/>
      <c r="O901" s="230"/>
      <c r="P901" s="230"/>
      <c r="Q901" s="230"/>
      <c r="R901" s="230"/>
      <c r="S901" s="230"/>
      <c r="T901" s="231"/>
      <c r="AT901" s="232" t="s">
        <v>336</v>
      </c>
      <c r="AU901" s="232" t="s">
        <v>87</v>
      </c>
      <c r="AV901" s="15" t="s">
        <v>84</v>
      </c>
      <c r="AW901" s="15" t="s">
        <v>37</v>
      </c>
      <c r="AX901" s="15" t="s">
        <v>76</v>
      </c>
      <c r="AY901" s="232" t="s">
        <v>324</v>
      </c>
    </row>
    <row r="902" spans="1:65" s="13" customFormat="1" ht="11.25">
      <c r="B902" s="201"/>
      <c r="C902" s="202"/>
      <c r="D902" s="195" t="s">
        <v>336</v>
      </c>
      <c r="E902" s="203" t="s">
        <v>19</v>
      </c>
      <c r="F902" s="204" t="s">
        <v>1213</v>
      </c>
      <c r="G902" s="202"/>
      <c r="H902" s="205">
        <v>7.6999999999999999E-2</v>
      </c>
      <c r="I902" s="206"/>
      <c r="J902" s="202"/>
      <c r="K902" s="202"/>
      <c r="L902" s="207"/>
      <c r="M902" s="208"/>
      <c r="N902" s="209"/>
      <c r="O902" s="209"/>
      <c r="P902" s="209"/>
      <c r="Q902" s="209"/>
      <c r="R902" s="209"/>
      <c r="S902" s="209"/>
      <c r="T902" s="210"/>
      <c r="AT902" s="211" t="s">
        <v>336</v>
      </c>
      <c r="AU902" s="211" t="s">
        <v>87</v>
      </c>
      <c r="AV902" s="13" t="s">
        <v>87</v>
      </c>
      <c r="AW902" s="13" t="s">
        <v>37</v>
      </c>
      <c r="AX902" s="13" t="s">
        <v>76</v>
      </c>
      <c r="AY902" s="211" t="s">
        <v>324</v>
      </c>
    </row>
    <row r="903" spans="1:65" s="16" customFormat="1" ht="11.25">
      <c r="B903" s="233"/>
      <c r="C903" s="234"/>
      <c r="D903" s="195" t="s">
        <v>336</v>
      </c>
      <c r="E903" s="235" t="s">
        <v>19</v>
      </c>
      <c r="F903" s="236" t="s">
        <v>550</v>
      </c>
      <c r="G903" s="234"/>
      <c r="H903" s="237">
        <v>7.6999999999999999E-2</v>
      </c>
      <c r="I903" s="238"/>
      <c r="J903" s="234"/>
      <c r="K903" s="234"/>
      <c r="L903" s="239"/>
      <c r="M903" s="240"/>
      <c r="N903" s="241"/>
      <c r="O903" s="241"/>
      <c r="P903" s="241"/>
      <c r="Q903" s="241"/>
      <c r="R903" s="241"/>
      <c r="S903" s="241"/>
      <c r="T903" s="242"/>
      <c r="AT903" s="243" t="s">
        <v>336</v>
      </c>
      <c r="AU903" s="243" t="s">
        <v>87</v>
      </c>
      <c r="AV903" s="16" t="s">
        <v>343</v>
      </c>
      <c r="AW903" s="16" t="s">
        <v>37</v>
      </c>
      <c r="AX903" s="16" t="s">
        <v>76</v>
      </c>
      <c r="AY903" s="243" t="s">
        <v>324</v>
      </c>
    </row>
    <row r="904" spans="1:65" s="14" customFormat="1" ht="11.25">
      <c r="B904" s="212"/>
      <c r="C904" s="213"/>
      <c r="D904" s="195" t="s">
        <v>336</v>
      </c>
      <c r="E904" s="214" t="s">
        <v>19</v>
      </c>
      <c r="F904" s="215" t="s">
        <v>349</v>
      </c>
      <c r="G904" s="213"/>
      <c r="H904" s="216">
        <v>7.8540000000000001</v>
      </c>
      <c r="I904" s="217"/>
      <c r="J904" s="213"/>
      <c r="K904" s="213"/>
      <c r="L904" s="218"/>
      <c r="M904" s="219"/>
      <c r="N904" s="220"/>
      <c r="O904" s="220"/>
      <c r="P904" s="220"/>
      <c r="Q904" s="220"/>
      <c r="R904" s="220"/>
      <c r="S904" s="220"/>
      <c r="T904" s="221"/>
      <c r="AT904" s="222" t="s">
        <v>336</v>
      </c>
      <c r="AU904" s="222" t="s">
        <v>87</v>
      </c>
      <c r="AV904" s="14" t="s">
        <v>330</v>
      </c>
      <c r="AW904" s="14" t="s">
        <v>37</v>
      </c>
      <c r="AX904" s="14" t="s">
        <v>84</v>
      </c>
      <c r="AY904" s="222" t="s">
        <v>324</v>
      </c>
    </row>
    <row r="905" spans="1:65" s="2" customFormat="1" ht="14.45" customHeight="1">
      <c r="A905" s="36"/>
      <c r="B905" s="37"/>
      <c r="C905" s="182" t="s">
        <v>1214</v>
      </c>
      <c r="D905" s="182" t="s">
        <v>326</v>
      </c>
      <c r="E905" s="183" t="s">
        <v>1215</v>
      </c>
      <c r="F905" s="184" t="s">
        <v>1216</v>
      </c>
      <c r="G905" s="185" t="s">
        <v>157</v>
      </c>
      <c r="H905" s="186">
        <v>1.2170000000000001</v>
      </c>
      <c r="I905" s="187"/>
      <c r="J905" s="188">
        <f>ROUND(I905*H905,2)</f>
        <v>0</v>
      </c>
      <c r="K905" s="184" t="s">
        <v>329</v>
      </c>
      <c r="L905" s="41"/>
      <c r="M905" s="189" t="s">
        <v>19</v>
      </c>
      <c r="N905" s="190" t="s">
        <v>47</v>
      </c>
      <c r="O905" s="66"/>
      <c r="P905" s="191">
        <f>O905*H905</f>
        <v>0</v>
      </c>
      <c r="Q905" s="191">
        <v>1.0395099999999999</v>
      </c>
      <c r="R905" s="191">
        <f>Q905*H905</f>
        <v>1.2650836700000001</v>
      </c>
      <c r="S905" s="191">
        <v>0</v>
      </c>
      <c r="T905" s="192">
        <f>S905*H905</f>
        <v>0</v>
      </c>
      <c r="U905" s="36"/>
      <c r="V905" s="36"/>
      <c r="W905" s="36"/>
      <c r="X905" s="36"/>
      <c r="Y905" s="36"/>
      <c r="Z905" s="36"/>
      <c r="AA905" s="36"/>
      <c r="AB905" s="36"/>
      <c r="AC905" s="36"/>
      <c r="AD905" s="36"/>
      <c r="AE905" s="36"/>
      <c r="AR905" s="193" t="s">
        <v>330</v>
      </c>
      <c r="AT905" s="193" t="s">
        <v>326</v>
      </c>
      <c r="AU905" s="193" t="s">
        <v>87</v>
      </c>
      <c r="AY905" s="19" t="s">
        <v>324</v>
      </c>
      <c r="BE905" s="194">
        <f>IF(N905="základní",J905,0)</f>
        <v>0</v>
      </c>
      <c r="BF905" s="194">
        <f>IF(N905="snížená",J905,0)</f>
        <v>0</v>
      </c>
      <c r="BG905" s="194">
        <f>IF(N905="zákl. přenesená",J905,0)</f>
        <v>0</v>
      </c>
      <c r="BH905" s="194">
        <f>IF(N905="sníž. přenesená",J905,0)</f>
        <v>0</v>
      </c>
      <c r="BI905" s="194">
        <f>IF(N905="nulová",J905,0)</f>
        <v>0</v>
      </c>
      <c r="BJ905" s="19" t="s">
        <v>84</v>
      </c>
      <c r="BK905" s="194">
        <f>ROUND(I905*H905,2)</f>
        <v>0</v>
      </c>
      <c r="BL905" s="19" t="s">
        <v>330</v>
      </c>
      <c r="BM905" s="193" t="s">
        <v>1217</v>
      </c>
    </row>
    <row r="906" spans="1:65" s="2" customFormat="1" ht="29.25">
      <c r="A906" s="36"/>
      <c r="B906" s="37"/>
      <c r="C906" s="38"/>
      <c r="D906" s="195" t="s">
        <v>332</v>
      </c>
      <c r="E906" s="38"/>
      <c r="F906" s="196" t="s">
        <v>1218</v>
      </c>
      <c r="G906" s="38"/>
      <c r="H906" s="38"/>
      <c r="I906" s="197"/>
      <c r="J906" s="38"/>
      <c r="K906" s="38"/>
      <c r="L906" s="41"/>
      <c r="M906" s="198"/>
      <c r="N906" s="199"/>
      <c r="O906" s="66"/>
      <c r="P906" s="66"/>
      <c r="Q906" s="66"/>
      <c r="R906" s="66"/>
      <c r="S906" s="66"/>
      <c r="T906" s="67"/>
      <c r="U906" s="36"/>
      <c r="V906" s="36"/>
      <c r="W906" s="36"/>
      <c r="X906" s="36"/>
      <c r="Y906" s="36"/>
      <c r="Z906" s="36"/>
      <c r="AA906" s="36"/>
      <c r="AB906" s="36"/>
      <c r="AC906" s="36"/>
      <c r="AD906" s="36"/>
      <c r="AE906" s="36"/>
      <c r="AT906" s="19" t="s">
        <v>332</v>
      </c>
      <c r="AU906" s="19" t="s">
        <v>87</v>
      </c>
    </row>
    <row r="907" spans="1:65" s="2" customFormat="1" ht="97.5">
      <c r="A907" s="36"/>
      <c r="B907" s="37"/>
      <c r="C907" s="38"/>
      <c r="D907" s="195" t="s">
        <v>334</v>
      </c>
      <c r="E907" s="38"/>
      <c r="F907" s="200" t="s">
        <v>1198</v>
      </c>
      <c r="G907" s="38"/>
      <c r="H907" s="38"/>
      <c r="I907" s="197"/>
      <c r="J907" s="38"/>
      <c r="K907" s="38"/>
      <c r="L907" s="41"/>
      <c r="M907" s="198"/>
      <c r="N907" s="199"/>
      <c r="O907" s="66"/>
      <c r="P907" s="66"/>
      <c r="Q907" s="66"/>
      <c r="R907" s="66"/>
      <c r="S907" s="66"/>
      <c r="T907" s="67"/>
      <c r="U907" s="36"/>
      <c r="V907" s="36"/>
      <c r="W907" s="36"/>
      <c r="X907" s="36"/>
      <c r="Y907" s="36"/>
      <c r="Z907" s="36"/>
      <c r="AA907" s="36"/>
      <c r="AB907" s="36"/>
      <c r="AC907" s="36"/>
      <c r="AD907" s="36"/>
      <c r="AE907" s="36"/>
      <c r="AT907" s="19" t="s">
        <v>334</v>
      </c>
      <c r="AU907" s="19" t="s">
        <v>87</v>
      </c>
    </row>
    <row r="908" spans="1:65" s="15" customFormat="1" ht="11.25">
      <c r="B908" s="223"/>
      <c r="C908" s="224"/>
      <c r="D908" s="195" t="s">
        <v>336</v>
      </c>
      <c r="E908" s="225" t="s">
        <v>19</v>
      </c>
      <c r="F908" s="226" t="s">
        <v>1219</v>
      </c>
      <c r="G908" s="224"/>
      <c r="H908" s="225" t="s">
        <v>19</v>
      </c>
      <c r="I908" s="227"/>
      <c r="J908" s="224"/>
      <c r="K908" s="224"/>
      <c r="L908" s="228"/>
      <c r="M908" s="229"/>
      <c r="N908" s="230"/>
      <c r="O908" s="230"/>
      <c r="P908" s="230"/>
      <c r="Q908" s="230"/>
      <c r="R908" s="230"/>
      <c r="S908" s="230"/>
      <c r="T908" s="231"/>
      <c r="AT908" s="232" t="s">
        <v>336</v>
      </c>
      <c r="AU908" s="232" t="s">
        <v>87</v>
      </c>
      <c r="AV908" s="15" t="s">
        <v>84</v>
      </c>
      <c r="AW908" s="15" t="s">
        <v>37</v>
      </c>
      <c r="AX908" s="15" t="s">
        <v>76</v>
      </c>
      <c r="AY908" s="232" t="s">
        <v>324</v>
      </c>
    </row>
    <row r="909" spans="1:65" s="13" customFormat="1" ht="11.25">
      <c r="B909" s="201"/>
      <c r="C909" s="202"/>
      <c r="D909" s="195" t="s">
        <v>336</v>
      </c>
      <c r="E909" s="203" t="s">
        <v>19</v>
      </c>
      <c r="F909" s="204" t="s">
        <v>1220</v>
      </c>
      <c r="G909" s="202"/>
      <c r="H909" s="205">
        <v>0.68700000000000006</v>
      </c>
      <c r="I909" s="206"/>
      <c r="J909" s="202"/>
      <c r="K909" s="202"/>
      <c r="L909" s="207"/>
      <c r="M909" s="208"/>
      <c r="N909" s="209"/>
      <c r="O909" s="209"/>
      <c r="P909" s="209"/>
      <c r="Q909" s="209"/>
      <c r="R909" s="209"/>
      <c r="S909" s="209"/>
      <c r="T909" s="210"/>
      <c r="AT909" s="211" t="s">
        <v>336</v>
      </c>
      <c r="AU909" s="211" t="s">
        <v>87</v>
      </c>
      <c r="AV909" s="13" t="s">
        <v>87</v>
      </c>
      <c r="AW909" s="13" t="s">
        <v>37</v>
      </c>
      <c r="AX909" s="13" t="s">
        <v>76</v>
      </c>
      <c r="AY909" s="211" t="s">
        <v>324</v>
      </c>
    </row>
    <row r="910" spans="1:65" s="15" customFormat="1" ht="11.25">
      <c r="B910" s="223"/>
      <c r="C910" s="224"/>
      <c r="D910" s="195" t="s">
        <v>336</v>
      </c>
      <c r="E910" s="225" t="s">
        <v>19</v>
      </c>
      <c r="F910" s="226" t="s">
        <v>1221</v>
      </c>
      <c r="G910" s="224"/>
      <c r="H910" s="225" t="s">
        <v>19</v>
      </c>
      <c r="I910" s="227"/>
      <c r="J910" s="224"/>
      <c r="K910" s="224"/>
      <c r="L910" s="228"/>
      <c r="M910" s="229"/>
      <c r="N910" s="230"/>
      <c r="O910" s="230"/>
      <c r="P910" s="230"/>
      <c r="Q910" s="230"/>
      <c r="R910" s="230"/>
      <c r="S910" s="230"/>
      <c r="T910" s="231"/>
      <c r="AT910" s="232" t="s">
        <v>336</v>
      </c>
      <c r="AU910" s="232" t="s">
        <v>87</v>
      </c>
      <c r="AV910" s="15" t="s">
        <v>84</v>
      </c>
      <c r="AW910" s="15" t="s">
        <v>37</v>
      </c>
      <c r="AX910" s="15" t="s">
        <v>76</v>
      </c>
      <c r="AY910" s="232" t="s">
        <v>324</v>
      </c>
    </row>
    <row r="911" spans="1:65" s="13" customFormat="1" ht="11.25">
      <c r="B911" s="201"/>
      <c r="C911" s="202"/>
      <c r="D911" s="195" t="s">
        <v>336</v>
      </c>
      <c r="E911" s="203" t="s">
        <v>19</v>
      </c>
      <c r="F911" s="204" t="s">
        <v>1222</v>
      </c>
      <c r="G911" s="202"/>
      <c r="H911" s="205">
        <v>0.128</v>
      </c>
      <c r="I911" s="206"/>
      <c r="J911" s="202"/>
      <c r="K911" s="202"/>
      <c r="L911" s="207"/>
      <c r="M911" s="208"/>
      <c r="N911" s="209"/>
      <c r="O911" s="209"/>
      <c r="P911" s="209"/>
      <c r="Q911" s="209"/>
      <c r="R911" s="209"/>
      <c r="S911" s="209"/>
      <c r="T911" s="210"/>
      <c r="AT911" s="211" t="s">
        <v>336</v>
      </c>
      <c r="AU911" s="211" t="s">
        <v>87</v>
      </c>
      <c r="AV911" s="13" t="s">
        <v>87</v>
      </c>
      <c r="AW911" s="13" t="s">
        <v>37</v>
      </c>
      <c r="AX911" s="13" t="s">
        <v>76</v>
      </c>
      <c r="AY911" s="211" t="s">
        <v>324</v>
      </c>
    </row>
    <row r="912" spans="1:65" s="15" customFormat="1" ht="11.25">
      <c r="B912" s="223"/>
      <c r="C912" s="224"/>
      <c r="D912" s="195" t="s">
        <v>336</v>
      </c>
      <c r="E912" s="225" t="s">
        <v>19</v>
      </c>
      <c r="F912" s="226" t="s">
        <v>1223</v>
      </c>
      <c r="G912" s="224"/>
      <c r="H912" s="225" t="s">
        <v>19</v>
      </c>
      <c r="I912" s="227"/>
      <c r="J912" s="224"/>
      <c r="K912" s="224"/>
      <c r="L912" s="228"/>
      <c r="M912" s="229"/>
      <c r="N912" s="230"/>
      <c r="O912" s="230"/>
      <c r="P912" s="230"/>
      <c r="Q912" s="230"/>
      <c r="R912" s="230"/>
      <c r="S912" s="230"/>
      <c r="T912" s="231"/>
      <c r="AT912" s="232" t="s">
        <v>336</v>
      </c>
      <c r="AU912" s="232" t="s">
        <v>87</v>
      </c>
      <c r="AV912" s="15" t="s">
        <v>84</v>
      </c>
      <c r="AW912" s="15" t="s">
        <v>37</v>
      </c>
      <c r="AX912" s="15" t="s">
        <v>76</v>
      </c>
      <c r="AY912" s="232" t="s">
        <v>324</v>
      </c>
    </row>
    <row r="913" spans="1:65" s="13" customFormat="1" ht="11.25">
      <c r="B913" s="201"/>
      <c r="C913" s="202"/>
      <c r="D913" s="195" t="s">
        <v>336</v>
      </c>
      <c r="E913" s="203" t="s">
        <v>19</v>
      </c>
      <c r="F913" s="204" t="s">
        <v>1224</v>
      </c>
      <c r="G913" s="202"/>
      <c r="H913" s="205">
        <v>7.5999999999999998E-2</v>
      </c>
      <c r="I913" s="206"/>
      <c r="J913" s="202"/>
      <c r="K913" s="202"/>
      <c r="L913" s="207"/>
      <c r="M913" s="208"/>
      <c r="N913" s="209"/>
      <c r="O913" s="209"/>
      <c r="P913" s="209"/>
      <c r="Q913" s="209"/>
      <c r="R913" s="209"/>
      <c r="S913" s="209"/>
      <c r="T913" s="210"/>
      <c r="AT913" s="211" t="s">
        <v>336</v>
      </c>
      <c r="AU913" s="211" t="s">
        <v>87</v>
      </c>
      <c r="AV913" s="13" t="s">
        <v>87</v>
      </c>
      <c r="AW913" s="13" t="s">
        <v>37</v>
      </c>
      <c r="AX913" s="13" t="s">
        <v>76</v>
      </c>
      <c r="AY913" s="211" t="s">
        <v>324</v>
      </c>
    </row>
    <row r="914" spans="1:65" s="16" customFormat="1" ht="11.25">
      <c r="B914" s="233"/>
      <c r="C914" s="234"/>
      <c r="D914" s="195" t="s">
        <v>336</v>
      </c>
      <c r="E914" s="235" t="s">
        <v>19</v>
      </c>
      <c r="F914" s="236" t="s">
        <v>550</v>
      </c>
      <c r="G914" s="234"/>
      <c r="H914" s="237">
        <v>0.89100000000000001</v>
      </c>
      <c r="I914" s="238"/>
      <c r="J914" s="234"/>
      <c r="K914" s="234"/>
      <c r="L914" s="239"/>
      <c r="M914" s="240"/>
      <c r="N914" s="241"/>
      <c r="O914" s="241"/>
      <c r="P914" s="241"/>
      <c r="Q914" s="241"/>
      <c r="R914" s="241"/>
      <c r="S914" s="241"/>
      <c r="T914" s="242"/>
      <c r="AT914" s="243" t="s">
        <v>336</v>
      </c>
      <c r="AU914" s="243" t="s">
        <v>87</v>
      </c>
      <c r="AV914" s="16" t="s">
        <v>343</v>
      </c>
      <c r="AW914" s="16" t="s">
        <v>37</v>
      </c>
      <c r="AX914" s="16" t="s">
        <v>76</v>
      </c>
      <c r="AY914" s="243" t="s">
        <v>324</v>
      </c>
    </row>
    <row r="915" spans="1:65" s="15" customFormat="1" ht="11.25">
      <c r="B915" s="223"/>
      <c r="C915" s="224"/>
      <c r="D915" s="195" t="s">
        <v>336</v>
      </c>
      <c r="E915" s="225" t="s">
        <v>19</v>
      </c>
      <c r="F915" s="226" t="s">
        <v>1225</v>
      </c>
      <c r="G915" s="224"/>
      <c r="H915" s="225" t="s">
        <v>19</v>
      </c>
      <c r="I915" s="227"/>
      <c r="J915" s="224"/>
      <c r="K915" s="224"/>
      <c r="L915" s="228"/>
      <c r="M915" s="229"/>
      <c r="N915" s="230"/>
      <c r="O915" s="230"/>
      <c r="P915" s="230"/>
      <c r="Q915" s="230"/>
      <c r="R915" s="230"/>
      <c r="S915" s="230"/>
      <c r="T915" s="231"/>
      <c r="AT915" s="232" t="s">
        <v>336</v>
      </c>
      <c r="AU915" s="232" t="s">
        <v>87</v>
      </c>
      <c r="AV915" s="15" t="s">
        <v>84</v>
      </c>
      <c r="AW915" s="15" t="s">
        <v>37</v>
      </c>
      <c r="AX915" s="15" t="s">
        <v>76</v>
      </c>
      <c r="AY915" s="232" t="s">
        <v>324</v>
      </c>
    </row>
    <row r="916" spans="1:65" s="13" customFormat="1" ht="11.25">
      <c r="B916" s="201"/>
      <c r="C916" s="202"/>
      <c r="D916" s="195" t="s">
        <v>336</v>
      </c>
      <c r="E916" s="203" t="s">
        <v>19</v>
      </c>
      <c r="F916" s="204" t="s">
        <v>1226</v>
      </c>
      <c r="G916" s="202"/>
      <c r="H916" s="205">
        <v>0.32600000000000001</v>
      </c>
      <c r="I916" s="206"/>
      <c r="J916" s="202"/>
      <c r="K916" s="202"/>
      <c r="L916" s="207"/>
      <c r="M916" s="208"/>
      <c r="N916" s="209"/>
      <c r="O916" s="209"/>
      <c r="P916" s="209"/>
      <c r="Q916" s="209"/>
      <c r="R916" s="209"/>
      <c r="S916" s="209"/>
      <c r="T916" s="210"/>
      <c r="AT916" s="211" t="s">
        <v>336</v>
      </c>
      <c r="AU916" s="211" t="s">
        <v>87</v>
      </c>
      <c r="AV916" s="13" t="s">
        <v>87</v>
      </c>
      <c r="AW916" s="13" t="s">
        <v>37</v>
      </c>
      <c r="AX916" s="13" t="s">
        <v>76</v>
      </c>
      <c r="AY916" s="211" t="s">
        <v>324</v>
      </c>
    </row>
    <row r="917" spans="1:65" s="14" customFormat="1" ht="11.25">
      <c r="B917" s="212"/>
      <c r="C917" s="213"/>
      <c r="D917" s="195" t="s">
        <v>336</v>
      </c>
      <c r="E917" s="214" t="s">
        <v>19</v>
      </c>
      <c r="F917" s="215" t="s">
        <v>349</v>
      </c>
      <c r="G917" s="213"/>
      <c r="H917" s="216">
        <v>1.2170000000000001</v>
      </c>
      <c r="I917" s="217"/>
      <c r="J917" s="213"/>
      <c r="K917" s="213"/>
      <c r="L917" s="218"/>
      <c r="M917" s="219"/>
      <c r="N917" s="220"/>
      <c r="O917" s="220"/>
      <c r="P917" s="220"/>
      <c r="Q917" s="220"/>
      <c r="R917" s="220"/>
      <c r="S917" s="220"/>
      <c r="T917" s="221"/>
      <c r="AT917" s="222" t="s">
        <v>336</v>
      </c>
      <c r="AU917" s="222" t="s">
        <v>87</v>
      </c>
      <c r="AV917" s="14" t="s">
        <v>330</v>
      </c>
      <c r="AW917" s="14" t="s">
        <v>37</v>
      </c>
      <c r="AX917" s="14" t="s">
        <v>84</v>
      </c>
      <c r="AY917" s="222" t="s">
        <v>324</v>
      </c>
    </row>
    <row r="918" spans="1:65" s="12" customFormat="1" ht="22.9" customHeight="1">
      <c r="B918" s="166"/>
      <c r="C918" s="167"/>
      <c r="D918" s="168" t="s">
        <v>75</v>
      </c>
      <c r="E918" s="180" t="s">
        <v>330</v>
      </c>
      <c r="F918" s="180" t="s">
        <v>1227</v>
      </c>
      <c r="G918" s="167"/>
      <c r="H918" s="167"/>
      <c r="I918" s="170"/>
      <c r="J918" s="181">
        <f>BK918</f>
        <v>0</v>
      </c>
      <c r="K918" s="167"/>
      <c r="L918" s="172"/>
      <c r="M918" s="173"/>
      <c r="N918" s="174"/>
      <c r="O918" s="174"/>
      <c r="P918" s="175">
        <f>SUM(P919:P1018)</f>
        <v>0</v>
      </c>
      <c r="Q918" s="174"/>
      <c r="R918" s="175">
        <f>SUM(R919:R1018)</f>
        <v>163.96473481999999</v>
      </c>
      <c r="S918" s="174"/>
      <c r="T918" s="176">
        <f>SUM(T919:T1018)</f>
        <v>0</v>
      </c>
      <c r="AR918" s="177" t="s">
        <v>84</v>
      </c>
      <c r="AT918" s="178" t="s">
        <v>75</v>
      </c>
      <c r="AU918" s="178" t="s">
        <v>84</v>
      </c>
      <c r="AY918" s="177" t="s">
        <v>324</v>
      </c>
      <c r="BK918" s="179">
        <f>SUM(BK919:BK1018)</f>
        <v>0</v>
      </c>
    </row>
    <row r="919" spans="1:65" s="2" customFormat="1" ht="24.2" customHeight="1">
      <c r="A919" s="36"/>
      <c r="B919" s="37"/>
      <c r="C919" s="182" t="s">
        <v>1228</v>
      </c>
      <c r="D919" s="182" t="s">
        <v>326</v>
      </c>
      <c r="E919" s="183" t="s">
        <v>1229</v>
      </c>
      <c r="F919" s="184" t="s">
        <v>1230</v>
      </c>
      <c r="G919" s="185" t="s">
        <v>135</v>
      </c>
      <c r="H919" s="186">
        <v>92.745999999999995</v>
      </c>
      <c r="I919" s="187"/>
      <c r="J919" s="188">
        <f>ROUND(I919*H919,2)</f>
        <v>0</v>
      </c>
      <c r="K919" s="184" t="s">
        <v>19</v>
      </c>
      <c r="L919" s="41"/>
      <c r="M919" s="189" t="s">
        <v>19</v>
      </c>
      <c r="N919" s="190" t="s">
        <v>47</v>
      </c>
      <c r="O919" s="66"/>
      <c r="P919" s="191">
        <f>O919*H919</f>
        <v>0</v>
      </c>
      <c r="Q919" s="191">
        <v>0</v>
      </c>
      <c r="R919" s="191">
        <f>Q919*H919</f>
        <v>0</v>
      </c>
      <c r="S919" s="191">
        <v>0</v>
      </c>
      <c r="T919" s="192">
        <f>S919*H919</f>
        <v>0</v>
      </c>
      <c r="U919" s="36"/>
      <c r="V919" s="36"/>
      <c r="W919" s="36"/>
      <c r="X919" s="36"/>
      <c r="Y919" s="36"/>
      <c r="Z919" s="36"/>
      <c r="AA919" s="36"/>
      <c r="AB919" s="36"/>
      <c r="AC919" s="36"/>
      <c r="AD919" s="36"/>
      <c r="AE919" s="36"/>
      <c r="AR919" s="193" t="s">
        <v>330</v>
      </c>
      <c r="AT919" s="193" t="s">
        <v>326</v>
      </c>
      <c r="AU919" s="193" t="s">
        <v>87</v>
      </c>
      <c r="AY919" s="19" t="s">
        <v>324</v>
      </c>
      <c r="BE919" s="194">
        <f>IF(N919="základní",J919,0)</f>
        <v>0</v>
      </c>
      <c r="BF919" s="194">
        <f>IF(N919="snížená",J919,0)</f>
        <v>0</v>
      </c>
      <c r="BG919" s="194">
        <f>IF(N919="zákl. přenesená",J919,0)</f>
        <v>0</v>
      </c>
      <c r="BH919" s="194">
        <f>IF(N919="sníž. přenesená",J919,0)</f>
        <v>0</v>
      </c>
      <c r="BI919" s="194">
        <f>IF(N919="nulová",J919,0)</f>
        <v>0</v>
      </c>
      <c r="BJ919" s="19" t="s">
        <v>84</v>
      </c>
      <c r="BK919" s="194">
        <f>ROUND(I919*H919,2)</f>
        <v>0</v>
      </c>
      <c r="BL919" s="19" t="s">
        <v>330</v>
      </c>
      <c r="BM919" s="193" t="s">
        <v>1231</v>
      </c>
    </row>
    <row r="920" spans="1:65" s="2" customFormat="1" ht="11.25">
      <c r="A920" s="36"/>
      <c r="B920" s="37"/>
      <c r="C920" s="38"/>
      <c r="D920" s="195" t="s">
        <v>332</v>
      </c>
      <c r="E920" s="38"/>
      <c r="F920" s="196" t="s">
        <v>1232</v>
      </c>
      <c r="G920" s="38"/>
      <c r="H920" s="38"/>
      <c r="I920" s="197"/>
      <c r="J920" s="38"/>
      <c r="K920" s="38"/>
      <c r="L920" s="41"/>
      <c r="M920" s="198"/>
      <c r="N920" s="199"/>
      <c r="O920" s="66"/>
      <c r="P920" s="66"/>
      <c r="Q920" s="66"/>
      <c r="R920" s="66"/>
      <c r="S920" s="66"/>
      <c r="T920" s="67"/>
      <c r="U920" s="36"/>
      <c r="V920" s="36"/>
      <c r="W920" s="36"/>
      <c r="X920" s="36"/>
      <c r="Y920" s="36"/>
      <c r="Z920" s="36"/>
      <c r="AA920" s="36"/>
      <c r="AB920" s="36"/>
      <c r="AC920" s="36"/>
      <c r="AD920" s="36"/>
      <c r="AE920" s="36"/>
      <c r="AT920" s="19" t="s">
        <v>332</v>
      </c>
      <c r="AU920" s="19" t="s">
        <v>87</v>
      </c>
    </row>
    <row r="921" spans="1:65" s="2" customFormat="1" ht="107.25">
      <c r="A921" s="36"/>
      <c r="B921" s="37"/>
      <c r="C921" s="38"/>
      <c r="D921" s="195" t="s">
        <v>334</v>
      </c>
      <c r="E921" s="38"/>
      <c r="F921" s="200" t="s">
        <v>1233</v>
      </c>
      <c r="G921" s="38"/>
      <c r="H921" s="38"/>
      <c r="I921" s="197"/>
      <c r="J921" s="38"/>
      <c r="K921" s="38"/>
      <c r="L921" s="41"/>
      <c r="M921" s="198"/>
      <c r="N921" s="199"/>
      <c r="O921" s="66"/>
      <c r="P921" s="66"/>
      <c r="Q921" s="66"/>
      <c r="R921" s="66"/>
      <c r="S921" s="66"/>
      <c r="T921" s="67"/>
      <c r="U921" s="36"/>
      <c r="V921" s="36"/>
      <c r="W921" s="36"/>
      <c r="X921" s="36"/>
      <c r="Y921" s="36"/>
      <c r="Z921" s="36"/>
      <c r="AA921" s="36"/>
      <c r="AB921" s="36"/>
      <c r="AC921" s="36"/>
      <c r="AD921" s="36"/>
      <c r="AE921" s="36"/>
      <c r="AT921" s="19" t="s">
        <v>334</v>
      </c>
      <c r="AU921" s="19" t="s">
        <v>87</v>
      </c>
    </row>
    <row r="922" spans="1:65" s="2" customFormat="1" ht="19.5">
      <c r="A922" s="36"/>
      <c r="B922" s="37"/>
      <c r="C922" s="38"/>
      <c r="D922" s="195" t="s">
        <v>727</v>
      </c>
      <c r="E922" s="38"/>
      <c r="F922" s="200" t="s">
        <v>1081</v>
      </c>
      <c r="G922" s="38"/>
      <c r="H922" s="38"/>
      <c r="I922" s="197"/>
      <c r="J922" s="38"/>
      <c r="K922" s="38"/>
      <c r="L922" s="41"/>
      <c r="M922" s="198"/>
      <c r="N922" s="199"/>
      <c r="O922" s="66"/>
      <c r="P922" s="66"/>
      <c r="Q922" s="66"/>
      <c r="R922" s="66"/>
      <c r="S922" s="66"/>
      <c r="T922" s="67"/>
      <c r="U922" s="36"/>
      <c r="V922" s="36"/>
      <c r="W922" s="36"/>
      <c r="X922" s="36"/>
      <c r="Y922" s="36"/>
      <c r="Z922" s="36"/>
      <c r="AA922" s="36"/>
      <c r="AB922" s="36"/>
      <c r="AC922" s="36"/>
      <c r="AD922" s="36"/>
      <c r="AE922" s="36"/>
      <c r="AT922" s="19" t="s">
        <v>727</v>
      </c>
      <c r="AU922" s="19" t="s">
        <v>87</v>
      </c>
    </row>
    <row r="923" spans="1:65" s="13" customFormat="1" ht="11.25">
      <c r="B923" s="201"/>
      <c r="C923" s="202"/>
      <c r="D923" s="195" t="s">
        <v>336</v>
      </c>
      <c r="E923" s="203" t="s">
        <v>19</v>
      </c>
      <c r="F923" s="204" t="s">
        <v>160</v>
      </c>
      <c r="G923" s="202"/>
      <c r="H923" s="205">
        <v>92.745999999999995</v>
      </c>
      <c r="I923" s="206"/>
      <c r="J923" s="202"/>
      <c r="K923" s="202"/>
      <c r="L923" s="207"/>
      <c r="M923" s="208"/>
      <c r="N923" s="209"/>
      <c r="O923" s="209"/>
      <c r="P923" s="209"/>
      <c r="Q923" s="209"/>
      <c r="R923" s="209"/>
      <c r="S923" s="209"/>
      <c r="T923" s="210"/>
      <c r="AT923" s="211" t="s">
        <v>336</v>
      </c>
      <c r="AU923" s="211" t="s">
        <v>87</v>
      </c>
      <c r="AV923" s="13" t="s">
        <v>87</v>
      </c>
      <c r="AW923" s="13" t="s">
        <v>37</v>
      </c>
      <c r="AX923" s="13" t="s">
        <v>84</v>
      </c>
      <c r="AY923" s="211" t="s">
        <v>324</v>
      </c>
    </row>
    <row r="924" spans="1:65" s="2" customFormat="1" ht="24.2" customHeight="1">
      <c r="A924" s="36"/>
      <c r="B924" s="37"/>
      <c r="C924" s="182" t="s">
        <v>1234</v>
      </c>
      <c r="D924" s="182" t="s">
        <v>326</v>
      </c>
      <c r="E924" s="183" t="s">
        <v>1235</v>
      </c>
      <c r="F924" s="184" t="s">
        <v>1236</v>
      </c>
      <c r="G924" s="185" t="s">
        <v>135</v>
      </c>
      <c r="H924" s="186">
        <v>2.17</v>
      </c>
      <c r="I924" s="187"/>
      <c r="J924" s="188">
        <f>ROUND(I924*H924,2)</f>
        <v>0</v>
      </c>
      <c r="K924" s="184" t="s">
        <v>19</v>
      </c>
      <c r="L924" s="41"/>
      <c r="M924" s="189" t="s">
        <v>19</v>
      </c>
      <c r="N924" s="190" t="s">
        <v>47</v>
      </c>
      <c r="O924" s="66"/>
      <c r="P924" s="191">
        <f>O924*H924</f>
        <v>0</v>
      </c>
      <c r="Q924" s="191">
        <v>0</v>
      </c>
      <c r="R924" s="191">
        <f>Q924*H924</f>
        <v>0</v>
      </c>
      <c r="S924" s="191">
        <v>0</v>
      </c>
      <c r="T924" s="192">
        <f>S924*H924</f>
        <v>0</v>
      </c>
      <c r="U924" s="36"/>
      <c r="V924" s="36"/>
      <c r="W924" s="36"/>
      <c r="X924" s="36"/>
      <c r="Y924" s="36"/>
      <c r="Z924" s="36"/>
      <c r="AA924" s="36"/>
      <c r="AB924" s="36"/>
      <c r="AC924" s="36"/>
      <c r="AD924" s="36"/>
      <c r="AE924" s="36"/>
      <c r="AR924" s="193" t="s">
        <v>330</v>
      </c>
      <c r="AT924" s="193" t="s">
        <v>326</v>
      </c>
      <c r="AU924" s="193" t="s">
        <v>87</v>
      </c>
      <c r="AY924" s="19" t="s">
        <v>324</v>
      </c>
      <c r="BE924" s="194">
        <f>IF(N924="základní",J924,0)</f>
        <v>0</v>
      </c>
      <c r="BF924" s="194">
        <f>IF(N924="snížená",J924,0)</f>
        <v>0</v>
      </c>
      <c r="BG924" s="194">
        <f>IF(N924="zákl. přenesená",J924,0)</f>
        <v>0</v>
      </c>
      <c r="BH924" s="194">
        <f>IF(N924="sníž. přenesená",J924,0)</f>
        <v>0</v>
      </c>
      <c r="BI924" s="194">
        <f>IF(N924="nulová",J924,0)</f>
        <v>0</v>
      </c>
      <c r="BJ924" s="19" t="s">
        <v>84</v>
      </c>
      <c r="BK924" s="194">
        <f>ROUND(I924*H924,2)</f>
        <v>0</v>
      </c>
      <c r="BL924" s="19" t="s">
        <v>330</v>
      </c>
      <c r="BM924" s="193" t="s">
        <v>1237</v>
      </c>
    </row>
    <row r="925" spans="1:65" s="2" customFormat="1" ht="11.25">
      <c r="A925" s="36"/>
      <c r="B925" s="37"/>
      <c r="C925" s="38"/>
      <c r="D925" s="195" t="s">
        <v>332</v>
      </c>
      <c r="E925" s="38"/>
      <c r="F925" s="196" t="s">
        <v>1236</v>
      </c>
      <c r="G925" s="38"/>
      <c r="H925" s="38"/>
      <c r="I925" s="197"/>
      <c r="J925" s="38"/>
      <c r="K925" s="38"/>
      <c r="L925" s="41"/>
      <c r="M925" s="198"/>
      <c r="N925" s="199"/>
      <c r="O925" s="66"/>
      <c r="P925" s="66"/>
      <c r="Q925" s="66"/>
      <c r="R925" s="66"/>
      <c r="S925" s="66"/>
      <c r="T925" s="67"/>
      <c r="U925" s="36"/>
      <c r="V925" s="36"/>
      <c r="W925" s="36"/>
      <c r="X925" s="36"/>
      <c r="Y925" s="36"/>
      <c r="Z925" s="36"/>
      <c r="AA925" s="36"/>
      <c r="AB925" s="36"/>
      <c r="AC925" s="36"/>
      <c r="AD925" s="36"/>
      <c r="AE925" s="36"/>
      <c r="AT925" s="19" t="s">
        <v>332</v>
      </c>
      <c r="AU925" s="19" t="s">
        <v>87</v>
      </c>
    </row>
    <row r="926" spans="1:65" s="2" customFormat="1" ht="19.5">
      <c r="A926" s="36"/>
      <c r="B926" s="37"/>
      <c r="C926" s="38"/>
      <c r="D926" s="195" t="s">
        <v>727</v>
      </c>
      <c r="E926" s="38"/>
      <c r="F926" s="200" t="s">
        <v>1081</v>
      </c>
      <c r="G926" s="38"/>
      <c r="H926" s="38"/>
      <c r="I926" s="197"/>
      <c r="J926" s="38"/>
      <c r="K926" s="38"/>
      <c r="L926" s="41"/>
      <c r="M926" s="198"/>
      <c r="N926" s="199"/>
      <c r="O926" s="66"/>
      <c r="P926" s="66"/>
      <c r="Q926" s="66"/>
      <c r="R926" s="66"/>
      <c r="S926" s="66"/>
      <c r="T926" s="67"/>
      <c r="U926" s="36"/>
      <c r="V926" s="36"/>
      <c r="W926" s="36"/>
      <c r="X926" s="36"/>
      <c r="Y926" s="36"/>
      <c r="Z926" s="36"/>
      <c r="AA926" s="36"/>
      <c r="AB926" s="36"/>
      <c r="AC926" s="36"/>
      <c r="AD926" s="36"/>
      <c r="AE926" s="36"/>
      <c r="AT926" s="19" t="s">
        <v>727</v>
      </c>
      <c r="AU926" s="19" t="s">
        <v>87</v>
      </c>
    </row>
    <row r="927" spans="1:65" s="15" customFormat="1" ht="11.25">
      <c r="B927" s="223"/>
      <c r="C927" s="224"/>
      <c r="D927" s="195" t="s">
        <v>336</v>
      </c>
      <c r="E927" s="225" t="s">
        <v>19</v>
      </c>
      <c r="F927" s="226" t="s">
        <v>1238</v>
      </c>
      <c r="G927" s="224"/>
      <c r="H927" s="225" t="s">
        <v>19</v>
      </c>
      <c r="I927" s="227"/>
      <c r="J927" s="224"/>
      <c r="K927" s="224"/>
      <c r="L927" s="228"/>
      <c r="M927" s="229"/>
      <c r="N927" s="230"/>
      <c r="O927" s="230"/>
      <c r="P927" s="230"/>
      <c r="Q927" s="230"/>
      <c r="R927" s="230"/>
      <c r="S927" s="230"/>
      <c r="T927" s="231"/>
      <c r="AT927" s="232" t="s">
        <v>336</v>
      </c>
      <c r="AU927" s="232" t="s">
        <v>87</v>
      </c>
      <c r="AV927" s="15" t="s">
        <v>84</v>
      </c>
      <c r="AW927" s="15" t="s">
        <v>37</v>
      </c>
      <c r="AX927" s="15" t="s">
        <v>76</v>
      </c>
      <c r="AY927" s="232" t="s">
        <v>324</v>
      </c>
    </row>
    <row r="928" spans="1:65" s="13" customFormat="1" ht="11.25">
      <c r="B928" s="201"/>
      <c r="C928" s="202"/>
      <c r="D928" s="195" t="s">
        <v>336</v>
      </c>
      <c r="E928" s="203" t="s">
        <v>19</v>
      </c>
      <c r="F928" s="204" t="s">
        <v>1239</v>
      </c>
      <c r="G928" s="202"/>
      <c r="H928" s="205">
        <v>2.17</v>
      </c>
      <c r="I928" s="206"/>
      <c r="J928" s="202"/>
      <c r="K928" s="202"/>
      <c r="L928" s="207"/>
      <c r="M928" s="208"/>
      <c r="N928" s="209"/>
      <c r="O928" s="209"/>
      <c r="P928" s="209"/>
      <c r="Q928" s="209"/>
      <c r="R928" s="209"/>
      <c r="S928" s="209"/>
      <c r="T928" s="210"/>
      <c r="AT928" s="211" t="s">
        <v>336</v>
      </c>
      <c r="AU928" s="211" t="s">
        <v>87</v>
      </c>
      <c r="AV928" s="13" t="s">
        <v>87</v>
      </c>
      <c r="AW928" s="13" t="s">
        <v>37</v>
      </c>
      <c r="AX928" s="13" t="s">
        <v>84</v>
      </c>
      <c r="AY928" s="211" t="s">
        <v>324</v>
      </c>
    </row>
    <row r="929" spans="1:65" s="2" customFormat="1" ht="14.45" customHeight="1">
      <c r="A929" s="36"/>
      <c r="B929" s="37"/>
      <c r="C929" s="182" t="s">
        <v>1240</v>
      </c>
      <c r="D929" s="182" t="s">
        <v>326</v>
      </c>
      <c r="E929" s="183" t="s">
        <v>1241</v>
      </c>
      <c r="F929" s="184" t="s">
        <v>1242</v>
      </c>
      <c r="G929" s="185" t="s">
        <v>152</v>
      </c>
      <c r="H929" s="186">
        <v>3.762</v>
      </c>
      <c r="I929" s="187"/>
      <c r="J929" s="188">
        <f>ROUND(I929*H929,2)</f>
        <v>0</v>
      </c>
      <c r="K929" s="184" t="s">
        <v>329</v>
      </c>
      <c r="L929" s="41"/>
      <c r="M929" s="189" t="s">
        <v>19</v>
      </c>
      <c r="N929" s="190" t="s">
        <v>47</v>
      </c>
      <c r="O929" s="66"/>
      <c r="P929" s="191">
        <f>O929*H929</f>
        <v>0</v>
      </c>
      <c r="Q929" s="191">
        <v>0</v>
      </c>
      <c r="R929" s="191">
        <f>Q929*H929</f>
        <v>0</v>
      </c>
      <c r="S929" s="191">
        <v>0</v>
      </c>
      <c r="T929" s="192">
        <f>S929*H929</f>
        <v>0</v>
      </c>
      <c r="U929" s="36"/>
      <c r="V929" s="36"/>
      <c r="W929" s="36"/>
      <c r="X929" s="36"/>
      <c r="Y929" s="36"/>
      <c r="Z929" s="36"/>
      <c r="AA929" s="36"/>
      <c r="AB929" s="36"/>
      <c r="AC929" s="36"/>
      <c r="AD929" s="36"/>
      <c r="AE929" s="36"/>
      <c r="AR929" s="193" t="s">
        <v>330</v>
      </c>
      <c r="AT929" s="193" t="s">
        <v>326</v>
      </c>
      <c r="AU929" s="193" t="s">
        <v>87</v>
      </c>
      <c r="AY929" s="19" t="s">
        <v>324</v>
      </c>
      <c r="BE929" s="194">
        <f>IF(N929="základní",J929,0)</f>
        <v>0</v>
      </c>
      <c r="BF929" s="194">
        <f>IF(N929="snížená",J929,0)</f>
        <v>0</v>
      </c>
      <c r="BG929" s="194">
        <f>IF(N929="zákl. přenesená",J929,0)</f>
        <v>0</v>
      </c>
      <c r="BH929" s="194">
        <f>IF(N929="sníž. přenesená",J929,0)</f>
        <v>0</v>
      </c>
      <c r="BI929" s="194">
        <f>IF(N929="nulová",J929,0)</f>
        <v>0</v>
      </c>
      <c r="BJ929" s="19" t="s">
        <v>84</v>
      </c>
      <c r="BK929" s="194">
        <f>ROUND(I929*H929,2)</f>
        <v>0</v>
      </c>
      <c r="BL929" s="19" t="s">
        <v>330</v>
      </c>
      <c r="BM929" s="193" t="s">
        <v>1243</v>
      </c>
    </row>
    <row r="930" spans="1:65" s="2" customFormat="1" ht="11.25">
      <c r="A930" s="36"/>
      <c r="B930" s="37"/>
      <c r="C930" s="38"/>
      <c r="D930" s="195" t="s">
        <v>332</v>
      </c>
      <c r="E930" s="38"/>
      <c r="F930" s="196" t="s">
        <v>1244</v>
      </c>
      <c r="G930" s="38"/>
      <c r="H930" s="38"/>
      <c r="I930" s="197"/>
      <c r="J930" s="38"/>
      <c r="K930" s="38"/>
      <c r="L930" s="41"/>
      <c r="M930" s="198"/>
      <c r="N930" s="199"/>
      <c r="O930" s="66"/>
      <c r="P930" s="66"/>
      <c r="Q930" s="66"/>
      <c r="R930" s="66"/>
      <c r="S930" s="66"/>
      <c r="T930" s="67"/>
      <c r="U930" s="36"/>
      <c r="V930" s="36"/>
      <c r="W930" s="36"/>
      <c r="X930" s="36"/>
      <c r="Y930" s="36"/>
      <c r="Z930" s="36"/>
      <c r="AA930" s="36"/>
      <c r="AB930" s="36"/>
      <c r="AC930" s="36"/>
      <c r="AD930" s="36"/>
      <c r="AE930" s="36"/>
      <c r="AT930" s="19" t="s">
        <v>332</v>
      </c>
      <c r="AU930" s="19" t="s">
        <v>87</v>
      </c>
    </row>
    <row r="931" spans="1:65" s="2" customFormat="1" ht="39">
      <c r="A931" s="36"/>
      <c r="B931" s="37"/>
      <c r="C931" s="38"/>
      <c r="D931" s="195" t="s">
        <v>334</v>
      </c>
      <c r="E931" s="38"/>
      <c r="F931" s="200" t="s">
        <v>1245</v>
      </c>
      <c r="G931" s="38"/>
      <c r="H931" s="38"/>
      <c r="I931" s="197"/>
      <c r="J931" s="38"/>
      <c r="K931" s="38"/>
      <c r="L931" s="41"/>
      <c r="M931" s="198"/>
      <c r="N931" s="199"/>
      <c r="O931" s="66"/>
      <c r="P931" s="66"/>
      <c r="Q931" s="66"/>
      <c r="R931" s="66"/>
      <c r="S931" s="66"/>
      <c r="T931" s="67"/>
      <c r="U931" s="36"/>
      <c r="V931" s="36"/>
      <c r="W931" s="36"/>
      <c r="X931" s="36"/>
      <c r="Y931" s="36"/>
      <c r="Z931" s="36"/>
      <c r="AA931" s="36"/>
      <c r="AB931" s="36"/>
      <c r="AC931" s="36"/>
      <c r="AD931" s="36"/>
      <c r="AE931" s="36"/>
      <c r="AT931" s="19" t="s">
        <v>334</v>
      </c>
      <c r="AU931" s="19" t="s">
        <v>87</v>
      </c>
    </row>
    <row r="932" spans="1:65" s="2" customFormat="1" ht="19.5">
      <c r="A932" s="36"/>
      <c r="B932" s="37"/>
      <c r="C932" s="38"/>
      <c r="D932" s="195" t="s">
        <v>727</v>
      </c>
      <c r="E932" s="38"/>
      <c r="F932" s="200" t="s">
        <v>1246</v>
      </c>
      <c r="G932" s="38"/>
      <c r="H932" s="38"/>
      <c r="I932" s="197"/>
      <c r="J932" s="38"/>
      <c r="K932" s="38"/>
      <c r="L932" s="41"/>
      <c r="M932" s="198"/>
      <c r="N932" s="199"/>
      <c r="O932" s="66"/>
      <c r="P932" s="66"/>
      <c r="Q932" s="66"/>
      <c r="R932" s="66"/>
      <c r="S932" s="66"/>
      <c r="T932" s="67"/>
      <c r="U932" s="36"/>
      <c r="V932" s="36"/>
      <c r="W932" s="36"/>
      <c r="X932" s="36"/>
      <c r="Y932" s="36"/>
      <c r="Z932" s="36"/>
      <c r="AA932" s="36"/>
      <c r="AB932" s="36"/>
      <c r="AC932" s="36"/>
      <c r="AD932" s="36"/>
      <c r="AE932" s="36"/>
      <c r="AT932" s="19" t="s">
        <v>727</v>
      </c>
      <c r="AU932" s="19" t="s">
        <v>87</v>
      </c>
    </row>
    <row r="933" spans="1:65" s="15" customFormat="1" ht="11.25">
      <c r="B933" s="223"/>
      <c r="C933" s="224"/>
      <c r="D933" s="195" t="s">
        <v>336</v>
      </c>
      <c r="E933" s="225" t="s">
        <v>19</v>
      </c>
      <c r="F933" s="226" t="s">
        <v>1247</v>
      </c>
      <c r="G933" s="224"/>
      <c r="H933" s="225" t="s">
        <v>19</v>
      </c>
      <c r="I933" s="227"/>
      <c r="J933" s="224"/>
      <c r="K933" s="224"/>
      <c r="L933" s="228"/>
      <c r="M933" s="229"/>
      <c r="N933" s="230"/>
      <c r="O933" s="230"/>
      <c r="P933" s="230"/>
      <c r="Q933" s="230"/>
      <c r="R933" s="230"/>
      <c r="S933" s="230"/>
      <c r="T933" s="231"/>
      <c r="AT933" s="232" t="s">
        <v>336</v>
      </c>
      <c r="AU933" s="232" t="s">
        <v>87</v>
      </c>
      <c r="AV933" s="15" t="s">
        <v>84</v>
      </c>
      <c r="AW933" s="15" t="s">
        <v>37</v>
      </c>
      <c r="AX933" s="15" t="s">
        <v>76</v>
      </c>
      <c r="AY933" s="232" t="s">
        <v>324</v>
      </c>
    </row>
    <row r="934" spans="1:65" s="13" customFormat="1" ht="11.25">
      <c r="B934" s="201"/>
      <c r="C934" s="202"/>
      <c r="D934" s="195" t="s">
        <v>336</v>
      </c>
      <c r="E934" s="203" t="s">
        <v>19</v>
      </c>
      <c r="F934" s="204" t="s">
        <v>1248</v>
      </c>
      <c r="G934" s="202"/>
      <c r="H934" s="205">
        <v>2.8919999999999999</v>
      </c>
      <c r="I934" s="206"/>
      <c r="J934" s="202"/>
      <c r="K934" s="202"/>
      <c r="L934" s="207"/>
      <c r="M934" s="208"/>
      <c r="N934" s="209"/>
      <c r="O934" s="209"/>
      <c r="P934" s="209"/>
      <c r="Q934" s="209"/>
      <c r="R934" s="209"/>
      <c r="S934" s="209"/>
      <c r="T934" s="210"/>
      <c r="AT934" s="211" t="s">
        <v>336</v>
      </c>
      <c r="AU934" s="211" t="s">
        <v>87</v>
      </c>
      <c r="AV934" s="13" t="s">
        <v>87</v>
      </c>
      <c r="AW934" s="13" t="s">
        <v>37</v>
      </c>
      <c r="AX934" s="13" t="s">
        <v>76</v>
      </c>
      <c r="AY934" s="211" t="s">
        <v>324</v>
      </c>
    </row>
    <row r="935" spans="1:65" s="15" customFormat="1" ht="11.25">
      <c r="B935" s="223"/>
      <c r="C935" s="224"/>
      <c r="D935" s="195" t="s">
        <v>336</v>
      </c>
      <c r="E935" s="225" t="s">
        <v>19</v>
      </c>
      <c r="F935" s="226" t="s">
        <v>1249</v>
      </c>
      <c r="G935" s="224"/>
      <c r="H935" s="225" t="s">
        <v>19</v>
      </c>
      <c r="I935" s="227"/>
      <c r="J935" s="224"/>
      <c r="K935" s="224"/>
      <c r="L935" s="228"/>
      <c r="M935" s="229"/>
      <c r="N935" s="230"/>
      <c r="O935" s="230"/>
      <c r="P935" s="230"/>
      <c r="Q935" s="230"/>
      <c r="R935" s="230"/>
      <c r="S935" s="230"/>
      <c r="T935" s="231"/>
      <c r="AT935" s="232" t="s">
        <v>336</v>
      </c>
      <c r="AU935" s="232" t="s">
        <v>87</v>
      </c>
      <c r="AV935" s="15" t="s">
        <v>84</v>
      </c>
      <c r="AW935" s="15" t="s">
        <v>37</v>
      </c>
      <c r="AX935" s="15" t="s">
        <v>76</v>
      </c>
      <c r="AY935" s="232" t="s">
        <v>324</v>
      </c>
    </row>
    <row r="936" spans="1:65" s="13" customFormat="1" ht="11.25">
      <c r="B936" s="201"/>
      <c r="C936" s="202"/>
      <c r="D936" s="195" t="s">
        <v>336</v>
      </c>
      <c r="E936" s="203" t="s">
        <v>19</v>
      </c>
      <c r="F936" s="204" t="s">
        <v>1250</v>
      </c>
      <c r="G936" s="202"/>
      <c r="H936" s="205">
        <v>0.87</v>
      </c>
      <c r="I936" s="206"/>
      <c r="J936" s="202"/>
      <c r="K936" s="202"/>
      <c r="L936" s="207"/>
      <c r="M936" s="208"/>
      <c r="N936" s="209"/>
      <c r="O936" s="209"/>
      <c r="P936" s="209"/>
      <c r="Q936" s="209"/>
      <c r="R936" s="209"/>
      <c r="S936" s="209"/>
      <c r="T936" s="210"/>
      <c r="AT936" s="211" t="s">
        <v>336</v>
      </c>
      <c r="AU936" s="211" t="s">
        <v>87</v>
      </c>
      <c r="AV936" s="13" t="s">
        <v>87</v>
      </c>
      <c r="AW936" s="13" t="s">
        <v>37</v>
      </c>
      <c r="AX936" s="13" t="s">
        <v>76</v>
      </c>
      <c r="AY936" s="211" t="s">
        <v>324</v>
      </c>
    </row>
    <row r="937" spans="1:65" s="14" customFormat="1" ht="11.25">
      <c r="B937" s="212"/>
      <c r="C937" s="213"/>
      <c r="D937" s="195" t="s">
        <v>336</v>
      </c>
      <c r="E937" s="214" t="s">
        <v>19</v>
      </c>
      <c r="F937" s="215" t="s">
        <v>349</v>
      </c>
      <c r="G937" s="213"/>
      <c r="H937" s="216">
        <v>3.762</v>
      </c>
      <c r="I937" s="217"/>
      <c r="J937" s="213"/>
      <c r="K937" s="213"/>
      <c r="L937" s="218"/>
      <c r="M937" s="219"/>
      <c r="N937" s="220"/>
      <c r="O937" s="220"/>
      <c r="P937" s="220"/>
      <c r="Q937" s="220"/>
      <c r="R937" s="220"/>
      <c r="S937" s="220"/>
      <c r="T937" s="221"/>
      <c r="AT937" s="222" t="s">
        <v>336</v>
      </c>
      <c r="AU937" s="222" t="s">
        <v>87</v>
      </c>
      <c r="AV937" s="14" t="s">
        <v>330</v>
      </c>
      <c r="AW937" s="14" t="s">
        <v>37</v>
      </c>
      <c r="AX937" s="14" t="s">
        <v>84</v>
      </c>
      <c r="AY937" s="222" t="s">
        <v>324</v>
      </c>
    </row>
    <row r="938" spans="1:65" s="2" customFormat="1" ht="14.45" customHeight="1">
      <c r="A938" s="36"/>
      <c r="B938" s="37"/>
      <c r="C938" s="182" t="s">
        <v>1251</v>
      </c>
      <c r="D938" s="182" t="s">
        <v>326</v>
      </c>
      <c r="E938" s="183" t="s">
        <v>1252</v>
      </c>
      <c r="F938" s="184" t="s">
        <v>1253</v>
      </c>
      <c r="G938" s="185" t="s">
        <v>190</v>
      </c>
      <c r="H938" s="186">
        <v>2</v>
      </c>
      <c r="I938" s="187"/>
      <c r="J938" s="188">
        <f>ROUND(I938*H938,2)</f>
        <v>0</v>
      </c>
      <c r="K938" s="184" t="s">
        <v>329</v>
      </c>
      <c r="L938" s="41"/>
      <c r="M938" s="189" t="s">
        <v>19</v>
      </c>
      <c r="N938" s="190" t="s">
        <v>47</v>
      </c>
      <c r="O938" s="66"/>
      <c r="P938" s="191">
        <f>O938*H938</f>
        <v>0</v>
      </c>
      <c r="Q938" s="191">
        <v>6.6E-3</v>
      </c>
      <c r="R938" s="191">
        <f>Q938*H938</f>
        <v>1.32E-2</v>
      </c>
      <c r="S938" s="191">
        <v>0</v>
      </c>
      <c r="T938" s="192">
        <f>S938*H938</f>
        <v>0</v>
      </c>
      <c r="U938" s="36"/>
      <c r="V938" s="36"/>
      <c r="W938" s="36"/>
      <c r="X938" s="36"/>
      <c r="Y938" s="36"/>
      <c r="Z938" s="36"/>
      <c r="AA938" s="36"/>
      <c r="AB938" s="36"/>
      <c r="AC938" s="36"/>
      <c r="AD938" s="36"/>
      <c r="AE938" s="36"/>
      <c r="AR938" s="193" t="s">
        <v>330</v>
      </c>
      <c r="AT938" s="193" t="s">
        <v>326</v>
      </c>
      <c r="AU938" s="193" t="s">
        <v>87</v>
      </c>
      <c r="AY938" s="19" t="s">
        <v>324</v>
      </c>
      <c r="BE938" s="194">
        <f>IF(N938="základní",J938,0)</f>
        <v>0</v>
      </c>
      <c r="BF938" s="194">
        <f>IF(N938="snížená",J938,0)</f>
        <v>0</v>
      </c>
      <c r="BG938" s="194">
        <f>IF(N938="zákl. přenesená",J938,0)</f>
        <v>0</v>
      </c>
      <c r="BH938" s="194">
        <f>IF(N938="sníž. přenesená",J938,0)</f>
        <v>0</v>
      </c>
      <c r="BI938" s="194">
        <f>IF(N938="nulová",J938,0)</f>
        <v>0</v>
      </c>
      <c r="BJ938" s="19" t="s">
        <v>84</v>
      </c>
      <c r="BK938" s="194">
        <f>ROUND(I938*H938,2)</f>
        <v>0</v>
      </c>
      <c r="BL938" s="19" t="s">
        <v>330</v>
      </c>
      <c r="BM938" s="193" t="s">
        <v>1254</v>
      </c>
    </row>
    <row r="939" spans="1:65" s="2" customFormat="1" ht="11.25">
      <c r="A939" s="36"/>
      <c r="B939" s="37"/>
      <c r="C939" s="38"/>
      <c r="D939" s="195" t="s">
        <v>332</v>
      </c>
      <c r="E939" s="38"/>
      <c r="F939" s="196" t="s">
        <v>1255</v>
      </c>
      <c r="G939" s="38"/>
      <c r="H939" s="38"/>
      <c r="I939" s="197"/>
      <c r="J939" s="38"/>
      <c r="K939" s="38"/>
      <c r="L939" s="41"/>
      <c r="M939" s="198"/>
      <c r="N939" s="199"/>
      <c r="O939" s="66"/>
      <c r="P939" s="66"/>
      <c r="Q939" s="66"/>
      <c r="R939" s="66"/>
      <c r="S939" s="66"/>
      <c r="T939" s="67"/>
      <c r="U939" s="36"/>
      <c r="V939" s="36"/>
      <c r="W939" s="36"/>
      <c r="X939" s="36"/>
      <c r="Y939" s="36"/>
      <c r="Z939" s="36"/>
      <c r="AA939" s="36"/>
      <c r="AB939" s="36"/>
      <c r="AC939" s="36"/>
      <c r="AD939" s="36"/>
      <c r="AE939" s="36"/>
      <c r="AT939" s="19" t="s">
        <v>332</v>
      </c>
      <c r="AU939" s="19" t="s">
        <v>87</v>
      </c>
    </row>
    <row r="940" spans="1:65" s="2" customFormat="1" ht="29.25">
      <c r="A940" s="36"/>
      <c r="B940" s="37"/>
      <c r="C940" s="38"/>
      <c r="D940" s="195" t="s">
        <v>334</v>
      </c>
      <c r="E940" s="38"/>
      <c r="F940" s="200" t="s">
        <v>1256</v>
      </c>
      <c r="G940" s="38"/>
      <c r="H940" s="38"/>
      <c r="I940" s="197"/>
      <c r="J940" s="38"/>
      <c r="K940" s="38"/>
      <c r="L940" s="41"/>
      <c r="M940" s="198"/>
      <c r="N940" s="199"/>
      <c r="O940" s="66"/>
      <c r="P940" s="66"/>
      <c r="Q940" s="66"/>
      <c r="R940" s="66"/>
      <c r="S940" s="66"/>
      <c r="T940" s="67"/>
      <c r="U940" s="36"/>
      <c r="V940" s="36"/>
      <c r="W940" s="36"/>
      <c r="X940" s="36"/>
      <c r="Y940" s="36"/>
      <c r="Z940" s="36"/>
      <c r="AA940" s="36"/>
      <c r="AB940" s="36"/>
      <c r="AC940" s="36"/>
      <c r="AD940" s="36"/>
      <c r="AE940" s="36"/>
      <c r="AT940" s="19" t="s">
        <v>334</v>
      </c>
      <c r="AU940" s="19" t="s">
        <v>87</v>
      </c>
    </row>
    <row r="941" spans="1:65" s="13" customFormat="1" ht="11.25">
      <c r="B941" s="201"/>
      <c r="C941" s="202"/>
      <c r="D941" s="195" t="s">
        <v>336</v>
      </c>
      <c r="E941" s="203" t="s">
        <v>19</v>
      </c>
      <c r="F941" s="204" t="s">
        <v>1257</v>
      </c>
      <c r="G941" s="202"/>
      <c r="H941" s="205">
        <v>2</v>
      </c>
      <c r="I941" s="206"/>
      <c r="J941" s="202"/>
      <c r="K941" s="202"/>
      <c r="L941" s="207"/>
      <c r="M941" s="208"/>
      <c r="N941" s="209"/>
      <c r="O941" s="209"/>
      <c r="P941" s="209"/>
      <c r="Q941" s="209"/>
      <c r="R941" s="209"/>
      <c r="S941" s="209"/>
      <c r="T941" s="210"/>
      <c r="AT941" s="211" t="s">
        <v>336</v>
      </c>
      <c r="AU941" s="211" t="s">
        <v>87</v>
      </c>
      <c r="AV941" s="13" t="s">
        <v>87</v>
      </c>
      <c r="AW941" s="13" t="s">
        <v>37</v>
      </c>
      <c r="AX941" s="13" t="s">
        <v>84</v>
      </c>
      <c r="AY941" s="211" t="s">
        <v>324</v>
      </c>
    </row>
    <row r="942" spans="1:65" s="2" customFormat="1" ht="14.45" customHeight="1">
      <c r="A942" s="36"/>
      <c r="B942" s="37"/>
      <c r="C942" s="244" t="s">
        <v>1258</v>
      </c>
      <c r="D942" s="244" t="s">
        <v>588</v>
      </c>
      <c r="E942" s="245" t="s">
        <v>1259</v>
      </c>
      <c r="F942" s="246" t="s">
        <v>1260</v>
      </c>
      <c r="G942" s="247" t="s">
        <v>190</v>
      </c>
      <c r="H942" s="248">
        <v>1</v>
      </c>
      <c r="I942" s="249"/>
      <c r="J942" s="250">
        <f>ROUND(I942*H942,2)</f>
        <v>0</v>
      </c>
      <c r="K942" s="246" t="s">
        <v>329</v>
      </c>
      <c r="L942" s="251"/>
      <c r="M942" s="252" t="s">
        <v>19</v>
      </c>
      <c r="N942" s="253" t="s">
        <v>47</v>
      </c>
      <c r="O942" s="66"/>
      <c r="P942" s="191">
        <f>O942*H942</f>
        <v>0</v>
      </c>
      <c r="Q942" s="191">
        <v>2.1000000000000001E-2</v>
      </c>
      <c r="R942" s="191">
        <f>Q942*H942</f>
        <v>2.1000000000000001E-2</v>
      </c>
      <c r="S942" s="191">
        <v>0</v>
      </c>
      <c r="T942" s="192">
        <f>S942*H942</f>
        <v>0</v>
      </c>
      <c r="U942" s="36"/>
      <c r="V942" s="36"/>
      <c r="W942" s="36"/>
      <c r="X942" s="36"/>
      <c r="Y942" s="36"/>
      <c r="Z942" s="36"/>
      <c r="AA942" s="36"/>
      <c r="AB942" s="36"/>
      <c r="AC942" s="36"/>
      <c r="AD942" s="36"/>
      <c r="AE942" s="36"/>
      <c r="AR942" s="193" t="s">
        <v>378</v>
      </c>
      <c r="AT942" s="193" t="s">
        <v>588</v>
      </c>
      <c r="AU942" s="193" t="s">
        <v>87</v>
      </c>
      <c r="AY942" s="19" t="s">
        <v>324</v>
      </c>
      <c r="BE942" s="194">
        <f>IF(N942="základní",J942,0)</f>
        <v>0</v>
      </c>
      <c r="BF942" s="194">
        <f>IF(N942="snížená",J942,0)</f>
        <v>0</v>
      </c>
      <c r="BG942" s="194">
        <f>IF(N942="zákl. přenesená",J942,0)</f>
        <v>0</v>
      </c>
      <c r="BH942" s="194">
        <f>IF(N942="sníž. přenesená",J942,0)</f>
        <v>0</v>
      </c>
      <c r="BI942" s="194">
        <f>IF(N942="nulová",J942,0)</f>
        <v>0</v>
      </c>
      <c r="BJ942" s="19" t="s">
        <v>84</v>
      </c>
      <c r="BK942" s="194">
        <f>ROUND(I942*H942,2)</f>
        <v>0</v>
      </c>
      <c r="BL942" s="19" t="s">
        <v>330</v>
      </c>
      <c r="BM942" s="193" t="s">
        <v>1261</v>
      </c>
    </row>
    <row r="943" spans="1:65" s="2" customFormat="1" ht="11.25">
      <c r="A943" s="36"/>
      <c r="B943" s="37"/>
      <c r="C943" s="38"/>
      <c r="D943" s="195" t="s">
        <v>332</v>
      </c>
      <c r="E943" s="38"/>
      <c r="F943" s="196" t="s">
        <v>1260</v>
      </c>
      <c r="G943" s="38"/>
      <c r="H943" s="38"/>
      <c r="I943" s="197"/>
      <c r="J943" s="38"/>
      <c r="K943" s="38"/>
      <c r="L943" s="41"/>
      <c r="M943" s="198"/>
      <c r="N943" s="199"/>
      <c r="O943" s="66"/>
      <c r="P943" s="66"/>
      <c r="Q943" s="66"/>
      <c r="R943" s="66"/>
      <c r="S943" s="66"/>
      <c r="T943" s="67"/>
      <c r="U943" s="36"/>
      <c r="V943" s="36"/>
      <c r="W943" s="36"/>
      <c r="X943" s="36"/>
      <c r="Y943" s="36"/>
      <c r="Z943" s="36"/>
      <c r="AA943" s="36"/>
      <c r="AB943" s="36"/>
      <c r="AC943" s="36"/>
      <c r="AD943" s="36"/>
      <c r="AE943" s="36"/>
      <c r="AT943" s="19" t="s">
        <v>332</v>
      </c>
      <c r="AU943" s="19" t="s">
        <v>87</v>
      </c>
    </row>
    <row r="944" spans="1:65" s="13" customFormat="1" ht="11.25">
      <c r="B944" s="201"/>
      <c r="C944" s="202"/>
      <c r="D944" s="195" t="s">
        <v>336</v>
      </c>
      <c r="E944" s="203" t="s">
        <v>19</v>
      </c>
      <c r="F944" s="204" t="s">
        <v>1262</v>
      </c>
      <c r="G944" s="202"/>
      <c r="H944" s="205">
        <v>1</v>
      </c>
      <c r="I944" s="206"/>
      <c r="J944" s="202"/>
      <c r="K944" s="202"/>
      <c r="L944" s="207"/>
      <c r="M944" s="208"/>
      <c r="N944" s="209"/>
      <c r="O944" s="209"/>
      <c r="P944" s="209"/>
      <c r="Q944" s="209"/>
      <c r="R944" s="209"/>
      <c r="S944" s="209"/>
      <c r="T944" s="210"/>
      <c r="AT944" s="211" t="s">
        <v>336</v>
      </c>
      <c r="AU944" s="211" t="s">
        <v>87</v>
      </c>
      <c r="AV944" s="13" t="s">
        <v>87</v>
      </c>
      <c r="AW944" s="13" t="s">
        <v>37</v>
      </c>
      <c r="AX944" s="13" t="s">
        <v>84</v>
      </c>
      <c r="AY944" s="211" t="s">
        <v>324</v>
      </c>
    </row>
    <row r="945" spans="1:65" s="2" customFormat="1" ht="14.45" customHeight="1">
      <c r="A945" s="36"/>
      <c r="B945" s="37"/>
      <c r="C945" s="244" t="s">
        <v>1263</v>
      </c>
      <c r="D945" s="244" t="s">
        <v>588</v>
      </c>
      <c r="E945" s="245" t="s">
        <v>1264</v>
      </c>
      <c r="F945" s="246" t="s">
        <v>1265</v>
      </c>
      <c r="G945" s="247" t="s">
        <v>190</v>
      </c>
      <c r="H945" s="248">
        <v>1</v>
      </c>
      <c r="I945" s="249"/>
      <c r="J945" s="250">
        <f>ROUND(I945*H945,2)</f>
        <v>0</v>
      </c>
      <c r="K945" s="246" t="s">
        <v>329</v>
      </c>
      <c r="L945" s="251"/>
      <c r="M945" s="252" t="s">
        <v>19</v>
      </c>
      <c r="N945" s="253" t="s">
        <v>47</v>
      </c>
      <c r="O945" s="66"/>
      <c r="P945" s="191">
        <f>O945*H945</f>
        <v>0</v>
      </c>
      <c r="Q945" s="191">
        <v>5.2999999999999999E-2</v>
      </c>
      <c r="R945" s="191">
        <f>Q945*H945</f>
        <v>5.2999999999999999E-2</v>
      </c>
      <c r="S945" s="191">
        <v>0</v>
      </c>
      <c r="T945" s="192">
        <f>S945*H945</f>
        <v>0</v>
      </c>
      <c r="U945" s="36"/>
      <c r="V945" s="36"/>
      <c r="W945" s="36"/>
      <c r="X945" s="36"/>
      <c r="Y945" s="36"/>
      <c r="Z945" s="36"/>
      <c r="AA945" s="36"/>
      <c r="AB945" s="36"/>
      <c r="AC945" s="36"/>
      <c r="AD945" s="36"/>
      <c r="AE945" s="36"/>
      <c r="AR945" s="193" t="s">
        <v>378</v>
      </c>
      <c r="AT945" s="193" t="s">
        <v>588</v>
      </c>
      <c r="AU945" s="193" t="s">
        <v>87</v>
      </c>
      <c r="AY945" s="19" t="s">
        <v>324</v>
      </c>
      <c r="BE945" s="194">
        <f>IF(N945="základní",J945,0)</f>
        <v>0</v>
      </c>
      <c r="BF945" s="194">
        <f>IF(N945="snížená",J945,0)</f>
        <v>0</v>
      </c>
      <c r="BG945" s="194">
        <f>IF(N945="zákl. přenesená",J945,0)</f>
        <v>0</v>
      </c>
      <c r="BH945" s="194">
        <f>IF(N945="sníž. přenesená",J945,0)</f>
        <v>0</v>
      </c>
      <c r="BI945" s="194">
        <f>IF(N945="nulová",J945,0)</f>
        <v>0</v>
      </c>
      <c r="BJ945" s="19" t="s">
        <v>84</v>
      </c>
      <c r="BK945" s="194">
        <f>ROUND(I945*H945,2)</f>
        <v>0</v>
      </c>
      <c r="BL945" s="19" t="s">
        <v>330</v>
      </c>
      <c r="BM945" s="193" t="s">
        <v>1266</v>
      </c>
    </row>
    <row r="946" spans="1:65" s="2" customFormat="1" ht="11.25">
      <c r="A946" s="36"/>
      <c r="B946" s="37"/>
      <c r="C946" s="38"/>
      <c r="D946" s="195" t="s">
        <v>332</v>
      </c>
      <c r="E946" s="38"/>
      <c r="F946" s="196" t="s">
        <v>1265</v>
      </c>
      <c r="G946" s="38"/>
      <c r="H946" s="38"/>
      <c r="I946" s="197"/>
      <c r="J946" s="38"/>
      <c r="K946" s="38"/>
      <c r="L946" s="41"/>
      <c r="M946" s="198"/>
      <c r="N946" s="199"/>
      <c r="O946" s="66"/>
      <c r="P946" s="66"/>
      <c r="Q946" s="66"/>
      <c r="R946" s="66"/>
      <c r="S946" s="66"/>
      <c r="T946" s="67"/>
      <c r="U946" s="36"/>
      <c r="V946" s="36"/>
      <c r="W946" s="36"/>
      <c r="X946" s="36"/>
      <c r="Y946" s="36"/>
      <c r="Z946" s="36"/>
      <c r="AA946" s="36"/>
      <c r="AB946" s="36"/>
      <c r="AC946" s="36"/>
      <c r="AD946" s="36"/>
      <c r="AE946" s="36"/>
      <c r="AT946" s="19" t="s">
        <v>332</v>
      </c>
      <c r="AU946" s="19" t="s">
        <v>87</v>
      </c>
    </row>
    <row r="947" spans="1:65" s="13" customFormat="1" ht="11.25">
      <c r="B947" s="201"/>
      <c r="C947" s="202"/>
      <c r="D947" s="195" t="s">
        <v>336</v>
      </c>
      <c r="E947" s="203" t="s">
        <v>19</v>
      </c>
      <c r="F947" s="204" t="s">
        <v>1262</v>
      </c>
      <c r="G947" s="202"/>
      <c r="H947" s="205">
        <v>1</v>
      </c>
      <c r="I947" s="206"/>
      <c r="J947" s="202"/>
      <c r="K947" s="202"/>
      <c r="L947" s="207"/>
      <c r="M947" s="208"/>
      <c r="N947" s="209"/>
      <c r="O947" s="209"/>
      <c r="P947" s="209"/>
      <c r="Q947" s="209"/>
      <c r="R947" s="209"/>
      <c r="S947" s="209"/>
      <c r="T947" s="210"/>
      <c r="AT947" s="211" t="s">
        <v>336</v>
      </c>
      <c r="AU947" s="211" t="s">
        <v>87</v>
      </c>
      <c r="AV947" s="13" t="s">
        <v>87</v>
      </c>
      <c r="AW947" s="13" t="s">
        <v>37</v>
      </c>
      <c r="AX947" s="13" t="s">
        <v>84</v>
      </c>
      <c r="AY947" s="211" t="s">
        <v>324</v>
      </c>
    </row>
    <row r="948" spans="1:65" s="2" customFormat="1" ht="14.45" customHeight="1">
      <c r="A948" s="36"/>
      <c r="B948" s="37"/>
      <c r="C948" s="182" t="s">
        <v>1267</v>
      </c>
      <c r="D948" s="182" t="s">
        <v>326</v>
      </c>
      <c r="E948" s="183" t="s">
        <v>1268</v>
      </c>
      <c r="F948" s="184" t="s">
        <v>1269</v>
      </c>
      <c r="G948" s="185" t="s">
        <v>152</v>
      </c>
      <c r="H948" s="186">
        <v>14.724</v>
      </c>
      <c r="I948" s="187"/>
      <c r="J948" s="188">
        <f>ROUND(I948*H948,2)</f>
        <v>0</v>
      </c>
      <c r="K948" s="184" t="s">
        <v>329</v>
      </c>
      <c r="L948" s="41"/>
      <c r="M948" s="189" t="s">
        <v>19</v>
      </c>
      <c r="N948" s="190" t="s">
        <v>47</v>
      </c>
      <c r="O948" s="66"/>
      <c r="P948" s="191">
        <f>O948*H948</f>
        <v>0</v>
      </c>
      <c r="Q948" s="191">
        <v>0</v>
      </c>
      <c r="R948" s="191">
        <f>Q948*H948</f>
        <v>0</v>
      </c>
      <c r="S948" s="191">
        <v>0</v>
      </c>
      <c r="T948" s="192">
        <f>S948*H948</f>
        <v>0</v>
      </c>
      <c r="U948" s="36"/>
      <c r="V948" s="36"/>
      <c r="W948" s="36"/>
      <c r="X948" s="36"/>
      <c r="Y948" s="36"/>
      <c r="Z948" s="36"/>
      <c r="AA948" s="36"/>
      <c r="AB948" s="36"/>
      <c r="AC948" s="36"/>
      <c r="AD948" s="36"/>
      <c r="AE948" s="36"/>
      <c r="AR948" s="193" t="s">
        <v>330</v>
      </c>
      <c r="AT948" s="193" t="s">
        <v>326</v>
      </c>
      <c r="AU948" s="193" t="s">
        <v>87</v>
      </c>
      <c r="AY948" s="19" t="s">
        <v>324</v>
      </c>
      <c r="BE948" s="194">
        <f>IF(N948="základní",J948,0)</f>
        <v>0</v>
      </c>
      <c r="BF948" s="194">
        <f>IF(N948="snížená",J948,0)</f>
        <v>0</v>
      </c>
      <c r="BG948" s="194">
        <f>IF(N948="zákl. přenesená",J948,0)</f>
        <v>0</v>
      </c>
      <c r="BH948" s="194">
        <f>IF(N948="sníž. přenesená",J948,0)</f>
        <v>0</v>
      </c>
      <c r="BI948" s="194">
        <f>IF(N948="nulová",J948,0)</f>
        <v>0</v>
      </c>
      <c r="BJ948" s="19" t="s">
        <v>84</v>
      </c>
      <c r="BK948" s="194">
        <f>ROUND(I948*H948,2)</f>
        <v>0</v>
      </c>
      <c r="BL948" s="19" t="s">
        <v>330</v>
      </c>
      <c r="BM948" s="193" t="s">
        <v>1270</v>
      </c>
    </row>
    <row r="949" spans="1:65" s="2" customFormat="1" ht="19.5">
      <c r="A949" s="36"/>
      <c r="B949" s="37"/>
      <c r="C949" s="38"/>
      <c r="D949" s="195" t="s">
        <v>332</v>
      </c>
      <c r="E949" s="38"/>
      <c r="F949" s="196" t="s">
        <v>1271</v>
      </c>
      <c r="G949" s="38"/>
      <c r="H949" s="38"/>
      <c r="I949" s="197"/>
      <c r="J949" s="38"/>
      <c r="K949" s="38"/>
      <c r="L949" s="41"/>
      <c r="M949" s="198"/>
      <c r="N949" s="199"/>
      <c r="O949" s="66"/>
      <c r="P949" s="66"/>
      <c r="Q949" s="66"/>
      <c r="R949" s="66"/>
      <c r="S949" s="66"/>
      <c r="T949" s="67"/>
      <c r="U949" s="36"/>
      <c r="V949" s="36"/>
      <c r="W949" s="36"/>
      <c r="X949" s="36"/>
      <c r="Y949" s="36"/>
      <c r="Z949" s="36"/>
      <c r="AA949" s="36"/>
      <c r="AB949" s="36"/>
      <c r="AC949" s="36"/>
      <c r="AD949" s="36"/>
      <c r="AE949" s="36"/>
      <c r="AT949" s="19" t="s">
        <v>332</v>
      </c>
      <c r="AU949" s="19" t="s">
        <v>87</v>
      </c>
    </row>
    <row r="950" spans="1:65" s="2" customFormat="1" ht="39">
      <c r="A950" s="36"/>
      <c r="B950" s="37"/>
      <c r="C950" s="38"/>
      <c r="D950" s="195" t="s">
        <v>334</v>
      </c>
      <c r="E950" s="38"/>
      <c r="F950" s="200" t="s">
        <v>1272</v>
      </c>
      <c r="G950" s="38"/>
      <c r="H950" s="38"/>
      <c r="I950" s="197"/>
      <c r="J950" s="38"/>
      <c r="K950" s="38"/>
      <c r="L950" s="41"/>
      <c r="M950" s="198"/>
      <c r="N950" s="199"/>
      <c r="O950" s="66"/>
      <c r="P950" s="66"/>
      <c r="Q950" s="66"/>
      <c r="R950" s="66"/>
      <c r="S950" s="66"/>
      <c r="T950" s="67"/>
      <c r="U950" s="36"/>
      <c r="V950" s="36"/>
      <c r="W950" s="36"/>
      <c r="X950" s="36"/>
      <c r="Y950" s="36"/>
      <c r="Z950" s="36"/>
      <c r="AA950" s="36"/>
      <c r="AB950" s="36"/>
      <c r="AC950" s="36"/>
      <c r="AD950" s="36"/>
      <c r="AE950" s="36"/>
      <c r="AT950" s="19" t="s">
        <v>334</v>
      </c>
      <c r="AU950" s="19" t="s">
        <v>87</v>
      </c>
    </row>
    <row r="951" spans="1:65" s="2" customFormat="1" ht="19.5">
      <c r="A951" s="36"/>
      <c r="B951" s="37"/>
      <c r="C951" s="38"/>
      <c r="D951" s="195" t="s">
        <v>727</v>
      </c>
      <c r="E951" s="38"/>
      <c r="F951" s="200" t="s">
        <v>1081</v>
      </c>
      <c r="G951" s="38"/>
      <c r="H951" s="38"/>
      <c r="I951" s="197"/>
      <c r="J951" s="38"/>
      <c r="K951" s="38"/>
      <c r="L951" s="41"/>
      <c r="M951" s="198"/>
      <c r="N951" s="199"/>
      <c r="O951" s="66"/>
      <c r="P951" s="66"/>
      <c r="Q951" s="66"/>
      <c r="R951" s="66"/>
      <c r="S951" s="66"/>
      <c r="T951" s="67"/>
      <c r="U951" s="36"/>
      <c r="V951" s="36"/>
      <c r="W951" s="36"/>
      <c r="X951" s="36"/>
      <c r="Y951" s="36"/>
      <c r="Z951" s="36"/>
      <c r="AA951" s="36"/>
      <c r="AB951" s="36"/>
      <c r="AC951" s="36"/>
      <c r="AD951" s="36"/>
      <c r="AE951" s="36"/>
      <c r="AT951" s="19" t="s">
        <v>727</v>
      </c>
      <c r="AU951" s="19" t="s">
        <v>87</v>
      </c>
    </row>
    <row r="952" spans="1:65" s="15" customFormat="1" ht="11.25">
      <c r="B952" s="223"/>
      <c r="C952" s="224"/>
      <c r="D952" s="195" t="s">
        <v>336</v>
      </c>
      <c r="E952" s="225" t="s">
        <v>19</v>
      </c>
      <c r="F952" s="226" t="s">
        <v>1273</v>
      </c>
      <c r="G952" s="224"/>
      <c r="H952" s="225" t="s">
        <v>19</v>
      </c>
      <c r="I952" s="227"/>
      <c r="J952" s="224"/>
      <c r="K952" s="224"/>
      <c r="L952" s="228"/>
      <c r="M952" s="229"/>
      <c r="N952" s="230"/>
      <c r="O952" s="230"/>
      <c r="P952" s="230"/>
      <c r="Q952" s="230"/>
      <c r="R952" s="230"/>
      <c r="S952" s="230"/>
      <c r="T952" s="231"/>
      <c r="AT952" s="232" t="s">
        <v>336</v>
      </c>
      <c r="AU952" s="232" t="s">
        <v>87</v>
      </c>
      <c r="AV952" s="15" t="s">
        <v>84</v>
      </c>
      <c r="AW952" s="15" t="s">
        <v>37</v>
      </c>
      <c r="AX952" s="15" t="s">
        <v>76</v>
      </c>
      <c r="AY952" s="232" t="s">
        <v>324</v>
      </c>
    </row>
    <row r="953" spans="1:65" s="13" customFormat="1" ht="11.25">
      <c r="B953" s="201"/>
      <c r="C953" s="202"/>
      <c r="D953" s="195" t="s">
        <v>336</v>
      </c>
      <c r="E953" s="203" t="s">
        <v>19</v>
      </c>
      <c r="F953" s="204" t="s">
        <v>768</v>
      </c>
      <c r="G953" s="202"/>
      <c r="H953" s="205">
        <v>4.2779999999999996</v>
      </c>
      <c r="I953" s="206"/>
      <c r="J953" s="202"/>
      <c r="K953" s="202"/>
      <c r="L953" s="207"/>
      <c r="M953" s="208"/>
      <c r="N953" s="209"/>
      <c r="O953" s="209"/>
      <c r="P953" s="209"/>
      <c r="Q953" s="209"/>
      <c r="R953" s="209"/>
      <c r="S953" s="209"/>
      <c r="T953" s="210"/>
      <c r="AT953" s="211" t="s">
        <v>336</v>
      </c>
      <c r="AU953" s="211" t="s">
        <v>87</v>
      </c>
      <c r="AV953" s="13" t="s">
        <v>87</v>
      </c>
      <c r="AW953" s="13" t="s">
        <v>37</v>
      </c>
      <c r="AX953" s="13" t="s">
        <v>76</v>
      </c>
      <c r="AY953" s="211" t="s">
        <v>324</v>
      </c>
    </row>
    <row r="954" spans="1:65" s="15" customFormat="1" ht="11.25">
      <c r="B954" s="223"/>
      <c r="C954" s="224"/>
      <c r="D954" s="195" t="s">
        <v>336</v>
      </c>
      <c r="E954" s="225" t="s">
        <v>19</v>
      </c>
      <c r="F954" s="226" t="s">
        <v>1274</v>
      </c>
      <c r="G954" s="224"/>
      <c r="H954" s="225" t="s">
        <v>19</v>
      </c>
      <c r="I954" s="227"/>
      <c r="J954" s="224"/>
      <c r="K954" s="224"/>
      <c r="L954" s="228"/>
      <c r="M954" s="229"/>
      <c r="N954" s="230"/>
      <c r="O954" s="230"/>
      <c r="P954" s="230"/>
      <c r="Q954" s="230"/>
      <c r="R954" s="230"/>
      <c r="S954" s="230"/>
      <c r="T954" s="231"/>
      <c r="AT954" s="232" t="s">
        <v>336</v>
      </c>
      <c r="AU954" s="232" t="s">
        <v>87</v>
      </c>
      <c r="AV954" s="15" t="s">
        <v>84</v>
      </c>
      <c r="AW954" s="15" t="s">
        <v>37</v>
      </c>
      <c r="AX954" s="15" t="s">
        <v>76</v>
      </c>
      <c r="AY954" s="232" t="s">
        <v>324</v>
      </c>
    </row>
    <row r="955" spans="1:65" s="13" customFormat="1" ht="11.25">
      <c r="B955" s="201"/>
      <c r="C955" s="202"/>
      <c r="D955" s="195" t="s">
        <v>336</v>
      </c>
      <c r="E955" s="203" t="s">
        <v>19</v>
      </c>
      <c r="F955" s="204" t="s">
        <v>1275</v>
      </c>
      <c r="G955" s="202"/>
      <c r="H955" s="205">
        <v>8.5860000000000003</v>
      </c>
      <c r="I955" s="206"/>
      <c r="J955" s="202"/>
      <c r="K955" s="202"/>
      <c r="L955" s="207"/>
      <c r="M955" s="208"/>
      <c r="N955" s="209"/>
      <c r="O955" s="209"/>
      <c r="P955" s="209"/>
      <c r="Q955" s="209"/>
      <c r="R955" s="209"/>
      <c r="S955" s="209"/>
      <c r="T955" s="210"/>
      <c r="AT955" s="211" t="s">
        <v>336</v>
      </c>
      <c r="AU955" s="211" t="s">
        <v>87</v>
      </c>
      <c r="AV955" s="13" t="s">
        <v>87</v>
      </c>
      <c r="AW955" s="13" t="s">
        <v>37</v>
      </c>
      <c r="AX955" s="13" t="s">
        <v>76</v>
      </c>
      <c r="AY955" s="211" t="s">
        <v>324</v>
      </c>
    </row>
    <row r="956" spans="1:65" s="15" customFormat="1" ht="11.25">
      <c r="B956" s="223"/>
      <c r="C956" s="224"/>
      <c r="D956" s="195" t="s">
        <v>336</v>
      </c>
      <c r="E956" s="225" t="s">
        <v>19</v>
      </c>
      <c r="F956" s="226" t="s">
        <v>1276</v>
      </c>
      <c r="G956" s="224"/>
      <c r="H956" s="225" t="s">
        <v>19</v>
      </c>
      <c r="I956" s="227"/>
      <c r="J956" s="224"/>
      <c r="K956" s="224"/>
      <c r="L956" s="228"/>
      <c r="M956" s="229"/>
      <c r="N956" s="230"/>
      <c r="O956" s="230"/>
      <c r="P956" s="230"/>
      <c r="Q956" s="230"/>
      <c r="R956" s="230"/>
      <c r="S956" s="230"/>
      <c r="T956" s="231"/>
      <c r="AT956" s="232" t="s">
        <v>336</v>
      </c>
      <c r="AU956" s="232" t="s">
        <v>87</v>
      </c>
      <c r="AV956" s="15" t="s">
        <v>84</v>
      </c>
      <c r="AW956" s="15" t="s">
        <v>37</v>
      </c>
      <c r="AX956" s="15" t="s">
        <v>76</v>
      </c>
      <c r="AY956" s="232" t="s">
        <v>324</v>
      </c>
    </row>
    <row r="957" spans="1:65" s="13" customFormat="1" ht="11.25">
      <c r="B957" s="201"/>
      <c r="C957" s="202"/>
      <c r="D957" s="195" t="s">
        <v>336</v>
      </c>
      <c r="E957" s="203" t="s">
        <v>19</v>
      </c>
      <c r="F957" s="204" t="s">
        <v>1277</v>
      </c>
      <c r="G957" s="202"/>
      <c r="H957" s="205">
        <v>1.86</v>
      </c>
      <c r="I957" s="206"/>
      <c r="J957" s="202"/>
      <c r="K957" s="202"/>
      <c r="L957" s="207"/>
      <c r="M957" s="208"/>
      <c r="N957" s="209"/>
      <c r="O957" s="209"/>
      <c r="P957" s="209"/>
      <c r="Q957" s="209"/>
      <c r="R957" s="209"/>
      <c r="S957" s="209"/>
      <c r="T957" s="210"/>
      <c r="AT957" s="211" t="s">
        <v>336</v>
      </c>
      <c r="AU957" s="211" t="s">
        <v>87</v>
      </c>
      <c r="AV957" s="13" t="s">
        <v>87</v>
      </c>
      <c r="AW957" s="13" t="s">
        <v>37</v>
      </c>
      <c r="AX957" s="13" t="s">
        <v>76</v>
      </c>
      <c r="AY957" s="211" t="s">
        <v>324</v>
      </c>
    </row>
    <row r="958" spans="1:65" s="14" customFormat="1" ht="11.25">
      <c r="B958" s="212"/>
      <c r="C958" s="213"/>
      <c r="D958" s="195" t="s">
        <v>336</v>
      </c>
      <c r="E958" s="214" t="s">
        <v>19</v>
      </c>
      <c r="F958" s="215" t="s">
        <v>349</v>
      </c>
      <c r="G958" s="213"/>
      <c r="H958" s="216">
        <v>14.724</v>
      </c>
      <c r="I958" s="217"/>
      <c r="J958" s="213"/>
      <c r="K958" s="213"/>
      <c r="L958" s="218"/>
      <c r="M958" s="219"/>
      <c r="N958" s="220"/>
      <c r="O958" s="220"/>
      <c r="P958" s="220"/>
      <c r="Q958" s="220"/>
      <c r="R958" s="220"/>
      <c r="S958" s="220"/>
      <c r="T958" s="221"/>
      <c r="AT958" s="222" t="s">
        <v>336</v>
      </c>
      <c r="AU958" s="222" t="s">
        <v>87</v>
      </c>
      <c r="AV958" s="14" t="s">
        <v>330</v>
      </c>
      <c r="AW958" s="14" t="s">
        <v>37</v>
      </c>
      <c r="AX958" s="14" t="s">
        <v>84</v>
      </c>
      <c r="AY958" s="222" t="s">
        <v>324</v>
      </c>
    </row>
    <row r="959" spans="1:65" s="2" customFormat="1" ht="14.45" customHeight="1">
      <c r="A959" s="36"/>
      <c r="B959" s="37"/>
      <c r="C959" s="182" t="s">
        <v>1278</v>
      </c>
      <c r="D959" s="182" t="s">
        <v>326</v>
      </c>
      <c r="E959" s="183" t="s">
        <v>1279</v>
      </c>
      <c r="F959" s="184" t="s">
        <v>1280</v>
      </c>
      <c r="G959" s="185" t="s">
        <v>152</v>
      </c>
      <c r="H959" s="186">
        <v>11.5</v>
      </c>
      <c r="I959" s="187"/>
      <c r="J959" s="188">
        <f>ROUND(I959*H959,2)</f>
        <v>0</v>
      </c>
      <c r="K959" s="184" t="s">
        <v>19</v>
      </c>
      <c r="L959" s="41"/>
      <c r="M959" s="189" t="s">
        <v>19</v>
      </c>
      <c r="N959" s="190" t="s">
        <v>47</v>
      </c>
      <c r="O959" s="66"/>
      <c r="P959" s="191">
        <f>O959*H959</f>
        <v>0</v>
      </c>
      <c r="Q959" s="191">
        <v>2.4327899999999998</v>
      </c>
      <c r="R959" s="191">
        <f>Q959*H959</f>
        <v>27.977084999999999</v>
      </c>
      <c r="S959" s="191">
        <v>0</v>
      </c>
      <c r="T959" s="192">
        <f>S959*H959</f>
        <v>0</v>
      </c>
      <c r="U959" s="36"/>
      <c r="V959" s="36"/>
      <c r="W959" s="36"/>
      <c r="X959" s="36"/>
      <c r="Y959" s="36"/>
      <c r="Z959" s="36"/>
      <c r="AA959" s="36"/>
      <c r="AB959" s="36"/>
      <c r="AC959" s="36"/>
      <c r="AD959" s="36"/>
      <c r="AE959" s="36"/>
      <c r="AR959" s="193" t="s">
        <v>330</v>
      </c>
      <c r="AT959" s="193" t="s">
        <v>326</v>
      </c>
      <c r="AU959" s="193" t="s">
        <v>87</v>
      </c>
      <c r="AY959" s="19" t="s">
        <v>324</v>
      </c>
      <c r="BE959" s="194">
        <f>IF(N959="základní",J959,0)</f>
        <v>0</v>
      </c>
      <c r="BF959" s="194">
        <f>IF(N959="snížená",J959,0)</f>
        <v>0</v>
      </c>
      <c r="BG959" s="194">
        <f>IF(N959="zákl. přenesená",J959,0)</f>
        <v>0</v>
      </c>
      <c r="BH959" s="194">
        <f>IF(N959="sníž. přenesená",J959,0)</f>
        <v>0</v>
      </c>
      <c r="BI959" s="194">
        <f>IF(N959="nulová",J959,0)</f>
        <v>0</v>
      </c>
      <c r="BJ959" s="19" t="s">
        <v>84</v>
      </c>
      <c r="BK959" s="194">
        <f>ROUND(I959*H959,2)</f>
        <v>0</v>
      </c>
      <c r="BL959" s="19" t="s">
        <v>330</v>
      </c>
      <c r="BM959" s="193" t="s">
        <v>1281</v>
      </c>
    </row>
    <row r="960" spans="1:65" s="2" customFormat="1" ht="11.25">
      <c r="A960" s="36"/>
      <c r="B960" s="37"/>
      <c r="C960" s="38"/>
      <c r="D960" s="195" t="s">
        <v>332</v>
      </c>
      <c r="E960" s="38"/>
      <c r="F960" s="196" t="s">
        <v>1280</v>
      </c>
      <c r="G960" s="38"/>
      <c r="H960" s="38"/>
      <c r="I960" s="197"/>
      <c r="J960" s="38"/>
      <c r="K960" s="38"/>
      <c r="L960" s="41"/>
      <c r="M960" s="198"/>
      <c r="N960" s="199"/>
      <c r="O960" s="66"/>
      <c r="P960" s="66"/>
      <c r="Q960" s="66"/>
      <c r="R960" s="66"/>
      <c r="S960" s="66"/>
      <c r="T960" s="67"/>
      <c r="U960" s="36"/>
      <c r="V960" s="36"/>
      <c r="W960" s="36"/>
      <c r="X960" s="36"/>
      <c r="Y960" s="36"/>
      <c r="Z960" s="36"/>
      <c r="AA960" s="36"/>
      <c r="AB960" s="36"/>
      <c r="AC960" s="36"/>
      <c r="AD960" s="36"/>
      <c r="AE960" s="36"/>
      <c r="AT960" s="19" t="s">
        <v>332</v>
      </c>
      <c r="AU960" s="19" t="s">
        <v>87</v>
      </c>
    </row>
    <row r="961" spans="1:65" s="2" customFormat="1" ht="68.25">
      <c r="A961" s="36"/>
      <c r="B961" s="37"/>
      <c r="C961" s="38"/>
      <c r="D961" s="195" t="s">
        <v>334</v>
      </c>
      <c r="E961" s="38"/>
      <c r="F961" s="200" t="s">
        <v>1282</v>
      </c>
      <c r="G961" s="38"/>
      <c r="H961" s="38"/>
      <c r="I961" s="197"/>
      <c r="J961" s="38"/>
      <c r="K961" s="38"/>
      <c r="L961" s="41"/>
      <c r="M961" s="198"/>
      <c r="N961" s="199"/>
      <c r="O961" s="66"/>
      <c r="P961" s="66"/>
      <c r="Q961" s="66"/>
      <c r="R961" s="66"/>
      <c r="S961" s="66"/>
      <c r="T961" s="67"/>
      <c r="U961" s="36"/>
      <c r="V961" s="36"/>
      <c r="W961" s="36"/>
      <c r="X961" s="36"/>
      <c r="Y961" s="36"/>
      <c r="Z961" s="36"/>
      <c r="AA961" s="36"/>
      <c r="AB961" s="36"/>
      <c r="AC961" s="36"/>
      <c r="AD961" s="36"/>
      <c r="AE961" s="36"/>
      <c r="AT961" s="19" t="s">
        <v>334</v>
      </c>
      <c r="AU961" s="19" t="s">
        <v>87</v>
      </c>
    </row>
    <row r="962" spans="1:65" s="2" customFormat="1" ht="19.5">
      <c r="A962" s="36"/>
      <c r="B962" s="37"/>
      <c r="C962" s="38"/>
      <c r="D962" s="195" t="s">
        <v>727</v>
      </c>
      <c r="E962" s="38"/>
      <c r="F962" s="200" t="s">
        <v>1081</v>
      </c>
      <c r="G962" s="38"/>
      <c r="H962" s="38"/>
      <c r="I962" s="197"/>
      <c r="J962" s="38"/>
      <c r="K962" s="38"/>
      <c r="L962" s="41"/>
      <c r="M962" s="198"/>
      <c r="N962" s="199"/>
      <c r="O962" s="66"/>
      <c r="P962" s="66"/>
      <c r="Q962" s="66"/>
      <c r="R962" s="66"/>
      <c r="S962" s="66"/>
      <c r="T962" s="67"/>
      <c r="U962" s="36"/>
      <c r="V962" s="36"/>
      <c r="W962" s="36"/>
      <c r="X962" s="36"/>
      <c r="Y962" s="36"/>
      <c r="Z962" s="36"/>
      <c r="AA962" s="36"/>
      <c r="AB962" s="36"/>
      <c r="AC962" s="36"/>
      <c r="AD962" s="36"/>
      <c r="AE962" s="36"/>
      <c r="AT962" s="19" t="s">
        <v>727</v>
      </c>
      <c r="AU962" s="19" t="s">
        <v>87</v>
      </c>
    </row>
    <row r="963" spans="1:65" s="13" customFormat="1" ht="11.25">
      <c r="B963" s="201"/>
      <c r="C963" s="202"/>
      <c r="D963" s="195" t="s">
        <v>336</v>
      </c>
      <c r="E963" s="203" t="s">
        <v>19</v>
      </c>
      <c r="F963" s="204" t="s">
        <v>1283</v>
      </c>
      <c r="G963" s="202"/>
      <c r="H963" s="205">
        <v>11.5</v>
      </c>
      <c r="I963" s="206"/>
      <c r="J963" s="202"/>
      <c r="K963" s="202"/>
      <c r="L963" s="207"/>
      <c r="M963" s="208"/>
      <c r="N963" s="209"/>
      <c r="O963" s="209"/>
      <c r="P963" s="209"/>
      <c r="Q963" s="209"/>
      <c r="R963" s="209"/>
      <c r="S963" s="209"/>
      <c r="T963" s="210"/>
      <c r="AT963" s="211" t="s">
        <v>336</v>
      </c>
      <c r="AU963" s="211" t="s">
        <v>87</v>
      </c>
      <c r="AV963" s="13" t="s">
        <v>87</v>
      </c>
      <c r="AW963" s="13" t="s">
        <v>37</v>
      </c>
      <c r="AX963" s="13" t="s">
        <v>84</v>
      </c>
      <c r="AY963" s="211" t="s">
        <v>324</v>
      </c>
    </row>
    <row r="964" spans="1:65" s="2" customFormat="1" ht="14.45" customHeight="1">
      <c r="A964" s="36"/>
      <c r="B964" s="37"/>
      <c r="C964" s="182" t="s">
        <v>1284</v>
      </c>
      <c r="D964" s="182" t="s">
        <v>326</v>
      </c>
      <c r="E964" s="183" t="s">
        <v>1285</v>
      </c>
      <c r="F964" s="184" t="s">
        <v>1286</v>
      </c>
      <c r="G964" s="185" t="s">
        <v>152</v>
      </c>
      <c r="H964" s="186">
        <v>9.5760000000000005</v>
      </c>
      <c r="I964" s="187"/>
      <c r="J964" s="188">
        <f>ROUND(I964*H964,2)</f>
        <v>0</v>
      </c>
      <c r="K964" s="184" t="s">
        <v>329</v>
      </c>
      <c r="L964" s="41"/>
      <c r="M964" s="189" t="s">
        <v>19</v>
      </c>
      <c r="N964" s="190" t="s">
        <v>47</v>
      </c>
      <c r="O964" s="66"/>
      <c r="P964" s="191">
        <f>O964*H964</f>
        <v>0</v>
      </c>
      <c r="Q964" s="191">
        <v>2.4340799999999998</v>
      </c>
      <c r="R964" s="191">
        <f>Q964*H964</f>
        <v>23.308750079999999</v>
      </c>
      <c r="S964" s="191">
        <v>0</v>
      </c>
      <c r="T964" s="192">
        <f>S964*H964</f>
        <v>0</v>
      </c>
      <c r="U964" s="36"/>
      <c r="V964" s="36"/>
      <c r="W964" s="36"/>
      <c r="X964" s="36"/>
      <c r="Y964" s="36"/>
      <c r="Z964" s="36"/>
      <c r="AA964" s="36"/>
      <c r="AB964" s="36"/>
      <c r="AC964" s="36"/>
      <c r="AD964" s="36"/>
      <c r="AE964" s="36"/>
      <c r="AR964" s="193" t="s">
        <v>330</v>
      </c>
      <c r="AT964" s="193" t="s">
        <v>326</v>
      </c>
      <c r="AU964" s="193" t="s">
        <v>87</v>
      </c>
      <c r="AY964" s="19" t="s">
        <v>324</v>
      </c>
      <c r="BE964" s="194">
        <f>IF(N964="základní",J964,0)</f>
        <v>0</v>
      </c>
      <c r="BF964" s="194">
        <f>IF(N964="snížená",J964,0)</f>
        <v>0</v>
      </c>
      <c r="BG964" s="194">
        <f>IF(N964="zákl. přenesená",J964,0)</f>
        <v>0</v>
      </c>
      <c r="BH964" s="194">
        <f>IF(N964="sníž. přenesená",J964,0)</f>
        <v>0</v>
      </c>
      <c r="BI964" s="194">
        <f>IF(N964="nulová",J964,0)</f>
        <v>0</v>
      </c>
      <c r="BJ964" s="19" t="s">
        <v>84</v>
      </c>
      <c r="BK964" s="194">
        <f>ROUND(I964*H964,2)</f>
        <v>0</v>
      </c>
      <c r="BL964" s="19" t="s">
        <v>330</v>
      </c>
      <c r="BM964" s="193" t="s">
        <v>1287</v>
      </c>
    </row>
    <row r="965" spans="1:65" s="2" customFormat="1" ht="11.25">
      <c r="A965" s="36"/>
      <c r="B965" s="37"/>
      <c r="C965" s="38"/>
      <c r="D965" s="195" t="s">
        <v>332</v>
      </c>
      <c r="E965" s="38"/>
      <c r="F965" s="196" t="s">
        <v>1288</v>
      </c>
      <c r="G965" s="38"/>
      <c r="H965" s="38"/>
      <c r="I965" s="197"/>
      <c r="J965" s="38"/>
      <c r="K965" s="38"/>
      <c r="L965" s="41"/>
      <c r="M965" s="198"/>
      <c r="N965" s="199"/>
      <c r="O965" s="66"/>
      <c r="P965" s="66"/>
      <c r="Q965" s="66"/>
      <c r="R965" s="66"/>
      <c r="S965" s="66"/>
      <c r="T965" s="67"/>
      <c r="U965" s="36"/>
      <c r="V965" s="36"/>
      <c r="W965" s="36"/>
      <c r="X965" s="36"/>
      <c r="Y965" s="36"/>
      <c r="Z965" s="36"/>
      <c r="AA965" s="36"/>
      <c r="AB965" s="36"/>
      <c r="AC965" s="36"/>
      <c r="AD965" s="36"/>
      <c r="AE965" s="36"/>
      <c r="AT965" s="19" t="s">
        <v>332</v>
      </c>
      <c r="AU965" s="19" t="s">
        <v>87</v>
      </c>
    </row>
    <row r="966" spans="1:65" s="2" customFormat="1" ht="87.75">
      <c r="A966" s="36"/>
      <c r="B966" s="37"/>
      <c r="C966" s="38"/>
      <c r="D966" s="195" t="s">
        <v>334</v>
      </c>
      <c r="E966" s="38"/>
      <c r="F966" s="200" t="s">
        <v>1289</v>
      </c>
      <c r="G966" s="38"/>
      <c r="H966" s="38"/>
      <c r="I966" s="197"/>
      <c r="J966" s="38"/>
      <c r="K966" s="38"/>
      <c r="L966" s="41"/>
      <c r="M966" s="198"/>
      <c r="N966" s="199"/>
      <c r="O966" s="66"/>
      <c r="P966" s="66"/>
      <c r="Q966" s="66"/>
      <c r="R966" s="66"/>
      <c r="S966" s="66"/>
      <c r="T966" s="67"/>
      <c r="U966" s="36"/>
      <c r="V966" s="36"/>
      <c r="W966" s="36"/>
      <c r="X966" s="36"/>
      <c r="Y966" s="36"/>
      <c r="Z966" s="36"/>
      <c r="AA966" s="36"/>
      <c r="AB966" s="36"/>
      <c r="AC966" s="36"/>
      <c r="AD966" s="36"/>
      <c r="AE966" s="36"/>
      <c r="AT966" s="19" t="s">
        <v>334</v>
      </c>
      <c r="AU966" s="19" t="s">
        <v>87</v>
      </c>
    </row>
    <row r="967" spans="1:65" s="2" customFormat="1" ht="29.25">
      <c r="A967" s="36"/>
      <c r="B967" s="37"/>
      <c r="C967" s="38"/>
      <c r="D967" s="195" t="s">
        <v>727</v>
      </c>
      <c r="E967" s="38"/>
      <c r="F967" s="200" t="s">
        <v>1290</v>
      </c>
      <c r="G967" s="38"/>
      <c r="H967" s="38"/>
      <c r="I967" s="197"/>
      <c r="J967" s="38"/>
      <c r="K967" s="38"/>
      <c r="L967" s="41"/>
      <c r="M967" s="198"/>
      <c r="N967" s="199"/>
      <c r="O967" s="66"/>
      <c r="P967" s="66"/>
      <c r="Q967" s="66"/>
      <c r="R967" s="66"/>
      <c r="S967" s="66"/>
      <c r="T967" s="67"/>
      <c r="U967" s="36"/>
      <c r="V967" s="36"/>
      <c r="W967" s="36"/>
      <c r="X967" s="36"/>
      <c r="Y967" s="36"/>
      <c r="Z967" s="36"/>
      <c r="AA967" s="36"/>
      <c r="AB967" s="36"/>
      <c r="AC967" s="36"/>
      <c r="AD967" s="36"/>
      <c r="AE967" s="36"/>
      <c r="AT967" s="19" t="s">
        <v>727</v>
      </c>
      <c r="AU967" s="19" t="s">
        <v>87</v>
      </c>
    </row>
    <row r="968" spans="1:65" s="15" customFormat="1" ht="11.25">
      <c r="B968" s="223"/>
      <c r="C968" s="224"/>
      <c r="D968" s="195" t="s">
        <v>336</v>
      </c>
      <c r="E968" s="225" t="s">
        <v>19</v>
      </c>
      <c r="F968" s="226" t="s">
        <v>794</v>
      </c>
      <c r="G968" s="224"/>
      <c r="H968" s="225" t="s">
        <v>19</v>
      </c>
      <c r="I968" s="227"/>
      <c r="J968" s="224"/>
      <c r="K968" s="224"/>
      <c r="L968" s="228"/>
      <c r="M968" s="229"/>
      <c r="N968" s="230"/>
      <c r="O968" s="230"/>
      <c r="P968" s="230"/>
      <c r="Q968" s="230"/>
      <c r="R968" s="230"/>
      <c r="S968" s="230"/>
      <c r="T968" s="231"/>
      <c r="AT968" s="232" t="s">
        <v>336</v>
      </c>
      <c r="AU968" s="232" t="s">
        <v>87</v>
      </c>
      <c r="AV968" s="15" t="s">
        <v>84</v>
      </c>
      <c r="AW968" s="15" t="s">
        <v>37</v>
      </c>
      <c r="AX968" s="15" t="s">
        <v>76</v>
      </c>
      <c r="AY968" s="232" t="s">
        <v>324</v>
      </c>
    </row>
    <row r="969" spans="1:65" s="13" customFormat="1" ht="11.25">
      <c r="B969" s="201"/>
      <c r="C969" s="202"/>
      <c r="D969" s="195" t="s">
        <v>336</v>
      </c>
      <c r="E969" s="203" t="s">
        <v>19</v>
      </c>
      <c r="F969" s="204" t="s">
        <v>1291</v>
      </c>
      <c r="G969" s="202"/>
      <c r="H969" s="205">
        <v>2.3759999999999999</v>
      </c>
      <c r="I969" s="206"/>
      <c r="J969" s="202"/>
      <c r="K969" s="202"/>
      <c r="L969" s="207"/>
      <c r="M969" s="208"/>
      <c r="N969" s="209"/>
      <c r="O969" s="209"/>
      <c r="P969" s="209"/>
      <c r="Q969" s="209"/>
      <c r="R969" s="209"/>
      <c r="S969" s="209"/>
      <c r="T969" s="210"/>
      <c r="AT969" s="211" t="s">
        <v>336</v>
      </c>
      <c r="AU969" s="211" t="s">
        <v>87</v>
      </c>
      <c r="AV969" s="13" t="s">
        <v>87</v>
      </c>
      <c r="AW969" s="13" t="s">
        <v>37</v>
      </c>
      <c r="AX969" s="13" t="s">
        <v>76</v>
      </c>
      <c r="AY969" s="211" t="s">
        <v>324</v>
      </c>
    </row>
    <row r="970" spans="1:65" s="13" customFormat="1" ht="11.25">
      <c r="B970" s="201"/>
      <c r="C970" s="202"/>
      <c r="D970" s="195" t="s">
        <v>336</v>
      </c>
      <c r="E970" s="203" t="s">
        <v>19</v>
      </c>
      <c r="F970" s="204" t="s">
        <v>1292</v>
      </c>
      <c r="G970" s="202"/>
      <c r="H970" s="205">
        <v>7.2</v>
      </c>
      <c r="I970" s="206"/>
      <c r="J970" s="202"/>
      <c r="K970" s="202"/>
      <c r="L970" s="207"/>
      <c r="M970" s="208"/>
      <c r="N970" s="209"/>
      <c r="O970" s="209"/>
      <c r="P970" s="209"/>
      <c r="Q970" s="209"/>
      <c r="R970" s="209"/>
      <c r="S970" s="209"/>
      <c r="T970" s="210"/>
      <c r="AT970" s="211" t="s">
        <v>336</v>
      </c>
      <c r="AU970" s="211" t="s">
        <v>87</v>
      </c>
      <c r="AV970" s="13" t="s">
        <v>87</v>
      </c>
      <c r="AW970" s="13" t="s">
        <v>37</v>
      </c>
      <c r="AX970" s="13" t="s">
        <v>76</v>
      </c>
      <c r="AY970" s="211" t="s">
        <v>324</v>
      </c>
    </row>
    <row r="971" spans="1:65" s="14" customFormat="1" ht="11.25">
      <c r="B971" s="212"/>
      <c r="C971" s="213"/>
      <c r="D971" s="195" t="s">
        <v>336</v>
      </c>
      <c r="E971" s="214" t="s">
        <v>19</v>
      </c>
      <c r="F971" s="215" t="s">
        <v>349</v>
      </c>
      <c r="G971" s="213"/>
      <c r="H971" s="216">
        <v>9.5760000000000005</v>
      </c>
      <c r="I971" s="217"/>
      <c r="J971" s="213"/>
      <c r="K971" s="213"/>
      <c r="L971" s="218"/>
      <c r="M971" s="219"/>
      <c r="N971" s="220"/>
      <c r="O971" s="220"/>
      <c r="P971" s="220"/>
      <c r="Q971" s="220"/>
      <c r="R971" s="220"/>
      <c r="S971" s="220"/>
      <c r="T971" s="221"/>
      <c r="AT971" s="222" t="s">
        <v>336</v>
      </c>
      <c r="AU971" s="222" t="s">
        <v>87</v>
      </c>
      <c r="AV971" s="14" t="s">
        <v>330</v>
      </c>
      <c r="AW971" s="14" t="s">
        <v>37</v>
      </c>
      <c r="AX971" s="14" t="s">
        <v>84</v>
      </c>
      <c r="AY971" s="222" t="s">
        <v>324</v>
      </c>
    </row>
    <row r="972" spans="1:65" s="2" customFormat="1" ht="14.45" customHeight="1">
      <c r="A972" s="36"/>
      <c r="B972" s="37"/>
      <c r="C972" s="182" t="s">
        <v>193</v>
      </c>
      <c r="D972" s="182" t="s">
        <v>326</v>
      </c>
      <c r="E972" s="183" t="s">
        <v>1293</v>
      </c>
      <c r="F972" s="184" t="s">
        <v>1294</v>
      </c>
      <c r="G972" s="185" t="s">
        <v>135</v>
      </c>
      <c r="H972" s="186">
        <v>11.952</v>
      </c>
      <c r="I972" s="187"/>
      <c r="J972" s="188">
        <f>ROUND(I972*H972,2)</f>
        <v>0</v>
      </c>
      <c r="K972" s="184" t="s">
        <v>329</v>
      </c>
      <c r="L972" s="41"/>
      <c r="M972" s="189" t="s">
        <v>19</v>
      </c>
      <c r="N972" s="190" t="s">
        <v>47</v>
      </c>
      <c r="O972" s="66"/>
      <c r="P972" s="191">
        <f>O972*H972</f>
        <v>0</v>
      </c>
      <c r="Q972" s="191">
        <v>0</v>
      </c>
      <c r="R972" s="191">
        <f>Q972*H972</f>
        <v>0</v>
      </c>
      <c r="S972" s="191">
        <v>0</v>
      </c>
      <c r="T972" s="192">
        <f>S972*H972</f>
        <v>0</v>
      </c>
      <c r="U972" s="36"/>
      <c r="V972" s="36"/>
      <c r="W972" s="36"/>
      <c r="X972" s="36"/>
      <c r="Y972" s="36"/>
      <c r="Z972" s="36"/>
      <c r="AA972" s="36"/>
      <c r="AB972" s="36"/>
      <c r="AC972" s="36"/>
      <c r="AD972" s="36"/>
      <c r="AE972" s="36"/>
      <c r="AR972" s="193" t="s">
        <v>330</v>
      </c>
      <c r="AT972" s="193" t="s">
        <v>326</v>
      </c>
      <c r="AU972" s="193" t="s">
        <v>87</v>
      </c>
      <c r="AY972" s="19" t="s">
        <v>324</v>
      </c>
      <c r="BE972" s="194">
        <f>IF(N972="základní",J972,0)</f>
        <v>0</v>
      </c>
      <c r="BF972" s="194">
        <f>IF(N972="snížená",J972,0)</f>
        <v>0</v>
      </c>
      <c r="BG972" s="194">
        <f>IF(N972="zákl. přenesená",J972,0)</f>
        <v>0</v>
      </c>
      <c r="BH972" s="194">
        <f>IF(N972="sníž. přenesená",J972,0)</f>
        <v>0</v>
      </c>
      <c r="BI972" s="194">
        <f>IF(N972="nulová",J972,0)</f>
        <v>0</v>
      </c>
      <c r="BJ972" s="19" t="s">
        <v>84</v>
      </c>
      <c r="BK972" s="194">
        <f>ROUND(I972*H972,2)</f>
        <v>0</v>
      </c>
      <c r="BL972" s="19" t="s">
        <v>330</v>
      </c>
      <c r="BM972" s="193" t="s">
        <v>1295</v>
      </c>
    </row>
    <row r="973" spans="1:65" s="2" customFormat="1" ht="19.5">
      <c r="A973" s="36"/>
      <c r="B973" s="37"/>
      <c r="C973" s="38"/>
      <c r="D973" s="195" t="s">
        <v>332</v>
      </c>
      <c r="E973" s="38"/>
      <c r="F973" s="196" t="s">
        <v>1296</v>
      </c>
      <c r="G973" s="38"/>
      <c r="H973" s="38"/>
      <c r="I973" s="197"/>
      <c r="J973" s="38"/>
      <c r="K973" s="38"/>
      <c r="L973" s="41"/>
      <c r="M973" s="198"/>
      <c r="N973" s="199"/>
      <c r="O973" s="66"/>
      <c r="P973" s="66"/>
      <c r="Q973" s="66"/>
      <c r="R973" s="66"/>
      <c r="S973" s="66"/>
      <c r="T973" s="67"/>
      <c r="U973" s="36"/>
      <c r="V973" s="36"/>
      <c r="W973" s="36"/>
      <c r="X973" s="36"/>
      <c r="Y973" s="36"/>
      <c r="Z973" s="36"/>
      <c r="AA973" s="36"/>
      <c r="AB973" s="36"/>
      <c r="AC973" s="36"/>
      <c r="AD973" s="36"/>
      <c r="AE973" s="36"/>
      <c r="AT973" s="19" t="s">
        <v>332</v>
      </c>
      <c r="AU973" s="19" t="s">
        <v>87</v>
      </c>
    </row>
    <row r="974" spans="1:65" s="2" customFormat="1" ht="87.75">
      <c r="A974" s="36"/>
      <c r="B974" s="37"/>
      <c r="C974" s="38"/>
      <c r="D974" s="195" t="s">
        <v>334</v>
      </c>
      <c r="E974" s="38"/>
      <c r="F974" s="200" t="s">
        <v>1289</v>
      </c>
      <c r="G974" s="38"/>
      <c r="H974" s="38"/>
      <c r="I974" s="197"/>
      <c r="J974" s="38"/>
      <c r="K974" s="38"/>
      <c r="L974" s="41"/>
      <c r="M974" s="198"/>
      <c r="N974" s="199"/>
      <c r="O974" s="66"/>
      <c r="P974" s="66"/>
      <c r="Q974" s="66"/>
      <c r="R974" s="66"/>
      <c r="S974" s="66"/>
      <c r="T974" s="67"/>
      <c r="U974" s="36"/>
      <c r="V974" s="36"/>
      <c r="W974" s="36"/>
      <c r="X974" s="36"/>
      <c r="Y974" s="36"/>
      <c r="Z974" s="36"/>
      <c r="AA974" s="36"/>
      <c r="AB974" s="36"/>
      <c r="AC974" s="36"/>
      <c r="AD974" s="36"/>
      <c r="AE974" s="36"/>
      <c r="AT974" s="19" t="s">
        <v>334</v>
      </c>
      <c r="AU974" s="19" t="s">
        <v>87</v>
      </c>
    </row>
    <row r="975" spans="1:65" s="13" customFormat="1" ht="11.25">
      <c r="B975" s="201"/>
      <c r="C975" s="202"/>
      <c r="D975" s="195" t="s">
        <v>336</v>
      </c>
      <c r="E975" s="203" t="s">
        <v>19</v>
      </c>
      <c r="F975" s="204" t="s">
        <v>1297</v>
      </c>
      <c r="G975" s="202"/>
      <c r="H975" s="205">
        <v>4.7519999999999998</v>
      </c>
      <c r="I975" s="206"/>
      <c r="J975" s="202"/>
      <c r="K975" s="202"/>
      <c r="L975" s="207"/>
      <c r="M975" s="208"/>
      <c r="N975" s="209"/>
      <c r="O975" s="209"/>
      <c r="P975" s="209"/>
      <c r="Q975" s="209"/>
      <c r="R975" s="209"/>
      <c r="S975" s="209"/>
      <c r="T975" s="210"/>
      <c r="AT975" s="211" t="s">
        <v>336</v>
      </c>
      <c r="AU975" s="211" t="s">
        <v>87</v>
      </c>
      <c r="AV975" s="13" t="s">
        <v>87</v>
      </c>
      <c r="AW975" s="13" t="s">
        <v>37</v>
      </c>
      <c r="AX975" s="13" t="s">
        <v>76</v>
      </c>
      <c r="AY975" s="211" t="s">
        <v>324</v>
      </c>
    </row>
    <row r="976" spans="1:65" s="13" customFormat="1" ht="11.25">
      <c r="B976" s="201"/>
      <c r="C976" s="202"/>
      <c r="D976" s="195" t="s">
        <v>336</v>
      </c>
      <c r="E976" s="203" t="s">
        <v>19</v>
      </c>
      <c r="F976" s="204" t="s">
        <v>1292</v>
      </c>
      <c r="G976" s="202"/>
      <c r="H976" s="205">
        <v>7.2</v>
      </c>
      <c r="I976" s="206"/>
      <c r="J976" s="202"/>
      <c r="K976" s="202"/>
      <c r="L976" s="207"/>
      <c r="M976" s="208"/>
      <c r="N976" s="209"/>
      <c r="O976" s="209"/>
      <c r="P976" s="209"/>
      <c r="Q976" s="209"/>
      <c r="R976" s="209"/>
      <c r="S976" s="209"/>
      <c r="T976" s="210"/>
      <c r="AT976" s="211" t="s">
        <v>336</v>
      </c>
      <c r="AU976" s="211" t="s">
        <v>87</v>
      </c>
      <c r="AV976" s="13" t="s">
        <v>87</v>
      </c>
      <c r="AW976" s="13" t="s">
        <v>37</v>
      </c>
      <c r="AX976" s="13" t="s">
        <v>76</v>
      </c>
      <c r="AY976" s="211" t="s">
        <v>324</v>
      </c>
    </row>
    <row r="977" spans="1:65" s="14" customFormat="1" ht="11.25">
      <c r="B977" s="212"/>
      <c r="C977" s="213"/>
      <c r="D977" s="195" t="s">
        <v>336</v>
      </c>
      <c r="E977" s="214" t="s">
        <v>19</v>
      </c>
      <c r="F977" s="215" t="s">
        <v>349</v>
      </c>
      <c r="G977" s="213"/>
      <c r="H977" s="216">
        <v>11.952</v>
      </c>
      <c r="I977" s="217"/>
      <c r="J977" s="213"/>
      <c r="K977" s="213"/>
      <c r="L977" s="218"/>
      <c r="M977" s="219"/>
      <c r="N977" s="220"/>
      <c r="O977" s="220"/>
      <c r="P977" s="220"/>
      <c r="Q977" s="220"/>
      <c r="R977" s="220"/>
      <c r="S977" s="220"/>
      <c r="T977" s="221"/>
      <c r="AT977" s="222" t="s">
        <v>336</v>
      </c>
      <c r="AU977" s="222" t="s">
        <v>87</v>
      </c>
      <c r="AV977" s="14" t="s">
        <v>330</v>
      </c>
      <c r="AW977" s="14" t="s">
        <v>37</v>
      </c>
      <c r="AX977" s="14" t="s">
        <v>84</v>
      </c>
      <c r="AY977" s="222" t="s">
        <v>324</v>
      </c>
    </row>
    <row r="978" spans="1:65" s="2" customFormat="1" ht="14.45" customHeight="1">
      <c r="A978" s="36"/>
      <c r="B978" s="37"/>
      <c r="C978" s="182" t="s">
        <v>1298</v>
      </c>
      <c r="D978" s="182" t="s">
        <v>326</v>
      </c>
      <c r="E978" s="183" t="s">
        <v>1299</v>
      </c>
      <c r="F978" s="184" t="s">
        <v>1300</v>
      </c>
      <c r="G978" s="185" t="s">
        <v>152</v>
      </c>
      <c r="H978" s="186">
        <v>67.647999999999996</v>
      </c>
      <c r="I978" s="187"/>
      <c r="J978" s="188">
        <f>ROUND(I978*H978,2)</f>
        <v>0</v>
      </c>
      <c r="K978" s="184" t="s">
        <v>329</v>
      </c>
      <c r="L978" s="41"/>
      <c r="M978" s="189" t="s">
        <v>19</v>
      </c>
      <c r="N978" s="190" t="s">
        <v>47</v>
      </c>
      <c r="O978" s="66"/>
      <c r="P978" s="191">
        <f>O978*H978</f>
        <v>0</v>
      </c>
      <c r="Q978" s="191">
        <v>0</v>
      </c>
      <c r="R978" s="191">
        <f>Q978*H978</f>
        <v>0</v>
      </c>
      <c r="S978" s="191">
        <v>0</v>
      </c>
      <c r="T978" s="192">
        <f>S978*H978</f>
        <v>0</v>
      </c>
      <c r="U978" s="36"/>
      <c r="V978" s="36"/>
      <c r="W978" s="36"/>
      <c r="X978" s="36"/>
      <c r="Y978" s="36"/>
      <c r="Z978" s="36"/>
      <c r="AA978" s="36"/>
      <c r="AB978" s="36"/>
      <c r="AC978" s="36"/>
      <c r="AD978" s="36"/>
      <c r="AE978" s="36"/>
      <c r="AR978" s="193" t="s">
        <v>330</v>
      </c>
      <c r="AT978" s="193" t="s">
        <v>326</v>
      </c>
      <c r="AU978" s="193" t="s">
        <v>87</v>
      </c>
      <c r="AY978" s="19" t="s">
        <v>324</v>
      </c>
      <c r="BE978" s="194">
        <f>IF(N978="základní",J978,0)</f>
        <v>0</v>
      </c>
      <c r="BF978" s="194">
        <f>IF(N978="snížená",J978,0)</f>
        <v>0</v>
      </c>
      <c r="BG978" s="194">
        <f>IF(N978="zákl. přenesená",J978,0)</f>
        <v>0</v>
      </c>
      <c r="BH978" s="194">
        <f>IF(N978="sníž. přenesená",J978,0)</f>
        <v>0</v>
      </c>
      <c r="BI978" s="194">
        <f>IF(N978="nulová",J978,0)</f>
        <v>0</v>
      </c>
      <c r="BJ978" s="19" t="s">
        <v>84</v>
      </c>
      <c r="BK978" s="194">
        <f>ROUND(I978*H978,2)</f>
        <v>0</v>
      </c>
      <c r="BL978" s="19" t="s">
        <v>330</v>
      </c>
      <c r="BM978" s="193" t="s">
        <v>1301</v>
      </c>
    </row>
    <row r="979" spans="1:65" s="2" customFormat="1" ht="11.25">
      <c r="A979" s="36"/>
      <c r="B979" s="37"/>
      <c r="C979" s="38"/>
      <c r="D979" s="195" t="s">
        <v>332</v>
      </c>
      <c r="E979" s="38"/>
      <c r="F979" s="196" t="s">
        <v>1302</v>
      </c>
      <c r="G979" s="38"/>
      <c r="H979" s="38"/>
      <c r="I979" s="197"/>
      <c r="J979" s="38"/>
      <c r="K979" s="38"/>
      <c r="L979" s="41"/>
      <c r="M979" s="198"/>
      <c r="N979" s="199"/>
      <c r="O979" s="66"/>
      <c r="P979" s="66"/>
      <c r="Q979" s="66"/>
      <c r="R979" s="66"/>
      <c r="S979" s="66"/>
      <c r="T979" s="67"/>
      <c r="U979" s="36"/>
      <c r="V979" s="36"/>
      <c r="W979" s="36"/>
      <c r="X979" s="36"/>
      <c r="Y979" s="36"/>
      <c r="Z979" s="36"/>
      <c r="AA979" s="36"/>
      <c r="AB979" s="36"/>
      <c r="AC979" s="36"/>
      <c r="AD979" s="36"/>
      <c r="AE979" s="36"/>
      <c r="AT979" s="19" t="s">
        <v>332</v>
      </c>
      <c r="AU979" s="19" t="s">
        <v>87</v>
      </c>
    </row>
    <row r="980" spans="1:65" s="2" customFormat="1" ht="97.5">
      <c r="A980" s="36"/>
      <c r="B980" s="37"/>
      <c r="C980" s="38"/>
      <c r="D980" s="195" t="s">
        <v>334</v>
      </c>
      <c r="E980" s="38"/>
      <c r="F980" s="200" t="s">
        <v>1303</v>
      </c>
      <c r="G980" s="38"/>
      <c r="H980" s="38"/>
      <c r="I980" s="197"/>
      <c r="J980" s="38"/>
      <c r="K980" s="38"/>
      <c r="L980" s="41"/>
      <c r="M980" s="198"/>
      <c r="N980" s="199"/>
      <c r="O980" s="66"/>
      <c r="P980" s="66"/>
      <c r="Q980" s="66"/>
      <c r="R980" s="66"/>
      <c r="S980" s="66"/>
      <c r="T980" s="67"/>
      <c r="U980" s="36"/>
      <c r="V980" s="36"/>
      <c r="W980" s="36"/>
      <c r="X980" s="36"/>
      <c r="Y980" s="36"/>
      <c r="Z980" s="36"/>
      <c r="AA980" s="36"/>
      <c r="AB980" s="36"/>
      <c r="AC980" s="36"/>
      <c r="AD980" s="36"/>
      <c r="AE980" s="36"/>
      <c r="AT980" s="19" t="s">
        <v>334</v>
      </c>
      <c r="AU980" s="19" t="s">
        <v>87</v>
      </c>
    </row>
    <row r="981" spans="1:65" s="15" customFormat="1" ht="11.25">
      <c r="B981" s="223"/>
      <c r="C981" s="224"/>
      <c r="D981" s="195" t="s">
        <v>336</v>
      </c>
      <c r="E981" s="225" t="s">
        <v>19</v>
      </c>
      <c r="F981" s="226" t="s">
        <v>1304</v>
      </c>
      <c r="G981" s="224"/>
      <c r="H981" s="225" t="s">
        <v>19</v>
      </c>
      <c r="I981" s="227"/>
      <c r="J981" s="224"/>
      <c r="K981" s="224"/>
      <c r="L981" s="228"/>
      <c r="M981" s="229"/>
      <c r="N981" s="230"/>
      <c r="O981" s="230"/>
      <c r="P981" s="230"/>
      <c r="Q981" s="230"/>
      <c r="R981" s="230"/>
      <c r="S981" s="230"/>
      <c r="T981" s="231"/>
      <c r="AT981" s="232" t="s">
        <v>336</v>
      </c>
      <c r="AU981" s="232" t="s">
        <v>87</v>
      </c>
      <c r="AV981" s="15" t="s">
        <v>84</v>
      </c>
      <c r="AW981" s="15" t="s">
        <v>37</v>
      </c>
      <c r="AX981" s="15" t="s">
        <v>76</v>
      </c>
      <c r="AY981" s="232" t="s">
        <v>324</v>
      </c>
    </row>
    <row r="982" spans="1:65" s="13" customFormat="1" ht="11.25">
      <c r="B982" s="201"/>
      <c r="C982" s="202"/>
      <c r="D982" s="195" t="s">
        <v>336</v>
      </c>
      <c r="E982" s="203" t="s">
        <v>19</v>
      </c>
      <c r="F982" s="204" t="s">
        <v>1305</v>
      </c>
      <c r="G982" s="202"/>
      <c r="H982" s="205">
        <v>59.77</v>
      </c>
      <c r="I982" s="206"/>
      <c r="J982" s="202"/>
      <c r="K982" s="202"/>
      <c r="L982" s="207"/>
      <c r="M982" s="208"/>
      <c r="N982" s="209"/>
      <c r="O982" s="209"/>
      <c r="P982" s="209"/>
      <c r="Q982" s="209"/>
      <c r="R982" s="209"/>
      <c r="S982" s="209"/>
      <c r="T982" s="210"/>
      <c r="AT982" s="211" t="s">
        <v>336</v>
      </c>
      <c r="AU982" s="211" t="s">
        <v>87</v>
      </c>
      <c r="AV982" s="13" t="s">
        <v>87</v>
      </c>
      <c r="AW982" s="13" t="s">
        <v>37</v>
      </c>
      <c r="AX982" s="13" t="s">
        <v>76</v>
      </c>
      <c r="AY982" s="211" t="s">
        <v>324</v>
      </c>
    </row>
    <row r="983" spans="1:65" s="13" customFormat="1" ht="11.25">
      <c r="B983" s="201"/>
      <c r="C983" s="202"/>
      <c r="D983" s="195" t="s">
        <v>336</v>
      </c>
      <c r="E983" s="203" t="s">
        <v>19</v>
      </c>
      <c r="F983" s="204" t="s">
        <v>1306</v>
      </c>
      <c r="G983" s="202"/>
      <c r="H983" s="205">
        <v>6.33</v>
      </c>
      <c r="I983" s="206"/>
      <c r="J983" s="202"/>
      <c r="K983" s="202"/>
      <c r="L983" s="207"/>
      <c r="M983" s="208"/>
      <c r="N983" s="209"/>
      <c r="O983" s="209"/>
      <c r="P983" s="209"/>
      <c r="Q983" s="209"/>
      <c r="R983" s="209"/>
      <c r="S983" s="209"/>
      <c r="T983" s="210"/>
      <c r="AT983" s="211" t="s">
        <v>336</v>
      </c>
      <c r="AU983" s="211" t="s">
        <v>87</v>
      </c>
      <c r="AV983" s="13" t="s">
        <v>87</v>
      </c>
      <c r="AW983" s="13" t="s">
        <v>37</v>
      </c>
      <c r="AX983" s="13" t="s">
        <v>76</v>
      </c>
      <c r="AY983" s="211" t="s">
        <v>324</v>
      </c>
    </row>
    <row r="984" spans="1:65" s="13" customFormat="1" ht="11.25">
      <c r="B984" s="201"/>
      <c r="C984" s="202"/>
      <c r="D984" s="195" t="s">
        <v>336</v>
      </c>
      <c r="E984" s="203" t="s">
        <v>19</v>
      </c>
      <c r="F984" s="204" t="s">
        <v>1307</v>
      </c>
      <c r="G984" s="202"/>
      <c r="H984" s="205">
        <v>1.548</v>
      </c>
      <c r="I984" s="206"/>
      <c r="J984" s="202"/>
      <c r="K984" s="202"/>
      <c r="L984" s="207"/>
      <c r="M984" s="208"/>
      <c r="N984" s="209"/>
      <c r="O984" s="209"/>
      <c r="P984" s="209"/>
      <c r="Q984" s="209"/>
      <c r="R984" s="209"/>
      <c r="S984" s="209"/>
      <c r="T984" s="210"/>
      <c r="AT984" s="211" t="s">
        <v>336</v>
      </c>
      <c r="AU984" s="211" t="s">
        <v>87</v>
      </c>
      <c r="AV984" s="13" t="s">
        <v>87</v>
      </c>
      <c r="AW984" s="13" t="s">
        <v>37</v>
      </c>
      <c r="AX984" s="13" t="s">
        <v>76</v>
      </c>
      <c r="AY984" s="211" t="s">
        <v>324</v>
      </c>
    </row>
    <row r="985" spans="1:65" s="14" customFormat="1" ht="11.25">
      <c r="B985" s="212"/>
      <c r="C985" s="213"/>
      <c r="D985" s="195" t="s">
        <v>336</v>
      </c>
      <c r="E985" s="214" t="s">
        <v>270</v>
      </c>
      <c r="F985" s="215" t="s">
        <v>349</v>
      </c>
      <c r="G985" s="213"/>
      <c r="H985" s="216">
        <v>67.647999999999996</v>
      </c>
      <c r="I985" s="217"/>
      <c r="J985" s="213"/>
      <c r="K985" s="213"/>
      <c r="L985" s="218"/>
      <c r="M985" s="219"/>
      <c r="N985" s="220"/>
      <c r="O985" s="220"/>
      <c r="P985" s="220"/>
      <c r="Q985" s="220"/>
      <c r="R985" s="220"/>
      <c r="S985" s="220"/>
      <c r="T985" s="221"/>
      <c r="AT985" s="222" t="s">
        <v>336</v>
      </c>
      <c r="AU985" s="222" t="s">
        <v>87</v>
      </c>
      <c r="AV985" s="14" t="s">
        <v>330</v>
      </c>
      <c r="AW985" s="14" t="s">
        <v>37</v>
      </c>
      <c r="AX985" s="14" t="s">
        <v>84</v>
      </c>
      <c r="AY985" s="222" t="s">
        <v>324</v>
      </c>
    </row>
    <row r="986" spans="1:65" s="2" customFormat="1" ht="24.2" customHeight="1">
      <c r="A986" s="36"/>
      <c r="B986" s="37"/>
      <c r="C986" s="182" t="s">
        <v>1308</v>
      </c>
      <c r="D986" s="182" t="s">
        <v>326</v>
      </c>
      <c r="E986" s="183" t="s">
        <v>1309</v>
      </c>
      <c r="F986" s="184" t="s">
        <v>1310</v>
      </c>
      <c r="G986" s="185" t="s">
        <v>152</v>
      </c>
      <c r="H986" s="186">
        <v>67.647999999999996</v>
      </c>
      <c r="I986" s="187"/>
      <c r="J986" s="188">
        <f>ROUND(I986*H986,2)</f>
        <v>0</v>
      </c>
      <c r="K986" s="184" t="s">
        <v>19</v>
      </c>
      <c r="L986" s="41"/>
      <c r="M986" s="189" t="s">
        <v>19</v>
      </c>
      <c r="N986" s="190" t="s">
        <v>47</v>
      </c>
      <c r="O986" s="66"/>
      <c r="P986" s="191">
        <f>O986*H986</f>
        <v>0</v>
      </c>
      <c r="Q986" s="191">
        <v>0</v>
      </c>
      <c r="R986" s="191">
        <f>Q986*H986</f>
        <v>0</v>
      </c>
      <c r="S986" s="191">
        <v>0</v>
      </c>
      <c r="T986" s="192">
        <f>S986*H986</f>
        <v>0</v>
      </c>
      <c r="U986" s="36"/>
      <c r="V986" s="36"/>
      <c r="W986" s="36"/>
      <c r="X986" s="36"/>
      <c r="Y986" s="36"/>
      <c r="Z986" s="36"/>
      <c r="AA986" s="36"/>
      <c r="AB986" s="36"/>
      <c r="AC986" s="36"/>
      <c r="AD986" s="36"/>
      <c r="AE986" s="36"/>
      <c r="AR986" s="193" t="s">
        <v>330</v>
      </c>
      <c r="AT986" s="193" t="s">
        <v>326</v>
      </c>
      <c r="AU986" s="193" t="s">
        <v>87</v>
      </c>
      <c r="AY986" s="19" t="s">
        <v>324</v>
      </c>
      <c r="BE986" s="194">
        <f>IF(N986="základní",J986,0)</f>
        <v>0</v>
      </c>
      <c r="BF986" s="194">
        <f>IF(N986="snížená",J986,0)</f>
        <v>0</v>
      </c>
      <c r="BG986" s="194">
        <f>IF(N986="zákl. přenesená",J986,0)</f>
        <v>0</v>
      </c>
      <c r="BH986" s="194">
        <f>IF(N986="sníž. přenesená",J986,0)</f>
        <v>0</v>
      </c>
      <c r="BI986" s="194">
        <f>IF(N986="nulová",J986,0)</f>
        <v>0</v>
      </c>
      <c r="BJ986" s="19" t="s">
        <v>84</v>
      </c>
      <c r="BK986" s="194">
        <f>ROUND(I986*H986,2)</f>
        <v>0</v>
      </c>
      <c r="BL986" s="19" t="s">
        <v>330</v>
      </c>
      <c r="BM986" s="193" t="s">
        <v>1311</v>
      </c>
    </row>
    <row r="987" spans="1:65" s="2" customFormat="1" ht="11.25">
      <c r="A987" s="36"/>
      <c r="B987" s="37"/>
      <c r="C987" s="38"/>
      <c r="D987" s="195" t="s">
        <v>332</v>
      </c>
      <c r="E987" s="38"/>
      <c r="F987" s="196" t="s">
        <v>1312</v>
      </c>
      <c r="G987" s="38"/>
      <c r="H987" s="38"/>
      <c r="I987" s="197"/>
      <c r="J987" s="38"/>
      <c r="K987" s="38"/>
      <c r="L987" s="41"/>
      <c r="M987" s="198"/>
      <c r="N987" s="199"/>
      <c r="O987" s="66"/>
      <c r="P987" s="66"/>
      <c r="Q987" s="66"/>
      <c r="R987" s="66"/>
      <c r="S987" s="66"/>
      <c r="T987" s="67"/>
      <c r="U987" s="36"/>
      <c r="V987" s="36"/>
      <c r="W987" s="36"/>
      <c r="X987" s="36"/>
      <c r="Y987" s="36"/>
      <c r="Z987" s="36"/>
      <c r="AA987" s="36"/>
      <c r="AB987" s="36"/>
      <c r="AC987" s="36"/>
      <c r="AD987" s="36"/>
      <c r="AE987" s="36"/>
      <c r="AT987" s="19" t="s">
        <v>332</v>
      </c>
      <c r="AU987" s="19" t="s">
        <v>87</v>
      </c>
    </row>
    <row r="988" spans="1:65" s="13" customFormat="1" ht="11.25">
      <c r="B988" s="201"/>
      <c r="C988" s="202"/>
      <c r="D988" s="195" t="s">
        <v>336</v>
      </c>
      <c r="E988" s="203" t="s">
        <v>19</v>
      </c>
      <c r="F988" s="204" t="s">
        <v>270</v>
      </c>
      <c r="G988" s="202"/>
      <c r="H988" s="205">
        <v>67.647999999999996</v>
      </c>
      <c r="I988" s="206"/>
      <c r="J988" s="202"/>
      <c r="K988" s="202"/>
      <c r="L988" s="207"/>
      <c r="M988" s="208"/>
      <c r="N988" s="209"/>
      <c r="O988" s="209"/>
      <c r="P988" s="209"/>
      <c r="Q988" s="209"/>
      <c r="R988" s="209"/>
      <c r="S988" s="209"/>
      <c r="T988" s="210"/>
      <c r="AT988" s="211" t="s">
        <v>336</v>
      </c>
      <c r="AU988" s="211" t="s">
        <v>87</v>
      </c>
      <c r="AV988" s="13" t="s">
        <v>87</v>
      </c>
      <c r="AW988" s="13" t="s">
        <v>37</v>
      </c>
      <c r="AX988" s="13" t="s">
        <v>84</v>
      </c>
      <c r="AY988" s="211" t="s">
        <v>324</v>
      </c>
    </row>
    <row r="989" spans="1:65" s="2" customFormat="1" ht="14.45" customHeight="1">
      <c r="A989" s="36"/>
      <c r="B989" s="37"/>
      <c r="C989" s="182" t="s">
        <v>1313</v>
      </c>
      <c r="D989" s="254" t="s">
        <v>326</v>
      </c>
      <c r="E989" s="183" t="s">
        <v>1314</v>
      </c>
      <c r="F989" s="184" t="s">
        <v>1315</v>
      </c>
      <c r="G989" s="185" t="s">
        <v>152</v>
      </c>
      <c r="H989" s="186">
        <v>67.647999999999996</v>
      </c>
      <c r="I989" s="187"/>
      <c r="J989" s="188">
        <f>ROUND(I989*H989,2)</f>
        <v>0</v>
      </c>
      <c r="K989" s="184" t="s">
        <v>19</v>
      </c>
      <c r="L989" s="41"/>
      <c r="M989" s="189" t="s">
        <v>19</v>
      </c>
      <c r="N989" s="190" t="s">
        <v>47</v>
      </c>
      <c r="O989" s="66"/>
      <c r="P989" s="191">
        <f>O989*H989</f>
        <v>0</v>
      </c>
      <c r="Q989" s="191">
        <v>0</v>
      </c>
      <c r="R989" s="191">
        <f>Q989*H989</f>
        <v>0</v>
      </c>
      <c r="S989" s="191">
        <v>0</v>
      </c>
      <c r="T989" s="192">
        <f>S989*H989</f>
        <v>0</v>
      </c>
      <c r="U989" s="36"/>
      <c r="V989" s="36"/>
      <c r="W989" s="36"/>
      <c r="X989" s="36"/>
      <c r="Y989" s="36"/>
      <c r="Z989" s="36"/>
      <c r="AA989" s="36"/>
      <c r="AB989" s="36"/>
      <c r="AC989" s="36"/>
      <c r="AD989" s="36"/>
      <c r="AE989" s="36"/>
      <c r="AR989" s="193" t="s">
        <v>330</v>
      </c>
      <c r="AT989" s="193" t="s">
        <v>326</v>
      </c>
      <c r="AU989" s="193" t="s">
        <v>87</v>
      </c>
      <c r="AY989" s="19" t="s">
        <v>324</v>
      </c>
      <c r="BE989" s="194">
        <f>IF(N989="základní",J989,0)</f>
        <v>0</v>
      </c>
      <c r="BF989" s="194">
        <f>IF(N989="snížená",J989,0)</f>
        <v>0</v>
      </c>
      <c r="BG989" s="194">
        <f>IF(N989="zákl. přenesená",J989,0)</f>
        <v>0</v>
      </c>
      <c r="BH989" s="194">
        <f>IF(N989="sníž. přenesená",J989,0)</f>
        <v>0</v>
      </c>
      <c r="BI989" s="194">
        <f>IF(N989="nulová",J989,0)</f>
        <v>0</v>
      </c>
      <c r="BJ989" s="19" t="s">
        <v>84</v>
      </c>
      <c r="BK989" s="194">
        <f>ROUND(I989*H989,2)</f>
        <v>0</v>
      </c>
      <c r="BL989" s="19" t="s">
        <v>330</v>
      </c>
      <c r="BM989" s="193" t="s">
        <v>1316</v>
      </c>
    </row>
    <row r="990" spans="1:65" s="2" customFormat="1" ht="11.25">
      <c r="A990" s="36"/>
      <c r="B990" s="37"/>
      <c r="C990" s="38"/>
      <c r="D990" s="195" t="s">
        <v>332</v>
      </c>
      <c r="E990" s="38"/>
      <c r="F990" s="196" t="s">
        <v>1315</v>
      </c>
      <c r="G990" s="38"/>
      <c r="H990" s="38"/>
      <c r="I990" s="197"/>
      <c r="J990" s="38"/>
      <c r="K990" s="38"/>
      <c r="L990" s="41"/>
      <c r="M990" s="198"/>
      <c r="N990" s="199"/>
      <c r="O990" s="66"/>
      <c r="P990" s="66"/>
      <c r="Q990" s="66"/>
      <c r="R990" s="66"/>
      <c r="S990" s="66"/>
      <c r="T990" s="67"/>
      <c r="U990" s="36"/>
      <c r="V990" s="36"/>
      <c r="W990" s="36"/>
      <c r="X990" s="36"/>
      <c r="Y990" s="36"/>
      <c r="Z990" s="36"/>
      <c r="AA990" s="36"/>
      <c r="AB990" s="36"/>
      <c r="AC990" s="36"/>
      <c r="AD990" s="36"/>
      <c r="AE990" s="36"/>
      <c r="AT990" s="19" t="s">
        <v>332</v>
      </c>
      <c r="AU990" s="19" t="s">
        <v>87</v>
      </c>
    </row>
    <row r="991" spans="1:65" s="13" customFormat="1" ht="11.25">
      <c r="B991" s="201"/>
      <c r="C991" s="202"/>
      <c r="D991" s="195" t="s">
        <v>336</v>
      </c>
      <c r="E991" s="203" t="s">
        <v>19</v>
      </c>
      <c r="F991" s="204" t="s">
        <v>270</v>
      </c>
      <c r="G991" s="202"/>
      <c r="H991" s="205">
        <v>67.647999999999996</v>
      </c>
      <c r="I991" s="206"/>
      <c r="J991" s="202"/>
      <c r="K991" s="202"/>
      <c r="L991" s="207"/>
      <c r="M991" s="208"/>
      <c r="N991" s="209"/>
      <c r="O991" s="209"/>
      <c r="P991" s="209"/>
      <c r="Q991" s="209"/>
      <c r="R991" s="209"/>
      <c r="S991" s="209"/>
      <c r="T991" s="210"/>
      <c r="AT991" s="211" t="s">
        <v>336</v>
      </c>
      <c r="AU991" s="211" t="s">
        <v>87</v>
      </c>
      <c r="AV991" s="13" t="s">
        <v>87</v>
      </c>
      <c r="AW991" s="13" t="s">
        <v>37</v>
      </c>
      <c r="AX991" s="13" t="s">
        <v>84</v>
      </c>
      <c r="AY991" s="211" t="s">
        <v>324</v>
      </c>
    </row>
    <row r="992" spans="1:65" s="2" customFormat="1" ht="14.45" customHeight="1">
      <c r="A992" s="36"/>
      <c r="B992" s="37"/>
      <c r="C992" s="182" t="s">
        <v>1317</v>
      </c>
      <c r="D992" s="182" t="s">
        <v>326</v>
      </c>
      <c r="E992" s="183" t="s">
        <v>1318</v>
      </c>
      <c r="F992" s="184" t="s">
        <v>1319</v>
      </c>
      <c r="G992" s="185" t="s">
        <v>152</v>
      </c>
      <c r="H992" s="186">
        <v>1.9159999999999999</v>
      </c>
      <c r="I992" s="187"/>
      <c r="J992" s="188">
        <f>ROUND(I992*H992,2)</f>
        <v>0</v>
      </c>
      <c r="K992" s="184" t="s">
        <v>329</v>
      </c>
      <c r="L992" s="41"/>
      <c r="M992" s="189" t="s">
        <v>19</v>
      </c>
      <c r="N992" s="190" t="s">
        <v>47</v>
      </c>
      <c r="O992" s="66"/>
      <c r="P992" s="191">
        <f>O992*H992</f>
        <v>0</v>
      </c>
      <c r="Q992" s="191">
        <v>0.84240000000000004</v>
      </c>
      <c r="R992" s="191">
        <f>Q992*H992</f>
        <v>1.6140384000000001</v>
      </c>
      <c r="S992" s="191">
        <v>0</v>
      </c>
      <c r="T992" s="192">
        <f>S992*H992</f>
        <v>0</v>
      </c>
      <c r="U992" s="36"/>
      <c r="V992" s="36"/>
      <c r="W992" s="36"/>
      <c r="X992" s="36"/>
      <c r="Y992" s="36"/>
      <c r="Z992" s="36"/>
      <c r="AA992" s="36"/>
      <c r="AB992" s="36"/>
      <c r="AC992" s="36"/>
      <c r="AD992" s="36"/>
      <c r="AE992" s="36"/>
      <c r="AR992" s="193" t="s">
        <v>330</v>
      </c>
      <c r="AT992" s="193" t="s">
        <v>326</v>
      </c>
      <c r="AU992" s="193" t="s">
        <v>87</v>
      </c>
      <c r="AY992" s="19" t="s">
        <v>324</v>
      </c>
      <c r="BE992" s="194">
        <f>IF(N992="základní",J992,0)</f>
        <v>0</v>
      </c>
      <c r="BF992" s="194">
        <f>IF(N992="snížená",J992,0)</f>
        <v>0</v>
      </c>
      <c r="BG992" s="194">
        <f>IF(N992="zákl. přenesená",J992,0)</f>
        <v>0</v>
      </c>
      <c r="BH992" s="194">
        <f>IF(N992="sníž. přenesená",J992,0)</f>
        <v>0</v>
      </c>
      <c r="BI992" s="194">
        <f>IF(N992="nulová",J992,0)</f>
        <v>0</v>
      </c>
      <c r="BJ992" s="19" t="s">
        <v>84</v>
      </c>
      <c r="BK992" s="194">
        <f>ROUND(I992*H992,2)</f>
        <v>0</v>
      </c>
      <c r="BL992" s="19" t="s">
        <v>330</v>
      </c>
      <c r="BM992" s="193" t="s">
        <v>1320</v>
      </c>
    </row>
    <row r="993" spans="1:65" s="2" customFormat="1" ht="11.25">
      <c r="A993" s="36"/>
      <c r="B993" s="37"/>
      <c r="C993" s="38"/>
      <c r="D993" s="195" t="s">
        <v>332</v>
      </c>
      <c r="E993" s="38"/>
      <c r="F993" s="196" t="s">
        <v>1321</v>
      </c>
      <c r="G993" s="38"/>
      <c r="H993" s="38"/>
      <c r="I993" s="197"/>
      <c r="J993" s="38"/>
      <c r="K993" s="38"/>
      <c r="L993" s="41"/>
      <c r="M993" s="198"/>
      <c r="N993" s="199"/>
      <c r="O993" s="66"/>
      <c r="P993" s="66"/>
      <c r="Q993" s="66"/>
      <c r="R993" s="66"/>
      <c r="S993" s="66"/>
      <c r="T993" s="67"/>
      <c r="U993" s="36"/>
      <c r="V993" s="36"/>
      <c r="W993" s="36"/>
      <c r="X993" s="36"/>
      <c r="Y993" s="36"/>
      <c r="Z993" s="36"/>
      <c r="AA993" s="36"/>
      <c r="AB993" s="36"/>
      <c r="AC993" s="36"/>
      <c r="AD993" s="36"/>
      <c r="AE993" s="36"/>
      <c r="AT993" s="19" t="s">
        <v>332</v>
      </c>
      <c r="AU993" s="19" t="s">
        <v>87</v>
      </c>
    </row>
    <row r="994" spans="1:65" s="2" customFormat="1" ht="78">
      <c r="A994" s="36"/>
      <c r="B994" s="37"/>
      <c r="C994" s="38"/>
      <c r="D994" s="195" t="s">
        <v>334</v>
      </c>
      <c r="E994" s="38"/>
      <c r="F994" s="200" t="s">
        <v>1322</v>
      </c>
      <c r="G994" s="38"/>
      <c r="H994" s="38"/>
      <c r="I994" s="197"/>
      <c r="J994" s="38"/>
      <c r="K994" s="38"/>
      <c r="L994" s="41"/>
      <c r="M994" s="198"/>
      <c r="N994" s="199"/>
      <c r="O994" s="66"/>
      <c r="P994" s="66"/>
      <c r="Q994" s="66"/>
      <c r="R994" s="66"/>
      <c r="S994" s="66"/>
      <c r="T994" s="67"/>
      <c r="U994" s="36"/>
      <c r="V994" s="36"/>
      <c r="W994" s="36"/>
      <c r="X994" s="36"/>
      <c r="Y994" s="36"/>
      <c r="Z994" s="36"/>
      <c r="AA994" s="36"/>
      <c r="AB994" s="36"/>
      <c r="AC994" s="36"/>
      <c r="AD994" s="36"/>
      <c r="AE994" s="36"/>
      <c r="AT994" s="19" t="s">
        <v>334</v>
      </c>
      <c r="AU994" s="19" t="s">
        <v>87</v>
      </c>
    </row>
    <row r="995" spans="1:65" s="2" customFormat="1" ht="48.75">
      <c r="A995" s="36"/>
      <c r="B995" s="37"/>
      <c r="C995" s="38"/>
      <c r="D995" s="195" t="s">
        <v>727</v>
      </c>
      <c r="E995" s="38"/>
      <c r="F995" s="200" t="s">
        <v>1323</v>
      </c>
      <c r="G995" s="38"/>
      <c r="H995" s="38"/>
      <c r="I995" s="197"/>
      <c r="J995" s="38"/>
      <c r="K995" s="38"/>
      <c r="L995" s="41"/>
      <c r="M995" s="198"/>
      <c r="N995" s="199"/>
      <c r="O995" s="66"/>
      <c r="P995" s="66"/>
      <c r="Q995" s="66"/>
      <c r="R995" s="66"/>
      <c r="S995" s="66"/>
      <c r="T995" s="67"/>
      <c r="U995" s="36"/>
      <c r="V995" s="36"/>
      <c r="W995" s="36"/>
      <c r="X995" s="36"/>
      <c r="Y995" s="36"/>
      <c r="Z995" s="36"/>
      <c r="AA995" s="36"/>
      <c r="AB995" s="36"/>
      <c r="AC995" s="36"/>
      <c r="AD995" s="36"/>
      <c r="AE995" s="36"/>
      <c r="AT995" s="19" t="s">
        <v>727</v>
      </c>
      <c r="AU995" s="19" t="s">
        <v>87</v>
      </c>
    </row>
    <row r="996" spans="1:65" s="15" customFormat="1" ht="11.25">
      <c r="B996" s="223"/>
      <c r="C996" s="224"/>
      <c r="D996" s="195" t="s">
        <v>336</v>
      </c>
      <c r="E996" s="225" t="s">
        <v>19</v>
      </c>
      <c r="F996" s="226" t="s">
        <v>1324</v>
      </c>
      <c r="G996" s="224"/>
      <c r="H996" s="225" t="s">
        <v>19</v>
      </c>
      <c r="I996" s="227"/>
      <c r="J996" s="224"/>
      <c r="K996" s="224"/>
      <c r="L996" s="228"/>
      <c r="M996" s="229"/>
      <c r="N996" s="230"/>
      <c r="O996" s="230"/>
      <c r="P996" s="230"/>
      <c r="Q996" s="230"/>
      <c r="R996" s="230"/>
      <c r="S996" s="230"/>
      <c r="T996" s="231"/>
      <c r="AT996" s="232" t="s">
        <v>336</v>
      </c>
      <c r="AU996" s="232" t="s">
        <v>87</v>
      </c>
      <c r="AV996" s="15" t="s">
        <v>84</v>
      </c>
      <c r="AW996" s="15" t="s">
        <v>37</v>
      </c>
      <c r="AX996" s="15" t="s">
        <v>76</v>
      </c>
      <c r="AY996" s="232" t="s">
        <v>324</v>
      </c>
    </row>
    <row r="997" spans="1:65" s="13" customFormat="1" ht="11.25">
      <c r="B997" s="201"/>
      <c r="C997" s="202"/>
      <c r="D997" s="195" t="s">
        <v>336</v>
      </c>
      <c r="E997" s="203" t="s">
        <v>19</v>
      </c>
      <c r="F997" s="204" t="s">
        <v>1325</v>
      </c>
      <c r="G997" s="202"/>
      <c r="H997" s="205">
        <v>1.22</v>
      </c>
      <c r="I997" s="206"/>
      <c r="J997" s="202"/>
      <c r="K997" s="202"/>
      <c r="L997" s="207"/>
      <c r="M997" s="208"/>
      <c r="N997" s="209"/>
      <c r="O997" s="209"/>
      <c r="P997" s="209"/>
      <c r="Q997" s="209"/>
      <c r="R997" s="209"/>
      <c r="S997" s="209"/>
      <c r="T997" s="210"/>
      <c r="AT997" s="211" t="s">
        <v>336</v>
      </c>
      <c r="AU997" s="211" t="s">
        <v>87</v>
      </c>
      <c r="AV997" s="13" t="s">
        <v>87</v>
      </c>
      <c r="AW997" s="13" t="s">
        <v>37</v>
      </c>
      <c r="AX997" s="13" t="s">
        <v>76</v>
      </c>
      <c r="AY997" s="211" t="s">
        <v>324</v>
      </c>
    </row>
    <row r="998" spans="1:65" s="13" customFormat="1" ht="11.25">
      <c r="B998" s="201"/>
      <c r="C998" s="202"/>
      <c r="D998" s="195" t="s">
        <v>336</v>
      </c>
      <c r="E998" s="203" t="s">
        <v>19</v>
      </c>
      <c r="F998" s="204" t="s">
        <v>1326</v>
      </c>
      <c r="G998" s="202"/>
      <c r="H998" s="205">
        <v>0.69599999999999995</v>
      </c>
      <c r="I998" s="206"/>
      <c r="J998" s="202"/>
      <c r="K998" s="202"/>
      <c r="L998" s="207"/>
      <c r="M998" s="208"/>
      <c r="N998" s="209"/>
      <c r="O998" s="209"/>
      <c r="P998" s="209"/>
      <c r="Q998" s="209"/>
      <c r="R998" s="209"/>
      <c r="S998" s="209"/>
      <c r="T998" s="210"/>
      <c r="AT998" s="211" t="s">
        <v>336</v>
      </c>
      <c r="AU998" s="211" t="s">
        <v>87</v>
      </c>
      <c r="AV998" s="13" t="s">
        <v>87</v>
      </c>
      <c r="AW998" s="13" t="s">
        <v>37</v>
      </c>
      <c r="AX998" s="13" t="s">
        <v>76</v>
      </c>
      <c r="AY998" s="211" t="s">
        <v>324</v>
      </c>
    </row>
    <row r="999" spans="1:65" s="14" customFormat="1" ht="11.25">
      <c r="B999" s="212"/>
      <c r="C999" s="213"/>
      <c r="D999" s="195" t="s">
        <v>336</v>
      </c>
      <c r="E999" s="214" t="s">
        <v>178</v>
      </c>
      <c r="F999" s="215" t="s">
        <v>349</v>
      </c>
      <c r="G999" s="213"/>
      <c r="H999" s="216">
        <v>1.9159999999999999</v>
      </c>
      <c r="I999" s="217"/>
      <c r="J999" s="213"/>
      <c r="K999" s="213"/>
      <c r="L999" s="218"/>
      <c r="M999" s="219"/>
      <c r="N999" s="220"/>
      <c r="O999" s="220"/>
      <c r="P999" s="220"/>
      <c r="Q999" s="220"/>
      <c r="R999" s="220"/>
      <c r="S999" s="220"/>
      <c r="T999" s="221"/>
      <c r="AT999" s="222" t="s">
        <v>336</v>
      </c>
      <c r="AU999" s="222" t="s">
        <v>87</v>
      </c>
      <c r="AV999" s="14" t="s">
        <v>330</v>
      </c>
      <c r="AW999" s="14" t="s">
        <v>37</v>
      </c>
      <c r="AX999" s="14" t="s">
        <v>84</v>
      </c>
      <c r="AY999" s="222" t="s">
        <v>324</v>
      </c>
    </row>
    <row r="1000" spans="1:65" s="2" customFormat="1" ht="14.45" customHeight="1">
      <c r="A1000" s="36"/>
      <c r="B1000" s="37"/>
      <c r="C1000" s="244" t="s">
        <v>1327</v>
      </c>
      <c r="D1000" s="244" t="s">
        <v>588</v>
      </c>
      <c r="E1000" s="245" t="s">
        <v>1328</v>
      </c>
      <c r="F1000" s="246" t="s">
        <v>1329</v>
      </c>
      <c r="G1000" s="247" t="s">
        <v>157</v>
      </c>
      <c r="H1000" s="248">
        <v>4.9820000000000002</v>
      </c>
      <c r="I1000" s="249"/>
      <c r="J1000" s="250">
        <f>ROUND(I1000*H1000,2)</f>
        <v>0</v>
      </c>
      <c r="K1000" s="246" t="s">
        <v>19</v>
      </c>
      <c r="L1000" s="251"/>
      <c r="M1000" s="252" t="s">
        <v>19</v>
      </c>
      <c r="N1000" s="253" t="s">
        <v>47</v>
      </c>
      <c r="O1000" s="66"/>
      <c r="P1000" s="191">
        <f>O1000*H1000</f>
        <v>0</v>
      </c>
      <c r="Q1000" s="191">
        <v>0.77</v>
      </c>
      <c r="R1000" s="191">
        <f>Q1000*H1000</f>
        <v>3.8361400000000003</v>
      </c>
      <c r="S1000" s="191">
        <v>0</v>
      </c>
      <c r="T1000" s="192">
        <f>S1000*H1000</f>
        <v>0</v>
      </c>
      <c r="U1000" s="36"/>
      <c r="V1000" s="36"/>
      <c r="W1000" s="36"/>
      <c r="X1000" s="36"/>
      <c r="Y1000" s="36"/>
      <c r="Z1000" s="36"/>
      <c r="AA1000" s="36"/>
      <c r="AB1000" s="36"/>
      <c r="AC1000" s="36"/>
      <c r="AD1000" s="36"/>
      <c r="AE1000" s="36"/>
      <c r="AR1000" s="193" t="s">
        <v>378</v>
      </c>
      <c r="AT1000" s="193" t="s">
        <v>588</v>
      </c>
      <c r="AU1000" s="193" t="s">
        <v>87</v>
      </c>
      <c r="AY1000" s="19" t="s">
        <v>324</v>
      </c>
      <c r="BE1000" s="194">
        <f>IF(N1000="základní",J1000,0)</f>
        <v>0</v>
      </c>
      <c r="BF1000" s="194">
        <f>IF(N1000="snížená",J1000,0)</f>
        <v>0</v>
      </c>
      <c r="BG1000" s="194">
        <f>IF(N1000="zákl. přenesená",J1000,0)</f>
        <v>0</v>
      </c>
      <c r="BH1000" s="194">
        <f>IF(N1000="sníž. přenesená",J1000,0)</f>
        <v>0</v>
      </c>
      <c r="BI1000" s="194">
        <f>IF(N1000="nulová",J1000,0)</f>
        <v>0</v>
      </c>
      <c r="BJ1000" s="19" t="s">
        <v>84</v>
      </c>
      <c r="BK1000" s="194">
        <f>ROUND(I1000*H1000,2)</f>
        <v>0</v>
      </c>
      <c r="BL1000" s="19" t="s">
        <v>330</v>
      </c>
      <c r="BM1000" s="193" t="s">
        <v>1330</v>
      </c>
    </row>
    <row r="1001" spans="1:65" s="2" customFormat="1" ht="11.25">
      <c r="A1001" s="36"/>
      <c r="B1001" s="37"/>
      <c r="C1001" s="38"/>
      <c r="D1001" s="195" t="s">
        <v>332</v>
      </c>
      <c r="E1001" s="38"/>
      <c r="F1001" s="196" t="s">
        <v>1329</v>
      </c>
      <c r="G1001" s="38"/>
      <c r="H1001" s="38"/>
      <c r="I1001" s="197"/>
      <c r="J1001" s="38"/>
      <c r="K1001" s="38"/>
      <c r="L1001" s="41"/>
      <c r="M1001" s="198"/>
      <c r="N1001" s="199"/>
      <c r="O1001" s="66"/>
      <c r="P1001" s="66"/>
      <c r="Q1001" s="66"/>
      <c r="R1001" s="66"/>
      <c r="S1001" s="66"/>
      <c r="T1001" s="67"/>
      <c r="U1001" s="36"/>
      <c r="V1001" s="36"/>
      <c r="W1001" s="36"/>
      <c r="X1001" s="36"/>
      <c r="Y1001" s="36"/>
      <c r="Z1001" s="36"/>
      <c r="AA1001" s="36"/>
      <c r="AB1001" s="36"/>
      <c r="AC1001" s="36"/>
      <c r="AD1001" s="36"/>
      <c r="AE1001" s="36"/>
      <c r="AT1001" s="19" t="s">
        <v>332</v>
      </c>
      <c r="AU1001" s="19" t="s">
        <v>87</v>
      </c>
    </row>
    <row r="1002" spans="1:65" s="2" customFormat="1" ht="19.5">
      <c r="A1002" s="36"/>
      <c r="B1002" s="37"/>
      <c r="C1002" s="38"/>
      <c r="D1002" s="195" t="s">
        <v>727</v>
      </c>
      <c r="E1002" s="38"/>
      <c r="F1002" s="200" t="s">
        <v>945</v>
      </c>
      <c r="G1002" s="38"/>
      <c r="H1002" s="38"/>
      <c r="I1002" s="197"/>
      <c r="J1002" s="38"/>
      <c r="K1002" s="38"/>
      <c r="L1002" s="41"/>
      <c r="M1002" s="198"/>
      <c r="N1002" s="199"/>
      <c r="O1002" s="66"/>
      <c r="P1002" s="66"/>
      <c r="Q1002" s="66"/>
      <c r="R1002" s="66"/>
      <c r="S1002" s="66"/>
      <c r="T1002" s="67"/>
      <c r="U1002" s="36"/>
      <c r="V1002" s="36"/>
      <c r="W1002" s="36"/>
      <c r="X1002" s="36"/>
      <c r="Y1002" s="36"/>
      <c r="Z1002" s="36"/>
      <c r="AA1002" s="36"/>
      <c r="AB1002" s="36"/>
      <c r="AC1002" s="36"/>
      <c r="AD1002" s="36"/>
      <c r="AE1002" s="36"/>
      <c r="AT1002" s="19" t="s">
        <v>727</v>
      </c>
      <c r="AU1002" s="19" t="s">
        <v>87</v>
      </c>
    </row>
    <row r="1003" spans="1:65" s="13" customFormat="1" ht="11.25">
      <c r="B1003" s="201"/>
      <c r="C1003" s="202"/>
      <c r="D1003" s="195" t="s">
        <v>336</v>
      </c>
      <c r="E1003" s="203" t="s">
        <v>19</v>
      </c>
      <c r="F1003" s="204" t="s">
        <v>1331</v>
      </c>
      <c r="G1003" s="202"/>
      <c r="H1003" s="205">
        <v>4.9820000000000002</v>
      </c>
      <c r="I1003" s="206"/>
      <c r="J1003" s="202"/>
      <c r="K1003" s="202"/>
      <c r="L1003" s="207"/>
      <c r="M1003" s="208"/>
      <c r="N1003" s="209"/>
      <c r="O1003" s="209"/>
      <c r="P1003" s="209"/>
      <c r="Q1003" s="209"/>
      <c r="R1003" s="209"/>
      <c r="S1003" s="209"/>
      <c r="T1003" s="210"/>
      <c r="AT1003" s="211" t="s">
        <v>336</v>
      </c>
      <c r="AU1003" s="211" t="s">
        <v>87</v>
      </c>
      <c r="AV1003" s="13" t="s">
        <v>87</v>
      </c>
      <c r="AW1003" s="13" t="s">
        <v>37</v>
      </c>
      <c r="AX1003" s="13" t="s">
        <v>84</v>
      </c>
      <c r="AY1003" s="211" t="s">
        <v>324</v>
      </c>
    </row>
    <row r="1004" spans="1:65" s="2" customFormat="1" ht="14.45" customHeight="1">
      <c r="A1004" s="36"/>
      <c r="B1004" s="37"/>
      <c r="C1004" s="182" t="s">
        <v>278</v>
      </c>
      <c r="D1004" s="182" t="s">
        <v>326</v>
      </c>
      <c r="E1004" s="183" t="s">
        <v>1332</v>
      </c>
      <c r="F1004" s="184" t="s">
        <v>1333</v>
      </c>
      <c r="G1004" s="185" t="s">
        <v>135</v>
      </c>
      <c r="H1004" s="186">
        <v>92.745999999999995</v>
      </c>
      <c r="I1004" s="187"/>
      <c r="J1004" s="188">
        <f>ROUND(I1004*H1004,2)</f>
        <v>0</v>
      </c>
      <c r="K1004" s="184" t="s">
        <v>329</v>
      </c>
      <c r="L1004" s="41"/>
      <c r="M1004" s="189" t="s">
        <v>19</v>
      </c>
      <c r="N1004" s="190" t="s">
        <v>47</v>
      </c>
      <c r="O1004" s="66"/>
      <c r="P1004" s="191">
        <f>O1004*H1004</f>
        <v>0</v>
      </c>
      <c r="Q1004" s="191">
        <v>0.93779000000000001</v>
      </c>
      <c r="R1004" s="191">
        <f>Q1004*H1004</f>
        <v>86.976271339999997</v>
      </c>
      <c r="S1004" s="191">
        <v>0</v>
      </c>
      <c r="T1004" s="192">
        <f>S1004*H1004</f>
        <v>0</v>
      </c>
      <c r="U1004" s="36"/>
      <c r="V1004" s="36"/>
      <c r="W1004" s="36"/>
      <c r="X1004" s="36"/>
      <c r="Y1004" s="36"/>
      <c r="Z1004" s="36"/>
      <c r="AA1004" s="36"/>
      <c r="AB1004" s="36"/>
      <c r="AC1004" s="36"/>
      <c r="AD1004" s="36"/>
      <c r="AE1004" s="36"/>
      <c r="AR1004" s="193" t="s">
        <v>330</v>
      </c>
      <c r="AT1004" s="193" t="s">
        <v>326</v>
      </c>
      <c r="AU1004" s="193" t="s">
        <v>87</v>
      </c>
      <c r="AY1004" s="19" t="s">
        <v>324</v>
      </c>
      <c r="BE1004" s="194">
        <f>IF(N1004="základní",J1004,0)</f>
        <v>0</v>
      </c>
      <c r="BF1004" s="194">
        <f>IF(N1004="snížená",J1004,0)</f>
        <v>0</v>
      </c>
      <c r="BG1004" s="194">
        <f>IF(N1004="zákl. přenesená",J1004,0)</f>
        <v>0</v>
      </c>
      <c r="BH1004" s="194">
        <f>IF(N1004="sníž. přenesená",J1004,0)</f>
        <v>0</v>
      </c>
      <c r="BI1004" s="194">
        <f>IF(N1004="nulová",J1004,0)</f>
        <v>0</v>
      </c>
      <c r="BJ1004" s="19" t="s">
        <v>84</v>
      </c>
      <c r="BK1004" s="194">
        <f>ROUND(I1004*H1004,2)</f>
        <v>0</v>
      </c>
      <c r="BL1004" s="19" t="s">
        <v>330</v>
      </c>
      <c r="BM1004" s="193" t="s">
        <v>1334</v>
      </c>
    </row>
    <row r="1005" spans="1:65" s="2" customFormat="1" ht="11.25">
      <c r="A1005" s="36"/>
      <c r="B1005" s="37"/>
      <c r="C1005" s="38"/>
      <c r="D1005" s="195" t="s">
        <v>332</v>
      </c>
      <c r="E1005" s="38"/>
      <c r="F1005" s="196" t="s">
        <v>1335</v>
      </c>
      <c r="G1005" s="38"/>
      <c r="H1005" s="38"/>
      <c r="I1005" s="197"/>
      <c r="J1005" s="38"/>
      <c r="K1005" s="38"/>
      <c r="L1005" s="41"/>
      <c r="M1005" s="198"/>
      <c r="N1005" s="199"/>
      <c r="O1005" s="66"/>
      <c r="P1005" s="66"/>
      <c r="Q1005" s="66"/>
      <c r="R1005" s="66"/>
      <c r="S1005" s="66"/>
      <c r="T1005" s="67"/>
      <c r="U1005" s="36"/>
      <c r="V1005" s="36"/>
      <c r="W1005" s="36"/>
      <c r="X1005" s="36"/>
      <c r="Y1005" s="36"/>
      <c r="Z1005" s="36"/>
      <c r="AA1005" s="36"/>
      <c r="AB1005" s="36"/>
      <c r="AC1005" s="36"/>
      <c r="AD1005" s="36"/>
      <c r="AE1005" s="36"/>
      <c r="AT1005" s="19" t="s">
        <v>332</v>
      </c>
      <c r="AU1005" s="19" t="s">
        <v>87</v>
      </c>
    </row>
    <row r="1006" spans="1:65" s="2" customFormat="1" ht="87.75">
      <c r="A1006" s="36"/>
      <c r="B1006" s="37"/>
      <c r="C1006" s="38"/>
      <c r="D1006" s="195" t="s">
        <v>334</v>
      </c>
      <c r="E1006" s="38"/>
      <c r="F1006" s="200" t="s">
        <v>1336</v>
      </c>
      <c r="G1006" s="38"/>
      <c r="H1006" s="38"/>
      <c r="I1006" s="197"/>
      <c r="J1006" s="38"/>
      <c r="K1006" s="38"/>
      <c r="L1006" s="41"/>
      <c r="M1006" s="198"/>
      <c r="N1006" s="199"/>
      <c r="O1006" s="66"/>
      <c r="P1006" s="66"/>
      <c r="Q1006" s="66"/>
      <c r="R1006" s="66"/>
      <c r="S1006" s="66"/>
      <c r="T1006" s="67"/>
      <c r="U1006" s="36"/>
      <c r="V1006" s="36"/>
      <c r="W1006" s="36"/>
      <c r="X1006" s="36"/>
      <c r="Y1006" s="36"/>
      <c r="Z1006" s="36"/>
      <c r="AA1006" s="36"/>
      <c r="AB1006" s="36"/>
      <c r="AC1006" s="36"/>
      <c r="AD1006" s="36"/>
      <c r="AE1006" s="36"/>
      <c r="AT1006" s="19" t="s">
        <v>334</v>
      </c>
      <c r="AU1006" s="19" t="s">
        <v>87</v>
      </c>
    </row>
    <row r="1007" spans="1:65" s="2" customFormat="1" ht="29.25">
      <c r="A1007" s="36"/>
      <c r="B1007" s="37"/>
      <c r="C1007" s="38"/>
      <c r="D1007" s="195" t="s">
        <v>727</v>
      </c>
      <c r="E1007" s="38"/>
      <c r="F1007" s="200" t="s">
        <v>952</v>
      </c>
      <c r="G1007" s="38"/>
      <c r="H1007" s="38"/>
      <c r="I1007" s="197"/>
      <c r="J1007" s="38"/>
      <c r="K1007" s="38"/>
      <c r="L1007" s="41"/>
      <c r="M1007" s="198"/>
      <c r="N1007" s="199"/>
      <c r="O1007" s="66"/>
      <c r="P1007" s="66"/>
      <c r="Q1007" s="66"/>
      <c r="R1007" s="66"/>
      <c r="S1007" s="66"/>
      <c r="T1007" s="67"/>
      <c r="U1007" s="36"/>
      <c r="V1007" s="36"/>
      <c r="W1007" s="36"/>
      <c r="X1007" s="36"/>
      <c r="Y1007" s="36"/>
      <c r="Z1007" s="36"/>
      <c r="AA1007" s="36"/>
      <c r="AB1007" s="36"/>
      <c r="AC1007" s="36"/>
      <c r="AD1007" s="36"/>
      <c r="AE1007" s="36"/>
      <c r="AT1007" s="19" t="s">
        <v>727</v>
      </c>
      <c r="AU1007" s="19" t="s">
        <v>87</v>
      </c>
    </row>
    <row r="1008" spans="1:65" s="15" customFormat="1" ht="11.25">
      <c r="B1008" s="223"/>
      <c r="C1008" s="224"/>
      <c r="D1008" s="195" t="s">
        <v>336</v>
      </c>
      <c r="E1008" s="225" t="s">
        <v>19</v>
      </c>
      <c r="F1008" s="226" t="s">
        <v>1337</v>
      </c>
      <c r="G1008" s="224"/>
      <c r="H1008" s="225" t="s">
        <v>19</v>
      </c>
      <c r="I1008" s="227"/>
      <c r="J1008" s="224"/>
      <c r="K1008" s="224"/>
      <c r="L1008" s="228"/>
      <c r="M1008" s="229"/>
      <c r="N1008" s="230"/>
      <c r="O1008" s="230"/>
      <c r="P1008" s="230"/>
      <c r="Q1008" s="230"/>
      <c r="R1008" s="230"/>
      <c r="S1008" s="230"/>
      <c r="T1008" s="231"/>
      <c r="AT1008" s="232" t="s">
        <v>336</v>
      </c>
      <c r="AU1008" s="232" t="s">
        <v>87</v>
      </c>
      <c r="AV1008" s="15" t="s">
        <v>84</v>
      </c>
      <c r="AW1008" s="15" t="s">
        <v>37</v>
      </c>
      <c r="AX1008" s="15" t="s">
        <v>76</v>
      </c>
      <c r="AY1008" s="232" t="s">
        <v>324</v>
      </c>
    </row>
    <row r="1009" spans="1:65" s="13" customFormat="1" ht="11.25">
      <c r="B1009" s="201"/>
      <c r="C1009" s="202"/>
      <c r="D1009" s="195" t="s">
        <v>336</v>
      </c>
      <c r="E1009" s="203" t="s">
        <v>19</v>
      </c>
      <c r="F1009" s="204" t="s">
        <v>1338</v>
      </c>
      <c r="G1009" s="202"/>
      <c r="H1009" s="205">
        <v>14.8</v>
      </c>
      <c r="I1009" s="206"/>
      <c r="J1009" s="202"/>
      <c r="K1009" s="202"/>
      <c r="L1009" s="207"/>
      <c r="M1009" s="208"/>
      <c r="N1009" s="209"/>
      <c r="O1009" s="209"/>
      <c r="P1009" s="209"/>
      <c r="Q1009" s="209"/>
      <c r="R1009" s="209"/>
      <c r="S1009" s="209"/>
      <c r="T1009" s="210"/>
      <c r="AT1009" s="211" t="s">
        <v>336</v>
      </c>
      <c r="AU1009" s="211" t="s">
        <v>87</v>
      </c>
      <c r="AV1009" s="13" t="s">
        <v>87</v>
      </c>
      <c r="AW1009" s="13" t="s">
        <v>37</v>
      </c>
      <c r="AX1009" s="13" t="s">
        <v>76</v>
      </c>
      <c r="AY1009" s="211" t="s">
        <v>324</v>
      </c>
    </row>
    <row r="1010" spans="1:65" s="13" customFormat="1" ht="11.25">
      <c r="B1010" s="201"/>
      <c r="C1010" s="202"/>
      <c r="D1010" s="195" t="s">
        <v>336</v>
      </c>
      <c r="E1010" s="203" t="s">
        <v>19</v>
      </c>
      <c r="F1010" s="204" t="s">
        <v>1339</v>
      </c>
      <c r="G1010" s="202"/>
      <c r="H1010" s="205">
        <v>35.771999999999998</v>
      </c>
      <c r="I1010" s="206"/>
      <c r="J1010" s="202"/>
      <c r="K1010" s="202"/>
      <c r="L1010" s="207"/>
      <c r="M1010" s="208"/>
      <c r="N1010" s="209"/>
      <c r="O1010" s="209"/>
      <c r="P1010" s="209"/>
      <c r="Q1010" s="209"/>
      <c r="R1010" s="209"/>
      <c r="S1010" s="209"/>
      <c r="T1010" s="210"/>
      <c r="AT1010" s="211" t="s">
        <v>336</v>
      </c>
      <c r="AU1010" s="211" t="s">
        <v>87</v>
      </c>
      <c r="AV1010" s="13" t="s">
        <v>87</v>
      </c>
      <c r="AW1010" s="13" t="s">
        <v>37</v>
      </c>
      <c r="AX1010" s="13" t="s">
        <v>76</v>
      </c>
      <c r="AY1010" s="211" t="s">
        <v>324</v>
      </c>
    </row>
    <row r="1011" spans="1:65" s="13" customFormat="1" ht="11.25">
      <c r="B1011" s="201"/>
      <c r="C1011" s="202"/>
      <c r="D1011" s="195" t="s">
        <v>336</v>
      </c>
      <c r="E1011" s="203" t="s">
        <v>19</v>
      </c>
      <c r="F1011" s="204" t="s">
        <v>1340</v>
      </c>
      <c r="G1011" s="202"/>
      <c r="H1011" s="205">
        <v>37.223999999999997</v>
      </c>
      <c r="I1011" s="206"/>
      <c r="J1011" s="202"/>
      <c r="K1011" s="202"/>
      <c r="L1011" s="207"/>
      <c r="M1011" s="208"/>
      <c r="N1011" s="209"/>
      <c r="O1011" s="209"/>
      <c r="P1011" s="209"/>
      <c r="Q1011" s="209"/>
      <c r="R1011" s="209"/>
      <c r="S1011" s="209"/>
      <c r="T1011" s="210"/>
      <c r="AT1011" s="211" t="s">
        <v>336</v>
      </c>
      <c r="AU1011" s="211" t="s">
        <v>87</v>
      </c>
      <c r="AV1011" s="13" t="s">
        <v>87</v>
      </c>
      <c r="AW1011" s="13" t="s">
        <v>37</v>
      </c>
      <c r="AX1011" s="13" t="s">
        <v>76</v>
      </c>
      <c r="AY1011" s="211" t="s">
        <v>324</v>
      </c>
    </row>
    <row r="1012" spans="1:65" s="13" customFormat="1" ht="11.25">
      <c r="B1012" s="201"/>
      <c r="C1012" s="202"/>
      <c r="D1012" s="195" t="s">
        <v>336</v>
      </c>
      <c r="E1012" s="203" t="s">
        <v>19</v>
      </c>
      <c r="F1012" s="204" t="s">
        <v>1341</v>
      </c>
      <c r="G1012" s="202"/>
      <c r="H1012" s="205">
        <v>4.95</v>
      </c>
      <c r="I1012" s="206"/>
      <c r="J1012" s="202"/>
      <c r="K1012" s="202"/>
      <c r="L1012" s="207"/>
      <c r="M1012" s="208"/>
      <c r="N1012" s="209"/>
      <c r="O1012" s="209"/>
      <c r="P1012" s="209"/>
      <c r="Q1012" s="209"/>
      <c r="R1012" s="209"/>
      <c r="S1012" s="209"/>
      <c r="T1012" s="210"/>
      <c r="AT1012" s="211" t="s">
        <v>336</v>
      </c>
      <c r="AU1012" s="211" t="s">
        <v>87</v>
      </c>
      <c r="AV1012" s="13" t="s">
        <v>87</v>
      </c>
      <c r="AW1012" s="13" t="s">
        <v>37</v>
      </c>
      <c r="AX1012" s="13" t="s">
        <v>76</v>
      </c>
      <c r="AY1012" s="211" t="s">
        <v>324</v>
      </c>
    </row>
    <row r="1013" spans="1:65" s="14" customFormat="1" ht="11.25">
      <c r="B1013" s="212"/>
      <c r="C1013" s="213"/>
      <c r="D1013" s="195" t="s">
        <v>336</v>
      </c>
      <c r="E1013" s="214" t="s">
        <v>160</v>
      </c>
      <c r="F1013" s="215" t="s">
        <v>349</v>
      </c>
      <c r="G1013" s="213"/>
      <c r="H1013" s="216">
        <v>92.745999999999995</v>
      </c>
      <c r="I1013" s="217"/>
      <c r="J1013" s="213"/>
      <c r="K1013" s="213"/>
      <c r="L1013" s="218"/>
      <c r="M1013" s="219"/>
      <c r="N1013" s="220"/>
      <c r="O1013" s="220"/>
      <c r="P1013" s="220"/>
      <c r="Q1013" s="220"/>
      <c r="R1013" s="220"/>
      <c r="S1013" s="220"/>
      <c r="T1013" s="221"/>
      <c r="AT1013" s="222" t="s">
        <v>336</v>
      </c>
      <c r="AU1013" s="222" t="s">
        <v>87</v>
      </c>
      <c r="AV1013" s="14" t="s">
        <v>330</v>
      </c>
      <c r="AW1013" s="14" t="s">
        <v>37</v>
      </c>
      <c r="AX1013" s="14" t="s">
        <v>84</v>
      </c>
      <c r="AY1013" s="222" t="s">
        <v>324</v>
      </c>
    </row>
    <row r="1014" spans="1:65" s="2" customFormat="1" ht="14.45" customHeight="1">
      <c r="A1014" s="36"/>
      <c r="B1014" s="37"/>
      <c r="C1014" s="182" t="s">
        <v>1342</v>
      </c>
      <c r="D1014" s="182" t="s">
        <v>326</v>
      </c>
      <c r="E1014" s="183" t="s">
        <v>1343</v>
      </c>
      <c r="F1014" s="184" t="s">
        <v>1344</v>
      </c>
      <c r="G1014" s="185" t="s">
        <v>152</v>
      </c>
      <c r="H1014" s="186">
        <v>11.5</v>
      </c>
      <c r="I1014" s="187"/>
      <c r="J1014" s="188">
        <f>ROUND(I1014*H1014,2)</f>
        <v>0</v>
      </c>
      <c r="K1014" s="184" t="s">
        <v>329</v>
      </c>
      <c r="L1014" s="41"/>
      <c r="M1014" s="189" t="s">
        <v>19</v>
      </c>
      <c r="N1014" s="190" t="s">
        <v>47</v>
      </c>
      <c r="O1014" s="66"/>
      <c r="P1014" s="191">
        <f>O1014*H1014</f>
        <v>0</v>
      </c>
      <c r="Q1014" s="191">
        <v>1.7535000000000001</v>
      </c>
      <c r="R1014" s="191">
        <f>Q1014*H1014</f>
        <v>20.16525</v>
      </c>
      <c r="S1014" s="191">
        <v>0</v>
      </c>
      <c r="T1014" s="192">
        <f>S1014*H1014</f>
        <v>0</v>
      </c>
      <c r="U1014" s="36"/>
      <c r="V1014" s="36"/>
      <c r="W1014" s="36"/>
      <c r="X1014" s="36"/>
      <c r="Y1014" s="36"/>
      <c r="Z1014" s="36"/>
      <c r="AA1014" s="36"/>
      <c r="AB1014" s="36"/>
      <c r="AC1014" s="36"/>
      <c r="AD1014" s="36"/>
      <c r="AE1014" s="36"/>
      <c r="AR1014" s="193" t="s">
        <v>330</v>
      </c>
      <c r="AT1014" s="193" t="s">
        <v>326</v>
      </c>
      <c r="AU1014" s="193" t="s">
        <v>87</v>
      </c>
      <c r="AY1014" s="19" t="s">
        <v>324</v>
      </c>
      <c r="BE1014" s="194">
        <f>IF(N1014="základní",J1014,0)</f>
        <v>0</v>
      </c>
      <c r="BF1014" s="194">
        <f>IF(N1014="snížená",J1014,0)</f>
        <v>0</v>
      </c>
      <c r="BG1014" s="194">
        <f>IF(N1014="zákl. přenesená",J1014,0)</f>
        <v>0</v>
      </c>
      <c r="BH1014" s="194">
        <f>IF(N1014="sníž. přenesená",J1014,0)</f>
        <v>0</v>
      </c>
      <c r="BI1014" s="194">
        <f>IF(N1014="nulová",J1014,0)</f>
        <v>0</v>
      </c>
      <c r="BJ1014" s="19" t="s">
        <v>84</v>
      </c>
      <c r="BK1014" s="194">
        <f>ROUND(I1014*H1014,2)</f>
        <v>0</v>
      </c>
      <c r="BL1014" s="19" t="s">
        <v>330</v>
      </c>
      <c r="BM1014" s="193" t="s">
        <v>1345</v>
      </c>
    </row>
    <row r="1015" spans="1:65" s="2" customFormat="1" ht="11.25">
      <c r="A1015" s="36"/>
      <c r="B1015" s="37"/>
      <c r="C1015" s="38"/>
      <c r="D1015" s="195" t="s">
        <v>332</v>
      </c>
      <c r="E1015" s="38"/>
      <c r="F1015" s="196" t="s">
        <v>1346</v>
      </c>
      <c r="G1015" s="38"/>
      <c r="H1015" s="38"/>
      <c r="I1015" s="197"/>
      <c r="J1015" s="38"/>
      <c r="K1015" s="38"/>
      <c r="L1015" s="41"/>
      <c r="M1015" s="198"/>
      <c r="N1015" s="199"/>
      <c r="O1015" s="66"/>
      <c r="P1015" s="66"/>
      <c r="Q1015" s="66"/>
      <c r="R1015" s="66"/>
      <c r="S1015" s="66"/>
      <c r="T1015" s="67"/>
      <c r="U1015" s="36"/>
      <c r="V1015" s="36"/>
      <c r="W1015" s="36"/>
      <c r="X1015" s="36"/>
      <c r="Y1015" s="36"/>
      <c r="Z1015" s="36"/>
      <c r="AA1015" s="36"/>
      <c r="AB1015" s="36"/>
      <c r="AC1015" s="36"/>
      <c r="AD1015" s="36"/>
      <c r="AE1015" s="36"/>
      <c r="AT1015" s="19" t="s">
        <v>332</v>
      </c>
      <c r="AU1015" s="19" t="s">
        <v>87</v>
      </c>
    </row>
    <row r="1016" spans="1:65" s="2" customFormat="1" ht="58.5">
      <c r="A1016" s="36"/>
      <c r="B1016" s="37"/>
      <c r="C1016" s="38"/>
      <c r="D1016" s="195" t="s">
        <v>334</v>
      </c>
      <c r="E1016" s="38"/>
      <c r="F1016" s="200" t="s">
        <v>1347</v>
      </c>
      <c r="G1016" s="38"/>
      <c r="H1016" s="38"/>
      <c r="I1016" s="197"/>
      <c r="J1016" s="38"/>
      <c r="K1016" s="38"/>
      <c r="L1016" s="41"/>
      <c r="M1016" s="198"/>
      <c r="N1016" s="199"/>
      <c r="O1016" s="66"/>
      <c r="P1016" s="66"/>
      <c r="Q1016" s="66"/>
      <c r="R1016" s="66"/>
      <c r="S1016" s="66"/>
      <c r="T1016" s="67"/>
      <c r="U1016" s="36"/>
      <c r="V1016" s="36"/>
      <c r="W1016" s="36"/>
      <c r="X1016" s="36"/>
      <c r="Y1016" s="36"/>
      <c r="Z1016" s="36"/>
      <c r="AA1016" s="36"/>
      <c r="AB1016" s="36"/>
      <c r="AC1016" s="36"/>
      <c r="AD1016" s="36"/>
      <c r="AE1016" s="36"/>
      <c r="AT1016" s="19" t="s">
        <v>334</v>
      </c>
      <c r="AU1016" s="19" t="s">
        <v>87</v>
      </c>
    </row>
    <row r="1017" spans="1:65" s="15" customFormat="1" ht="11.25">
      <c r="B1017" s="223"/>
      <c r="C1017" s="224"/>
      <c r="D1017" s="195" t="s">
        <v>336</v>
      </c>
      <c r="E1017" s="225" t="s">
        <v>19</v>
      </c>
      <c r="F1017" s="226" t="s">
        <v>1348</v>
      </c>
      <c r="G1017" s="224"/>
      <c r="H1017" s="225" t="s">
        <v>19</v>
      </c>
      <c r="I1017" s="227"/>
      <c r="J1017" s="224"/>
      <c r="K1017" s="224"/>
      <c r="L1017" s="228"/>
      <c r="M1017" s="229"/>
      <c r="N1017" s="230"/>
      <c r="O1017" s="230"/>
      <c r="P1017" s="230"/>
      <c r="Q1017" s="230"/>
      <c r="R1017" s="230"/>
      <c r="S1017" s="230"/>
      <c r="T1017" s="231"/>
      <c r="AT1017" s="232" t="s">
        <v>336</v>
      </c>
      <c r="AU1017" s="232" t="s">
        <v>87</v>
      </c>
      <c r="AV1017" s="15" t="s">
        <v>84</v>
      </c>
      <c r="AW1017" s="15" t="s">
        <v>37</v>
      </c>
      <c r="AX1017" s="15" t="s">
        <v>76</v>
      </c>
      <c r="AY1017" s="232" t="s">
        <v>324</v>
      </c>
    </row>
    <row r="1018" spans="1:65" s="13" customFormat="1" ht="11.25">
      <c r="B1018" s="201"/>
      <c r="C1018" s="202"/>
      <c r="D1018" s="195" t="s">
        <v>336</v>
      </c>
      <c r="E1018" s="203" t="s">
        <v>19</v>
      </c>
      <c r="F1018" s="204" t="s">
        <v>1283</v>
      </c>
      <c r="G1018" s="202"/>
      <c r="H1018" s="205">
        <v>11.5</v>
      </c>
      <c r="I1018" s="206"/>
      <c r="J1018" s="202"/>
      <c r="K1018" s="202"/>
      <c r="L1018" s="207"/>
      <c r="M1018" s="208"/>
      <c r="N1018" s="209"/>
      <c r="O1018" s="209"/>
      <c r="P1018" s="209"/>
      <c r="Q1018" s="209"/>
      <c r="R1018" s="209"/>
      <c r="S1018" s="209"/>
      <c r="T1018" s="210"/>
      <c r="AT1018" s="211" t="s">
        <v>336</v>
      </c>
      <c r="AU1018" s="211" t="s">
        <v>87</v>
      </c>
      <c r="AV1018" s="13" t="s">
        <v>87</v>
      </c>
      <c r="AW1018" s="13" t="s">
        <v>37</v>
      </c>
      <c r="AX1018" s="13" t="s">
        <v>84</v>
      </c>
      <c r="AY1018" s="211" t="s">
        <v>324</v>
      </c>
    </row>
    <row r="1019" spans="1:65" s="12" customFormat="1" ht="22.9" customHeight="1">
      <c r="B1019" s="166"/>
      <c r="C1019" s="167"/>
      <c r="D1019" s="168" t="s">
        <v>75</v>
      </c>
      <c r="E1019" s="180" t="s">
        <v>220</v>
      </c>
      <c r="F1019" s="180" t="s">
        <v>1349</v>
      </c>
      <c r="G1019" s="167"/>
      <c r="H1019" s="167"/>
      <c r="I1019" s="170"/>
      <c r="J1019" s="181">
        <f>BK1019</f>
        <v>0</v>
      </c>
      <c r="K1019" s="167"/>
      <c r="L1019" s="172"/>
      <c r="M1019" s="173"/>
      <c r="N1019" s="174"/>
      <c r="O1019" s="174"/>
      <c r="P1019" s="175">
        <f>SUM(P1020:P1056)</f>
        <v>0</v>
      </c>
      <c r="Q1019" s="174"/>
      <c r="R1019" s="175">
        <f>SUM(R1020:R1056)</f>
        <v>13.653656700000001</v>
      </c>
      <c r="S1019" s="174"/>
      <c r="T1019" s="176">
        <f>SUM(T1020:T1056)</f>
        <v>0</v>
      </c>
      <c r="AR1019" s="177" t="s">
        <v>84</v>
      </c>
      <c r="AT1019" s="178" t="s">
        <v>75</v>
      </c>
      <c r="AU1019" s="178" t="s">
        <v>84</v>
      </c>
      <c r="AY1019" s="177" t="s">
        <v>324</v>
      </c>
      <c r="BK1019" s="179">
        <f>SUM(BK1020:BK1056)</f>
        <v>0</v>
      </c>
    </row>
    <row r="1020" spans="1:65" s="2" customFormat="1" ht="14.45" customHeight="1">
      <c r="A1020" s="36"/>
      <c r="B1020" s="37"/>
      <c r="C1020" s="182" t="s">
        <v>1350</v>
      </c>
      <c r="D1020" s="182" t="s">
        <v>326</v>
      </c>
      <c r="E1020" s="183" t="s">
        <v>1351</v>
      </c>
      <c r="F1020" s="184" t="s">
        <v>1352</v>
      </c>
      <c r="G1020" s="185" t="s">
        <v>135</v>
      </c>
      <c r="H1020" s="186">
        <v>826.4</v>
      </c>
      <c r="I1020" s="187"/>
      <c r="J1020" s="188">
        <f>ROUND(I1020*H1020,2)</f>
        <v>0</v>
      </c>
      <c r="K1020" s="184" t="s">
        <v>329</v>
      </c>
      <c r="L1020" s="41"/>
      <c r="M1020" s="189" t="s">
        <v>19</v>
      </c>
      <c r="N1020" s="190" t="s">
        <v>47</v>
      </c>
      <c r="O1020" s="66"/>
      <c r="P1020" s="191">
        <f>O1020*H1020</f>
        <v>0</v>
      </c>
      <c r="Q1020" s="191">
        <v>0</v>
      </c>
      <c r="R1020" s="191">
        <f>Q1020*H1020</f>
        <v>0</v>
      </c>
      <c r="S1020" s="191">
        <v>0</v>
      </c>
      <c r="T1020" s="192">
        <f>S1020*H1020</f>
        <v>0</v>
      </c>
      <c r="U1020" s="36"/>
      <c r="V1020" s="36"/>
      <c r="W1020" s="36"/>
      <c r="X1020" s="36"/>
      <c r="Y1020" s="36"/>
      <c r="Z1020" s="36"/>
      <c r="AA1020" s="36"/>
      <c r="AB1020" s="36"/>
      <c r="AC1020" s="36"/>
      <c r="AD1020" s="36"/>
      <c r="AE1020" s="36"/>
      <c r="AR1020" s="193" t="s">
        <v>330</v>
      </c>
      <c r="AT1020" s="193" t="s">
        <v>326</v>
      </c>
      <c r="AU1020" s="193" t="s">
        <v>87</v>
      </c>
      <c r="AY1020" s="19" t="s">
        <v>324</v>
      </c>
      <c r="BE1020" s="194">
        <f>IF(N1020="základní",J1020,0)</f>
        <v>0</v>
      </c>
      <c r="BF1020" s="194">
        <f>IF(N1020="snížená",J1020,0)</f>
        <v>0</v>
      </c>
      <c r="BG1020" s="194">
        <f>IF(N1020="zákl. přenesená",J1020,0)</f>
        <v>0</v>
      </c>
      <c r="BH1020" s="194">
        <f>IF(N1020="sníž. přenesená",J1020,0)</f>
        <v>0</v>
      </c>
      <c r="BI1020" s="194">
        <f>IF(N1020="nulová",J1020,0)</f>
        <v>0</v>
      </c>
      <c r="BJ1020" s="19" t="s">
        <v>84</v>
      </c>
      <c r="BK1020" s="194">
        <f>ROUND(I1020*H1020,2)</f>
        <v>0</v>
      </c>
      <c r="BL1020" s="19" t="s">
        <v>330</v>
      </c>
      <c r="BM1020" s="193" t="s">
        <v>1353</v>
      </c>
    </row>
    <row r="1021" spans="1:65" s="2" customFormat="1" ht="11.25">
      <c r="A1021" s="36"/>
      <c r="B1021" s="37"/>
      <c r="C1021" s="38"/>
      <c r="D1021" s="195" t="s">
        <v>332</v>
      </c>
      <c r="E1021" s="38"/>
      <c r="F1021" s="196" t="s">
        <v>1354</v>
      </c>
      <c r="G1021" s="38"/>
      <c r="H1021" s="38"/>
      <c r="I1021" s="197"/>
      <c r="J1021" s="38"/>
      <c r="K1021" s="38"/>
      <c r="L1021" s="41"/>
      <c r="M1021" s="198"/>
      <c r="N1021" s="199"/>
      <c r="O1021" s="66"/>
      <c r="P1021" s="66"/>
      <c r="Q1021" s="66"/>
      <c r="R1021" s="66"/>
      <c r="S1021" s="66"/>
      <c r="T1021" s="67"/>
      <c r="U1021" s="36"/>
      <c r="V1021" s="36"/>
      <c r="W1021" s="36"/>
      <c r="X1021" s="36"/>
      <c r="Y1021" s="36"/>
      <c r="Z1021" s="36"/>
      <c r="AA1021" s="36"/>
      <c r="AB1021" s="36"/>
      <c r="AC1021" s="36"/>
      <c r="AD1021" s="36"/>
      <c r="AE1021" s="36"/>
      <c r="AT1021" s="19" t="s">
        <v>332</v>
      </c>
      <c r="AU1021" s="19" t="s">
        <v>87</v>
      </c>
    </row>
    <row r="1022" spans="1:65" s="2" customFormat="1" ht="19.5">
      <c r="A1022" s="36"/>
      <c r="B1022" s="37"/>
      <c r="C1022" s="38"/>
      <c r="D1022" s="195" t="s">
        <v>727</v>
      </c>
      <c r="E1022" s="38"/>
      <c r="F1022" s="200" t="s">
        <v>1355</v>
      </c>
      <c r="G1022" s="38"/>
      <c r="H1022" s="38"/>
      <c r="I1022" s="197"/>
      <c r="J1022" s="38"/>
      <c r="K1022" s="38"/>
      <c r="L1022" s="41"/>
      <c r="M1022" s="198"/>
      <c r="N1022" s="199"/>
      <c r="O1022" s="66"/>
      <c r="P1022" s="66"/>
      <c r="Q1022" s="66"/>
      <c r="R1022" s="66"/>
      <c r="S1022" s="66"/>
      <c r="T1022" s="67"/>
      <c r="U1022" s="36"/>
      <c r="V1022" s="36"/>
      <c r="W1022" s="36"/>
      <c r="X1022" s="36"/>
      <c r="Y1022" s="36"/>
      <c r="Z1022" s="36"/>
      <c r="AA1022" s="36"/>
      <c r="AB1022" s="36"/>
      <c r="AC1022" s="36"/>
      <c r="AD1022" s="36"/>
      <c r="AE1022" s="36"/>
      <c r="AT1022" s="19" t="s">
        <v>727</v>
      </c>
      <c r="AU1022" s="19" t="s">
        <v>87</v>
      </c>
    </row>
    <row r="1023" spans="1:65" s="13" customFormat="1" ht="11.25">
      <c r="B1023" s="201"/>
      <c r="C1023" s="202"/>
      <c r="D1023" s="195" t="s">
        <v>336</v>
      </c>
      <c r="E1023" s="203" t="s">
        <v>19</v>
      </c>
      <c r="F1023" s="204" t="s">
        <v>1356</v>
      </c>
      <c r="G1023" s="202"/>
      <c r="H1023" s="205">
        <v>826.4</v>
      </c>
      <c r="I1023" s="206"/>
      <c r="J1023" s="202"/>
      <c r="K1023" s="202"/>
      <c r="L1023" s="207"/>
      <c r="M1023" s="208"/>
      <c r="N1023" s="209"/>
      <c r="O1023" s="209"/>
      <c r="P1023" s="209"/>
      <c r="Q1023" s="209"/>
      <c r="R1023" s="209"/>
      <c r="S1023" s="209"/>
      <c r="T1023" s="210"/>
      <c r="AT1023" s="211" t="s">
        <v>336</v>
      </c>
      <c r="AU1023" s="211" t="s">
        <v>87</v>
      </c>
      <c r="AV1023" s="13" t="s">
        <v>87</v>
      </c>
      <c r="AW1023" s="13" t="s">
        <v>37</v>
      </c>
      <c r="AX1023" s="13" t="s">
        <v>84</v>
      </c>
      <c r="AY1023" s="211" t="s">
        <v>324</v>
      </c>
    </row>
    <row r="1024" spans="1:65" s="2" customFormat="1" ht="14.45" customHeight="1">
      <c r="A1024" s="36"/>
      <c r="B1024" s="37"/>
      <c r="C1024" s="182" t="s">
        <v>1357</v>
      </c>
      <c r="D1024" s="182" t="s">
        <v>326</v>
      </c>
      <c r="E1024" s="183" t="s">
        <v>1358</v>
      </c>
      <c r="F1024" s="184" t="s">
        <v>1359</v>
      </c>
      <c r="G1024" s="185" t="s">
        <v>135</v>
      </c>
      <c r="H1024" s="186">
        <v>413.2</v>
      </c>
      <c r="I1024" s="187"/>
      <c r="J1024" s="188">
        <f>ROUND(I1024*H1024,2)</f>
        <v>0</v>
      </c>
      <c r="K1024" s="184" t="s">
        <v>329</v>
      </c>
      <c r="L1024" s="41"/>
      <c r="M1024" s="189" t="s">
        <v>19</v>
      </c>
      <c r="N1024" s="190" t="s">
        <v>47</v>
      </c>
      <c r="O1024" s="66"/>
      <c r="P1024" s="191">
        <f>O1024*H1024</f>
        <v>0</v>
      </c>
      <c r="Q1024" s="191">
        <v>0</v>
      </c>
      <c r="R1024" s="191">
        <f>Q1024*H1024</f>
        <v>0</v>
      </c>
      <c r="S1024" s="191">
        <v>0</v>
      </c>
      <c r="T1024" s="192">
        <f>S1024*H1024</f>
        <v>0</v>
      </c>
      <c r="U1024" s="36"/>
      <c r="V1024" s="36"/>
      <c r="W1024" s="36"/>
      <c r="X1024" s="36"/>
      <c r="Y1024" s="36"/>
      <c r="Z1024" s="36"/>
      <c r="AA1024" s="36"/>
      <c r="AB1024" s="36"/>
      <c r="AC1024" s="36"/>
      <c r="AD1024" s="36"/>
      <c r="AE1024" s="36"/>
      <c r="AR1024" s="193" t="s">
        <v>330</v>
      </c>
      <c r="AT1024" s="193" t="s">
        <v>326</v>
      </c>
      <c r="AU1024" s="193" t="s">
        <v>87</v>
      </c>
      <c r="AY1024" s="19" t="s">
        <v>324</v>
      </c>
      <c r="BE1024" s="194">
        <f>IF(N1024="základní",J1024,0)</f>
        <v>0</v>
      </c>
      <c r="BF1024" s="194">
        <f>IF(N1024="snížená",J1024,0)</f>
        <v>0</v>
      </c>
      <c r="BG1024" s="194">
        <f>IF(N1024="zákl. přenesená",J1024,0)</f>
        <v>0</v>
      </c>
      <c r="BH1024" s="194">
        <f>IF(N1024="sníž. přenesená",J1024,0)</f>
        <v>0</v>
      </c>
      <c r="BI1024" s="194">
        <f>IF(N1024="nulová",J1024,0)</f>
        <v>0</v>
      </c>
      <c r="BJ1024" s="19" t="s">
        <v>84</v>
      </c>
      <c r="BK1024" s="194">
        <f>ROUND(I1024*H1024,2)</f>
        <v>0</v>
      </c>
      <c r="BL1024" s="19" t="s">
        <v>330</v>
      </c>
      <c r="BM1024" s="193" t="s">
        <v>1360</v>
      </c>
    </row>
    <row r="1025" spans="1:65" s="2" customFormat="1" ht="19.5">
      <c r="A1025" s="36"/>
      <c r="B1025" s="37"/>
      <c r="C1025" s="38"/>
      <c r="D1025" s="195" t="s">
        <v>332</v>
      </c>
      <c r="E1025" s="38"/>
      <c r="F1025" s="196" t="s">
        <v>1361</v>
      </c>
      <c r="G1025" s="38"/>
      <c r="H1025" s="38"/>
      <c r="I1025" s="197"/>
      <c r="J1025" s="38"/>
      <c r="K1025" s="38"/>
      <c r="L1025" s="41"/>
      <c r="M1025" s="198"/>
      <c r="N1025" s="199"/>
      <c r="O1025" s="66"/>
      <c r="P1025" s="66"/>
      <c r="Q1025" s="66"/>
      <c r="R1025" s="66"/>
      <c r="S1025" s="66"/>
      <c r="T1025" s="67"/>
      <c r="U1025" s="36"/>
      <c r="V1025" s="36"/>
      <c r="W1025" s="36"/>
      <c r="X1025" s="36"/>
      <c r="Y1025" s="36"/>
      <c r="Z1025" s="36"/>
      <c r="AA1025" s="36"/>
      <c r="AB1025" s="36"/>
      <c r="AC1025" s="36"/>
      <c r="AD1025" s="36"/>
      <c r="AE1025" s="36"/>
      <c r="AT1025" s="19" t="s">
        <v>332</v>
      </c>
      <c r="AU1025" s="19" t="s">
        <v>87</v>
      </c>
    </row>
    <row r="1026" spans="1:65" s="2" customFormat="1" ht="29.25">
      <c r="A1026" s="36"/>
      <c r="B1026" s="37"/>
      <c r="C1026" s="38"/>
      <c r="D1026" s="195" t="s">
        <v>334</v>
      </c>
      <c r="E1026" s="38"/>
      <c r="F1026" s="200" t="s">
        <v>1362</v>
      </c>
      <c r="G1026" s="38"/>
      <c r="H1026" s="38"/>
      <c r="I1026" s="197"/>
      <c r="J1026" s="38"/>
      <c r="K1026" s="38"/>
      <c r="L1026" s="41"/>
      <c r="M1026" s="198"/>
      <c r="N1026" s="199"/>
      <c r="O1026" s="66"/>
      <c r="P1026" s="66"/>
      <c r="Q1026" s="66"/>
      <c r="R1026" s="66"/>
      <c r="S1026" s="66"/>
      <c r="T1026" s="67"/>
      <c r="U1026" s="36"/>
      <c r="V1026" s="36"/>
      <c r="W1026" s="36"/>
      <c r="X1026" s="36"/>
      <c r="Y1026" s="36"/>
      <c r="Z1026" s="36"/>
      <c r="AA1026" s="36"/>
      <c r="AB1026" s="36"/>
      <c r="AC1026" s="36"/>
      <c r="AD1026" s="36"/>
      <c r="AE1026" s="36"/>
      <c r="AT1026" s="19" t="s">
        <v>334</v>
      </c>
      <c r="AU1026" s="19" t="s">
        <v>87</v>
      </c>
    </row>
    <row r="1027" spans="1:65" s="13" customFormat="1" ht="11.25">
      <c r="B1027" s="201"/>
      <c r="C1027" s="202"/>
      <c r="D1027" s="195" t="s">
        <v>336</v>
      </c>
      <c r="E1027" s="203" t="s">
        <v>19</v>
      </c>
      <c r="F1027" s="204" t="s">
        <v>133</v>
      </c>
      <c r="G1027" s="202"/>
      <c r="H1027" s="205">
        <v>413.2</v>
      </c>
      <c r="I1027" s="206"/>
      <c r="J1027" s="202"/>
      <c r="K1027" s="202"/>
      <c r="L1027" s="207"/>
      <c r="M1027" s="208"/>
      <c r="N1027" s="209"/>
      <c r="O1027" s="209"/>
      <c r="P1027" s="209"/>
      <c r="Q1027" s="209"/>
      <c r="R1027" s="209"/>
      <c r="S1027" s="209"/>
      <c r="T1027" s="210"/>
      <c r="AT1027" s="211" t="s">
        <v>336</v>
      </c>
      <c r="AU1027" s="211" t="s">
        <v>87</v>
      </c>
      <c r="AV1027" s="13" t="s">
        <v>87</v>
      </c>
      <c r="AW1027" s="13" t="s">
        <v>37</v>
      </c>
      <c r="AX1027" s="13" t="s">
        <v>84</v>
      </c>
      <c r="AY1027" s="211" t="s">
        <v>324</v>
      </c>
    </row>
    <row r="1028" spans="1:65" s="2" customFormat="1" ht="14.45" customHeight="1">
      <c r="A1028" s="36"/>
      <c r="B1028" s="37"/>
      <c r="C1028" s="182" t="s">
        <v>1363</v>
      </c>
      <c r="D1028" s="182" t="s">
        <v>326</v>
      </c>
      <c r="E1028" s="183" t="s">
        <v>1364</v>
      </c>
      <c r="F1028" s="184" t="s">
        <v>1365</v>
      </c>
      <c r="G1028" s="185" t="s">
        <v>135</v>
      </c>
      <c r="H1028" s="186">
        <v>413.2</v>
      </c>
      <c r="I1028" s="187"/>
      <c r="J1028" s="188">
        <f>ROUND(I1028*H1028,2)</f>
        <v>0</v>
      </c>
      <c r="K1028" s="184" t="s">
        <v>329</v>
      </c>
      <c r="L1028" s="41"/>
      <c r="M1028" s="189" t="s">
        <v>19</v>
      </c>
      <c r="N1028" s="190" t="s">
        <v>47</v>
      </c>
      <c r="O1028" s="66"/>
      <c r="P1028" s="191">
        <f>O1028*H1028</f>
        <v>0</v>
      </c>
      <c r="Q1028" s="191">
        <v>0</v>
      </c>
      <c r="R1028" s="191">
        <f>Q1028*H1028</f>
        <v>0</v>
      </c>
      <c r="S1028" s="191">
        <v>0</v>
      </c>
      <c r="T1028" s="192">
        <f>S1028*H1028</f>
        <v>0</v>
      </c>
      <c r="U1028" s="36"/>
      <c r="V1028" s="36"/>
      <c r="W1028" s="36"/>
      <c r="X1028" s="36"/>
      <c r="Y1028" s="36"/>
      <c r="Z1028" s="36"/>
      <c r="AA1028" s="36"/>
      <c r="AB1028" s="36"/>
      <c r="AC1028" s="36"/>
      <c r="AD1028" s="36"/>
      <c r="AE1028" s="36"/>
      <c r="AR1028" s="193" t="s">
        <v>330</v>
      </c>
      <c r="AT1028" s="193" t="s">
        <v>326</v>
      </c>
      <c r="AU1028" s="193" t="s">
        <v>87</v>
      </c>
      <c r="AY1028" s="19" t="s">
        <v>324</v>
      </c>
      <c r="BE1028" s="194">
        <f>IF(N1028="základní",J1028,0)</f>
        <v>0</v>
      </c>
      <c r="BF1028" s="194">
        <f>IF(N1028="snížená",J1028,0)</f>
        <v>0</v>
      </c>
      <c r="BG1028" s="194">
        <f>IF(N1028="zákl. přenesená",J1028,0)</f>
        <v>0</v>
      </c>
      <c r="BH1028" s="194">
        <f>IF(N1028="sníž. přenesená",J1028,0)</f>
        <v>0</v>
      </c>
      <c r="BI1028" s="194">
        <f>IF(N1028="nulová",J1028,0)</f>
        <v>0</v>
      </c>
      <c r="BJ1028" s="19" t="s">
        <v>84</v>
      </c>
      <c r="BK1028" s="194">
        <f>ROUND(I1028*H1028,2)</f>
        <v>0</v>
      </c>
      <c r="BL1028" s="19" t="s">
        <v>330</v>
      </c>
      <c r="BM1028" s="193" t="s">
        <v>1366</v>
      </c>
    </row>
    <row r="1029" spans="1:65" s="2" customFormat="1" ht="11.25">
      <c r="A1029" s="36"/>
      <c r="B1029" s="37"/>
      <c r="C1029" s="38"/>
      <c r="D1029" s="195" t="s">
        <v>332</v>
      </c>
      <c r="E1029" s="38"/>
      <c r="F1029" s="196" t="s">
        <v>1367</v>
      </c>
      <c r="G1029" s="38"/>
      <c r="H1029" s="38"/>
      <c r="I1029" s="197"/>
      <c r="J1029" s="38"/>
      <c r="K1029" s="38"/>
      <c r="L1029" s="41"/>
      <c r="M1029" s="198"/>
      <c r="N1029" s="199"/>
      <c r="O1029" s="66"/>
      <c r="P1029" s="66"/>
      <c r="Q1029" s="66"/>
      <c r="R1029" s="66"/>
      <c r="S1029" s="66"/>
      <c r="T1029" s="67"/>
      <c r="U1029" s="36"/>
      <c r="V1029" s="36"/>
      <c r="W1029" s="36"/>
      <c r="X1029" s="36"/>
      <c r="Y1029" s="36"/>
      <c r="Z1029" s="36"/>
      <c r="AA1029" s="36"/>
      <c r="AB1029" s="36"/>
      <c r="AC1029" s="36"/>
      <c r="AD1029" s="36"/>
      <c r="AE1029" s="36"/>
      <c r="AT1029" s="19" t="s">
        <v>332</v>
      </c>
      <c r="AU1029" s="19" t="s">
        <v>87</v>
      </c>
    </row>
    <row r="1030" spans="1:65" s="13" customFormat="1" ht="11.25">
      <c r="B1030" s="201"/>
      <c r="C1030" s="202"/>
      <c r="D1030" s="195" t="s">
        <v>336</v>
      </c>
      <c r="E1030" s="203" t="s">
        <v>19</v>
      </c>
      <c r="F1030" s="204" t="s">
        <v>133</v>
      </c>
      <c r="G1030" s="202"/>
      <c r="H1030" s="205">
        <v>413.2</v>
      </c>
      <c r="I1030" s="206"/>
      <c r="J1030" s="202"/>
      <c r="K1030" s="202"/>
      <c r="L1030" s="207"/>
      <c r="M1030" s="208"/>
      <c r="N1030" s="209"/>
      <c r="O1030" s="209"/>
      <c r="P1030" s="209"/>
      <c r="Q1030" s="209"/>
      <c r="R1030" s="209"/>
      <c r="S1030" s="209"/>
      <c r="T1030" s="210"/>
      <c r="AT1030" s="211" t="s">
        <v>336</v>
      </c>
      <c r="AU1030" s="211" t="s">
        <v>87</v>
      </c>
      <c r="AV1030" s="13" t="s">
        <v>87</v>
      </c>
      <c r="AW1030" s="13" t="s">
        <v>37</v>
      </c>
      <c r="AX1030" s="13" t="s">
        <v>84</v>
      </c>
      <c r="AY1030" s="211" t="s">
        <v>324</v>
      </c>
    </row>
    <row r="1031" spans="1:65" s="2" customFormat="1" ht="14.45" customHeight="1">
      <c r="A1031" s="36"/>
      <c r="B1031" s="37"/>
      <c r="C1031" s="182" t="s">
        <v>1368</v>
      </c>
      <c r="D1031" s="182" t="s">
        <v>326</v>
      </c>
      <c r="E1031" s="183" t="s">
        <v>1369</v>
      </c>
      <c r="F1031" s="184" t="s">
        <v>1370</v>
      </c>
      <c r="G1031" s="185" t="s">
        <v>135</v>
      </c>
      <c r="H1031" s="186">
        <v>413.2</v>
      </c>
      <c r="I1031" s="187"/>
      <c r="J1031" s="188">
        <f>ROUND(I1031*H1031,2)</f>
        <v>0</v>
      </c>
      <c r="K1031" s="184" t="s">
        <v>329</v>
      </c>
      <c r="L1031" s="41"/>
      <c r="M1031" s="189" t="s">
        <v>19</v>
      </c>
      <c r="N1031" s="190" t="s">
        <v>47</v>
      </c>
      <c r="O1031" s="66"/>
      <c r="P1031" s="191">
        <f>O1031*H1031</f>
        <v>0</v>
      </c>
      <c r="Q1031" s="191">
        <v>0</v>
      </c>
      <c r="R1031" s="191">
        <f>Q1031*H1031</f>
        <v>0</v>
      </c>
      <c r="S1031" s="191">
        <v>0</v>
      </c>
      <c r="T1031" s="192">
        <f>S1031*H1031</f>
        <v>0</v>
      </c>
      <c r="U1031" s="36"/>
      <c r="V1031" s="36"/>
      <c r="W1031" s="36"/>
      <c r="X1031" s="36"/>
      <c r="Y1031" s="36"/>
      <c r="Z1031" s="36"/>
      <c r="AA1031" s="36"/>
      <c r="AB1031" s="36"/>
      <c r="AC1031" s="36"/>
      <c r="AD1031" s="36"/>
      <c r="AE1031" s="36"/>
      <c r="AR1031" s="193" t="s">
        <v>330</v>
      </c>
      <c r="AT1031" s="193" t="s">
        <v>326</v>
      </c>
      <c r="AU1031" s="193" t="s">
        <v>87</v>
      </c>
      <c r="AY1031" s="19" t="s">
        <v>324</v>
      </c>
      <c r="BE1031" s="194">
        <f>IF(N1031="základní",J1031,0)</f>
        <v>0</v>
      </c>
      <c r="BF1031" s="194">
        <f>IF(N1031="snížená",J1031,0)</f>
        <v>0</v>
      </c>
      <c r="BG1031" s="194">
        <f>IF(N1031="zákl. přenesená",J1031,0)</f>
        <v>0</v>
      </c>
      <c r="BH1031" s="194">
        <f>IF(N1031="sníž. přenesená",J1031,0)</f>
        <v>0</v>
      </c>
      <c r="BI1031" s="194">
        <f>IF(N1031="nulová",J1031,0)</f>
        <v>0</v>
      </c>
      <c r="BJ1031" s="19" t="s">
        <v>84</v>
      </c>
      <c r="BK1031" s="194">
        <f>ROUND(I1031*H1031,2)</f>
        <v>0</v>
      </c>
      <c r="BL1031" s="19" t="s">
        <v>330</v>
      </c>
      <c r="BM1031" s="193" t="s">
        <v>1371</v>
      </c>
    </row>
    <row r="1032" spans="1:65" s="2" customFormat="1" ht="11.25">
      <c r="A1032" s="36"/>
      <c r="B1032" s="37"/>
      <c r="C1032" s="38"/>
      <c r="D1032" s="195" t="s">
        <v>332</v>
      </c>
      <c r="E1032" s="38"/>
      <c r="F1032" s="196" t="s">
        <v>1372</v>
      </c>
      <c r="G1032" s="38"/>
      <c r="H1032" s="38"/>
      <c r="I1032" s="197"/>
      <c r="J1032" s="38"/>
      <c r="K1032" s="38"/>
      <c r="L1032" s="41"/>
      <c r="M1032" s="198"/>
      <c r="N1032" s="199"/>
      <c r="O1032" s="66"/>
      <c r="P1032" s="66"/>
      <c r="Q1032" s="66"/>
      <c r="R1032" s="66"/>
      <c r="S1032" s="66"/>
      <c r="T1032" s="67"/>
      <c r="U1032" s="36"/>
      <c r="V1032" s="36"/>
      <c r="W1032" s="36"/>
      <c r="X1032" s="36"/>
      <c r="Y1032" s="36"/>
      <c r="Z1032" s="36"/>
      <c r="AA1032" s="36"/>
      <c r="AB1032" s="36"/>
      <c r="AC1032" s="36"/>
      <c r="AD1032" s="36"/>
      <c r="AE1032" s="36"/>
      <c r="AT1032" s="19" t="s">
        <v>332</v>
      </c>
      <c r="AU1032" s="19" t="s">
        <v>87</v>
      </c>
    </row>
    <row r="1033" spans="1:65" s="13" customFormat="1" ht="11.25">
      <c r="B1033" s="201"/>
      <c r="C1033" s="202"/>
      <c r="D1033" s="195" t="s">
        <v>336</v>
      </c>
      <c r="E1033" s="203" t="s">
        <v>19</v>
      </c>
      <c r="F1033" s="204" t="s">
        <v>133</v>
      </c>
      <c r="G1033" s="202"/>
      <c r="H1033" s="205">
        <v>413.2</v>
      </c>
      <c r="I1033" s="206"/>
      <c r="J1033" s="202"/>
      <c r="K1033" s="202"/>
      <c r="L1033" s="207"/>
      <c r="M1033" s="208"/>
      <c r="N1033" s="209"/>
      <c r="O1033" s="209"/>
      <c r="P1033" s="209"/>
      <c r="Q1033" s="209"/>
      <c r="R1033" s="209"/>
      <c r="S1033" s="209"/>
      <c r="T1033" s="210"/>
      <c r="AT1033" s="211" t="s">
        <v>336</v>
      </c>
      <c r="AU1033" s="211" t="s">
        <v>87</v>
      </c>
      <c r="AV1033" s="13" t="s">
        <v>87</v>
      </c>
      <c r="AW1033" s="13" t="s">
        <v>37</v>
      </c>
      <c r="AX1033" s="13" t="s">
        <v>84</v>
      </c>
      <c r="AY1033" s="211" t="s">
        <v>324</v>
      </c>
    </row>
    <row r="1034" spans="1:65" s="2" customFormat="1" ht="14.45" customHeight="1">
      <c r="A1034" s="36"/>
      <c r="B1034" s="37"/>
      <c r="C1034" s="182" t="s">
        <v>1373</v>
      </c>
      <c r="D1034" s="182" t="s">
        <v>326</v>
      </c>
      <c r="E1034" s="183" t="s">
        <v>1374</v>
      </c>
      <c r="F1034" s="184" t="s">
        <v>1375</v>
      </c>
      <c r="G1034" s="185" t="s">
        <v>135</v>
      </c>
      <c r="H1034" s="186">
        <v>413.2</v>
      </c>
      <c r="I1034" s="187"/>
      <c r="J1034" s="188">
        <f>ROUND(I1034*H1034,2)</f>
        <v>0</v>
      </c>
      <c r="K1034" s="184" t="s">
        <v>329</v>
      </c>
      <c r="L1034" s="41"/>
      <c r="M1034" s="189" t="s">
        <v>19</v>
      </c>
      <c r="N1034" s="190" t="s">
        <v>47</v>
      </c>
      <c r="O1034" s="66"/>
      <c r="P1034" s="191">
        <f>O1034*H1034</f>
        <v>0</v>
      </c>
      <c r="Q1034" s="191">
        <v>0</v>
      </c>
      <c r="R1034" s="191">
        <f>Q1034*H1034</f>
        <v>0</v>
      </c>
      <c r="S1034" s="191">
        <v>0</v>
      </c>
      <c r="T1034" s="192">
        <f>S1034*H1034</f>
        <v>0</v>
      </c>
      <c r="U1034" s="36"/>
      <c r="V1034" s="36"/>
      <c r="W1034" s="36"/>
      <c r="X1034" s="36"/>
      <c r="Y1034" s="36"/>
      <c r="Z1034" s="36"/>
      <c r="AA1034" s="36"/>
      <c r="AB1034" s="36"/>
      <c r="AC1034" s="36"/>
      <c r="AD1034" s="36"/>
      <c r="AE1034" s="36"/>
      <c r="AR1034" s="193" t="s">
        <v>330</v>
      </c>
      <c r="AT1034" s="193" t="s">
        <v>326</v>
      </c>
      <c r="AU1034" s="193" t="s">
        <v>87</v>
      </c>
      <c r="AY1034" s="19" t="s">
        <v>324</v>
      </c>
      <c r="BE1034" s="194">
        <f>IF(N1034="základní",J1034,0)</f>
        <v>0</v>
      </c>
      <c r="BF1034" s="194">
        <f>IF(N1034="snížená",J1034,0)</f>
        <v>0</v>
      </c>
      <c r="BG1034" s="194">
        <f>IF(N1034="zákl. přenesená",J1034,0)</f>
        <v>0</v>
      </c>
      <c r="BH1034" s="194">
        <f>IF(N1034="sníž. přenesená",J1034,0)</f>
        <v>0</v>
      </c>
      <c r="BI1034" s="194">
        <f>IF(N1034="nulová",J1034,0)</f>
        <v>0</v>
      </c>
      <c r="BJ1034" s="19" t="s">
        <v>84</v>
      </c>
      <c r="BK1034" s="194">
        <f>ROUND(I1034*H1034,2)</f>
        <v>0</v>
      </c>
      <c r="BL1034" s="19" t="s">
        <v>330</v>
      </c>
      <c r="BM1034" s="193" t="s">
        <v>1376</v>
      </c>
    </row>
    <row r="1035" spans="1:65" s="2" customFormat="1" ht="19.5">
      <c r="A1035" s="36"/>
      <c r="B1035" s="37"/>
      <c r="C1035" s="38"/>
      <c r="D1035" s="195" t="s">
        <v>332</v>
      </c>
      <c r="E1035" s="38"/>
      <c r="F1035" s="196" t="s">
        <v>1377</v>
      </c>
      <c r="G1035" s="38"/>
      <c r="H1035" s="38"/>
      <c r="I1035" s="197"/>
      <c r="J1035" s="38"/>
      <c r="K1035" s="38"/>
      <c r="L1035" s="41"/>
      <c r="M1035" s="198"/>
      <c r="N1035" s="199"/>
      <c r="O1035" s="66"/>
      <c r="P1035" s="66"/>
      <c r="Q1035" s="66"/>
      <c r="R1035" s="66"/>
      <c r="S1035" s="66"/>
      <c r="T1035" s="67"/>
      <c r="U1035" s="36"/>
      <c r="V1035" s="36"/>
      <c r="W1035" s="36"/>
      <c r="X1035" s="36"/>
      <c r="Y1035" s="36"/>
      <c r="Z1035" s="36"/>
      <c r="AA1035" s="36"/>
      <c r="AB1035" s="36"/>
      <c r="AC1035" s="36"/>
      <c r="AD1035" s="36"/>
      <c r="AE1035" s="36"/>
      <c r="AT1035" s="19" t="s">
        <v>332</v>
      </c>
      <c r="AU1035" s="19" t="s">
        <v>87</v>
      </c>
    </row>
    <row r="1036" spans="1:65" s="2" customFormat="1" ht="29.25">
      <c r="A1036" s="36"/>
      <c r="B1036" s="37"/>
      <c r="C1036" s="38"/>
      <c r="D1036" s="195" t="s">
        <v>334</v>
      </c>
      <c r="E1036" s="38"/>
      <c r="F1036" s="200" t="s">
        <v>1378</v>
      </c>
      <c r="G1036" s="38"/>
      <c r="H1036" s="38"/>
      <c r="I1036" s="197"/>
      <c r="J1036" s="38"/>
      <c r="K1036" s="38"/>
      <c r="L1036" s="41"/>
      <c r="M1036" s="198"/>
      <c r="N1036" s="199"/>
      <c r="O1036" s="66"/>
      <c r="P1036" s="66"/>
      <c r="Q1036" s="66"/>
      <c r="R1036" s="66"/>
      <c r="S1036" s="66"/>
      <c r="T1036" s="67"/>
      <c r="U1036" s="36"/>
      <c r="V1036" s="36"/>
      <c r="W1036" s="36"/>
      <c r="X1036" s="36"/>
      <c r="Y1036" s="36"/>
      <c r="Z1036" s="36"/>
      <c r="AA1036" s="36"/>
      <c r="AB1036" s="36"/>
      <c r="AC1036" s="36"/>
      <c r="AD1036" s="36"/>
      <c r="AE1036" s="36"/>
      <c r="AT1036" s="19" t="s">
        <v>334</v>
      </c>
      <c r="AU1036" s="19" t="s">
        <v>87</v>
      </c>
    </row>
    <row r="1037" spans="1:65" s="15" customFormat="1" ht="11.25">
      <c r="B1037" s="223"/>
      <c r="C1037" s="224"/>
      <c r="D1037" s="195" t="s">
        <v>336</v>
      </c>
      <c r="E1037" s="225" t="s">
        <v>19</v>
      </c>
      <c r="F1037" s="226" t="s">
        <v>1379</v>
      </c>
      <c r="G1037" s="224"/>
      <c r="H1037" s="225" t="s">
        <v>19</v>
      </c>
      <c r="I1037" s="227"/>
      <c r="J1037" s="224"/>
      <c r="K1037" s="224"/>
      <c r="L1037" s="228"/>
      <c r="M1037" s="229"/>
      <c r="N1037" s="230"/>
      <c r="O1037" s="230"/>
      <c r="P1037" s="230"/>
      <c r="Q1037" s="230"/>
      <c r="R1037" s="230"/>
      <c r="S1037" s="230"/>
      <c r="T1037" s="231"/>
      <c r="AT1037" s="232" t="s">
        <v>336</v>
      </c>
      <c r="AU1037" s="232" t="s">
        <v>87</v>
      </c>
      <c r="AV1037" s="15" t="s">
        <v>84</v>
      </c>
      <c r="AW1037" s="15" t="s">
        <v>37</v>
      </c>
      <c r="AX1037" s="15" t="s">
        <v>76</v>
      </c>
      <c r="AY1037" s="232" t="s">
        <v>324</v>
      </c>
    </row>
    <row r="1038" spans="1:65" s="13" customFormat="1" ht="11.25">
      <c r="B1038" s="201"/>
      <c r="C1038" s="202"/>
      <c r="D1038" s="195" t="s">
        <v>336</v>
      </c>
      <c r="E1038" s="203" t="s">
        <v>19</v>
      </c>
      <c r="F1038" s="204" t="s">
        <v>1380</v>
      </c>
      <c r="G1038" s="202"/>
      <c r="H1038" s="205">
        <v>413.2</v>
      </c>
      <c r="I1038" s="206"/>
      <c r="J1038" s="202"/>
      <c r="K1038" s="202"/>
      <c r="L1038" s="207"/>
      <c r="M1038" s="208"/>
      <c r="N1038" s="209"/>
      <c r="O1038" s="209"/>
      <c r="P1038" s="209"/>
      <c r="Q1038" s="209"/>
      <c r="R1038" s="209"/>
      <c r="S1038" s="209"/>
      <c r="T1038" s="210"/>
      <c r="AT1038" s="211" t="s">
        <v>336</v>
      </c>
      <c r="AU1038" s="211" t="s">
        <v>87</v>
      </c>
      <c r="AV1038" s="13" t="s">
        <v>87</v>
      </c>
      <c r="AW1038" s="13" t="s">
        <v>37</v>
      </c>
      <c r="AX1038" s="13" t="s">
        <v>76</v>
      </c>
      <c r="AY1038" s="211" t="s">
        <v>324</v>
      </c>
    </row>
    <row r="1039" spans="1:65" s="14" customFormat="1" ht="11.25">
      <c r="B1039" s="212"/>
      <c r="C1039" s="213"/>
      <c r="D1039" s="195" t="s">
        <v>336</v>
      </c>
      <c r="E1039" s="214" t="s">
        <v>133</v>
      </c>
      <c r="F1039" s="215" t="s">
        <v>349</v>
      </c>
      <c r="G1039" s="213"/>
      <c r="H1039" s="216">
        <v>413.2</v>
      </c>
      <c r="I1039" s="217"/>
      <c r="J1039" s="213"/>
      <c r="K1039" s="213"/>
      <c r="L1039" s="218"/>
      <c r="M1039" s="219"/>
      <c r="N1039" s="220"/>
      <c r="O1039" s="220"/>
      <c r="P1039" s="220"/>
      <c r="Q1039" s="220"/>
      <c r="R1039" s="220"/>
      <c r="S1039" s="220"/>
      <c r="T1039" s="221"/>
      <c r="AT1039" s="222" t="s">
        <v>336</v>
      </c>
      <c r="AU1039" s="222" t="s">
        <v>87</v>
      </c>
      <c r="AV1039" s="14" t="s">
        <v>330</v>
      </c>
      <c r="AW1039" s="14" t="s">
        <v>37</v>
      </c>
      <c r="AX1039" s="14" t="s">
        <v>84</v>
      </c>
      <c r="AY1039" s="222" t="s">
        <v>324</v>
      </c>
    </row>
    <row r="1040" spans="1:65" s="2" customFormat="1" ht="14.45" customHeight="1">
      <c r="A1040" s="36"/>
      <c r="B1040" s="37"/>
      <c r="C1040" s="182" t="s">
        <v>1381</v>
      </c>
      <c r="D1040" s="182" t="s">
        <v>326</v>
      </c>
      <c r="E1040" s="183" t="s">
        <v>1382</v>
      </c>
      <c r="F1040" s="184" t="s">
        <v>1383</v>
      </c>
      <c r="G1040" s="185" t="s">
        <v>135</v>
      </c>
      <c r="H1040" s="186">
        <v>14.651</v>
      </c>
      <c r="I1040" s="187"/>
      <c r="J1040" s="188">
        <f>ROUND(I1040*H1040,2)</f>
        <v>0</v>
      </c>
      <c r="K1040" s="184" t="s">
        <v>329</v>
      </c>
      <c r="L1040" s="41"/>
      <c r="M1040" s="189" t="s">
        <v>19</v>
      </c>
      <c r="N1040" s="190" t="s">
        <v>47</v>
      </c>
      <c r="O1040" s="66"/>
      <c r="P1040" s="191">
        <f>O1040*H1040</f>
        <v>0</v>
      </c>
      <c r="Q1040" s="191">
        <v>0.1837</v>
      </c>
      <c r="R1040" s="191">
        <f>Q1040*H1040</f>
        <v>2.6913887000000001</v>
      </c>
      <c r="S1040" s="191">
        <v>0</v>
      </c>
      <c r="T1040" s="192">
        <f>S1040*H1040</f>
        <v>0</v>
      </c>
      <c r="U1040" s="36"/>
      <c r="V1040" s="36"/>
      <c r="W1040" s="36"/>
      <c r="X1040" s="36"/>
      <c r="Y1040" s="36"/>
      <c r="Z1040" s="36"/>
      <c r="AA1040" s="36"/>
      <c r="AB1040" s="36"/>
      <c r="AC1040" s="36"/>
      <c r="AD1040" s="36"/>
      <c r="AE1040" s="36"/>
      <c r="AR1040" s="193" t="s">
        <v>330</v>
      </c>
      <c r="AT1040" s="193" t="s">
        <v>326</v>
      </c>
      <c r="AU1040" s="193" t="s">
        <v>87</v>
      </c>
      <c r="AY1040" s="19" t="s">
        <v>324</v>
      </c>
      <c r="BE1040" s="194">
        <f>IF(N1040="základní",J1040,0)</f>
        <v>0</v>
      </c>
      <c r="BF1040" s="194">
        <f>IF(N1040="snížená",J1040,0)</f>
        <v>0</v>
      </c>
      <c r="BG1040" s="194">
        <f>IF(N1040="zákl. přenesená",J1040,0)</f>
        <v>0</v>
      </c>
      <c r="BH1040" s="194">
        <f>IF(N1040="sníž. přenesená",J1040,0)</f>
        <v>0</v>
      </c>
      <c r="BI1040" s="194">
        <f>IF(N1040="nulová",J1040,0)</f>
        <v>0</v>
      </c>
      <c r="BJ1040" s="19" t="s">
        <v>84</v>
      </c>
      <c r="BK1040" s="194">
        <f>ROUND(I1040*H1040,2)</f>
        <v>0</v>
      </c>
      <c r="BL1040" s="19" t="s">
        <v>330</v>
      </c>
      <c r="BM1040" s="193" t="s">
        <v>1384</v>
      </c>
    </row>
    <row r="1041" spans="1:65" s="2" customFormat="1" ht="19.5">
      <c r="A1041" s="36"/>
      <c r="B1041" s="37"/>
      <c r="C1041" s="38"/>
      <c r="D1041" s="195" t="s">
        <v>332</v>
      </c>
      <c r="E1041" s="38"/>
      <c r="F1041" s="196" t="s">
        <v>1385</v>
      </c>
      <c r="G1041" s="38"/>
      <c r="H1041" s="38"/>
      <c r="I1041" s="197"/>
      <c r="J1041" s="38"/>
      <c r="K1041" s="38"/>
      <c r="L1041" s="41"/>
      <c r="M1041" s="198"/>
      <c r="N1041" s="199"/>
      <c r="O1041" s="66"/>
      <c r="P1041" s="66"/>
      <c r="Q1041" s="66"/>
      <c r="R1041" s="66"/>
      <c r="S1041" s="66"/>
      <c r="T1041" s="67"/>
      <c r="U1041" s="36"/>
      <c r="V1041" s="36"/>
      <c r="W1041" s="36"/>
      <c r="X1041" s="36"/>
      <c r="Y1041" s="36"/>
      <c r="Z1041" s="36"/>
      <c r="AA1041" s="36"/>
      <c r="AB1041" s="36"/>
      <c r="AC1041" s="36"/>
      <c r="AD1041" s="36"/>
      <c r="AE1041" s="36"/>
      <c r="AT1041" s="19" t="s">
        <v>332</v>
      </c>
      <c r="AU1041" s="19" t="s">
        <v>87</v>
      </c>
    </row>
    <row r="1042" spans="1:65" s="2" customFormat="1" ht="136.5">
      <c r="A1042" s="36"/>
      <c r="B1042" s="37"/>
      <c r="C1042" s="38"/>
      <c r="D1042" s="195" t="s">
        <v>334</v>
      </c>
      <c r="E1042" s="38"/>
      <c r="F1042" s="200" t="s">
        <v>1386</v>
      </c>
      <c r="G1042" s="38"/>
      <c r="H1042" s="38"/>
      <c r="I1042" s="197"/>
      <c r="J1042" s="38"/>
      <c r="K1042" s="38"/>
      <c r="L1042" s="41"/>
      <c r="M1042" s="198"/>
      <c r="N1042" s="199"/>
      <c r="O1042" s="66"/>
      <c r="P1042" s="66"/>
      <c r="Q1042" s="66"/>
      <c r="R1042" s="66"/>
      <c r="S1042" s="66"/>
      <c r="T1042" s="67"/>
      <c r="U1042" s="36"/>
      <c r="V1042" s="36"/>
      <c r="W1042" s="36"/>
      <c r="X1042" s="36"/>
      <c r="Y1042" s="36"/>
      <c r="Z1042" s="36"/>
      <c r="AA1042" s="36"/>
      <c r="AB1042" s="36"/>
      <c r="AC1042" s="36"/>
      <c r="AD1042" s="36"/>
      <c r="AE1042" s="36"/>
      <c r="AT1042" s="19" t="s">
        <v>334</v>
      </c>
      <c r="AU1042" s="19" t="s">
        <v>87</v>
      </c>
    </row>
    <row r="1043" spans="1:65" s="15" customFormat="1" ht="11.25">
      <c r="B1043" s="223"/>
      <c r="C1043" s="224"/>
      <c r="D1043" s="195" t="s">
        <v>336</v>
      </c>
      <c r="E1043" s="225" t="s">
        <v>19</v>
      </c>
      <c r="F1043" s="226" t="s">
        <v>1387</v>
      </c>
      <c r="G1043" s="224"/>
      <c r="H1043" s="225" t="s">
        <v>19</v>
      </c>
      <c r="I1043" s="227"/>
      <c r="J1043" s="224"/>
      <c r="K1043" s="224"/>
      <c r="L1043" s="228"/>
      <c r="M1043" s="229"/>
      <c r="N1043" s="230"/>
      <c r="O1043" s="230"/>
      <c r="P1043" s="230"/>
      <c r="Q1043" s="230"/>
      <c r="R1043" s="230"/>
      <c r="S1043" s="230"/>
      <c r="T1043" s="231"/>
      <c r="AT1043" s="232" t="s">
        <v>336</v>
      </c>
      <c r="AU1043" s="232" t="s">
        <v>87</v>
      </c>
      <c r="AV1043" s="15" t="s">
        <v>84</v>
      </c>
      <c r="AW1043" s="15" t="s">
        <v>37</v>
      </c>
      <c r="AX1043" s="15" t="s">
        <v>76</v>
      </c>
      <c r="AY1043" s="232" t="s">
        <v>324</v>
      </c>
    </row>
    <row r="1044" spans="1:65" s="13" customFormat="1" ht="11.25">
      <c r="B1044" s="201"/>
      <c r="C1044" s="202"/>
      <c r="D1044" s="195" t="s">
        <v>336</v>
      </c>
      <c r="E1044" s="203" t="s">
        <v>181</v>
      </c>
      <c r="F1044" s="204" t="s">
        <v>1388</v>
      </c>
      <c r="G1044" s="202"/>
      <c r="H1044" s="205">
        <v>14.651</v>
      </c>
      <c r="I1044" s="206"/>
      <c r="J1044" s="202"/>
      <c r="K1044" s="202"/>
      <c r="L1044" s="207"/>
      <c r="M1044" s="208"/>
      <c r="N1044" s="209"/>
      <c r="O1044" s="209"/>
      <c r="P1044" s="209"/>
      <c r="Q1044" s="209"/>
      <c r="R1044" s="209"/>
      <c r="S1044" s="209"/>
      <c r="T1044" s="210"/>
      <c r="AT1044" s="211" t="s">
        <v>336</v>
      </c>
      <c r="AU1044" s="211" t="s">
        <v>87</v>
      </c>
      <c r="AV1044" s="13" t="s">
        <v>87</v>
      </c>
      <c r="AW1044" s="13" t="s">
        <v>37</v>
      </c>
      <c r="AX1044" s="13" t="s">
        <v>84</v>
      </c>
      <c r="AY1044" s="211" t="s">
        <v>324</v>
      </c>
    </row>
    <row r="1045" spans="1:65" s="2" customFormat="1" ht="14.45" customHeight="1">
      <c r="A1045" s="36"/>
      <c r="B1045" s="37"/>
      <c r="C1045" s="244" t="s">
        <v>1389</v>
      </c>
      <c r="D1045" s="244" t="s">
        <v>588</v>
      </c>
      <c r="E1045" s="245" t="s">
        <v>1390</v>
      </c>
      <c r="F1045" s="246" t="s">
        <v>1391</v>
      </c>
      <c r="G1045" s="247" t="s">
        <v>135</v>
      </c>
      <c r="H1045" s="248">
        <v>14.944000000000001</v>
      </c>
      <c r="I1045" s="249"/>
      <c r="J1045" s="250">
        <f>ROUND(I1045*H1045,2)</f>
        <v>0</v>
      </c>
      <c r="K1045" s="246" t="s">
        <v>19</v>
      </c>
      <c r="L1045" s="251"/>
      <c r="M1045" s="252" t="s">
        <v>19</v>
      </c>
      <c r="N1045" s="253" t="s">
        <v>47</v>
      </c>
      <c r="O1045" s="66"/>
      <c r="P1045" s="191">
        <f>O1045*H1045</f>
        <v>0</v>
      </c>
      <c r="Q1045" s="191">
        <v>0.222</v>
      </c>
      <c r="R1045" s="191">
        <f>Q1045*H1045</f>
        <v>3.3175680000000001</v>
      </c>
      <c r="S1045" s="191">
        <v>0</v>
      </c>
      <c r="T1045" s="192">
        <f>S1045*H1045</f>
        <v>0</v>
      </c>
      <c r="U1045" s="36"/>
      <c r="V1045" s="36"/>
      <c r="W1045" s="36"/>
      <c r="X1045" s="36"/>
      <c r="Y1045" s="36"/>
      <c r="Z1045" s="36"/>
      <c r="AA1045" s="36"/>
      <c r="AB1045" s="36"/>
      <c r="AC1045" s="36"/>
      <c r="AD1045" s="36"/>
      <c r="AE1045" s="36"/>
      <c r="AR1045" s="193" t="s">
        <v>378</v>
      </c>
      <c r="AT1045" s="193" t="s">
        <v>588</v>
      </c>
      <c r="AU1045" s="193" t="s">
        <v>87</v>
      </c>
      <c r="AY1045" s="19" t="s">
        <v>324</v>
      </c>
      <c r="BE1045" s="194">
        <f>IF(N1045="základní",J1045,0)</f>
        <v>0</v>
      </c>
      <c r="BF1045" s="194">
        <f>IF(N1045="snížená",J1045,0)</f>
        <v>0</v>
      </c>
      <c r="BG1045" s="194">
        <f>IF(N1045="zákl. přenesená",J1045,0)</f>
        <v>0</v>
      </c>
      <c r="BH1045" s="194">
        <f>IF(N1045="sníž. přenesená",J1045,0)</f>
        <v>0</v>
      </c>
      <c r="BI1045" s="194">
        <f>IF(N1045="nulová",J1045,0)</f>
        <v>0</v>
      </c>
      <c r="BJ1045" s="19" t="s">
        <v>84</v>
      </c>
      <c r="BK1045" s="194">
        <f>ROUND(I1045*H1045,2)</f>
        <v>0</v>
      </c>
      <c r="BL1045" s="19" t="s">
        <v>330</v>
      </c>
      <c r="BM1045" s="193" t="s">
        <v>1392</v>
      </c>
    </row>
    <row r="1046" spans="1:65" s="2" customFormat="1" ht="11.25">
      <c r="A1046" s="36"/>
      <c r="B1046" s="37"/>
      <c r="C1046" s="38"/>
      <c r="D1046" s="195" t="s">
        <v>332</v>
      </c>
      <c r="E1046" s="38"/>
      <c r="F1046" s="196" t="s">
        <v>1393</v>
      </c>
      <c r="G1046" s="38"/>
      <c r="H1046" s="38"/>
      <c r="I1046" s="197"/>
      <c r="J1046" s="38"/>
      <c r="K1046" s="38"/>
      <c r="L1046" s="41"/>
      <c r="M1046" s="198"/>
      <c r="N1046" s="199"/>
      <c r="O1046" s="66"/>
      <c r="P1046" s="66"/>
      <c r="Q1046" s="66"/>
      <c r="R1046" s="66"/>
      <c r="S1046" s="66"/>
      <c r="T1046" s="67"/>
      <c r="U1046" s="36"/>
      <c r="V1046" s="36"/>
      <c r="W1046" s="36"/>
      <c r="X1046" s="36"/>
      <c r="Y1046" s="36"/>
      <c r="Z1046" s="36"/>
      <c r="AA1046" s="36"/>
      <c r="AB1046" s="36"/>
      <c r="AC1046" s="36"/>
      <c r="AD1046" s="36"/>
      <c r="AE1046" s="36"/>
      <c r="AT1046" s="19" t="s">
        <v>332</v>
      </c>
      <c r="AU1046" s="19" t="s">
        <v>87</v>
      </c>
    </row>
    <row r="1047" spans="1:65" s="13" customFormat="1" ht="11.25">
      <c r="B1047" s="201"/>
      <c r="C1047" s="202"/>
      <c r="D1047" s="195" t="s">
        <v>336</v>
      </c>
      <c r="E1047" s="203" t="s">
        <v>19</v>
      </c>
      <c r="F1047" s="204" t="s">
        <v>1394</v>
      </c>
      <c r="G1047" s="202"/>
      <c r="H1047" s="205">
        <v>14.944000000000001</v>
      </c>
      <c r="I1047" s="206"/>
      <c r="J1047" s="202"/>
      <c r="K1047" s="202"/>
      <c r="L1047" s="207"/>
      <c r="M1047" s="208"/>
      <c r="N1047" s="209"/>
      <c r="O1047" s="209"/>
      <c r="P1047" s="209"/>
      <c r="Q1047" s="209"/>
      <c r="R1047" s="209"/>
      <c r="S1047" s="209"/>
      <c r="T1047" s="210"/>
      <c r="AT1047" s="211" t="s">
        <v>336</v>
      </c>
      <c r="AU1047" s="211" t="s">
        <v>87</v>
      </c>
      <c r="AV1047" s="13" t="s">
        <v>87</v>
      </c>
      <c r="AW1047" s="13" t="s">
        <v>37</v>
      </c>
      <c r="AX1047" s="13" t="s">
        <v>84</v>
      </c>
      <c r="AY1047" s="211" t="s">
        <v>324</v>
      </c>
    </row>
    <row r="1048" spans="1:65" s="2" customFormat="1" ht="14.45" customHeight="1">
      <c r="A1048" s="36"/>
      <c r="B1048" s="37"/>
      <c r="C1048" s="182" t="s">
        <v>1395</v>
      </c>
      <c r="D1048" s="182" t="s">
        <v>326</v>
      </c>
      <c r="E1048" s="183" t="s">
        <v>1396</v>
      </c>
      <c r="F1048" s="184" t="s">
        <v>1397</v>
      </c>
      <c r="G1048" s="185" t="s">
        <v>135</v>
      </c>
      <c r="H1048" s="186">
        <v>35</v>
      </c>
      <c r="I1048" s="187"/>
      <c r="J1048" s="188">
        <f>ROUND(I1048*H1048,2)</f>
        <v>0</v>
      </c>
      <c r="K1048" s="184" t="s">
        <v>329</v>
      </c>
      <c r="L1048" s="41"/>
      <c r="M1048" s="189" t="s">
        <v>19</v>
      </c>
      <c r="N1048" s="190" t="s">
        <v>47</v>
      </c>
      <c r="O1048" s="66"/>
      <c r="P1048" s="191">
        <f>O1048*H1048</f>
        <v>0</v>
      </c>
      <c r="Q1048" s="191">
        <v>0.10100000000000001</v>
      </c>
      <c r="R1048" s="191">
        <f>Q1048*H1048</f>
        <v>3.5350000000000001</v>
      </c>
      <c r="S1048" s="191">
        <v>0</v>
      </c>
      <c r="T1048" s="192">
        <f>S1048*H1048</f>
        <v>0</v>
      </c>
      <c r="U1048" s="36"/>
      <c r="V1048" s="36"/>
      <c r="W1048" s="36"/>
      <c r="X1048" s="36"/>
      <c r="Y1048" s="36"/>
      <c r="Z1048" s="36"/>
      <c r="AA1048" s="36"/>
      <c r="AB1048" s="36"/>
      <c r="AC1048" s="36"/>
      <c r="AD1048" s="36"/>
      <c r="AE1048" s="36"/>
      <c r="AR1048" s="193" t="s">
        <v>330</v>
      </c>
      <c r="AT1048" s="193" t="s">
        <v>326</v>
      </c>
      <c r="AU1048" s="193" t="s">
        <v>87</v>
      </c>
      <c r="AY1048" s="19" t="s">
        <v>324</v>
      </c>
      <c r="BE1048" s="194">
        <f>IF(N1048="základní",J1048,0)</f>
        <v>0</v>
      </c>
      <c r="BF1048" s="194">
        <f>IF(N1048="snížená",J1048,0)</f>
        <v>0</v>
      </c>
      <c r="BG1048" s="194">
        <f>IF(N1048="zákl. přenesená",J1048,0)</f>
        <v>0</v>
      </c>
      <c r="BH1048" s="194">
        <f>IF(N1048="sníž. přenesená",J1048,0)</f>
        <v>0</v>
      </c>
      <c r="BI1048" s="194">
        <f>IF(N1048="nulová",J1048,0)</f>
        <v>0</v>
      </c>
      <c r="BJ1048" s="19" t="s">
        <v>84</v>
      </c>
      <c r="BK1048" s="194">
        <f>ROUND(I1048*H1048,2)</f>
        <v>0</v>
      </c>
      <c r="BL1048" s="19" t="s">
        <v>330</v>
      </c>
      <c r="BM1048" s="193" t="s">
        <v>1398</v>
      </c>
    </row>
    <row r="1049" spans="1:65" s="2" customFormat="1" ht="19.5">
      <c r="A1049" s="36"/>
      <c r="B1049" s="37"/>
      <c r="C1049" s="38"/>
      <c r="D1049" s="195" t="s">
        <v>332</v>
      </c>
      <c r="E1049" s="38"/>
      <c r="F1049" s="196" t="s">
        <v>1399</v>
      </c>
      <c r="G1049" s="38"/>
      <c r="H1049" s="38"/>
      <c r="I1049" s="197"/>
      <c r="J1049" s="38"/>
      <c r="K1049" s="38"/>
      <c r="L1049" s="41"/>
      <c r="M1049" s="198"/>
      <c r="N1049" s="199"/>
      <c r="O1049" s="66"/>
      <c r="P1049" s="66"/>
      <c r="Q1049" s="66"/>
      <c r="R1049" s="66"/>
      <c r="S1049" s="66"/>
      <c r="T1049" s="67"/>
      <c r="U1049" s="36"/>
      <c r="V1049" s="36"/>
      <c r="W1049" s="36"/>
      <c r="X1049" s="36"/>
      <c r="Y1049" s="36"/>
      <c r="Z1049" s="36"/>
      <c r="AA1049" s="36"/>
      <c r="AB1049" s="36"/>
      <c r="AC1049" s="36"/>
      <c r="AD1049" s="36"/>
      <c r="AE1049" s="36"/>
      <c r="AT1049" s="19" t="s">
        <v>332</v>
      </c>
      <c r="AU1049" s="19" t="s">
        <v>87</v>
      </c>
    </row>
    <row r="1050" spans="1:65" s="2" customFormat="1" ht="87.75">
      <c r="A1050" s="36"/>
      <c r="B1050" s="37"/>
      <c r="C1050" s="38"/>
      <c r="D1050" s="195" t="s">
        <v>334</v>
      </c>
      <c r="E1050" s="38"/>
      <c r="F1050" s="200" t="s">
        <v>1400</v>
      </c>
      <c r="G1050" s="38"/>
      <c r="H1050" s="38"/>
      <c r="I1050" s="197"/>
      <c r="J1050" s="38"/>
      <c r="K1050" s="38"/>
      <c r="L1050" s="41"/>
      <c r="M1050" s="198"/>
      <c r="N1050" s="199"/>
      <c r="O1050" s="66"/>
      <c r="P1050" s="66"/>
      <c r="Q1050" s="66"/>
      <c r="R1050" s="66"/>
      <c r="S1050" s="66"/>
      <c r="T1050" s="67"/>
      <c r="U1050" s="36"/>
      <c r="V1050" s="36"/>
      <c r="W1050" s="36"/>
      <c r="X1050" s="36"/>
      <c r="Y1050" s="36"/>
      <c r="Z1050" s="36"/>
      <c r="AA1050" s="36"/>
      <c r="AB1050" s="36"/>
      <c r="AC1050" s="36"/>
      <c r="AD1050" s="36"/>
      <c r="AE1050" s="36"/>
      <c r="AT1050" s="19" t="s">
        <v>334</v>
      </c>
      <c r="AU1050" s="19" t="s">
        <v>87</v>
      </c>
    </row>
    <row r="1051" spans="1:65" s="2" customFormat="1" ht="29.25">
      <c r="A1051" s="36"/>
      <c r="B1051" s="37"/>
      <c r="C1051" s="38"/>
      <c r="D1051" s="195" t="s">
        <v>727</v>
      </c>
      <c r="E1051" s="38"/>
      <c r="F1051" s="200" t="s">
        <v>1401</v>
      </c>
      <c r="G1051" s="38"/>
      <c r="H1051" s="38"/>
      <c r="I1051" s="197"/>
      <c r="J1051" s="38"/>
      <c r="K1051" s="38"/>
      <c r="L1051" s="41"/>
      <c r="M1051" s="198"/>
      <c r="N1051" s="199"/>
      <c r="O1051" s="66"/>
      <c r="P1051" s="66"/>
      <c r="Q1051" s="66"/>
      <c r="R1051" s="66"/>
      <c r="S1051" s="66"/>
      <c r="T1051" s="67"/>
      <c r="U1051" s="36"/>
      <c r="V1051" s="36"/>
      <c r="W1051" s="36"/>
      <c r="X1051" s="36"/>
      <c r="Y1051" s="36"/>
      <c r="Z1051" s="36"/>
      <c r="AA1051" s="36"/>
      <c r="AB1051" s="36"/>
      <c r="AC1051" s="36"/>
      <c r="AD1051" s="36"/>
      <c r="AE1051" s="36"/>
      <c r="AT1051" s="19" t="s">
        <v>727</v>
      </c>
      <c r="AU1051" s="19" t="s">
        <v>87</v>
      </c>
    </row>
    <row r="1052" spans="1:65" s="15" customFormat="1" ht="11.25">
      <c r="B1052" s="223"/>
      <c r="C1052" s="224"/>
      <c r="D1052" s="195" t="s">
        <v>336</v>
      </c>
      <c r="E1052" s="225" t="s">
        <v>19</v>
      </c>
      <c r="F1052" s="226" t="s">
        <v>1402</v>
      </c>
      <c r="G1052" s="224"/>
      <c r="H1052" s="225" t="s">
        <v>19</v>
      </c>
      <c r="I1052" s="227"/>
      <c r="J1052" s="224"/>
      <c r="K1052" s="224"/>
      <c r="L1052" s="228"/>
      <c r="M1052" s="229"/>
      <c r="N1052" s="230"/>
      <c r="O1052" s="230"/>
      <c r="P1052" s="230"/>
      <c r="Q1052" s="230"/>
      <c r="R1052" s="230"/>
      <c r="S1052" s="230"/>
      <c r="T1052" s="231"/>
      <c r="AT1052" s="232" t="s">
        <v>336</v>
      </c>
      <c r="AU1052" s="232" t="s">
        <v>87</v>
      </c>
      <c r="AV1052" s="15" t="s">
        <v>84</v>
      </c>
      <c r="AW1052" s="15" t="s">
        <v>37</v>
      </c>
      <c r="AX1052" s="15" t="s">
        <v>76</v>
      </c>
      <c r="AY1052" s="232" t="s">
        <v>324</v>
      </c>
    </row>
    <row r="1053" spans="1:65" s="13" customFormat="1" ht="11.25">
      <c r="B1053" s="201"/>
      <c r="C1053" s="202"/>
      <c r="D1053" s="195" t="s">
        <v>336</v>
      </c>
      <c r="E1053" s="203" t="s">
        <v>163</v>
      </c>
      <c r="F1053" s="204" t="s">
        <v>1403</v>
      </c>
      <c r="G1053" s="202"/>
      <c r="H1053" s="205">
        <v>35</v>
      </c>
      <c r="I1053" s="206"/>
      <c r="J1053" s="202"/>
      <c r="K1053" s="202"/>
      <c r="L1053" s="207"/>
      <c r="M1053" s="208"/>
      <c r="N1053" s="209"/>
      <c r="O1053" s="209"/>
      <c r="P1053" s="209"/>
      <c r="Q1053" s="209"/>
      <c r="R1053" s="209"/>
      <c r="S1053" s="209"/>
      <c r="T1053" s="210"/>
      <c r="AT1053" s="211" t="s">
        <v>336</v>
      </c>
      <c r="AU1053" s="211" t="s">
        <v>87</v>
      </c>
      <c r="AV1053" s="13" t="s">
        <v>87</v>
      </c>
      <c r="AW1053" s="13" t="s">
        <v>37</v>
      </c>
      <c r="AX1053" s="13" t="s">
        <v>84</v>
      </c>
      <c r="AY1053" s="211" t="s">
        <v>324</v>
      </c>
    </row>
    <row r="1054" spans="1:65" s="2" customFormat="1" ht="14.45" customHeight="1">
      <c r="A1054" s="36"/>
      <c r="B1054" s="37"/>
      <c r="C1054" s="244" t="s">
        <v>1404</v>
      </c>
      <c r="D1054" s="244" t="s">
        <v>588</v>
      </c>
      <c r="E1054" s="245" t="s">
        <v>1405</v>
      </c>
      <c r="F1054" s="246" t="s">
        <v>1406</v>
      </c>
      <c r="G1054" s="247" t="s">
        <v>135</v>
      </c>
      <c r="H1054" s="248">
        <v>36.049999999999997</v>
      </c>
      <c r="I1054" s="249"/>
      <c r="J1054" s="250">
        <f>ROUND(I1054*H1054,2)</f>
        <v>0</v>
      </c>
      <c r="K1054" s="246" t="s">
        <v>329</v>
      </c>
      <c r="L1054" s="251"/>
      <c r="M1054" s="252" t="s">
        <v>19</v>
      </c>
      <c r="N1054" s="253" t="s">
        <v>47</v>
      </c>
      <c r="O1054" s="66"/>
      <c r="P1054" s="191">
        <f>O1054*H1054</f>
        <v>0</v>
      </c>
      <c r="Q1054" s="191">
        <v>0.114</v>
      </c>
      <c r="R1054" s="191">
        <f>Q1054*H1054</f>
        <v>4.1097000000000001</v>
      </c>
      <c r="S1054" s="191">
        <v>0</v>
      </c>
      <c r="T1054" s="192">
        <f>S1054*H1054</f>
        <v>0</v>
      </c>
      <c r="U1054" s="36"/>
      <c r="V1054" s="36"/>
      <c r="W1054" s="36"/>
      <c r="X1054" s="36"/>
      <c r="Y1054" s="36"/>
      <c r="Z1054" s="36"/>
      <c r="AA1054" s="36"/>
      <c r="AB1054" s="36"/>
      <c r="AC1054" s="36"/>
      <c r="AD1054" s="36"/>
      <c r="AE1054" s="36"/>
      <c r="AR1054" s="193" t="s">
        <v>378</v>
      </c>
      <c r="AT1054" s="193" t="s">
        <v>588</v>
      </c>
      <c r="AU1054" s="193" t="s">
        <v>87</v>
      </c>
      <c r="AY1054" s="19" t="s">
        <v>324</v>
      </c>
      <c r="BE1054" s="194">
        <f>IF(N1054="základní",J1054,0)</f>
        <v>0</v>
      </c>
      <c r="BF1054" s="194">
        <f>IF(N1054="snížená",J1054,0)</f>
        <v>0</v>
      </c>
      <c r="BG1054" s="194">
        <f>IF(N1054="zákl. přenesená",J1054,0)</f>
        <v>0</v>
      </c>
      <c r="BH1054" s="194">
        <f>IF(N1054="sníž. přenesená",J1054,0)</f>
        <v>0</v>
      </c>
      <c r="BI1054" s="194">
        <f>IF(N1054="nulová",J1054,0)</f>
        <v>0</v>
      </c>
      <c r="BJ1054" s="19" t="s">
        <v>84</v>
      </c>
      <c r="BK1054" s="194">
        <f>ROUND(I1054*H1054,2)</f>
        <v>0</v>
      </c>
      <c r="BL1054" s="19" t="s">
        <v>330</v>
      </c>
      <c r="BM1054" s="193" t="s">
        <v>1407</v>
      </c>
    </row>
    <row r="1055" spans="1:65" s="2" customFormat="1" ht="11.25">
      <c r="A1055" s="36"/>
      <c r="B1055" s="37"/>
      <c r="C1055" s="38"/>
      <c r="D1055" s="195" t="s">
        <v>332</v>
      </c>
      <c r="E1055" s="38"/>
      <c r="F1055" s="196" t="s">
        <v>1406</v>
      </c>
      <c r="G1055" s="38"/>
      <c r="H1055" s="38"/>
      <c r="I1055" s="197"/>
      <c r="J1055" s="38"/>
      <c r="K1055" s="38"/>
      <c r="L1055" s="41"/>
      <c r="M1055" s="198"/>
      <c r="N1055" s="199"/>
      <c r="O1055" s="66"/>
      <c r="P1055" s="66"/>
      <c r="Q1055" s="66"/>
      <c r="R1055" s="66"/>
      <c r="S1055" s="66"/>
      <c r="T1055" s="67"/>
      <c r="U1055" s="36"/>
      <c r="V1055" s="36"/>
      <c r="W1055" s="36"/>
      <c r="X1055" s="36"/>
      <c r="Y1055" s="36"/>
      <c r="Z1055" s="36"/>
      <c r="AA1055" s="36"/>
      <c r="AB1055" s="36"/>
      <c r="AC1055" s="36"/>
      <c r="AD1055" s="36"/>
      <c r="AE1055" s="36"/>
      <c r="AT1055" s="19" t="s">
        <v>332</v>
      </c>
      <c r="AU1055" s="19" t="s">
        <v>87</v>
      </c>
    </row>
    <row r="1056" spans="1:65" s="13" customFormat="1" ht="11.25">
      <c r="B1056" s="201"/>
      <c r="C1056" s="202"/>
      <c r="D1056" s="195" t="s">
        <v>336</v>
      </c>
      <c r="E1056" s="203" t="s">
        <v>19</v>
      </c>
      <c r="F1056" s="204" t="s">
        <v>1408</v>
      </c>
      <c r="G1056" s="202"/>
      <c r="H1056" s="205">
        <v>36.049999999999997</v>
      </c>
      <c r="I1056" s="206"/>
      <c r="J1056" s="202"/>
      <c r="K1056" s="202"/>
      <c r="L1056" s="207"/>
      <c r="M1056" s="208"/>
      <c r="N1056" s="209"/>
      <c r="O1056" s="209"/>
      <c r="P1056" s="209"/>
      <c r="Q1056" s="209"/>
      <c r="R1056" s="209"/>
      <c r="S1056" s="209"/>
      <c r="T1056" s="210"/>
      <c r="AT1056" s="211" t="s">
        <v>336</v>
      </c>
      <c r="AU1056" s="211" t="s">
        <v>87</v>
      </c>
      <c r="AV1056" s="13" t="s">
        <v>87</v>
      </c>
      <c r="AW1056" s="13" t="s">
        <v>37</v>
      </c>
      <c r="AX1056" s="13" t="s">
        <v>84</v>
      </c>
      <c r="AY1056" s="211" t="s">
        <v>324</v>
      </c>
    </row>
    <row r="1057" spans="1:65" s="12" customFormat="1" ht="22.9" customHeight="1">
      <c r="B1057" s="166"/>
      <c r="C1057" s="167"/>
      <c r="D1057" s="168" t="s">
        <v>75</v>
      </c>
      <c r="E1057" s="180" t="s">
        <v>362</v>
      </c>
      <c r="F1057" s="180" t="s">
        <v>1409</v>
      </c>
      <c r="G1057" s="167"/>
      <c r="H1057" s="167"/>
      <c r="I1057" s="170"/>
      <c r="J1057" s="181">
        <f>BK1057</f>
        <v>0</v>
      </c>
      <c r="K1057" s="167"/>
      <c r="L1057" s="172"/>
      <c r="M1057" s="173"/>
      <c r="N1057" s="174"/>
      <c r="O1057" s="174"/>
      <c r="P1057" s="175">
        <f>SUM(P1058:P1061)</f>
        <v>0</v>
      </c>
      <c r="Q1057" s="174"/>
      <c r="R1057" s="175">
        <f>SUM(R1058:R1061)</f>
        <v>2.3726560000000001</v>
      </c>
      <c r="S1057" s="174"/>
      <c r="T1057" s="176">
        <f>SUM(T1058:T1061)</f>
        <v>0</v>
      </c>
      <c r="AR1057" s="177" t="s">
        <v>84</v>
      </c>
      <c r="AT1057" s="178" t="s">
        <v>75</v>
      </c>
      <c r="AU1057" s="178" t="s">
        <v>84</v>
      </c>
      <c r="AY1057" s="177" t="s">
        <v>324</v>
      </c>
      <c r="BK1057" s="179">
        <f>SUM(BK1058:BK1061)</f>
        <v>0</v>
      </c>
    </row>
    <row r="1058" spans="1:65" s="2" customFormat="1" ht="14.45" customHeight="1">
      <c r="A1058" s="36"/>
      <c r="B1058" s="37"/>
      <c r="C1058" s="182" t="s">
        <v>1410</v>
      </c>
      <c r="D1058" s="182" t="s">
        <v>326</v>
      </c>
      <c r="E1058" s="183" t="s">
        <v>1411</v>
      </c>
      <c r="F1058" s="184" t="s">
        <v>1412</v>
      </c>
      <c r="G1058" s="185" t="s">
        <v>135</v>
      </c>
      <c r="H1058" s="186">
        <v>10.4</v>
      </c>
      <c r="I1058" s="187"/>
      <c r="J1058" s="188">
        <f>ROUND(I1058*H1058,2)</f>
        <v>0</v>
      </c>
      <c r="K1058" s="184" t="s">
        <v>329</v>
      </c>
      <c r="L1058" s="41"/>
      <c r="M1058" s="189" t="s">
        <v>19</v>
      </c>
      <c r="N1058" s="190" t="s">
        <v>47</v>
      </c>
      <c r="O1058" s="66"/>
      <c r="P1058" s="191">
        <f>O1058*H1058</f>
        <v>0</v>
      </c>
      <c r="Q1058" s="191">
        <v>0.22814000000000001</v>
      </c>
      <c r="R1058" s="191">
        <f>Q1058*H1058</f>
        <v>2.3726560000000001</v>
      </c>
      <c r="S1058" s="191">
        <v>0</v>
      </c>
      <c r="T1058" s="192">
        <f>S1058*H1058</f>
        <v>0</v>
      </c>
      <c r="U1058" s="36"/>
      <c r="V1058" s="36"/>
      <c r="W1058" s="36"/>
      <c r="X1058" s="36"/>
      <c r="Y1058" s="36"/>
      <c r="Z1058" s="36"/>
      <c r="AA1058" s="36"/>
      <c r="AB1058" s="36"/>
      <c r="AC1058" s="36"/>
      <c r="AD1058" s="36"/>
      <c r="AE1058" s="36"/>
      <c r="AR1058" s="193" t="s">
        <v>330</v>
      </c>
      <c r="AT1058" s="193" t="s">
        <v>326</v>
      </c>
      <c r="AU1058" s="193" t="s">
        <v>87</v>
      </c>
      <c r="AY1058" s="19" t="s">
        <v>324</v>
      </c>
      <c r="BE1058" s="194">
        <f>IF(N1058="základní",J1058,0)</f>
        <v>0</v>
      </c>
      <c r="BF1058" s="194">
        <f>IF(N1058="snížená",J1058,0)</f>
        <v>0</v>
      </c>
      <c r="BG1058" s="194">
        <f>IF(N1058="zákl. přenesená",J1058,0)</f>
        <v>0</v>
      </c>
      <c r="BH1058" s="194">
        <f>IF(N1058="sníž. přenesená",J1058,0)</f>
        <v>0</v>
      </c>
      <c r="BI1058" s="194">
        <f>IF(N1058="nulová",J1058,0)</f>
        <v>0</v>
      </c>
      <c r="BJ1058" s="19" t="s">
        <v>84</v>
      </c>
      <c r="BK1058" s="194">
        <f>ROUND(I1058*H1058,2)</f>
        <v>0</v>
      </c>
      <c r="BL1058" s="19" t="s">
        <v>330</v>
      </c>
      <c r="BM1058" s="193" t="s">
        <v>1413</v>
      </c>
    </row>
    <row r="1059" spans="1:65" s="2" customFormat="1" ht="11.25">
      <c r="A1059" s="36"/>
      <c r="B1059" s="37"/>
      <c r="C1059" s="38"/>
      <c r="D1059" s="195" t="s">
        <v>332</v>
      </c>
      <c r="E1059" s="38"/>
      <c r="F1059" s="196" t="s">
        <v>1414</v>
      </c>
      <c r="G1059" s="38"/>
      <c r="H1059" s="38"/>
      <c r="I1059" s="197"/>
      <c r="J1059" s="38"/>
      <c r="K1059" s="38"/>
      <c r="L1059" s="41"/>
      <c r="M1059" s="198"/>
      <c r="N1059" s="199"/>
      <c r="O1059" s="66"/>
      <c r="P1059" s="66"/>
      <c r="Q1059" s="66"/>
      <c r="R1059" s="66"/>
      <c r="S1059" s="66"/>
      <c r="T1059" s="67"/>
      <c r="U1059" s="36"/>
      <c r="V1059" s="36"/>
      <c r="W1059" s="36"/>
      <c r="X1059" s="36"/>
      <c r="Y1059" s="36"/>
      <c r="Z1059" s="36"/>
      <c r="AA1059" s="36"/>
      <c r="AB1059" s="36"/>
      <c r="AC1059" s="36"/>
      <c r="AD1059" s="36"/>
      <c r="AE1059" s="36"/>
      <c r="AT1059" s="19" t="s">
        <v>332</v>
      </c>
      <c r="AU1059" s="19" t="s">
        <v>87</v>
      </c>
    </row>
    <row r="1060" spans="1:65" s="2" customFormat="1" ht="19.5">
      <c r="A1060" s="36"/>
      <c r="B1060" s="37"/>
      <c r="C1060" s="38"/>
      <c r="D1060" s="195" t="s">
        <v>727</v>
      </c>
      <c r="E1060" s="38"/>
      <c r="F1060" s="200" t="s">
        <v>1415</v>
      </c>
      <c r="G1060" s="38"/>
      <c r="H1060" s="38"/>
      <c r="I1060" s="197"/>
      <c r="J1060" s="38"/>
      <c r="K1060" s="38"/>
      <c r="L1060" s="41"/>
      <c r="M1060" s="198"/>
      <c r="N1060" s="199"/>
      <c r="O1060" s="66"/>
      <c r="P1060" s="66"/>
      <c r="Q1060" s="66"/>
      <c r="R1060" s="66"/>
      <c r="S1060" s="66"/>
      <c r="T1060" s="67"/>
      <c r="U1060" s="36"/>
      <c r="V1060" s="36"/>
      <c r="W1060" s="36"/>
      <c r="X1060" s="36"/>
      <c r="Y1060" s="36"/>
      <c r="Z1060" s="36"/>
      <c r="AA1060" s="36"/>
      <c r="AB1060" s="36"/>
      <c r="AC1060" s="36"/>
      <c r="AD1060" s="36"/>
      <c r="AE1060" s="36"/>
      <c r="AT1060" s="19" t="s">
        <v>727</v>
      </c>
      <c r="AU1060" s="19" t="s">
        <v>87</v>
      </c>
    </row>
    <row r="1061" spans="1:65" s="13" customFormat="1" ht="11.25">
      <c r="B1061" s="201"/>
      <c r="C1061" s="202"/>
      <c r="D1061" s="195" t="s">
        <v>336</v>
      </c>
      <c r="E1061" s="203" t="s">
        <v>19</v>
      </c>
      <c r="F1061" s="204" t="s">
        <v>1416</v>
      </c>
      <c r="G1061" s="202"/>
      <c r="H1061" s="205">
        <v>10.4</v>
      </c>
      <c r="I1061" s="206"/>
      <c r="J1061" s="202"/>
      <c r="K1061" s="202"/>
      <c r="L1061" s="207"/>
      <c r="M1061" s="208"/>
      <c r="N1061" s="209"/>
      <c r="O1061" s="209"/>
      <c r="P1061" s="209"/>
      <c r="Q1061" s="209"/>
      <c r="R1061" s="209"/>
      <c r="S1061" s="209"/>
      <c r="T1061" s="210"/>
      <c r="AT1061" s="211" t="s">
        <v>336</v>
      </c>
      <c r="AU1061" s="211" t="s">
        <v>87</v>
      </c>
      <c r="AV1061" s="13" t="s">
        <v>87</v>
      </c>
      <c r="AW1061" s="13" t="s">
        <v>37</v>
      </c>
      <c r="AX1061" s="13" t="s">
        <v>84</v>
      </c>
      <c r="AY1061" s="211" t="s">
        <v>324</v>
      </c>
    </row>
    <row r="1062" spans="1:65" s="12" customFormat="1" ht="22.9" customHeight="1">
      <c r="B1062" s="166"/>
      <c r="C1062" s="167"/>
      <c r="D1062" s="168" t="s">
        <v>75</v>
      </c>
      <c r="E1062" s="180" t="s">
        <v>378</v>
      </c>
      <c r="F1062" s="180" t="s">
        <v>1417</v>
      </c>
      <c r="G1062" s="167"/>
      <c r="H1062" s="167"/>
      <c r="I1062" s="170"/>
      <c r="J1062" s="181">
        <f>BK1062</f>
        <v>0</v>
      </c>
      <c r="K1062" s="167"/>
      <c r="L1062" s="172"/>
      <c r="M1062" s="173"/>
      <c r="N1062" s="174"/>
      <c r="O1062" s="174"/>
      <c r="P1062" s="175">
        <f>SUM(P1063:P1166)</f>
        <v>0</v>
      </c>
      <c r="Q1062" s="174"/>
      <c r="R1062" s="175">
        <f>SUM(R1063:R1166)</f>
        <v>8.9121759999999988</v>
      </c>
      <c r="S1062" s="174"/>
      <c r="T1062" s="176">
        <f>SUM(T1063:T1166)</f>
        <v>0</v>
      </c>
      <c r="AR1062" s="177" t="s">
        <v>84</v>
      </c>
      <c r="AT1062" s="178" t="s">
        <v>75</v>
      </c>
      <c r="AU1062" s="178" t="s">
        <v>84</v>
      </c>
      <c r="AY1062" s="177" t="s">
        <v>324</v>
      </c>
      <c r="BK1062" s="179">
        <f>SUM(BK1063:BK1166)</f>
        <v>0</v>
      </c>
    </row>
    <row r="1063" spans="1:65" s="2" customFormat="1" ht="14.45" customHeight="1">
      <c r="A1063" s="36"/>
      <c r="B1063" s="37"/>
      <c r="C1063" s="182" t="s">
        <v>1418</v>
      </c>
      <c r="D1063" s="182" t="s">
        <v>326</v>
      </c>
      <c r="E1063" s="183" t="s">
        <v>1419</v>
      </c>
      <c r="F1063" s="184" t="s">
        <v>1420</v>
      </c>
      <c r="G1063" s="185" t="s">
        <v>186</v>
      </c>
      <c r="H1063" s="186">
        <v>25.7</v>
      </c>
      <c r="I1063" s="187"/>
      <c r="J1063" s="188">
        <f>ROUND(I1063*H1063,2)</f>
        <v>0</v>
      </c>
      <c r="K1063" s="184" t="s">
        <v>329</v>
      </c>
      <c r="L1063" s="41"/>
      <c r="M1063" s="189" t="s">
        <v>19</v>
      </c>
      <c r="N1063" s="190" t="s">
        <v>47</v>
      </c>
      <c r="O1063" s="66"/>
      <c r="P1063" s="191">
        <f>O1063*H1063</f>
        <v>0</v>
      </c>
      <c r="Q1063" s="191">
        <v>6.3600000000000002E-3</v>
      </c>
      <c r="R1063" s="191">
        <f>Q1063*H1063</f>
        <v>0.16345200000000001</v>
      </c>
      <c r="S1063" s="191">
        <v>0</v>
      </c>
      <c r="T1063" s="192">
        <f>S1063*H1063</f>
        <v>0</v>
      </c>
      <c r="U1063" s="36"/>
      <c r="V1063" s="36"/>
      <c r="W1063" s="36"/>
      <c r="X1063" s="36"/>
      <c r="Y1063" s="36"/>
      <c r="Z1063" s="36"/>
      <c r="AA1063" s="36"/>
      <c r="AB1063" s="36"/>
      <c r="AC1063" s="36"/>
      <c r="AD1063" s="36"/>
      <c r="AE1063" s="36"/>
      <c r="AR1063" s="193" t="s">
        <v>330</v>
      </c>
      <c r="AT1063" s="193" t="s">
        <v>326</v>
      </c>
      <c r="AU1063" s="193" t="s">
        <v>87</v>
      </c>
      <c r="AY1063" s="19" t="s">
        <v>324</v>
      </c>
      <c r="BE1063" s="194">
        <f>IF(N1063="základní",J1063,0)</f>
        <v>0</v>
      </c>
      <c r="BF1063" s="194">
        <f>IF(N1063="snížená",J1063,0)</f>
        <v>0</v>
      </c>
      <c r="BG1063" s="194">
        <f>IF(N1063="zákl. přenesená",J1063,0)</f>
        <v>0</v>
      </c>
      <c r="BH1063" s="194">
        <f>IF(N1063="sníž. přenesená",J1063,0)</f>
        <v>0</v>
      </c>
      <c r="BI1063" s="194">
        <f>IF(N1063="nulová",J1063,0)</f>
        <v>0</v>
      </c>
      <c r="BJ1063" s="19" t="s">
        <v>84</v>
      </c>
      <c r="BK1063" s="194">
        <f>ROUND(I1063*H1063,2)</f>
        <v>0</v>
      </c>
      <c r="BL1063" s="19" t="s">
        <v>330</v>
      </c>
      <c r="BM1063" s="193" t="s">
        <v>1421</v>
      </c>
    </row>
    <row r="1064" spans="1:65" s="2" customFormat="1" ht="19.5">
      <c r="A1064" s="36"/>
      <c r="B1064" s="37"/>
      <c r="C1064" s="38"/>
      <c r="D1064" s="195" t="s">
        <v>332</v>
      </c>
      <c r="E1064" s="38"/>
      <c r="F1064" s="196" t="s">
        <v>1422</v>
      </c>
      <c r="G1064" s="38"/>
      <c r="H1064" s="38"/>
      <c r="I1064" s="197"/>
      <c r="J1064" s="38"/>
      <c r="K1064" s="38"/>
      <c r="L1064" s="41"/>
      <c r="M1064" s="198"/>
      <c r="N1064" s="199"/>
      <c r="O1064" s="66"/>
      <c r="P1064" s="66"/>
      <c r="Q1064" s="66"/>
      <c r="R1064" s="66"/>
      <c r="S1064" s="66"/>
      <c r="T1064" s="67"/>
      <c r="U1064" s="36"/>
      <c r="V1064" s="36"/>
      <c r="W1064" s="36"/>
      <c r="X1064" s="36"/>
      <c r="Y1064" s="36"/>
      <c r="Z1064" s="36"/>
      <c r="AA1064" s="36"/>
      <c r="AB1064" s="36"/>
      <c r="AC1064" s="36"/>
      <c r="AD1064" s="36"/>
      <c r="AE1064" s="36"/>
      <c r="AT1064" s="19" t="s">
        <v>332</v>
      </c>
      <c r="AU1064" s="19" t="s">
        <v>87</v>
      </c>
    </row>
    <row r="1065" spans="1:65" s="2" customFormat="1" ht="87.75">
      <c r="A1065" s="36"/>
      <c r="B1065" s="37"/>
      <c r="C1065" s="38"/>
      <c r="D1065" s="195" t="s">
        <v>334</v>
      </c>
      <c r="E1065" s="38"/>
      <c r="F1065" s="200" t="s">
        <v>1423</v>
      </c>
      <c r="G1065" s="38"/>
      <c r="H1065" s="38"/>
      <c r="I1065" s="197"/>
      <c r="J1065" s="38"/>
      <c r="K1065" s="38"/>
      <c r="L1065" s="41"/>
      <c r="M1065" s="198"/>
      <c r="N1065" s="199"/>
      <c r="O1065" s="66"/>
      <c r="P1065" s="66"/>
      <c r="Q1065" s="66"/>
      <c r="R1065" s="66"/>
      <c r="S1065" s="66"/>
      <c r="T1065" s="67"/>
      <c r="U1065" s="36"/>
      <c r="V1065" s="36"/>
      <c r="W1065" s="36"/>
      <c r="X1065" s="36"/>
      <c r="Y1065" s="36"/>
      <c r="Z1065" s="36"/>
      <c r="AA1065" s="36"/>
      <c r="AB1065" s="36"/>
      <c r="AC1065" s="36"/>
      <c r="AD1065" s="36"/>
      <c r="AE1065" s="36"/>
      <c r="AT1065" s="19" t="s">
        <v>334</v>
      </c>
      <c r="AU1065" s="19" t="s">
        <v>87</v>
      </c>
    </row>
    <row r="1066" spans="1:65" s="15" customFormat="1" ht="11.25">
      <c r="B1066" s="223"/>
      <c r="C1066" s="224"/>
      <c r="D1066" s="195" t="s">
        <v>336</v>
      </c>
      <c r="E1066" s="225" t="s">
        <v>19</v>
      </c>
      <c r="F1066" s="226" t="s">
        <v>1424</v>
      </c>
      <c r="G1066" s="224"/>
      <c r="H1066" s="225" t="s">
        <v>19</v>
      </c>
      <c r="I1066" s="227"/>
      <c r="J1066" s="224"/>
      <c r="K1066" s="224"/>
      <c r="L1066" s="228"/>
      <c r="M1066" s="229"/>
      <c r="N1066" s="230"/>
      <c r="O1066" s="230"/>
      <c r="P1066" s="230"/>
      <c r="Q1066" s="230"/>
      <c r="R1066" s="230"/>
      <c r="S1066" s="230"/>
      <c r="T1066" s="231"/>
      <c r="AT1066" s="232" t="s">
        <v>336</v>
      </c>
      <c r="AU1066" s="232" t="s">
        <v>87</v>
      </c>
      <c r="AV1066" s="15" t="s">
        <v>84</v>
      </c>
      <c r="AW1066" s="15" t="s">
        <v>37</v>
      </c>
      <c r="AX1066" s="15" t="s">
        <v>76</v>
      </c>
      <c r="AY1066" s="232" t="s">
        <v>324</v>
      </c>
    </row>
    <row r="1067" spans="1:65" s="15" customFormat="1" ht="11.25">
      <c r="B1067" s="223"/>
      <c r="C1067" s="224"/>
      <c r="D1067" s="195" t="s">
        <v>336</v>
      </c>
      <c r="E1067" s="225" t="s">
        <v>19</v>
      </c>
      <c r="F1067" s="226" t="s">
        <v>1425</v>
      </c>
      <c r="G1067" s="224"/>
      <c r="H1067" s="225" t="s">
        <v>19</v>
      </c>
      <c r="I1067" s="227"/>
      <c r="J1067" s="224"/>
      <c r="K1067" s="224"/>
      <c r="L1067" s="228"/>
      <c r="M1067" s="229"/>
      <c r="N1067" s="230"/>
      <c r="O1067" s="230"/>
      <c r="P1067" s="230"/>
      <c r="Q1067" s="230"/>
      <c r="R1067" s="230"/>
      <c r="S1067" s="230"/>
      <c r="T1067" s="231"/>
      <c r="AT1067" s="232" t="s">
        <v>336</v>
      </c>
      <c r="AU1067" s="232" t="s">
        <v>87</v>
      </c>
      <c r="AV1067" s="15" t="s">
        <v>84</v>
      </c>
      <c r="AW1067" s="15" t="s">
        <v>37</v>
      </c>
      <c r="AX1067" s="15" t="s">
        <v>76</v>
      </c>
      <c r="AY1067" s="232" t="s">
        <v>324</v>
      </c>
    </row>
    <row r="1068" spans="1:65" s="13" customFormat="1" ht="11.25">
      <c r="B1068" s="201"/>
      <c r="C1068" s="202"/>
      <c r="D1068" s="195" t="s">
        <v>336</v>
      </c>
      <c r="E1068" s="203" t="s">
        <v>19</v>
      </c>
      <c r="F1068" s="204" t="s">
        <v>1426</v>
      </c>
      <c r="G1068" s="202"/>
      <c r="H1068" s="205">
        <v>22.7</v>
      </c>
      <c r="I1068" s="206"/>
      <c r="J1068" s="202"/>
      <c r="K1068" s="202"/>
      <c r="L1068" s="207"/>
      <c r="M1068" s="208"/>
      <c r="N1068" s="209"/>
      <c r="O1068" s="209"/>
      <c r="P1068" s="209"/>
      <c r="Q1068" s="209"/>
      <c r="R1068" s="209"/>
      <c r="S1068" s="209"/>
      <c r="T1068" s="210"/>
      <c r="AT1068" s="211" t="s">
        <v>336</v>
      </c>
      <c r="AU1068" s="211" t="s">
        <v>87</v>
      </c>
      <c r="AV1068" s="13" t="s">
        <v>87</v>
      </c>
      <c r="AW1068" s="13" t="s">
        <v>37</v>
      </c>
      <c r="AX1068" s="13" t="s">
        <v>76</v>
      </c>
      <c r="AY1068" s="211" t="s">
        <v>324</v>
      </c>
    </row>
    <row r="1069" spans="1:65" s="13" customFormat="1" ht="11.25">
      <c r="B1069" s="201"/>
      <c r="C1069" s="202"/>
      <c r="D1069" s="195" t="s">
        <v>336</v>
      </c>
      <c r="E1069" s="203" t="s">
        <v>19</v>
      </c>
      <c r="F1069" s="204" t="s">
        <v>1427</v>
      </c>
      <c r="G1069" s="202"/>
      <c r="H1069" s="205">
        <v>3</v>
      </c>
      <c r="I1069" s="206"/>
      <c r="J1069" s="202"/>
      <c r="K1069" s="202"/>
      <c r="L1069" s="207"/>
      <c r="M1069" s="208"/>
      <c r="N1069" s="209"/>
      <c r="O1069" s="209"/>
      <c r="P1069" s="209"/>
      <c r="Q1069" s="209"/>
      <c r="R1069" s="209"/>
      <c r="S1069" s="209"/>
      <c r="T1069" s="210"/>
      <c r="AT1069" s="211" t="s">
        <v>336</v>
      </c>
      <c r="AU1069" s="211" t="s">
        <v>87</v>
      </c>
      <c r="AV1069" s="13" t="s">
        <v>87</v>
      </c>
      <c r="AW1069" s="13" t="s">
        <v>37</v>
      </c>
      <c r="AX1069" s="13" t="s">
        <v>76</v>
      </c>
      <c r="AY1069" s="211" t="s">
        <v>324</v>
      </c>
    </row>
    <row r="1070" spans="1:65" s="14" customFormat="1" ht="11.25">
      <c r="B1070" s="212"/>
      <c r="C1070" s="213"/>
      <c r="D1070" s="195" t="s">
        <v>336</v>
      </c>
      <c r="E1070" s="214" t="s">
        <v>19</v>
      </c>
      <c r="F1070" s="215" t="s">
        <v>349</v>
      </c>
      <c r="G1070" s="213"/>
      <c r="H1070" s="216">
        <v>25.7</v>
      </c>
      <c r="I1070" s="217"/>
      <c r="J1070" s="213"/>
      <c r="K1070" s="213"/>
      <c r="L1070" s="218"/>
      <c r="M1070" s="219"/>
      <c r="N1070" s="220"/>
      <c r="O1070" s="220"/>
      <c r="P1070" s="220"/>
      <c r="Q1070" s="220"/>
      <c r="R1070" s="220"/>
      <c r="S1070" s="220"/>
      <c r="T1070" s="221"/>
      <c r="AT1070" s="222" t="s">
        <v>336</v>
      </c>
      <c r="AU1070" s="222" t="s">
        <v>87</v>
      </c>
      <c r="AV1070" s="14" t="s">
        <v>330</v>
      </c>
      <c r="AW1070" s="14" t="s">
        <v>37</v>
      </c>
      <c r="AX1070" s="14" t="s">
        <v>84</v>
      </c>
      <c r="AY1070" s="222" t="s">
        <v>324</v>
      </c>
    </row>
    <row r="1071" spans="1:65" s="2" customFormat="1" ht="24.2" customHeight="1">
      <c r="A1071" s="36"/>
      <c r="B1071" s="37"/>
      <c r="C1071" s="182" t="s">
        <v>1428</v>
      </c>
      <c r="D1071" s="182" t="s">
        <v>326</v>
      </c>
      <c r="E1071" s="183" t="s">
        <v>1429</v>
      </c>
      <c r="F1071" s="184" t="s">
        <v>1430</v>
      </c>
      <c r="G1071" s="185" t="s">
        <v>186</v>
      </c>
      <c r="H1071" s="186">
        <v>30</v>
      </c>
      <c r="I1071" s="187"/>
      <c r="J1071" s="188">
        <f>ROUND(I1071*H1071,2)</f>
        <v>0</v>
      </c>
      <c r="K1071" s="184" t="s">
        <v>19</v>
      </c>
      <c r="L1071" s="41"/>
      <c r="M1071" s="189" t="s">
        <v>19</v>
      </c>
      <c r="N1071" s="190" t="s">
        <v>47</v>
      </c>
      <c r="O1071" s="66"/>
      <c r="P1071" s="191">
        <f>O1071*H1071</f>
        <v>0</v>
      </c>
      <c r="Q1071" s="191">
        <v>6.3600000000000002E-3</v>
      </c>
      <c r="R1071" s="191">
        <f>Q1071*H1071</f>
        <v>0.1908</v>
      </c>
      <c r="S1071" s="191">
        <v>0</v>
      </c>
      <c r="T1071" s="192">
        <f>S1071*H1071</f>
        <v>0</v>
      </c>
      <c r="U1071" s="36"/>
      <c r="V1071" s="36"/>
      <c r="W1071" s="36"/>
      <c r="X1071" s="36"/>
      <c r="Y1071" s="36"/>
      <c r="Z1071" s="36"/>
      <c r="AA1071" s="36"/>
      <c r="AB1071" s="36"/>
      <c r="AC1071" s="36"/>
      <c r="AD1071" s="36"/>
      <c r="AE1071" s="36"/>
      <c r="AR1071" s="193" t="s">
        <v>330</v>
      </c>
      <c r="AT1071" s="193" t="s">
        <v>326</v>
      </c>
      <c r="AU1071" s="193" t="s">
        <v>87</v>
      </c>
      <c r="AY1071" s="19" t="s">
        <v>324</v>
      </c>
      <c r="BE1071" s="194">
        <f>IF(N1071="základní",J1071,0)</f>
        <v>0</v>
      </c>
      <c r="BF1071" s="194">
        <f>IF(N1071="snížená",J1071,0)</f>
        <v>0</v>
      </c>
      <c r="BG1071" s="194">
        <f>IF(N1071="zákl. přenesená",J1071,0)</f>
        <v>0</v>
      </c>
      <c r="BH1071" s="194">
        <f>IF(N1071="sníž. přenesená",J1071,0)</f>
        <v>0</v>
      </c>
      <c r="BI1071" s="194">
        <f>IF(N1071="nulová",J1071,0)</f>
        <v>0</v>
      </c>
      <c r="BJ1071" s="19" t="s">
        <v>84</v>
      </c>
      <c r="BK1071" s="194">
        <f>ROUND(I1071*H1071,2)</f>
        <v>0</v>
      </c>
      <c r="BL1071" s="19" t="s">
        <v>330</v>
      </c>
      <c r="BM1071" s="193" t="s">
        <v>1431</v>
      </c>
    </row>
    <row r="1072" spans="1:65" s="2" customFormat="1" ht="19.5">
      <c r="A1072" s="36"/>
      <c r="B1072" s="37"/>
      <c r="C1072" s="38"/>
      <c r="D1072" s="195" t="s">
        <v>332</v>
      </c>
      <c r="E1072" s="38"/>
      <c r="F1072" s="196" t="s">
        <v>1422</v>
      </c>
      <c r="G1072" s="38"/>
      <c r="H1072" s="38"/>
      <c r="I1072" s="197"/>
      <c r="J1072" s="38"/>
      <c r="K1072" s="38"/>
      <c r="L1072" s="41"/>
      <c r="M1072" s="198"/>
      <c r="N1072" s="199"/>
      <c r="O1072" s="66"/>
      <c r="P1072" s="66"/>
      <c r="Q1072" s="66"/>
      <c r="R1072" s="66"/>
      <c r="S1072" s="66"/>
      <c r="T1072" s="67"/>
      <c r="U1072" s="36"/>
      <c r="V1072" s="36"/>
      <c r="W1072" s="36"/>
      <c r="X1072" s="36"/>
      <c r="Y1072" s="36"/>
      <c r="Z1072" s="36"/>
      <c r="AA1072" s="36"/>
      <c r="AB1072" s="36"/>
      <c r="AC1072" s="36"/>
      <c r="AD1072" s="36"/>
      <c r="AE1072" s="36"/>
      <c r="AT1072" s="19" t="s">
        <v>332</v>
      </c>
      <c r="AU1072" s="19" t="s">
        <v>87</v>
      </c>
    </row>
    <row r="1073" spans="1:65" s="2" customFormat="1" ht="87.75">
      <c r="A1073" s="36"/>
      <c r="B1073" s="37"/>
      <c r="C1073" s="38"/>
      <c r="D1073" s="195" t="s">
        <v>334</v>
      </c>
      <c r="E1073" s="38"/>
      <c r="F1073" s="200" t="s">
        <v>1423</v>
      </c>
      <c r="G1073" s="38"/>
      <c r="H1073" s="38"/>
      <c r="I1073" s="197"/>
      <c r="J1073" s="38"/>
      <c r="K1073" s="38"/>
      <c r="L1073" s="41"/>
      <c r="M1073" s="198"/>
      <c r="N1073" s="199"/>
      <c r="O1073" s="66"/>
      <c r="P1073" s="66"/>
      <c r="Q1073" s="66"/>
      <c r="R1073" s="66"/>
      <c r="S1073" s="66"/>
      <c r="T1073" s="67"/>
      <c r="U1073" s="36"/>
      <c r="V1073" s="36"/>
      <c r="W1073" s="36"/>
      <c r="X1073" s="36"/>
      <c r="Y1073" s="36"/>
      <c r="Z1073" s="36"/>
      <c r="AA1073" s="36"/>
      <c r="AB1073" s="36"/>
      <c r="AC1073" s="36"/>
      <c r="AD1073" s="36"/>
      <c r="AE1073" s="36"/>
      <c r="AT1073" s="19" t="s">
        <v>334</v>
      </c>
      <c r="AU1073" s="19" t="s">
        <v>87</v>
      </c>
    </row>
    <row r="1074" spans="1:65" s="15" customFormat="1" ht="11.25">
      <c r="B1074" s="223"/>
      <c r="C1074" s="224"/>
      <c r="D1074" s="195" t="s">
        <v>336</v>
      </c>
      <c r="E1074" s="225" t="s">
        <v>19</v>
      </c>
      <c r="F1074" s="226" t="s">
        <v>1432</v>
      </c>
      <c r="G1074" s="224"/>
      <c r="H1074" s="225" t="s">
        <v>19</v>
      </c>
      <c r="I1074" s="227"/>
      <c r="J1074" s="224"/>
      <c r="K1074" s="224"/>
      <c r="L1074" s="228"/>
      <c r="M1074" s="229"/>
      <c r="N1074" s="230"/>
      <c r="O1074" s="230"/>
      <c r="P1074" s="230"/>
      <c r="Q1074" s="230"/>
      <c r="R1074" s="230"/>
      <c r="S1074" s="230"/>
      <c r="T1074" s="231"/>
      <c r="AT1074" s="232" t="s">
        <v>336</v>
      </c>
      <c r="AU1074" s="232" t="s">
        <v>87</v>
      </c>
      <c r="AV1074" s="15" t="s">
        <v>84</v>
      </c>
      <c r="AW1074" s="15" t="s">
        <v>37</v>
      </c>
      <c r="AX1074" s="15" t="s">
        <v>76</v>
      </c>
      <c r="AY1074" s="232" t="s">
        <v>324</v>
      </c>
    </row>
    <row r="1075" spans="1:65" s="15" customFormat="1" ht="11.25">
      <c r="B1075" s="223"/>
      <c r="C1075" s="224"/>
      <c r="D1075" s="195" t="s">
        <v>336</v>
      </c>
      <c r="E1075" s="225" t="s">
        <v>19</v>
      </c>
      <c r="F1075" s="226" t="s">
        <v>1433</v>
      </c>
      <c r="G1075" s="224"/>
      <c r="H1075" s="225" t="s">
        <v>19</v>
      </c>
      <c r="I1075" s="227"/>
      <c r="J1075" s="224"/>
      <c r="K1075" s="224"/>
      <c r="L1075" s="228"/>
      <c r="M1075" s="229"/>
      <c r="N1075" s="230"/>
      <c r="O1075" s="230"/>
      <c r="P1075" s="230"/>
      <c r="Q1075" s="230"/>
      <c r="R1075" s="230"/>
      <c r="S1075" s="230"/>
      <c r="T1075" s="231"/>
      <c r="AT1075" s="232" t="s">
        <v>336</v>
      </c>
      <c r="AU1075" s="232" t="s">
        <v>87</v>
      </c>
      <c r="AV1075" s="15" t="s">
        <v>84</v>
      </c>
      <c r="AW1075" s="15" t="s">
        <v>37</v>
      </c>
      <c r="AX1075" s="15" t="s">
        <v>76</v>
      </c>
      <c r="AY1075" s="232" t="s">
        <v>324</v>
      </c>
    </row>
    <row r="1076" spans="1:65" s="13" customFormat="1" ht="11.25">
      <c r="B1076" s="201"/>
      <c r="C1076" s="202"/>
      <c r="D1076" s="195" t="s">
        <v>336</v>
      </c>
      <c r="E1076" s="203" t="s">
        <v>19</v>
      </c>
      <c r="F1076" s="204" t="s">
        <v>1434</v>
      </c>
      <c r="G1076" s="202"/>
      <c r="H1076" s="205">
        <v>14</v>
      </c>
      <c r="I1076" s="206"/>
      <c r="J1076" s="202"/>
      <c r="K1076" s="202"/>
      <c r="L1076" s="207"/>
      <c r="M1076" s="208"/>
      <c r="N1076" s="209"/>
      <c r="O1076" s="209"/>
      <c r="P1076" s="209"/>
      <c r="Q1076" s="209"/>
      <c r="R1076" s="209"/>
      <c r="S1076" s="209"/>
      <c r="T1076" s="210"/>
      <c r="AT1076" s="211" t="s">
        <v>336</v>
      </c>
      <c r="AU1076" s="211" t="s">
        <v>87</v>
      </c>
      <c r="AV1076" s="13" t="s">
        <v>87</v>
      </c>
      <c r="AW1076" s="13" t="s">
        <v>37</v>
      </c>
      <c r="AX1076" s="13" t="s">
        <v>76</v>
      </c>
      <c r="AY1076" s="211" t="s">
        <v>324</v>
      </c>
    </row>
    <row r="1077" spans="1:65" s="13" customFormat="1" ht="11.25">
      <c r="B1077" s="201"/>
      <c r="C1077" s="202"/>
      <c r="D1077" s="195" t="s">
        <v>336</v>
      </c>
      <c r="E1077" s="203" t="s">
        <v>19</v>
      </c>
      <c r="F1077" s="204" t="s">
        <v>1435</v>
      </c>
      <c r="G1077" s="202"/>
      <c r="H1077" s="205">
        <v>16</v>
      </c>
      <c r="I1077" s="206"/>
      <c r="J1077" s="202"/>
      <c r="K1077" s="202"/>
      <c r="L1077" s="207"/>
      <c r="M1077" s="208"/>
      <c r="N1077" s="209"/>
      <c r="O1077" s="209"/>
      <c r="P1077" s="209"/>
      <c r="Q1077" s="209"/>
      <c r="R1077" s="209"/>
      <c r="S1077" s="209"/>
      <c r="T1077" s="210"/>
      <c r="AT1077" s="211" t="s">
        <v>336</v>
      </c>
      <c r="AU1077" s="211" t="s">
        <v>87</v>
      </c>
      <c r="AV1077" s="13" t="s">
        <v>87</v>
      </c>
      <c r="AW1077" s="13" t="s">
        <v>37</v>
      </c>
      <c r="AX1077" s="13" t="s">
        <v>76</v>
      </c>
      <c r="AY1077" s="211" t="s">
        <v>324</v>
      </c>
    </row>
    <row r="1078" spans="1:65" s="14" customFormat="1" ht="11.25">
      <c r="B1078" s="212"/>
      <c r="C1078" s="213"/>
      <c r="D1078" s="195" t="s">
        <v>336</v>
      </c>
      <c r="E1078" s="214" t="s">
        <v>19</v>
      </c>
      <c r="F1078" s="215" t="s">
        <v>349</v>
      </c>
      <c r="G1078" s="213"/>
      <c r="H1078" s="216">
        <v>30</v>
      </c>
      <c r="I1078" s="217"/>
      <c r="J1078" s="213"/>
      <c r="K1078" s="213"/>
      <c r="L1078" s="218"/>
      <c r="M1078" s="219"/>
      <c r="N1078" s="220"/>
      <c r="O1078" s="220"/>
      <c r="P1078" s="220"/>
      <c r="Q1078" s="220"/>
      <c r="R1078" s="220"/>
      <c r="S1078" s="220"/>
      <c r="T1078" s="221"/>
      <c r="AT1078" s="222" t="s">
        <v>336</v>
      </c>
      <c r="AU1078" s="222" t="s">
        <v>87</v>
      </c>
      <c r="AV1078" s="14" t="s">
        <v>330</v>
      </c>
      <c r="AW1078" s="14" t="s">
        <v>37</v>
      </c>
      <c r="AX1078" s="14" t="s">
        <v>84</v>
      </c>
      <c r="AY1078" s="222" t="s">
        <v>324</v>
      </c>
    </row>
    <row r="1079" spans="1:65" s="2" customFormat="1" ht="14.45" customHeight="1">
      <c r="A1079" s="36"/>
      <c r="B1079" s="37"/>
      <c r="C1079" s="182" t="s">
        <v>1436</v>
      </c>
      <c r="D1079" s="182" t="s">
        <v>326</v>
      </c>
      <c r="E1079" s="183" t="s">
        <v>1437</v>
      </c>
      <c r="F1079" s="184" t="s">
        <v>1438</v>
      </c>
      <c r="G1079" s="185" t="s">
        <v>190</v>
      </c>
      <c r="H1079" s="186">
        <v>2</v>
      </c>
      <c r="I1079" s="187"/>
      <c r="J1079" s="188">
        <f>ROUND(I1079*H1079,2)</f>
        <v>0</v>
      </c>
      <c r="K1079" s="184" t="s">
        <v>19</v>
      </c>
      <c r="L1079" s="41"/>
      <c r="M1079" s="189" t="s">
        <v>19</v>
      </c>
      <c r="N1079" s="190" t="s">
        <v>47</v>
      </c>
      <c r="O1079" s="66"/>
      <c r="P1079" s="191">
        <f>O1079*H1079</f>
        <v>0</v>
      </c>
      <c r="Q1079" s="191">
        <v>0</v>
      </c>
      <c r="R1079" s="191">
        <f>Q1079*H1079</f>
        <v>0</v>
      </c>
      <c r="S1079" s="191">
        <v>0</v>
      </c>
      <c r="T1079" s="192">
        <f>S1079*H1079</f>
        <v>0</v>
      </c>
      <c r="U1079" s="36"/>
      <c r="V1079" s="36"/>
      <c r="W1079" s="36"/>
      <c r="X1079" s="36"/>
      <c r="Y1079" s="36"/>
      <c r="Z1079" s="36"/>
      <c r="AA1079" s="36"/>
      <c r="AB1079" s="36"/>
      <c r="AC1079" s="36"/>
      <c r="AD1079" s="36"/>
      <c r="AE1079" s="36"/>
      <c r="AR1079" s="193" t="s">
        <v>330</v>
      </c>
      <c r="AT1079" s="193" t="s">
        <v>326</v>
      </c>
      <c r="AU1079" s="193" t="s">
        <v>87</v>
      </c>
      <c r="AY1079" s="19" t="s">
        <v>324</v>
      </c>
      <c r="BE1079" s="194">
        <f>IF(N1079="základní",J1079,0)</f>
        <v>0</v>
      </c>
      <c r="BF1079" s="194">
        <f>IF(N1079="snížená",J1079,0)</f>
        <v>0</v>
      </c>
      <c r="BG1079" s="194">
        <f>IF(N1079="zákl. přenesená",J1079,0)</f>
        <v>0</v>
      </c>
      <c r="BH1079" s="194">
        <f>IF(N1079="sníž. přenesená",J1079,0)</f>
        <v>0</v>
      </c>
      <c r="BI1079" s="194">
        <f>IF(N1079="nulová",J1079,0)</f>
        <v>0</v>
      </c>
      <c r="BJ1079" s="19" t="s">
        <v>84</v>
      </c>
      <c r="BK1079" s="194">
        <f>ROUND(I1079*H1079,2)</f>
        <v>0</v>
      </c>
      <c r="BL1079" s="19" t="s">
        <v>330</v>
      </c>
      <c r="BM1079" s="193" t="s">
        <v>1439</v>
      </c>
    </row>
    <row r="1080" spans="1:65" s="2" customFormat="1" ht="11.25">
      <c r="A1080" s="36"/>
      <c r="B1080" s="37"/>
      <c r="C1080" s="38"/>
      <c r="D1080" s="195" t="s">
        <v>332</v>
      </c>
      <c r="E1080" s="38"/>
      <c r="F1080" s="196" t="s">
        <v>1438</v>
      </c>
      <c r="G1080" s="38"/>
      <c r="H1080" s="38"/>
      <c r="I1080" s="197"/>
      <c r="J1080" s="38"/>
      <c r="K1080" s="38"/>
      <c r="L1080" s="41"/>
      <c r="M1080" s="198"/>
      <c r="N1080" s="199"/>
      <c r="O1080" s="66"/>
      <c r="P1080" s="66"/>
      <c r="Q1080" s="66"/>
      <c r="R1080" s="66"/>
      <c r="S1080" s="66"/>
      <c r="T1080" s="67"/>
      <c r="U1080" s="36"/>
      <c r="V1080" s="36"/>
      <c r="W1080" s="36"/>
      <c r="X1080" s="36"/>
      <c r="Y1080" s="36"/>
      <c r="Z1080" s="36"/>
      <c r="AA1080" s="36"/>
      <c r="AB1080" s="36"/>
      <c r="AC1080" s="36"/>
      <c r="AD1080" s="36"/>
      <c r="AE1080" s="36"/>
      <c r="AT1080" s="19" t="s">
        <v>332</v>
      </c>
      <c r="AU1080" s="19" t="s">
        <v>87</v>
      </c>
    </row>
    <row r="1081" spans="1:65" s="15" customFormat="1" ht="11.25">
      <c r="B1081" s="223"/>
      <c r="C1081" s="224"/>
      <c r="D1081" s="195" t="s">
        <v>336</v>
      </c>
      <c r="E1081" s="225" t="s">
        <v>19</v>
      </c>
      <c r="F1081" s="226" t="s">
        <v>1432</v>
      </c>
      <c r="G1081" s="224"/>
      <c r="H1081" s="225" t="s">
        <v>19</v>
      </c>
      <c r="I1081" s="227"/>
      <c r="J1081" s="224"/>
      <c r="K1081" s="224"/>
      <c r="L1081" s="228"/>
      <c r="M1081" s="229"/>
      <c r="N1081" s="230"/>
      <c r="O1081" s="230"/>
      <c r="P1081" s="230"/>
      <c r="Q1081" s="230"/>
      <c r="R1081" s="230"/>
      <c r="S1081" s="230"/>
      <c r="T1081" s="231"/>
      <c r="AT1081" s="232" t="s">
        <v>336</v>
      </c>
      <c r="AU1081" s="232" t="s">
        <v>87</v>
      </c>
      <c r="AV1081" s="15" t="s">
        <v>84</v>
      </c>
      <c r="AW1081" s="15" t="s">
        <v>37</v>
      </c>
      <c r="AX1081" s="15" t="s">
        <v>76</v>
      </c>
      <c r="AY1081" s="232" t="s">
        <v>324</v>
      </c>
    </row>
    <row r="1082" spans="1:65" s="15" customFormat="1" ht="11.25">
      <c r="B1082" s="223"/>
      <c r="C1082" s="224"/>
      <c r="D1082" s="195" t="s">
        <v>336</v>
      </c>
      <c r="E1082" s="225" t="s">
        <v>19</v>
      </c>
      <c r="F1082" s="226" t="s">
        <v>1433</v>
      </c>
      <c r="G1082" s="224"/>
      <c r="H1082" s="225" t="s">
        <v>19</v>
      </c>
      <c r="I1082" s="227"/>
      <c r="J1082" s="224"/>
      <c r="K1082" s="224"/>
      <c r="L1082" s="228"/>
      <c r="M1082" s="229"/>
      <c r="N1082" s="230"/>
      <c r="O1082" s="230"/>
      <c r="P1082" s="230"/>
      <c r="Q1082" s="230"/>
      <c r="R1082" s="230"/>
      <c r="S1082" s="230"/>
      <c r="T1082" s="231"/>
      <c r="AT1082" s="232" t="s">
        <v>336</v>
      </c>
      <c r="AU1082" s="232" t="s">
        <v>87</v>
      </c>
      <c r="AV1082" s="15" t="s">
        <v>84</v>
      </c>
      <c r="AW1082" s="15" t="s">
        <v>37</v>
      </c>
      <c r="AX1082" s="15" t="s">
        <v>76</v>
      </c>
      <c r="AY1082" s="232" t="s">
        <v>324</v>
      </c>
    </row>
    <row r="1083" spans="1:65" s="13" customFormat="1" ht="11.25">
      <c r="B1083" s="201"/>
      <c r="C1083" s="202"/>
      <c r="D1083" s="195" t="s">
        <v>336</v>
      </c>
      <c r="E1083" s="203" t="s">
        <v>19</v>
      </c>
      <c r="F1083" s="204" t="s">
        <v>1440</v>
      </c>
      <c r="G1083" s="202"/>
      <c r="H1083" s="205">
        <v>1</v>
      </c>
      <c r="I1083" s="206"/>
      <c r="J1083" s="202"/>
      <c r="K1083" s="202"/>
      <c r="L1083" s="207"/>
      <c r="M1083" s="208"/>
      <c r="N1083" s="209"/>
      <c r="O1083" s="209"/>
      <c r="P1083" s="209"/>
      <c r="Q1083" s="209"/>
      <c r="R1083" s="209"/>
      <c r="S1083" s="209"/>
      <c r="T1083" s="210"/>
      <c r="AT1083" s="211" t="s">
        <v>336</v>
      </c>
      <c r="AU1083" s="211" t="s">
        <v>87</v>
      </c>
      <c r="AV1083" s="13" t="s">
        <v>87</v>
      </c>
      <c r="AW1083" s="13" t="s">
        <v>37</v>
      </c>
      <c r="AX1083" s="13" t="s">
        <v>76</v>
      </c>
      <c r="AY1083" s="211" t="s">
        <v>324</v>
      </c>
    </row>
    <row r="1084" spans="1:65" s="13" customFormat="1" ht="11.25">
      <c r="B1084" s="201"/>
      <c r="C1084" s="202"/>
      <c r="D1084" s="195" t="s">
        <v>336</v>
      </c>
      <c r="E1084" s="203" t="s">
        <v>19</v>
      </c>
      <c r="F1084" s="204" t="s">
        <v>1441</v>
      </c>
      <c r="G1084" s="202"/>
      <c r="H1084" s="205">
        <v>1</v>
      </c>
      <c r="I1084" s="206"/>
      <c r="J1084" s="202"/>
      <c r="K1084" s="202"/>
      <c r="L1084" s="207"/>
      <c r="M1084" s="208"/>
      <c r="N1084" s="209"/>
      <c r="O1084" s="209"/>
      <c r="P1084" s="209"/>
      <c r="Q1084" s="209"/>
      <c r="R1084" s="209"/>
      <c r="S1084" s="209"/>
      <c r="T1084" s="210"/>
      <c r="AT1084" s="211" t="s">
        <v>336</v>
      </c>
      <c r="AU1084" s="211" t="s">
        <v>87</v>
      </c>
      <c r="AV1084" s="13" t="s">
        <v>87</v>
      </c>
      <c r="AW1084" s="13" t="s">
        <v>37</v>
      </c>
      <c r="AX1084" s="13" t="s">
        <v>76</v>
      </c>
      <c r="AY1084" s="211" t="s">
        <v>324</v>
      </c>
    </row>
    <row r="1085" spans="1:65" s="14" customFormat="1" ht="11.25">
      <c r="B1085" s="212"/>
      <c r="C1085" s="213"/>
      <c r="D1085" s="195" t="s">
        <v>336</v>
      </c>
      <c r="E1085" s="214" t="s">
        <v>19</v>
      </c>
      <c r="F1085" s="215" t="s">
        <v>349</v>
      </c>
      <c r="G1085" s="213"/>
      <c r="H1085" s="216">
        <v>2</v>
      </c>
      <c r="I1085" s="217"/>
      <c r="J1085" s="213"/>
      <c r="K1085" s="213"/>
      <c r="L1085" s="218"/>
      <c r="M1085" s="219"/>
      <c r="N1085" s="220"/>
      <c r="O1085" s="220"/>
      <c r="P1085" s="220"/>
      <c r="Q1085" s="220"/>
      <c r="R1085" s="220"/>
      <c r="S1085" s="220"/>
      <c r="T1085" s="221"/>
      <c r="AT1085" s="222" t="s">
        <v>336</v>
      </c>
      <c r="AU1085" s="222" t="s">
        <v>87</v>
      </c>
      <c r="AV1085" s="14" t="s">
        <v>330</v>
      </c>
      <c r="AW1085" s="14" t="s">
        <v>37</v>
      </c>
      <c r="AX1085" s="14" t="s">
        <v>84</v>
      </c>
      <c r="AY1085" s="222" t="s">
        <v>324</v>
      </c>
    </row>
    <row r="1086" spans="1:65" s="2" customFormat="1" ht="14.45" customHeight="1">
      <c r="A1086" s="36"/>
      <c r="B1086" s="37"/>
      <c r="C1086" s="182" t="s">
        <v>205</v>
      </c>
      <c r="D1086" s="182" t="s">
        <v>326</v>
      </c>
      <c r="E1086" s="183" t="s">
        <v>1442</v>
      </c>
      <c r="F1086" s="184" t="s">
        <v>1443</v>
      </c>
      <c r="G1086" s="185" t="s">
        <v>190</v>
      </c>
      <c r="H1086" s="186">
        <v>6</v>
      </c>
      <c r="I1086" s="187"/>
      <c r="J1086" s="188">
        <f>ROUND(I1086*H1086,2)</f>
        <v>0</v>
      </c>
      <c r="K1086" s="184" t="s">
        <v>19</v>
      </c>
      <c r="L1086" s="41"/>
      <c r="M1086" s="189" t="s">
        <v>19</v>
      </c>
      <c r="N1086" s="190" t="s">
        <v>47</v>
      </c>
      <c r="O1086" s="66"/>
      <c r="P1086" s="191">
        <f>O1086*H1086</f>
        <v>0</v>
      </c>
      <c r="Q1086" s="191">
        <v>0</v>
      </c>
      <c r="R1086" s="191">
        <f>Q1086*H1086</f>
        <v>0</v>
      </c>
      <c r="S1086" s="191">
        <v>0</v>
      </c>
      <c r="T1086" s="192">
        <f>S1086*H1086</f>
        <v>0</v>
      </c>
      <c r="U1086" s="36"/>
      <c r="V1086" s="36"/>
      <c r="W1086" s="36"/>
      <c r="X1086" s="36"/>
      <c r="Y1086" s="36"/>
      <c r="Z1086" s="36"/>
      <c r="AA1086" s="36"/>
      <c r="AB1086" s="36"/>
      <c r="AC1086" s="36"/>
      <c r="AD1086" s="36"/>
      <c r="AE1086" s="36"/>
      <c r="AR1086" s="193" t="s">
        <v>330</v>
      </c>
      <c r="AT1086" s="193" t="s">
        <v>326</v>
      </c>
      <c r="AU1086" s="193" t="s">
        <v>87</v>
      </c>
      <c r="AY1086" s="19" t="s">
        <v>324</v>
      </c>
      <c r="BE1086" s="194">
        <f>IF(N1086="základní",J1086,0)</f>
        <v>0</v>
      </c>
      <c r="BF1086" s="194">
        <f>IF(N1086="snížená",J1086,0)</f>
        <v>0</v>
      </c>
      <c r="BG1086" s="194">
        <f>IF(N1086="zákl. přenesená",J1086,0)</f>
        <v>0</v>
      </c>
      <c r="BH1086" s="194">
        <f>IF(N1086="sníž. přenesená",J1086,0)</f>
        <v>0</v>
      </c>
      <c r="BI1086" s="194">
        <f>IF(N1086="nulová",J1086,0)</f>
        <v>0</v>
      </c>
      <c r="BJ1086" s="19" t="s">
        <v>84</v>
      </c>
      <c r="BK1086" s="194">
        <f>ROUND(I1086*H1086,2)</f>
        <v>0</v>
      </c>
      <c r="BL1086" s="19" t="s">
        <v>330</v>
      </c>
      <c r="BM1086" s="193" t="s">
        <v>1444</v>
      </c>
    </row>
    <row r="1087" spans="1:65" s="2" customFormat="1" ht="11.25">
      <c r="A1087" s="36"/>
      <c r="B1087" s="37"/>
      <c r="C1087" s="38"/>
      <c r="D1087" s="195" t="s">
        <v>332</v>
      </c>
      <c r="E1087" s="38"/>
      <c r="F1087" s="196" t="s">
        <v>1443</v>
      </c>
      <c r="G1087" s="38"/>
      <c r="H1087" s="38"/>
      <c r="I1087" s="197"/>
      <c r="J1087" s="38"/>
      <c r="K1087" s="38"/>
      <c r="L1087" s="41"/>
      <c r="M1087" s="198"/>
      <c r="N1087" s="199"/>
      <c r="O1087" s="66"/>
      <c r="P1087" s="66"/>
      <c r="Q1087" s="66"/>
      <c r="R1087" s="66"/>
      <c r="S1087" s="66"/>
      <c r="T1087" s="67"/>
      <c r="U1087" s="36"/>
      <c r="V1087" s="36"/>
      <c r="W1087" s="36"/>
      <c r="X1087" s="36"/>
      <c r="Y1087" s="36"/>
      <c r="Z1087" s="36"/>
      <c r="AA1087" s="36"/>
      <c r="AB1087" s="36"/>
      <c r="AC1087" s="36"/>
      <c r="AD1087" s="36"/>
      <c r="AE1087" s="36"/>
      <c r="AT1087" s="19" t="s">
        <v>332</v>
      </c>
      <c r="AU1087" s="19" t="s">
        <v>87</v>
      </c>
    </row>
    <row r="1088" spans="1:65" s="15" customFormat="1" ht="11.25">
      <c r="B1088" s="223"/>
      <c r="C1088" s="224"/>
      <c r="D1088" s="195" t="s">
        <v>336</v>
      </c>
      <c r="E1088" s="225" t="s">
        <v>19</v>
      </c>
      <c r="F1088" s="226" t="s">
        <v>1432</v>
      </c>
      <c r="G1088" s="224"/>
      <c r="H1088" s="225" t="s">
        <v>19</v>
      </c>
      <c r="I1088" s="227"/>
      <c r="J1088" s="224"/>
      <c r="K1088" s="224"/>
      <c r="L1088" s="228"/>
      <c r="M1088" s="229"/>
      <c r="N1088" s="230"/>
      <c r="O1088" s="230"/>
      <c r="P1088" s="230"/>
      <c r="Q1088" s="230"/>
      <c r="R1088" s="230"/>
      <c r="S1088" s="230"/>
      <c r="T1088" s="231"/>
      <c r="AT1088" s="232" t="s">
        <v>336</v>
      </c>
      <c r="AU1088" s="232" t="s">
        <v>87</v>
      </c>
      <c r="AV1088" s="15" t="s">
        <v>84</v>
      </c>
      <c r="AW1088" s="15" t="s">
        <v>37</v>
      </c>
      <c r="AX1088" s="15" t="s">
        <v>76</v>
      </c>
      <c r="AY1088" s="232" t="s">
        <v>324</v>
      </c>
    </row>
    <row r="1089" spans="1:65" s="15" customFormat="1" ht="11.25">
      <c r="B1089" s="223"/>
      <c r="C1089" s="224"/>
      <c r="D1089" s="195" t="s">
        <v>336</v>
      </c>
      <c r="E1089" s="225" t="s">
        <v>19</v>
      </c>
      <c r="F1089" s="226" t="s">
        <v>1433</v>
      </c>
      <c r="G1089" s="224"/>
      <c r="H1089" s="225" t="s">
        <v>19</v>
      </c>
      <c r="I1089" s="227"/>
      <c r="J1089" s="224"/>
      <c r="K1089" s="224"/>
      <c r="L1089" s="228"/>
      <c r="M1089" s="229"/>
      <c r="N1089" s="230"/>
      <c r="O1089" s="230"/>
      <c r="P1089" s="230"/>
      <c r="Q1089" s="230"/>
      <c r="R1089" s="230"/>
      <c r="S1089" s="230"/>
      <c r="T1089" s="231"/>
      <c r="AT1089" s="232" t="s">
        <v>336</v>
      </c>
      <c r="AU1089" s="232" t="s">
        <v>87</v>
      </c>
      <c r="AV1089" s="15" t="s">
        <v>84</v>
      </c>
      <c r="AW1089" s="15" t="s">
        <v>37</v>
      </c>
      <c r="AX1089" s="15" t="s">
        <v>76</v>
      </c>
      <c r="AY1089" s="232" t="s">
        <v>324</v>
      </c>
    </row>
    <row r="1090" spans="1:65" s="13" customFormat="1" ht="11.25">
      <c r="B1090" s="201"/>
      <c r="C1090" s="202"/>
      <c r="D1090" s="195" t="s">
        <v>336</v>
      </c>
      <c r="E1090" s="203" t="s">
        <v>19</v>
      </c>
      <c r="F1090" s="204" t="s">
        <v>1445</v>
      </c>
      <c r="G1090" s="202"/>
      <c r="H1090" s="205">
        <v>4</v>
      </c>
      <c r="I1090" s="206"/>
      <c r="J1090" s="202"/>
      <c r="K1090" s="202"/>
      <c r="L1090" s="207"/>
      <c r="M1090" s="208"/>
      <c r="N1090" s="209"/>
      <c r="O1090" s="209"/>
      <c r="P1090" s="209"/>
      <c r="Q1090" s="209"/>
      <c r="R1090" s="209"/>
      <c r="S1090" s="209"/>
      <c r="T1090" s="210"/>
      <c r="AT1090" s="211" t="s">
        <v>336</v>
      </c>
      <c r="AU1090" s="211" t="s">
        <v>87</v>
      </c>
      <c r="AV1090" s="13" t="s">
        <v>87</v>
      </c>
      <c r="AW1090" s="13" t="s">
        <v>37</v>
      </c>
      <c r="AX1090" s="13" t="s">
        <v>76</v>
      </c>
      <c r="AY1090" s="211" t="s">
        <v>324</v>
      </c>
    </row>
    <row r="1091" spans="1:65" s="13" customFormat="1" ht="11.25">
      <c r="B1091" s="201"/>
      <c r="C1091" s="202"/>
      <c r="D1091" s="195" t="s">
        <v>336</v>
      </c>
      <c r="E1091" s="203" t="s">
        <v>19</v>
      </c>
      <c r="F1091" s="204" t="s">
        <v>1446</v>
      </c>
      <c r="G1091" s="202"/>
      <c r="H1091" s="205">
        <v>2</v>
      </c>
      <c r="I1091" s="206"/>
      <c r="J1091" s="202"/>
      <c r="K1091" s="202"/>
      <c r="L1091" s="207"/>
      <c r="M1091" s="208"/>
      <c r="N1091" s="209"/>
      <c r="O1091" s="209"/>
      <c r="P1091" s="209"/>
      <c r="Q1091" s="209"/>
      <c r="R1091" s="209"/>
      <c r="S1091" s="209"/>
      <c r="T1091" s="210"/>
      <c r="AT1091" s="211" t="s">
        <v>336</v>
      </c>
      <c r="AU1091" s="211" t="s">
        <v>87</v>
      </c>
      <c r="AV1091" s="13" t="s">
        <v>87</v>
      </c>
      <c r="AW1091" s="13" t="s">
        <v>37</v>
      </c>
      <c r="AX1091" s="13" t="s">
        <v>76</v>
      </c>
      <c r="AY1091" s="211" t="s">
        <v>324</v>
      </c>
    </row>
    <row r="1092" spans="1:65" s="14" customFormat="1" ht="11.25">
      <c r="B1092" s="212"/>
      <c r="C1092" s="213"/>
      <c r="D1092" s="195" t="s">
        <v>336</v>
      </c>
      <c r="E1092" s="214" t="s">
        <v>19</v>
      </c>
      <c r="F1092" s="215" t="s">
        <v>349</v>
      </c>
      <c r="G1092" s="213"/>
      <c r="H1092" s="216">
        <v>6</v>
      </c>
      <c r="I1092" s="217"/>
      <c r="J1092" s="213"/>
      <c r="K1092" s="213"/>
      <c r="L1092" s="218"/>
      <c r="M1092" s="219"/>
      <c r="N1092" s="220"/>
      <c r="O1092" s="220"/>
      <c r="P1092" s="220"/>
      <c r="Q1092" s="220"/>
      <c r="R1092" s="220"/>
      <c r="S1092" s="220"/>
      <c r="T1092" s="221"/>
      <c r="AT1092" s="222" t="s">
        <v>336</v>
      </c>
      <c r="AU1092" s="222" t="s">
        <v>87</v>
      </c>
      <c r="AV1092" s="14" t="s">
        <v>330</v>
      </c>
      <c r="AW1092" s="14" t="s">
        <v>37</v>
      </c>
      <c r="AX1092" s="14" t="s">
        <v>84</v>
      </c>
      <c r="AY1092" s="222" t="s">
        <v>324</v>
      </c>
    </row>
    <row r="1093" spans="1:65" s="2" customFormat="1" ht="14.45" customHeight="1">
      <c r="A1093" s="36"/>
      <c r="B1093" s="37"/>
      <c r="C1093" s="182" t="s">
        <v>1447</v>
      </c>
      <c r="D1093" s="182" t="s">
        <v>326</v>
      </c>
      <c r="E1093" s="183" t="s">
        <v>1448</v>
      </c>
      <c r="F1093" s="184" t="s">
        <v>1449</v>
      </c>
      <c r="G1093" s="185" t="s">
        <v>186</v>
      </c>
      <c r="H1093" s="186">
        <v>2.1</v>
      </c>
      <c r="I1093" s="187"/>
      <c r="J1093" s="188">
        <f>ROUND(I1093*H1093,2)</f>
        <v>0</v>
      </c>
      <c r="K1093" s="184" t="s">
        <v>19</v>
      </c>
      <c r="L1093" s="41"/>
      <c r="M1093" s="189" t="s">
        <v>19</v>
      </c>
      <c r="N1093" s="190" t="s">
        <v>47</v>
      </c>
      <c r="O1093" s="66"/>
      <c r="P1093" s="191">
        <f>O1093*H1093</f>
        <v>0</v>
      </c>
      <c r="Q1093" s="191">
        <v>1.5939999999999999E-2</v>
      </c>
      <c r="R1093" s="191">
        <f>Q1093*H1093</f>
        <v>3.3473999999999997E-2</v>
      </c>
      <c r="S1093" s="191">
        <v>0</v>
      </c>
      <c r="T1093" s="192">
        <f>S1093*H1093</f>
        <v>0</v>
      </c>
      <c r="U1093" s="36"/>
      <c r="V1093" s="36"/>
      <c r="W1093" s="36"/>
      <c r="X1093" s="36"/>
      <c r="Y1093" s="36"/>
      <c r="Z1093" s="36"/>
      <c r="AA1093" s="36"/>
      <c r="AB1093" s="36"/>
      <c r="AC1093" s="36"/>
      <c r="AD1093" s="36"/>
      <c r="AE1093" s="36"/>
      <c r="AR1093" s="193" t="s">
        <v>330</v>
      </c>
      <c r="AT1093" s="193" t="s">
        <v>326</v>
      </c>
      <c r="AU1093" s="193" t="s">
        <v>87</v>
      </c>
      <c r="AY1093" s="19" t="s">
        <v>324</v>
      </c>
      <c r="BE1093" s="194">
        <f>IF(N1093="základní",J1093,0)</f>
        <v>0</v>
      </c>
      <c r="BF1093" s="194">
        <f>IF(N1093="snížená",J1093,0)</f>
        <v>0</v>
      </c>
      <c r="BG1093" s="194">
        <f>IF(N1093="zákl. přenesená",J1093,0)</f>
        <v>0</v>
      </c>
      <c r="BH1093" s="194">
        <f>IF(N1093="sníž. přenesená",J1093,0)</f>
        <v>0</v>
      </c>
      <c r="BI1093" s="194">
        <f>IF(N1093="nulová",J1093,0)</f>
        <v>0</v>
      </c>
      <c r="BJ1093" s="19" t="s">
        <v>84</v>
      </c>
      <c r="BK1093" s="194">
        <f>ROUND(I1093*H1093,2)</f>
        <v>0</v>
      </c>
      <c r="BL1093" s="19" t="s">
        <v>330</v>
      </c>
      <c r="BM1093" s="193" t="s">
        <v>1450</v>
      </c>
    </row>
    <row r="1094" spans="1:65" s="2" customFormat="1" ht="19.5">
      <c r="A1094" s="36"/>
      <c r="B1094" s="37"/>
      <c r="C1094" s="38"/>
      <c r="D1094" s="195" t="s">
        <v>332</v>
      </c>
      <c r="E1094" s="38"/>
      <c r="F1094" s="196" t="s">
        <v>1451</v>
      </c>
      <c r="G1094" s="38"/>
      <c r="H1094" s="38"/>
      <c r="I1094" s="197"/>
      <c r="J1094" s="38"/>
      <c r="K1094" s="38"/>
      <c r="L1094" s="41"/>
      <c r="M1094" s="198"/>
      <c r="N1094" s="199"/>
      <c r="O1094" s="66"/>
      <c r="P1094" s="66"/>
      <c r="Q1094" s="66"/>
      <c r="R1094" s="66"/>
      <c r="S1094" s="66"/>
      <c r="T1094" s="67"/>
      <c r="U1094" s="36"/>
      <c r="V1094" s="36"/>
      <c r="W1094" s="36"/>
      <c r="X1094" s="36"/>
      <c r="Y1094" s="36"/>
      <c r="Z1094" s="36"/>
      <c r="AA1094" s="36"/>
      <c r="AB1094" s="36"/>
      <c r="AC1094" s="36"/>
      <c r="AD1094" s="36"/>
      <c r="AE1094" s="36"/>
      <c r="AT1094" s="19" t="s">
        <v>332</v>
      </c>
      <c r="AU1094" s="19" t="s">
        <v>87</v>
      </c>
    </row>
    <row r="1095" spans="1:65" s="2" customFormat="1" ht="87.75">
      <c r="A1095" s="36"/>
      <c r="B1095" s="37"/>
      <c r="C1095" s="38"/>
      <c r="D1095" s="195" t="s">
        <v>334</v>
      </c>
      <c r="E1095" s="38"/>
      <c r="F1095" s="200" t="s">
        <v>1423</v>
      </c>
      <c r="G1095" s="38"/>
      <c r="H1095" s="38"/>
      <c r="I1095" s="197"/>
      <c r="J1095" s="38"/>
      <c r="K1095" s="38"/>
      <c r="L1095" s="41"/>
      <c r="M1095" s="198"/>
      <c r="N1095" s="199"/>
      <c r="O1095" s="66"/>
      <c r="P1095" s="66"/>
      <c r="Q1095" s="66"/>
      <c r="R1095" s="66"/>
      <c r="S1095" s="66"/>
      <c r="T1095" s="67"/>
      <c r="U1095" s="36"/>
      <c r="V1095" s="36"/>
      <c r="W1095" s="36"/>
      <c r="X1095" s="36"/>
      <c r="Y1095" s="36"/>
      <c r="Z1095" s="36"/>
      <c r="AA1095" s="36"/>
      <c r="AB1095" s="36"/>
      <c r="AC1095" s="36"/>
      <c r="AD1095" s="36"/>
      <c r="AE1095" s="36"/>
      <c r="AT1095" s="19" t="s">
        <v>334</v>
      </c>
      <c r="AU1095" s="19" t="s">
        <v>87</v>
      </c>
    </row>
    <row r="1096" spans="1:65" s="2" customFormat="1" ht="29.25">
      <c r="A1096" s="36"/>
      <c r="B1096" s="37"/>
      <c r="C1096" s="38"/>
      <c r="D1096" s="195" t="s">
        <v>727</v>
      </c>
      <c r="E1096" s="38"/>
      <c r="F1096" s="200" t="s">
        <v>1452</v>
      </c>
      <c r="G1096" s="38"/>
      <c r="H1096" s="38"/>
      <c r="I1096" s="197"/>
      <c r="J1096" s="38"/>
      <c r="K1096" s="38"/>
      <c r="L1096" s="41"/>
      <c r="M1096" s="198"/>
      <c r="N1096" s="199"/>
      <c r="O1096" s="66"/>
      <c r="P1096" s="66"/>
      <c r="Q1096" s="66"/>
      <c r="R1096" s="66"/>
      <c r="S1096" s="66"/>
      <c r="T1096" s="67"/>
      <c r="U1096" s="36"/>
      <c r="V1096" s="36"/>
      <c r="W1096" s="36"/>
      <c r="X1096" s="36"/>
      <c r="Y1096" s="36"/>
      <c r="Z1096" s="36"/>
      <c r="AA1096" s="36"/>
      <c r="AB1096" s="36"/>
      <c r="AC1096" s="36"/>
      <c r="AD1096" s="36"/>
      <c r="AE1096" s="36"/>
      <c r="AT1096" s="19" t="s">
        <v>727</v>
      </c>
      <c r="AU1096" s="19" t="s">
        <v>87</v>
      </c>
    </row>
    <row r="1097" spans="1:65" s="13" customFormat="1" ht="11.25">
      <c r="B1097" s="201"/>
      <c r="C1097" s="202"/>
      <c r="D1097" s="195" t="s">
        <v>336</v>
      </c>
      <c r="E1097" s="203" t="s">
        <v>19</v>
      </c>
      <c r="F1097" s="204" t="s">
        <v>1453</v>
      </c>
      <c r="G1097" s="202"/>
      <c r="H1097" s="205">
        <v>2.1</v>
      </c>
      <c r="I1097" s="206"/>
      <c r="J1097" s="202"/>
      <c r="K1097" s="202"/>
      <c r="L1097" s="207"/>
      <c r="M1097" s="208"/>
      <c r="N1097" s="209"/>
      <c r="O1097" s="209"/>
      <c r="P1097" s="209"/>
      <c r="Q1097" s="209"/>
      <c r="R1097" s="209"/>
      <c r="S1097" s="209"/>
      <c r="T1097" s="210"/>
      <c r="AT1097" s="211" t="s">
        <v>336</v>
      </c>
      <c r="AU1097" s="211" t="s">
        <v>87</v>
      </c>
      <c r="AV1097" s="13" t="s">
        <v>87</v>
      </c>
      <c r="AW1097" s="13" t="s">
        <v>37</v>
      </c>
      <c r="AX1097" s="13" t="s">
        <v>84</v>
      </c>
      <c r="AY1097" s="211" t="s">
        <v>324</v>
      </c>
    </row>
    <row r="1098" spans="1:65" s="2" customFormat="1" ht="14.45" customHeight="1">
      <c r="A1098" s="36"/>
      <c r="B1098" s="37"/>
      <c r="C1098" s="182" t="s">
        <v>1454</v>
      </c>
      <c r="D1098" s="182" t="s">
        <v>326</v>
      </c>
      <c r="E1098" s="183" t="s">
        <v>1455</v>
      </c>
      <c r="F1098" s="184" t="s">
        <v>1456</v>
      </c>
      <c r="G1098" s="185" t="s">
        <v>190</v>
      </c>
      <c r="H1098" s="186">
        <v>8</v>
      </c>
      <c r="I1098" s="187"/>
      <c r="J1098" s="188">
        <f>ROUND(I1098*H1098,2)</f>
        <v>0</v>
      </c>
      <c r="K1098" s="184" t="s">
        <v>329</v>
      </c>
      <c r="L1098" s="41"/>
      <c r="M1098" s="189" t="s">
        <v>19</v>
      </c>
      <c r="N1098" s="190" t="s">
        <v>47</v>
      </c>
      <c r="O1098" s="66"/>
      <c r="P1098" s="191">
        <f>O1098*H1098</f>
        <v>0</v>
      </c>
      <c r="Q1098" s="191">
        <v>3.5729999999999998E-2</v>
      </c>
      <c r="R1098" s="191">
        <f>Q1098*H1098</f>
        <v>0.28583999999999998</v>
      </c>
      <c r="S1098" s="191">
        <v>0</v>
      </c>
      <c r="T1098" s="192">
        <f>S1098*H1098</f>
        <v>0</v>
      </c>
      <c r="U1098" s="36"/>
      <c r="V1098" s="36"/>
      <c r="W1098" s="36"/>
      <c r="X1098" s="36"/>
      <c r="Y1098" s="36"/>
      <c r="Z1098" s="36"/>
      <c r="AA1098" s="36"/>
      <c r="AB1098" s="36"/>
      <c r="AC1098" s="36"/>
      <c r="AD1098" s="36"/>
      <c r="AE1098" s="36"/>
      <c r="AR1098" s="193" t="s">
        <v>330</v>
      </c>
      <c r="AT1098" s="193" t="s">
        <v>326</v>
      </c>
      <c r="AU1098" s="193" t="s">
        <v>87</v>
      </c>
      <c r="AY1098" s="19" t="s">
        <v>324</v>
      </c>
      <c r="BE1098" s="194">
        <f>IF(N1098="základní",J1098,0)</f>
        <v>0</v>
      </c>
      <c r="BF1098" s="194">
        <f>IF(N1098="snížená",J1098,0)</f>
        <v>0</v>
      </c>
      <c r="BG1098" s="194">
        <f>IF(N1098="zákl. přenesená",J1098,0)</f>
        <v>0</v>
      </c>
      <c r="BH1098" s="194">
        <f>IF(N1098="sníž. přenesená",J1098,0)</f>
        <v>0</v>
      </c>
      <c r="BI1098" s="194">
        <f>IF(N1098="nulová",J1098,0)</f>
        <v>0</v>
      </c>
      <c r="BJ1098" s="19" t="s">
        <v>84</v>
      </c>
      <c r="BK1098" s="194">
        <f>ROUND(I1098*H1098,2)</f>
        <v>0</v>
      </c>
      <c r="BL1098" s="19" t="s">
        <v>330</v>
      </c>
      <c r="BM1098" s="193" t="s">
        <v>1457</v>
      </c>
    </row>
    <row r="1099" spans="1:65" s="2" customFormat="1" ht="11.25">
      <c r="A1099" s="36"/>
      <c r="B1099" s="37"/>
      <c r="C1099" s="38"/>
      <c r="D1099" s="195" t="s">
        <v>332</v>
      </c>
      <c r="E1099" s="38"/>
      <c r="F1099" s="196" t="s">
        <v>1458</v>
      </c>
      <c r="G1099" s="38"/>
      <c r="H1099" s="38"/>
      <c r="I1099" s="197"/>
      <c r="J1099" s="38"/>
      <c r="K1099" s="38"/>
      <c r="L1099" s="41"/>
      <c r="M1099" s="198"/>
      <c r="N1099" s="199"/>
      <c r="O1099" s="66"/>
      <c r="P1099" s="66"/>
      <c r="Q1099" s="66"/>
      <c r="R1099" s="66"/>
      <c r="S1099" s="66"/>
      <c r="T1099" s="67"/>
      <c r="U1099" s="36"/>
      <c r="V1099" s="36"/>
      <c r="W1099" s="36"/>
      <c r="X1099" s="36"/>
      <c r="Y1099" s="36"/>
      <c r="Z1099" s="36"/>
      <c r="AA1099" s="36"/>
      <c r="AB1099" s="36"/>
      <c r="AC1099" s="36"/>
      <c r="AD1099" s="36"/>
      <c r="AE1099" s="36"/>
      <c r="AT1099" s="19" t="s">
        <v>332</v>
      </c>
      <c r="AU1099" s="19" t="s">
        <v>87</v>
      </c>
    </row>
    <row r="1100" spans="1:65" s="2" customFormat="1" ht="97.5">
      <c r="A1100" s="36"/>
      <c r="B1100" s="37"/>
      <c r="C1100" s="38"/>
      <c r="D1100" s="195" t="s">
        <v>334</v>
      </c>
      <c r="E1100" s="38"/>
      <c r="F1100" s="200" t="s">
        <v>1459</v>
      </c>
      <c r="G1100" s="38"/>
      <c r="H1100" s="38"/>
      <c r="I1100" s="197"/>
      <c r="J1100" s="38"/>
      <c r="K1100" s="38"/>
      <c r="L1100" s="41"/>
      <c r="M1100" s="198"/>
      <c r="N1100" s="199"/>
      <c r="O1100" s="66"/>
      <c r="P1100" s="66"/>
      <c r="Q1100" s="66"/>
      <c r="R1100" s="66"/>
      <c r="S1100" s="66"/>
      <c r="T1100" s="67"/>
      <c r="U1100" s="36"/>
      <c r="V1100" s="36"/>
      <c r="W1100" s="36"/>
      <c r="X1100" s="36"/>
      <c r="Y1100" s="36"/>
      <c r="Z1100" s="36"/>
      <c r="AA1100" s="36"/>
      <c r="AB1100" s="36"/>
      <c r="AC1100" s="36"/>
      <c r="AD1100" s="36"/>
      <c r="AE1100" s="36"/>
      <c r="AT1100" s="19" t="s">
        <v>334</v>
      </c>
      <c r="AU1100" s="19" t="s">
        <v>87</v>
      </c>
    </row>
    <row r="1101" spans="1:65" s="13" customFormat="1" ht="11.25">
      <c r="B1101" s="201"/>
      <c r="C1101" s="202"/>
      <c r="D1101" s="195" t="s">
        <v>336</v>
      </c>
      <c r="E1101" s="203" t="s">
        <v>19</v>
      </c>
      <c r="F1101" s="204" t="s">
        <v>1460</v>
      </c>
      <c r="G1101" s="202"/>
      <c r="H1101" s="205">
        <v>8</v>
      </c>
      <c r="I1101" s="206"/>
      <c r="J1101" s="202"/>
      <c r="K1101" s="202"/>
      <c r="L1101" s="207"/>
      <c r="M1101" s="208"/>
      <c r="N1101" s="209"/>
      <c r="O1101" s="209"/>
      <c r="P1101" s="209"/>
      <c r="Q1101" s="209"/>
      <c r="R1101" s="209"/>
      <c r="S1101" s="209"/>
      <c r="T1101" s="210"/>
      <c r="AT1101" s="211" t="s">
        <v>336</v>
      </c>
      <c r="AU1101" s="211" t="s">
        <v>87</v>
      </c>
      <c r="AV1101" s="13" t="s">
        <v>87</v>
      </c>
      <c r="AW1101" s="13" t="s">
        <v>37</v>
      </c>
      <c r="AX1101" s="13" t="s">
        <v>84</v>
      </c>
      <c r="AY1101" s="211" t="s">
        <v>324</v>
      </c>
    </row>
    <row r="1102" spans="1:65" s="2" customFormat="1" ht="14.45" customHeight="1">
      <c r="A1102" s="36"/>
      <c r="B1102" s="37"/>
      <c r="C1102" s="182" t="s">
        <v>1461</v>
      </c>
      <c r="D1102" s="182" t="s">
        <v>326</v>
      </c>
      <c r="E1102" s="183" t="s">
        <v>1462</v>
      </c>
      <c r="F1102" s="184" t="s">
        <v>1463</v>
      </c>
      <c r="G1102" s="185" t="s">
        <v>190</v>
      </c>
      <c r="H1102" s="186">
        <v>1</v>
      </c>
      <c r="I1102" s="187"/>
      <c r="J1102" s="188">
        <f>ROUND(I1102*H1102,2)</f>
        <v>0</v>
      </c>
      <c r="K1102" s="184" t="s">
        <v>329</v>
      </c>
      <c r="L1102" s="41"/>
      <c r="M1102" s="189" t="s">
        <v>19</v>
      </c>
      <c r="N1102" s="190" t="s">
        <v>47</v>
      </c>
      <c r="O1102" s="66"/>
      <c r="P1102" s="191">
        <f>O1102*H1102</f>
        <v>0</v>
      </c>
      <c r="Q1102" s="191">
        <v>1.92726</v>
      </c>
      <c r="R1102" s="191">
        <f>Q1102*H1102</f>
        <v>1.92726</v>
      </c>
      <c r="S1102" s="191">
        <v>0</v>
      </c>
      <c r="T1102" s="192">
        <f>S1102*H1102</f>
        <v>0</v>
      </c>
      <c r="U1102" s="36"/>
      <c r="V1102" s="36"/>
      <c r="W1102" s="36"/>
      <c r="X1102" s="36"/>
      <c r="Y1102" s="36"/>
      <c r="Z1102" s="36"/>
      <c r="AA1102" s="36"/>
      <c r="AB1102" s="36"/>
      <c r="AC1102" s="36"/>
      <c r="AD1102" s="36"/>
      <c r="AE1102" s="36"/>
      <c r="AR1102" s="193" t="s">
        <v>330</v>
      </c>
      <c r="AT1102" s="193" t="s">
        <v>326</v>
      </c>
      <c r="AU1102" s="193" t="s">
        <v>87</v>
      </c>
      <c r="AY1102" s="19" t="s">
        <v>324</v>
      </c>
      <c r="BE1102" s="194">
        <f>IF(N1102="základní",J1102,0)</f>
        <v>0</v>
      </c>
      <c r="BF1102" s="194">
        <f>IF(N1102="snížená",J1102,0)</f>
        <v>0</v>
      </c>
      <c r="BG1102" s="194">
        <f>IF(N1102="zákl. přenesená",J1102,0)</f>
        <v>0</v>
      </c>
      <c r="BH1102" s="194">
        <f>IF(N1102="sníž. přenesená",J1102,0)</f>
        <v>0</v>
      </c>
      <c r="BI1102" s="194">
        <f>IF(N1102="nulová",J1102,0)</f>
        <v>0</v>
      </c>
      <c r="BJ1102" s="19" t="s">
        <v>84</v>
      </c>
      <c r="BK1102" s="194">
        <f>ROUND(I1102*H1102,2)</f>
        <v>0</v>
      </c>
      <c r="BL1102" s="19" t="s">
        <v>330</v>
      </c>
      <c r="BM1102" s="193" t="s">
        <v>1464</v>
      </c>
    </row>
    <row r="1103" spans="1:65" s="2" customFormat="1" ht="11.25">
      <c r="A1103" s="36"/>
      <c r="B1103" s="37"/>
      <c r="C1103" s="38"/>
      <c r="D1103" s="195" t="s">
        <v>332</v>
      </c>
      <c r="E1103" s="38"/>
      <c r="F1103" s="196" t="s">
        <v>1465</v>
      </c>
      <c r="G1103" s="38"/>
      <c r="H1103" s="38"/>
      <c r="I1103" s="197"/>
      <c r="J1103" s="38"/>
      <c r="K1103" s="38"/>
      <c r="L1103" s="41"/>
      <c r="M1103" s="198"/>
      <c r="N1103" s="199"/>
      <c r="O1103" s="66"/>
      <c r="P1103" s="66"/>
      <c r="Q1103" s="66"/>
      <c r="R1103" s="66"/>
      <c r="S1103" s="66"/>
      <c r="T1103" s="67"/>
      <c r="U1103" s="36"/>
      <c r="V1103" s="36"/>
      <c r="W1103" s="36"/>
      <c r="X1103" s="36"/>
      <c r="Y1103" s="36"/>
      <c r="Z1103" s="36"/>
      <c r="AA1103" s="36"/>
      <c r="AB1103" s="36"/>
      <c r="AC1103" s="36"/>
      <c r="AD1103" s="36"/>
      <c r="AE1103" s="36"/>
      <c r="AT1103" s="19" t="s">
        <v>332</v>
      </c>
      <c r="AU1103" s="19" t="s">
        <v>87</v>
      </c>
    </row>
    <row r="1104" spans="1:65" s="2" customFormat="1" ht="117">
      <c r="A1104" s="36"/>
      <c r="B1104" s="37"/>
      <c r="C1104" s="38"/>
      <c r="D1104" s="195" t="s">
        <v>334</v>
      </c>
      <c r="E1104" s="38"/>
      <c r="F1104" s="200" t="s">
        <v>1466</v>
      </c>
      <c r="G1104" s="38"/>
      <c r="H1104" s="38"/>
      <c r="I1104" s="197"/>
      <c r="J1104" s="38"/>
      <c r="K1104" s="38"/>
      <c r="L1104" s="41"/>
      <c r="M1104" s="198"/>
      <c r="N1104" s="199"/>
      <c r="O1104" s="66"/>
      <c r="P1104" s="66"/>
      <c r="Q1104" s="66"/>
      <c r="R1104" s="66"/>
      <c r="S1104" s="66"/>
      <c r="T1104" s="67"/>
      <c r="U1104" s="36"/>
      <c r="V1104" s="36"/>
      <c r="W1104" s="36"/>
      <c r="X1104" s="36"/>
      <c r="Y1104" s="36"/>
      <c r="Z1104" s="36"/>
      <c r="AA1104" s="36"/>
      <c r="AB1104" s="36"/>
      <c r="AC1104" s="36"/>
      <c r="AD1104" s="36"/>
      <c r="AE1104" s="36"/>
      <c r="AT1104" s="19" t="s">
        <v>334</v>
      </c>
      <c r="AU1104" s="19" t="s">
        <v>87</v>
      </c>
    </row>
    <row r="1105" spans="1:65" s="13" customFormat="1" ht="11.25">
      <c r="B1105" s="201"/>
      <c r="C1105" s="202"/>
      <c r="D1105" s="195" t="s">
        <v>336</v>
      </c>
      <c r="E1105" s="203" t="s">
        <v>19</v>
      </c>
      <c r="F1105" s="204" t="s">
        <v>1467</v>
      </c>
      <c r="G1105" s="202"/>
      <c r="H1105" s="205">
        <v>1</v>
      </c>
      <c r="I1105" s="206"/>
      <c r="J1105" s="202"/>
      <c r="K1105" s="202"/>
      <c r="L1105" s="207"/>
      <c r="M1105" s="208"/>
      <c r="N1105" s="209"/>
      <c r="O1105" s="209"/>
      <c r="P1105" s="209"/>
      <c r="Q1105" s="209"/>
      <c r="R1105" s="209"/>
      <c r="S1105" s="209"/>
      <c r="T1105" s="210"/>
      <c r="AT1105" s="211" t="s">
        <v>336</v>
      </c>
      <c r="AU1105" s="211" t="s">
        <v>87</v>
      </c>
      <c r="AV1105" s="13" t="s">
        <v>87</v>
      </c>
      <c r="AW1105" s="13" t="s">
        <v>37</v>
      </c>
      <c r="AX1105" s="13" t="s">
        <v>84</v>
      </c>
      <c r="AY1105" s="211" t="s">
        <v>324</v>
      </c>
    </row>
    <row r="1106" spans="1:65" s="2" customFormat="1" ht="14.45" customHeight="1">
      <c r="A1106" s="36"/>
      <c r="B1106" s="37"/>
      <c r="C1106" s="244" t="s">
        <v>1468</v>
      </c>
      <c r="D1106" s="244" t="s">
        <v>588</v>
      </c>
      <c r="E1106" s="245" t="s">
        <v>1469</v>
      </c>
      <c r="F1106" s="246" t="s">
        <v>1470</v>
      </c>
      <c r="G1106" s="247" t="s">
        <v>190</v>
      </c>
      <c r="H1106" s="248">
        <v>1</v>
      </c>
      <c r="I1106" s="249"/>
      <c r="J1106" s="250">
        <f>ROUND(I1106*H1106,2)</f>
        <v>0</v>
      </c>
      <c r="K1106" s="246" t="s">
        <v>329</v>
      </c>
      <c r="L1106" s="251"/>
      <c r="M1106" s="252" t="s">
        <v>19</v>
      </c>
      <c r="N1106" s="253" t="s">
        <v>47</v>
      </c>
      <c r="O1106" s="66"/>
      <c r="P1106" s="191">
        <f>O1106*H1106</f>
        <v>0</v>
      </c>
      <c r="Q1106" s="191">
        <v>1.363</v>
      </c>
      <c r="R1106" s="191">
        <f>Q1106*H1106</f>
        <v>1.363</v>
      </c>
      <c r="S1106" s="191">
        <v>0</v>
      </c>
      <c r="T1106" s="192">
        <f>S1106*H1106</f>
        <v>0</v>
      </c>
      <c r="U1106" s="36"/>
      <c r="V1106" s="36"/>
      <c r="W1106" s="36"/>
      <c r="X1106" s="36"/>
      <c r="Y1106" s="36"/>
      <c r="Z1106" s="36"/>
      <c r="AA1106" s="36"/>
      <c r="AB1106" s="36"/>
      <c r="AC1106" s="36"/>
      <c r="AD1106" s="36"/>
      <c r="AE1106" s="36"/>
      <c r="AR1106" s="193" t="s">
        <v>378</v>
      </c>
      <c r="AT1106" s="193" t="s">
        <v>588</v>
      </c>
      <c r="AU1106" s="193" t="s">
        <v>87</v>
      </c>
      <c r="AY1106" s="19" t="s">
        <v>324</v>
      </c>
      <c r="BE1106" s="194">
        <f>IF(N1106="základní",J1106,0)</f>
        <v>0</v>
      </c>
      <c r="BF1106" s="194">
        <f>IF(N1106="snížená",J1106,0)</f>
        <v>0</v>
      </c>
      <c r="BG1106" s="194">
        <f>IF(N1106="zákl. přenesená",J1106,0)</f>
        <v>0</v>
      </c>
      <c r="BH1106" s="194">
        <f>IF(N1106="sníž. přenesená",J1106,0)</f>
        <v>0</v>
      </c>
      <c r="BI1106" s="194">
        <f>IF(N1106="nulová",J1106,0)</f>
        <v>0</v>
      </c>
      <c r="BJ1106" s="19" t="s">
        <v>84</v>
      </c>
      <c r="BK1106" s="194">
        <f>ROUND(I1106*H1106,2)</f>
        <v>0</v>
      </c>
      <c r="BL1106" s="19" t="s">
        <v>330</v>
      </c>
      <c r="BM1106" s="193" t="s">
        <v>1471</v>
      </c>
    </row>
    <row r="1107" spans="1:65" s="2" customFormat="1" ht="11.25">
      <c r="A1107" s="36"/>
      <c r="B1107" s="37"/>
      <c r="C1107" s="38"/>
      <c r="D1107" s="195" t="s">
        <v>332</v>
      </c>
      <c r="E1107" s="38"/>
      <c r="F1107" s="196" t="s">
        <v>1470</v>
      </c>
      <c r="G1107" s="38"/>
      <c r="H1107" s="38"/>
      <c r="I1107" s="197"/>
      <c r="J1107" s="38"/>
      <c r="K1107" s="38"/>
      <c r="L1107" s="41"/>
      <c r="M1107" s="198"/>
      <c r="N1107" s="199"/>
      <c r="O1107" s="66"/>
      <c r="P1107" s="66"/>
      <c r="Q1107" s="66"/>
      <c r="R1107" s="66"/>
      <c r="S1107" s="66"/>
      <c r="T1107" s="67"/>
      <c r="U1107" s="36"/>
      <c r="V1107" s="36"/>
      <c r="W1107" s="36"/>
      <c r="X1107" s="36"/>
      <c r="Y1107" s="36"/>
      <c r="Z1107" s="36"/>
      <c r="AA1107" s="36"/>
      <c r="AB1107" s="36"/>
      <c r="AC1107" s="36"/>
      <c r="AD1107" s="36"/>
      <c r="AE1107" s="36"/>
      <c r="AT1107" s="19" t="s">
        <v>332</v>
      </c>
      <c r="AU1107" s="19" t="s">
        <v>87</v>
      </c>
    </row>
    <row r="1108" spans="1:65" s="2" customFormat="1" ht="19.5">
      <c r="A1108" s="36"/>
      <c r="B1108" s="37"/>
      <c r="C1108" s="38"/>
      <c r="D1108" s="195" t="s">
        <v>727</v>
      </c>
      <c r="E1108" s="38"/>
      <c r="F1108" s="200" t="s">
        <v>1472</v>
      </c>
      <c r="G1108" s="38"/>
      <c r="H1108" s="38"/>
      <c r="I1108" s="197"/>
      <c r="J1108" s="38"/>
      <c r="K1108" s="38"/>
      <c r="L1108" s="41"/>
      <c r="M1108" s="198"/>
      <c r="N1108" s="199"/>
      <c r="O1108" s="66"/>
      <c r="P1108" s="66"/>
      <c r="Q1108" s="66"/>
      <c r="R1108" s="66"/>
      <c r="S1108" s="66"/>
      <c r="T1108" s="67"/>
      <c r="U1108" s="36"/>
      <c r="V1108" s="36"/>
      <c r="W1108" s="36"/>
      <c r="X1108" s="36"/>
      <c r="Y1108" s="36"/>
      <c r="Z1108" s="36"/>
      <c r="AA1108" s="36"/>
      <c r="AB1108" s="36"/>
      <c r="AC1108" s="36"/>
      <c r="AD1108" s="36"/>
      <c r="AE1108" s="36"/>
      <c r="AT1108" s="19" t="s">
        <v>727</v>
      </c>
      <c r="AU1108" s="19" t="s">
        <v>87</v>
      </c>
    </row>
    <row r="1109" spans="1:65" s="13" customFormat="1" ht="11.25">
      <c r="B1109" s="201"/>
      <c r="C1109" s="202"/>
      <c r="D1109" s="195" t="s">
        <v>336</v>
      </c>
      <c r="E1109" s="203" t="s">
        <v>19</v>
      </c>
      <c r="F1109" s="204" t="s">
        <v>1262</v>
      </c>
      <c r="G1109" s="202"/>
      <c r="H1109" s="205">
        <v>1</v>
      </c>
      <c r="I1109" s="206"/>
      <c r="J1109" s="202"/>
      <c r="K1109" s="202"/>
      <c r="L1109" s="207"/>
      <c r="M1109" s="208"/>
      <c r="N1109" s="209"/>
      <c r="O1109" s="209"/>
      <c r="P1109" s="209"/>
      <c r="Q1109" s="209"/>
      <c r="R1109" s="209"/>
      <c r="S1109" s="209"/>
      <c r="T1109" s="210"/>
      <c r="AT1109" s="211" t="s">
        <v>336</v>
      </c>
      <c r="AU1109" s="211" t="s">
        <v>87</v>
      </c>
      <c r="AV1109" s="13" t="s">
        <v>87</v>
      </c>
      <c r="AW1109" s="13" t="s">
        <v>37</v>
      </c>
      <c r="AX1109" s="13" t="s">
        <v>84</v>
      </c>
      <c r="AY1109" s="211" t="s">
        <v>324</v>
      </c>
    </row>
    <row r="1110" spans="1:65" s="2" customFormat="1" ht="14.45" customHeight="1">
      <c r="A1110" s="36"/>
      <c r="B1110" s="37"/>
      <c r="C1110" s="244" t="s">
        <v>1473</v>
      </c>
      <c r="D1110" s="244" t="s">
        <v>588</v>
      </c>
      <c r="E1110" s="245" t="s">
        <v>1474</v>
      </c>
      <c r="F1110" s="246" t="s">
        <v>1475</v>
      </c>
      <c r="G1110" s="247" t="s">
        <v>190</v>
      </c>
      <c r="H1110" s="248">
        <v>1</v>
      </c>
      <c r="I1110" s="249"/>
      <c r="J1110" s="250">
        <f>ROUND(I1110*H1110,2)</f>
        <v>0</v>
      </c>
      <c r="K1110" s="246" t="s">
        <v>329</v>
      </c>
      <c r="L1110" s="251"/>
      <c r="M1110" s="252" t="s">
        <v>19</v>
      </c>
      <c r="N1110" s="253" t="s">
        <v>47</v>
      </c>
      <c r="O1110" s="66"/>
      <c r="P1110" s="191">
        <f>O1110*H1110</f>
        <v>0</v>
      </c>
      <c r="Q1110" s="191">
        <v>1.054</v>
      </c>
      <c r="R1110" s="191">
        <f>Q1110*H1110</f>
        <v>1.054</v>
      </c>
      <c r="S1110" s="191">
        <v>0</v>
      </c>
      <c r="T1110" s="192">
        <f>S1110*H1110</f>
        <v>0</v>
      </c>
      <c r="U1110" s="36"/>
      <c r="V1110" s="36"/>
      <c r="W1110" s="36"/>
      <c r="X1110" s="36"/>
      <c r="Y1110" s="36"/>
      <c r="Z1110" s="36"/>
      <c r="AA1110" s="36"/>
      <c r="AB1110" s="36"/>
      <c r="AC1110" s="36"/>
      <c r="AD1110" s="36"/>
      <c r="AE1110" s="36"/>
      <c r="AR1110" s="193" t="s">
        <v>378</v>
      </c>
      <c r="AT1110" s="193" t="s">
        <v>588</v>
      </c>
      <c r="AU1110" s="193" t="s">
        <v>87</v>
      </c>
      <c r="AY1110" s="19" t="s">
        <v>324</v>
      </c>
      <c r="BE1110" s="194">
        <f>IF(N1110="základní",J1110,0)</f>
        <v>0</v>
      </c>
      <c r="BF1110" s="194">
        <f>IF(N1110="snížená",J1110,0)</f>
        <v>0</v>
      </c>
      <c r="BG1110" s="194">
        <f>IF(N1110="zákl. přenesená",J1110,0)</f>
        <v>0</v>
      </c>
      <c r="BH1110" s="194">
        <f>IF(N1110="sníž. přenesená",J1110,0)</f>
        <v>0</v>
      </c>
      <c r="BI1110" s="194">
        <f>IF(N1110="nulová",J1110,0)</f>
        <v>0</v>
      </c>
      <c r="BJ1110" s="19" t="s">
        <v>84</v>
      </c>
      <c r="BK1110" s="194">
        <f>ROUND(I1110*H1110,2)</f>
        <v>0</v>
      </c>
      <c r="BL1110" s="19" t="s">
        <v>330</v>
      </c>
      <c r="BM1110" s="193" t="s">
        <v>1476</v>
      </c>
    </row>
    <row r="1111" spans="1:65" s="2" customFormat="1" ht="11.25">
      <c r="A1111" s="36"/>
      <c r="B1111" s="37"/>
      <c r="C1111" s="38"/>
      <c r="D1111" s="195" t="s">
        <v>332</v>
      </c>
      <c r="E1111" s="38"/>
      <c r="F1111" s="196" t="s">
        <v>1475</v>
      </c>
      <c r="G1111" s="38"/>
      <c r="H1111" s="38"/>
      <c r="I1111" s="197"/>
      <c r="J1111" s="38"/>
      <c r="K1111" s="38"/>
      <c r="L1111" s="41"/>
      <c r="M1111" s="198"/>
      <c r="N1111" s="199"/>
      <c r="O1111" s="66"/>
      <c r="P1111" s="66"/>
      <c r="Q1111" s="66"/>
      <c r="R1111" s="66"/>
      <c r="S1111" s="66"/>
      <c r="T1111" s="67"/>
      <c r="U1111" s="36"/>
      <c r="V1111" s="36"/>
      <c r="W1111" s="36"/>
      <c r="X1111" s="36"/>
      <c r="Y1111" s="36"/>
      <c r="Z1111" s="36"/>
      <c r="AA1111" s="36"/>
      <c r="AB1111" s="36"/>
      <c r="AC1111" s="36"/>
      <c r="AD1111" s="36"/>
      <c r="AE1111" s="36"/>
      <c r="AT1111" s="19" t="s">
        <v>332</v>
      </c>
      <c r="AU1111" s="19" t="s">
        <v>87</v>
      </c>
    </row>
    <row r="1112" spans="1:65" s="2" customFormat="1" ht="19.5">
      <c r="A1112" s="36"/>
      <c r="B1112" s="37"/>
      <c r="C1112" s="38"/>
      <c r="D1112" s="195" t="s">
        <v>727</v>
      </c>
      <c r="E1112" s="38"/>
      <c r="F1112" s="200" t="s">
        <v>1472</v>
      </c>
      <c r="G1112" s="38"/>
      <c r="H1112" s="38"/>
      <c r="I1112" s="197"/>
      <c r="J1112" s="38"/>
      <c r="K1112" s="38"/>
      <c r="L1112" s="41"/>
      <c r="M1112" s="198"/>
      <c r="N1112" s="199"/>
      <c r="O1112" s="66"/>
      <c r="P1112" s="66"/>
      <c r="Q1112" s="66"/>
      <c r="R1112" s="66"/>
      <c r="S1112" s="66"/>
      <c r="T1112" s="67"/>
      <c r="U1112" s="36"/>
      <c r="V1112" s="36"/>
      <c r="W1112" s="36"/>
      <c r="X1112" s="36"/>
      <c r="Y1112" s="36"/>
      <c r="Z1112" s="36"/>
      <c r="AA1112" s="36"/>
      <c r="AB1112" s="36"/>
      <c r="AC1112" s="36"/>
      <c r="AD1112" s="36"/>
      <c r="AE1112" s="36"/>
      <c r="AT1112" s="19" t="s">
        <v>727</v>
      </c>
      <c r="AU1112" s="19" t="s">
        <v>87</v>
      </c>
    </row>
    <row r="1113" spans="1:65" s="13" customFormat="1" ht="11.25">
      <c r="B1113" s="201"/>
      <c r="C1113" s="202"/>
      <c r="D1113" s="195" t="s">
        <v>336</v>
      </c>
      <c r="E1113" s="203" t="s">
        <v>19</v>
      </c>
      <c r="F1113" s="204" t="s">
        <v>1262</v>
      </c>
      <c r="G1113" s="202"/>
      <c r="H1113" s="205">
        <v>1</v>
      </c>
      <c r="I1113" s="206"/>
      <c r="J1113" s="202"/>
      <c r="K1113" s="202"/>
      <c r="L1113" s="207"/>
      <c r="M1113" s="208"/>
      <c r="N1113" s="209"/>
      <c r="O1113" s="209"/>
      <c r="P1113" s="209"/>
      <c r="Q1113" s="209"/>
      <c r="R1113" s="209"/>
      <c r="S1113" s="209"/>
      <c r="T1113" s="210"/>
      <c r="AT1113" s="211" t="s">
        <v>336</v>
      </c>
      <c r="AU1113" s="211" t="s">
        <v>87</v>
      </c>
      <c r="AV1113" s="13" t="s">
        <v>87</v>
      </c>
      <c r="AW1113" s="13" t="s">
        <v>37</v>
      </c>
      <c r="AX1113" s="13" t="s">
        <v>84</v>
      </c>
      <c r="AY1113" s="211" t="s">
        <v>324</v>
      </c>
    </row>
    <row r="1114" spans="1:65" s="2" customFormat="1" ht="14.45" customHeight="1">
      <c r="A1114" s="36"/>
      <c r="B1114" s="37"/>
      <c r="C1114" s="244" t="s">
        <v>1477</v>
      </c>
      <c r="D1114" s="244" t="s">
        <v>588</v>
      </c>
      <c r="E1114" s="245" t="s">
        <v>1478</v>
      </c>
      <c r="F1114" s="246" t="s">
        <v>1479</v>
      </c>
      <c r="G1114" s="247" t="s">
        <v>190</v>
      </c>
      <c r="H1114" s="248">
        <v>1</v>
      </c>
      <c r="I1114" s="249"/>
      <c r="J1114" s="250">
        <f>ROUND(I1114*H1114,2)</f>
        <v>0</v>
      </c>
      <c r="K1114" s="246" t="s">
        <v>329</v>
      </c>
      <c r="L1114" s="251"/>
      <c r="M1114" s="252" t="s">
        <v>19</v>
      </c>
      <c r="N1114" s="253" t="s">
        <v>47</v>
      </c>
      <c r="O1114" s="66"/>
      <c r="P1114" s="191">
        <f>O1114*H1114</f>
        <v>0</v>
      </c>
      <c r="Q1114" s="191">
        <v>0.26200000000000001</v>
      </c>
      <c r="R1114" s="191">
        <f>Q1114*H1114</f>
        <v>0.26200000000000001</v>
      </c>
      <c r="S1114" s="191">
        <v>0</v>
      </c>
      <c r="T1114" s="192">
        <f>S1114*H1114</f>
        <v>0</v>
      </c>
      <c r="U1114" s="36"/>
      <c r="V1114" s="36"/>
      <c r="W1114" s="36"/>
      <c r="X1114" s="36"/>
      <c r="Y1114" s="36"/>
      <c r="Z1114" s="36"/>
      <c r="AA1114" s="36"/>
      <c r="AB1114" s="36"/>
      <c r="AC1114" s="36"/>
      <c r="AD1114" s="36"/>
      <c r="AE1114" s="36"/>
      <c r="AR1114" s="193" t="s">
        <v>378</v>
      </c>
      <c r="AT1114" s="193" t="s">
        <v>588</v>
      </c>
      <c r="AU1114" s="193" t="s">
        <v>87</v>
      </c>
      <c r="AY1114" s="19" t="s">
        <v>324</v>
      </c>
      <c r="BE1114" s="194">
        <f>IF(N1114="základní",J1114,0)</f>
        <v>0</v>
      </c>
      <c r="BF1114" s="194">
        <f>IF(N1114="snížená",J1114,0)</f>
        <v>0</v>
      </c>
      <c r="BG1114" s="194">
        <f>IF(N1114="zákl. přenesená",J1114,0)</f>
        <v>0</v>
      </c>
      <c r="BH1114" s="194">
        <f>IF(N1114="sníž. přenesená",J1114,0)</f>
        <v>0</v>
      </c>
      <c r="BI1114" s="194">
        <f>IF(N1114="nulová",J1114,0)</f>
        <v>0</v>
      </c>
      <c r="BJ1114" s="19" t="s">
        <v>84</v>
      </c>
      <c r="BK1114" s="194">
        <f>ROUND(I1114*H1114,2)</f>
        <v>0</v>
      </c>
      <c r="BL1114" s="19" t="s">
        <v>330</v>
      </c>
      <c r="BM1114" s="193" t="s">
        <v>1480</v>
      </c>
    </row>
    <row r="1115" spans="1:65" s="2" customFormat="1" ht="11.25">
      <c r="A1115" s="36"/>
      <c r="B1115" s="37"/>
      <c r="C1115" s="38"/>
      <c r="D1115" s="195" t="s">
        <v>332</v>
      </c>
      <c r="E1115" s="38"/>
      <c r="F1115" s="196" t="s">
        <v>1479</v>
      </c>
      <c r="G1115" s="38"/>
      <c r="H1115" s="38"/>
      <c r="I1115" s="197"/>
      <c r="J1115" s="38"/>
      <c r="K1115" s="38"/>
      <c r="L1115" s="41"/>
      <c r="M1115" s="198"/>
      <c r="N1115" s="199"/>
      <c r="O1115" s="66"/>
      <c r="P1115" s="66"/>
      <c r="Q1115" s="66"/>
      <c r="R1115" s="66"/>
      <c r="S1115" s="66"/>
      <c r="T1115" s="67"/>
      <c r="U1115" s="36"/>
      <c r="V1115" s="36"/>
      <c r="W1115" s="36"/>
      <c r="X1115" s="36"/>
      <c r="Y1115" s="36"/>
      <c r="Z1115" s="36"/>
      <c r="AA1115" s="36"/>
      <c r="AB1115" s="36"/>
      <c r="AC1115" s="36"/>
      <c r="AD1115" s="36"/>
      <c r="AE1115" s="36"/>
      <c r="AT1115" s="19" t="s">
        <v>332</v>
      </c>
      <c r="AU1115" s="19" t="s">
        <v>87</v>
      </c>
    </row>
    <row r="1116" spans="1:65" s="2" customFormat="1" ht="19.5">
      <c r="A1116" s="36"/>
      <c r="B1116" s="37"/>
      <c r="C1116" s="38"/>
      <c r="D1116" s="195" t="s">
        <v>727</v>
      </c>
      <c r="E1116" s="38"/>
      <c r="F1116" s="200" t="s">
        <v>1472</v>
      </c>
      <c r="G1116" s="38"/>
      <c r="H1116" s="38"/>
      <c r="I1116" s="197"/>
      <c r="J1116" s="38"/>
      <c r="K1116" s="38"/>
      <c r="L1116" s="41"/>
      <c r="M1116" s="198"/>
      <c r="N1116" s="199"/>
      <c r="O1116" s="66"/>
      <c r="P1116" s="66"/>
      <c r="Q1116" s="66"/>
      <c r="R1116" s="66"/>
      <c r="S1116" s="66"/>
      <c r="T1116" s="67"/>
      <c r="U1116" s="36"/>
      <c r="V1116" s="36"/>
      <c r="W1116" s="36"/>
      <c r="X1116" s="36"/>
      <c r="Y1116" s="36"/>
      <c r="Z1116" s="36"/>
      <c r="AA1116" s="36"/>
      <c r="AB1116" s="36"/>
      <c r="AC1116" s="36"/>
      <c r="AD1116" s="36"/>
      <c r="AE1116" s="36"/>
      <c r="AT1116" s="19" t="s">
        <v>727</v>
      </c>
      <c r="AU1116" s="19" t="s">
        <v>87</v>
      </c>
    </row>
    <row r="1117" spans="1:65" s="13" customFormat="1" ht="11.25">
      <c r="B1117" s="201"/>
      <c r="C1117" s="202"/>
      <c r="D1117" s="195" t="s">
        <v>336</v>
      </c>
      <c r="E1117" s="203" t="s">
        <v>19</v>
      </c>
      <c r="F1117" s="204" t="s">
        <v>1262</v>
      </c>
      <c r="G1117" s="202"/>
      <c r="H1117" s="205">
        <v>1</v>
      </c>
      <c r="I1117" s="206"/>
      <c r="J1117" s="202"/>
      <c r="K1117" s="202"/>
      <c r="L1117" s="207"/>
      <c r="M1117" s="208"/>
      <c r="N1117" s="209"/>
      <c r="O1117" s="209"/>
      <c r="P1117" s="209"/>
      <c r="Q1117" s="209"/>
      <c r="R1117" s="209"/>
      <c r="S1117" s="209"/>
      <c r="T1117" s="210"/>
      <c r="AT1117" s="211" t="s">
        <v>336</v>
      </c>
      <c r="AU1117" s="211" t="s">
        <v>87</v>
      </c>
      <c r="AV1117" s="13" t="s">
        <v>87</v>
      </c>
      <c r="AW1117" s="13" t="s">
        <v>37</v>
      </c>
      <c r="AX1117" s="13" t="s">
        <v>84</v>
      </c>
      <c r="AY1117" s="211" t="s">
        <v>324</v>
      </c>
    </row>
    <row r="1118" spans="1:65" s="2" customFormat="1" ht="14.45" customHeight="1">
      <c r="A1118" s="36"/>
      <c r="B1118" s="37"/>
      <c r="C1118" s="244" t="s">
        <v>1481</v>
      </c>
      <c r="D1118" s="244" t="s">
        <v>588</v>
      </c>
      <c r="E1118" s="245" t="s">
        <v>1482</v>
      </c>
      <c r="F1118" s="246" t="s">
        <v>1483</v>
      </c>
      <c r="G1118" s="247" t="s">
        <v>190</v>
      </c>
      <c r="H1118" s="248">
        <v>1</v>
      </c>
      <c r="I1118" s="249"/>
      <c r="J1118" s="250">
        <f>ROUND(I1118*H1118,2)</f>
        <v>0</v>
      </c>
      <c r="K1118" s="246" t="s">
        <v>19</v>
      </c>
      <c r="L1118" s="251"/>
      <c r="M1118" s="252" t="s">
        <v>19</v>
      </c>
      <c r="N1118" s="253" t="s">
        <v>47</v>
      </c>
      <c r="O1118" s="66"/>
      <c r="P1118" s="191">
        <f>O1118*H1118</f>
        <v>0</v>
      </c>
      <c r="Q1118" s="191">
        <v>0.45500000000000002</v>
      </c>
      <c r="R1118" s="191">
        <f>Q1118*H1118</f>
        <v>0.45500000000000002</v>
      </c>
      <c r="S1118" s="191">
        <v>0</v>
      </c>
      <c r="T1118" s="192">
        <f>S1118*H1118</f>
        <v>0</v>
      </c>
      <c r="U1118" s="36"/>
      <c r="V1118" s="36"/>
      <c r="W1118" s="36"/>
      <c r="X1118" s="36"/>
      <c r="Y1118" s="36"/>
      <c r="Z1118" s="36"/>
      <c r="AA1118" s="36"/>
      <c r="AB1118" s="36"/>
      <c r="AC1118" s="36"/>
      <c r="AD1118" s="36"/>
      <c r="AE1118" s="36"/>
      <c r="AR1118" s="193" t="s">
        <v>378</v>
      </c>
      <c r="AT1118" s="193" t="s">
        <v>588</v>
      </c>
      <c r="AU1118" s="193" t="s">
        <v>87</v>
      </c>
      <c r="AY1118" s="19" t="s">
        <v>324</v>
      </c>
      <c r="BE1118" s="194">
        <f>IF(N1118="základní",J1118,0)</f>
        <v>0</v>
      </c>
      <c r="BF1118" s="194">
        <f>IF(N1118="snížená",J1118,0)</f>
        <v>0</v>
      </c>
      <c r="BG1118" s="194">
        <f>IF(N1118="zákl. přenesená",J1118,0)</f>
        <v>0</v>
      </c>
      <c r="BH1118" s="194">
        <f>IF(N1118="sníž. přenesená",J1118,0)</f>
        <v>0</v>
      </c>
      <c r="BI1118" s="194">
        <f>IF(N1118="nulová",J1118,0)</f>
        <v>0</v>
      </c>
      <c r="BJ1118" s="19" t="s">
        <v>84</v>
      </c>
      <c r="BK1118" s="194">
        <f>ROUND(I1118*H1118,2)</f>
        <v>0</v>
      </c>
      <c r="BL1118" s="19" t="s">
        <v>330</v>
      </c>
      <c r="BM1118" s="193" t="s">
        <v>1484</v>
      </c>
    </row>
    <row r="1119" spans="1:65" s="2" customFormat="1" ht="11.25">
      <c r="A1119" s="36"/>
      <c r="B1119" s="37"/>
      <c r="C1119" s="38"/>
      <c r="D1119" s="195" t="s">
        <v>332</v>
      </c>
      <c r="E1119" s="38"/>
      <c r="F1119" s="196" t="s">
        <v>1483</v>
      </c>
      <c r="G1119" s="38"/>
      <c r="H1119" s="38"/>
      <c r="I1119" s="197"/>
      <c r="J1119" s="38"/>
      <c r="K1119" s="38"/>
      <c r="L1119" s="41"/>
      <c r="M1119" s="198"/>
      <c r="N1119" s="199"/>
      <c r="O1119" s="66"/>
      <c r="P1119" s="66"/>
      <c r="Q1119" s="66"/>
      <c r="R1119" s="66"/>
      <c r="S1119" s="66"/>
      <c r="T1119" s="67"/>
      <c r="U1119" s="36"/>
      <c r="V1119" s="36"/>
      <c r="W1119" s="36"/>
      <c r="X1119" s="36"/>
      <c r="Y1119" s="36"/>
      <c r="Z1119" s="36"/>
      <c r="AA1119" s="36"/>
      <c r="AB1119" s="36"/>
      <c r="AC1119" s="36"/>
      <c r="AD1119" s="36"/>
      <c r="AE1119" s="36"/>
      <c r="AT1119" s="19" t="s">
        <v>332</v>
      </c>
      <c r="AU1119" s="19" t="s">
        <v>87</v>
      </c>
    </row>
    <row r="1120" spans="1:65" s="13" customFormat="1" ht="11.25">
      <c r="B1120" s="201"/>
      <c r="C1120" s="202"/>
      <c r="D1120" s="195" t="s">
        <v>336</v>
      </c>
      <c r="E1120" s="203" t="s">
        <v>19</v>
      </c>
      <c r="F1120" s="204" t="s">
        <v>1262</v>
      </c>
      <c r="G1120" s="202"/>
      <c r="H1120" s="205">
        <v>1</v>
      </c>
      <c r="I1120" s="206"/>
      <c r="J1120" s="202"/>
      <c r="K1120" s="202"/>
      <c r="L1120" s="207"/>
      <c r="M1120" s="208"/>
      <c r="N1120" s="209"/>
      <c r="O1120" s="209"/>
      <c r="P1120" s="209"/>
      <c r="Q1120" s="209"/>
      <c r="R1120" s="209"/>
      <c r="S1120" s="209"/>
      <c r="T1120" s="210"/>
      <c r="AT1120" s="211" t="s">
        <v>336</v>
      </c>
      <c r="AU1120" s="211" t="s">
        <v>87</v>
      </c>
      <c r="AV1120" s="13" t="s">
        <v>87</v>
      </c>
      <c r="AW1120" s="13" t="s">
        <v>37</v>
      </c>
      <c r="AX1120" s="13" t="s">
        <v>84</v>
      </c>
      <c r="AY1120" s="211" t="s">
        <v>324</v>
      </c>
    </row>
    <row r="1121" spans="1:65" s="2" customFormat="1" ht="14.45" customHeight="1">
      <c r="A1121" s="36"/>
      <c r="B1121" s="37"/>
      <c r="C1121" s="244" t="s">
        <v>1485</v>
      </c>
      <c r="D1121" s="244" t="s">
        <v>588</v>
      </c>
      <c r="E1121" s="245" t="s">
        <v>1486</v>
      </c>
      <c r="F1121" s="246" t="s">
        <v>1487</v>
      </c>
      <c r="G1121" s="247" t="s">
        <v>190</v>
      </c>
      <c r="H1121" s="248">
        <v>1</v>
      </c>
      <c r="I1121" s="249"/>
      <c r="J1121" s="250">
        <f>ROUND(I1121*H1121,2)</f>
        <v>0</v>
      </c>
      <c r="K1121" s="246" t="s">
        <v>19</v>
      </c>
      <c r="L1121" s="251"/>
      <c r="M1121" s="252" t="s">
        <v>19</v>
      </c>
      <c r="N1121" s="253" t="s">
        <v>47</v>
      </c>
      <c r="O1121" s="66"/>
      <c r="P1121" s="191">
        <f>O1121*H1121</f>
        <v>0</v>
      </c>
      <c r="Q1121" s="191">
        <v>0.505</v>
      </c>
      <c r="R1121" s="191">
        <f>Q1121*H1121</f>
        <v>0.505</v>
      </c>
      <c r="S1121" s="191">
        <v>0</v>
      </c>
      <c r="T1121" s="192">
        <f>S1121*H1121</f>
        <v>0</v>
      </c>
      <c r="U1121" s="36"/>
      <c r="V1121" s="36"/>
      <c r="W1121" s="36"/>
      <c r="X1121" s="36"/>
      <c r="Y1121" s="36"/>
      <c r="Z1121" s="36"/>
      <c r="AA1121" s="36"/>
      <c r="AB1121" s="36"/>
      <c r="AC1121" s="36"/>
      <c r="AD1121" s="36"/>
      <c r="AE1121" s="36"/>
      <c r="AR1121" s="193" t="s">
        <v>378</v>
      </c>
      <c r="AT1121" s="193" t="s">
        <v>588</v>
      </c>
      <c r="AU1121" s="193" t="s">
        <v>87</v>
      </c>
      <c r="AY1121" s="19" t="s">
        <v>324</v>
      </c>
      <c r="BE1121" s="194">
        <f>IF(N1121="základní",J1121,0)</f>
        <v>0</v>
      </c>
      <c r="BF1121" s="194">
        <f>IF(N1121="snížená",J1121,0)</f>
        <v>0</v>
      </c>
      <c r="BG1121" s="194">
        <f>IF(N1121="zákl. přenesená",J1121,0)</f>
        <v>0</v>
      </c>
      <c r="BH1121" s="194">
        <f>IF(N1121="sníž. přenesená",J1121,0)</f>
        <v>0</v>
      </c>
      <c r="BI1121" s="194">
        <f>IF(N1121="nulová",J1121,0)</f>
        <v>0</v>
      </c>
      <c r="BJ1121" s="19" t="s">
        <v>84</v>
      </c>
      <c r="BK1121" s="194">
        <f>ROUND(I1121*H1121,2)</f>
        <v>0</v>
      </c>
      <c r="BL1121" s="19" t="s">
        <v>330</v>
      </c>
      <c r="BM1121" s="193" t="s">
        <v>1488</v>
      </c>
    </row>
    <row r="1122" spans="1:65" s="2" customFormat="1" ht="11.25">
      <c r="A1122" s="36"/>
      <c r="B1122" s="37"/>
      <c r="C1122" s="38"/>
      <c r="D1122" s="195" t="s">
        <v>332</v>
      </c>
      <c r="E1122" s="38"/>
      <c r="F1122" s="196" t="s">
        <v>1487</v>
      </c>
      <c r="G1122" s="38"/>
      <c r="H1122" s="38"/>
      <c r="I1122" s="197"/>
      <c r="J1122" s="38"/>
      <c r="K1122" s="38"/>
      <c r="L1122" s="41"/>
      <c r="M1122" s="198"/>
      <c r="N1122" s="199"/>
      <c r="O1122" s="66"/>
      <c r="P1122" s="66"/>
      <c r="Q1122" s="66"/>
      <c r="R1122" s="66"/>
      <c r="S1122" s="66"/>
      <c r="T1122" s="67"/>
      <c r="U1122" s="36"/>
      <c r="V1122" s="36"/>
      <c r="W1122" s="36"/>
      <c r="X1122" s="36"/>
      <c r="Y1122" s="36"/>
      <c r="Z1122" s="36"/>
      <c r="AA1122" s="36"/>
      <c r="AB1122" s="36"/>
      <c r="AC1122" s="36"/>
      <c r="AD1122" s="36"/>
      <c r="AE1122" s="36"/>
      <c r="AT1122" s="19" t="s">
        <v>332</v>
      </c>
      <c r="AU1122" s="19" t="s">
        <v>87</v>
      </c>
    </row>
    <row r="1123" spans="1:65" s="13" customFormat="1" ht="11.25">
      <c r="B1123" s="201"/>
      <c r="C1123" s="202"/>
      <c r="D1123" s="195" t="s">
        <v>336</v>
      </c>
      <c r="E1123" s="203" t="s">
        <v>19</v>
      </c>
      <c r="F1123" s="204" t="s">
        <v>1262</v>
      </c>
      <c r="G1123" s="202"/>
      <c r="H1123" s="205">
        <v>1</v>
      </c>
      <c r="I1123" s="206"/>
      <c r="J1123" s="202"/>
      <c r="K1123" s="202"/>
      <c r="L1123" s="207"/>
      <c r="M1123" s="208"/>
      <c r="N1123" s="209"/>
      <c r="O1123" s="209"/>
      <c r="P1123" s="209"/>
      <c r="Q1123" s="209"/>
      <c r="R1123" s="209"/>
      <c r="S1123" s="209"/>
      <c r="T1123" s="210"/>
      <c r="AT1123" s="211" t="s">
        <v>336</v>
      </c>
      <c r="AU1123" s="211" t="s">
        <v>87</v>
      </c>
      <c r="AV1123" s="13" t="s">
        <v>87</v>
      </c>
      <c r="AW1123" s="13" t="s">
        <v>37</v>
      </c>
      <c r="AX1123" s="13" t="s">
        <v>84</v>
      </c>
      <c r="AY1123" s="211" t="s">
        <v>324</v>
      </c>
    </row>
    <row r="1124" spans="1:65" s="2" customFormat="1" ht="14.45" customHeight="1">
      <c r="A1124" s="36"/>
      <c r="B1124" s="37"/>
      <c r="C1124" s="244" t="s">
        <v>1489</v>
      </c>
      <c r="D1124" s="244" t="s">
        <v>588</v>
      </c>
      <c r="E1124" s="245" t="s">
        <v>1490</v>
      </c>
      <c r="F1124" s="246" t="s">
        <v>1491</v>
      </c>
      <c r="G1124" s="247" t="s">
        <v>190</v>
      </c>
      <c r="H1124" s="248">
        <v>2</v>
      </c>
      <c r="I1124" s="249"/>
      <c r="J1124" s="250">
        <f>ROUND(I1124*H1124,2)</f>
        <v>0</v>
      </c>
      <c r="K1124" s="246" t="s">
        <v>19</v>
      </c>
      <c r="L1124" s="251"/>
      <c r="M1124" s="252" t="s">
        <v>19</v>
      </c>
      <c r="N1124" s="253" t="s">
        <v>47</v>
      </c>
      <c r="O1124" s="66"/>
      <c r="P1124" s="191">
        <f>O1124*H1124</f>
        <v>0</v>
      </c>
      <c r="Q1124" s="191">
        <v>0.81499999999999995</v>
      </c>
      <c r="R1124" s="191">
        <f>Q1124*H1124</f>
        <v>1.63</v>
      </c>
      <c r="S1124" s="191">
        <v>0</v>
      </c>
      <c r="T1124" s="192">
        <f>S1124*H1124</f>
        <v>0</v>
      </c>
      <c r="U1124" s="36"/>
      <c r="V1124" s="36"/>
      <c r="W1124" s="36"/>
      <c r="X1124" s="36"/>
      <c r="Y1124" s="36"/>
      <c r="Z1124" s="36"/>
      <c r="AA1124" s="36"/>
      <c r="AB1124" s="36"/>
      <c r="AC1124" s="36"/>
      <c r="AD1124" s="36"/>
      <c r="AE1124" s="36"/>
      <c r="AR1124" s="193" t="s">
        <v>378</v>
      </c>
      <c r="AT1124" s="193" t="s">
        <v>588</v>
      </c>
      <c r="AU1124" s="193" t="s">
        <v>87</v>
      </c>
      <c r="AY1124" s="19" t="s">
        <v>324</v>
      </c>
      <c r="BE1124" s="194">
        <f>IF(N1124="základní",J1124,0)</f>
        <v>0</v>
      </c>
      <c r="BF1124" s="194">
        <f>IF(N1124="snížená",J1124,0)</f>
        <v>0</v>
      </c>
      <c r="BG1124" s="194">
        <f>IF(N1124="zákl. přenesená",J1124,0)</f>
        <v>0</v>
      </c>
      <c r="BH1124" s="194">
        <f>IF(N1124="sníž. přenesená",J1124,0)</f>
        <v>0</v>
      </c>
      <c r="BI1124" s="194">
        <f>IF(N1124="nulová",J1124,0)</f>
        <v>0</v>
      </c>
      <c r="BJ1124" s="19" t="s">
        <v>84</v>
      </c>
      <c r="BK1124" s="194">
        <f>ROUND(I1124*H1124,2)</f>
        <v>0</v>
      </c>
      <c r="BL1124" s="19" t="s">
        <v>330</v>
      </c>
      <c r="BM1124" s="193" t="s">
        <v>1492</v>
      </c>
    </row>
    <row r="1125" spans="1:65" s="2" customFormat="1" ht="11.25">
      <c r="A1125" s="36"/>
      <c r="B1125" s="37"/>
      <c r="C1125" s="38"/>
      <c r="D1125" s="195" t="s">
        <v>332</v>
      </c>
      <c r="E1125" s="38"/>
      <c r="F1125" s="196" t="s">
        <v>1491</v>
      </c>
      <c r="G1125" s="38"/>
      <c r="H1125" s="38"/>
      <c r="I1125" s="197"/>
      <c r="J1125" s="38"/>
      <c r="K1125" s="38"/>
      <c r="L1125" s="41"/>
      <c r="M1125" s="198"/>
      <c r="N1125" s="199"/>
      <c r="O1125" s="66"/>
      <c r="P1125" s="66"/>
      <c r="Q1125" s="66"/>
      <c r="R1125" s="66"/>
      <c r="S1125" s="66"/>
      <c r="T1125" s="67"/>
      <c r="U1125" s="36"/>
      <c r="V1125" s="36"/>
      <c r="W1125" s="36"/>
      <c r="X1125" s="36"/>
      <c r="Y1125" s="36"/>
      <c r="Z1125" s="36"/>
      <c r="AA1125" s="36"/>
      <c r="AB1125" s="36"/>
      <c r="AC1125" s="36"/>
      <c r="AD1125" s="36"/>
      <c r="AE1125" s="36"/>
      <c r="AT1125" s="19" t="s">
        <v>332</v>
      </c>
      <c r="AU1125" s="19" t="s">
        <v>87</v>
      </c>
    </row>
    <row r="1126" spans="1:65" s="2" customFormat="1" ht="19.5">
      <c r="A1126" s="36"/>
      <c r="B1126" s="37"/>
      <c r="C1126" s="38"/>
      <c r="D1126" s="195" t="s">
        <v>727</v>
      </c>
      <c r="E1126" s="38"/>
      <c r="F1126" s="200" t="s">
        <v>1472</v>
      </c>
      <c r="G1126" s="38"/>
      <c r="H1126" s="38"/>
      <c r="I1126" s="197"/>
      <c r="J1126" s="38"/>
      <c r="K1126" s="38"/>
      <c r="L1126" s="41"/>
      <c r="M1126" s="198"/>
      <c r="N1126" s="199"/>
      <c r="O1126" s="66"/>
      <c r="P1126" s="66"/>
      <c r="Q1126" s="66"/>
      <c r="R1126" s="66"/>
      <c r="S1126" s="66"/>
      <c r="T1126" s="67"/>
      <c r="U1126" s="36"/>
      <c r="V1126" s="36"/>
      <c r="W1126" s="36"/>
      <c r="X1126" s="36"/>
      <c r="Y1126" s="36"/>
      <c r="Z1126" s="36"/>
      <c r="AA1126" s="36"/>
      <c r="AB1126" s="36"/>
      <c r="AC1126" s="36"/>
      <c r="AD1126" s="36"/>
      <c r="AE1126" s="36"/>
      <c r="AT1126" s="19" t="s">
        <v>727</v>
      </c>
      <c r="AU1126" s="19" t="s">
        <v>87</v>
      </c>
    </row>
    <row r="1127" spans="1:65" s="13" customFormat="1" ht="11.25">
      <c r="B1127" s="201"/>
      <c r="C1127" s="202"/>
      <c r="D1127" s="195" t="s">
        <v>336</v>
      </c>
      <c r="E1127" s="203" t="s">
        <v>19</v>
      </c>
      <c r="F1127" s="204" t="s">
        <v>1257</v>
      </c>
      <c r="G1127" s="202"/>
      <c r="H1127" s="205">
        <v>2</v>
      </c>
      <c r="I1127" s="206"/>
      <c r="J1127" s="202"/>
      <c r="K1127" s="202"/>
      <c r="L1127" s="207"/>
      <c r="M1127" s="208"/>
      <c r="N1127" s="209"/>
      <c r="O1127" s="209"/>
      <c r="P1127" s="209"/>
      <c r="Q1127" s="209"/>
      <c r="R1127" s="209"/>
      <c r="S1127" s="209"/>
      <c r="T1127" s="210"/>
      <c r="AT1127" s="211" t="s">
        <v>336</v>
      </c>
      <c r="AU1127" s="211" t="s">
        <v>87</v>
      </c>
      <c r="AV1127" s="13" t="s">
        <v>87</v>
      </c>
      <c r="AW1127" s="13" t="s">
        <v>37</v>
      </c>
      <c r="AX1127" s="13" t="s">
        <v>84</v>
      </c>
      <c r="AY1127" s="211" t="s">
        <v>324</v>
      </c>
    </row>
    <row r="1128" spans="1:65" s="2" customFormat="1" ht="14.45" customHeight="1">
      <c r="A1128" s="36"/>
      <c r="B1128" s="37"/>
      <c r="C1128" s="244" t="s">
        <v>1493</v>
      </c>
      <c r="D1128" s="244" t="s">
        <v>588</v>
      </c>
      <c r="E1128" s="245" t="s">
        <v>1494</v>
      </c>
      <c r="F1128" s="246" t="s">
        <v>1495</v>
      </c>
      <c r="G1128" s="247" t="s">
        <v>190</v>
      </c>
      <c r="H1128" s="248">
        <v>1</v>
      </c>
      <c r="I1128" s="249"/>
      <c r="J1128" s="250">
        <f>ROUND(I1128*H1128,2)</f>
        <v>0</v>
      </c>
      <c r="K1128" s="246" t="s">
        <v>19</v>
      </c>
      <c r="L1128" s="251"/>
      <c r="M1128" s="252" t="s">
        <v>19</v>
      </c>
      <c r="N1128" s="253" t="s">
        <v>47</v>
      </c>
      <c r="O1128" s="66"/>
      <c r="P1128" s="191">
        <f>O1128*H1128</f>
        <v>0</v>
      </c>
      <c r="Q1128" s="191">
        <v>0.39500000000000002</v>
      </c>
      <c r="R1128" s="191">
        <f>Q1128*H1128</f>
        <v>0.39500000000000002</v>
      </c>
      <c r="S1128" s="191">
        <v>0</v>
      </c>
      <c r="T1128" s="192">
        <f>S1128*H1128</f>
        <v>0</v>
      </c>
      <c r="U1128" s="36"/>
      <c r="V1128" s="36"/>
      <c r="W1128" s="36"/>
      <c r="X1128" s="36"/>
      <c r="Y1128" s="36"/>
      <c r="Z1128" s="36"/>
      <c r="AA1128" s="36"/>
      <c r="AB1128" s="36"/>
      <c r="AC1128" s="36"/>
      <c r="AD1128" s="36"/>
      <c r="AE1128" s="36"/>
      <c r="AR1128" s="193" t="s">
        <v>378</v>
      </c>
      <c r="AT1128" s="193" t="s">
        <v>588</v>
      </c>
      <c r="AU1128" s="193" t="s">
        <v>87</v>
      </c>
      <c r="AY1128" s="19" t="s">
        <v>324</v>
      </c>
      <c r="BE1128" s="194">
        <f>IF(N1128="základní",J1128,0)</f>
        <v>0</v>
      </c>
      <c r="BF1128" s="194">
        <f>IF(N1128="snížená",J1128,0)</f>
        <v>0</v>
      </c>
      <c r="BG1128" s="194">
        <f>IF(N1128="zákl. přenesená",J1128,0)</f>
        <v>0</v>
      </c>
      <c r="BH1128" s="194">
        <f>IF(N1128="sníž. přenesená",J1128,0)</f>
        <v>0</v>
      </c>
      <c r="BI1128" s="194">
        <f>IF(N1128="nulová",J1128,0)</f>
        <v>0</v>
      </c>
      <c r="BJ1128" s="19" t="s">
        <v>84</v>
      </c>
      <c r="BK1128" s="194">
        <f>ROUND(I1128*H1128,2)</f>
        <v>0</v>
      </c>
      <c r="BL1128" s="19" t="s">
        <v>330</v>
      </c>
      <c r="BM1128" s="193" t="s">
        <v>1496</v>
      </c>
    </row>
    <row r="1129" spans="1:65" s="2" customFormat="1" ht="11.25">
      <c r="A1129" s="36"/>
      <c r="B1129" s="37"/>
      <c r="C1129" s="38"/>
      <c r="D1129" s="195" t="s">
        <v>332</v>
      </c>
      <c r="E1129" s="38"/>
      <c r="F1129" s="196" t="s">
        <v>1495</v>
      </c>
      <c r="G1129" s="38"/>
      <c r="H1129" s="38"/>
      <c r="I1129" s="197"/>
      <c r="J1129" s="38"/>
      <c r="K1129" s="38"/>
      <c r="L1129" s="41"/>
      <c r="M1129" s="198"/>
      <c r="N1129" s="199"/>
      <c r="O1129" s="66"/>
      <c r="P1129" s="66"/>
      <c r="Q1129" s="66"/>
      <c r="R1129" s="66"/>
      <c r="S1129" s="66"/>
      <c r="T1129" s="67"/>
      <c r="U1129" s="36"/>
      <c r="V1129" s="36"/>
      <c r="W1129" s="36"/>
      <c r="X1129" s="36"/>
      <c r="Y1129" s="36"/>
      <c r="Z1129" s="36"/>
      <c r="AA1129" s="36"/>
      <c r="AB1129" s="36"/>
      <c r="AC1129" s="36"/>
      <c r="AD1129" s="36"/>
      <c r="AE1129" s="36"/>
      <c r="AT1129" s="19" t="s">
        <v>332</v>
      </c>
      <c r="AU1129" s="19" t="s">
        <v>87</v>
      </c>
    </row>
    <row r="1130" spans="1:65" s="2" customFormat="1" ht="19.5">
      <c r="A1130" s="36"/>
      <c r="B1130" s="37"/>
      <c r="C1130" s="38"/>
      <c r="D1130" s="195" t="s">
        <v>727</v>
      </c>
      <c r="E1130" s="38"/>
      <c r="F1130" s="200" t="s">
        <v>1472</v>
      </c>
      <c r="G1130" s="38"/>
      <c r="H1130" s="38"/>
      <c r="I1130" s="197"/>
      <c r="J1130" s="38"/>
      <c r="K1130" s="38"/>
      <c r="L1130" s="41"/>
      <c r="M1130" s="198"/>
      <c r="N1130" s="199"/>
      <c r="O1130" s="66"/>
      <c r="P1130" s="66"/>
      <c r="Q1130" s="66"/>
      <c r="R1130" s="66"/>
      <c r="S1130" s="66"/>
      <c r="T1130" s="67"/>
      <c r="U1130" s="36"/>
      <c r="V1130" s="36"/>
      <c r="W1130" s="36"/>
      <c r="X1130" s="36"/>
      <c r="Y1130" s="36"/>
      <c r="Z1130" s="36"/>
      <c r="AA1130" s="36"/>
      <c r="AB1130" s="36"/>
      <c r="AC1130" s="36"/>
      <c r="AD1130" s="36"/>
      <c r="AE1130" s="36"/>
      <c r="AT1130" s="19" t="s">
        <v>727</v>
      </c>
      <c r="AU1130" s="19" t="s">
        <v>87</v>
      </c>
    </row>
    <row r="1131" spans="1:65" s="13" customFormat="1" ht="11.25">
      <c r="B1131" s="201"/>
      <c r="C1131" s="202"/>
      <c r="D1131" s="195" t="s">
        <v>336</v>
      </c>
      <c r="E1131" s="203" t="s">
        <v>19</v>
      </c>
      <c r="F1131" s="204" t="s">
        <v>1262</v>
      </c>
      <c r="G1131" s="202"/>
      <c r="H1131" s="205">
        <v>1</v>
      </c>
      <c r="I1131" s="206"/>
      <c r="J1131" s="202"/>
      <c r="K1131" s="202"/>
      <c r="L1131" s="207"/>
      <c r="M1131" s="208"/>
      <c r="N1131" s="209"/>
      <c r="O1131" s="209"/>
      <c r="P1131" s="209"/>
      <c r="Q1131" s="209"/>
      <c r="R1131" s="209"/>
      <c r="S1131" s="209"/>
      <c r="T1131" s="210"/>
      <c r="AT1131" s="211" t="s">
        <v>336</v>
      </c>
      <c r="AU1131" s="211" t="s">
        <v>87</v>
      </c>
      <c r="AV1131" s="13" t="s">
        <v>87</v>
      </c>
      <c r="AW1131" s="13" t="s">
        <v>37</v>
      </c>
      <c r="AX1131" s="13" t="s">
        <v>84</v>
      </c>
      <c r="AY1131" s="211" t="s">
        <v>324</v>
      </c>
    </row>
    <row r="1132" spans="1:65" s="2" customFormat="1" ht="24.2" customHeight="1">
      <c r="A1132" s="36"/>
      <c r="B1132" s="37"/>
      <c r="C1132" s="182" t="s">
        <v>1497</v>
      </c>
      <c r="D1132" s="182" t="s">
        <v>326</v>
      </c>
      <c r="E1132" s="183" t="s">
        <v>1498</v>
      </c>
      <c r="F1132" s="184" t="s">
        <v>1499</v>
      </c>
      <c r="G1132" s="185" t="s">
        <v>190</v>
      </c>
      <c r="H1132" s="186">
        <v>1</v>
      </c>
      <c r="I1132" s="187"/>
      <c r="J1132" s="188">
        <f>ROUND(I1132*H1132,2)</f>
        <v>0</v>
      </c>
      <c r="K1132" s="184" t="s">
        <v>19</v>
      </c>
      <c r="L1132" s="41"/>
      <c r="M1132" s="189" t="s">
        <v>19</v>
      </c>
      <c r="N1132" s="190" t="s">
        <v>47</v>
      </c>
      <c r="O1132" s="66"/>
      <c r="P1132" s="191">
        <f>O1132*H1132</f>
        <v>0</v>
      </c>
      <c r="Q1132" s="191">
        <v>0.10661</v>
      </c>
      <c r="R1132" s="191">
        <f>Q1132*H1132</f>
        <v>0.10661</v>
      </c>
      <c r="S1132" s="191">
        <v>0</v>
      </c>
      <c r="T1132" s="192">
        <f>S1132*H1132</f>
        <v>0</v>
      </c>
      <c r="U1132" s="36"/>
      <c r="V1132" s="36"/>
      <c r="W1132" s="36"/>
      <c r="X1132" s="36"/>
      <c r="Y1132" s="36"/>
      <c r="Z1132" s="36"/>
      <c r="AA1132" s="36"/>
      <c r="AB1132" s="36"/>
      <c r="AC1132" s="36"/>
      <c r="AD1132" s="36"/>
      <c r="AE1132" s="36"/>
      <c r="AR1132" s="193" t="s">
        <v>330</v>
      </c>
      <c r="AT1132" s="193" t="s">
        <v>326</v>
      </c>
      <c r="AU1132" s="193" t="s">
        <v>87</v>
      </c>
      <c r="AY1132" s="19" t="s">
        <v>324</v>
      </c>
      <c r="BE1132" s="194">
        <f>IF(N1132="základní",J1132,0)</f>
        <v>0</v>
      </c>
      <c r="BF1132" s="194">
        <f>IF(N1132="snížená",J1132,0)</f>
        <v>0</v>
      </c>
      <c r="BG1132" s="194">
        <f>IF(N1132="zákl. přenesená",J1132,0)</f>
        <v>0</v>
      </c>
      <c r="BH1132" s="194">
        <f>IF(N1132="sníž. přenesená",J1132,0)</f>
        <v>0</v>
      </c>
      <c r="BI1132" s="194">
        <f>IF(N1132="nulová",J1132,0)</f>
        <v>0</v>
      </c>
      <c r="BJ1132" s="19" t="s">
        <v>84</v>
      </c>
      <c r="BK1132" s="194">
        <f>ROUND(I1132*H1132,2)</f>
        <v>0</v>
      </c>
      <c r="BL1132" s="19" t="s">
        <v>330</v>
      </c>
      <c r="BM1132" s="193" t="s">
        <v>1500</v>
      </c>
    </row>
    <row r="1133" spans="1:65" s="2" customFormat="1" ht="11.25">
      <c r="A1133" s="36"/>
      <c r="B1133" s="37"/>
      <c r="C1133" s="38"/>
      <c r="D1133" s="195" t="s">
        <v>332</v>
      </c>
      <c r="E1133" s="38"/>
      <c r="F1133" s="196" t="s">
        <v>1499</v>
      </c>
      <c r="G1133" s="38"/>
      <c r="H1133" s="38"/>
      <c r="I1133" s="197"/>
      <c r="J1133" s="38"/>
      <c r="K1133" s="38"/>
      <c r="L1133" s="41"/>
      <c r="M1133" s="198"/>
      <c r="N1133" s="199"/>
      <c r="O1133" s="66"/>
      <c r="P1133" s="66"/>
      <c r="Q1133" s="66"/>
      <c r="R1133" s="66"/>
      <c r="S1133" s="66"/>
      <c r="T1133" s="67"/>
      <c r="U1133" s="36"/>
      <c r="V1133" s="36"/>
      <c r="W1133" s="36"/>
      <c r="X1133" s="36"/>
      <c r="Y1133" s="36"/>
      <c r="Z1133" s="36"/>
      <c r="AA1133" s="36"/>
      <c r="AB1133" s="36"/>
      <c r="AC1133" s="36"/>
      <c r="AD1133" s="36"/>
      <c r="AE1133" s="36"/>
      <c r="AT1133" s="19" t="s">
        <v>332</v>
      </c>
      <c r="AU1133" s="19" t="s">
        <v>87</v>
      </c>
    </row>
    <row r="1134" spans="1:65" s="2" customFormat="1" ht="87.75">
      <c r="A1134" s="36"/>
      <c r="B1134" s="37"/>
      <c r="C1134" s="38"/>
      <c r="D1134" s="195" t="s">
        <v>334</v>
      </c>
      <c r="E1134" s="38"/>
      <c r="F1134" s="200" t="s">
        <v>1501</v>
      </c>
      <c r="G1134" s="38"/>
      <c r="H1134" s="38"/>
      <c r="I1134" s="197"/>
      <c r="J1134" s="38"/>
      <c r="K1134" s="38"/>
      <c r="L1134" s="41"/>
      <c r="M1134" s="198"/>
      <c r="N1134" s="199"/>
      <c r="O1134" s="66"/>
      <c r="P1134" s="66"/>
      <c r="Q1134" s="66"/>
      <c r="R1134" s="66"/>
      <c r="S1134" s="66"/>
      <c r="T1134" s="67"/>
      <c r="U1134" s="36"/>
      <c r="V1134" s="36"/>
      <c r="W1134" s="36"/>
      <c r="X1134" s="36"/>
      <c r="Y1134" s="36"/>
      <c r="Z1134" s="36"/>
      <c r="AA1134" s="36"/>
      <c r="AB1134" s="36"/>
      <c r="AC1134" s="36"/>
      <c r="AD1134" s="36"/>
      <c r="AE1134" s="36"/>
      <c r="AT1134" s="19" t="s">
        <v>334</v>
      </c>
      <c r="AU1134" s="19" t="s">
        <v>87</v>
      </c>
    </row>
    <row r="1135" spans="1:65" s="13" customFormat="1" ht="11.25">
      <c r="B1135" s="201"/>
      <c r="C1135" s="202"/>
      <c r="D1135" s="195" t="s">
        <v>336</v>
      </c>
      <c r="E1135" s="203" t="s">
        <v>19</v>
      </c>
      <c r="F1135" s="204" t="s">
        <v>1502</v>
      </c>
      <c r="G1135" s="202"/>
      <c r="H1135" s="205">
        <v>1</v>
      </c>
      <c r="I1135" s="206"/>
      <c r="J1135" s="202"/>
      <c r="K1135" s="202"/>
      <c r="L1135" s="207"/>
      <c r="M1135" s="208"/>
      <c r="N1135" s="209"/>
      <c r="O1135" s="209"/>
      <c r="P1135" s="209"/>
      <c r="Q1135" s="209"/>
      <c r="R1135" s="209"/>
      <c r="S1135" s="209"/>
      <c r="T1135" s="210"/>
      <c r="AT1135" s="211" t="s">
        <v>336</v>
      </c>
      <c r="AU1135" s="211" t="s">
        <v>87</v>
      </c>
      <c r="AV1135" s="13" t="s">
        <v>87</v>
      </c>
      <c r="AW1135" s="13" t="s">
        <v>37</v>
      </c>
      <c r="AX1135" s="13" t="s">
        <v>84</v>
      </c>
      <c r="AY1135" s="211" t="s">
        <v>324</v>
      </c>
    </row>
    <row r="1136" spans="1:65" s="2" customFormat="1" ht="14.45" customHeight="1">
      <c r="A1136" s="36"/>
      <c r="B1136" s="37"/>
      <c r="C1136" s="182" t="s">
        <v>255</v>
      </c>
      <c r="D1136" s="182" t="s">
        <v>326</v>
      </c>
      <c r="E1136" s="183" t="s">
        <v>1503</v>
      </c>
      <c r="F1136" s="184" t="s">
        <v>1504</v>
      </c>
      <c r="G1136" s="185" t="s">
        <v>190</v>
      </c>
      <c r="H1136" s="186">
        <v>1</v>
      </c>
      <c r="I1136" s="187"/>
      <c r="J1136" s="188">
        <f>ROUND(I1136*H1136,2)</f>
        <v>0</v>
      </c>
      <c r="K1136" s="184" t="s">
        <v>329</v>
      </c>
      <c r="L1136" s="41"/>
      <c r="M1136" s="189" t="s">
        <v>19</v>
      </c>
      <c r="N1136" s="190" t="s">
        <v>47</v>
      </c>
      <c r="O1136" s="66"/>
      <c r="P1136" s="191">
        <f>O1136*H1136</f>
        <v>0</v>
      </c>
      <c r="Q1136" s="191">
        <v>2.4240000000000001E-2</v>
      </c>
      <c r="R1136" s="191">
        <f>Q1136*H1136</f>
        <v>2.4240000000000001E-2</v>
      </c>
      <c r="S1136" s="191">
        <v>0</v>
      </c>
      <c r="T1136" s="192">
        <f>S1136*H1136</f>
        <v>0</v>
      </c>
      <c r="U1136" s="36"/>
      <c r="V1136" s="36"/>
      <c r="W1136" s="36"/>
      <c r="X1136" s="36"/>
      <c r="Y1136" s="36"/>
      <c r="Z1136" s="36"/>
      <c r="AA1136" s="36"/>
      <c r="AB1136" s="36"/>
      <c r="AC1136" s="36"/>
      <c r="AD1136" s="36"/>
      <c r="AE1136" s="36"/>
      <c r="AR1136" s="193" t="s">
        <v>330</v>
      </c>
      <c r="AT1136" s="193" t="s">
        <v>326</v>
      </c>
      <c r="AU1136" s="193" t="s">
        <v>87</v>
      </c>
      <c r="AY1136" s="19" t="s">
        <v>324</v>
      </c>
      <c r="BE1136" s="194">
        <f>IF(N1136="základní",J1136,0)</f>
        <v>0</v>
      </c>
      <c r="BF1136" s="194">
        <f>IF(N1136="snížená",J1136,0)</f>
        <v>0</v>
      </c>
      <c r="BG1136" s="194">
        <f>IF(N1136="zákl. přenesená",J1136,0)</f>
        <v>0</v>
      </c>
      <c r="BH1136" s="194">
        <f>IF(N1136="sníž. přenesená",J1136,0)</f>
        <v>0</v>
      </c>
      <c r="BI1136" s="194">
        <f>IF(N1136="nulová",J1136,0)</f>
        <v>0</v>
      </c>
      <c r="BJ1136" s="19" t="s">
        <v>84</v>
      </c>
      <c r="BK1136" s="194">
        <f>ROUND(I1136*H1136,2)</f>
        <v>0</v>
      </c>
      <c r="BL1136" s="19" t="s">
        <v>330</v>
      </c>
      <c r="BM1136" s="193" t="s">
        <v>1505</v>
      </c>
    </row>
    <row r="1137" spans="1:65" s="2" customFormat="1" ht="11.25">
      <c r="A1137" s="36"/>
      <c r="B1137" s="37"/>
      <c r="C1137" s="38"/>
      <c r="D1137" s="195" t="s">
        <v>332</v>
      </c>
      <c r="E1137" s="38"/>
      <c r="F1137" s="196" t="s">
        <v>1506</v>
      </c>
      <c r="G1137" s="38"/>
      <c r="H1137" s="38"/>
      <c r="I1137" s="197"/>
      <c r="J1137" s="38"/>
      <c r="K1137" s="38"/>
      <c r="L1137" s="41"/>
      <c r="M1137" s="198"/>
      <c r="N1137" s="199"/>
      <c r="O1137" s="66"/>
      <c r="P1137" s="66"/>
      <c r="Q1137" s="66"/>
      <c r="R1137" s="66"/>
      <c r="S1137" s="66"/>
      <c r="T1137" s="67"/>
      <c r="U1137" s="36"/>
      <c r="V1137" s="36"/>
      <c r="W1137" s="36"/>
      <c r="X1137" s="36"/>
      <c r="Y1137" s="36"/>
      <c r="Z1137" s="36"/>
      <c r="AA1137" s="36"/>
      <c r="AB1137" s="36"/>
      <c r="AC1137" s="36"/>
      <c r="AD1137" s="36"/>
      <c r="AE1137" s="36"/>
      <c r="AT1137" s="19" t="s">
        <v>332</v>
      </c>
      <c r="AU1137" s="19" t="s">
        <v>87</v>
      </c>
    </row>
    <row r="1138" spans="1:65" s="2" customFormat="1" ht="87.75">
      <c r="A1138" s="36"/>
      <c r="B1138" s="37"/>
      <c r="C1138" s="38"/>
      <c r="D1138" s="195" t="s">
        <v>334</v>
      </c>
      <c r="E1138" s="38"/>
      <c r="F1138" s="200" t="s">
        <v>1501</v>
      </c>
      <c r="G1138" s="38"/>
      <c r="H1138" s="38"/>
      <c r="I1138" s="197"/>
      <c r="J1138" s="38"/>
      <c r="K1138" s="38"/>
      <c r="L1138" s="41"/>
      <c r="M1138" s="198"/>
      <c r="N1138" s="199"/>
      <c r="O1138" s="66"/>
      <c r="P1138" s="66"/>
      <c r="Q1138" s="66"/>
      <c r="R1138" s="66"/>
      <c r="S1138" s="66"/>
      <c r="T1138" s="67"/>
      <c r="U1138" s="36"/>
      <c r="V1138" s="36"/>
      <c r="W1138" s="36"/>
      <c r="X1138" s="36"/>
      <c r="Y1138" s="36"/>
      <c r="Z1138" s="36"/>
      <c r="AA1138" s="36"/>
      <c r="AB1138" s="36"/>
      <c r="AC1138" s="36"/>
      <c r="AD1138" s="36"/>
      <c r="AE1138" s="36"/>
      <c r="AT1138" s="19" t="s">
        <v>334</v>
      </c>
      <c r="AU1138" s="19" t="s">
        <v>87</v>
      </c>
    </row>
    <row r="1139" spans="1:65" s="13" customFormat="1" ht="11.25">
      <c r="B1139" s="201"/>
      <c r="C1139" s="202"/>
      <c r="D1139" s="195" t="s">
        <v>336</v>
      </c>
      <c r="E1139" s="203" t="s">
        <v>19</v>
      </c>
      <c r="F1139" s="204" t="s">
        <v>1502</v>
      </c>
      <c r="G1139" s="202"/>
      <c r="H1139" s="205">
        <v>1</v>
      </c>
      <c r="I1139" s="206"/>
      <c r="J1139" s="202"/>
      <c r="K1139" s="202"/>
      <c r="L1139" s="207"/>
      <c r="M1139" s="208"/>
      <c r="N1139" s="209"/>
      <c r="O1139" s="209"/>
      <c r="P1139" s="209"/>
      <c r="Q1139" s="209"/>
      <c r="R1139" s="209"/>
      <c r="S1139" s="209"/>
      <c r="T1139" s="210"/>
      <c r="AT1139" s="211" t="s">
        <v>336</v>
      </c>
      <c r="AU1139" s="211" t="s">
        <v>87</v>
      </c>
      <c r="AV1139" s="13" t="s">
        <v>87</v>
      </c>
      <c r="AW1139" s="13" t="s">
        <v>37</v>
      </c>
      <c r="AX1139" s="13" t="s">
        <v>84</v>
      </c>
      <c r="AY1139" s="211" t="s">
        <v>324</v>
      </c>
    </row>
    <row r="1140" spans="1:65" s="2" customFormat="1" ht="14.45" customHeight="1">
      <c r="A1140" s="36"/>
      <c r="B1140" s="37"/>
      <c r="C1140" s="182" t="s">
        <v>1507</v>
      </c>
      <c r="D1140" s="182" t="s">
        <v>326</v>
      </c>
      <c r="E1140" s="183" t="s">
        <v>1508</v>
      </c>
      <c r="F1140" s="184" t="s">
        <v>1509</v>
      </c>
      <c r="G1140" s="185" t="s">
        <v>190</v>
      </c>
      <c r="H1140" s="186">
        <v>1</v>
      </c>
      <c r="I1140" s="187"/>
      <c r="J1140" s="188">
        <f>ROUND(I1140*H1140,2)</f>
        <v>0</v>
      </c>
      <c r="K1140" s="184" t="s">
        <v>329</v>
      </c>
      <c r="L1140" s="41"/>
      <c r="M1140" s="189" t="s">
        <v>19</v>
      </c>
      <c r="N1140" s="190" t="s">
        <v>47</v>
      </c>
      <c r="O1140" s="66"/>
      <c r="P1140" s="191">
        <f>O1140*H1140</f>
        <v>0</v>
      </c>
      <c r="Q1140" s="191">
        <v>0</v>
      </c>
      <c r="R1140" s="191">
        <f>Q1140*H1140</f>
        <v>0</v>
      </c>
      <c r="S1140" s="191">
        <v>0</v>
      </c>
      <c r="T1140" s="192">
        <f>S1140*H1140</f>
        <v>0</v>
      </c>
      <c r="U1140" s="36"/>
      <c r="V1140" s="36"/>
      <c r="W1140" s="36"/>
      <c r="X1140" s="36"/>
      <c r="Y1140" s="36"/>
      <c r="Z1140" s="36"/>
      <c r="AA1140" s="36"/>
      <c r="AB1140" s="36"/>
      <c r="AC1140" s="36"/>
      <c r="AD1140" s="36"/>
      <c r="AE1140" s="36"/>
      <c r="AR1140" s="193" t="s">
        <v>330</v>
      </c>
      <c r="AT1140" s="193" t="s">
        <v>326</v>
      </c>
      <c r="AU1140" s="193" t="s">
        <v>87</v>
      </c>
      <c r="AY1140" s="19" t="s">
        <v>324</v>
      </c>
      <c r="BE1140" s="194">
        <f>IF(N1140="základní",J1140,0)</f>
        <v>0</v>
      </c>
      <c r="BF1140" s="194">
        <f>IF(N1140="snížená",J1140,0)</f>
        <v>0</v>
      </c>
      <c r="BG1140" s="194">
        <f>IF(N1140="zákl. přenesená",J1140,0)</f>
        <v>0</v>
      </c>
      <c r="BH1140" s="194">
        <f>IF(N1140="sníž. přenesená",J1140,0)</f>
        <v>0</v>
      </c>
      <c r="BI1140" s="194">
        <f>IF(N1140="nulová",J1140,0)</f>
        <v>0</v>
      </c>
      <c r="BJ1140" s="19" t="s">
        <v>84</v>
      </c>
      <c r="BK1140" s="194">
        <f>ROUND(I1140*H1140,2)</f>
        <v>0</v>
      </c>
      <c r="BL1140" s="19" t="s">
        <v>330</v>
      </c>
      <c r="BM1140" s="193" t="s">
        <v>1510</v>
      </c>
    </row>
    <row r="1141" spans="1:65" s="2" customFormat="1" ht="11.25">
      <c r="A1141" s="36"/>
      <c r="B1141" s="37"/>
      <c r="C1141" s="38"/>
      <c r="D1141" s="195" t="s">
        <v>332</v>
      </c>
      <c r="E1141" s="38"/>
      <c r="F1141" s="196" t="s">
        <v>1511</v>
      </c>
      <c r="G1141" s="38"/>
      <c r="H1141" s="38"/>
      <c r="I1141" s="197"/>
      <c r="J1141" s="38"/>
      <c r="K1141" s="38"/>
      <c r="L1141" s="41"/>
      <c r="M1141" s="198"/>
      <c r="N1141" s="199"/>
      <c r="O1141" s="66"/>
      <c r="P1141" s="66"/>
      <c r="Q1141" s="66"/>
      <c r="R1141" s="66"/>
      <c r="S1141" s="66"/>
      <c r="T1141" s="67"/>
      <c r="U1141" s="36"/>
      <c r="V1141" s="36"/>
      <c r="W1141" s="36"/>
      <c r="X1141" s="36"/>
      <c r="Y1141" s="36"/>
      <c r="Z1141" s="36"/>
      <c r="AA1141" s="36"/>
      <c r="AB1141" s="36"/>
      <c r="AC1141" s="36"/>
      <c r="AD1141" s="36"/>
      <c r="AE1141" s="36"/>
      <c r="AT1141" s="19" t="s">
        <v>332</v>
      </c>
      <c r="AU1141" s="19" t="s">
        <v>87</v>
      </c>
    </row>
    <row r="1142" spans="1:65" s="2" customFormat="1" ht="87.75">
      <c r="A1142" s="36"/>
      <c r="B1142" s="37"/>
      <c r="C1142" s="38"/>
      <c r="D1142" s="195" t="s">
        <v>334</v>
      </c>
      <c r="E1142" s="38"/>
      <c r="F1142" s="200" t="s">
        <v>1501</v>
      </c>
      <c r="G1142" s="38"/>
      <c r="H1142" s="38"/>
      <c r="I1142" s="197"/>
      <c r="J1142" s="38"/>
      <c r="K1142" s="38"/>
      <c r="L1142" s="41"/>
      <c r="M1142" s="198"/>
      <c r="N1142" s="199"/>
      <c r="O1142" s="66"/>
      <c r="P1142" s="66"/>
      <c r="Q1142" s="66"/>
      <c r="R1142" s="66"/>
      <c r="S1142" s="66"/>
      <c r="T1142" s="67"/>
      <c r="U1142" s="36"/>
      <c r="V1142" s="36"/>
      <c r="W1142" s="36"/>
      <c r="X1142" s="36"/>
      <c r="Y1142" s="36"/>
      <c r="Z1142" s="36"/>
      <c r="AA1142" s="36"/>
      <c r="AB1142" s="36"/>
      <c r="AC1142" s="36"/>
      <c r="AD1142" s="36"/>
      <c r="AE1142" s="36"/>
      <c r="AT1142" s="19" t="s">
        <v>334</v>
      </c>
      <c r="AU1142" s="19" t="s">
        <v>87</v>
      </c>
    </row>
    <row r="1143" spans="1:65" s="13" customFormat="1" ht="11.25">
      <c r="B1143" s="201"/>
      <c r="C1143" s="202"/>
      <c r="D1143" s="195" t="s">
        <v>336</v>
      </c>
      <c r="E1143" s="203" t="s">
        <v>19</v>
      </c>
      <c r="F1143" s="204" t="s">
        <v>1502</v>
      </c>
      <c r="G1143" s="202"/>
      <c r="H1143" s="205">
        <v>1</v>
      </c>
      <c r="I1143" s="206"/>
      <c r="J1143" s="202"/>
      <c r="K1143" s="202"/>
      <c r="L1143" s="207"/>
      <c r="M1143" s="208"/>
      <c r="N1143" s="209"/>
      <c r="O1143" s="209"/>
      <c r="P1143" s="209"/>
      <c r="Q1143" s="209"/>
      <c r="R1143" s="209"/>
      <c r="S1143" s="209"/>
      <c r="T1143" s="210"/>
      <c r="AT1143" s="211" t="s">
        <v>336</v>
      </c>
      <c r="AU1143" s="211" t="s">
        <v>87</v>
      </c>
      <c r="AV1143" s="13" t="s">
        <v>87</v>
      </c>
      <c r="AW1143" s="13" t="s">
        <v>37</v>
      </c>
      <c r="AX1143" s="13" t="s">
        <v>84</v>
      </c>
      <c r="AY1143" s="211" t="s">
        <v>324</v>
      </c>
    </row>
    <row r="1144" spans="1:65" s="2" customFormat="1" ht="14.45" customHeight="1">
      <c r="A1144" s="36"/>
      <c r="B1144" s="37"/>
      <c r="C1144" s="182" t="s">
        <v>1512</v>
      </c>
      <c r="D1144" s="182" t="s">
        <v>326</v>
      </c>
      <c r="E1144" s="183" t="s">
        <v>1513</v>
      </c>
      <c r="F1144" s="184" t="s">
        <v>1514</v>
      </c>
      <c r="G1144" s="185" t="s">
        <v>190</v>
      </c>
      <c r="H1144" s="186">
        <v>1</v>
      </c>
      <c r="I1144" s="187"/>
      <c r="J1144" s="188">
        <f>ROUND(I1144*H1144,2)</f>
        <v>0</v>
      </c>
      <c r="K1144" s="184" t="s">
        <v>329</v>
      </c>
      <c r="L1144" s="41"/>
      <c r="M1144" s="189" t="s">
        <v>19</v>
      </c>
      <c r="N1144" s="190" t="s">
        <v>47</v>
      </c>
      <c r="O1144" s="66"/>
      <c r="P1144" s="191">
        <f>O1144*H1144</f>
        <v>0</v>
      </c>
      <c r="Q1144" s="191">
        <v>0.21815999999999999</v>
      </c>
      <c r="R1144" s="191">
        <f>Q1144*H1144</f>
        <v>0.21815999999999999</v>
      </c>
      <c r="S1144" s="191">
        <v>0</v>
      </c>
      <c r="T1144" s="192">
        <f>S1144*H1144</f>
        <v>0</v>
      </c>
      <c r="U1144" s="36"/>
      <c r="V1144" s="36"/>
      <c r="W1144" s="36"/>
      <c r="X1144" s="36"/>
      <c r="Y1144" s="36"/>
      <c r="Z1144" s="36"/>
      <c r="AA1144" s="36"/>
      <c r="AB1144" s="36"/>
      <c r="AC1144" s="36"/>
      <c r="AD1144" s="36"/>
      <c r="AE1144" s="36"/>
      <c r="AR1144" s="193" t="s">
        <v>330</v>
      </c>
      <c r="AT1144" s="193" t="s">
        <v>326</v>
      </c>
      <c r="AU1144" s="193" t="s">
        <v>87</v>
      </c>
      <c r="AY1144" s="19" t="s">
        <v>324</v>
      </c>
      <c r="BE1144" s="194">
        <f>IF(N1144="základní",J1144,0)</f>
        <v>0</v>
      </c>
      <c r="BF1144" s="194">
        <f>IF(N1144="snížená",J1144,0)</f>
        <v>0</v>
      </c>
      <c r="BG1144" s="194">
        <f>IF(N1144="zákl. přenesená",J1144,0)</f>
        <v>0</v>
      </c>
      <c r="BH1144" s="194">
        <f>IF(N1144="sníž. přenesená",J1144,0)</f>
        <v>0</v>
      </c>
      <c r="BI1144" s="194">
        <f>IF(N1144="nulová",J1144,0)</f>
        <v>0</v>
      </c>
      <c r="BJ1144" s="19" t="s">
        <v>84</v>
      </c>
      <c r="BK1144" s="194">
        <f>ROUND(I1144*H1144,2)</f>
        <v>0</v>
      </c>
      <c r="BL1144" s="19" t="s">
        <v>330</v>
      </c>
      <c r="BM1144" s="193" t="s">
        <v>1515</v>
      </c>
    </row>
    <row r="1145" spans="1:65" s="2" customFormat="1" ht="19.5">
      <c r="A1145" s="36"/>
      <c r="B1145" s="37"/>
      <c r="C1145" s="38"/>
      <c r="D1145" s="195" t="s">
        <v>332</v>
      </c>
      <c r="E1145" s="38"/>
      <c r="F1145" s="196" t="s">
        <v>1516</v>
      </c>
      <c r="G1145" s="38"/>
      <c r="H1145" s="38"/>
      <c r="I1145" s="197"/>
      <c r="J1145" s="38"/>
      <c r="K1145" s="38"/>
      <c r="L1145" s="41"/>
      <c r="M1145" s="198"/>
      <c r="N1145" s="199"/>
      <c r="O1145" s="66"/>
      <c r="P1145" s="66"/>
      <c r="Q1145" s="66"/>
      <c r="R1145" s="66"/>
      <c r="S1145" s="66"/>
      <c r="T1145" s="67"/>
      <c r="U1145" s="36"/>
      <c r="V1145" s="36"/>
      <c r="W1145" s="36"/>
      <c r="X1145" s="36"/>
      <c r="Y1145" s="36"/>
      <c r="Z1145" s="36"/>
      <c r="AA1145" s="36"/>
      <c r="AB1145" s="36"/>
      <c r="AC1145" s="36"/>
      <c r="AD1145" s="36"/>
      <c r="AE1145" s="36"/>
      <c r="AT1145" s="19" t="s">
        <v>332</v>
      </c>
      <c r="AU1145" s="19" t="s">
        <v>87</v>
      </c>
    </row>
    <row r="1146" spans="1:65" s="2" customFormat="1" ht="87.75">
      <c r="A1146" s="36"/>
      <c r="B1146" s="37"/>
      <c r="C1146" s="38"/>
      <c r="D1146" s="195" t="s">
        <v>334</v>
      </c>
      <c r="E1146" s="38"/>
      <c r="F1146" s="200" t="s">
        <v>1501</v>
      </c>
      <c r="G1146" s="38"/>
      <c r="H1146" s="38"/>
      <c r="I1146" s="197"/>
      <c r="J1146" s="38"/>
      <c r="K1146" s="38"/>
      <c r="L1146" s="41"/>
      <c r="M1146" s="198"/>
      <c r="N1146" s="199"/>
      <c r="O1146" s="66"/>
      <c r="P1146" s="66"/>
      <c r="Q1146" s="66"/>
      <c r="R1146" s="66"/>
      <c r="S1146" s="66"/>
      <c r="T1146" s="67"/>
      <c r="U1146" s="36"/>
      <c r="V1146" s="36"/>
      <c r="W1146" s="36"/>
      <c r="X1146" s="36"/>
      <c r="Y1146" s="36"/>
      <c r="Z1146" s="36"/>
      <c r="AA1146" s="36"/>
      <c r="AB1146" s="36"/>
      <c r="AC1146" s="36"/>
      <c r="AD1146" s="36"/>
      <c r="AE1146" s="36"/>
      <c r="AT1146" s="19" t="s">
        <v>334</v>
      </c>
      <c r="AU1146" s="19" t="s">
        <v>87</v>
      </c>
    </row>
    <row r="1147" spans="1:65" s="13" customFormat="1" ht="11.25">
      <c r="B1147" s="201"/>
      <c r="C1147" s="202"/>
      <c r="D1147" s="195" t="s">
        <v>336</v>
      </c>
      <c r="E1147" s="203" t="s">
        <v>19</v>
      </c>
      <c r="F1147" s="204" t="s">
        <v>1502</v>
      </c>
      <c r="G1147" s="202"/>
      <c r="H1147" s="205">
        <v>1</v>
      </c>
      <c r="I1147" s="206"/>
      <c r="J1147" s="202"/>
      <c r="K1147" s="202"/>
      <c r="L1147" s="207"/>
      <c r="M1147" s="208"/>
      <c r="N1147" s="209"/>
      <c r="O1147" s="209"/>
      <c r="P1147" s="209"/>
      <c r="Q1147" s="209"/>
      <c r="R1147" s="209"/>
      <c r="S1147" s="209"/>
      <c r="T1147" s="210"/>
      <c r="AT1147" s="211" t="s">
        <v>336</v>
      </c>
      <c r="AU1147" s="211" t="s">
        <v>87</v>
      </c>
      <c r="AV1147" s="13" t="s">
        <v>87</v>
      </c>
      <c r="AW1147" s="13" t="s">
        <v>37</v>
      </c>
      <c r="AX1147" s="13" t="s">
        <v>84</v>
      </c>
      <c r="AY1147" s="211" t="s">
        <v>324</v>
      </c>
    </row>
    <row r="1148" spans="1:65" s="2" customFormat="1" ht="14.45" customHeight="1">
      <c r="A1148" s="36"/>
      <c r="B1148" s="37"/>
      <c r="C1148" s="182" t="s">
        <v>1517</v>
      </c>
      <c r="D1148" s="182" t="s">
        <v>326</v>
      </c>
      <c r="E1148" s="183" t="s">
        <v>1518</v>
      </c>
      <c r="F1148" s="184" t="s">
        <v>1519</v>
      </c>
      <c r="G1148" s="185" t="s">
        <v>190</v>
      </c>
      <c r="H1148" s="186">
        <v>1</v>
      </c>
      <c r="I1148" s="187"/>
      <c r="J1148" s="188">
        <f>ROUND(I1148*H1148,2)</f>
        <v>0</v>
      </c>
      <c r="K1148" s="184" t="s">
        <v>19</v>
      </c>
      <c r="L1148" s="41"/>
      <c r="M1148" s="189" t="s">
        <v>19</v>
      </c>
      <c r="N1148" s="190" t="s">
        <v>47</v>
      </c>
      <c r="O1148" s="66"/>
      <c r="P1148" s="191">
        <f>O1148*H1148</f>
        <v>0</v>
      </c>
      <c r="Q1148" s="191">
        <v>0.21734000000000001</v>
      </c>
      <c r="R1148" s="191">
        <f>Q1148*H1148</f>
        <v>0.21734000000000001</v>
      </c>
      <c r="S1148" s="191">
        <v>0</v>
      </c>
      <c r="T1148" s="192">
        <f>S1148*H1148</f>
        <v>0</v>
      </c>
      <c r="U1148" s="36"/>
      <c r="V1148" s="36"/>
      <c r="W1148" s="36"/>
      <c r="X1148" s="36"/>
      <c r="Y1148" s="36"/>
      <c r="Z1148" s="36"/>
      <c r="AA1148" s="36"/>
      <c r="AB1148" s="36"/>
      <c r="AC1148" s="36"/>
      <c r="AD1148" s="36"/>
      <c r="AE1148" s="36"/>
      <c r="AR1148" s="193" t="s">
        <v>330</v>
      </c>
      <c r="AT1148" s="193" t="s">
        <v>326</v>
      </c>
      <c r="AU1148" s="193" t="s">
        <v>87</v>
      </c>
      <c r="AY1148" s="19" t="s">
        <v>324</v>
      </c>
      <c r="BE1148" s="194">
        <f>IF(N1148="základní",J1148,0)</f>
        <v>0</v>
      </c>
      <c r="BF1148" s="194">
        <f>IF(N1148="snížená",J1148,0)</f>
        <v>0</v>
      </c>
      <c r="BG1148" s="194">
        <f>IF(N1148="zákl. přenesená",J1148,0)</f>
        <v>0</v>
      </c>
      <c r="BH1148" s="194">
        <f>IF(N1148="sníž. přenesená",J1148,0)</f>
        <v>0</v>
      </c>
      <c r="BI1148" s="194">
        <f>IF(N1148="nulová",J1148,0)</f>
        <v>0</v>
      </c>
      <c r="BJ1148" s="19" t="s">
        <v>84</v>
      </c>
      <c r="BK1148" s="194">
        <f>ROUND(I1148*H1148,2)</f>
        <v>0</v>
      </c>
      <c r="BL1148" s="19" t="s">
        <v>330</v>
      </c>
      <c r="BM1148" s="193" t="s">
        <v>1520</v>
      </c>
    </row>
    <row r="1149" spans="1:65" s="2" customFormat="1" ht="11.25">
      <c r="A1149" s="36"/>
      <c r="B1149" s="37"/>
      <c r="C1149" s="38"/>
      <c r="D1149" s="195" t="s">
        <v>332</v>
      </c>
      <c r="E1149" s="38"/>
      <c r="F1149" s="196" t="s">
        <v>1519</v>
      </c>
      <c r="G1149" s="38"/>
      <c r="H1149" s="38"/>
      <c r="I1149" s="197"/>
      <c r="J1149" s="38"/>
      <c r="K1149" s="38"/>
      <c r="L1149" s="41"/>
      <c r="M1149" s="198"/>
      <c r="N1149" s="199"/>
      <c r="O1149" s="66"/>
      <c r="P1149" s="66"/>
      <c r="Q1149" s="66"/>
      <c r="R1149" s="66"/>
      <c r="S1149" s="66"/>
      <c r="T1149" s="67"/>
      <c r="U1149" s="36"/>
      <c r="V1149" s="36"/>
      <c r="W1149" s="36"/>
      <c r="X1149" s="36"/>
      <c r="Y1149" s="36"/>
      <c r="Z1149" s="36"/>
      <c r="AA1149" s="36"/>
      <c r="AB1149" s="36"/>
      <c r="AC1149" s="36"/>
      <c r="AD1149" s="36"/>
      <c r="AE1149" s="36"/>
      <c r="AT1149" s="19" t="s">
        <v>332</v>
      </c>
      <c r="AU1149" s="19" t="s">
        <v>87</v>
      </c>
    </row>
    <row r="1150" spans="1:65" s="2" customFormat="1" ht="136.5">
      <c r="A1150" s="36"/>
      <c r="B1150" s="37"/>
      <c r="C1150" s="38"/>
      <c r="D1150" s="195" t="s">
        <v>334</v>
      </c>
      <c r="E1150" s="38"/>
      <c r="F1150" s="200" t="s">
        <v>1521</v>
      </c>
      <c r="G1150" s="38"/>
      <c r="H1150" s="38"/>
      <c r="I1150" s="197"/>
      <c r="J1150" s="38"/>
      <c r="K1150" s="38"/>
      <c r="L1150" s="41"/>
      <c r="M1150" s="198"/>
      <c r="N1150" s="199"/>
      <c r="O1150" s="66"/>
      <c r="P1150" s="66"/>
      <c r="Q1150" s="66"/>
      <c r="R1150" s="66"/>
      <c r="S1150" s="66"/>
      <c r="T1150" s="67"/>
      <c r="U1150" s="36"/>
      <c r="V1150" s="36"/>
      <c r="W1150" s="36"/>
      <c r="X1150" s="36"/>
      <c r="Y1150" s="36"/>
      <c r="Z1150" s="36"/>
      <c r="AA1150" s="36"/>
      <c r="AB1150" s="36"/>
      <c r="AC1150" s="36"/>
      <c r="AD1150" s="36"/>
      <c r="AE1150" s="36"/>
      <c r="AT1150" s="19" t="s">
        <v>334</v>
      </c>
      <c r="AU1150" s="19" t="s">
        <v>87</v>
      </c>
    </row>
    <row r="1151" spans="1:65" s="13" customFormat="1" ht="11.25">
      <c r="B1151" s="201"/>
      <c r="C1151" s="202"/>
      <c r="D1151" s="195" t="s">
        <v>336</v>
      </c>
      <c r="E1151" s="203" t="s">
        <v>19</v>
      </c>
      <c r="F1151" s="204" t="s">
        <v>1262</v>
      </c>
      <c r="G1151" s="202"/>
      <c r="H1151" s="205">
        <v>1</v>
      </c>
      <c r="I1151" s="206"/>
      <c r="J1151" s="202"/>
      <c r="K1151" s="202"/>
      <c r="L1151" s="207"/>
      <c r="M1151" s="208"/>
      <c r="N1151" s="209"/>
      <c r="O1151" s="209"/>
      <c r="P1151" s="209"/>
      <c r="Q1151" s="209"/>
      <c r="R1151" s="209"/>
      <c r="S1151" s="209"/>
      <c r="T1151" s="210"/>
      <c r="AT1151" s="211" t="s">
        <v>336</v>
      </c>
      <c r="AU1151" s="211" t="s">
        <v>87</v>
      </c>
      <c r="AV1151" s="13" t="s">
        <v>87</v>
      </c>
      <c r="AW1151" s="13" t="s">
        <v>37</v>
      </c>
      <c r="AX1151" s="13" t="s">
        <v>84</v>
      </c>
      <c r="AY1151" s="211" t="s">
        <v>324</v>
      </c>
    </row>
    <row r="1152" spans="1:65" s="2" customFormat="1" ht="14.45" customHeight="1">
      <c r="A1152" s="36"/>
      <c r="B1152" s="37"/>
      <c r="C1152" s="244" t="s">
        <v>1522</v>
      </c>
      <c r="D1152" s="244" t="s">
        <v>588</v>
      </c>
      <c r="E1152" s="245" t="s">
        <v>1523</v>
      </c>
      <c r="F1152" s="246" t="s">
        <v>1524</v>
      </c>
      <c r="G1152" s="247" t="s">
        <v>1525</v>
      </c>
      <c r="H1152" s="248">
        <v>1</v>
      </c>
      <c r="I1152" s="249"/>
      <c r="J1152" s="250">
        <f>ROUND(I1152*H1152,2)</f>
        <v>0</v>
      </c>
      <c r="K1152" s="246" t="s">
        <v>19</v>
      </c>
      <c r="L1152" s="251"/>
      <c r="M1152" s="252" t="s">
        <v>19</v>
      </c>
      <c r="N1152" s="253" t="s">
        <v>47</v>
      </c>
      <c r="O1152" s="66"/>
      <c r="P1152" s="191">
        <f>O1152*H1152</f>
        <v>0</v>
      </c>
      <c r="Q1152" s="191">
        <v>8.1000000000000003E-2</v>
      </c>
      <c r="R1152" s="191">
        <f>Q1152*H1152</f>
        <v>8.1000000000000003E-2</v>
      </c>
      <c r="S1152" s="191">
        <v>0</v>
      </c>
      <c r="T1152" s="192">
        <f>S1152*H1152</f>
        <v>0</v>
      </c>
      <c r="U1152" s="36"/>
      <c r="V1152" s="36"/>
      <c r="W1152" s="36"/>
      <c r="X1152" s="36"/>
      <c r="Y1152" s="36"/>
      <c r="Z1152" s="36"/>
      <c r="AA1152" s="36"/>
      <c r="AB1152" s="36"/>
      <c r="AC1152" s="36"/>
      <c r="AD1152" s="36"/>
      <c r="AE1152" s="36"/>
      <c r="AR1152" s="193" t="s">
        <v>378</v>
      </c>
      <c r="AT1152" s="193" t="s">
        <v>588</v>
      </c>
      <c r="AU1152" s="193" t="s">
        <v>87</v>
      </c>
      <c r="AY1152" s="19" t="s">
        <v>324</v>
      </c>
      <c r="BE1152" s="194">
        <f>IF(N1152="základní",J1152,0)</f>
        <v>0</v>
      </c>
      <c r="BF1152" s="194">
        <f>IF(N1152="snížená",J1152,0)</f>
        <v>0</v>
      </c>
      <c r="BG1152" s="194">
        <f>IF(N1152="zákl. přenesená",J1152,0)</f>
        <v>0</v>
      </c>
      <c r="BH1152" s="194">
        <f>IF(N1152="sníž. přenesená",J1152,0)</f>
        <v>0</v>
      </c>
      <c r="BI1152" s="194">
        <f>IF(N1152="nulová",J1152,0)</f>
        <v>0</v>
      </c>
      <c r="BJ1152" s="19" t="s">
        <v>84</v>
      </c>
      <c r="BK1152" s="194">
        <f>ROUND(I1152*H1152,2)</f>
        <v>0</v>
      </c>
      <c r="BL1152" s="19" t="s">
        <v>330</v>
      </c>
      <c r="BM1152" s="193" t="s">
        <v>1526</v>
      </c>
    </row>
    <row r="1153" spans="1:65" s="2" customFormat="1" ht="11.25">
      <c r="A1153" s="36"/>
      <c r="B1153" s="37"/>
      <c r="C1153" s="38"/>
      <c r="D1153" s="195" t="s">
        <v>332</v>
      </c>
      <c r="E1153" s="38"/>
      <c r="F1153" s="196" t="s">
        <v>1524</v>
      </c>
      <c r="G1153" s="38"/>
      <c r="H1153" s="38"/>
      <c r="I1153" s="197"/>
      <c r="J1153" s="38"/>
      <c r="K1153" s="38"/>
      <c r="L1153" s="41"/>
      <c r="M1153" s="198"/>
      <c r="N1153" s="199"/>
      <c r="O1153" s="66"/>
      <c r="P1153" s="66"/>
      <c r="Q1153" s="66"/>
      <c r="R1153" s="66"/>
      <c r="S1153" s="66"/>
      <c r="T1153" s="67"/>
      <c r="U1153" s="36"/>
      <c r="V1153" s="36"/>
      <c r="W1153" s="36"/>
      <c r="X1153" s="36"/>
      <c r="Y1153" s="36"/>
      <c r="Z1153" s="36"/>
      <c r="AA1153" s="36"/>
      <c r="AB1153" s="36"/>
      <c r="AC1153" s="36"/>
      <c r="AD1153" s="36"/>
      <c r="AE1153" s="36"/>
      <c r="AT1153" s="19" t="s">
        <v>332</v>
      </c>
      <c r="AU1153" s="19" t="s">
        <v>87</v>
      </c>
    </row>
    <row r="1154" spans="1:65" s="13" customFormat="1" ht="11.25">
      <c r="B1154" s="201"/>
      <c r="C1154" s="202"/>
      <c r="D1154" s="195" t="s">
        <v>336</v>
      </c>
      <c r="E1154" s="203" t="s">
        <v>19</v>
      </c>
      <c r="F1154" s="204" t="s">
        <v>1262</v>
      </c>
      <c r="G1154" s="202"/>
      <c r="H1154" s="205">
        <v>1</v>
      </c>
      <c r="I1154" s="206"/>
      <c r="J1154" s="202"/>
      <c r="K1154" s="202"/>
      <c r="L1154" s="207"/>
      <c r="M1154" s="208"/>
      <c r="N1154" s="209"/>
      <c r="O1154" s="209"/>
      <c r="P1154" s="209"/>
      <c r="Q1154" s="209"/>
      <c r="R1154" s="209"/>
      <c r="S1154" s="209"/>
      <c r="T1154" s="210"/>
      <c r="AT1154" s="211" t="s">
        <v>336</v>
      </c>
      <c r="AU1154" s="211" t="s">
        <v>87</v>
      </c>
      <c r="AV1154" s="13" t="s">
        <v>87</v>
      </c>
      <c r="AW1154" s="13" t="s">
        <v>37</v>
      </c>
      <c r="AX1154" s="13" t="s">
        <v>84</v>
      </c>
      <c r="AY1154" s="211" t="s">
        <v>324</v>
      </c>
    </row>
    <row r="1155" spans="1:65" s="2" customFormat="1" ht="14.45" customHeight="1">
      <c r="A1155" s="36"/>
      <c r="B1155" s="37"/>
      <c r="C1155" s="182" t="s">
        <v>1527</v>
      </c>
      <c r="D1155" s="182" t="s">
        <v>326</v>
      </c>
      <c r="E1155" s="183" t="s">
        <v>1528</v>
      </c>
      <c r="F1155" s="184" t="s">
        <v>1529</v>
      </c>
      <c r="G1155" s="185" t="s">
        <v>1530</v>
      </c>
      <c r="H1155" s="186">
        <v>1</v>
      </c>
      <c r="I1155" s="187"/>
      <c r="J1155" s="188">
        <f>ROUND(I1155*H1155,2)</f>
        <v>0</v>
      </c>
      <c r="K1155" s="184" t="s">
        <v>19</v>
      </c>
      <c r="L1155" s="41"/>
      <c r="M1155" s="189" t="s">
        <v>19</v>
      </c>
      <c r="N1155" s="190" t="s">
        <v>47</v>
      </c>
      <c r="O1155" s="66"/>
      <c r="P1155" s="191">
        <f>O1155*H1155</f>
        <v>0</v>
      </c>
      <c r="Q1155" s="191">
        <v>0</v>
      </c>
      <c r="R1155" s="191">
        <f>Q1155*H1155</f>
        <v>0</v>
      </c>
      <c r="S1155" s="191">
        <v>0</v>
      </c>
      <c r="T1155" s="192">
        <f>S1155*H1155</f>
        <v>0</v>
      </c>
      <c r="U1155" s="36"/>
      <c r="V1155" s="36"/>
      <c r="W1155" s="36"/>
      <c r="X1155" s="36"/>
      <c r="Y1155" s="36"/>
      <c r="Z1155" s="36"/>
      <c r="AA1155" s="36"/>
      <c r="AB1155" s="36"/>
      <c r="AC1155" s="36"/>
      <c r="AD1155" s="36"/>
      <c r="AE1155" s="36"/>
      <c r="AR1155" s="193" t="s">
        <v>330</v>
      </c>
      <c r="AT1155" s="193" t="s">
        <v>326</v>
      </c>
      <c r="AU1155" s="193" t="s">
        <v>87</v>
      </c>
      <c r="AY1155" s="19" t="s">
        <v>324</v>
      </c>
      <c r="BE1155" s="194">
        <f>IF(N1155="základní",J1155,0)</f>
        <v>0</v>
      </c>
      <c r="BF1155" s="194">
        <f>IF(N1155="snížená",J1155,0)</f>
        <v>0</v>
      </c>
      <c r="BG1155" s="194">
        <f>IF(N1155="zákl. přenesená",J1155,0)</f>
        <v>0</v>
      </c>
      <c r="BH1155" s="194">
        <f>IF(N1155="sníž. přenesená",J1155,0)</f>
        <v>0</v>
      </c>
      <c r="BI1155" s="194">
        <f>IF(N1155="nulová",J1155,0)</f>
        <v>0</v>
      </c>
      <c r="BJ1155" s="19" t="s">
        <v>84</v>
      </c>
      <c r="BK1155" s="194">
        <f>ROUND(I1155*H1155,2)</f>
        <v>0</v>
      </c>
      <c r="BL1155" s="19" t="s">
        <v>330</v>
      </c>
      <c r="BM1155" s="193" t="s">
        <v>1531</v>
      </c>
    </row>
    <row r="1156" spans="1:65" s="2" customFormat="1" ht="87.75">
      <c r="A1156" s="36"/>
      <c r="B1156" s="37"/>
      <c r="C1156" s="38"/>
      <c r="D1156" s="195" t="s">
        <v>332</v>
      </c>
      <c r="E1156" s="38"/>
      <c r="F1156" s="196" t="s">
        <v>1532</v>
      </c>
      <c r="G1156" s="38"/>
      <c r="H1156" s="38"/>
      <c r="I1156" s="197"/>
      <c r="J1156" s="38"/>
      <c r="K1156" s="38"/>
      <c r="L1156" s="41"/>
      <c r="M1156" s="198"/>
      <c r="N1156" s="199"/>
      <c r="O1156" s="66"/>
      <c r="P1156" s="66"/>
      <c r="Q1156" s="66"/>
      <c r="R1156" s="66"/>
      <c r="S1156" s="66"/>
      <c r="T1156" s="67"/>
      <c r="U1156" s="36"/>
      <c r="V1156" s="36"/>
      <c r="W1156" s="36"/>
      <c r="X1156" s="36"/>
      <c r="Y1156" s="36"/>
      <c r="Z1156" s="36"/>
      <c r="AA1156" s="36"/>
      <c r="AB1156" s="36"/>
      <c r="AC1156" s="36"/>
      <c r="AD1156" s="36"/>
      <c r="AE1156" s="36"/>
      <c r="AT1156" s="19" t="s">
        <v>332</v>
      </c>
      <c r="AU1156" s="19" t="s">
        <v>87</v>
      </c>
    </row>
    <row r="1157" spans="1:65" s="13" customFormat="1" ht="11.25">
      <c r="B1157" s="201"/>
      <c r="C1157" s="202"/>
      <c r="D1157" s="195" t="s">
        <v>336</v>
      </c>
      <c r="E1157" s="203" t="s">
        <v>19</v>
      </c>
      <c r="F1157" s="204" t="s">
        <v>1533</v>
      </c>
      <c r="G1157" s="202"/>
      <c r="H1157" s="205">
        <v>1</v>
      </c>
      <c r="I1157" s="206"/>
      <c r="J1157" s="202"/>
      <c r="K1157" s="202"/>
      <c r="L1157" s="207"/>
      <c r="M1157" s="208"/>
      <c r="N1157" s="209"/>
      <c r="O1157" s="209"/>
      <c r="P1157" s="209"/>
      <c r="Q1157" s="209"/>
      <c r="R1157" s="209"/>
      <c r="S1157" s="209"/>
      <c r="T1157" s="210"/>
      <c r="AT1157" s="211" t="s">
        <v>336</v>
      </c>
      <c r="AU1157" s="211" t="s">
        <v>87</v>
      </c>
      <c r="AV1157" s="13" t="s">
        <v>87</v>
      </c>
      <c r="AW1157" s="13" t="s">
        <v>37</v>
      </c>
      <c r="AX1157" s="13" t="s">
        <v>84</v>
      </c>
      <c r="AY1157" s="211" t="s">
        <v>324</v>
      </c>
    </row>
    <row r="1158" spans="1:65" s="2" customFormat="1" ht="14.45" customHeight="1">
      <c r="A1158" s="36"/>
      <c r="B1158" s="37"/>
      <c r="C1158" s="182" t="s">
        <v>1534</v>
      </c>
      <c r="D1158" s="182" t="s">
        <v>326</v>
      </c>
      <c r="E1158" s="183" t="s">
        <v>1535</v>
      </c>
      <c r="F1158" s="184" t="s">
        <v>1536</v>
      </c>
      <c r="G1158" s="185" t="s">
        <v>1530</v>
      </c>
      <c r="H1158" s="186">
        <v>1</v>
      </c>
      <c r="I1158" s="187"/>
      <c r="J1158" s="188">
        <f>ROUND(I1158*H1158,2)</f>
        <v>0</v>
      </c>
      <c r="K1158" s="184" t="s">
        <v>19</v>
      </c>
      <c r="L1158" s="41"/>
      <c r="M1158" s="189" t="s">
        <v>19</v>
      </c>
      <c r="N1158" s="190" t="s">
        <v>47</v>
      </c>
      <c r="O1158" s="66"/>
      <c r="P1158" s="191">
        <f>O1158*H1158</f>
        <v>0</v>
      </c>
      <c r="Q1158" s="191">
        <v>0</v>
      </c>
      <c r="R1158" s="191">
        <f>Q1158*H1158</f>
        <v>0</v>
      </c>
      <c r="S1158" s="191">
        <v>0</v>
      </c>
      <c r="T1158" s="192">
        <f>S1158*H1158</f>
        <v>0</v>
      </c>
      <c r="U1158" s="36"/>
      <c r="V1158" s="36"/>
      <c r="W1158" s="36"/>
      <c r="X1158" s="36"/>
      <c r="Y1158" s="36"/>
      <c r="Z1158" s="36"/>
      <c r="AA1158" s="36"/>
      <c r="AB1158" s="36"/>
      <c r="AC1158" s="36"/>
      <c r="AD1158" s="36"/>
      <c r="AE1158" s="36"/>
      <c r="AR1158" s="193" t="s">
        <v>330</v>
      </c>
      <c r="AT1158" s="193" t="s">
        <v>326</v>
      </c>
      <c r="AU1158" s="193" t="s">
        <v>87</v>
      </c>
      <c r="AY1158" s="19" t="s">
        <v>324</v>
      </c>
      <c r="BE1158" s="194">
        <f>IF(N1158="základní",J1158,0)</f>
        <v>0</v>
      </c>
      <c r="BF1158" s="194">
        <f>IF(N1158="snížená",J1158,0)</f>
        <v>0</v>
      </c>
      <c r="BG1158" s="194">
        <f>IF(N1158="zákl. přenesená",J1158,0)</f>
        <v>0</v>
      </c>
      <c r="BH1158" s="194">
        <f>IF(N1158="sníž. přenesená",J1158,0)</f>
        <v>0</v>
      </c>
      <c r="BI1158" s="194">
        <f>IF(N1158="nulová",J1158,0)</f>
        <v>0</v>
      </c>
      <c r="BJ1158" s="19" t="s">
        <v>84</v>
      </c>
      <c r="BK1158" s="194">
        <f>ROUND(I1158*H1158,2)</f>
        <v>0</v>
      </c>
      <c r="BL1158" s="19" t="s">
        <v>330</v>
      </c>
      <c r="BM1158" s="193" t="s">
        <v>1537</v>
      </c>
    </row>
    <row r="1159" spans="1:65" s="2" customFormat="1" ht="19.5">
      <c r="A1159" s="36"/>
      <c r="B1159" s="37"/>
      <c r="C1159" s="38"/>
      <c r="D1159" s="195" t="s">
        <v>332</v>
      </c>
      <c r="E1159" s="38"/>
      <c r="F1159" s="196" t="s">
        <v>1538</v>
      </c>
      <c r="G1159" s="38"/>
      <c r="H1159" s="38"/>
      <c r="I1159" s="197"/>
      <c r="J1159" s="38"/>
      <c r="K1159" s="38"/>
      <c r="L1159" s="41"/>
      <c r="M1159" s="198"/>
      <c r="N1159" s="199"/>
      <c r="O1159" s="66"/>
      <c r="P1159" s="66"/>
      <c r="Q1159" s="66"/>
      <c r="R1159" s="66"/>
      <c r="S1159" s="66"/>
      <c r="T1159" s="67"/>
      <c r="U1159" s="36"/>
      <c r="V1159" s="36"/>
      <c r="W1159" s="36"/>
      <c r="X1159" s="36"/>
      <c r="Y1159" s="36"/>
      <c r="Z1159" s="36"/>
      <c r="AA1159" s="36"/>
      <c r="AB1159" s="36"/>
      <c r="AC1159" s="36"/>
      <c r="AD1159" s="36"/>
      <c r="AE1159" s="36"/>
      <c r="AT1159" s="19" t="s">
        <v>332</v>
      </c>
      <c r="AU1159" s="19" t="s">
        <v>87</v>
      </c>
    </row>
    <row r="1160" spans="1:65" s="13" customFormat="1" ht="11.25">
      <c r="B1160" s="201"/>
      <c r="C1160" s="202"/>
      <c r="D1160" s="195" t="s">
        <v>336</v>
      </c>
      <c r="E1160" s="203" t="s">
        <v>19</v>
      </c>
      <c r="F1160" s="204" t="s">
        <v>1539</v>
      </c>
      <c r="G1160" s="202"/>
      <c r="H1160" s="205">
        <v>1</v>
      </c>
      <c r="I1160" s="206"/>
      <c r="J1160" s="202"/>
      <c r="K1160" s="202"/>
      <c r="L1160" s="207"/>
      <c r="M1160" s="208"/>
      <c r="N1160" s="209"/>
      <c r="O1160" s="209"/>
      <c r="P1160" s="209"/>
      <c r="Q1160" s="209"/>
      <c r="R1160" s="209"/>
      <c r="S1160" s="209"/>
      <c r="T1160" s="210"/>
      <c r="AT1160" s="211" t="s">
        <v>336</v>
      </c>
      <c r="AU1160" s="211" t="s">
        <v>87</v>
      </c>
      <c r="AV1160" s="13" t="s">
        <v>87</v>
      </c>
      <c r="AW1160" s="13" t="s">
        <v>37</v>
      </c>
      <c r="AX1160" s="13" t="s">
        <v>84</v>
      </c>
      <c r="AY1160" s="211" t="s">
        <v>324</v>
      </c>
    </row>
    <row r="1161" spans="1:65" s="2" customFormat="1" ht="14.45" customHeight="1">
      <c r="A1161" s="36"/>
      <c r="B1161" s="37"/>
      <c r="C1161" s="182" t="s">
        <v>1540</v>
      </c>
      <c r="D1161" s="182" t="s">
        <v>326</v>
      </c>
      <c r="E1161" s="183" t="s">
        <v>1541</v>
      </c>
      <c r="F1161" s="184" t="s">
        <v>1542</v>
      </c>
      <c r="G1161" s="185" t="s">
        <v>1530</v>
      </c>
      <c r="H1161" s="186">
        <v>1</v>
      </c>
      <c r="I1161" s="187"/>
      <c r="J1161" s="188">
        <f>ROUND(I1161*H1161,2)</f>
        <v>0</v>
      </c>
      <c r="K1161" s="184" t="s">
        <v>19</v>
      </c>
      <c r="L1161" s="41"/>
      <c r="M1161" s="189" t="s">
        <v>19</v>
      </c>
      <c r="N1161" s="190" t="s">
        <v>47</v>
      </c>
      <c r="O1161" s="66"/>
      <c r="P1161" s="191">
        <f>O1161*H1161</f>
        <v>0</v>
      </c>
      <c r="Q1161" s="191">
        <v>0</v>
      </c>
      <c r="R1161" s="191">
        <f>Q1161*H1161</f>
        <v>0</v>
      </c>
      <c r="S1161" s="191">
        <v>0</v>
      </c>
      <c r="T1161" s="192">
        <f>S1161*H1161</f>
        <v>0</v>
      </c>
      <c r="U1161" s="36"/>
      <c r="V1161" s="36"/>
      <c r="W1161" s="36"/>
      <c r="X1161" s="36"/>
      <c r="Y1161" s="36"/>
      <c r="Z1161" s="36"/>
      <c r="AA1161" s="36"/>
      <c r="AB1161" s="36"/>
      <c r="AC1161" s="36"/>
      <c r="AD1161" s="36"/>
      <c r="AE1161" s="36"/>
      <c r="AR1161" s="193" t="s">
        <v>330</v>
      </c>
      <c r="AT1161" s="193" t="s">
        <v>326</v>
      </c>
      <c r="AU1161" s="193" t="s">
        <v>87</v>
      </c>
      <c r="AY1161" s="19" t="s">
        <v>324</v>
      </c>
      <c r="BE1161" s="194">
        <f>IF(N1161="základní",J1161,0)</f>
        <v>0</v>
      </c>
      <c r="BF1161" s="194">
        <f>IF(N1161="snížená",J1161,0)</f>
        <v>0</v>
      </c>
      <c r="BG1161" s="194">
        <f>IF(N1161="zákl. přenesená",J1161,0)</f>
        <v>0</v>
      </c>
      <c r="BH1161" s="194">
        <f>IF(N1161="sníž. přenesená",J1161,0)</f>
        <v>0</v>
      </c>
      <c r="BI1161" s="194">
        <f>IF(N1161="nulová",J1161,0)</f>
        <v>0</v>
      </c>
      <c r="BJ1161" s="19" t="s">
        <v>84</v>
      </c>
      <c r="BK1161" s="194">
        <f>ROUND(I1161*H1161,2)</f>
        <v>0</v>
      </c>
      <c r="BL1161" s="19" t="s">
        <v>330</v>
      </c>
      <c r="BM1161" s="193" t="s">
        <v>1543</v>
      </c>
    </row>
    <row r="1162" spans="1:65" s="2" customFormat="1" ht="39">
      <c r="A1162" s="36"/>
      <c r="B1162" s="37"/>
      <c r="C1162" s="38"/>
      <c r="D1162" s="195" t="s">
        <v>332</v>
      </c>
      <c r="E1162" s="38"/>
      <c r="F1162" s="196" t="s">
        <v>1544</v>
      </c>
      <c r="G1162" s="38"/>
      <c r="H1162" s="38"/>
      <c r="I1162" s="197"/>
      <c r="J1162" s="38"/>
      <c r="K1162" s="38"/>
      <c r="L1162" s="41"/>
      <c r="M1162" s="198"/>
      <c r="N1162" s="199"/>
      <c r="O1162" s="66"/>
      <c r="P1162" s="66"/>
      <c r="Q1162" s="66"/>
      <c r="R1162" s="66"/>
      <c r="S1162" s="66"/>
      <c r="T1162" s="67"/>
      <c r="U1162" s="36"/>
      <c r="V1162" s="36"/>
      <c r="W1162" s="36"/>
      <c r="X1162" s="36"/>
      <c r="Y1162" s="36"/>
      <c r="Z1162" s="36"/>
      <c r="AA1162" s="36"/>
      <c r="AB1162" s="36"/>
      <c r="AC1162" s="36"/>
      <c r="AD1162" s="36"/>
      <c r="AE1162" s="36"/>
      <c r="AT1162" s="19" t="s">
        <v>332</v>
      </c>
      <c r="AU1162" s="19" t="s">
        <v>87</v>
      </c>
    </row>
    <row r="1163" spans="1:65" s="2" customFormat="1" ht="19.5">
      <c r="A1163" s="36"/>
      <c r="B1163" s="37"/>
      <c r="C1163" s="38"/>
      <c r="D1163" s="195" t="s">
        <v>727</v>
      </c>
      <c r="E1163" s="38"/>
      <c r="F1163" s="200" t="s">
        <v>1545</v>
      </c>
      <c r="G1163" s="38"/>
      <c r="H1163" s="38"/>
      <c r="I1163" s="197"/>
      <c r="J1163" s="38"/>
      <c r="K1163" s="38"/>
      <c r="L1163" s="41"/>
      <c r="M1163" s="198"/>
      <c r="N1163" s="199"/>
      <c r="O1163" s="66"/>
      <c r="P1163" s="66"/>
      <c r="Q1163" s="66"/>
      <c r="R1163" s="66"/>
      <c r="S1163" s="66"/>
      <c r="T1163" s="67"/>
      <c r="U1163" s="36"/>
      <c r="V1163" s="36"/>
      <c r="W1163" s="36"/>
      <c r="X1163" s="36"/>
      <c r="Y1163" s="36"/>
      <c r="Z1163" s="36"/>
      <c r="AA1163" s="36"/>
      <c r="AB1163" s="36"/>
      <c r="AC1163" s="36"/>
      <c r="AD1163" s="36"/>
      <c r="AE1163" s="36"/>
      <c r="AT1163" s="19" t="s">
        <v>727</v>
      </c>
      <c r="AU1163" s="19" t="s">
        <v>87</v>
      </c>
    </row>
    <row r="1164" spans="1:65" s="13" customFormat="1" ht="11.25">
      <c r="B1164" s="201"/>
      <c r="C1164" s="202"/>
      <c r="D1164" s="195" t="s">
        <v>336</v>
      </c>
      <c r="E1164" s="203" t="s">
        <v>19</v>
      </c>
      <c r="F1164" s="204" t="s">
        <v>1546</v>
      </c>
      <c r="G1164" s="202"/>
      <c r="H1164" s="205">
        <v>1</v>
      </c>
      <c r="I1164" s="206"/>
      <c r="J1164" s="202"/>
      <c r="K1164" s="202"/>
      <c r="L1164" s="207"/>
      <c r="M1164" s="208"/>
      <c r="N1164" s="209"/>
      <c r="O1164" s="209"/>
      <c r="P1164" s="209"/>
      <c r="Q1164" s="209"/>
      <c r="R1164" s="209"/>
      <c r="S1164" s="209"/>
      <c r="T1164" s="210"/>
      <c r="AT1164" s="211" t="s">
        <v>336</v>
      </c>
      <c r="AU1164" s="211" t="s">
        <v>87</v>
      </c>
      <c r="AV1164" s="13" t="s">
        <v>87</v>
      </c>
      <c r="AW1164" s="13" t="s">
        <v>37</v>
      </c>
      <c r="AX1164" s="13" t="s">
        <v>84</v>
      </c>
      <c r="AY1164" s="211" t="s">
        <v>324</v>
      </c>
    </row>
    <row r="1165" spans="1:65" s="2" customFormat="1" ht="14.45" customHeight="1">
      <c r="A1165" s="36"/>
      <c r="B1165" s="37"/>
      <c r="C1165" s="182" t="s">
        <v>1547</v>
      </c>
      <c r="D1165" s="182" t="s">
        <v>326</v>
      </c>
      <c r="E1165" s="183" t="s">
        <v>1548</v>
      </c>
      <c r="F1165" s="184" t="s">
        <v>1549</v>
      </c>
      <c r="G1165" s="185" t="s">
        <v>190</v>
      </c>
      <c r="H1165" s="186">
        <v>2</v>
      </c>
      <c r="I1165" s="187"/>
      <c r="J1165" s="188">
        <f>ROUND(I1165*H1165,2)</f>
        <v>0</v>
      </c>
      <c r="K1165" s="184" t="s">
        <v>19</v>
      </c>
      <c r="L1165" s="41"/>
      <c r="M1165" s="189" t="s">
        <v>19</v>
      </c>
      <c r="N1165" s="190" t="s">
        <v>47</v>
      </c>
      <c r="O1165" s="66"/>
      <c r="P1165" s="191">
        <f>O1165*H1165</f>
        <v>0</v>
      </c>
      <c r="Q1165" s="191">
        <v>0</v>
      </c>
      <c r="R1165" s="191">
        <f>Q1165*H1165</f>
        <v>0</v>
      </c>
      <c r="S1165" s="191">
        <v>0</v>
      </c>
      <c r="T1165" s="192">
        <f>S1165*H1165</f>
        <v>0</v>
      </c>
      <c r="U1165" s="36"/>
      <c r="V1165" s="36"/>
      <c r="W1165" s="36"/>
      <c r="X1165" s="36"/>
      <c r="Y1165" s="36"/>
      <c r="Z1165" s="36"/>
      <c r="AA1165" s="36"/>
      <c r="AB1165" s="36"/>
      <c r="AC1165" s="36"/>
      <c r="AD1165" s="36"/>
      <c r="AE1165" s="36"/>
      <c r="AR1165" s="193" t="s">
        <v>330</v>
      </c>
      <c r="AT1165" s="193" t="s">
        <v>326</v>
      </c>
      <c r="AU1165" s="193" t="s">
        <v>87</v>
      </c>
      <c r="AY1165" s="19" t="s">
        <v>324</v>
      </c>
      <c r="BE1165" s="194">
        <f>IF(N1165="základní",J1165,0)</f>
        <v>0</v>
      </c>
      <c r="BF1165" s="194">
        <f>IF(N1165="snížená",J1165,0)</f>
        <v>0</v>
      </c>
      <c r="BG1165" s="194">
        <f>IF(N1165="zákl. přenesená",J1165,0)</f>
        <v>0</v>
      </c>
      <c r="BH1165" s="194">
        <f>IF(N1165="sníž. přenesená",J1165,0)</f>
        <v>0</v>
      </c>
      <c r="BI1165" s="194">
        <f>IF(N1165="nulová",J1165,0)</f>
        <v>0</v>
      </c>
      <c r="BJ1165" s="19" t="s">
        <v>84</v>
      </c>
      <c r="BK1165" s="194">
        <f>ROUND(I1165*H1165,2)</f>
        <v>0</v>
      </c>
      <c r="BL1165" s="19" t="s">
        <v>330</v>
      </c>
      <c r="BM1165" s="193" t="s">
        <v>1550</v>
      </c>
    </row>
    <row r="1166" spans="1:65" s="2" customFormat="1" ht="11.25">
      <c r="A1166" s="36"/>
      <c r="B1166" s="37"/>
      <c r="C1166" s="38"/>
      <c r="D1166" s="195" t="s">
        <v>332</v>
      </c>
      <c r="E1166" s="38"/>
      <c r="F1166" s="196" t="s">
        <v>1549</v>
      </c>
      <c r="G1166" s="38"/>
      <c r="H1166" s="38"/>
      <c r="I1166" s="197"/>
      <c r="J1166" s="38"/>
      <c r="K1166" s="38"/>
      <c r="L1166" s="41"/>
      <c r="M1166" s="198"/>
      <c r="N1166" s="199"/>
      <c r="O1166" s="66"/>
      <c r="P1166" s="66"/>
      <c r="Q1166" s="66"/>
      <c r="R1166" s="66"/>
      <c r="S1166" s="66"/>
      <c r="T1166" s="67"/>
      <c r="U1166" s="36"/>
      <c r="V1166" s="36"/>
      <c r="W1166" s="36"/>
      <c r="X1166" s="36"/>
      <c r="Y1166" s="36"/>
      <c r="Z1166" s="36"/>
      <c r="AA1166" s="36"/>
      <c r="AB1166" s="36"/>
      <c r="AC1166" s="36"/>
      <c r="AD1166" s="36"/>
      <c r="AE1166" s="36"/>
      <c r="AT1166" s="19" t="s">
        <v>332</v>
      </c>
      <c r="AU1166" s="19" t="s">
        <v>87</v>
      </c>
    </row>
    <row r="1167" spans="1:65" s="12" customFormat="1" ht="22.9" customHeight="1">
      <c r="B1167" s="166"/>
      <c r="C1167" s="167"/>
      <c r="D1167" s="168" t="s">
        <v>75</v>
      </c>
      <c r="E1167" s="180" t="s">
        <v>408</v>
      </c>
      <c r="F1167" s="180" t="s">
        <v>1551</v>
      </c>
      <c r="G1167" s="167"/>
      <c r="H1167" s="167"/>
      <c r="I1167" s="170"/>
      <c r="J1167" s="181">
        <f>BK1167</f>
        <v>0</v>
      </c>
      <c r="K1167" s="167"/>
      <c r="L1167" s="172"/>
      <c r="M1167" s="173"/>
      <c r="N1167" s="174"/>
      <c r="O1167" s="174"/>
      <c r="P1167" s="175">
        <f>SUM(P1168:P1425)</f>
        <v>0</v>
      </c>
      <c r="Q1167" s="174"/>
      <c r="R1167" s="175">
        <f>SUM(R1168:R1425)</f>
        <v>85.547769649999978</v>
      </c>
      <c r="S1167" s="174"/>
      <c r="T1167" s="176">
        <f>SUM(T1168:T1425)</f>
        <v>88.418244999999999</v>
      </c>
      <c r="AR1167" s="177" t="s">
        <v>84</v>
      </c>
      <c r="AT1167" s="178" t="s">
        <v>75</v>
      </c>
      <c r="AU1167" s="178" t="s">
        <v>84</v>
      </c>
      <c r="AY1167" s="177" t="s">
        <v>324</v>
      </c>
      <c r="BK1167" s="179">
        <f>SUM(BK1168:BK1425)</f>
        <v>0</v>
      </c>
    </row>
    <row r="1168" spans="1:65" s="2" customFormat="1" ht="14.45" customHeight="1">
      <c r="A1168" s="36"/>
      <c r="B1168" s="37"/>
      <c r="C1168" s="182" t="s">
        <v>1552</v>
      </c>
      <c r="D1168" s="182" t="s">
        <v>326</v>
      </c>
      <c r="E1168" s="183" t="s">
        <v>1553</v>
      </c>
      <c r="F1168" s="184" t="s">
        <v>1554</v>
      </c>
      <c r="G1168" s="185" t="s">
        <v>186</v>
      </c>
      <c r="H1168" s="186">
        <v>94.1</v>
      </c>
      <c r="I1168" s="187"/>
      <c r="J1168" s="188">
        <f>ROUND(I1168*H1168,2)</f>
        <v>0</v>
      </c>
      <c r="K1168" s="184" t="s">
        <v>329</v>
      </c>
      <c r="L1168" s="41"/>
      <c r="M1168" s="189" t="s">
        <v>19</v>
      </c>
      <c r="N1168" s="190" t="s">
        <v>47</v>
      </c>
      <c r="O1168" s="66"/>
      <c r="P1168" s="191">
        <f>O1168*H1168</f>
        <v>0</v>
      </c>
      <c r="Q1168" s="191">
        <v>8.4000000000000003E-4</v>
      </c>
      <c r="R1168" s="191">
        <f>Q1168*H1168</f>
        <v>7.9044000000000003E-2</v>
      </c>
      <c r="S1168" s="191">
        <v>0</v>
      </c>
      <c r="T1168" s="192">
        <f>S1168*H1168</f>
        <v>0</v>
      </c>
      <c r="U1168" s="36"/>
      <c r="V1168" s="36"/>
      <c r="W1168" s="36"/>
      <c r="X1168" s="36"/>
      <c r="Y1168" s="36"/>
      <c r="Z1168" s="36"/>
      <c r="AA1168" s="36"/>
      <c r="AB1168" s="36"/>
      <c r="AC1168" s="36"/>
      <c r="AD1168" s="36"/>
      <c r="AE1168" s="36"/>
      <c r="AR1168" s="193" t="s">
        <v>330</v>
      </c>
      <c r="AT1168" s="193" t="s">
        <v>326</v>
      </c>
      <c r="AU1168" s="193" t="s">
        <v>87</v>
      </c>
      <c r="AY1168" s="19" t="s">
        <v>324</v>
      </c>
      <c r="BE1168" s="194">
        <f>IF(N1168="základní",J1168,0)</f>
        <v>0</v>
      </c>
      <c r="BF1168" s="194">
        <f>IF(N1168="snížená",J1168,0)</f>
        <v>0</v>
      </c>
      <c r="BG1168" s="194">
        <f>IF(N1168="zákl. přenesená",J1168,0)</f>
        <v>0</v>
      </c>
      <c r="BH1168" s="194">
        <f>IF(N1168="sníž. přenesená",J1168,0)</f>
        <v>0</v>
      </c>
      <c r="BI1168" s="194">
        <f>IF(N1168="nulová",J1168,0)</f>
        <v>0</v>
      </c>
      <c r="BJ1168" s="19" t="s">
        <v>84</v>
      </c>
      <c r="BK1168" s="194">
        <f>ROUND(I1168*H1168,2)</f>
        <v>0</v>
      </c>
      <c r="BL1168" s="19" t="s">
        <v>330</v>
      </c>
      <c r="BM1168" s="193" t="s">
        <v>1555</v>
      </c>
    </row>
    <row r="1169" spans="1:65" s="2" customFormat="1" ht="11.25">
      <c r="A1169" s="36"/>
      <c r="B1169" s="37"/>
      <c r="C1169" s="38"/>
      <c r="D1169" s="195" t="s">
        <v>332</v>
      </c>
      <c r="E1169" s="38"/>
      <c r="F1169" s="196" t="s">
        <v>1554</v>
      </c>
      <c r="G1169" s="38"/>
      <c r="H1169" s="38"/>
      <c r="I1169" s="197"/>
      <c r="J1169" s="38"/>
      <c r="K1169" s="38"/>
      <c r="L1169" s="41"/>
      <c r="M1169" s="198"/>
      <c r="N1169" s="199"/>
      <c r="O1169" s="66"/>
      <c r="P1169" s="66"/>
      <c r="Q1169" s="66"/>
      <c r="R1169" s="66"/>
      <c r="S1169" s="66"/>
      <c r="T1169" s="67"/>
      <c r="U1169" s="36"/>
      <c r="V1169" s="36"/>
      <c r="W1169" s="36"/>
      <c r="X1169" s="36"/>
      <c r="Y1169" s="36"/>
      <c r="Z1169" s="36"/>
      <c r="AA1169" s="36"/>
      <c r="AB1169" s="36"/>
      <c r="AC1169" s="36"/>
      <c r="AD1169" s="36"/>
      <c r="AE1169" s="36"/>
      <c r="AT1169" s="19" t="s">
        <v>332</v>
      </c>
      <c r="AU1169" s="19" t="s">
        <v>87</v>
      </c>
    </row>
    <row r="1170" spans="1:65" s="2" customFormat="1" ht="107.25">
      <c r="A1170" s="36"/>
      <c r="B1170" s="37"/>
      <c r="C1170" s="38"/>
      <c r="D1170" s="195" t="s">
        <v>334</v>
      </c>
      <c r="E1170" s="38"/>
      <c r="F1170" s="200" t="s">
        <v>1556</v>
      </c>
      <c r="G1170" s="38"/>
      <c r="H1170" s="38"/>
      <c r="I1170" s="197"/>
      <c r="J1170" s="38"/>
      <c r="K1170" s="38"/>
      <c r="L1170" s="41"/>
      <c r="M1170" s="198"/>
      <c r="N1170" s="199"/>
      <c r="O1170" s="66"/>
      <c r="P1170" s="66"/>
      <c r="Q1170" s="66"/>
      <c r="R1170" s="66"/>
      <c r="S1170" s="66"/>
      <c r="T1170" s="67"/>
      <c r="U1170" s="36"/>
      <c r="V1170" s="36"/>
      <c r="W1170" s="36"/>
      <c r="X1170" s="36"/>
      <c r="Y1170" s="36"/>
      <c r="Z1170" s="36"/>
      <c r="AA1170" s="36"/>
      <c r="AB1170" s="36"/>
      <c r="AC1170" s="36"/>
      <c r="AD1170" s="36"/>
      <c r="AE1170" s="36"/>
      <c r="AT1170" s="19" t="s">
        <v>334</v>
      </c>
      <c r="AU1170" s="19" t="s">
        <v>87</v>
      </c>
    </row>
    <row r="1171" spans="1:65" s="15" customFormat="1" ht="11.25">
      <c r="B1171" s="223"/>
      <c r="C1171" s="224"/>
      <c r="D1171" s="195" t="s">
        <v>336</v>
      </c>
      <c r="E1171" s="225" t="s">
        <v>19</v>
      </c>
      <c r="F1171" s="226" t="s">
        <v>1557</v>
      </c>
      <c r="G1171" s="224"/>
      <c r="H1171" s="225" t="s">
        <v>19</v>
      </c>
      <c r="I1171" s="227"/>
      <c r="J1171" s="224"/>
      <c r="K1171" s="224"/>
      <c r="L1171" s="228"/>
      <c r="M1171" s="229"/>
      <c r="N1171" s="230"/>
      <c r="O1171" s="230"/>
      <c r="P1171" s="230"/>
      <c r="Q1171" s="230"/>
      <c r="R1171" s="230"/>
      <c r="S1171" s="230"/>
      <c r="T1171" s="231"/>
      <c r="AT1171" s="232" t="s">
        <v>336</v>
      </c>
      <c r="AU1171" s="232" t="s">
        <v>87</v>
      </c>
      <c r="AV1171" s="15" t="s">
        <v>84</v>
      </c>
      <c r="AW1171" s="15" t="s">
        <v>37</v>
      </c>
      <c r="AX1171" s="15" t="s">
        <v>76</v>
      </c>
      <c r="AY1171" s="232" t="s">
        <v>324</v>
      </c>
    </row>
    <row r="1172" spans="1:65" s="13" customFormat="1" ht="11.25">
      <c r="B1172" s="201"/>
      <c r="C1172" s="202"/>
      <c r="D1172" s="195" t="s">
        <v>336</v>
      </c>
      <c r="E1172" s="203" t="s">
        <v>19</v>
      </c>
      <c r="F1172" s="204" t="s">
        <v>1558</v>
      </c>
      <c r="G1172" s="202"/>
      <c r="H1172" s="205">
        <v>29.5</v>
      </c>
      <c r="I1172" s="206"/>
      <c r="J1172" s="202"/>
      <c r="K1172" s="202"/>
      <c r="L1172" s="207"/>
      <c r="M1172" s="208"/>
      <c r="N1172" s="209"/>
      <c r="O1172" s="209"/>
      <c r="P1172" s="209"/>
      <c r="Q1172" s="209"/>
      <c r="R1172" s="209"/>
      <c r="S1172" s="209"/>
      <c r="T1172" s="210"/>
      <c r="AT1172" s="211" t="s">
        <v>336</v>
      </c>
      <c r="AU1172" s="211" t="s">
        <v>87</v>
      </c>
      <c r="AV1172" s="13" t="s">
        <v>87</v>
      </c>
      <c r="AW1172" s="13" t="s">
        <v>37</v>
      </c>
      <c r="AX1172" s="13" t="s">
        <v>76</v>
      </c>
      <c r="AY1172" s="211" t="s">
        <v>324</v>
      </c>
    </row>
    <row r="1173" spans="1:65" s="13" customFormat="1" ht="11.25">
      <c r="B1173" s="201"/>
      <c r="C1173" s="202"/>
      <c r="D1173" s="195" t="s">
        <v>336</v>
      </c>
      <c r="E1173" s="203" t="s">
        <v>19</v>
      </c>
      <c r="F1173" s="204" t="s">
        <v>1559</v>
      </c>
      <c r="G1173" s="202"/>
      <c r="H1173" s="205">
        <v>23.3</v>
      </c>
      <c r="I1173" s="206"/>
      <c r="J1173" s="202"/>
      <c r="K1173" s="202"/>
      <c r="L1173" s="207"/>
      <c r="M1173" s="208"/>
      <c r="N1173" s="209"/>
      <c r="O1173" s="209"/>
      <c r="P1173" s="209"/>
      <c r="Q1173" s="209"/>
      <c r="R1173" s="209"/>
      <c r="S1173" s="209"/>
      <c r="T1173" s="210"/>
      <c r="AT1173" s="211" t="s">
        <v>336</v>
      </c>
      <c r="AU1173" s="211" t="s">
        <v>87</v>
      </c>
      <c r="AV1173" s="13" t="s">
        <v>87</v>
      </c>
      <c r="AW1173" s="13" t="s">
        <v>37</v>
      </c>
      <c r="AX1173" s="13" t="s">
        <v>76</v>
      </c>
      <c r="AY1173" s="211" t="s">
        <v>324</v>
      </c>
    </row>
    <row r="1174" spans="1:65" s="13" customFormat="1" ht="11.25">
      <c r="B1174" s="201"/>
      <c r="C1174" s="202"/>
      <c r="D1174" s="195" t="s">
        <v>336</v>
      </c>
      <c r="E1174" s="203" t="s">
        <v>19</v>
      </c>
      <c r="F1174" s="204" t="s">
        <v>1560</v>
      </c>
      <c r="G1174" s="202"/>
      <c r="H1174" s="205">
        <v>38.5</v>
      </c>
      <c r="I1174" s="206"/>
      <c r="J1174" s="202"/>
      <c r="K1174" s="202"/>
      <c r="L1174" s="207"/>
      <c r="M1174" s="208"/>
      <c r="N1174" s="209"/>
      <c r="O1174" s="209"/>
      <c r="P1174" s="209"/>
      <c r="Q1174" s="209"/>
      <c r="R1174" s="209"/>
      <c r="S1174" s="209"/>
      <c r="T1174" s="210"/>
      <c r="AT1174" s="211" t="s">
        <v>336</v>
      </c>
      <c r="AU1174" s="211" t="s">
        <v>87</v>
      </c>
      <c r="AV1174" s="13" t="s">
        <v>87</v>
      </c>
      <c r="AW1174" s="13" t="s">
        <v>37</v>
      </c>
      <c r="AX1174" s="13" t="s">
        <v>76</v>
      </c>
      <c r="AY1174" s="211" t="s">
        <v>324</v>
      </c>
    </row>
    <row r="1175" spans="1:65" s="16" customFormat="1" ht="11.25">
      <c r="B1175" s="233"/>
      <c r="C1175" s="234"/>
      <c r="D1175" s="195" t="s">
        <v>336</v>
      </c>
      <c r="E1175" s="235" t="s">
        <v>19</v>
      </c>
      <c r="F1175" s="236" t="s">
        <v>550</v>
      </c>
      <c r="G1175" s="234"/>
      <c r="H1175" s="237">
        <v>91.3</v>
      </c>
      <c r="I1175" s="238"/>
      <c r="J1175" s="234"/>
      <c r="K1175" s="234"/>
      <c r="L1175" s="239"/>
      <c r="M1175" s="240"/>
      <c r="N1175" s="241"/>
      <c r="O1175" s="241"/>
      <c r="P1175" s="241"/>
      <c r="Q1175" s="241"/>
      <c r="R1175" s="241"/>
      <c r="S1175" s="241"/>
      <c r="T1175" s="242"/>
      <c r="AT1175" s="243" t="s">
        <v>336</v>
      </c>
      <c r="AU1175" s="243" t="s">
        <v>87</v>
      </c>
      <c r="AV1175" s="16" t="s">
        <v>343</v>
      </c>
      <c r="AW1175" s="16" t="s">
        <v>37</v>
      </c>
      <c r="AX1175" s="16" t="s">
        <v>76</v>
      </c>
      <c r="AY1175" s="243" t="s">
        <v>324</v>
      </c>
    </row>
    <row r="1176" spans="1:65" s="15" customFormat="1" ht="11.25">
      <c r="B1176" s="223"/>
      <c r="C1176" s="224"/>
      <c r="D1176" s="195" t="s">
        <v>336</v>
      </c>
      <c r="E1176" s="225" t="s">
        <v>19</v>
      </c>
      <c r="F1176" s="226" t="s">
        <v>1561</v>
      </c>
      <c r="G1176" s="224"/>
      <c r="H1176" s="225" t="s">
        <v>19</v>
      </c>
      <c r="I1176" s="227"/>
      <c r="J1176" s="224"/>
      <c r="K1176" s="224"/>
      <c r="L1176" s="228"/>
      <c r="M1176" s="229"/>
      <c r="N1176" s="230"/>
      <c r="O1176" s="230"/>
      <c r="P1176" s="230"/>
      <c r="Q1176" s="230"/>
      <c r="R1176" s="230"/>
      <c r="S1176" s="230"/>
      <c r="T1176" s="231"/>
      <c r="AT1176" s="232" t="s">
        <v>336</v>
      </c>
      <c r="AU1176" s="232" t="s">
        <v>87</v>
      </c>
      <c r="AV1176" s="15" t="s">
        <v>84</v>
      </c>
      <c r="AW1176" s="15" t="s">
        <v>37</v>
      </c>
      <c r="AX1176" s="15" t="s">
        <v>76</v>
      </c>
      <c r="AY1176" s="232" t="s">
        <v>324</v>
      </c>
    </row>
    <row r="1177" spans="1:65" s="13" customFormat="1" ht="11.25">
      <c r="B1177" s="201"/>
      <c r="C1177" s="202"/>
      <c r="D1177" s="195" t="s">
        <v>336</v>
      </c>
      <c r="E1177" s="203" t="s">
        <v>19</v>
      </c>
      <c r="F1177" s="204" t="s">
        <v>1562</v>
      </c>
      <c r="G1177" s="202"/>
      <c r="H1177" s="205">
        <v>1.4</v>
      </c>
      <c r="I1177" s="206"/>
      <c r="J1177" s="202"/>
      <c r="K1177" s="202"/>
      <c r="L1177" s="207"/>
      <c r="M1177" s="208"/>
      <c r="N1177" s="209"/>
      <c r="O1177" s="209"/>
      <c r="P1177" s="209"/>
      <c r="Q1177" s="209"/>
      <c r="R1177" s="209"/>
      <c r="S1177" s="209"/>
      <c r="T1177" s="210"/>
      <c r="AT1177" s="211" t="s">
        <v>336</v>
      </c>
      <c r="AU1177" s="211" t="s">
        <v>87</v>
      </c>
      <c r="AV1177" s="13" t="s">
        <v>87</v>
      </c>
      <c r="AW1177" s="13" t="s">
        <v>37</v>
      </c>
      <c r="AX1177" s="13" t="s">
        <v>76</v>
      </c>
      <c r="AY1177" s="211" t="s">
        <v>324</v>
      </c>
    </row>
    <row r="1178" spans="1:65" s="13" customFormat="1" ht="11.25">
      <c r="B1178" s="201"/>
      <c r="C1178" s="202"/>
      <c r="D1178" s="195" t="s">
        <v>336</v>
      </c>
      <c r="E1178" s="203" t="s">
        <v>19</v>
      </c>
      <c r="F1178" s="204" t="s">
        <v>1563</v>
      </c>
      <c r="G1178" s="202"/>
      <c r="H1178" s="205">
        <v>1.4</v>
      </c>
      <c r="I1178" s="206"/>
      <c r="J1178" s="202"/>
      <c r="K1178" s="202"/>
      <c r="L1178" s="207"/>
      <c r="M1178" s="208"/>
      <c r="N1178" s="209"/>
      <c r="O1178" s="209"/>
      <c r="P1178" s="209"/>
      <c r="Q1178" s="209"/>
      <c r="R1178" s="209"/>
      <c r="S1178" s="209"/>
      <c r="T1178" s="210"/>
      <c r="AT1178" s="211" t="s">
        <v>336</v>
      </c>
      <c r="AU1178" s="211" t="s">
        <v>87</v>
      </c>
      <c r="AV1178" s="13" t="s">
        <v>87</v>
      </c>
      <c r="AW1178" s="13" t="s">
        <v>37</v>
      </c>
      <c r="AX1178" s="13" t="s">
        <v>76</v>
      </c>
      <c r="AY1178" s="211" t="s">
        <v>324</v>
      </c>
    </row>
    <row r="1179" spans="1:65" s="14" customFormat="1" ht="11.25">
      <c r="B1179" s="212"/>
      <c r="C1179" s="213"/>
      <c r="D1179" s="195" t="s">
        <v>336</v>
      </c>
      <c r="E1179" s="214" t="s">
        <v>19</v>
      </c>
      <c r="F1179" s="215" t="s">
        <v>349</v>
      </c>
      <c r="G1179" s="213"/>
      <c r="H1179" s="216">
        <v>94.1</v>
      </c>
      <c r="I1179" s="217"/>
      <c r="J1179" s="213"/>
      <c r="K1179" s="213"/>
      <c r="L1179" s="218"/>
      <c r="M1179" s="219"/>
      <c r="N1179" s="220"/>
      <c r="O1179" s="220"/>
      <c r="P1179" s="220"/>
      <c r="Q1179" s="220"/>
      <c r="R1179" s="220"/>
      <c r="S1179" s="220"/>
      <c r="T1179" s="221"/>
      <c r="AT1179" s="222" t="s">
        <v>336</v>
      </c>
      <c r="AU1179" s="222" t="s">
        <v>87</v>
      </c>
      <c r="AV1179" s="14" t="s">
        <v>330</v>
      </c>
      <c r="AW1179" s="14" t="s">
        <v>37</v>
      </c>
      <c r="AX1179" s="14" t="s">
        <v>84</v>
      </c>
      <c r="AY1179" s="222" t="s">
        <v>324</v>
      </c>
    </row>
    <row r="1180" spans="1:65" s="2" customFormat="1" ht="14.45" customHeight="1">
      <c r="A1180" s="36"/>
      <c r="B1180" s="37"/>
      <c r="C1180" s="244" t="s">
        <v>1564</v>
      </c>
      <c r="D1180" s="244" t="s">
        <v>588</v>
      </c>
      <c r="E1180" s="245" t="s">
        <v>1565</v>
      </c>
      <c r="F1180" s="246" t="s">
        <v>1566</v>
      </c>
      <c r="G1180" s="247" t="s">
        <v>267</v>
      </c>
      <c r="H1180" s="248">
        <v>1351.5</v>
      </c>
      <c r="I1180" s="249"/>
      <c r="J1180" s="250">
        <f>ROUND(I1180*H1180,2)</f>
        <v>0</v>
      </c>
      <c r="K1180" s="246" t="s">
        <v>19</v>
      </c>
      <c r="L1180" s="251"/>
      <c r="M1180" s="252" t="s">
        <v>19</v>
      </c>
      <c r="N1180" s="253" t="s">
        <v>47</v>
      </c>
      <c r="O1180" s="66"/>
      <c r="P1180" s="191">
        <f>O1180*H1180</f>
        <v>0</v>
      </c>
      <c r="Q1180" s="191">
        <v>1E-3</v>
      </c>
      <c r="R1180" s="191">
        <f>Q1180*H1180</f>
        <v>1.3514999999999999</v>
      </c>
      <c r="S1180" s="191">
        <v>0</v>
      </c>
      <c r="T1180" s="192">
        <f>S1180*H1180</f>
        <v>0</v>
      </c>
      <c r="U1180" s="36"/>
      <c r="V1180" s="36"/>
      <c r="W1180" s="36"/>
      <c r="X1180" s="36"/>
      <c r="Y1180" s="36"/>
      <c r="Z1180" s="36"/>
      <c r="AA1180" s="36"/>
      <c r="AB1180" s="36"/>
      <c r="AC1180" s="36"/>
      <c r="AD1180" s="36"/>
      <c r="AE1180" s="36"/>
      <c r="AR1180" s="193" t="s">
        <v>378</v>
      </c>
      <c r="AT1180" s="193" t="s">
        <v>588</v>
      </c>
      <c r="AU1180" s="193" t="s">
        <v>87</v>
      </c>
      <c r="AY1180" s="19" t="s">
        <v>324</v>
      </c>
      <c r="BE1180" s="194">
        <f>IF(N1180="základní",J1180,0)</f>
        <v>0</v>
      </c>
      <c r="BF1180" s="194">
        <f>IF(N1180="snížená",J1180,0)</f>
        <v>0</v>
      </c>
      <c r="BG1180" s="194">
        <f>IF(N1180="zákl. přenesená",J1180,0)</f>
        <v>0</v>
      </c>
      <c r="BH1180" s="194">
        <f>IF(N1180="sníž. přenesená",J1180,0)</f>
        <v>0</v>
      </c>
      <c r="BI1180" s="194">
        <f>IF(N1180="nulová",J1180,0)</f>
        <v>0</v>
      </c>
      <c r="BJ1180" s="19" t="s">
        <v>84</v>
      </c>
      <c r="BK1180" s="194">
        <f>ROUND(I1180*H1180,2)</f>
        <v>0</v>
      </c>
      <c r="BL1180" s="19" t="s">
        <v>330</v>
      </c>
      <c r="BM1180" s="193" t="s">
        <v>1567</v>
      </c>
    </row>
    <row r="1181" spans="1:65" s="2" customFormat="1" ht="107.25">
      <c r="A1181" s="36"/>
      <c r="B1181" s="37"/>
      <c r="C1181" s="38"/>
      <c r="D1181" s="195" t="s">
        <v>332</v>
      </c>
      <c r="E1181" s="38"/>
      <c r="F1181" s="196" t="s">
        <v>1568</v>
      </c>
      <c r="G1181" s="38"/>
      <c r="H1181" s="38"/>
      <c r="I1181" s="197"/>
      <c r="J1181" s="38"/>
      <c r="K1181" s="38"/>
      <c r="L1181" s="41"/>
      <c r="M1181" s="198"/>
      <c r="N1181" s="199"/>
      <c r="O1181" s="66"/>
      <c r="P1181" s="66"/>
      <c r="Q1181" s="66"/>
      <c r="R1181" s="66"/>
      <c r="S1181" s="66"/>
      <c r="T1181" s="67"/>
      <c r="U1181" s="36"/>
      <c r="V1181" s="36"/>
      <c r="W1181" s="36"/>
      <c r="X1181" s="36"/>
      <c r="Y1181" s="36"/>
      <c r="Z1181" s="36"/>
      <c r="AA1181" s="36"/>
      <c r="AB1181" s="36"/>
      <c r="AC1181" s="36"/>
      <c r="AD1181" s="36"/>
      <c r="AE1181" s="36"/>
      <c r="AT1181" s="19" t="s">
        <v>332</v>
      </c>
      <c r="AU1181" s="19" t="s">
        <v>87</v>
      </c>
    </row>
    <row r="1182" spans="1:65" s="13" customFormat="1" ht="11.25">
      <c r="B1182" s="201"/>
      <c r="C1182" s="202"/>
      <c r="D1182" s="195" t="s">
        <v>336</v>
      </c>
      <c r="E1182" s="203" t="s">
        <v>19</v>
      </c>
      <c r="F1182" s="204" t="s">
        <v>1569</v>
      </c>
      <c r="G1182" s="202"/>
      <c r="H1182" s="205">
        <v>1351.5</v>
      </c>
      <c r="I1182" s="206"/>
      <c r="J1182" s="202"/>
      <c r="K1182" s="202"/>
      <c r="L1182" s="207"/>
      <c r="M1182" s="208"/>
      <c r="N1182" s="209"/>
      <c r="O1182" s="209"/>
      <c r="P1182" s="209"/>
      <c r="Q1182" s="209"/>
      <c r="R1182" s="209"/>
      <c r="S1182" s="209"/>
      <c r="T1182" s="210"/>
      <c r="AT1182" s="211" t="s">
        <v>336</v>
      </c>
      <c r="AU1182" s="211" t="s">
        <v>87</v>
      </c>
      <c r="AV1182" s="13" t="s">
        <v>87</v>
      </c>
      <c r="AW1182" s="13" t="s">
        <v>37</v>
      </c>
      <c r="AX1182" s="13" t="s">
        <v>84</v>
      </c>
      <c r="AY1182" s="211" t="s">
        <v>324</v>
      </c>
    </row>
    <row r="1183" spans="1:65" s="2" customFormat="1" ht="14.45" customHeight="1">
      <c r="A1183" s="36"/>
      <c r="B1183" s="37"/>
      <c r="C1183" s="244" t="s">
        <v>1570</v>
      </c>
      <c r="D1183" s="244" t="s">
        <v>588</v>
      </c>
      <c r="E1183" s="245" t="s">
        <v>1571</v>
      </c>
      <c r="F1183" s="246" t="s">
        <v>1572</v>
      </c>
      <c r="G1183" s="247" t="s">
        <v>267</v>
      </c>
      <c r="H1183" s="248">
        <v>1020.1</v>
      </c>
      <c r="I1183" s="249"/>
      <c r="J1183" s="250">
        <f>ROUND(I1183*H1183,2)</f>
        <v>0</v>
      </c>
      <c r="K1183" s="246" t="s">
        <v>19</v>
      </c>
      <c r="L1183" s="251"/>
      <c r="M1183" s="252" t="s">
        <v>19</v>
      </c>
      <c r="N1183" s="253" t="s">
        <v>47</v>
      </c>
      <c r="O1183" s="66"/>
      <c r="P1183" s="191">
        <f>O1183*H1183</f>
        <v>0</v>
      </c>
      <c r="Q1183" s="191">
        <v>1E-3</v>
      </c>
      <c r="R1183" s="191">
        <f>Q1183*H1183</f>
        <v>1.0201</v>
      </c>
      <c r="S1183" s="191">
        <v>0</v>
      </c>
      <c r="T1183" s="192">
        <f>S1183*H1183</f>
        <v>0</v>
      </c>
      <c r="U1183" s="36"/>
      <c r="V1183" s="36"/>
      <c r="W1183" s="36"/>
      <c r="X1183" s="36"/>
      <c r="Y1183" s="36"/>
      <c r="Z1183" s="36"/>
      <c r="AA1183" s="36"/>
      <c r="AB1183" s="36"/>
      <c r="AC1183" s="36"/>
      <c r="AD1183" s="36"/>
      <c r="AE1183" s="36"/>
      <c r="AR1183" s="193" t="s">
        <v>378</v>
      </c>
      <c r="AT1183" s="193" t="s">
        <v>588</v>
      </c>
      <c r="AU1183" s="193" t="s">
        <v>87</v>
      </c>
      <c r="AY1183" s="19" t="s">
        <v>324</v>
      </c>
      <c r="BE1183" s="194">
        <f>IF(N1183="základní",J1183,0)</f>
        <v>0</v>
      </c>
      <c r="BF1183" s="194">
        <f>IF(N1183="snížená",J1183,0)</f>
        <v>0</v>
      </c>
      <c r="BG1183" s="194">
        <f>IF(N1183="zákl. přenesená",J1183,0)</f>
        <v>0</v>
      </c>
      <c r="BH1183" s="194">
        <f>IF(N1183="sníž. přenesená",J1183,0)</f>
        <v>0</v>
      </c>
      <c r="BI1183" s="194">
        <f>IF(N1183="nulová",J1183,0)</f>
        <v>0</v>
      </c>
      <c r="BJ1183" s="19" t="s">
        <v>84</v>
      </c>
      <c r="BK1183" s="194">
        <f>ROUND(I1183*H1183,2)</f>
        <v>0</v>
      </c>
      <c r="BL1183" s="19" t="s">
        <v>330</v>
      </c>
      <c r="BM1183" s="193" t="s">
        <v>1573</v>
      </c>
    </row>
    <row r="1184" spans="1:65" s="2" customFormat="1" ht="78">
      <c r="A1184" s="36"/>
      <c r="B1184" s="37"/>
      <c r="C1184" s="38"/>
      <c r="D1184" s="195" t="s">
        <v>332</v>
      </c>
      <c r="E1184" s="38"/>
      <c r="F1184" s="196" t="s">
        <v>1574</v>
      </c>
      <c r="G1184" s="38"/>
      <c r="H1184" s="38"/>
      <c r="I1184" s="197"/>
      <c r="J1184" s="38"/>
      <c r="K1184" s="38"/>
      <c r="L1184" s="41"/>
      <c r="M1184" s="198"/>
      <c r="N1184" s="199"/>
      <c r="O1184" s="66"/>
      <c r="P1184" s="66"/>
      <c r="Q1184" s="66"/>
      <c r="R1184" s="66"/>
      <c r="S1184" s="66"/>
      <c r="T1184" s="67"/>
      <c r="U1184" s="36"/>
      <c r="V1184" s="36"/>
      <c r="W1184" s="36"/>
      <c r="X1184" s="36"/>
      <c r="Y1184" s="36"/>
      <c r="Z1184" s="36"/>
      <c r="AA1184" s="36"/>
      <c r="AB1184" s="36"/>
      <c r="AC1184" s="36"/>
      <c r="AD1184" s="36"/>
      <c r="AE1184" s="36"/>
      <c r="AT1184" s="19" t="s">
        <v>332</v>
      </c>
      <c r="AU1184" s="19" t="s">
        <v>87</v>
      </c>
    </row>
    <row r="1185" spans="1:65" s="13" customFormat="1" ht="11.25">
      <c r="B1185" s="201"/>
      <c r="C1185" s="202"/>
      <c r="D1185" s="195" t="s">
        <v>336</v>
      </c>
      <c r="E1185" s="203" t="s">
        <v>19</v>
      </c>
      <c r="F1185" s="204" t="s">
        <v>1575</v>
      </c>
      <c r="G1185" s="202"/>
      <c r="H1185" s="205">
        <v>1020.1</v>
      </c>
      <c r="I1185" s="206"/>
      <c r="J1185" s="202"/>
      <c r="K1185" s="202"/>
      <c r="L1185" s="207"/>
      <c r="M1185" s="208"/>
      <c r="N1185" s="209"/>
      <c r="O1185" s="209"/>
      <c r="P1185" s="209"/>
      <c r="Q1185" s="209"/>
      <c r="R1185" s="209"/>
      <c r="S1185" s="209"/>
      <c r="T1185" s="210"/>
      <c r="AT1185" s="211" t="s">
        <v>336</v>
      </c>
      <c r="AU1185" s="211" t="s">
        <v>87</v>
      </c>
      <c r="AV1185" s="13" t="s">
        <v>87</v>
      </c>
      <c r="AW1185" s="13" t="s">
        <v>37</v>
      </c>
      <c r="AX1185" s="13" t="s">
        <v>84</v>
      </c>
      <c r="AY1185" s="211" t="s">
        <v>324</v>
      </c>
    </row>
    <row r="1186" spans="1:65" s="2" customFormat="1" ht="14.45" customHeight="1">
      <c r="A1186" s="36"/>
      <c r="B1186" s="37"/>
      <c r="C1186" s="244" t="s">
        <v>1576</v>
      </c>
      <c r="D1186" s="244" t="s">
        <v>588</v>
      </c>
      <c r="E1186" s="245" t="s">
        <v>1577</v>
      </c>
      <c r="F1186" s="246" t="s">
        <v>1578</v>
      </c>
      <c r="G1186" s="247" t="s">
        <v>267</v>
      </c>
      <c r="H1186" s="248">
        <v>1233</v>
      </c>
      <c r="I1186" s="249"/>
      <c r="J1186" s="250">
        <f>ROUND(I1186*H1186,2)</f>
        <v>0</v>
      </c>
      <c r="K1186" s="246" t="s">
        <v>19</v>
      </c>
      <c r="L1186" s="251"/>
      <c r="M1186" s="252" t="s">
        <v>19</v>
      </c>
      <c r="N1186" s="253" t="s">
        <v>47</v>
      </c>
      <c r="O1186" s="66"/>
      <c r="P1186" s="191">
        <f>O1186*H1186</f>
        <v>0</v>
      </c>
      <c r="Q1186" s="191">
        <v>1E-3</v>
      </c>
      <c r="R1186" s="191">
        <f>Q1186*H1186</f>
        <v>1.2330000000000001</v>
      </c>
      <c r="S1186" s="191">
        <v>0</v>
      </c>
      <c r="T1186" s="192">
        <f>S1186*H1186</f>
        <v>0</v>
      </c>
      <c r="U1186" s="36"/>
      <c r="V1186" s="36"/>
      <c r="W1186" s="36"/>
      <c r="X1186" s="36"/>
      <c r="Y1186" s="36"/>
      <c r="Z1186" s="36"/>
      <c r="AA1186" s="36"/>
      <c r="AB1186" s="36"/>
      <c r="AC1186" s="36"/>
      <c r="AD1186" s="36"/>
      <c r="AE1186" s="36"/>
      <c r="AR1186" s="193" t="s">
        <v>378</v>
      </c>
      <c r="AT1186" s="193" t="s">
        <v>588</v>
      </c>
      <c r="AU1186" s="193" t="s">
        <v>87</v>
      </c>
      <c r="AY1186" s="19" t="s">
        <v>324</v>
      </c>
      <c r="BE1186" s="194">
        <f>IF(N1186="základní",J1186,0)</f>
        <v>0</v>
      </c>
      <c r="BF1186" s="194">
        <f>IF(N1186="snížená",J1186,0)</f>
        <v>0</v>
      </c>
      <c r="BG1186" s="194">
        <f>IF(N1186="zákl. přenesená",J1186,0)</f>
        <v>0</v>
      </c>
      <c r="BH1186" s="194">
        <f>IF(N1186="sníž. přenesená",J1186,0)</f>
        <v>0</v>
      </c>
      <c r="BI1186" s="194">
        <f>IF(N1186="nulová",J1186,0)</f>
        <v>0</v>
      </c>
      <c r="BJ1186" s="19" t="s">
        <v>84</v>
      </c>
      <c r="BK1186" s="194">
        <f>ROUND(I1186*H1186,2)</f>
        <v>0</v>
      </c>
      <c r="BL1186" s="19" t="s">
        <v>330</v>
      </c>
      <c r="BM1186" s="193" t="s">
        <v>1579</v>
      </c>
    </row>
    <row r="1187" spans="1:65" s="2" customFormat="1" ht="78">
      <c r="A1187" s="36"/>
      <c r="B1187" s="37"/>
      <c r="C1187" s="38"/>
      <c r="D1187" s="195" t="s">
        <v>332</v>
      </c>
      <c r="E1187" s="38"/>
      <c r="F1187" s="196" t="s">
        <v>1580</v>
      </c>
      <c r="G1187" s="38"/>
      <c r="H1187" s="38"/>
      <c r="I1187" s="197"/>
      <c r="J1187" s="38"/>
      <c r="K1187" s="38"/>
      <c r="L1187" s="41"/>
      <c r="M1187" s="198"/>
      <c r="N1187" s="199"/>
      <c r="O1187" s="66"/>
      <c r="P1187" s="66"/>
      <c r="Q1187" s="66"/>
      <c r="R1187" s="66"/>
      <c r="S1187" s="66"/>
      <c r="T1187" s="67"/>
      <c r="U1187" s="36"/>
      <c r="V1187" s="36"/>
      <c r="W1187" s="36"/>
      <c r="X1187" s="36"/>
      <c r="Y1187" s="36"/>
      <c r="Z1187" s="36"/>
      <c r="AA1187" s="36"/>
      <c r="AB1187" s="36"/>
      <c r="AC1187" s="36"/>
      <c r="AD1187" s="36"/>
      <c r="AE1187" s="36"/>
      <c r="AT1187" s="19" t="s">
        <v>332</v>
      </c>
      <c r="AU1187" s="19" t="s">
        <v>87</v>
      </c>
    </row>
    <row r="1188" spans="1:65" s="13" customFormat="1" ht="11.25">
      <c r="B1188" s="201"/>
      <c r="C1188" s="202"/>
      <c r="D1188" s="195" t="s">
        <v>336</v>
      </c>
      <c r="E1188" s="203" t="s">
        <v>19</v>
      </c>
      <c r="F1188" s="204" t="s">
        <v>1581</v>
      </c>
      <c r="G1188" s="202"/>
      <c r="H1188" s="205">
        <v>1233</v>
      </c>
      <c r="I1188" s="206"/>
      <c r="J1188" s="202"/>
      <c r="K1188" s="202"/>
      <c r="L1188" s="207"/>
      <c r="M1188" s="208"/>
      <c r="N1188" s="209"/>
      <c r="O1188" s="209"/>
      <c r="P1188" s="209"/>
      <c r="Q1188" s="209"/>
      <c r="R1188" s="209"/>
      <c r="S1188" s="209"/>
      <c r="T1188" s="210"/>
      <c r="AT1188" s="211" t="s">
        <v>336</v>
      </c>
      <c r="AU1188" s="211" t="s">
        <v>87</v>
      </c>
      <c r="AV1188" s="13" t="s">
        <v>87</v>
      </c>
      <c r="AW1188" s="13" t="s">
        <v>37</v>
      </c>
      <c r="AX1188" s="13" t="s">
        <v>84</v>
      </c>
      <c r="AY1188" s="211" t="s">
        <v>324</v>
      </c>
    </row>
    <row r="1189" spans="1:65" s="2" customFormat="1" ht="14.45" customHeight="1">
      <c r="A1189" s="36"/>
      <c r="B1189" s="37"/>
      <c r="C1189" s="244" t="s">
        <v>1582</v>
      </c>
      <c r="D1189" s="244" t="s">
        <v>588</v>
      </c>
      <c r="E1189" s="245" t="s">
        <v>1583</v>
      </c>
      <c r="F1189" s="246" t="s">
        <v>1584</v>
      </c>
      <c r="G1189" s="247" t="s">
        <v>267</v>
      </c>
      <c r="H1189" s="248">
        <v>95</v>
      </c>
      <c r="I1189" s="249"/>
      <c r="J1189" s="250">
        <f>ROUND(I1189*H1189,2)</f>
        <v>0</v>
      </c>
      <c r="K1189" s="246" t="s">
        <v>19</v>
      </c>
      <c r="L1189" s="251"/>
      <c r="M1189" s="252" t="s">
        <v>19</v>
      </c>
      <c r="N1189" s="253" t="s">
        <v>47</v>
      </c>
      <c r="O1189" s="66"/>
      <c r="P1189" s="191">
        <f>O1189*H1189</f>
        <v>0</v>
      </c>
      <c r="Q1189" s="191">
        <v>1E-3</v>
      </c>
      <c r="R1189" s="191">
        <f>Q1189*H1189</f>
        <v>9.5000000000000001E-2</v>
      </c>
      <c r="S1189" s="191">
        <v>0</v>
      </c>
      <c r="T1189" s="192">
        <f>S1189*H1189</f>
        <v>0</v>
      </c>
      <c r="U1189" s="36"/>
      <c r="V1189" s="36"/>
      <c r="W1189" s="36"/>
      <c r="X1189" s="36"/>
      <c r="Y1189" s="36"/>
      <c r="Z1189" s="36"/>
      <c r="AA1189" s="36"/>
      <c r="AB1189" s="36"/>
      <c r="AC1189" s="36"/>
      <c r="AD1189" s="36"/>
      <c r="AE1189" s="36"/>
      <c r="AR1189" s="193" t="s">
        <v>378</v>
      </c>
      <c r="AT1189" s="193" t="s">
        <v>588</v>
      </c>
      <c r="AU1189" s="193" t="s">
        <v>87</v>
      </c>
      <c r="AY1189" s="19" t="s">
        <v>324</v>
      </c>
      <c r="BE1189" s="194">
        <f>IF(N1189="základní",J1189,0)</f>
        <v>0</v>
      </c>
      <c r="BF1189" s="194">
        <f>IF(N1189="snížená",J1189,0)</f>
        <v>0</v>
      </c>
      <c r="BG1189" s="194">
        <f>IF(N1189="zákl. přenesená",J1189,0)</f>
        <v>0</v>
      </c>
      <c r="BH1189" s="194">
        <f>IF(N1189="sníž. přenesená",J1189,0)</f>
        <v>0</v>
      </c>
      <c r="BI1189" s="194">
        <f>IF(N1189="nulová",J1189,0)</f>
        <v>0</v>
      </c>
      <c r="BJ1189" s="19" t="s">
        <v>84</v>
      </c>
      <c r="BK1189" s="194">
        <f>ROUND(I1189*H1189,2)</f>
        <v>0</v>
      </c>
      <c r="BL1189" s="19" t="s">
        <v>330</v>
      </c>
      <c r="BM1189" s="193" t="s">
        <v>1585</v>
      </c>
    </row>
    <row r="1190" spans="1:65" s="2" customFormat="1" ht="97.5">
      <c r="A1190" s="36"/>
      <c r="B1190" s="37"/>
      <c r="C1190" s="38"/>
      <c r="D1190" s="195" t="s">
        <v>332</v>
      </c>
      <c r="E1190" s="38"/>
      <c r="F1190" s="196" t="s">
        <v>1586</v>
      </c>
      <c r="G1190" s="38"/>
      <c r="H1190" s="38"/>
      <c r="I1190" s="197"/>
      <c r="J1190" s="38"/>
      <c r="K1190" s="38"/>
      <c r="L1190" s="41"/>
      <c r="M1190" s="198"/>
      <c r="N1190" s="199"/>
      <c r="O1190" s="66"/>
      <c r="P1190" s="66"/>
      <c r="Q1190" s="66"/>
      <c r="R1190" s="66"/>
      <c r="S1190" s="66"/>
      <c r="T1190" s="67"/>
      <c r="U1190" s="36"/>
      <c r="V1190" s="36"/>
      <c r="W1190" s="36"/>
      <c r="X1190" s="36"/>
      <c r="Y1190" s="36"/>
      <c r="Z1190" s="36"/>
      <c r="AA1190" s="36"/>
      <c r="AB1190" s="36"/>
      <c r="AC1190" s="36"/>
      <c r="AD1190" s="36"/>
      <c r="AE1190" s="36"/>
      <c r="AT1190" s="19" t="s">
        <v>332</v>
      </c>
      <c r="AU1190" s="19" t="s">
        <v>87</v>
      </c>
    </row>
    <row r="1191" spans="1:65" s="13" customFormat="1" ht="11.25">
      <c r="B1191" s="201"/>
      <c r="C1191" s="202"/>
      <c r="D1191" s="195" t="s">
        <v>336</v>
      </c>
      <c r="E1191" s="203" t="s">
        <v>19</v>
      </c>
      <c r="F1191" s="204" t="s">
        <v>1587</v>
      </c>
      <c r="G1191" s="202"/>
      <c r="H1191" s="205">
        <v>95</v>
      </c>
      <c r="I1191" s="206"/>
      <c r="J1191" s="202"/>
      <c r="K1191" s="202"/>
      <c r="L1191" s="207"/>
      <c r="M1191" s="208"/>
      <c r="N1191" s="209"/>
      <c r="O1191" s="209"/>
      <c r="P1191" s="209"/>
      <c r="Q1191" s="209"/>
      <c r="R1191" s="209"/>
      <c r="S1191" s="209"/>
      <c r="T1191" s="210"/>
      <c r="AT1191" s="211" t="s">
        <v>336</v>
      </c>
      <c r="AU1191" s="211" t="s">
        <v>87</v>
      </c>
      <c r="AV1191" s="13" t="s">
        <v>87</v>
      </c>
      <c r="AW1191" s="13" t="s">
        <v>37</v>
      </c>
      <c r="AX1191" s="13" t="s">
        <v>84</v>
      </c>
      <c r="AY1191" s="211" t="s">
        <v>324</v>
      </c>
    </row>
    <row r="1192" spans="1:65" s="2" customFormat="1" ht="14.45" customHeight="1">
      <c r="A1192" s="36"/>
      <c r="B1192" s="37"/>
      <c r="C1192" s="244" t="s">
        <v>1588</v>
      </c>
      <c r="D1192" s="244" t="s">
        <v>588</v>
      </c>
      <c r="E1192" s="245" t="s">
        <v>1589</v>
      </c>
      <c r="F1192" s="246" t="s">
        <v>1590</v>
      </c>
      <c r="G1192" s="247" t="s">
        <v>267</v>
      </c>
      <c r="H1192" s="248">
        <v>103</v>
      </c>
      <c r="I1192" s="249"/>
      <c r="J1192" s="250">
        <f>ROUND(I1192*H1192,2)</f>
        <v>0</v>
      </c>
      <c r="K1192" s="246" t="s">
        <v>19</v>
      </c>
      <c r="L1192" s="251"/>
      <c r="M1192" s="252" t="s">
        <v>19</v>
      </c>
      <c r="N1192" s="253" t="s">
        <v>47</v>
      </c>
      <c r="O1192" s="66"/>
      <c r="P1192" s="191">
        <f>O1192*H1192</f>
        <v>0</v>
      </c>
      <c r="Q1192" s="191">
        <v>1E-3</v>
      </c>
      <c r="R1192" s="191">
        <f>Q1192*H1192</f>
        <v>0.10300000000000001</v>
      </c>
      <c r="S1192" s="191">
        <v>0</v>
      </c>
      <c r="T1192" s="192">
        <f>S1192*H1192</f>
        <v>0</v>
      </c>
      <c r="U1192" s="36"/>
      <c r="V1192" s="36"/>
      <c r="W1192" s="36"/>
      <c r="X1192" s="36"/>
      <c r="Y1192" s="36"/>
      <c r="Z1192" s="36"/>
      <c r="AA1192" s="36"/>
      <c r="AB1192" s="36"/>
      <c r="AC1192" s="36"/>
      <c r="AD1192" s="36"/>
      <c r="AE1192" s="36"/>
      <c r="AR1192" s="193" t="s">
        <v>378</v>
      </c>
      <c r="AT1192" s="193" t="s">
        <v>588</v>
      </c>
      <c r="AU1192" s="193" t="s">
        <v>87</v>
      </c>
      <c r="AY1192" s="19" t="s">
        <v>324</v>
      </c>
      <c r="BE1192" s="194">
        <f>IF(N1192="základní",J1192,0)</f>
        <v>0</v>
      </c>
      <c r="BF1192" s="194">
        <f>IF(N1192="snížená",J1192,0)</f>
        <v>0</v>
      </c>
      <c r="BG1192" s="194">
        <f>IF(N1192="zákl. přenesená",J1192,0)</f>
        <v>0</v>
      </c>
      <c r="BH1192" s="194">
        <f>IF(N1192="sníž. přenesená",J1192,0)</f>
        <v>0</v>
      </c>
      <c r="BI1192" s="194">
        <f>IF(N1192="nulová",J1192,0)</f>
        <v>0</v>
      </c>
      <c r="BJ1192" s="19" t="s">
        <v>84</v>
      </c>
      <c r="BK1192" s="194">
        <f>ROUND(I1192*H1192,2)</f>
        <v>0</v>
      </c>
      <c r="BL1192" s="19" t="s">
        <v>330</v>
      </c>
      <c r="BM1192" s="193" t="s">
        <v>1591</v>
      </c>
    </row>
    <row r="1193" spans="1:65" s="2" customFormat="1" ht="117">
      <c r="A1193" s="36"/>
      <c r="B1193" s="37"/>
      <c r="C1193" s="38"/>
      <c r="D1193" s="195" t="s">
        <v>332</v>
      </c>
      <c r="E1193" s="38"/>
      <c r="F1193" s="196" t="s">
        <v>1592</v>
      </c>
      <c r="G1193" s="38"/>
      <c r="H1193" s="38"/>
      <c r="I1193" s="197"/>
      <c r="J1193" s="38"/>
      <c r="K1193" s="38"/>
      <c r="L1193" s="41"/>
      <c r="M1193" s="198"/>
      <c r="N1193" s="199"/>
      <c r="O1193" s="66"/>
      <c r="P1193" s="66"/>
      <c r="Q1193" s="66"/>
      <c r="R1193" s="66"/>
      <c r="S1193" s="66"/>
      <c r="T1193" s="67"/>
      <c r="U1193" s="36"/>
      <c r="V1193" s="36"/>
      <c r="W1193" s="36"/>
      <c r="X1193" s="36"/>
      <c r="Y1193" s="36"/>
      <c r="Z1193" s="36"/>
      <c r="AA1193" s="36"/>
      <c r="AB1193" s="36"/>
      <c r="AC1193" s="36"/>
      <c r="AD1193" s="36"/>
      <c r="AE1193" s="36"/>
      <c r="AT1193" s="19" t="s">
        <v>332</v>
      </c>
      <c r="AU1193" s="19" t="s">
        <v>87</v>
      </c>
    </row>
    <row r="1194" spans="1:65" s="13" customFormat="1" ht="11.25">
      <c r="B1194" s="201"/>
      <c r="C1194" s="202"/>
      <c r="D1194" s="195" t="s">
        <v>336</v>
      </c>
      <c r="E1194" s="203" t="s">
        <v>19</v>
      </c>
      <c r="F1194" s="204" t="s">
        <v>1593</v>
      </c>
      <c r="G1194" s="202"/>
      <c r="H1194" s="205">
        <v>103</v>
      </c>
      <c r="I1194" s="206"/>
      <c r="J1194" s="202"/>
      <c r="K1194" s="202"/>
      <c r="L1194" s="207"/>
      <c r="M1194" s="208"/>
      <c r="N1194" s="209"/>
      <c r="O1194" s="209"/>
      <c r="P1194" s="209"/>
      <c r="Q1194" s="209"/>
      <c r="R1194" s="209"/>
      <c r="S1194" s="209"/>
      <c r="T1194" s="210"/>
      <c r="AT1194" s="211" t="s">
        <v>336</v>
      </c>
      <c r="AU1194" s="211" t="s">
        <v>87</v>
      </c>
      <c r="AV1194" s="13" t="s">
        <v>87</v>
      </c>
      <c r="AW1194" s="13" t="s">
        <v>37</v>
      </c>
      <c r="AX1194" s="13" t="s">
        <v>84</v>
      </c>
      <c r="AY1194" s="211" t="s">
        <v>324</v>
      </c>
    </row>
    <row r="1195" spans="1:65" s="2" customFormat="1" ht="14.45" customHeight="1">
      <c r="A1195" s="36"/>
      <c r="B1195" s="37"/>
      <c r="C1195" s="182" t="s">
        <v>1594</v>
      </c>
      <c r="D1195" s="182" t="s">
        <v>326</v>
      </c>
      <c r="E1195" s="183" t="s">
        <v>1595</v>
      </c>
      <c r="F1195" s="184" t="s">
        <v>1596</v>
      </c>
      <c r="G1195" s="185" t="s">
        <v>190</v>
      </c>
      <c r="H1195" s="186">
        <v>2</v>
      </c>
      <c r="I1195" s="187"/>
      <c r="J1195" s="188">
        <f>ROUND(I1195*H1195,2)</f>
        <v>0</v>
      </c>
      <c r="K1195" s="184" t="s">
        <v>329</v>
      </c>
      <c r="L1195" s="41"/>
      <c r="M1195" s="189" t="s">
        <v>19</v>
      </c>
      <c r="N1195" s="190" t="s">
        <v>47</v>
      </c>
      <c r="O1195" s="66"/>
      <c r="P1195" s="191">
        <f>O1195*H1195</f>
        <v>0</v>
      </c>
      <c r="Q1195" s="191">
        <v>6.9999999999999999E-4</v>
      </c>
      <c r="R1195" s="191">
        <f>Q1195*H1195</f>
        <v>1.4E-3</v>
      </c>
      <c r="S1195" s="191">
        <v>0</v>
      </c>
      <c r="T1195" s="192">
        <f>S1195*H1195</f>
        <v>0</v>
      </c>
      <c r="U1195" s="36"/>
      <c r="V1195" s="36"/>
      <c r="W1195" s="36"/>
      <c r="X1195" s="36"/>
      <c r="Y1195" s="36"/>
      <c r="Z1195" s="36"/>
      <c r="AA1195" s="36"/>
      <c r="AB1195" s="36"/>
      <c r="AC1195" s="36"/>
      <c r="AD1195" s="36"/>
      <c r="AE1195" s="36"/>
      <c r="AR1195" s="193" t="s">
        <v>330</v>
      </c>
      <c r="AT1195" s="193" t="s">
        <v>326</v>
      </c>
      <c r="AU1195" s="193" t="s">
        <v>87</v>
      </c>
      <c r="AY1195" s="19" t="s">
        <v>324</v>
      </c>
      <c r="BE1195" s="194">
        <f>IF(N1195="základní",J1195,0)</f>
        <v>0</v>
      </c>
      <c r="BF1195" s="194">
        <f>IF(N1195="snížená",J1195,0)</f>
        <v>0</v>
      </c>
      <c r="BG1195" s="194">
        <f>IF(N1195="zákl. přenesená",J1195,0)</f>
        <v>0</v>
      </c>
      <c r="BH1195" s="194">
        <f>IF(N1195="sníž. přenesená",J1195,0)</f>
        <v>0</v>
      </c>
      <c r="BI1195" s="194">
        <f>IF(N1195="nulová",J1195,0)</f>
        <v>0</v>
      </c>
      <c r="BJ1195" s="19" t="s">
        <v>84</v>
      </c>
      <c r="BK1195" s="194">
        <f>ROUND(I1195*H1195,2)</f>
        <v>0</v>
      </c>
      <c r="BL1195" s="19" t="s">
        <v>330</v>
      </c>
      <c r="BM1195" s="193" t="s">
        <v>1597</v>
      </c>
    </row>
    <row r="1196" spans="1:65" s="2" customFormat="1" ht="11.25">
      <c r="A1196" s="36"/>
      <c r="B1196" s="37"/>
      <c r="C1196" s="38"/>
      <c r="D1196" s="195" t="s">
        <v>332</v>
      </c>
      <c r="E1196" s="38"/>
      <c r="F1196" s="196" t="s">
        <v>1598</v>
      </c>
      <c r="G1196" s="38"/>
      <c r="H1196" s="38"/>
      <c r="I1196" s="197"/>
      <c r="J1196" s="38"/>
      <c r="K1196" s="38"/>
      <c r="L1196" s="41"/>
      <c r="M1196" s="198"/>
      <c r="N1196" s="199"/>
      <c r="O1196" s="66"/>
      <c r="P1196" s="66"/>
      <c r="Q1196" s="66"/>
      <c r="R1196" s="66"/>
      <c r="S1196" s="66"/>
      <c r="T1196" s="67"/>
      <c r="U1196" s="36"/>
      <c r="V1196" s="36"/>
      <c r="W1196" s="36"/>
      <c r="X1196" s="36"/>
      <c r="Y1196" s="36"/>
      <c r="Z1196" s="36"/>
      <c r="AA1196" s="36"/>
      <c r="AB1196" s="36"/>
      <c r="AC1196" s="36"/>
      <c r="AD1196" s="36"/>
      <c r="AE1196" s="36"/>
      <c r="AT1196" s="19" t="s">
        <v>332</v>
      </c>
      <c r="AU1196" s="19" t="s">
        <v>87</v>
      </c>
    </row>
    <row r="1197" spans="1:65" s="2" customFormat="1" ht="126.75">
      <c r="A1197" s="36"/>
      <c r="B1197" s="37"/>
      <c r="C1197" s="38"/>
      <c r="D1197" s="195" t="s">
        <v>334</v>
      </c>
      <c r="E1197" s="38"/>
      <c r="F1197" s="200" t="s">
        <v>1599</v>
      </c>
      <c r="G1197" s="38"/>
      <c r="H1197" s="38"/>
      <c r="I1197" s="197"/>
      <c r="J1197" s="38"/>
      <c r="K1197" s="38"/>
      <c r="L1197" s="41"/>
      <c r="M1197" s="198"/>
      <c r="N1197" s="199"/>
      <c r="O1197" s="66"/>
      <c r="P1197" s="66"/>
      <c r="Q1197" s="66"/>
      <c r="R1197" s="66"/>
      <c r="S1197" s="66"/>
      <c r="T1197" s="67"/>
      <c r="U1197" s="36"/>
      <c r="V1197" s="36"/>
      <c r="W1197" s="36"/>
      <c r="X1197" s="36"/>
      <c r="Y1197" s="36"/>
      <c r="Z1197" s="36"/>
      <c r="AA1197" s="36"/>
      <c r="AB1197" s="36"/>
      <c r="AC1197" s="36"/>
      <c r="AD1197" s="36"/>
      <c r="AE1197" s="36"/>
      <c r="AT1197" s="19" t="s">
        <v>334</v>
      </c>
      <c r="AU1197" s="19" t="s">
        <v>87</v>
      </c>
    </row>
    <row r="1198" spans="1:65" s="13" customFormat="1" ht="11.25">
      <c r="B1198" s="201"/>
      <c r="C1198" s="202"/>
      <c r="D1198" s="195" t="s">
        <v>336</v>
      </c>
      <c r="E1198" s="203" t="s">
        <v>19</v>
      </c>
      <c r="F1198" s="204" t="s">
        <v>1600</v>
      </c>
      <c r="G1198" s="202"/>
      <c r="H1198" s="205">
        <v>2</v>
      </c>
      <c r="I1198" s="206"/>
      <c r="J1198" s="202"/>
      <c r="K1198" s="202"/>
      <c r="L1198" s="207"/>
      <c r="M1198" s="208"/>
      <c r="N1198" s="209"/>
      <c r="O1198" s="209"/>
      <c r="P1198" s="209"/>
      <c r="Q1198" s="209"/>
      <c r="R1198" s="209"/>
      <c r="S1198" s="209"/>
      <c r="T1198" s="210"/>
      <c r="AT1198" s="211" t="s">
        <v>336</v>
      </c>
      <c r="AU1198" s="211" t="s">
        <v>87</v>
      </c>
      <c r="AV1198" s="13" t="s">
        <v>87</v>
      </c>
      <c r="AW1198" s="13" t="s">
        <v>37</v>
      </c>
      <c r="AX1198" s="13" t="s">
        <v>84</v>
      </c>
      <c r="AY1198" s="211" t="s">
        <v>324</v>
      </c>
    </row>
    <row r="1199" spans="1:65" s="2" customFormat="1" ht="14.45" customHeight="1">
      <c r="A1199" s="36"/>
      <c r="B1199" s="37"/>
      <c r="C1199" s="244" t="s">
        <v>1601</v>
      </c>
      <c r="D1199" s="244" t="s">
        <v>588</v>
      </c>
      <c r="E1199" s="245" t="s">
        <v>1602</v>
      </c>
      <c r="F1199" s="246" t="s">
        <v>1603</v>
      </c>
      <c r="G1199" s="247" t="s">
        <v>190</v>
      </c>
      <c r="H1199" s="248">
        <v>2</v>
      </c>
      <c r="I1199" s="249"/>
      <c r="J1199" s="250">
        <f>ROUND(I1199*H1199,2)</f>
        <v>0</v>
      </c>
      <c r="K1199" s="246" t="s">
        <v>19</v>
      </c>
      <c r="L1199" s="251"/>
      <c r="M1199" s="252" t="s">
        <v>19</v>
      </c>
      <c r="N1199" s="253" t="s">
        <v>47</v>
      </c>
      <c r="O1199" s="66"/>
      <c r="P1199" s="191">
        <f>O1199*H1199</f>
        <v>0</v>
      </c>
      <c r="Q1199" s="191">
        <v>3.0000000000000001E-3</v>
      </c>
      <c r="R1199" s="191">
        <f>Q1199*H1199</f>
        <v>6.0000000000000001E-3</v>
      </c>
      <c r="S1199" s="191">
        <v>0</v>
      </c>
      <c r="T1199" s="192">
        <f>S1199*H1199</f>
        <v>0</v>
      </c>
      <c r="U1199" s="36"/>
      <c r="V1199" s="36"/>
      <c r="W1199" s="36"/>
      <c r="X1199" s="36"/>
      <c r="Y1199" s="36"/>
      <c r="Z1199" s="36"/>
      <c r="AA1199" s="36"/>
      <c r="AB1199" s="36"/>
      <c r="AC1199" s="36"/>
      <c r="AD1199" s="36"/>
      <c r="AE1199" s="36"/>
      <c r="AR1199" s="193" t="s">
        <v>378</v>
      </c>
      <c r="AT1199" s="193" t="s">
        <v>588</v>
      </c>
      <c r="AU1199" s="193" t="s">
        <v>87</v>
      </c>
      <c r="AY1199" s="19" t="s">
        <v>324</v>
      </c>
      <c r="BE1199" s="194">
        <f>IF(N1199="základní",J1199,0)</f>
        <v>0</v>
      </c>
      <c r="BF1199" s="194">
        <f>IF(N1199="snížená",J1199,0)</f>
        <v>0</v>
      </c>
      <c r="BG1199" s="194">
        <f>IF(N1199="zákl. přenesená",J1199,0)</f>
        <v>0</v>
      </c>
      <c r="BH1199" s="194">
        <f>IF(N1199="sníž. přenesená",J1199,0)</f>
        <v>0</v>
      </c>
      <c r="BI1199" s="194">
        <f>IF(N1199="nulová",J1199,0)</f>
        <v>0</v>
      </c>
      <c r="BJ1199" s="19" t="s">
        <v>84</v>
      </c>
      <c r="BK1199" s="194">
        <f>ROUND(I1199*H1199,2)</f>
        <v>0</v>
      </c>
      <c r="BL1199" s="19" t="s">
        <v>330</v>
      </c>
      <c r="BM1199" s="193" t="s">
        <v>1604</v>
      </c>
    </row>
    <row r="1200" spans="1:65" s="2" customFormat="1" ht="11.25">
      <c r="A1200" s="36"/>
      <c r="B1200" s="37"/>
      <c r="C1200" s="38"/>
      <c r="D1200" s="195" t="s">
        <v>332</v>
      </c>
      <c r="E1200" s="38"/>
      <c r="F1200" s="196" t="s">
        <v>1603</v>
      </c>
      <c r="G1200" s="38"/>
      <c r="H1200" s="38"/>
      <c r="I1200" s="197"/>
      <c r="J1200" s="38"/>
      <c r="K1200" s="38"/>
      <c r="L1200" s="41"/>
      <c r="M1200" s="198"/>
      <c r="N1200" s="199"/>
      <c r="O1200" s="66"/>
      <c r="P1200" s="66"/>
      <c r="Q1200" s="66"/>
      <c r="R1200" s="66"/>
      <c r="S1200" s="66"/>
      <c r="T1200" s="67"/>
      <c r="U1200" s="36"/>
      <c r="V1200" s="36"/>
      <c r="W1200" s="36"/>
      <c r="X1200" s="36"/>
      <c r="Y1200" s="36"/>
      <c r="Z1200" s="36"/>
      <c r="AA1200" s="36"/>
      <c r="AB1200" s="36"/>
      <c r="AC1200" s="36"/>
      <c r="AD1200" s="36"/>
      <c r="AE1200" s="36"/>
      <c r="AT1200" s="19" t="s">
        <v>332</v>
      </c>
      <c r="AU1200" s="19" t="s">
        <v>87</v>
      </c>
    </row>
    <row r="1201" spans="1:65" s="2" customFormat="1" ht="29.25">
      <c r="A1201" s="36"/>
      <c r="B1201" s="37"/>
      <c r="C1201" s="38"/>
      <c r="D1201" s="195" t="s">
        <v>727</v>
      </c>
      <c r="E1201" s="38"/>
      <c r="F1201" s="200" t="s">
        <v>1605</v>
      </c>
      <c r="G1201" s="38"/>
      <c r="H1201" s="38"/>
      <c r="I1201" s="197"/>
      <c r="J1201" s="38"/>
      <c r="K1201" s="38"/>
      <c r="L1201" s="41"/>
      <c r="M1201" s="198"/>
      <c r="N1201" s="199"/>
      <c r="O1201" s="66"/>
      <c r="P1201" s="66"/>
      <c r="Q1201" s="66"/>
      <c r="R1201" s="66"/>
      <c r="S1201" s="66"/>
      <c r="T1201" s="67"/>
      <c r="U1201" s="36"/>
      <c r="V1201" s="36"/>
      <c r="W1201" s="36"/>
      <c r="X1201" s="36"/>
      <c r="Y1201" s="36"/>
      <c r="Z1201" s="36"/>
      <c r="AA1201" s="36"/>
      <c r="AB1201" s="36"/>
      <c r="AC1201" s="36"/>
      <c r="AD1201" s="36"/>
      <c r="AE1201" s="36"/>
      <c r="AT1201" s="19" t="s">
        <v>727</v>
      </c>
      <c r="AU1201" s="19" t="s">
        <v>87</v>
      </c>
    </row>
    <row r="1202" spans="1:65" s="2" customFormat="1" ht="14.45" customHeight="1">
      <c r="A1202" s="36"/>
      <c r="B1202" s="37"/>
      <c r="C1202" s="244" t="s">
        <v>1606</v>
      </c>
      <c r="D1202" s="244" t="s">
        <v>588</v>
      </c>
      <c r="E1202" s="245" t="s">
        <v>1607</v>
      </c>
      <c r="F1202" s="246" t="s">
        <v>1608</v>
      </c>
      <c r="G1202" s="247" t="s">
        <v>190</v>
      </c>
      <c r="H1202" s="248">
        <v>2</v>
      </c>
      <c r="I1202" s="249"/>
      <c r="J1202" s="250">
        <f>ROUND(I1202*H1202,2)</f>
        <v>0</v>
      </c>
      <c r="K1202" s="246" t="s">
        <v>329</v>
      </c>
      <c r="L1202" s="251"/>
      <c r="M1202" s="252" t="s">
        <v>19</v>
      </c>
      <c r="N1202" s="253" t="s">
        <v>47</v>
      </c>
      <c r="O1202" s="66"/>
      <c r="P1202" s="191">
        <f>O1202*H1202</f>
        <v>0</v>
      </c>
      <c r="Q1202" s="191">
        <v>3.5E-4</v>
      </c>
      <c r="R1202" s="191">
        <f>Q1202*H1202</f>
        <v>6.9999999999999999E-4</v>
      </c>
      <c r="S1202" s="191">
        <v>0</v>
      </c>
      <c r="T1202" s="192">
        <f>S1202*H1202</f>
        <v>0</v>
      </c>
      <c r="U1202" s="36"/>
      <c r="V1202" s="36"/>
      <c r="W1202" s="36"/>
      <c r="X1202" s="36"/>
      <c r="Y1202" s="36"/>
      <c r="Z1202" s="36"/>
      <c r="AA1202" s="36"/>
      <c r="AB1202" s="36"/>
      <c r="AC1202" s="36"/>
      <c r="AD1202" s="36"/>
      <c r="AE1202" s="36"/>
      <c r="AR1202" s="193" t="s">
        <v>378</v>
      </c>
      <c r="AT1202" s="193" t="s">
        <v>588</v>
      </c>
      <c r="AU1202" s="193" t="s">
        <v>87</v>
      </c>
      <c r="AY1202" s="19" t="s">
        <v>324</v>
      </c>
      <c r="BE1202" s="194">
        <f>IF(N1202="základní",J1202,0)</f>
        <v>0</v>
      </c>
      <c r="BF1202" s="194">
        <f>IF(N1202="snížená",J1202,0)</f>
        <v>0</v>
      </c>
      <c r="BG1202" s="194">
        <f>IF(N1202="zákl. přenesená",J1202,0)</f>
        <v>0</v>
      </c>
      <c r="BH1202" s="194">
        <f>IF(N1202="sníž. přenesená",J1202,0)</f>
        <v>0</v>
      </c>
      <c r="BI1202" s="194">
        <f>IF(N1202="nulová",J1202,0)</f>
        <v>0</v>
      </c>
      <c r="BJ1202" s="19" t="s">
        <v>84</v>
      </c>
      <c r="BK1202" s="194">
        <f>ROUND(I1202*H1202,2)</f>
        <v>0</v>
      </c>
      <c r="BL1202" s="19" t="s">
        <v>330</v>
      </c>
      <c r="BM1202" s="193" t="s">
        <v>1609</v>
      </c>
    </row>
    <row r="1203" spans="1:65" s="2" customFormat="1" ht="11.25">
      <c r="A1203" s="36"/>
      <c r="B1203" s="37"/>
      <c r="C1203" s="38"/>
      <c r="D1203" s="195" t="s">
        <v>332</v>
      </c>
      <c r="E1203" s="38"/>
      <c r="F1203" s="196" t="s">
        <v>1608</v>
      </c>
      <c r="G1203" s="38"/>
      <c r="H1203" s="38"/>
      <c r="I1203" s="197"/>
      <c r="J1203" s="38"/>
      <c r="K1203" s="38"/>
      <c r="L1203" s="41"/>
      <c r="M1203" s="198"/>
      <c r="N1203" s="199"/>
      <c r="O1203" s="66"/>
      <c r="P1203" s="66"/>
      <c r="Q1203" s="66"/>
      <c r="R1203" s="66"/>
      <c r="S1203" s="66"/>
      <c r="T1203" s="67"/>
      <c r="U1203" s="36"/>
      <c r="V1203" s="36"/>
      <c r="W1203" s="36"/>
      <c r="X1203" s="36"/>
      <c r="Y1203" s="36"/>
      <c r="Z1203" s="36"/>
      <c r="AA1203" s="36"/>
      <c r="AB1203" s="36"/>
      <c r="AC1203" s="36"/>
      <c r="AD1203" s="36"/>
      <c r="AE1203" s="36"/>
      <c r="AT1203" s="19" t="s">
        <v>332</v>
      </c>
      <c r="AU1203" s="19" t="s">
        <v>87</v>
      </c>
    </row>
    <row r="1204" spans="1:65" s="2" customFormat="1" ht="14.45" customHeight="1">
      <c r="A1204" s="36"/>
      <c r="B1204" s="37"/>
      <c r="C1204" s="244" t="s">
        <v>1610</v>
      </c>
      <c r="D1204" s="244" t="s">
        <v>588</v>
      </c>
      <c r="E1204" s="245" t="s">
        <v>1611</v>
      </c>
      <c r="F1204" s="246" t="s">
        <v>1612</v>
      </c>
      <c r="G1204" s="247" t="s">
        <v>190</v>
      </c>
      <c r="H1204" s="248">
        <v>1</v>
      </c>
      <c r="I1204" s="249"/>
      <c r="J1204" s="250">
        <f>ROUND(I1204*H1204,2)</f>
        <v>0</v>
      </c>
      <c r="K1204" s="246" t="s">
        <v>329</v>
      </c>
      <c r="L1204" s="251"/>
      <c r="M1204" s="252" t="s">
        <v>19</v>
      </c>
      <c r="N1204" s="253" t="s">
        <v>47</v>
      </c>
      <c r="O1204" s="66"/>
      <c r="P1204" s="191">
        <f>O1204*H1204</f>
        <v>0</v>
      </c>
      <c r="Q1204" s="191">
        <v>1E-4</v>
      </c>
      <c r="R1204" s="191">
        <f>Q1204*H1204</f>
        <v>1E-4</v>
      </c>
      <c r="S1204" s="191">
        <v>0</v>
      </c>
      <c r="T1204" s="192">
        <f>S1204*H1204</f>
        <v>0</v>
      </c>
      <c r="U1204" s="36"/>
      <c r="V1204" s="36"/>
      <c r="W1204" s="36"/>
      <c r="X1204" s="36"/>
      <c r="Y1204" s="36"/>
      <c r="Z1204" s="36"/>
      <c r="AA1204" s="36"/>
      <c r="AB1204" s="36"/>
      <c r="AC1204" s="36"/>
      <c r="AD1204" s="36"/>
      <c r="AE1204" s="36"/>
      <c r="AR1204" s="193" t="s">
        <v>378</v>
      </c>
      <c r="AT1204" s="193" t="s">
        <v>588</v>
      </c>
      <c r="AU1204" s="193" t="s">
        <v>87</v>
      </c>
      <c r="AY1204" s="19" t="s">
        <v>324</v>
      </c>
      <c r="BE1204" s="194">
        <f>IF(N1204="základní",J1204,0)</f>
        <v>0</v>
      </c>
      <c r="BF1204" s="194">
        <f>IF(N1204="snížená",J1204,0)</f>
        <v>0</v>
      </c>
      <c r="BG1204" s="194">
        <f>IF(N1204="zákl. přenesená",J1204,0)</f>
        <v>0</v>
      </c>
      <c r="BH1204" s="194">
        <f>IF(N1204="sníž. přenesená",J1204,0)</f>
        <v>0</v>
      </c>
      <c r="BI1204" s="194">
        <f>IF(N1204="nulová",J1204,0)</f>
        <v>0</v>
      </c>
      <c r="BJ1204" s="19" t="s">
        <v>84</v>
      </c>
      <c r="BK1204" s="194">
        <f>ROUND(I1204*H1204,2)</f>
        <v>0</v>
      </c>
      <c r="BL1204" s="19" t="s">
        <v>330</v>
      </c>
      <c r="BM1204" s="193" t="s">
        <v>1613</v>
      </c>
    </row>
    <row r="1205" spans="1:65" s="2" customFormat="1" ht="11.25">
      <c r="A1205" s="36"/>
      <c r="B1205" s="37"/>
      <c r="C1205" s="38"/>
      <c r="D1205" s="195" t="s">
        <v>332</v>
      </c>
      <c r="E1205" s="38"/>
      <c r="F1205" s="196" t="s">
        <v>1612</v>
      </c>
      <c r="G1205" s="38"/>
      <c r="H1205" s="38"/>
      <c r="I1205" s="197"/>
      <c r="J1205" s="38"/>
      <c r="K1205" s="38"/>
      <c r="L1205" s="41"/>
      <c r="M1205" s="198"/>
      <c r="N1205" s="199"/>
      <c r="O1205" s="66"/>
      <c r="P1205" s="66"/>
      <c r="Q1205" s="66"/>
      <c r="R1205" s="66"/>
      <c r="S1205" s="66"/>
      <c r="T1205" s="67"/>
      <c r="U1205" s="36"/>
      <c r="V1205" s="36"/>
      <c r="W1205" s="36"/>
      <c r="X1205" s="36"/>
      <c r="Y1205" s="36"/>
      <c r="Z1205" s="36"/>
      <c r="AA1205" s="36"/>
      <c r="AB1205" s="36"/>
      <c r="AC1205" s="36"/>
      <c r="AD1205" s="36"/>
      <c r="AE1205" s="36"/>
      <c r="AT1205" s="19" t="s">
        <v>332</v>
      </c>
      <c r="AU1205" s="19" t="s">
        <v>87</v>
      </c>
    </row>
    <row r="1206" spans="1:65" s="2" customFormat="1" ht="14.45" customHeight="1">
      <c r="A1206" s="36"/>
      <c r="B1206" s="37"/>
      <c r="C1206" s="182" t="s">
        <v>1614</v>
      </c>
      <c r="D1206" s="182" t="s">
        <v>326</v>
      </c>
      <c r="E1206" s="183" t="s">
        <v>1615</v>
      </c>
      <c r="F1206" s="184" t="s">
        <v>1616</v>
      </c>
      <c r="G1206" s="185" t="s">
        <v>190</v>
      </c>
      <c r="H1206" s="186">
        <v>2</v>
      </c>
      <c r="I1206" s="187"/>
      <c r="J1206" s="188">
        <f>ROUND(I1206*H1206,2)</f>
        <v>0</v>
      </c>
      <c r="K1206" s="184" t="s">
        <v>329</v>
      </c>
      <c r="L1206" s="41"/>
      <c r="M1206" s="189" t="s">
        <v>19</v>
      </c>
      <c r="N1206" s="190" t="s">
        <v>47</v>
      </c>
      <c r="O1206" s="66"/>
      <c r="P1206" s="191">
        <f>O1206*H1206</f>
        <v>0</v>
      </c>
      <c r="Q1206" s="191">
        <v>0.10940999999999999</v>
      </c>
      <c r="R1206" s="191">
        <f>Q1206*H1206</f>
        <v>0.21881999999999999</v>
      </c>
      <c r="S1206" s="191">
        <v>0</v>
      </c>
      <c r="T1206" s="192">
        <f>S1206*H1206</f>
        <v>0</v>
      </c>
      <c r="U1206" s="36"/>
      <c r="V1206" s="36"/>
      <c r="W1206" s="36"/>
      <c r="X1206" s="36"/>
      <c r="Y1206" s="36"/>
      <c r="Z1206" s="36"/>
      <c r="AA1206" s="36"/>
      <c r="AB1206" s="36"/>
      <c r="AC1206" s="36"/>
      <c r="AD1206" s="36"/>
      <c r="AE1206" s="36"/>
      <c r="AR1206" s="193" t="s">
        <v>330</v>
      </c>
      <c r="AT1206" s="193" t="s">
        <v>326</v>
      </c>
      <c r="AU1206" s="193" t="s">
        <v>87</v>
      </c>
      <c r="AY1206" s="19" t="s">
        <v>324</v>
      </c>
      <c r="BE1206" s="194">
        <f>IF(N1206="základní",J1206,0)</f>
        <v>0</v>
      </c>
      <c r="BF1206" s="194">
        <f>IF(N1206="snížená",J1206,0)</f>
        <v>0</v>
      </c>
      <c r="BG1206" s="194">
        <f>IF(N1206="zákl. přenesená",J1206,0)</f>
        <v>0</v>
      </c>
      <c r="BH1206" s="194">
        <f>IF(N1206="sníž. přenesená",J1206,0)</f>
        <v>0</v>
      </c>
      <c r="BI1206" s="194">
        <f>IF(N1206="nulová",J1206,0)</f>
        <v>0</v>
      </c>
      <c r="BJ1206" s="19" t="s">
        <v>84</v>
      </c>
      <c r="BK1206" s="194">
        <f>ROUND(I1206*H1206,2)</f>
        <v>0</v>
      </c>
      <c r="BL1206" s="19" t="s">
        <v>330</v>
      </c>
      <c r="BM1206" s="193" t="s">
        <v>1617</v>
      </c>
    </row>
    <row r="1207" spans="1:65" s="2" customFormat="1" ht="11.25">
      <c r="A1207" s="36"/>
      <c r="B1207" s="37"/>
      <c r="C1207" s="38"/>
      <c r="D1207" s="195" t="s">
        <v>332</v>
      </c>
      <c r="E1207" s="38"/>
      <c r="F1207" s="196" t="s">
        <v>1618</v>
      </c>
      <c r="G1207" s="38"/>
      <c r="H1207" s="38"/>
      <c r="I1207" s="197"/>
      <c r="J1207" s="38"/>
      <c r="K1207" s="38"/>
      <c r="L1207" s="41"/>
      <c r="M1207" s="198"/>
      <c r="N1207" s="199"/>
      <c r="O1207" s="66"/>
      <c r="P1207" s="66"/>
      <c r="Q1207" s="66"/>
      <c r="R1207" s="66"/>
      <c r="S1207" s="66"/>
      <c r="T1207" s="67"/>
      <c r="U1207" s="36"/>
      <c r="V1207" s="36"/>
      <c r="W1207" s="36"/>
      <c r="X1207" s="36"/>
      <c r="Y1207" s="36"/>
      <c r="Z1207" s="36"/>
      <c r="AA1207" s="36"/>
      <c r="AB1207" s="36"/>
      <c r="AC1207" s="36"/>
      <c r="AD1207" s="36"/>
      <c r="AE1207" s="36"/>
      <c r="AT1207" s="19" t="s">
        <v>332</v>
      </c>
      <c r="AU1207" s="19" t="s">
        <v>87</v>
      </c>
    </row>
    <row r="1208" spans="1:65" s="2" customFormat="1" ht="97.5">
      <c r="A1208" s="36"/>
      <c r="B1208" s="37"/>
      <c r="C1208" s="38"/>
      <c r="D1208" s="195" t="s">
        <v>334</v>
      </c>
      <c r="E1208" s="38"/>
      <c r="F1208" s="200" t="s">
        <v>1619</v>
      </c>
      <c r="G1208" s="38"/>
      <c r="H1208" s="38"/>
      <c r="I1208" s="197"/>
      <c r="J1208" s="38"/>
      <c r="K1208" s="38"/>
      <c r="L1208" s="41"/>
      <c r="M1208" s="198"/>
      <c r="N1208" s="199"/>
      <c r="O1208" s="66"/>
      <c r="P1208" s="66"/>
      <c r="Q1208" s="66"/>
      <c r="R1208" s="66"/>
      <c r="S1208" s="66"/>
      <c r="T1208" s="67"/>
      <c r="U1208" s="36"/>
      <c r="V1208" s="36"/>
      <c r="W1208" s="36"/>
      <c r="X1208" s="36"/>
      <c r="Y1208" s="36"/>
      <c r="Z1208" s="36"/>
      <c r="AA1208" s="36"/>
      <c r="AB1208" s="36"/>
      <c r="AC1208" s="36"/>
      <c r="AD1208" s="36"/>
      <c r="AE1208" s="36"/>
      <c r="AT1208" s="19" t="s">
        <v>334</v>
      </c>
      <c r="AU1208" s="19" t="s">
        <v>87</v>
      </c>
    </row>
    <row r="1209" spans="1:65" s="13" customFormat="1" ht="11.25">
      <c r="B1209" s="201"/>
      <c r="C1209" s="202"/>
      <c r="D1209" s="195" t="s">
        <v>336</v>
      </c>
      <c r="E1209" s="203" t="s">
        <v>19</v>
      </c>
      <c r="F1209" s="204" t="s">
        <v>1600</v>
      </c>
      <c r="G1209" s="202"/>
      <c r="H1209" s="205">
        <v>2</v>
      </c>
      <c r="I1209" s="206"/>
      <c r="J1209" s="202"/>
      <c r="K1209" s="202"/>
      <c r="L1209" s="207"/>
      <c r="M1209" s="208"/>
      <c r="N1209" s="209"/>
      <c r="O1209" s="209"/>
      <c r="P1209" s="209"/>
      <c r="Q1209" s="209"/>
      <c r="R1209" s="209"/>
      <c r="S1209" s="209"/>
      <c r="T1209" s="210"/>
      <c r="AT1209" s="211" t="s">
        <v>336</v>
      </c>
      <c r="AU1209" s="211" t="s">
        <v>87</v>
      </c>
      <c r="AV1209" s="13" t="s">
        <v>87</v>
      </c>
      <c r="AW1209" s="13" t="s">
        <v>37</v>
      </c>
      <c r="AX1209" s="13" t="s">
        <v>84</v>
      </c>
      <c r="AY1209" s="211" t="s">
        <v>324</v>
      </c>
    </row>
    <row r="1210" spans="1:65" s="2" customFormat="1" ht="14.45" customHeight="1">
      <c r="A1210" s="36"/>
      <c r="B1210" s="37"/>
      <c r="C1210" s="244" t="s">
        <v>1620</v>
      </c>
      <c r="D1210" s="244" t="s">
        <v>588</v>
      </c>
      <c r="E1210" s="245" t="s">
        <v>1621</v>
      </c>
      <c r="F1210" s="246" t="s">
        <v>1622</v>
      </c>
      <c r="G1210" s="247" t="s">
        <v>190</v>
      </c>
      <c r="H1210" s="248">
        <v>2</v>
      </c>
      <c r="I1210" s="249"/>
      <c r="J1210" s="250">
        <f>ROUND(I1210*H1210,2)</f>
        <v>0</v>
      </c>
      <c r="K1210" s="246" t="s">
        <v>329</v>
      </c>
      <c r="L1210" s="251"/>
      <c r="M1210" s="252" t="s">
        <v>19</v>
      </c>
      <c r="N1210" s="253" t="s">
        <v>47</v>
      </c>
      <c r="O1210" s="66"/>
      <c r="P1210" s="191">
        <f>O1210*H1210</f>
        <v>0</v>
      </c>
      <c r="Q1210" s="191">
        <v>2.5000000000000001E-3</v>
      </c>
      <c r="R1210" s="191">
        <f>Q1210*H1210</f>
        <v>5.0000000000000001E-3</v>
      </c>
      <c r="S1210" s="191">
        <v>0</v>
      </c>
      <c r="T1210" s="192">
        <f>S1210*H1210</f>
        <v>0</v>
      </c>
      <c r="U1210" s="36"/>
      <c r="V1210" s="36"/>
      <c r="W1210" s="36"/>
      <c r="X1210" s="36"/>
      <c r="Y1210" s="36"/>
      <c r="Z1210" s="36"/>
      <c r="AA1210" s="36"/>
      <c r="AB1210" s="36"/>
      <c r="AC1210" s="36"/>
      <c r="AD1210" s="36"/>
      <c r="AE1210" s="36"/>
      <c r="AR1210" s="193" t="s">
        <v>378</v>
      </c>
      <c r="AT1210" s="193" t="s">
        <v>588</v>
      </c>
      <c r="AU1210" s="193" t="s">
        <v>87</v>
      </c>
      <c r="AY1210" s="19" t="s">
        <v>324</v>
      </c>
      <c r="BE1210" s="194">
        <f>IF(N1210="základní",J1210,0)</f>
        <v>0</v>
      </c>
      <c r="BF1210" s="194">
        <f>IF(N1210="snížená",J1210,0)</f>
        <v>0</v>
      </c>
      <c r="BG1210" s="194">
        <f>IF(N1210="zákl. přenesená",J1210,0)</f>
        <v>0</v>
      </c>
      <c r="BH1210" s="194">
        <f>IF(N1210="sníž. přenesená",J1210,0)</f>
        <v>0</v>
      </c>
      <c r="BI1210" s="194">
        <f>IF(N1210="nulová",J1210,0)</f>
        <v>0</v>
      </c>
      <c r="BJ1210" s="19" t="s">
        <v>84</v>
      </c>
      <c r="BK1210" s="194">
        <f>ROUND(I1210*H1210,2)</f>
        <v>0</v>
      </c>
      <c r="BL1210" s="19" t="s">
        <v>330</v>
      </c>
      <c r="BM1210" s="193" t="s">
        <v>1623</v>
      </c>
    </row>
    <row r="1211" spans="1:65" s="2" customFormat="1" ht="11.25">
      <c r="A1211" s="36"/>
      <c r="B1211" s="37"/>
      <c r="C1211" s="38"/>
      <c r="D1211" s="195" t="s">
        <v>332</v>
      </c>
      <c r="E1211" s="38"/>
      <c r="F1211" s="196" t="s">
        <v>1622</v>
      </c>
      <c r="G1211" s="38"/>
      <c r="H1211" s="38"/>
      <c r="I1211" s="197"/>
      <c r="J1211" s="38"/>
      <c r="K1211" s="38"/>
      <c r="L1211" s="41"/>
      <c r="M1211" s="198"/>
      <c r="N1211" s="199"/>
      <c r="O1211" s="66"/>
      <c r="P1211" s="66"/>
      <c r="Q1211" s="66"/>
      <c r="R1211" s="66"/>
      <c r="S1211" s="66"/>
      <c r="T1211" s="67"/>
      <c r="U1211" s="36"/>
      <c r="V1211" s="36"/>
      <c r="W1211" s="36"/>
      <c r="X1211" s="36"/>
      <c r="Y1211" s="36"/>
      <c r="Z1211" s="36"/>
      <c r="AA1211" s="36"/>
      <c r="AB1211" s="36"/>
      <c r="AC1211" s="36"/>
      <c r="AD1211" s="36"/>
      <c r="AE1211" s="36"/>
      <c r="AT1211" s="19" t="s">
        <v>332</v>
      </c>
      <c r="AU1211" s="19" t="s">
        <v>87</v>
      </c>
    </row>
    <row r="1212" spans="1:65" s="2" customFormat="1" ht="14.45" customHeight="1">
      <c r="A1212" s="36"/>
      <c r="B1212" s="37"/>
      <c r="C1212" s="182" t="s">
        <v>1624</v>
      </c>
      <c r="D1212" s="182" t="s">
        <v>326</v>
      </c>
      <c r="E1212" s="183" t="s">
        <v>1625</v>
      </c>
      <c r="F1212" s="184" t="s">
        <v>1626</v>
      </c>
      <c r="G1212" s="185" t="s">
        <v>186</v>
      </c>
      <c r="H1212" s="186">
        <v>40.200000000000003</v>
      </c>
      <c r="I1212" s="187"/>
      <c r="J1212" s="188">
        <f>ROUND(I1212*H1212,2)</f>
        <v>0</v>
      </c>
      <c r="K1212" s="184" t="s">
        <v>329</v>
      </c>
      <c r="L1212" s="41"/>
      <c r="M1212" s="189" t="s">
        <v>19</v>
      </c>
      <c r="N1212" s="190" t="s">
        <v>47</v>
      </c>
      <c r="O1212" s="66"/>
      <c r="P1212" s="191">
        <f>O1212*H1212</f>
        <v>0</v>
      </c>
      <c r="Q1212" s="191">
        <v>4.3290000000000002E-2</v>
      </c>
      <c r="R1212" s="191">
        <f>Q1212*H1212</f>
        <v>1.7402580000000003</v>
      </c>
      <c r="S1212" s="191">
        <v>0</v>
      </c>
      <c r="T1212" s="192">
        <f>S1212*H1212</f>
        <v>0</v>
      </c>
      <c r="U1212" s="36"/>
      <c r="V1212" s="36"/>
      <c r="W1212" s="36"/>
      <c r="X1212" s="36"/>
      <c r="Y1212" s="36"/>
      <c r="Z1212" s="36"/>
      <c r="AA1212" s="36"/>
      <c r="AB1212" s="36"/>
      <c r="AC1212" s="36"/>
      <c r="AD1212" s="36"/>
      <c r="AE1212" s="36"/>
      <c r="AR1212" s="193" t="s">
        <v>330</v>
      </c>
      <c r="AT1212" s="193" t="s">
        <v>326</v>
      </c>
      <c r="AU1212" s="193" t="s">
        <v>87</v>
      </c>
      <c r="AY1212" s="19" t="s">
        <v>324</v>
      </c>
      <c r="BE1212" s="194">
        <f>IF(N1212="základní",J1212,0)</f>
        <v>0</v>
      </c>
      <c r="BF1212" s="194">
        <f>IF(N1212="snížená",J1212,0)</f>
        <v>0</v>
      </c>
      <c r="BG1212" s="194">
        <f>IF(N1212="zákl. přenesená",J1212,0)</f>
        <v>0</v>
      </c>
      <c r="BH1212" s="194">
        <f>IF(N1212="sníž. přenesená",J1212,0)</f>
        <v>0</v>
      </c>
      <c r="BI1212" s="194">
        <f>IF(N1212="nulová",J1212,0)</f>
        <v>0</v>
      </c>
      <c r="BJ1212" s="19" t="s">
        <v>84</v>
      </c>
      <c r="BK1212" s="194">
        <f>ROUND(I1212*H1212,2)</f>
        <v>0</v>
      </c>
      <c r="BL1212" s="19" t="s">
        <v>330</v>
      </c>
      <c r="BM1212" s="193" t="s">
        <v>1627</v>
      </c>
    </row>
    <row r="1213" spans="1:65" s="2" customFormat="1" ht="19.5">
      <c r="A1213" s="36"/>
      <c r="B1213" s="37"/>
      <c r="C1213" s="38"/>
      <c r="D1213" s="195" t="s">
        <v>332</v>
      </c>
      <c r="E1213" s="38"/>
      <c r="F1213" s="196" t="s">
        <v>1628</v>
      </c>
      <c r="G1213" s="38"/>
      <c r="H1213" s="38"/>
      <c r="I1213" s="197"/>
      <c r="J1213" s="38"/>
      <c r="K1213" s="38"/>
      <c r="L1213" s="41"/>
      <c r="M1213" s="198"/>
      <c r="N1213" s="199"/>
      <c r="O1213" s="66"/>
      <c r="P1213" s="66"/>
      <c r="Q1213" s="66"/>
      <c r="R1213" s="66"/>
      <c r="S1213" s="66"/>
      <c r="T1213" s="67"/>
      <c r="U1213" s="36"/>
      <c r="V1213" s="36"/>
      <c r="W1213" s="36"/>
      <c r="X1213" s="36"/>
      <c r="Y1213" s="36"/>
      <c r="Z1213" s="36"/>
      <c r="AA1213" s="36"/>
      <c r="AB1213" s="36"/>
      <c r="AC1213" s="36"/>
      <c r="AD1213" s="36"/>
      <c r="AE1213" s="36"/>
      <c r="AT1213" s="19" t="s">
        <v>332</v>
      </c>
      <c r="AU1213" s="19" t="s">
        <v>87</v>
      </c>
    </row>
    <row r="1214" spans="1:65" s="2" customFormat="1" ht="117">
      <c r="A1214" s="36"/>
      <c r="B1214" s="37"/>
      <c r="C1214" s="38"/>
      <c r="D1214" s="195" t="s">
        <v>334</v>
      </c>
      <c r="E1214" s="38"/>
      <c r="F1214" s="200" t="s">
        <v>1629</v>
      </c>
      <c r="G1214" s="38"/>
      <c r="H1214" s="38"/>
      <c r="I1214" s="197"/>
      <c r="J1214" s="38"/>
      <c r="K1214" s="38"/>
      <c r="L1214" s="41"/>
      <c r="M1214" s="198"/>
      <c r="N1214" s="199"/>
      <c r="O1214" s="66"/>
      <c r="P1214" s="66"/>
      <c r="Q1214" s="66"/>
      <c r="R1214" s="66"/>
      <c r="S1214" s="66"/>
      <c r="T1214" s="67"/>
      <c r="U1214" s="36"/>
      <c r="V1214" s="36"/>
      <c r="W1214" s="36"/>
      <c r="X1214" s="36"/>
      <c r="Y1214" s="36"/>
      <c r="Z1214" s="36"/>
      <c r="AA1214" s="36"/>
      <c r="AB1214" s="36"/>
      <c r="AC1214" s="36"/>
      <c r="AD1214" s="36"/>
      <c r="AE1214" s="36"/>
      <c r="AT1214" s="19" t="s">
        <v>334</v>
      </c>
      <c r="AU1214" s="19" t="s">
        <v>87</v>
      </c>
    </row>
    <row r="1215" spans="1:65" s="2" customFormat="1" ht="19.5">
      <c r="A1215" s="36"/>
      <c r="B1215" s="37"/>
      <c r="C1215" s="38"/>
      <c r="D1215" s="195" t="s">
        <v>727</v>
      </c>
      <c r="E1215" s="38"/>
      <c r="F1215" s="200" t="s">
        <v>1630</v>
      </c>
      <c r="G1215" s="38"/>
      <c r="H1215" s="38"/>
      <c r="I1215" s="197"/>
      <c r="J1215" s="38"/>
      <c r="K1215" s="38"/>
      <c r="L1215" s="41"/>
      <c r="M1215" s="198"/>
      <c r="N1215" s="199"/>
      <c r="O1215" s="66"/>
      <c r="P1215" s="66"/>
      <c r="Q1215" s="66"/>
      <c r="R1215" s="66"/>
      <c r="S1215" s="66"/>
      <c r="T1215" s="67"/>
      <c r="U1215" s="36"/>
      <c r="V1215" s="36"/>
      <c r="W1215" s="36"/>
      <c r="X1215" s="36"/>
      <c r="Y1215" s="36"/>
      <c r="Z1215" s="36"/>
      <c r="AA1215" s="36"/>
      <c r="AB1215" s="36"/>
      <c r="AC1215" s="36"/>
      <c r="AD1215" s="36"/>
      <c r="AE1215" s="36"/>
      <c r="AT1215" s="19" t="s">
        <v>727</v>
      </c>
      <c r="AU1215" s="19" t="s">
        <v>87</v>
      </c>
    </row>
    <row r="1216" spans="1:65" s="15" customFormat="1" ht="11.25">
      <c r="B1216" s="223"/>
      <c r="C1216" s="224"/>
      <c r="D1216" s="195" t="s">
        <v>336</v>
      </c>
      <c r="E1216" s="225" t="s">
        <v>19</v>
      </c>
      <c r="F1216" s="226" t="s">
        <v>1631</v>
      </c>
      <c r="G1216" s="224"/>
      <c r="H1216" s="225" t="s">
        <v>19</v>
      </c>
      <c r="I1216" s="227"/>
      <c r="J1216" s="224"/>
      <c r="K1216" s="224"/>
      <c r="L1216" s="228"/>
      <c r="M1216" s="229"/>
      <c r="N1216" s="230"/>
      <c r="O1216" s="230"/>
      <c r="P1216" s="230"/>
      <c r="Q1216" s="230"/>
      <c r="R1216" s="230"/>
      <c r="S1216" s="230"/>
      <c r="T1216" s="231"/>
      <c r="AT1216" s="232" t="s">
        <v>336</v>
      </c>
      <c r="AU1216" s="232" t="s">
        <v>87</v>
      </c>
      <c r="AV1216" s="15" t="s">
        <v>84</v>
      </c>
      <c r="AW1216" s="15" t="s">
        <v>37</v>
      </c>
      <c r="AX1216" s="15" t="s">
        <v>76</v>
      </c>
      <c r="AY1216" s="232" t="s">
        <v>324</v>
      </c>
    </row>
    <row r="1217" spans="1:65" s="13" customFormat="1" ht="11.25">
      <c r="B1217" s="201"/>
      <c r="C1217" s="202"/>
      <c r="D1217" s="195" t="s">
        <v>336</v>
      </c>
      <c r="E1217" s="203" t="s">
        <v>19</v>
      </c>
      <c r="F1217" s="204" t="s">
        <v>1632</v>
      </c>
      <c r="G1217" s="202"/>
      <c r="H1217" s="205">
        <v>40.200000000000003</v>
      </c>
      <c r="I1217" s="206"/>
      <c r="J1217" s="202"/>
      <c r="K1217" s="202"/>
      <c r="L1217" s="207"/>
      <c r="M1217" s="208"/>
      <c r="N1217" s="209"/>
      <c r="O1217" s="209"/>
      <c r="P1217" s="209"/>
      <c r="Q1217" s="209"/>
      <c r="R1217" s="209"/>
      <c r="S1217" s="209"/>
      <c r="T1217" s="210"/>
      <c r="AT1217" s="211" t="s">
        <v>336</v>
      </c>
      <c r="AU1217" s="211" t="s">
        <v>87</v>
      </c>
      <c r="AV1217" s="13" t="s">
        <v>87</v>
      </c>
      <c r="AW1217" s="13" t="s">
        <v>37</v>
      </c>
      <c r="AX1217" s="13" t="s">
        <v>84</v>
      </c>
      <c r="AY1217" s="211" t="s">
        <v>324</v>
      </c>
    </row>
    <row r="1218" spans="1:65" s="2" customFormat="1" ht="14.45" customHeight="1">
      <c r="A1218" s="36"/>
      <c r="B1218" s="37"/>
      <c r="C1218" s="244" t="s">
        <v>1633</v>
      </c>
      <c r="D1218" s="244" t="s">
        <v>588</v>
      </c>
      <c r="E1218" s="245" t="s">
        <v>1390</v>
      </c>
      <c r="F1218" s="246" t="s">
        <v>1391</v>
      </c>
      <c r="G1218" s="247" t="s">
        <v>135</v>
      </c>
      <c r="H1218" s="248">
        <v>4.51</v>
      </c>
      <c r="I1218" s="249"/>
      <c r="J1218" s="250">
        <f>ROUND(I1218*H1218,2)</f>
        <v>0</v>
      </c>
      <c r="K1218" s="246" t="s">
        <v>19</v>
      </c>
      <c r="L1218" s="251"/>
      <c r="M1218" s="252" t="s">
        <v>19</v>
      </c>
      <c r="N1218" s="253" t="s">
        <v>47</v>
      </c>
      <c r="O1218" s="66"/>
      <c r="P1218" s="191">
        <f>O1218*H1218</f>
        <v>0</v>
      </c>
      <c r="Q1218" s="191">
        <v>0.222</v>
      </c>
      <c r="R1218" s="191">
        <f>Q1218*H1218</f>
        <v>1.00122</v>
      </c>
      <c r="S1218" s="191">
        <v>0</v>
      </c>
      <c r="T1218" s="192">
        <f>S1218*H1218</f>
        <v>0</v>
      </c>
      <c r="U1218" s="36"/>
      <c r="V1218" s="36"/>
      <c r="W1218" s="36"/>
      <c r="X1218" s="36"/>
      <c r="Y1218" s="36"/>
      <c r="Z1218" s="36"/>
      <c r="AA1218" s="36"/>
      <c r="AB1218" s="36"/>
      <c r="AC1218" s="36"/>
      <c r="AD1218" s="36"/>
      <c r="AE1218" s="36"/>
      <c r="AR1218" s="193" t="s">
        <v>378</v>
      </c>
      <c r="AT1218" s="193" t="s">
        <v>588</v>
      </c>
      <c r="AU1218" s="193" t="s">
        <v>87</v>
      </c>
      <c r="AY1218" s="19" t="s">
        <v>324</v>
      </c>
      <c r="BE1218" s="194">
        <f>IF(N1218="základní",J1218,0)</f>
        <v>0</v>
      </c>
      <c r="BF1218" s="194">
        <f>IF(N1218="snížená",J1218,0)</f>
        <v>0</v>
      </c>
      <c r="BG1218" s="194">
        <f>IF(N1218="zákl. přenesená",J1218,0)</f>
        <v>0</v>
      </c>
      <c r="BH1218" s="194">
        <f>IF(N1218="sníž. přenesená",J1218,0)</f>
        <v>0</v>
      </c>
      <c r="BI1218" s="194">
        <f>IF(N1218="nulová",J1218,0)</f>
        <v>0</v>
      </c>
      <c r="BJ1218" s="19" t="s">
        <v>84</v>
      </c>
      <c r="BK1218" s="194">
        <f>ROUND(I1218*H1218,2)</f>
        <v>0</v>
      </c>
      <c r="BL1218" s="19" t="s">
        <v>330</v>
      </c>
      <c r="BM1218" s="193" t="s">
        <v>1634</v>
      </c>
    </row>
    <row r="1219" spans="1:65" s="2" customFormat="1" ht="11.25">
      <c r="A1219" s="36"/>
      <c r="B1219" s="37"/>
      <c r="C1219" s="38"/>
      <c r="D1219" s="195" t="s">
        <v>332</v>
      </c>
      <c r="E1219" s="38"/>
      <c r="F1219" s="196" t="s">
        <v>1393</v>
      </c>
      <c r="G1219" s="38"/>
      <c r="H1219" s="38"/>
      <c r="I1219" s="197"/>
      <c r="J1219" s="38"/>
      <c r="K1219" s="38"/>
      <c r="L1219" s="41"/>
      <c r="M1219" s="198"/>
      <c r="N1219" s="199"/>
      <c r="O1219" s="66"/>
      <c r="P1219" s="66"/>
      <c r="Q1219" s="66"/>
      <c r="R1219" s="66"/>
      <c r="S1219" s="66"/>
      <c r="T1219" s="67"/>
      <c r="U1219" s="36"/>
      <c r="V1219" s="36"/>
      <c r="W1219" s="36"/>
      <c r="X1219" s="36"/>
      <c r="Y1219" s="36"/>
      <c r="Z1219" s="36"/>
      <c r="AA1219" s="36"/>
      <c r="AB1219" s="36"/>
      <c r="AC1219" s="36"/>
      <c r="AD1219" s="36"/>
      <c r="AE1219" s="36"/>
      <c r="AT1219" s="19" t="s">
        <v>332</v>
      </c>
      <c r="AU1219" s="19" t="s">
        <v>87</v>
      </c>
    </row>
    <row r="1220" spans="1:65" s="13" customFormat="1" ht="11.25">
      <c r="B1220" s="201"/>
      <c r="C1220" s="202"/>
      <c r="D1220" s="195" t="s">
        <v>336</v>
      </c>
      <c r="E1220" s="203" t="s">
        <v>19</v>
      </c>
      <c r="F1220" s="204" t="s">
        <v>1635</v>
      </c>
      <c r="G1220" s="202"/>
      <c r="H1220" s="205">
        <v>4.51</v>
      </c>
      <c r="I1220" s="206"/>
      <c r="J1220" s="202"/>
      <c r="K1220" s="202"/>
      <c r="L1220" s="207"/>
      <c r="M1220" s="208"/>
      <c r="N1220" s="209"/>
      <c r="O1220" s="209"/>
      <c r="P1220" s="209"/>
      <c r="Q1220" s="209"/>
      <c r="R1220" s="209"/>
      <c r="S1220" s="209"/>
      <c r="T1220" s="210"/>
      <c r="AT1220" s="211" t="s">
        <v>336</v>
      </c>
      <c r="AU1220" s="211" t="s">
        <v>87</v>
      </c>
      <c r="AV1220" s="13" t="s">
        <v>87</v>
      </c>
      <c r="AW1220" s="13" t="s">
        <v>37</v>
      </c>
      <c r="AX1220" s="13" t="s">
        <v>84</v>
      </c>
      <c r="AY1220" s="211" t="s">
        <v>324</v>
      </c>
    </row>
    <row r="1221" spans="1:65" s="2" customFormat="1" ht="14.45" customHeight="1">
      <c r="A1221" s="36"/>
      <c r="B1221" s="37"/>
      <c r="C1221" s="182" t="s">
        <v>1636</v>
      </c>
      <c r="D1221" s="182" t="s">
        <v>326</v>
      </c>
      <c r="E1221" s="183" t="s">
        <v>1637</v>
      </c>
      <c r="F1221" s="184" t="s">
        <v>1638</v>
      </c>
      <c r="G1221" s="185" t="s">
        <v>186</v>
      </c>
      <c r="H1221" s="186">
        <v>125</v>
      </c>
      <c r="I1221" s="187"/>
      <c r="J1221" s="188">
        <f>ROUND(I1221*H1221,2)</f>
        <v>0</v>
      </c>
      <c r="K1221" s="184" t="s">
        <v>329</v>
      </c>
      <c r="L1221" s="41"/>
      <c r="M1221" s="189" t="s">
        <v>19</v>
      </c>
      <c r="N1221" s="190" t="s">
        <v>47</v>
      </c>
      <c r="O1221" s="66"/>
      <c r="P1221" s="191">
        <f>O1221*H1221</f>
        <v>0</v>
      </c>
      <c r="Q1221" s="191">
        <v>0.16849</v>
      </c>
      <c r="R1221" s="191">
        <f>Q1221*H1221</f>
        <v>21.061250000000001</v>
      </c>
      <c r="S1221" s="191">
        <v>0</v>
      </c>
      <c r="T1221" s="192">
        <f>S1221*H1221</f>
        <v>0</v>
      </c>
      <c r="U1221" s="36"/>
      <c r="V1221" s="36"/>
      <c r="W1221" s="36"/>
      <c r="X1221" s="36"/>
      <c r="Y1221" s="36"/>
      <c r="Z1221" s="36"/>
      <c r="AA1221" s="36"/>
      <c r="AB1221" s="36"/>
      <c r="AC1221" s="36"/>
      <c r="AD1221" s="36"/>
      <c r="AE1221" s="36"/>
      <c r="AR1221" s="193" t="s">
        <v>330</v>
      </c>
      <c r="AT1221" s="193" t="s">
        <v>326</v>
      </c>
      <c r="AU1221" s="193" t="s">
        <v>87</v>
      </c>
      <c r="AY1221" s="19" t="s">
        <v>324</v>
      </c>
      <c r="BE1221" s="194">
        <f>IF(N1221="základní",J1221,0)</f>
        <v>0</v>
      </c>
      <c r="BF1221" s="194">
        <f>IF(N1221="snížená",J1221,0)</f>
        <v>0</v>
      </c>
      <c r="BG1221" s="194">
        <f>IF(N1221="zákl. přenesená",J1221,0)</f>
        <v>0</v>
      </c>
      <c r="BH1221" s="194">
        <f>IF(N1221="sníž. přenesená",J1221,0)</f>
        <v>0</v>
      </c>
      <c r="BI1221" s="194">
        <f>IF(N1221="nulová",J1221,0)</f>
        <v>0</v>
      </c>
      <c r="BJ1221" s="19" t="s">
        <v>84</v>
      </c>
      <c r="BK1221" s="194">
        <f>ROUND(I1221*H1221,2)</f>
        <v>0</v>
      </c>
      <c r="BL1221" s="19" t="s">
        <v>330</v>
      </c>
      <c r="BM1221" s="193" t="s">
        <v>1639</v>
      </c>
    </row>
    <row r="1222" spans="1:65" s="2" customFormat="1" ht="19.5">
      <c r="A1222" s="36"/>
      <c r="B1222" s="37"/>
      <c r="C1222" s="38"/>
      <c r="D1222" s="195" t="s">
        <v>332</v>
      </c>
      <c r="E1222" s="38"/>
      <c r="F1222" s="196" t="s">
        <v>1640</v>
      </c>
      <c r="G1222" s="38"/>
      <c r="H1222" s="38"/>
      <c r="I1222" s="197"/>
      <c r="J1222" s="38"/>
      <c r="K1222" s="38"/>
      <c r="L1222" s="41"/>
      <c r="M1222" s="198"/>
      <c r="N1222" s="199"/>
      <c r="O1222" s="66"/>
      <c r="P1222" s="66"/>
      <c r="Q1222" s="66"/>
      <c r="R1222" s="66"/>
      <c r="S1222" s="66"/>
      <c r="T1222" s="67"/>
      <c r="U1222" s="36"/>
      <c r="V1222" s="36"/>
      <c r="W1222" s="36"/>
      <c r="X1222" s="36"/>
      <c r="Y1222" s="36"/>
      <c r="Z1222" s="36"/>
      <c r="AA1222" s="36"/>
      <c r="AB1222" s="36"/>
      <c r="AC1222" s="36"/>
      <c r="AD1222" s="36"/>
      <c r="AE1222" s="36"/>
      <c r="AT1222" s="19" t="s">
        <v>332</v>
      </c>
      <c r="AU1222" s="19" t="s">
        <v>87</v>
      </c>
    </row>
    <row r="1223" spans="1:65" s="2" customFormat="1" ht="97.5">
      <c r="A1223" s="36"/>
      <c r="B1223" s="37"/>
      <c r="C1223" s="38"/>
      <c r="D1223" s="195" t="s">
        <v>334</v>
      </c>
      <c r="E1223" s="38"/>
      <c r="F1223" s="200" t="s">
        <v>1641</v>
      </c>
      <c r="G1223" s="38"/>
      <c r="H1223" s="38"/>
      <c r="I1223" s="197"/>
      <c r="J1223" s="38"/>
      <c r="K1223" s="38"/>
      <c r="L1223" s="41"/>
      <c r="M1223" s="198"/>
      <c r="N1223" s="199"/>
      <c r="O1223" s="66"/>
      <c r="P1223" s="66"/>
      <c r="Q1223" s="66"/>
      <c r="R1223" s="66"/>
      <c r="S1223" s="66"/>
      <c r="T1223" s="67"/>
      <c r="U1223" s="36"/>
      <c r="V1223" s="36"/>
      <c r="W1223" s="36"/>
      <c r="X1223" s="36"/>
      <c r="Y1223" s="36"/>
      <c r="Z1223" s="36"/>
      <c r="AA1223" s="36"/>
      <c r="AB1223" s="36"/>
      <c r="AC1223" s="36"/>
      <c r="AD1223" s="36"/>
      <c r="AE1223" s="36"/>
      <c r="AT1223" s="19" t="s">
        <v>334</v>
      </c>
      <c r="AU1223" s="19" t="s">
        <v>87</v>
      </c>
    </row>
    <row r="1224" spans="1:65" s="2" customFormat="1" ht="29.25">
      <c r="A1224" s="36"/>
      <c r="B1224" s="37"/>
      <c r="C1224" s="38"/>
      <c r="D1224" s="195" t="s">
        <v>727</v>
      </c>
      <c r="E1224" s="38"/>
      <c r="F1224" s="200" t="s">
        <v>1642</v>
      </c>
      <c r="G1224" s="38"/>
      <c r="H1224" s="38"/>
      <c r="I1224" s="197"/>
      <c r="J1224" s="38"/>
      <c r="K1224" s="38"/>
      <c r="L1224" s="41"/>
      <c r="M1224" s="198"/>
      <c r="N1224" s="199"/>
      <c r="O1224" s="66"/>
      <c r="P1224" s="66"/>
      <c r="Q1224" s="66"/>
      <c r="R1224" s="66"/>
      <c r="S1224" s="66"/>
      <c r="T1224" s="67"/>
      <c r="U1224" s="36"/>
      <c r="V1224" s="36"/>
      <c r="W1224" s="36"/>
      <c r="X1224" s="36"/>
      <c r="Y1224" s="36"/>
      <c r="Z1224" s="36"/>
      <c r="AA1224" s="36"/>
      <c r="AB1224" s="36"/>
      <c r="AC1224" s="36"/>
      <c r="AD1224" s="36"/>
      <c r="AE1224" s="36"/>
      <c r="AT1224" s="19" t="s">
        <v>727</v>
      </c>
      <c r="AU1224" s="19" t="s">
        <v>87</v>
      </c>
    </row>
    <row r="1225" spans="1:65" s="15" customFormat="1" ht="11.25">
      <c r="B1225" s="223"/>
      <c r="C1225" s="224"/>
      <c r="D1225" s="195" t="s">
        <v>336</v>
      </c>
      <c r="E1225" s="225" t="s">
        <v>19</v>
      </c>
      <c r="F1225" s="226" t="s">
        <v>1643</v>
      </c>
      <c r="G1225" s="224"/>
      <c r="H1225" s="225" t="s">
        <v>19</v>
      </c>
      <c r="I1225" s="227"/>
      <c r="J1225" s="224"/>
      <c r="K1225" s="224"/>
      <c r="L1225" s="228"/>
      <c r="M1225" s="229"/>
      <c r="N1225" s="230"/>
      <c r="O1225" s="230"/>
      <c r="P1225" s="230"/>
      <c r="Q1225" s="230"/>
      <c r="R1225" s="230"/>
      <c r="S1225" s="230"/>
      <c r="T1225" s="231"/>
      <c r="AT1225" s="232" t="s">
        <v>336</v>
      </c>
      <c r="AU1225" s="232" t="s">
        <v>87</v>
      </c>
      <c r="AV1225" s="15" t="s">
        <v>84</v>
      </c>
      <c r="AW1225" s="15" t="s">
        <v>37</v>
      </c>
      <c r="AX1225" s="15" t="s">
        <v>76</v>
      </c>
      <c r="AY1225" s="232" t="s">
        <v>324</v>
      </c>
    </row>
    <row r="1226" spans="1:65" s="13" customFormat="1" ht="11.25">
      <c r="B1226" s="201"/>
      <c r="C1226" s="202"/>
      <c r="D1226" s="195" t="s">
        <v>336</v>
      </c>
      <c r="E1226" s="203" t="s">
        <v>203</v>
      </c>
      <c r="F1226" s="204" t="s">
        <v>1644</v>
      </c>
      <c r="G1226" s="202"/>
      <c r="H1226" s="205">
        <v>125</v>
      </c>
      <c r="I1226" s="206"/>
      <c r="J1226" s="202"/>
      <c r="K1226" s="202"/>
      <c r="L1226" s="207"/>
      <c r="M1226" s="208"/>
      <c r="N1226" s="209"/>
      <c r="O1226" s="209"/>
      <c r="P1226" s="209"/>
      <c r="Q1226" s="209"/>
      <c r="R1226" s="209"/>
      <c r="S1226" s="209"/>
      <c r="T1226" s="210"/>
      <c r="AT1226" s="211" t="s">
        <v>336</v>
      </c>
      <c r="AU1226" s="211" t="s">
        <v>87</v>
      </c>
      <c r="AV1226" s="13" t="s">
        <v>87</v>
      </c>
      <c r="AW1226" s="13" t="s">
        <v>37</v>
      </c>
      <c r="AX1226" s="13" t="s">
        <v>84</v>
      </c>
      <c r="AY1226" s="211" t="s">
        <v>324</v>
      </c>
    </row>
    <row r="1227" spans="1:65" s="2" customFormat="1" ht="14.45" customHeight="1">
      <c r="A1227" s="36"/>
      <c r="B1227" s="37"/>
      <c r="C1227" s="244" t="s">
        <v>1645</v>
      </c>
      <c r="D1227" s="244" t="s">
        <v>588</v>
      </c>
      <c r="E1227" s="245" t="s">
        <v>1646</v>
      </c>
      <c r="F1227" s="246" t="s">
        <v>1647</v>
      </c>
      <c r="G1227" s="247" t="s">
        <v>186</v>
      </c>
      <c r="H1227" s="248">
        <v>56.5</v>
      </c>
      <c r="I1227" s="249"/>
      <c r="J1227" s="250">
        <f>ROUND(I1227*H1227,2)</f>
        <v>0</v>
      </c>
      <c r="K1227" s="246" t="s">
        <v>329</v>
      </c>
      <c r="L1227" s="251"/>
      <c r="M1227" s="252" t="s">
        <v>19</v>
      </c>
      <c r="N1227" s="253" t="s">
        <v>47</v>
      </c>
      <c r="O1227" s="66"/>
      <c r="P1227" s="191">
        <f>O1227*H1227</f>
        <v>0</v>
      </c>
      <c r="Q1227" s="191">
        <v>0.104</v>
      </c>
      <c r="R1227" s="191">
        <f>Q1227*H1227</f>
        <v>5.8759999999999994</v>
      </c>
      <c r="S1227" s="191">
        <v>0</v>
      </c>
      <c r="T1227" s="192">
        <f>S1227*H1227</f>
        <v>0</v>
      </c>
      <c r="U1227" s="36"/>
      <c r="V1227" s="36"/>
      <c r="W1227" s="36"/>
      <c r="X1227" s="36"/>
      <c r="Y1227" s="36"/>
      <c r="Z1227" s="36"/>
      <c r="AA1227" s="36"/>
      <c r="AB1227" s="36"/>
      <c r="AC1227" s="36"/>
      <c r="AD1227" s="36"/>
      <c r="AE1227" s="36"/>
      <c r="AR1227" s="193" t="s">
        <v>378</v>
      </c>
      <c r="AT1227" s="193" t="s">
        <v>588</v>
      </c>
      <c r="AU1227" s="193" t="s">
        <v>87</v>
      </c>
      <c r="AY1227" s="19" t="s">
        <v>324</v>
      </c>
      <c r="BE1227" s="194">
        <f>IF(N1227="základní",J1227,0)</f>
        <v>0</v>
      </c>
      <c r="BF1227" s="194">
        <f>IF(N1227="snížená",J1227,0)</f>
        <v>0</v>
      </c>
      <c r="BG1227" s="194">
        <f>IF(N1227="zákl. přenesená",J1227,0)</f>
        <v>0</v>
      </c>
      <c r="BH1227" s="194">
        <f>IF(N1227="sníž. přenesená",J1227,0)</f>
        <v>0</v>
      </c>
      <c r="BI1227" s="194">
        <f>IF(N1227="nulová",J1227,0)</f>
        <v>0</v>
      </c>
      <c r="BJ1227" s="19" t="s">
        <v>84</v>
      </c>
      <c r="BK1227" s="194">
        <f>ROUND(I1227*H1227,2)</f>
        <v>0</v>
      </c>
      <c r="BL1227" s="19" t="s">
        <v>330</v>
      </c>
      <c r="BM1227" s="193" t="s">
        <v>1648</v>
      </c>
    </row>
    <row r="1228" spans="1:65" s="2" customFormat="1" ht="11.25">
      <c r="A1228" s="36"/>
      <c r="B1228" s="37"/>
      <c r="C1228" s="38"/>
      <c r="D1228" s="195" t="s">
        <v>332</v>
      </c>
      <c r="E1228" s="38"/>
      <c r="F1228" s="196" t="s">
        <v>1647</v>
      </c>
      <c r="G1228" s="38"/>
      <c r="H1228" s="38"/>
      <c r="I1228" s="197"/>
      <c r="J1228" s="38"/>
      <c r="K1228" s="38"/>
      <c r="L1228" s="41"/>
      <c r="M1228" s="198"/>
      <c r="N1228" s="199"/>
      <c r="O1228" s="66"/>
      <c r="P1228" s="66"/>
      <c r="Q1228" s="66"/>
      <c r="R1228" s="66"/>
      <c r="S1228" s="66"/>
      <c r="T1228" s="67"/>
      <c r="U1228" s="36"/>
      <c r="V1228" s="36"/>
      <c r="W1228" s="36"/>
      <c r="X1228" s="36"/>
      <c r="Y1228" s="36"/>
      <c r="Z1228" s="36"/>
      <c r="AA1228" s="36"/>
      <c r="AB1228" s="36"/>
      <c r="AC1228" s="36"/>
      <c r="AD1228" s="36"/>
      <c r="AE1228" s="36"/>
      <c r="AT1228" s="19" t="s">
        <v>332</v>
      </c>
      <c r="AU1228" s="19" t="s">
        <v>87</v>
      </c>
    </row>
    <row r="1229" spans="1:65" s="13" customFormat="1" ht="11.25">
      <c r="B1229" s="201"/>
      <c r="C1229" s="202"/>
      <c r="D1229" s="195" t="s">
        <v>336</v>
      </c>
      <c r="E1229" s="203" t="s">
        <v>19</v>
      </c>
      <c r="F1229" s="204" t="s">
        <v>1649</v>
      </c>
      <c r="G1229" s="202"/>
      <c r="H1229" s="205">
        <v>56.5</v>
      </c>
      <c r="I1229" s="206"/>
      <c r="J1229" s="202"/>
      <c r="K1229" s="202"/>
      <c r="L1229" s="207"/>
      <c r="M1229" s="208"/>
      <c r="N1229" s="209"/>
      <c r="O1229" s="209"/>
      <c r="P1229" s="209"/>
      <c r="Q1229" s="209"/>
      <c r="R1229" s="209"/>
      <c r="S1229" s="209"/>
      <c r="T1229" s="210"/>
      <c r="AT1229" s="211" t="s">
        <v>336</v>
      </c>
      <c r="AU1229" s="211" t="s">
        <v>87</v>
      </c>
      <c r="AV1229" s="13" t="s">
        <v>87</v>
      </c>
      <c r="AW1229" s="13" t="s">
        <v>37</v>
      </c>
      <c r="AX1229" s="13" t="s">
        <v>84</v>
      </c>
      <c r="AY1229" s="211" t="s">
        <v>324</v>
      </c>
    </row>
    <row r="1230" spans="1:65" s="2" customFormat="1" ht="14.45" customHeight="1">
      <c r="A1230" s="36"/>
      <c r="B1230" s="37"/>
      <c r="C1230" s="182" t="s">
        <v>1650</v>
      </c>
      <c r="D1230" s="182" t="s">
        <v>326</v>
      </c>
      <c r="E1230" s="183" t="s">
        <v>1651</v>
      </c>
      <c r="F1230" s="184" t="s">
        <v>1652</v>
      </c>
      <c r="G1230" s="185" t="s">
        <v>186</v>
      </c>
      <c r="H1230" s="186">
        <v>1</v>
      </c>
      <c r="I1230" s="187"/>
      <c r="J1230" s="188">
        <f>ROUND(I1230*H1230,2)</f>
        <v>0</v>
      </c>
      <c r="K1230" s="184" t="s">
        <v>329</v>
      </c>
      <c r="L1230" s="41"/>
      <c r="M1230" s="189" t="s">
        <v>19</v>
      </c>
      <c r="N1230" s="190" t="s">
        <v>47</v>
      </c>
      <c r="O1230" s="66"/>
      <c r="P1230" s="191">
        <f>O1230*H1230</f>
        <v>0</v>
      </c>
      <c r="Q1230" s="191">
        <v>0.15540000000000001</v>
      </c>
      <c r="R1230" s="191">
        <f>Q1230*H1230</f>
        <v>0.15540000000000001</v>
      </c>
      <c r="S1230" s="191">
        <v>0</v>
      </c>
      <c r="T1230" s="192">
        <f>S1230*H1230</f>
        <v>0</v>
      </c>
      <c r="U1230" s="36"/>
      <c r="V1230" s="36"/>
      <c r="W1230" s="36"/>
      <c r="X1230" s="36"/>
      <c r="Y1230" s="36"/>
      <c r="Z1230" s="36"/>
      <c r="AA1230" s="36"/>
      <c r="AB1230" s="36"/>
      <c r="AC1230" s="36"/>
      <c r="AD1230" s="36"/>
      <c r="AE1230" s="36"/>
      <c r="AR1230" s="193" t="s">
        <v>330</v>
      </c>
      <c r="AT1230" s="193" t="s">
        <v>326</v>
      </c>
      <c r="AU1230" s="193" t="s">
        <v>87</v>
      </c>
      <c r="AY1230" s="19" t="s">
        <v>324</v>
      </c>
      <c r="BE1230" s="194">
        <f>IF(N1230="základní",J1230,0)</f>
        <v>0</v>
      </c>
      <c r="BF1230" s="194">
        <f>IF(N1230="snížená",J1230,0)</f>
        <v>0</v>
      </c>
      <c r="BG1230" s="194">
        <f>IF(N1230="zákl. přenesená",J1230,0)</f>
        <v>0</v>
      </c>
      <c r="BH1230" s="194">
        <f>IF(N1230="sníž. přenesená",J1230,0)</f>
        <v>0</v>
      </c>
      <c r="BI1230" s="194">
        <f>IF(N1230="nulová",J1230,0)</f>
        <v>0</v>
      </c>
      <c r="BJ1230" s="19" t="s">
        <v>84</v>
      </c>
      <c r="BK1230" s="194">
        <f>ROUND(I1230*H1230,2)</f>
        <v>0</v>
      </c>
      <c r="BL1230" s="19" t="s">
        <v>330</v>
      </c>
      <c r="BM1230" s="193" t="s">
        <v>1653</v>
      </c>
    </row>
    <row r="1231" spans="1:65" s="2" customFormat="1" ht="19.5">
      <c r="A1231" s="36"/>
      <c r="B1231" s="37"/>
      <c r="C1231" s="38"/>
      <c r="D1231" s="195" t="s">
        <v>332</v>
      </c>
      <c r="E1231" s="38"/>
      <c r="F1231" s="196" t="s">
        <v>1654</v>
      </c>
      <c r="G1231" s="38"/>
      <c r="H1231" s="38"/>
      <c r="I1231" s="197"/>
      <c r="J1231" s="38"/>
      <c r="K1231" s="38"/>
      <c r="L1231" s="41"/>
      <c r="M1231" s="198"/>
      <c r="N1231" s="199"/>
      <c r="O1231" s="66"/>
      <c r="P1231" s="66"/>
      <c r="Q1231" s="66"/>
      <c r="R1231" s="66"/>
      <c r="S1231" s="66"/>
      <c r="T1231" s="67"/>
      <c r="U1231" s="36"/>
      <c r="V1231" s="36"/>
      <c r="W1231" s="36"/>
      <c r="X1231" s="36"/>
      <c r="Y1231" s="36"/>
      <c r="Z1231" s="36"/>
      <c r="AA1231" s="36"/>
      <c r="AB1231" s="36"/>
      <c r="AC1231" s="36"/>
      <c r="AD1231" s="36"/>
      <c r="AE1231" s="36"/>
      <c r="AT1231" s="19" t="s">
        <v>332</v>
      </c>
      <c r="AU1231" s="19" t="s">
        <v>87</v>
      </c>
    </row>
    <row r="1232" spans="1:65" s="2" customFormat="1" ht="87.75">
      <c r="A1232" s="36"/>
      <c r="B1232" s="37"/>
      <c r="C1232" s="38"/>
      <c r="D1232" s="195" t="s">
        <v>334</v>
      </c>
      <c r="E1232" s="38"/>
      <c r="F1232" s="200" t="s">
        <v>1655</v>
      </c>
      <c r="G1232" s="38"/>
      <c r="H1232" s="38"/>
      <c r="I1232" s="197"/>
      <c r="J1232" s="38"/>
      <c r="K1232" s="38"/>
      <c r="L1232" s="41"/>
      <c r="M1232" s="198"/>
      <c r="N1232" s="199"/>
      <c r="O1232" s="66"/>
      <c r="P1232" s="66"/>
      <c r="Q1232" s="66"/>
      <c r="R1232" s="66"/>
      <c r="S1232" s="66"/>
      <c r="T1232" s="67"/>
      <c r="U1232" s="36"/>
      <c r="V1232" s="36"/>
      <c r="W1232" s="36"/>
      <c r="X1232" s="36"/>
      <c r="Y1232" s="36"/>
      <c r="Z1232" s="36"/>
      <c r="AA1232" s="36"/>
      <c r="AB1232" s="36"/>
      <c r="AC1232" s="36"/>
      <c r="AD1232" s="36"/>
      <c r="AE1232" s="36"/>
      <c r="AT1232" s="19" t="s">
        <v>334</v>
      </c>
      <c r="AU1232" s="19" t="s">
        <v>87</v>
      </c>
    </row>
    <row r="1233" spans="1:65" s="2" customFormat="1" ht="19.5">
      <c r="A1233" s="36"/>
      <c r="B1233" s="37"/>
      <c r="C1233" s="38"/>
      <c r="D1233" s="195" t="s">
        <v>727</v>
      </c>
      <c r="E1233" s="38"/>
      <c r="F1233" s="200" t="s">
        <v>1656</v>
      </c>
      <c r="G1233" s="38"/>
      <c r="H1233" s="38"/>
      <c r="I1233" s="197"/>
      <c r="J1233" s="38"/>
      <c r="K1233" s="38"/>
      <c r="L1233" s="41"/>
      <c r="M1233" s="198"/>
      <c r="N1233" s="199"/>
      <c r="O1233" s="66"/>
      <c r="P1233" s="66"/>
      <c r="Q1233" s="66"/>
      <c r="R1233" s="66"/>
      <c r="S1233" s="66"/>
      <c r="T1233" s="67"/>
      <c r="U1233" s="36"/>
      <c r="V1233" s="36"/>
      <c r="W1233" s="36"/>
      <c r="X1233" s="36"/>
      <c r="Y1233" s="36"/>
      <c r="Z1233" s="36"/>
      <c r="AA1233" s="36"/>
      <c r="AB1233" s="36"/>
      <c r="AC1233" s="36"/>
      <c r="AD1233" s="36"/>
      <c r="AE1233" s="36"/>
      <c r="AT1233" s="19" t="s">
        <v>727</v>
      </c>
      <c r="AU1233" s="19" t="s">
        <v>87</v>
      </c>
    </row>
    <row r="1234" spans="1:65" s="13" customFormat="1" ht="11.25">
      <c r="B1234" s="201"/>
      <c r="C1234" s="202"/>
      <c r="D1234" s="195" t="s">
        <v>336</v>
      </c>
      <c r="E1234" s="203" t="s">
        <v>19</v>
      </c>
      <c r="F1234" s="204" t="s">
        <v>1657</v>
      </c>
      <c r="G1234" s="202"/>
      <c r="H1234" s="205">
        <v>1</v>
      </c>
      <c r="I1234" s="206"/>
      <c r="J1234" s="202"/>
      <c r="K1234" s="202"/>
      <c r="L1234" s="207"/>
      <c r="M1234" s="208"/>
      <c r="N1234" s="209"/>
      <c r="O1234" s="209"/>
      <c r="P1234" s="209"/>
      <c r="Q1234" s="209"/>
      <c r="R1234" s="209"/>
      <c r="S1234" s="209"/>
      <c r="T1234" s="210"/>
      <c r="AT1234" s="211" t="s">
        <v>336</v>
      </c>
      <c r="AU1234" s="211" t="s">
        <v>87</v>
      </c>
      <c r="AV1234" s="13" t="s">
        <v>87</v>
      </c>
      <c r="AW1234" s="13" t="s">
        <v>37</v>
      </c>
      <c r="AX1234" s="13" t="s">
        <v>84</v>
      </c>
      <c r="AY1234" s="211" t="s">
        <v>324</v>
      </c>
    </row>
    <row r="1235" spans="1:65" s="2" customFormat="1" ht="14.45" customHeight="1">
      <c r="A1235" s="36"/>
      <c r="B1235" s="37"/>
      <c r="C1235" s="244" t="s">
        <v>1658</v>
      </c>
      <c r="D1235" s="244" t="s">
        <v>588</v>
      </c>
      <c r="E1235" s="245" t="s">
        <v>1659</v>
      </c>
      <c r="F1235" s="246" t="s">
        <v>1660</v>
      </c>
      <c r="G1235" s="247" t="s">
        <v>186</v>
      </c>
      <c r="H1235" s="248">
        <v>1</v>
      </c>
      <c r="I1235" s="249"/>
      <c r="J1235" s="250">
        <f>ROUND(I1235*H1235,2)</f>
        <v>0</v>
      </c>
      <c r="K1235" s="246" t="s">
        <v>329</v>
      </c>
      <c r="L1235" s="251"/>
      <c r="M1235" s="252" t="s">
        <v>19</v>
      </c>
      <c r="N1235" s="253" t="s">
        <v>47</v>
      </c>
      <c r="O1235" s="66"/>
      <c r="P1235" s="191">
        <f>O1235*H1235</f>
        <v>0</v>
      </c>
      <c r="Q1235" s="191">
        <v>0.08</v>
      </c>
      <c r="R1235" s="191">
        <f>Q1235*H1235</f>
        <v>0.08</v>
      </c>
      <c r="S1235" s="191">
        <v>0</v>
      </c>
      <c r="T1235" s="192">
        <f>S1235*H1235</f>
        <v>0</v>
      </c>
      <c r="U1235" s="36"/>
      <c r="V1235" s="36"/>
      <c r="W1235" s="36"/>
      <c r="X1235" s="36"/>
      <c r="Y1235" s="36"/>
      <c r="Z1235" s="36"/>
      <c r="AA1235" s="36"/>
      <c r="AB1235" s="36"/>
      <c r="AC1235" s="36"/>
      <c r="AD1235" s="36"/>
      <c r="AE1235" s="36"/>
      <c r="AR1235" s="193" t="s">
        <v>378</v>
      </c>
      <c r="AT1235" s="193" t="s">
        <v>588</v>
      </c>
      <c r="AU1235" s="193" t="s">
        <v>87</v>
      </c>
      <c r="AY1235" s="19" t="s">
        <v>324</v>
      </c>
      <c r="BE1235" s="194">
        <f>IF(N1235="základní",J1235,0)</f>
        <v>0</v>
      </c>
      <c r="BF1235" s="194">
        <f>IF(N1235="snížená",J1235,0)</f>
        <v>0</v>
      </c>
      <c r="BG1235" s="194">
        <f>IF(N1235="zákl. přenesená",J1235,0)</f>
        <v>0</v>
      </c>
      <c r="BH1235" s="194">
        <f>IF(N1235="sníž. přenesená",J1235,0)</f>
        <v>0</v>
      </c>
      <c r="BI1235" s="194">
        <f>IF(N1235="nulová",J1235,0)</f>
        <v>0</v>
      </c>
      <c r="BJ1235" s="19" t="s">
        <v>84</v>
      </c>
      <c r="BK1235" s="194">
        <f>ROUND(I1235*H1235,2)</f>
        <v>0</v>
      </c>
      <c r="BL1235" s="19" t="s">
        <v>330</v>
      </c>
      <c r="BM1235" s="193" t="s">
        <v>1661</v>
      </c>
    </row>
    <row r="1236" spans="1:65" s="2" customFormat="1" ht="11.25">
      <c r="A1236" s="36"/>
      <c r="B1236" s="37"/>
      <c r="C1236" s="38"/>
      <c r="D1236" s="195" t="s">
        <v>332</v>
      </c>
      <c r="E1236" s="38"/>
      <c r="F1236" s="196" t="s">
        <v>1660</v>
      </c>
      <c r="G1236" s="38"/>
      <c r="H1236" s="38"/>
      <c r="I1236" s="197"/>
      <c r="J1236" s="38"/>
      <c r="K1236" s="38"/>
      <c r="L1236" s="41"/>
      <c r="M1236" s="198"/>
      <c r="N1236" s="199"/>
      <c r="O1236" s="66"/>
      <c r="P1236" s="66"/>
      <c r="Q1236" s="66"/>
      <c r="R1236" s="66"/>
      <c r="S1236" s="66"/>
      <c r="T1236" s="67"/>
      <c r="U1236" s="36"/>
      <c r="V1236" s="36"/>
      <c r="W1236" s="36"/>
      <c r="X1236" s="36"/>
      <c r="Y1236" s="36"/>
      <c r="Z1236" s="36"/>
      <c r="AA1236" s="36"/>
      <c r="AB1236" s="36"/>
      <c r="AC1236" s="36"/>
      <c r="AD1236" s="36"/>
      <c r="AE1236" s="36"/>
      <c r="AT1236" s="19" t="s">
        <v>332</v>
      </c>
      <c r="AU1236" s="19" t="s">
        <v>87</v>
      </c>
    </row>
    <row r="1237" spans="1:65" s="2" customFormat="1" ht="14.45" customHeight="1">
      <c r="A1237" s="36"/>
      <c r="B1237" s="37"/>
      <c r="C1237" s="182" t="s">
        <v>1662</v>
      </c>
      <c r="D1237" s="182" t="s">
        <v>326</v>
      </c>
      <c r="E1237" s="183" t="s">
        <v>1663</v>
      </c>
      <c r="F1237" s="184" t="s">
        <v>1664</v>
      </c>
      <c r="G1237" s="185" t="s">
        <v>152</v>
      </c>
      <c r="H1237" s="186">
        <v>21.25</v>
      </c>
      <c r="I1237" s="187"/>
      <c r="J1237" s="188">
        <f>ROUND(I1237*H1237,2)</f>
        <v>0</v>
      </c>
      <c r="K1237" s="184" t="s">
        <v>329</v>
      </c>
      <c r="L1237" s="41"/>
      <c r="M1237" s="189" t="s">
        <v>19</v>
      </c>
      <c r="N1237" s="190" t="s">
        <v>47</v>
      </c>
      <c r="O1237" s="66"/>
      <c r="P1237" s="191">
        <f>O1237*H1237</f>
        <v>0</v>
      </c>
      <c r="Q1237" s="191">
        <v>2.2563399999999998</v>
      </c>
      <c r="R1237" s="191">
        <f>Q1237*H1237</f>
        <v>47.947224999999996</v>
      </c>
      <c r="S1237" s="191">
        <v>0</v>
      </c>
      <c r="T1237" s="192">
        <f>S1237*H1237</f>
        <v>0</v>
      </c>
      <c r="U1237" s="36"/>
      <c r="V1237" s="36"/>
      <c r="W1237" s="36"/>
      <c r="X1237" s="36"/>
      <c r="Y1237" s="36"/>
      <c r="Z1237" s="36"/>
      <c r="AA1237" s="36"/>
      <c r="AB1237" s="36"/>
      <c r="AC1237" s="36"/>
      <c r="AD1237" s="36"/>
      <c r="AE1237" s="36"/>
      <c r="AR1237" s="193" t="s">
        <v>330</v>
      </c>
      <c r="AT1237" s="193" t="s">
        <v>326</v>
      </c>
      <c r="AU1237" s="193" t="s">
        <v>87</v>
      </c>
      <c r="AY1237" s="19" t="s">
        <v>324</v>
      </c>
      <c r="BE1237" s="194">
        <f>IF(N1237="základní",J1237,0)</f>
        <v>0</v>
      </c>
      <c r="BF1237" s="194">
        <f>IF(N1237="snížená",J1237,0)</f>
        <v>0</v>
      </c>
      <c r="BG1237" s="194">
        <f>IF(N1237="zákl. přenesená",J1237,0)</f>
        <v>0</v>
      </c>
      <c r="BH1237" s="194">
        <f>IF(N1237="sníž. přenesená",J1237,0)</f>
        <v>0</v>
      </c>
      <c r="BI1237" s="194">
        <f>IF(N1237="nulová",J1237,0)</f>
        <v>0</v>
      </c>
      <c r="BJ1237" s="19" t="s">
        <v>84</v>
      </c>
      <c r="BK1237" s="194">
        <f>ROUND(I1237*H1237,2)</f>
        <v>0</v>
      </c>
      <c r="BL1237" s="19" t="s">
        <v>330</v>
      </c>
      <c r="BM1237" s="193" t="s">
        <v>1665</v>
      </c>
    </row>
    <row r="1238" spans="1:65" s="2" customFormat="1" ht="11.25">
      <c r="A1238" s="36"/>
      <c r="B1238" s="37"/>
      <c r="C1238" s="38"/>
      <c r="D1238" s="195" t="s">
        <v>332</v>
      </c>
      <c r="E1238" s="38"/>
      <c r="F1238" s="196" t="s">
        <v>1666</v>
      </c>
      <c r="G1238" s="38"/>
      <c r="H1238" s="38"/>
      <c r="I1238" s="197"/>
      <c r="J1238" s="38"/>
      <c r="K1238" s="38"/>
      <c r="L1238" s="41"/>
      <c r="M1238" s="198"/>
      <c r="N1238" s="199"/>
      <c r="O1238" s="66"/>
      <c r="P1238" s="66"/>
      <c r="Q1238" s="66"/>
      <c r="R1238" s="66"/>
      <c r="S1238" s="66"/>
      <c r="T1238" s="67"/>
      <c r="U1238" s="36"/>
      <c r="V1238" s="36"/>
      <c r="W1238" s="36"/>
      <c r="X1238" s="36"/>
      <c r="Y1238" s="36"/>
      <c r="Z1238" s="36"/>
      <c r="AA1238" s="36"/>
      <c r="AB1238" s="36"/>
      <c r="AC1238" s="36"/>
      <c r="AD1238" s="36"/>
      <c r="AE1238" s="36"/>
      <c r="AT1238" s="19" t="s">
        <v>332</v>
      </c>
      <c r="AU1238" s="19" t="s">
        <v>87</v>
      </c>
    </row>
    <row r="1239" spans="1:65" s="2" customFormat="1" ht="19.5">
      <c r="A1239" s="36"/>
      <c r="B1239" s="37"/>
      <c r="C1239" s="38"/>
      <c r="D1239" s="195" t="s">
        <v>727</v>
      </c>
      <c r="E1239" s="38"/>
      <c r="F1239" s="200" t="s">
        <v>1656</v>
      </c>
      <c r="G1239" s="38"/>
      <c r="H1239" s="38"/>
      <c r="I1239" s="197"/>
      <c r="J1239" s="38"/>
      <c r="K1239" s="38"/>
      <c r="L1239" s="41"/>
      <c r="M1239" s="198"/>
      <c r="N1239" s="199"/>
      <c r="O1239" s="66"/>
      <c r="P1239" s="66"/>
      <c r="Q1239" s="66"/>
      <c r="R1239" s="66"/>
      <c r="S1239" s="66"/>
      <c r="T1239" s="67"/>
      <c r="U1239" s="36"/>
      <c r="V1239" s="36"/>
      <c r="W1239" s="36"/>
      <c r="X1239" s="36"/>
      <c r="Y1239" s="36"/>
      <c r="Z1239" s="36"/>
      <c r="AA1239" s="36"/>
      <c r="AB1239" s="36"/>
      <c r="AC1239" s="36"/>
      <c r="AD1239" s="36"/>
      <c r="AE1239" s="36"/>
      <c r="AT1239" s="19" t="s">
        <v>727</v>
      </c>
      <c r="AU1239" s="19" t="s">
        <v>87</v>
      </c>
    </row>
    <row r="1240" spans="1:65" s="13" customFormat="1" ht="11.25">
      <c r="B1240" s="201"/>
      <c r="C1240" s="202"/>
      <c r="D1240" s="195" t="s">
        <v>336</v>
      </c>
      <c r="E1240" s="203" t="s">
        <v>19</v>
      </c>
      <c r="F1240" s="204" t="s">
        <v>1667</v>
      </c>
      <c r="G1240" s="202"/>
      <c r="H1240" s="205">
        <v>21.25</v>
      </c>
      <c r="I1240" s="206"/>
      <c r="J1240" s="202"/>
      <c r="K1240" s="202"/>
      <c r="L1240" s="207"/>
      <c r="M1240" s="208"/>
      <c r="N1240" s="209"/>
      <c r="O1240" s="209"/>
      <c r="P1240" s="209"/>
      <c r="Q1240" s="209"/>
      <c r="R1240" s="209"/>
      <c r="S1240" s="209"/>
      <c r="T1240" s="210"/>
      <c r="AT1240" s="211" t="s">
        <v>336</v>
      </c>
      <c r="AU1240" s="211" t="s">
        <v>87</v>
      </c>
      <c r="AV1240" s="13" t="s">
        <v>87</v>
      </c>
      <c r="AW1240" s="13" t="s">
        <v>37</v>
      </c>
      <c r="AX1240" s="13" t="s">
        <v>84</v>
      </c>
      <c r="AY1240" s="211" t="s">
        <v>324</v>
      </c>
    </row>
    <row r="1241" spans="1:65" s="2" customFormat="1" ht="14.45" customHeight="1">
      <c r="A1241" s="36"/>
      <c r="B1241" s="37"/>
      <c r="C1241" s="182" t="s">
        <v>1668</v>
      </c>
      <c r="D1241" s="182" t="s">
        <v>326</v>
      </c>
      <c r="E1241" s="183" t="s">
        <v>1669</v>
      </c>
      <c r="F1241" s="184" t="s">
        <v>1670</v>
      </c>
      <c r="G1241" s="185" t="s">
        <v>135</v>
      </c>
      <c r="H1241" s="186">
        <v>11.96</v>
      </c>
      <c r="I1241" s="187"/>
      <c r="J1241" s="188">
        <f>ROUND(I1241*H1241,2)</f>
        <v>0</v>
      </c>
      <c r="K1241" s="184" t="s">
        <v>329</v>
      </c>
      <c r="L1241" s="41"/>
      <c r="M1241" s="189" t="s">
        <v>19</v>
      </c>
      <c r="N1241" s="190" t="s">
        <v>47</v>
      </c>
      <c r="O1241" s="66"/>
      <c r="P1241" s="191">
        <f>O1241*H1241</f>
        <v>0</v>
      </c>
      <c r="Q1241" s="191">
        <v>1.0200000000000001E-3</v>
      </c>
      <c r="R1241" s="191">
        <f>Q1241*H1241</f>
        <v>1.2199200000000002E-2</v>
      </c>
      <c r="S1241" s="191">
        <v>0</v>
      </c>
      <c r="T1241" s="192">
        <f>S1241*H1241</f>
        <v>0</v>
      </c>
      <c r="U1241" s="36"/>
      <c r="V1241" s="36"/>
      <c r="W1241" s="36"/>
      <c r="X1241" s="36"/>
      <c r="Y1241" s="36"/>
      <c r="Z1241" s="36"/>
      <c r="AA1241" s="36"/>
      <c r="AB1241" s="36"/>
      <c r="AC1241" s="36"/>
      <c r="AD1241" s="36"/>
      <c r="AE1241" s="36"/>
      <c r="AR1241" s="193" t="s">
        <v>330</v>
      </c>
      <c r="AT1241" s="193" t="s">
        <v>326</v>
      </c>
      <c r="AU1241" s="193" t="s">
        <v>87</v>
      </c>
      <c r="AY1241" s="19" t="s">
        <v>324</v>
      </c>
      <c r="BE1241" s="194">
        <f>IF(N1241="základní",J1241,0)</f>
        <v>0</v>
      </c>
      <c r="BF1241" s="194">
        <f>IF(N1241="snížená",J1241,0)</f>
        <v>0</v>
      </c>
      <c r="BG1241" s="194">
        <f>IF(N1241="zákl. přenesená",J1241,0)</f>
        <v>0</v>
      </c>
      <c r="BH1241" s="194">
        <f>IF(N1241="sníž. přenesená",J1241,0)</f>
        <v>0</v>
      </c>
      <c r="BI1241" s="194">
        <f>IF(N1241="nulová",J1241,0)</f>
        <v>0</v>
      </c>
      <c r="BJ1241" s="19" t="s">
        <v>84</v>
      </c>
      <c r="BK1241" s="194">
        <f>ROUND(I1241*H1241,2)</f>
        <v>0</v>
      </c>
      <c r="BL1241" s="19" t="s">
        <v>330</v>
      </c>
      <c r="BM1241" s="193" t="s">
        <v>1671</v>
      </c>
    </row>
    <row r="1242" spans="1:65" s="2" customFormat="1" ht="11.25">
      <c r="A1242" s="36"/>
      <c r="B1242" s="37"/>
      <c r="C1242" s="38"/>
      <c r="D1242" s="195" t="s">
        <v>332</v>
      </c>
      <c r="E1242" s="38"/>
      <c r="F1242" s="196" t="s">
        <v>1672</v>
      </c>
      <c r="G1242" s="38"/>
      <c r="H1242" s="38"/>
      <c r="I1242" s="197"/>
      <c r="J1242" s="38"/>
      <c r="K1242" s="38"/>
      <c r="L1242" s="41"/>
      <c r="M1242" s="198"/>
      <c r="N1242" s="199"/>
      <c r="O1242" s="66"/>
      <c r="P1242" s="66"/>
      <c r="Q1242" s="66"/>
      <c r="R1242" s="66"/>
      <c r="S1242" s="66"/>
      <c r="T1242" s="67"/>
      <c r="U1242" s="36"/>
      <c r="V1242" s="36"/>
      <c r="W1242" s="36"/>
      <c r="X1242" s="36"/>
      <c r="Y1242" s="36"/>
      <c r="Z1242" s="36"/>
      <c r="AA1242" s="36"/>
      <c r="AB1242" s="36"/>
      <c r="AC1242" s="36"/>
      <c r="AD1242" s="36"/>
      <c r="AE1242" s="36"/>
      <c r="AT1242" s="19" t="s">
        <v>332</v>
      </c>
      <c r="AU1242" s="19" t="s">
        <v>87</v>
      </c>
    </row>
    <row r="1243" spans="1:65" s="2" customFormat="1" ht="29.25">
      <c r="A1243" s="36"/>
      <c r="B1243" s="37"/>
      <c r="C1243" s="38"/>
      <c r="D1243" s="195" t="s">
        <v>334</v>
      </c>
      <c r="E1243" s="38"/>
      <c r="F1243" s="200" t="s">
        <v>1673</v>
      </c>
      <c r="G1243" s="38"/>
      <c r="H1243" s="38"/>
      <c r="I1243" s="197"/>
      <c r="J1243" s="38"/>
      <c r="K1243" s="38"/>
      <c r="L1243" s="41"/>
      <c r="M1243" s="198"/>
      <c r="N1243" s="199"/>
      <c r="O1243" s="66"/>
      <c r="P1243" s="66"/>
      <c r="Q1243" s="66"/>
      <c r="R1243" s="66"/>
      <c r="S1243" s="66"/>
      <c r="T1243" s="67"/>
      <c r="U1243" s="36"/>
      <c r="V1243" s="36"/>
      <c r="W1243" s="36"/>
      <c r="X1243" s="36"/>
      <c r="Y1243" s="36"/>
      <c r="Z1243" s="36"/>
      <c r="AA1243" s="36"/>
      <c r="AB1243" s="36"/>
      <c r="AC1243" s="36"/>
      <c r="AD1243" s="36"/>
      <c r="AE1243" s="36"/>
      <c r="AT1243" s="19" t="s">
        <v>334</v>
      </c>
      <c r="AU1243" s="19" t="s">
        <v>87</v>
      </c>
    </row>
    <row r="1244" spans="1:65" s="15" customFormat="1" ht="11.25">
      <c r="B1244" s="223"/>
      <c r="C1244" s="224"/>
      <c r="D1244" s="195" t="s">
        <v>336</v>
      </c>
      <c r="E1244" s="225" t="s">
        <v>19</v>
      </c>
      <c r="F1244" s="226" t="s">
        <v>1674</v>
      </c>
      <c r="G1244" s="224"/>
      <c r="H1244" s="225" t="s">
        <v>19</v>
      </c>
      <c r="I1244" s="227"/>
      <c r="J1244" s="224"/>
      <c r="K1244" s="224"/>
      <c r="L1244" s="228"/>
      <c r="M1244" s="229"/>
      <c r="N1244" s="230"/>
      <c r="O1244" s="230"/>
      <c r="P1244" s="230"/>
      <c r="Q1244" s="230"/>
      <c r="R1244" s="230"/>
      <c r="S1244" s="230"/>
      <c r="T1244" s="231"/>
      <c r="AT1244" s="232" t="s">
        <v>336</v>
      </c>
      <c r="AU1244" s="232" t="s">
        <v>87</v>
      </c>
      <c r="AV1244" s="15" t="s">
        <v>84</v>
      </c>
      <c r="AW1244" s="15" t="s">
        <v>37</v>
      </c>
      <c r="AX1244" s="15" t="s">
        <v>76</v>
      </c>
      <c r="AY1244" s="232" t="s">
        <v>324</v>
      </c>
    </row>
    <row r="1245" spans="1:65" s="13" customFormat="1" ht="11.25">
      <c r="B1245" s="201"/>
      <c r="C1245" s="202"/>
      <c r="D1245" s="195" t="s">
        <v>336</v>
      </c>
      <c r="E1245" s="203" t="s">
        <v>19</v>
      </c>
      <c r="F1245" s="204" t="s">
        <v>1675</v>
      </c>
      <c r="G1245" s="202"/>
      <c r="H1245" s="205">
        <v>11.96</v>
      </c>
      <c r="I1245" s="206"/>
      <c r="J1245" s="202"/>
      <c r="K1245" s="202"/>
      <c r="L1245" s="207"/>
      <c r="M1245" s="208"/>
      <c r="N1245" s="209"/>
      <c r="O1245" s="209"/>
      <c r="P1245" s="209"/>
      <c r="Q1245" s="209"/>
      <c r="R1245" s="209"/>
      <c r="S1245" s="209"/>
      <c r="T1245" s="210"/>
      <c r="AT1245" s="211" t="s">
        <v>336</v>
      </c>
      <c r="AU1245" s="211" t="s">
        <v>87</v>
      </c>
      <c r="AV1245" s="13" t="s">
        <v>87</v>
      </c>
      <c r="AW1245" s="13" t="s">
        <v>37</v>
      </c>
      <c r="AX1245" s="13" t="s">
        <v>84</v>
      </c>
      <c r="AY1245" s="211" t="s">
        <v>324</v>
      </c>
    </row>
    <row r="1246" spans="1:65" s="2" customFormat="1" ht="14.45" customHeight="1">
      <c r="A1246" s="36"/>
      <c r="B1246" s="37"/>
      <c r="C1246" s="182" t="s">
        <v>1676</v>
      </c>
      <c r="D1246" s="182" t="s">
        <v>326</v>
      </c>
      <c r="E1246" s="183" t="s">
        <v>1677</v>
      </c>
      <c r="F1246" s="184" t="s">
        <v>1678</v>
      </c>
      <c r="G1246" s="185" t="s">
        <v>186</v>
      </c>
      <c r="H1246" s="186">
        <v>49</v>
      </c>
      <c r="I1246" s="187"/>
      <c r="J1246" s="188">
        <f>ROUND(I1246*H1246,2)</f>
        <v>0</v>
      </c>
      <c r="K1246" s="184" t="s">
        <v>329</v>
      </c>
      <c r="L1246" s="41"/>
      <c r="M1246" s="189" t="s">
        <v>19</v>
      </c>
      <c r="N1246" s="190" t="s">
        <v>47</v>
      </c>
      <c r="O1246" s="66"/>
      <c r="P1246" s="191">
        <f>O1246*H1246</f>
        <v>0</v>
      </c>
      <c r="Q1246" s="191">
        <v>0</v>
      </c>
      <c r="R1246" s="191">
        <f>Q1246*H1246</f>
        <v>0</v>
      </c>
      <c r="S1246" s="191">
        <v>0</v>
      </c>
      <c r="T1246" s="192">
        <f>S1246*H1246</f>
        <v>0</v>
      </c>
      <c r="U1246" s="36"/>
      <c r="V1246" s="36"/>
      <c r="W1246" s="36"/>
      <c r="X1246" s="36"/>
      <c r="Y1246" s="36"/>
      <c r="Z1246" s="36"/>
      <c r="AA1246" s="36"/>
      <c r="AB1246" s="36"/>
      <c r="AC1246" s="36"/>
      <c r="AD1246" s="36"/>
      <c r="AE1246" s="36"/>
      <c r="AR1246" s="193" t="s">
        <v>330</v>
      </c>
      <c r="AT1246" s="193" t="s">
        <v>326</v>
      </c>
      <c r="AU1246" s="193" t="s">
        <v>87</v>
      </c>
      <c r="AY1246" s="19" t="s">
        <v>324</v>
      </c>
      <c r="BE1246" s="194">
        <f>IF(N1246="základní",J1246,0)</f>
        <v>0</v>
      </c>
      <c r="BF1246" s="194">
        <f>IF(N1246="snížená",J1246,0)</f>
        <v>0</v>
      </c>
      <c r="BG1246" s="194">
        <f>IF(N1246="zákl. přenesená",J1246,0)</f>
        <v>0</v>
      </c>
      <c r="BH1246" s="194">
        <f>IF(N1246="sníž. přenesená",J1246,0)</f>
        <v>0</v>
      </c>
      <c r="BI1246" s="194">
        <f>IF(N1246="nulová",J1246,0)</f>
        <v>0</v>
      </c>
      <c r="BJ1246" s="19" t="s">
        <v>84</v>
      </c>
      <c r="BK1246" s="194">
        <f>ROUND(I1246*H1246,2)</f>
        <v>0</v>
      </c>
      <c r="BL1246" s="19" t="s">
        <v>330</v>
      </c>
      <c r="BM1246" s="193" t="s">
        <v>1679</v>
      </c>
    </row>
    <row r="1247" spans="1:65" s="2" customFormat="1" ht="11.25">
      <c r="A1247" s="36"/>
      <c r="B1247" s="37"/>
      <c r="C1247" s="38"/>
      <c r="D1247" s="195" t="s">
        <v>332</v>
      </c>
      <c r="E1247" s="38"/>
      <c r="F1247" s="196" t="s">
        <v>1680</v>
      </c>
      <c r="G1247" s="38"/>
      <c r="H1247" s="38"/>
      <c r="I1247" s="197"/>
      <c r="J1247" s="38"/>
      <c r="K1247" s="38"/>
      <c r="L1247" s="41"/>
      <c r="M1247" s="198"/>
      <c r="N1247" s="199"/>
      <c r="O1247" s="66"/>
      <c r="P1247" s="66"/>
      <c r="Q1247" s="66"/>
      <c r="R1247" s="66"/>
      <c r="S1247" s="66"/>
      <c r="T1247" s="67"/>
      <c r="U1247" s="36"/>
      <c r="V1247" s="36"/>
      <c r="W1247" s="36"/>
      <c r="X1247" s="36"/>
      <c r="Y1247" s="36"/>
      <c r="Z1247" s="36"/>
      <c r="AA1247" s="36"/>
      <c r="AB1247" s="36"/>
      <c r="AC1247" s="36"/>
      <c r="AD1247" s="36"/>
      <c r="AE1247" s="36"/>
      <c r="AT1247" s="19" t="s">
        <v>332</v>
      </c>
      <c r="AU1247" s="19" t="s">
        <v>87</v>
      </c>
    </row>
    <row r="1248" spans="1:65" s="2" customFormat="1" ht="29.25">
      <c r="A1248" s="36"/>
      <c r="B1248" s="37"/>
      <c r="C1248" s="38"/>
      <c r="D1248" s="195" t="s">
        <v>334</v>
      </c>
      <c r="E1248" s="38"/>
      <c r="F1248" s="200" t="s">
        <v>1681</v>
      </c>
      <c r="G1248" s="38"/>
      <c r="H1248" s="38"/>
      <c r="I1248" s="197"/>
      <c r="J1248" s="38"/>
      <c r="K1248" s="38"/>
      <c r="L1248" s="41"/>
      <c r="M1248" s="198"/>
      <c r="N1248" s="199"/>
      <c r="O1248" s="66"/>
      <c r="P1248" s="66"/>
      <c r="Q1248" s="66"/>
      <c r="R1248" s="66"/>
      <c r="S1248" s="66"/>
      <c r="T1248" s="67"/>
      <c r="U1248" s="36"/>
      <c r="V1248" s="36"/>
      <c r="W1248" s="36"/>
      <c r="X1248" s="36"/>
      <c r="Y1248" s="36"/>
      <c r="Z1248" s="36"/>
      <c r="AA1248" s="36"/>
      <c r="AB1248" s="36"/>
      <c r="AC1248" s="36"/>
      <c r="AD1248" s="36"/>
      <c r="AE1248" s="36"/>
      <c r="AT1248" s="19" t="s">
        <v>334</v>
      </c>
      <c r="AU1248" s="19" t="s">
        <v>87</v>
      </c>
    </row>
    <row r="1249" spans="1:65" s="13" customFormat="1" ht="11.25">
      <c r="B1249" s="201"/>
      <c r="C1249" s="202"/>
      <c r="D1249" s="195" t="s">
        <v>336</v>
      </c>
      <c r="E1249" s="203" t="s">
        <v>19</v>
      </c>
      <c r="F1249" s="204" t="s">
        <v>1682</v>
      </c>
      <c r="G1249" s="202"/>
      <c r="H1249" s="205">
        <v>35.200000000000003</v>
      </c>
      <c r="I1249" s="206"/>
      <c r="J1249" s="202"/>
      <c r="K1249" s="202"/>
      <c r="L1249" s="207"/>
      <c r="M1249" s="208"/>
      <c r="N1249" s="209"/>
      <c r="O1249" s="209"/>
      <c r="P1249" s="209"/>
      <c r="Q1249" s="209"/>
      <c r="R1249" s="209"/>
      <c r="S1249" s="209"/>
      <c r="T1249" s="210"/>
      <c r="AT1249" s="211" t="s">
        <v>336</v>
      </c>
      <c r="AU1249" s="211" t="s">
        <v>87</v>
      </c>
      <c r="AV1249" s="13" t="s">
        <v>87</v>
      </c>
      <c r="AW1249" s="13" t="s">
        <v>37</v>
      </c>
      <c r="AX1249" s="13" t="s">
        <v>76</v>
      </c>
      <c r="AY1249" s="211" t="s">
        <v>324</v>
      </c>
    </row>
    <row r="1250" spans="1:65" s="13" customFormat="1" ht="11.25">
      <c r="B1250" s="201"/>
      <c r="C1250" s="202"/>
      <c r="D1250" s="195" t="s">
        <v>336</v>
      </c>
      <c r="E1250" s="203" t="s">
        <v>19</v>
      </c>
      <c r="F1250" s="204" t="s">
        <v>1683</v>
      </c>
      <c r="G1250" s="202"/>
      <c r="H1250" s="205">
        <v>13.8</v>
      </c>
      <c r="I1250" s="206"/>
      <c r="J1250" s="202"/>
      <c r="K1250" s="202"/>
      <c r="L1250" s="207"/>
      <c r="M1250" s="208"/>
      <c r="N1250" s="209"/>
      <c r="O1250" s="209"/>
      <c r="P1250" s="209"/>
      <c r="Q1250" s="209"/>
      <c r="R1250" s="209"/>
      <c r="S1250" s="209"/>
      <c r="T1250" s="210"/>
      <c r="AT1250" s="211" t="s">
        <v>336</v>
      </c>
      <c r="AU1250" s="211" t="s">
        <v>87</v>
      </c>
      <c r="AV1250" s="13" t="s">
        <v>87</v>
      </c>
      <c r="AW1250" s="13" t="s">
        <v>37</v>
      </c>
      <c r="AX1250" s="13" t="s">
        <v>76</v>
      </c>
      <c r="AY1250" s="211" t="s">
        <v>324</v>
      </c>
    </row>
    <row r="1251" spans="1:65" s="14" customFormat="1" ht="11.25">
      <c r="B1251" s="212"/>
      <c r="C1251" s="213"/>
      <c r="D1251" s="195" t="s">
        <v>336</v>
      </c>
      <c r="E1251" s="214" t="s">
        <v>19</v>
      </c>
      <c r="F1251" s="215" t="s">
        <v>349</v>
      </c>
      <c r="G1251" s="213"/>
      <c r="H1251" s="216">
        <v>49</v>
      </c>
      <c r="I1251" s="217"/>
      <c r="J1251" s="213"/>
      <c r="K1251" s="213"/>
      <c r="L1251" s="218"/>
      <c r="M1251" s="219"/>
      <c r="N1251" s="220"/>
      <c r="O1251" s="220"/>
      <c r="P1251" s="220"/>
      <c r="Q1251" s="220"/>
      <c r="R1251" s="220"/>
      <c r="S1251" s="220"/>
      <c r="T1251" s="221"/>
      <c r="AT1251" s="222" t="s">
        <v>336</v>
      </c>
      <c r="AU1251" s="222" t="s">
        <v>87</v>
      </c>
      <c r="AV1251" s="14" t="s">
        <v>330</v>
      </c>
      <c r="AW1251" s="14" t="s">
        <v>37</v>
      </c>
      <c r="AX1251" s="14" t="s">
        <v>84</v>
      </c>
      <c r="AY1251" s="222" t="s">
        <v>324</v>
      </c>
    </row>
    <row r="1252" spans="1:65" s="2" customFormat="1" ht="14.45" customHeight="1">
      <c r="A1252" s="36"/>
      <c r="B1252" s="37"/>
      <c r="C1252" s="182" t="s">
        <v>1684</v>
      </c>
      <c r="D1252" s="182" t="s">
        <v>326</v>
      </c>
      <c r="E1252" s="183" t="s">
        <v>1685</v>
      </c>
      <c r="F1252" s="184" t="s">
        <v>1686</v>
      </c>
      <c r="G1252" s="185" t="s">
        <v>135</v>
      </c>
      <c r="H1252" s="186">
        <v>28.9</v>
      </c>
      <c r="I1252" s="187"/>
      <c r="J1252" s="188">
        <f>ROUND(I1252*H1252,2)</f>
        <v>0</v>
      </c>
      <c r="K1252" s="184" t="s">
        <v>329</v>
      </c>
      <c r="L1252" s="41"/>
      <c r="M1252" s="189" t="s">
        <v>19</v>
      </c>
      <c r="N1252" s="190" t="s">
        <v>47</v>
      </c>
      <c r="O1252" s="66"/>
      <c r="P1252" s="191">
        <f>O1252*H1252</f>
        <v>0</v>
      </c>
      <c r="Q1252" s="191">
        <v>6.3000000000000003E-4</v>
      </c>
      <c r="R1252" s="191">
        <f>Q1252*H1252</f>
        <v>1.8207000000000001E-2</v>
      </c>
      <c r="S1252" s="191">
        <v>0</v>
      </c>
      <c r="T1252" s="192">
        <f>S1252*H1252</f>
        <v>0</v>
      </c>
      <c r="U1252" s="36"/>
      <c r="V1252" s="36"/>
      <c r="W1252" s="36"/>
      <c r="X1252" s="36"/>
      <c r="Y1252" s="36"/>
      <c r="Z1252" s="36"/>
      <c r="AA1252" s="36"/>
      <c r="AB1252" s="36"/>
      <c r="AC1252" s="36"/>
      <c r="AD1252" s="36"/>
      <c r="AE1252" s="36"/>
      <c r="AR1252" s="193" t="s">
        <v>330</v>
      </c>
      <c r="AT1252" s="193" t="s">
        <v>326</v>
      </c>
      <c r="AU1252" s="193" t="s">
        <v>87</v>
      </c>
      <c r="AY1252" s="19" t="s">
        <v>324</v>
      </c>
      <c r="BE1252" s="194">
        <f>IF(N1252="základní",J1252,0)</f>
        <v>0</v>
      </c>
      <c r="BF1252" s="194">
        <f>IF(N1252="snížená",J1252,0)</f>
        <v>0</v>
      </c>
      <c r="BG1252" s="194">
        <f>IF(N1252="zákl. přenesená",J1252,0)</f>
        <v>0</v>
      </c>
      <c r="BH1252" s="194">
        <f>IF(N1252="sníž. přenesená",J1252,0)</f>
        <v>0</v>
      </c>
      <c r="BI1252" s="194">
        <f>IF(N1252="nulová",J1252,0)</f>
        <v>0</v>
      </c>
      <c r="BJ1252" s="19" t="s">
        <v>84</v>
      </c>
      <c r="BK1252" s="194">
        <f>ROUND(I1252*H1252,2)</f>
        <v>0</v>
      </c>
      <c r="BL1252" s="19" t="s">
        <v>330</v>
      </c>
      <c r="BM1252" s="193" t="s">
        <v>1687</v>
      </c>
    </row>
    <row r="1253" spans="1:65" s="2" customFormat="1" ht="11.25">
      <c r="A1253" s="36"/>
      <c r="B1253" s="37"/>
      <c r="C1253" s="38"/>
      <c r="D1253" s="195" t="s">
        <v>332</v>
      </c>
      <c r="E1253" s="38"/>
      <c r="F1253" s="196" t="s">
        <v>1688</v>
      </c>
      <c r="G1253" s="38"/>
      <c r="H1253" s="38"/>
      <c r="I1253" s="197"/>
      <c r="J1253" s="38"/>
      <c r="K1253" s="38"/>
      <c r="L1253" s="41"/>
      <c r="M1253" s="198"/>
      <c r="N1253" s="199"/>
      <c r="O1253" s="66"/>
      <c r="P1253" s="66"/>
      <c r="Q1253" s="66"/>
      <c r="R1253" s="66"/>
      <c r="S1253" s="66"/>
      <c r="T1253" s="67"/>
      <c r="U1253" s="36"/>
      <c r="V1253" s="36"/>
      <c r="W1253" s="36"/>
      <c r="X1253" s="36"/>
      <c r="Y1253" s="36"/>
      <c r="Z1253" s="36"/>
      <c r="AA1253" s="36"/>
      <c r="AB1253" s="36"/>
      <c r="AC1253" s="36"/>
      <c r="AD1253" s="36"/>
      <c r="AE1253" s="36"/>
      <c r="AT1253" s="19" t="s">
        <v>332</v>
      </c>
      <c r="AU1253" s="19" t="s">
        <v>87</v>
      </c>
    </row>
    <row r="1254" spans="1:65" s="2" customFormat="1" ht="58.5">
      <c r="A1254" s="36"/>
      <c r="B1254" s="37"/>
      <c r="C1254" s="38"/>
      <c r="D1254" s="195" t="s">
        <v>334</v>
      </c>
      <c r="E1254" s="38"/>
      <c r="F1254" s="200" t="s">
        <v>1689</v>
      </c>
      <c r="G1254" s="38"/>
      <c r="H1254" s="38"/>
      <c r="I1254" s="197"/>
      <c r="J1254" s="38"/>
      <c r="K1254" s="38"/>
      <c r="L1254" s="41"/>
      <c r="M1254" s="198"/>
      <c r="N1254" s="199"/>
      <c r="O1254" s="66"/>
      <c r="P1254" s="66"/>
      <c r="Q1254" s="66"/>
      <c r="R1254" s="66"/>
      <c r="S1254" s="66"/>
      <c r="T1254" s="67"/>
      <c r="U1254" s="36"/>
      <c r="V1254" s="36"/>
      <c r="W1254" s="36"/>
      <c r="X1254" s="36"/>
      <c r="Y1254" s="36"/>
      <c r="Z1254" s="36"/>
      <c r="AA1254" s="36"/>
      <c r="AB1254" s="36"/>
      <c r="AC1254" s="36"/>
      <c r="AD1254" s="36"/>
      <c r="AE1254" s="36"/>
      <c r="AT1254" s="19" t="s">
        <v>334</v>
      </c>
      <c r="AU1254" s="19" t="s">
        <v>87</v>
      </c>
    </row>
    <row r="1255" spans="1:65" s="13" customFormat="1" ht="11.25">
      <c r="B1255" s="201"/>
      <c r="C1255" s="202"/>
      <c r="D1255" s="195" t="s">
        <v>336</v>
      </c>
      <c r="E1255" s="203" t="s">
        <v>19</v>
      </c>
      <c r="F1255" s="204" t="s">
        <v>1690</v>
      </c>
      <c r="G1255" s="202"/>
      <c r="H1255" s="205">
        <v>28.9</v>
      </c>
      <c r="I1255" s="206"/>
      <c r="J1255" s="202"/>
      <c r="K1255" s="202"/>
      <c r="L1255" s="207"/>
      <c r="M1255" s="208"/>
      <c r="N1255" s="209"/>
      <c r="O1255" s="209"/>
      <c r="P1255" s="209"/>
      <c r="Q1255" s="209"/>
      <c r="R1255" s="209"/>
      <c r="S1255" s="209"/>
      <c r="T1255" s="210"/>
      <c r="AT1255" s="211" t="s">
        <v>336</v>
      </c>
      <c r="AU1255" s="211" t="s">
        <v>87</v>
      </c>
      <c r="AV1255" s="13" t="s">
        <v>87</v>
      </c>
      <c r="AW1255" s="13" t="s">
        <v>37</v>
      </c>
      <c r="AX1255" s="13" t="s">
        <v>84</v>
      </c>
      <c r="AY1255" s="211" t="s">
        <v>324</v>
      </c>
    </row>
    <row r="1256" spans="1:65" s="2" customFormat="1" ht="14.45" customHeight="1">
      <c r="A1256" s="36"/>
      <c r="B1256" s="37"/>
      <c r="C1256" s="182" t="s">
        <v>1691</v>
      </c>
      <c r="D1256" s="182" t="s">
        <v>326</v>
      </c>
      <c r="E1256" s="183" t="s">
        <v>1692</v>
      </c>
      <c r="F1256" s="184" t="s">
        <v>1693</v>
      </c>
      <c r="G1256" s="185" t="s">
        <v>186</v>
      </c>
      <c r="H1256" s="186">
        <v>62.9</v>
      </c>
      <c r="I1256" s="187"/>
      <c r="J1256" s="188">
        <f>ROUND(I1256*H1256,2)</f>
        <v>0</v>
      </c>
      <c r="K1256" s="184" t="s">
        <v>329</v>
      </c>
      <c r="L1256" s="41"/>
      <c r="M1256" s="189" t="s">
        <v>19</v>
      </c>
      <c r="N1256" s="190" t="s">
        <v>47</v>
      </c>
      <c r="O1256" s="66"/>
      <c r="P1256" s="191">
        <f>O1256*H1256</f>
        <v>0</v>
      </c>
      <c r="Q1256" s="191">
        <v>1.67E-3</v>
      </c>
      <c r="R1256" s="191">
        <f>Q1256*H1256</f>
        <v>0.105043</v>
      </c>
      <c r="S1256" s="191">
        <v>0</v>
      </c>
      <c r="T1256" s="192">
        <f>S1256*H1256</f>
        <v>0</v>
      </c>
      <c r="U1256" s="36"/>
      <c r="V1256" s="36"/>
      <c r="W1256" s="36"/>
      <c r="X1256" s="36"/>
      <c r="Y1256" s="36"/>
      <c r="Z1256" s="36"/>
      <c r="AA1256" s="36"/>
      <c r="AB1256" s="36"/>
      <c r="AC1256" s="36"/>
      <c r="AD1256" s="36"/>
      <c r="AE1256" s="36"/>
      <c r="AR1256" s="193" t="s">
        <v>330</v>
      </c>
      <c r="AT1256" s="193" t="s">
        <v>326</v>
      </c>
      <c r="AU1256" s="193" t="s">
        <v>87</v>
      </c>
      <c r="AY1256" s="19" t="s">
        <v>324</v>
      </c>
      <c r="BE1256" s="194">
        <f>IF(N1256="základní",J1256,0)</f>
        <v>0</v>
      </c>
      <c r="BF1256" s="194">
        <f>IF(N1256="snížená",J1256,0)</f>
        <v>0</v>
      </c>
      <c r="BG1256" s="194">
        <f>IF(N1256="zákl. přenesená",J1256,0)</f>
        <v>0</v>
      </c>
      <c r="BH1256" s="194">
        <f>IF(N1256="sníž. přenesená",J1256,0)</f>
        <v>0</v>
      </c>
      <c r="BI1256" s="194">
        <f>IF(N1256="nulová",J1256,0)</f>
        <v>0</v>
      </c>
      <c r="BJ1256" s="19" t="s">
        <v>84</v>
      </c>
      <c r="BK1256" s="194">
        <f>ROUND(I1256*H1256,2)</f>
        <v>0</v>
      </c>
      <c r="BL1256" s="19" t="s">
        <v>330</v>
      </c>
      <c r="BM1256" s="193" t="s">
        <v>1694</v>
      </c>
    </row>
    <row r="1257" spans="1:65" s="2" customFormat="1" ht="11.25">
      <c r="A1257" s="36"/>
      <c r="B1257" s="37"/>
      <c r="C1257" s="38"/>
      <c r="D1257" s="195" t="s">
        <v>332</v>
      </c>
      <c r="E1257" s="38"/>
      <c r="F1257" s="196" t="s">
        <v>1695</v>
      </c>
      <c r="G1257" s="38"/>
      <c r="H1257" s="38"/>
      <c r="I1257" s="197"/>
      <c r="J1257" s="38"/>
      <c r="K1257" s="38"/>
      <c r="L1257" s="41"/>
      <c r="M1257" s="198"/>
      <c r="N1257" s="199"/>
      <c r="O1257" s="66"/>
      <c r="P1257" s="66"/>
      <c r="Q1257" s="66"/>
      <c r="R1257" s="66"/>
      <c r="S1257" s="66"/>
      <c r="T1257" s="67"/>
      <c r="U1257" s="36"/>
      <c r="V1257" s="36"/>
      <c r="W1257" s="36"/>
      <c r="X1257" s="36"/>
      <c r="Y1257" s="36"/>
      <c r="Z1257" s="36"/>
      <c r="AA1257" s="36"/>
      <c r="AB1257" s="36"/>
      <c r="AC1257" s="36"/>
      <c r="AD1257" s="36"/>
      <c r="AE1257" s="36"/>
      <c r="AT1257" s="19" t="s">
        <v>332</v>
      </c>
      <c r="AU1257" s="19" t="s">
        <v>87</v>
      </c>
    </row>
    <row r="1258" spans="1:65" s="2" customFormat="1" ht="204.75">
      <c r="A1258" s="36"/>
      <c r="B1258" s="37"/>
      <c r="C1258" s="38"/>
      <c r="D1258" s="195" t="s">
        <v>334</v>
      </c>
      <c r="E1258" s="38"/>
      <c r="F1258" s="200" t="s">
        <v>1696</v>
      </c>
      <c r="G1258" s="38"/>
      <c r="H1258" s="38"/>
      <c r="I1258" s="197"/>
      <c r="J1258" s="38"/>
      <c r="K1258" s="38"/>
      <c r="L1258" s="41"/>
      <c r="M1258" s="198"/>
      <c r="N1258" s="199"/>
      <c r="O1258" s="66"/>
      <c r="P1258" s="66"/>
      <c r="Q1258" s="66"/>
      <c r="R1258" s="66"/>
      <c r="S1258" s="66"/>
      <c r="T1258" s="67"/>
      <c r="U1258" s="36"/>
      <c r="V1258" s="36"/>
      <c r="W1258" s="36"/>
      <c r="X1258" s="36"/>
      <c r="Y1258" s="36"/>
      <c r="Z1258" s="36"/>
      <c r="AA1258" s="36"/>
      <c r="AB1258" s="36"/>
      <c r="AC1258" s="36"/>
      <c r="AD1258" s="36"/>
      <c r="AE1258" s="36"/>
      <c r="AT1258" s="19" t="s">
        <v>334</v>
      </c>
      <c r="AU1258" s="19" t="s">
        <v>87</v>
      </c>
    </row>
    <row r="1259" spans="1:65" s="2" customFormat="1" ht="136.5">
      <c r="A1259" s="36"/>
      <c r="B1259" s="37"/>
      <c r="C1259" s="38"/>
      <c r="D1259" s="195" t="s">
        <v>727</v>
      </c>
      <c r="E1259" s="38"/>
      <c r="F1259" s="200" t="s">
        <v>1697</v>
      </c>
      <c r="G1259" s="38"/>
      <c r="H1259" s="38"/>
      <c r="I1259" s="197"/>
      <c r="J1259" s="38"/>
      <c r="K1259" s="38"/>
      <c r="L1259" s="41"/>
      <c r="M1259" s="198"/>
      <c r="N1259" s="199"/>
      <c r="O1259" s="66"/>
      <c r="P1259" s="66"/>
      <c r="Q1259" s="66"/>
      <c r="R1259" s="66"/>
      <c r="S1259" s="66"/>
      <c r="T1259" s="67"/>
      <c r="U1259" s="36"/>
      <c r="V1259" s="36"/>
      <c r="W1259" s="36"/>
      <c r="X1259" s="36"/>
      <c r="Y1259" s="36"/>
      <c r="Z1259" s="36"/>
      <c r="AA1259" s="36"/>
      <c r="AB1259" s="36"/>
      <c r="AC1259" s="36"/>
      <c r="AD1259" s="36"/>
      <c r="AE1259" s="36"/>
      <c r="AT1259" s="19" t="s">
        <v>727</v>
      </c>
      <c r="AU1259" s="19" t="s">
        <v>87</v>
      </c>
    </row>
    <row r="1260" spans="1:65" s="13" customFormat="1" ht="11.25">
      <c r="B1260" s="201"/>
      <c r="C1260" s="202"/>
      <c r="D1260" s="195" t="s">
        <v>336</v>
      </c>
      <c r="E1260" s="203" t="s">
        <v>19</v>
      </c>
      <c r="F1260" s="204" t="s">
        <v>1698</v>
      </c>
      <c r="G1260" s="202"/>
      <c r="H1260" s="205">
        <v>62.9</v>
      </c>
      <c r="I1260" s="206"/>
      <c r="J1260" s="202"/>
      <c r="K1260" s="202"/>
      <c r="L1260" s="207"/>
      <c r="M1260" s="208"/>
      <c r="N1260" s="209"/>
      <c r="O1260" s="209"/>
      <c r="P1260" s="209"/>
      <c r="Q1260" s="209"/>
      <c r="R1260" s="209"/>
      <c r="S1260" s="209"/>
      <c r="T1260" s="210"/>
      <c r="AT1260" s="211" t="s">
        <v>336</v>
      </c>
      <c r="AU1260" s="211" t="s">
        <v>87</v>
      </c>
      <c r="AV1260" s="13" t="s">
        <v>87</v>
      </c>
      <c r="AW1260" s="13" t="s">
        <v>37</v>
      </c>
      <c r="AX1260" s="13" t="s">
        <v>84</v>
      </c>
      <c r="AY1260" s="211" t="s">
        <v>324</v>
      </c>
    </row>
    <row r="1261" spans="1:65" s="2" customFormat="1" ht="14.45" customHeight="1">
      <c r="A1261" s="36"/>
      <c r="B1261" s="37"/>
      <c r="C1261" s="182" t="s">
        <v>1699</v>
      </c>
      <c r="D1261" s="182" t="s">
        <v>326</v>
      </c>
      <c r="E1261" s="183" t="s">
        <v>1700</v>
      </c>
      <c r="F1261" s="184" t="s">
        <v>1701</v>
      </c>
      <c r="G1261" s="185" t="s">
        <v>186</v>
      </c>
      <c r="H1261" s="186">
        <v>15.9</v>
      </c>
      <c r="I1261" s="187"/>
      <c r="J1261" s="188">
        <f>ROUND(I1261*H1261,2)</f>
        <v>0</v>
      </c>
      <c r="K1261" s="184" t="s">
        <v>329</v>
      </c>
      <c r="L1261" s="41"/>
      <c r="M1261" s="189" t="s">
        <v>19</v>
      </c>
      <c r="N1261" s="190" t="s">
        <v>47</v>
      </c>
      <c r="O1261" s="66"/>
      <c r="P1261" s="191">
        <f>O1261*H1261</f>
        <v>0</v>
      </c>
      <c r="Q1261" s="191">
        <v>2.0799999999999998E-3</v>
      </c>
      <c r="R1261" s="191">
        <f>Q1261*H1261</f>
        <v>3.3071999999999997E-2</v>
      </c>
      <c r="S1261" s="191">
        <v>0</v>
      </c>
      <c r="T1261" s="192">
        <f>S1261*H1261</f>
        <v>0</v>
      </c>
      <c r="U1261" s="36"/>
      <c r="V1261" s="36"/>
      <c r="W1261" s="36"/>
      <c r="X1261" s="36"/>
      <c r="Y1261" s="36"/>
      <c r="Z1261" s="36"/>
      <c r="AA1261" s="36"/>
      <c r="AB1261" s="36"/>
      <c r="AC1261" s="36"/>
      <c r="AD1261" s="36"/>
      <c r="AE1261" s="36"/>
      <c r="AR1261" s="193" t="s">
        <v>330</v>
      </c>
      <c r="AT1261" s="193" t="s">
        <v>326</v>
      </c>
      <c r="AU1261" s="193" t="s">
        <v>87</v>
      </c>
      <c r="AY1261" s="19" t="s">
        <v>324</v>
      </c>
      <c r="BE1261" s="194">
        <f>IF(N1261="základní",J1261,0)</f>
        <v>0</v>
      </c>
      <c r="BF1261" s="194">
        <f>IF(N1261="snížená",J1261,0)</f>
        <v>0</v>
      </c>
      <c r="BG1261" s="194">
        <f>IF(N1261="zákl. přenesená",J1261,0)</f>
        <v>0</v>
      </c>
      <c r="BH1261" s="194">
        <f>IF(N1261="sníž. přenesená",J1261,0)</f>
        <v>0</v>
      </c>
      <c r="BI1261" s="194">
        <f>IF(N1261="nulová",J1261,0)</f>
        <v>0</v>
      </c>
      <c r="BJ1261" s="19" t="s">
        <v>84</v>
      </c>
      <c r="BK1261" s="194">
        <f>ROUND(I1261*H1261,2)</f>
        <v>0</v>
      </c>
      <c r="BL1261" s="19" t="s">
        <v>330</v>
      </c>
      <c r="BM1261" s="193" t="s">
        <v>1702</v>
      </c>
    </row>
    <row r="1262" spans="1:65" s="2" customFormat="1" ht="11.25">
      <c r="A1262" s="36"/>
      <c r="B1262" s="37"/>
      <c r="C1262" s="38"/>
      <c r="D1262" s="195" t="s">
        <v>332</v>
      </c>
      <c r="E1262" s="38"/>
      <c r="F1262" s="196" t="s">
        <v>1703</v>
      </c>
      <c r="G1262" s="38"/>
      <c r="H1262" s="38"/>
      <c r="I1262" s="197"/>
      <c r="J1262" s="38"/>
      <c r="K1262" s="38"/>
      <c r="L1262" s="41"/>
      <c r="M1262" s="198"/>
      <c r="N1262" s="199"/>
      <c r="O1262" s="66"/>
      <c r="P1262" s="66"/>
      <c r="Q1262" s="66"/>
      <c r="R1262" s="66"/>
      <c r="S1262" s="66"/>
      <c r="T1262" s="67"/>
      <c r="U1262" s="36"/>
      <c r="V1262" s="36"/>
      <c r="W1262" s="36"/>
      <c r="X1262" s="36"/>
      <c r="Y1262" s="36"/>
      <c r="Z1262" s="36"/>
      <c r="AA1262" s="36"/>
      <c r="AB1262" s="36"/>
      <c r="AC1262" s="36"/>
      <c r="AD1262" s="36"/>
      <c r="AE1262" s="36"/>
      <c r="AT1262" s="19" t="s">
        <v>332</v>
      </c>
      <c r="AU1262" s="19" t="s">
        <v>87</v>
      </c>
    </row>
    <row r="1263" spans="1:65" s="2" customFormat="1" ht="204.75">
      <c r="A1263" s="36"/>
      <c r="B1263" s="37"/>
      <c r="C1263" s="38"/>
      <c r="D1263" s="195" t="s">
        <v>334</v>
      </c>
      <c r="E1263" s="38"/>
      <c r="F1263" s="200" t="s">
        <v>1696</v>
      </c>
      <c r="G1263" s="38"/>
      <c r="H1263" s="38"/>
      <c r="I1263" s="197"/>
      <c r="J1263" s="38"/>
      <c r="K1263" s="38"/>
      <c r="L1263" s="41"/>
      <c r="M1263" s="198"/>
      <c r="N1263" s="199"/>
      <c r="O1263" s="66"/>
      <c r="P1263" s="66"/>
      <c r="Q1263" s="66"/>
      <c r="R1263" s="66"/>
      <c r="S1263" s="66"/>
      <c r="T1263" s="67"/>
      <c r="U1263" s="36"/>
      <c r="V1263" s="36"/>
      <c r="W1263" s="36"/>
      <c r="X1263" s="36"/>
      <c r="Y1263" s="36"/>
      <c r="Z1263" s="36"/>
      <c r="AA1263" s="36"/>
      <c r="AB1263" s="36"/>
      <c r="AC1263" s="36"/>
      <c r="AD1263" s="36"/>
      <c r="AE1263" s="36"/>
      <c r="AT1263" s="19" t="s">
        <v>334</v>
      </c>
      <c r="AU1263" s="19" t="s">
        <v>87</v>
      </c>
    </row>
    <row r="1264" spans="1:65" s="2" customFormat="1" ht="156">
      <c r="A1264" s="36"/>
      <c r="B1264" s="37"/>
      <c r="C1264" s="38"/>
      <c r="D1264" s="195" t="s">
        <v>727</v>
      </c>
      <c r="E1264" s="38"/>
      <c r="F1264" s="200" t="s">
        <v>1704</v>
      </c>
      <c r="G1264" s="38"/>
      <c r="H1264" s="38"/>
      <c r="I1264" s="197"/>
      <c r="J1264" s="38"/>
      <c r="K1264" s="38"/>
      <c r="L1264" s="41"/>
      <c r="M1264" s="198"/>
      <c r="N1264" s="199"/>
      <c r="O1264" s="66"/>
      <c r="P1264" s="66"/>
      <c r="Q1264" s="66"/>
      <c r="R1264" s="66"/>
      <c r="S1264" s="66"/>
      <c r="T1264" s="67"/>
      <c r="U1264" s="36"/>
      <c r="V1264" s="36"/>
      <c r="W1264" s="36"/>
      <c r="X1264" s="36"/>
      <c r="Y1264" s="36"/>
      <c r="Z1264" s="36"/>
      <c r="AA1264" s="36"/>
      <c r="AB1264" s="36"/>
      <c r="AC1264" s="36"/>
      <c r="AD1264" s="36"/>
      <c r="AE1264" s="36"/>
      <c r="AT1264" s="19" t="s">
        <v>727</v>
      </c>
      <c r="AU1264" s="19" t="s">
        <v>87</v>
      </c>
    </row>
    <row r="1265" spans="1:65" s="13" customFormat="1" ht="11.25">
      <c r="B1265" s="201"/>
      <c r="C1265" s="202"/>
      <c r="D1265" s="195" t="s">
        <v>336</v>
      </c>
      <c r="E1265" s="203" t="s">
        <v>19</v>
      </c>
      <c r="F1265" s="204" t="s">
        <v>1705</v>
      </c>
      <c r="G1265" s="202"/>
      <c r="H1265" s="205">
        <v>15.9</v>
      </c>
      <c r="I1265" s="206"/>
      <c r="J1265" s="202"/>
      <c r="K1265" s="202"/>
      <c r="L1265" s="207"/>
      <c r="M1265" s="208"/>
      <c r="N1265" s="209"/>
      <c r="O1265" s="209"/>
      <c r="P1265" s="209"/>
      <c r="Q1265" s="209"/>
      <c r="R1265" s="209"/>
      <c r="S1265" s="209"/>
      <c r="T1265" s="210"/>
      <c r="AT1265" s="211" t="s">
        <v>336</v>
      </c>
      <c r="AU1265" s="211" t="s">
        <v>87</v>
      </c>
      <c r="AV1265" s="13" t="s">
        <v>87</v>
      </c>
      <c r="AW1265" s="13" t="s">
        <v>37</v>
      </c>
      <c r="AX1265" s="13" t="s">
        <v>84</v>
      </c>
      <c r="AY1265" s="211" t="s">
        <v>324</v>
      </c>
    </row>
    <row r="1266" spans="1:65" s="2" customFormat="1" ht="14.45" customHeight="1">
      <c r="A1266" s="36"/>
      <c r="B1266" s="37"/>
      <c r="C1266" s="182" t="s">
        <v>1706</v>
      </c>
      <c r="D1266" s="182" t="s">
        <v>326</v>
      </c>
      <c r="E1266" s="183" t="s">
        <v>1707</v>
      </c>
      <c r="F1266" s="184" t="s">
        <v>1708</v>
      </c>
      <c r="G1266" s="185" t="s">
        <v>186</v>
      </c>
      <c r="H1266" s="186">
        <v>53.5</v>
      </c>
      <c r="I1266" s="187"/>
      <c r="J1266" s="188">
        <f>ROUND(I1266*H1266,2)</f>
        <v>0</v>
      </c>
      <c r="K1266" s="184" t="s">
        <v>329</v>
      </c>
      <c r="L1266" s="41"/>
      <c r="M1266" s="189" t="s">
        <v>19</v>
      </c>
      <c r="N1266" s="190" t="s">
        <v>47</v>
      </c>
      <c r="O1266" s="66"/>
      <c r="P1266" s="191">
        <f>O1266*H1266</f>
        <v>0</v>
      </c>
      <c r="Q1266" s="191">
        <v>1.7000000000000001E-4</v>
      </c>
      <c r="R1266" s="191">
        <f>Q1266*H1266</f>
        <v>9.0950000000000007E-3</v>
      </c>
      <c r="S1266" s="191">
        <v>0</v>
      </c>
      <c r="T1266" s="192">
        <f>S1266*H1266</f>
        <v>0</v>
      </c>
      <c r="U1266" s="36"/>
      <c r="V1266" s="36"/>
      <c r="W1266" s="36"/>
      <c r="X1266" s="36"/>
      <c r="Y1266" s="36"/>
      <c r="Z1266" s="36"/>
      <c r="AA1266" s="36"/>
      <c r="AB1266" s="36"/>
      <c r="AC1266" s="36"/>
      <c r="AD1266" s="36"/>
      <c r="AE1266" s="36"/>
      <c r="AR1266" s="193" t="s">
        <v>330</v>
      </c>
      <c r="AT1266" s="193" t="s">
        <v>326</v>
      </c>
      <c r="AU1266" s="193" t="s">
        <v>87</v>
      </c>
      <c r="AY1266" s="19" t="s">
        <v>324</v>
      </c>
      <c r="BE1266" s="194">
        <f>IF(N1266="základní",J1266,0)</f>
        <v>0</v>
      </c>
      <c r="BF1266" s="194">
        <f>IF(N1266="snížená",J1266,0)</f>
        <v>0</v>
      </c>
      <c r="BG1266" s="194">
        <f>IF(N1266="zákl. přenesená",J1266,0)</f>
        <v>0</v>
      </c>
      <c r="BH1266" s="194">
        <f>IF(N1266="sníž. přenesená",J1266,0)</f>
        <v>0</v>
      </c>
      <c r="BI1266" s="194">
        <f>IF(N1266="nulová",J1266,0)</f>
        <v>0</v>
      </c>
      <c r="BJ1266" s="19" t="s">
        <v>84</v>
      </c>
      <c r="BK1266" s="194">
        <f>ROUND(I1266*H1266,2)</f>
        <v>0</v>
      </c>
      <c r="BL1266" s="19" t="s">
        <v>330</v>
      </c>
      <c r="BM1266" s="193" t="s">
        <v>1709</v>
      </c>
    </row>
    <row r="1267" spans="1:65" s="2" customFormat="1" ht="11.25">
      <c r="A1267" s="36"/>
      <c r="B1267" s="37"/>
      <c r="C1267" s="38"/>
      <c r="D1267" s="195" t="s">
        <v>332</v>
      </c>
      <c r="E1267" s="38"/>
      <c r="F1267" s="196" t="s">
        <v>1710</v>
      </c>
      <c r="G1267" s="38"/>
      <c r="H1267" s="38"/>
      <c r="I1267" s="197"/>
      <c r="J1267" s="38"/>
      <c r="K1267" s="38"/>
      <c r="L1267" s="41"/>
      <c r="M1267" s="198"/>
      <c r="N1267" s="199"/>
      <c r="O1267" s="66"/>
      <c r="P1267" s="66"/>
      <c r="Q1267" s="66"/>
      <c r="R1267" s="66"/>
      <c r="S1267" s="66"/>
      <c r="T1267" s="67"/>
      <c r="U1267" s="36"/>
      <c r="V1267" s="36"/>
      <c r="W1267" s="36"/>
      <c r="X1267" s="36"/>
      <c r="Y1267" s="36"/>
      <c r="Z1267" s="36"/>
      <c r="AA1267" s="36"/>
      <c r="AB1267" s="36"/>
      <c r="AC1267" s="36"/>
      <c r="AD1267" s="36"/>
      <c r="AE1267" s="36"/>
      <c r="AT1267" s="19" t="s">
        <v>332</v>
      </c>
      <c r="AU1267" s="19" t="s">
        <v>87</v>
      </c>
    </row>
    <row r="1268" spans="1:65" s="2" customFormat="1" ht="204.75">
      <c r="A1268" s="36"/>
      <c r="B1268" s="37"/>
      <c r="C1268" s="38"/>
      <c r="D1268" s="195" t="s">
        <v>334</v>
      </c>
      <c r="E1268" s="38"/>
      <c r="F1268" s="200" t="s">
        <v>1696</v>
      </c>
      <c r="G1268" s="38"/>
      <c r="H1268" s="38"/>
      <c r="I1268" s="197"/>
      <c r="J1268" s="38"/>
      <c r="K1268" s="38"/>
      <c r="L1268" s="41"/>
      <c r="M1268" s="198"/>
      <c r="N1268" s="199"/>
      <c r="O1268" s="66"/>
      <c r="P1268" s="66"/>
      <c r="Q1268" s="66"/>
      <c r="R1268" s="66"/>
      <c r="S1268" s="66"/>
      <c r="T1268" s="67"/>
      <c r="U1268" s="36"/>
      <c r="V1268" s="36"/>
      <c r="W1268" s="36"/>
      <c r="X1268" s="36"/>
      <c r="Y1268" s="36"/>
      <c r="Z1268" s="36"/>
      <c r="AA1268" s="36"/>
      <c r="AB1268" s="36"/>
      <c r="AC1268" s="36"/>
      <c r="AD1268" s="36"/>
      <c r="AE1268" s="36"/>
      <c r="AT1268" s="19" t="s">
        <v>334</v>
      </c>
      <c r="AU1268" s="19" t="s">
        <v>87</v>
      </c>
    </row>
    <row r="1269" spans="1:65" s="2" customFormat="1" ht="136.5">
      <c r="A1269" s="36"/>
      <c r="B1269" s="37"/>
      <c r="C1269" s="38"/>
      <c r="D1269" s="195" t="s">
        <v>727</v>
      </c>
      <c r="E1269" s="38"/>
      <c r="F1269" s="200" t="s">
        <v>1711</v>
      </c>
      <c r="G1269" s="38"/>
      <c r="H1269" s="38"/>
      <c r="I1269" s="197"/>
      <c r="J1269" s="38"/>
      <c r="K1269" s="38"/>
      <c r="L1269" s="41"/>
      <c r="M1269" s="198"/>
      <c r="N1269" s="199"/>
      <c r="O1269" s="66"/>
      <c r="P1269" s="66"/>
      <c r="Q1269" s="66"/>
      <c r="R1269" s="66"/>
      <c r="S1269" s="66"/>
      <c r="T1269" s="67"/>
      <c r="U1269" s="36"/>
      <c r="V1269" s="36"/>
      <c r="W1269" s="36"/>
      <c r="X1269" s="36"/>
      <c r="Y1269" s="36"/>
      <c r="Z1269" s="36"/>
      <c r="AA1269" s="36"/>
      <c r="AB1269" s="36"/>
      <c r="AC1269" s="36"/>
      <c r="AD1269" s="36"/>
      <c r="AE1269" s="36"/>
      <c r="AT1269" s="19" t="s">
        <v>727</v>
      </c>
      <c r="AU1269" s="19" t="s">
        <v>87</v>
      </c>
    </row>
    <row r="1270" spans="1:65" s="13" customFormat="1" ht="11.25">
      <c r="B1270" s="201"/>
      <c r="C1270" s="202"/>
      <c r="D1270" s="195" t="s">
        <v>336</v>
      </c>
      <c r="E1270" s="203" t="s">
        <v>19</v>
      </c>
      <c r="F1270" s="204" t="s">
        <v>1712</v>
      </c>
      <c r="G1270" s="202"/>
      <c r="H1270" s="205">
        <v>53.5</v>
      </c>
      <c r="I1270" s="206"/>
      <c r="J1270" s="202"/>
      <c r="K1270" s="202"/>
      <c r="L1270" s="207"/>
      <c r="M1270" s="208"/>
      <c r="N1270" s="209"/>
      <c r="O1270" s="209"/>
      <c r="P1270" s="209"/>
      <c r="Q1270" s="209"/>
      <c r="R1270" s="209"/>
      <c r="S1270" s="209"/>
      <c r="T1270" s="210"/>
      <c r="AT1270" s="211" t="s">
        <v>336</v>
      </c>
      <c r="AU1270" s="211" t="s">
        <v>87</v>
      </c>
      <c r="AV1270" s="13" t="s">
        <v>87</v>
      </c>
      <c r="AW1270" s="13" t="s">
        <v>37</v>
      </c>
      <c r="AX1270" s="13" t="s">
        <v>76</v>
      </c>
      <c r="AY1270" s="211" t="s">
        <v>324</v>
      </c>
    </row>
    <row r="1271" spans="1:65" s="14" customFormat="1" ht="11.25">
      <c r="B1271" s="212"/>
      <c r="C1271" s="213"/>
      <c r="D1271" s="195" t="s">
        <v>336</v>
      </c>
      <c r="E1271" s="214" t="s">
        <v>197</v>
      </c>
      <c r="F1271" s="215" t="s">
        <v>349</v>
      </c>
      <c r="G1271" s="213"/>
      <c r="H1271" s="216">
        <v>53.5</v>
      </c>
      <c r="I1271" s="217"/>
      <c r="J1271" s="213"/>
      <c r="K1271" s="213"/>
      <c r="L1271" s="218"/>
      <c r="M1271" s="219"/>
      <c r="N1271" s="220"/>
      <c r="O1271" s="220"/>
      <c r="P1271" s="220"/>
      <c r="Q1271" s="220"/>
      <c r="R1271" s="220"/>
      <c r="S1271" s="220"/>
      <c r="T1271" s="221"/>
      <c r="AT1271" s="222" t="s">
        <v>336</v>
      </c>
      <c r="AU1271" s="222" t="s">
        <v>87</v>
      </c>
      <c r="AV1271" s="14" t="s">
        <v>330</v>
      </c>
      <c r="AW1271" s="14" t="s">
        <v>37</v>
      </c>
      <c r="AX1271" s="14" t="s">
        <v>84</v>
      </c>
      <c r="AY1271" s="222" t="s">
        <v>324</v>
      </c>
    </row>
    <row r="1272" spans="1:65" s="2" customFormat="1" ht="14.45" customHeight="1">
      <c r="A1272" s="36"/>
      <c r="B1272" s="37"/>
      <c r="C1272" s="182" t="s">
        <v>1713</v>
      </c>
      <c r="D1272" s="182" t="s">
        <v>326</v>
      </c>
      <c r="E1272" s="183" t="s">
        <v>1714</v>
      </c>
      <c r="F1272" s="184" t="s">
        <v>1715</v>
      </c>
      <c r="G1272" s="185" t="s">
        <v>186</v>
      </c>
      <c r="H1272" s="186">
        <v>53.5</v>
      </c>
      <c r="I1272" s="187"/>
      <c r="J1272" s="188">
        <f>ROUND(I1272*H1272,2)</f>
        <v>0</v>
      </c>
      <c r="K1272" s="184" t="s">
        <v>19</v>
      </c>
      <c r="L1272" s="41"/>
      <c r="M1272" s="189" t="s">
        <v>19</v>
      </c>
      <c r="N1272" s="190" t="s">
        <v>47</v>
      </c>
      <c r="O1272" s="66"/>
      <c r="P1272" s="191">
        <f>O1272*H1272</f>
        <v>0</v>
      </c>
      <c r="Q1272" s="191">
        <v>1.0000000000000001E-5</v>
      </c>
      <c r="R1272" s="191">
        <f>Q1272*H1272</f>
        <v>5.3499999999999999E-4</v>
      </c>
      <c r="S1272" s="191">
        <v>0</v>
      </c>
      <c r="T1272" s="192">
        <f>S1272*H1272</f>
        <v>0</v>
      </c>
      <c r="U1272" s="36"/>
      <c r="V1272" s="36"/>
      <c r="W1272" s="36"/>
      <c r="X1272" s="36"/>
      <c r="Y1272" s="36"/>
      <c r="Z1272" s="36"/>
      <c r="AA1272" s="36"/>
      <c r="AB1272" s="36"/>
      <c r="AC1272" s="36"/>
      <c r="AD1272" s="36"/>
      <c r="AE1272" s="36"/>
      <c r="AR1272" s="193" t="s">
        <v>330</v>
      </c>
      <c r="AT1272" s="193" t="s">
        <v>326</v>
      </c>
      <c r="AU1272" s="193" t="s">
        <v>87</v>
      </c>
      <c r="AY1272" s="19" t="s">
        <v>324</v>
      </c>
      <c r="BE1272" s="194">
        <f>IF(N1272="základní",J1272,0)</f>
        <v>0</v>
      </c>
      <c r="BF1272" s="194">
        <f>IF(N1272="snížená",J1272,0)</f>
        <v>0</v>
      </c>
      <c r="BG1272" s="194">
        <f>IF(N1272="zákl. přenesená",J1272,0)</f>
        <v>0</v>
      </c>
      <c r="BH1272" s="194">
        <f>IF(N1272="sníž. přenesená",J1272,0)</f>
        <v>0</v>
      </c>
      <c r="BI1272" s="194">
        <f>IF(N1272="nulová",J1272,0)</f>
        <v>0</v>
      </c>
      <c r="BJ1272" s="19" t="s">
        <v>84</v>
      </c>
      <c r="BK1272" s="194">
        <f>ROUND(I1272*H1272,2)</f>
        <v>0</v>
      </c>
      <c r="BL1272" s="19" t="s">
        <v>330</v>
      </c>
      <c r="BM1272" s="193" t="s">
        <v>1716</v>
      </c>
    </row>
    <row r="1273" spans="1:65" s="2" customFormat="1" ht="11.25">
      <c r="A1273" s="36"/>
      <c r="B1273" s="37"/>
      <c r="C1273" s="38"/>
      <c r="D1273" s="195" t="s">
        <v>332</v>
      </c>
      <c r="E1273" s="38"/>
      <c r="F1273" s="196" t="s">
        <v>1715</v>
      </c>
      <c r="G1273" s="38"/>
      <c r="H1273" s="38"/>
      <c r="I1273" s="197"/>
      <c r="J1273" s="38"/>
      <c r="K1273" s="38"/>
      <c r="L1273" s="41"/>
      <c r="M1273" s="198"/>
      <c r="N1273" s="199"/>
      <c r="O1273" s="66"/>
      <c r="P1273" s="66"/>
      <c r="Q1273" s="66"/>
      <c r="R1273" s="66"/>
      <c r="S1273" s="66"/>
      <c r="T1273" s="67"/>
      <c r="U1273" s="36"/>
      <c r="V1273" s="36"/>
      <c r="W1273" s="36"/>
      <c r="X1273" s="36"/>
      <c r="Y1273" s="36"/>
      <c r="Z1273" s="36"/>
      <c r="AA1273" s="36"/>
      <c r="AB1273" s="36"/>
      <c r="AC1273" s="36"/>
      <c r="AD1273" s="36"/>
      <c r="AE1273" s="36"/>
      <c r="AT1273" s="19" t="s">
        <v>332</v>
      </c>
      <c r="AU1273" s="19" t="s">
        <v>87</v>
      </c>
    </row>
    <row r="1274" spans="1:65" s="2" customFormat="1" ht="204.75">
      <c r="A1274" s="36"/>
      <c r="B1274" s="37"/>
      <c r="C1274" s="38"/>
      <c r="D1274" s="195" t="s">
        <v>334</v>
      </c>
      <c r="E1274" s="38"/>
      <c r="F1274" s="200" t="s">
        <v>1696</v>
      </c>
      <c r="G1274" s="38"/>
      <c r="H1274" s="38"/>
      <c r="I1274" s="197"/>
      <c r="J1274" s="38"/>
      <c r="K1274" s="38"/>
      <c r="L1274" s="41"/>
      <c r="M1274" s="198"/>
      <c r="N1274" s="199"/>
      <c r="O1274" s="66"/>
      <c r="P1274" s="66"/>
      <c r="Q1274" s="66"/>
      <c r="R1274" s="66"/>
      <c r="S1274" s="66"/>
      <c r="T1274" s="67"/>
      <c r="U1274" s="36"/>
      <c r="V1274" s="36"/>
      <c r="W1274" s="36"/>
      <c r="X1274" s="36"/>
      <c r="Y1274" s="36"/>
      <c r="Z1274" s="36"/>
      <c r="AA1274" s="36"/>
      <c r="AB1274" s="36"/>
      <c r="AC1274" s="36"/>
      <c r="AD1274" s="36"/>
      <c r="AE1274" s="36"/>
      <c r="AT1274" s="19" t="s">
        <v>334</v>
      </c>
      <c r="AU1274" s="19" t="s">
        <v>87</v>
      </c>
    </row>
    <row r="1275" spans="1:65" s="2" customFormat="1" ht="19.5">
      <c r="A1275" s="36"/>
      <c r="B1275" s="37"/>
      <c r="C1275" s="38"/>
      <c r="D1275" s="195" t="s">
        <v>727</v>
      </c>
      <c r="E1275" s="38"/>
      <c r="F1275" s="200" t="s">
        <v>1717</v>
      </c>
      <c r="G1275" s="38"/>
      <c r="H1275" s="38"/>
      <c r="I1275" s="197"/>
      <c r="J1275" s="38"/>
      <c r="K1275" s="38"/>
      <c r="L1275" s="41"/>
      <c r="M1275" s="198"/>
      <c r="N1275" s="199"/>
      <c r="O1275" s="66"/>
      <c r="P1275" s="66"/>
      <c r="Q1275" s="66"/>
      <c r="R1275" s="66"/>
      <c r="S1275" s="66"/>
      <c r="T1275" s="67"/>
      <c r="U1275" s="36"/>
      <c r="V1275" s="36"/>
      <c r="W1275" s="36"/>
      <c r="X1275" s="36"/>
      <c r="Y1275" s="36"/>
      <c r="Z1275" s="36"/>
      <c r="AA1275" s="36"/>
      <c r="AB1275" s="36"/>
      <c r="AC1275" s="36"/>
      <c r="AD1275" s="36"/>
      <c r="AE1275" s="36"/>
      <c r="AT1275" s="19" t="s">
        <v>727</v>
      </c>
      <c r="AU1275" s="19" t="s">
        <v>87</v>
      </c>
    </row>
    <row r="1276" spans="1:65" s="13" customFormat="1" ht="11.25">
      <c r="B1276" s="201"/>
      <c r="C1276" s="202"/>
      <c r="D1276" s="195" t="s">
        <v>336</v>
      </c>
      <c r="E1276" s="203" t="s">
        <v>19</v>
      </c>
      <c r="F1276" s="204" t="s">
        <v>197</v>
      </c>
      <c r="G1276" s="202"/>
      <c r="H1276" s="205">
        <v>53.5</v>
      </c>
      <c r="I1276" s="206"/>
      <c r="J1276" s="202"/>
      <c r="K1276" s="202"/>
      <c r="L1276" s="207"/>
      <c r="M1276" s="208"/>
      <c r="N1276" s="209"/>
      <c r="O1276" s="209"/>
      <c r="P1276" s="209"/>
      <c r="Q1276" s="209"/>
      <c r="R1276" s="209"/>
      <c r="S1276" s="209"/>
      <c r="T1276" s="210"/>
      <c r="AT1276" s="211" t="s">
        <v>336</v>
      </c>
      <c r="AU1276" s="211" t="s">
        <v>87</v>
      </c>
      <c r="AV1276" s="13" t="s">
        <v>87</v>
      </c>
      <c r="AW1276" s="13" t="s">
        <v>37</v>
      </c>
      <c r="AX1276" s="13" t="s">
        <v>84</v>
      </c>
      <c r="AY1276" s="211" t="s">
        <v>324</v>
      </c>
    </row>
    <row r="1277" spans="1:65" s="2" customFormat="1" ht="14.45" customHeight="1">
      <c r="A1277" s="36"/>
      <c r="B1277" s="37"/>
      <c r="C1277" s="182" t="s">
        <v>1718</v>
      </c>
      <c r="D1277" s="182" t="s">
        <v>326</v>
      </c>
      <c r="E1277" s="183" t="s">
        <v>1719</v>
      </c>
      <c r="F1277" s="184" t="s">
        <v>1720</v>
      </c>
      <c r="G1277" s="185" t="s">
        <v>135</v>
      </c>
      <c r="H1277" s="186">
        <v>19.920000000000002</v>
      </c>
      <c r="I1277" s="187"/>
      <c r="J1277" s="188">
        <f>ROUND(I1277*H1277,2)</f>
        <v>0</v>
      </c>
      <c r="K1277" s="184" t="s">
        <v>329</v>
      </c>
      <c r="L1277" s="41"/>
      <c r="M1277" s="189" t="s">
        <v>19</v>
      </c>
      <c r="N1277" s="190" t="s">
        <v>47</v>
      </c>
      <c r="O1277" s="66"/>
      <c r="P1277" s="191">
        <f>O1277*H1277</f>
        <v>0</v>
      </c>
      <c r="Q1277" s="191">
        <v>0</v>
      </c>
      <c r="R1277" s="191">
        <f>Q1277*H1277</f>
        <v>0</v>
      </c>
      <c r="S1277" s="191">
        <v>0</v>
      </c>
      <c r="T1277" s="192">
        <f>S1277*H1277</f>
        <v>0</v>
      </c>
      <c r="U1277" s="36"/>
      <c r="V1277" s="36"/>
      <c r="W1277" s="36"/>
      <c r="X1277" s="36"/>
      <c r="Y1277" s="36"/>
      <c r="Z1277" s="36"/>
      <c r="AA1277" s="36"/>
      <c r="AB1277" s="36"/>
      <c r="AC1277" s="36"/>
      <c r="AD1277" s="36"/>
      <c r="AE1277" s="36"/>
      <c r="AR1277" s="193" t="s">
        <v>330</v>
      </c>
      <c r="AT1277" s="193" t="s">
        <v>326</v>
      </c>
      <c r="AU1277" s="193" t="s">
        <v>87</v>
      </c>
      <c r="AY1277" s="19" t="s">
        <v>324</v>
      </c>
      <c r="BE1277" s="194">
        <f>IF(N1277="základní",J1277,0)</f>
        <v>0</v>
      </c>
      <c r="BF1277" s="194">
        <f>IF(N1277="snížená",J1277,0)</f>
        <v>0</v>
      </c>
      <c r="BG1277" s="194">
        <f>IF(N1277="zákl. přenesená",J1277,0)</f>
        <v>0</v>
      </c>
      <c r="BH1277" s="194">
        <f>IF(N1277="sníž. přenesená",J1277,0)</f>
        <v>0</v>
      </c>
      <c r="BI1277" s="194">
        <f>IF(N1277="nulová",J1277,0)</f>
        <v>0</v>
      </c>
      <c r="BJ1277" s="19" t="s">
        <v>84</v>
      </c>
      <c r="BK1277" s="194">
        <f>ROUND(I1277*H1277,2)</f>
        <v>0</v>
      </c>
      <c r="BL1277" s="19" t="s">
        <v>330</v>
      </c>
      <c r="BM1277" s="193" t="s">
        <v>1721</v>
      </c>
    </row>
    <row r="1278" spans="1:65" s="2" customFormat="1" ht="11.25">
      <c r="A1278" s="36"/>
      <c r="B1278" s="37"/>
      <c r="C1278" s="38"/>
      <c r="D1278" s="195" t="s">
        <v>332</v>
      </c>
      <c r="E1278" s="38"/>
      <c r="F1278" s="196" t="s">
        <v>1722</v>
      </c>
      <c r="G1278" s="38"/>
      <c r="H1278" s="38"/>
      <c r="I1278" s="197"/>
      <c r="J1278" s="38"/>
      <c r="K1278" s="38"/>
      <c r="L1278" s="41"/>
      <c r="M1278" s="198"/>
      <c r="N1278" s="199"/>
      <c r="O1278" s="66"/>
      <c r="P1278" s="66"/>
      <c r="Q1278" s="66"/>
      <c r="R1278" s="66"/>
      <c r="S1278" s="66"/>
      <c r="T1278" s="67"/>
      <c r="U1278" s="36"/>
      <c r="V1278" s="36"/>
      <c r="W1278" s="36"/>
      <c r="X1278" s="36"/>
      <c r="Y1278" s="36"/>
      <c r="Z1278" s="36"/>
      <c r="AA1278" s="36"/>
      <c r="AB1278" s="36"/>
      <c r="AC1278" s="36"/>
      <c r="AD1278" s="36"/>
      <c r="AE1278" s="36"/>
      <c r="AT1278" s="19" t="s">
        <v>332</v>
      </c>
      <c r="AU1278" s="19" t="s">
        <v>87</v>
      </c>
    </row>
    <row r="1279" spans="1:65" s="2" customFormat="1" ht="58.5">
      <c r="A1279" s="36"/>
      <c r="B1279" s="37"/>
      <c r="C1279" s="38"/>
      <c r="D1279" s="195" t="s">
        <v>334</v>
      </c>
      <c r="E1279" s="38"/>
      <c r="F1279" s="200" t="s">
        <v>1723</v>
      </c>
      <c r="G1279" s="38"/>
      <c r="H1279" s="38"/>
      <c r="I1279" s="197"/>
      <c r="J1279" s="38"/>
      <c r="K1279" s="38"/>
      <c r="L1279" s="41"/>
      <c r="M1279" s="198"/>
      <c r="N1279" s="199"/>
      <c r="O1279" s="66"/>
      <c r="P1279" s="66"/>
      <c r="Q1279" s="66"/>
      <c r="R1279" s="66"/>
      <c r="S1279" s="66"/>
      <c r="T1279" s="67"/>
      <c r="U1279" s="36"/>
      <c r="V1279" s="36"/>
      <c r="W1279" s="36"/>
      <c r="X1279" s="36"/>
      <c r="Y1279" s="36"/>
      <c r="Z1279" s="36"/>
      <c r="AA1279" s="36"/>
      <c r="AB1279" s="36"/>
      <c r="AC1279" s="36"/>
      <c r="AD1279" s="36"/>
      <c r="AE1279" s="36"/>
      <c r="AT1279" s="19" t="s">
        <v>334</v>
      </c>
      <c r="AU1279" s="19" t="s">
        <v>87</v>
      </c>
    </row>
    <row r="1280" spans="1:65" s="15" customFormat="1" ht="11.25">
      <c r="B1280" s="223"/>
      <c r="C1280" s="224"/>
      <c r="D1280" s="195" t="s">
        <v>336</v>
      </c>
      <c r="E1280" s="225" t="s">
        <v>19</v>
      </c>
      <c r="F1280" s="226" t="s">
        <v>1724</v>
      </c>
      <c r="G1280" s="224"/>
      <c r="H1280" s="225" t="s">
        <v>19</v>
      </c>
      <c r="I1280" s="227"/>
      <c r="J1280" s="224"/>
      <c r="K1280" s="224"/>
      <c r="L1280" s="228"/>
      <c r="M1280" s="229"/>
      <c r="N1280" s="230"/>
      <c r="O1280" s="230"/>
      <c r="P1280" s="230"/>
      <c r="Q1280" s="230"/>
      <c r="R1280" s="230"/>
      <c r="S1280" s="230"/>
      <c r="T1280" s="231"/>
      <c r="AT1280" s="232" t="s">
        <v>336</v>
      </c>
      <c r="AU1280" s="232" t="s">
        <v>87</v>
      </c>
      <c r="AV1280" s="15" t="s">
        <v>84</v>
      </c>
      <c r="AW1280" s="15" t="s">
        <v>37</v>
      </c>
      <c r="AX1280" s="15" t="s">
        <v>76</v>
      </c>
      <c r="AY1280" s="232" t="s">
        <v>324</v>
      </c>
    </row>
    <row r="1281" spans="1:65" s="13" customFormat="1" ht="11.25">
      <c r="B1281" s="201"/>
      <c r="C1281" s="202"/>
      <c r="D1281" s="195" t="s">
        <v>336</v>
      </c>
      <c r="E1281" s="203" t="s">
        <v>19</v>
      </c>
      <c r="F1281" s="204" t="s">
        <v>1725</v>
      </c>
      <c r="G1281" s="202"/>
      <c r="H1281" s="205">
        <v>19.920000000000002</v>
      </c>
      <c r="I1281" s="206"/>
      <c r="J1281" s="202"/>
      <c r="K1281" s="202"/>
      <c r="L1281" s="207"/>
      <c r="M1281" s="208"/>
      <c r="N1281" s="209"/>
      <c r="O1281" s="209"/>
      <c r="P1281" s="209"/>
      <c r="Q1281" s="209"/>
      <c r="R1281" s="209"/>
      <c r="S1281" s="209"/>
      <c r="T1281" s="210"/>
      <c r="AT1281" s="211" t="s">
        <v>336</v>
      </c>
      <c r="AU1281" s="211" t="s">
        <v>87</v>
      </c>
      <c r="AV1281" s="13" t="s">
        <v>87</v>
      </c>
      <c r="AW1281" s="13" t="s">
        <v>37</v>
      </c>
      <c r="AX1281" s="13" t="s">
        <v>84</v>
      </c>
      <c r="AY1281" s="211" t="s">
        <v>324</v>
      </c>
    </row>
    <row r="1282" spans="1:65" s="2" customFormat="1" ht="14.45" customHeight="1">
      <c r="A1282" s="36"/>
      <c r="B1282" s="37"/>
      <c r="C1282" s="182" t="s">
        <v>1726</v>
      </c>
      <c r="D1282" s="182" t="s">
        <v>326</v>
      </c>
      <c r="E1282" s="183" t="s">
        <v>1727</v>
      </c>
      <c r="F1282" s="184" t="s">
        <v>1728</v>
      </c>
      <c r="G1282" s="185" t="s">
        <v>135</v>
      </c>
      <c r="H1282" s="186">
        <v>83.2</v>
      </c>
      <c r="I1282" s="187"/>
      <c r="J1282" s="188">
        <f>ROUND(I1282*H1282,2)</f>
        <v>0</v>
      </c>
      <c r="K1282" s="184" t="s">
        <v>329</v>
      </c>
      <c r="L1282" s="41"/>
      <c r="M1282" s="189" t="s">
        <v>19</v>
      </c>
      <c r="N1282" s="190" t="s">
        <v>47</v>
      </c>
      <c r="O1282" s="66"/>
      <c r="P1282" s="191">
        <f>O1282*H1282</f>
        <v>0</v>
      </c>
      <c r="Q1282" s="191">
        <v>0</v>
      </c>
      <c r="R1282" s="191">
        <f>Q1282*H1282</f>
        <v>0</v>
      </c>
      <c r="S1282" s="191">
        <v>0</v>
      </c>
      <c r="T1282" s="192">
        <f>S1282*H1282</f>
        <v>0</v>
      </c>
      <c r="U1282" s="36"/>
      <c r="V1282" s="36"/>
      <c r="W1282" s="36"/>
      <c r="X1282" s="36"/>
      <c r="Y1282" s="36"/>
      <c r="Z1282" s="36"/>
      <c r="AA1282" s="36"/>
      <c r="AB1282" s="36"/>
      <c r="AC1282" s="36"/>
      <c r="AD1282" s="36"/>
      <c r="AE1282" s="36"/>
      <c r="AR1282" s="193" t="s">
        <v>330</v>
      </c>
      <c r="AT1282" s="193" t="s">
        <v>326</v>
      </c>
      <c r="AU1282" s="193" t="s">
        <v>87</v>
      </c>
      <c r="AY1282" s="19" t="s">
        <v>324</v>
      </c>
      <c r="BE1282" s="194">
        <f>IF(N1282="základní",J1282,0)</f>
        <v>0</v>
      </c>
      <c r="BF1282" s="194">
        <f>IF(N1282="snížená",J1282,0)</f>
        <v>0</v>
      </c>
      <c r="BG1282" s="194">
        <f>IF(N1282="zákl. přenesená",J1282,0)</f>
        <v>0</v>
      </c>
      <c r="BH1282" s="194">
        <f>IF(N1282="sníž. přenesená",J1282,0)</f>
        <v>0</v>
      </c>
      <c r="BI1282" s="194">
        <f>IF(N1282="nulová",J1282,0)</f>
        <v>0</v>
      </c>
      <c r="BJ1282" s="19" t="s">
        <v>84</v>
      </c>
      <c r="BK1282" s="194">
        <f>ROUND(I1282*H1282,2)</f>
        <v>0</v>
      </c>
      <c r="BL1282" s="19" t="s">
        <v>330</v>
      </c>
      <c r="BM1282" s="193" t="s">
        <v>1729</v>
      </c>
    </row>
    <row r="1283" spans="1:65" s="2" customFormat="1" ht="19.5">
      <c r="A1283" s="36"/>
      <c r="B1283" s="37"/>
      <c r="C1283" s="38"/>
      <c r="D1283" s="195" t="s">
        <v>332</v>
      </c>
      <c r="E1283" s="38"/>
      <c r="F1283" s="196" t="s">
        <v>1730</v>
      </c>
      <c r="G1283" s="38"/>
      <c r="H1283" s="38"/>
      <c r="I1283" s="197"/>
      <c r="J1283" s="38"/>
      <c r="K1283" s="38"/>
      <c r="L1283" s="41"/>
      <c r="M1283" s="198"/>
      <c r="N1283" s="199"/>
      <c r="O1283" s="66"/>
      <c r="P1283" s="66"/>
      <c r="Q1283" s="66"/>
      <c r="R1283" s="66"/>
      <c r="S1283" s="66"/>
      <c r="T1283" s="67"/>
      <c r="U1283" s="36"/>
      <c r="V1283" s="36"/>
      <c r="W1283" s="36"/>
      <c r="X1283" s="36"/>
      <c r="Y1283" s="36"/>
      <c r="Z1283" s="36"/>
      <c r="AA1283" s="36"/>
      <c r="AB1283" s="36"/>
      <c r="AC1283" s="36"/>
      <c r="AD1283" s="36"/>
      <c r="AE1283" s="36"/>
      <c r="AT1283" s="19" t="s">
        <v>332</v>
      </c>
      <c r="AU1283" s="19" t="s">
        <v>87</v>
      </c>
    </row>
    <row r="1284" spans="1:65" s="2" customFormat="1" ht="58.5">
      <c r="A1284" s="36"/>
      <c r="B1284" s="37"/>
      <c r="C1284" s="38"/>
      <c r="D1284" s="195" t="s">
        <v>334</v>
      </c>
      <c r="E1284" s="38"/>
      <c r="F1284" s="200" t="s">
        <v>1731</v>
      </c>
      <c r="G1284" s="38"/>
      <c r="H1284" s="38"/>
      <c r="I1284" s="197"/>
      <c r="J1284" s="38"/>
      <c r="K1284" s="38"/>
      <c r="L1284" s="41"/>
      <c r="M1284" s="198"/>
      <c r="N1284" s="199"/>
      <c r="O1284" s="66"/>
      <c r="P1284" s="66"/>
      <c r="Q1284" s="66"/>
      <c r="R1284" s="66"/>
      <c r="S1284" s="66"/>
      <c r="T1284" s="67"/>
      <c r="U1284" s="36"/>
      <c r="V1284" s="36"/>
      <c r="W1284" s="36"/>
      <c r="X1284" s="36"/>
      <c r="Y1284" s="36"/>
      <c r="Z1284" s="36"/>
      <c r="AA1284" s="36"/>
      <c r="AB1284" s="36"/>
      <c r="AC1284" s="36"/>
      <c r="AD1284" s="36"/>
      <c r="AE1284" s="36"/>
      <c r="AT1284" s="19" t="s">
        <v>334</v>
      </c>
      <c r="AU1284" s="19" t="s">
        <v>87</v>
      </c>
    </row>
    <row r="1285" spans="1:65" s="13" customFormat="1" ht="11.25">
      <c r="B1285" s="201"/>
      <c r="C1285" s="202"/>
      <c r="D1285" s="195" t="s">
        <v>336</v>
      </c>
      <c r="E1285" s="203" t="s">
        <v>19</v>
      </c>
      <c r="F1285" s="204" t="s">
        <v>1732</v>
      </c>
      <c r="G1285" s="202"/>
      <c r="H1285" s="205">
        <v>83.2</v>
      </c>
      <c r="I1285" s="206"/>
      <c r="J1285" s="202"/>
      <c r="K1285" s="202"/>
      <c r="L1285" s="207"/>
      <c r="M1285" s="208"/>
      <c r="N1285" s="209"/>
      <c r="O1285" s="209"/>
      <c r="P1285" s="209"/>
      <c r="Q1285" s="209"/>
      <c r="R1285" s="209"/>
      <c r="S1285" s="209"/>
      <c r="T1285" s="210"/>
      <c r="AT1285" s="211" t="s">
        <v>336</v>
      </c>
      <c r="AU1285" s="211" t="s">
        <v>87</v>
      </c>
      <c r="AV1285" s="13" t="s">
        <v>87</v>
      </c>
      <c r="AW1285" s="13" t="s">
        <v>37</v>
      </c>
      <c r="AX1285" s="13" t="s">
        <v>76</v>
      </c>
      <c r="AY1285" s="211" t="s">
        <v>324</v>
      </c>
    </row>
    <row r="1286" spans="1:65" s="14" customFormat="1" ht="11.25">
      <c r="B1286" s="212"/>
      <c r="C1286" s="213"/>
      <c r="D1286" s="195" t="s">
        <v>336</v>
      </c>
      <c r="E1286" s="214" t="s">
        <v>194</v>
      </c>
      <c r="F1286" s="215" t="s">
        <v>349</v>
      </c>
      <c r="G1286" s="213"/>
      <c r="H1286" s="216">
        <v>83.2</v>
      </c>
      <c r="I1286" s="217"/>
      <c r="J1286" s="213"/>
      <c r="K1286" s="213"/>
      <c r="L1286" s="218"/>
      <c r="M1286" s="219"/>
      <c r="N1286" s="220"/>
      <c r="O1286" s="220"/>
      <c r="P1286" s="220"/>
      <c r="Q1286" s="220"/>
      <c r="R1286" s="220"/>
      <c r="S1286" s="220"/>
      <c r="T1286" s="221"/>
      <c r="AT1286" s="222" t="s">
        <v>336</v>
      </c>
      <c r="AU1286" s="222" t="s">
        <v>87</v>
      </c>
      <c r="AV1286" s="14" t="s">
        <v>330</v>
      </c>
      <c r="AW1286" s="14" t="s">
        <v>37</v>
      </c>
      <c r="AX1286" s="14" t="s">
        <v>84</v>
      </c>
      <c r="AY1286" s="222" t="s">
        <v>324</v>
      </c>
    </row>
    <row r="1287" spans="1:65" s="2" customFormat="1" ht="14.45" customHeight="1">
      <c r="A1287" s="36"/>
      <c r="B1287" s="37"/>
      <c r="C1287" s="182" t="s">
        <v>1733</v>
      </c>
      <c r="D1287" s="182" t="s">
        <v>326</v>
      </c>
      <c r="E1287" s="183" t="s">
        <v>1734</v>
      </c>
      <c r="F1287" s="184" t="s">
        <v>1735</v>
      </c>
      <c r="G1287" s="185" t="s">
        <v>135</v>
      </c>
      <c r="H1287" s="186">
        <v>7488</v>
      </c>
      <c r="I1287" s="187"/>
      <c r="J1287" s="188">
        <f>ROUND(I1287*H1287,2)</f>
        <v>0</v>
      </c>
      <c r="K1287" s="184" t="s">
        <v>329</v>
      </c>
      <c r="L1287" s="41"/>
      <c r="M1287" s="189" t="s">
        <v>19</v>
      </c>
      <c r="N1287" s="190" t="s">
        <v>47</v>
      </c>
      <c r="O1287" s="66"/>
      <c r="P1287" s="191">
        <f>O1287*H1287</f>
        <v>0</v>
      </c>
      <c r="Q1287" s="191">
        <v>0</v>
      </c>
      <c r="R1287" s="191">
        <f>Q1287*H1287</f>
        <v>0</v>
      </c>
      <c r="S1287" s="191">
        <v>0</v>
      </c>
      <c r="T1287" s="192">
        <f>S1287*H1287</f>
        <v>0</v>
      </c>
      <c r="U1287" s="36"/>
      <c r="V1287" s="36"/>
      <c r="W1287" s="36"/>
      <c r="X1287" s="36"/>
      <c r="Y1287" s="36"/>
      <c r="Z1287" s="36"/>
      <c r="AA1287" s="36"/>
      <c r="AB1287" s="36"/>
      <c r="AC1287" s="36"/>
      <c r="AD1287" s="36"/>
      <c r="AE1287" s="36"/>
      <c r="AR1287" s="193" t="s">
        <v>330</v>
      </c>
      <c r="AT1287" s="193" t="s">
        <v>326</v>
      </c>
      <c r="AU1287" s="193" t="s">
        <v>87</v>
      </c>
      <c r="AY1287" s="19" t="s">
        <v>324</v>
      </c>
      <c r="BE1287" s="194">
        <f>IF(N1287="základní",J1287,0)</f>
        <v>0</v>
      </c>
      <c r="BF1287" s="194">
        <f>IF(N1287="snížená",J1287,0)</f>
        <v>0</v>
      </c>
      <c r="BG1287" s="194">
        <f>IF(N1287="zákl. přenesená",J1287,0)</f>
        <v>0</v>
      </c>
      <c r="BH1287" s="194">
        <f>IF(N1287="sníž. přenesená",J1287,0)</f>
        <v>0</v>
      </c>
      <c r="BI1287" s="194">
        <f>IF(N1287="nulová",J1287,0)</f>
        <v>0</v>
      </c>
      <c r="BJ1287" s="19" t="s">
        <v>84</v>
      </c>
      <c r="BK1287" s="194">
        <f>ROUND(I1287*H1287,2)</f>
        <v>0</v>
      </c>
      <c r="BL1287" s="19" t="s">
        <v>330</v>
      </c>
      <c r="BM1287" s="193" t="s">
        <v>1736</v>
      </c>
    </row>
    <row r="1288" spans="1:65" s="2" customFormat="1" ht="11.25">
      <c r="A1288" s="36"/>
      <c r="B1288" s="37"/>
      <c r="C1288" s="38"/>
      <c r="D1288" s="195" t="s">
        <v>332</v>
      </c>
      <c r="E1288" s="38"/>
      <c r="F1288" s="196" t="s">
        <v>1737</v>
      </c>
      <c r="G1288" s="38"/>
      <c r="H1288" s="38"/>
      <c r="I1288" s="197"/>
      <c r="J1288" s="38"/>
      <c r="K1288" s="38"/>
      <c r="L1288" s="41"/>
      <c r="M1288" s="198"/>
      <c r="N1288" s="199"/>
      <c r="O1288" s="66"/>
      <c r="P1288" s="66"/>
      <c r="Q1288" s="66"/>
      <c r="R1288" s="66"/>
      <c r="S1288" s="66"/>
      <c r="T1288" s="67"/>
      <c r="U1288" s="36"/>
      <c r="V1288" s="36"/>
      <c r="W1288" s="36"/>
      <c r="X1288" s="36"/>
      <c r="Y1288" s="36"/>
      <c r="Z1288" s="36"/>
      <c r="AA1288" s="36"/>
      <c r="AB1288" s="36"/>
      <c r="AC1288" s="36"/>
      <c r="AD1288" s="36"/>
      <c r="AE1288" s="36"/>
      <c r="AT1288" s="19" t="s">
        <v>332</v>
      </c>
      <c r="AU1288" s="19" t="s">
        <v>87</v>
      </c>
    </row>
    <row r="1289" spans="1:65" s="2" customFormat="1" ht="58.5">
      <c r="A1289" s="36"/>
      <c r="B1289" s="37"/>
      <c r="C1289" s="38"/>
      <c r="D1289" s="195" t="s">
        <v>334</v>
      </c>
      <c r="E1289" s="38"/>
      <c r="F1289" s="200" t="s">
        <v>1731</v>
      </c>
      <c r="G1289" s="38"/>
      <c r="H1289" s="38"/>
      <c r="I1289" s="197"/>
      <c r="J1289" s="38"/>
      <c r="K1289" s="38"/>
      <c r="L1289" s="41"/>
      <c r="M1289" s="198"/>
      <c r="N1289" s="199"/>
      <c r="O1289" s="66"/>
      <c r="P1289" s="66"/>
      <c r="Q1289" s="66"/>
      <c r="R1289" s="66"/>
      <c r="S1289" s="66"/>
      <c r="T1289" s="67"/>
      <c r="U1289" s="36"/>
      <c r="V1289" s="36"/>
      <c r="W1289" s="36"/>
      <c r="X1289" s="36"/>
      <c r="Y1289" s="36"/>
      <c r="Z1289" s="36"/>
      <c r="AA1289" s="36"/>
      <c r="AB1289" s="36"/>
      <c r="AC1289" s="36"/>
      <c r="AD1289" s="36"/>
      <c r="AE1289" s="36"/>
      <c r="AT1289" s="19" t="s">
        <v>334</v>
      </c>
      <c r="AU1289" s="19" t="s">
        <v>87</v>
      </c>
    </row>
    <row r="1290" spans="1:65" s="13" customFormat="1" ht="11.25">
      <c r="B1290" s="201"/>
      <c r="C1290" s="202"/>
      <c r="D1290" s="195" t="s">
        <v>336</v>
      </c>
      <c r="E1290" s="203" t="s">
        <v>19</v>
      </c>
      <c r="F1290" s="204" t="s">
        <v>1738</v>
      </c>
      <c r="G1290" s="202"/>
      <c r="H1290" s="205">
        <v>7488</v>
      </c>
      <c r="I1290" s="206"/>
      <c r="J1290" s="202"/>
      <c r="K1290" s="202"/>
      <c r="L1290" s="207"/>
      <c r="M1290" s="208"/>
      <c r="N1290" s="209"/>
      <c r="O1290" s="209"/>
      <c r="P1290" s="209"/>
      <c r="Q1290" s="209"/>
      <c r="R1290" s="209"/>
      <c r="S1290" s="209"/>
      <c r="T1290" s="210"/>
      <c r="AT1290" s="211" t="s">
        <v>336</v>
      </c>
      <c r="AU1290" s="211" t="s">
        <v>87</v>
      </c>
      <c r="AV1290" s="13" t="s">
        <v>87</v>
      </c>
      <c r="AW1290" s="13" t="s">
        <v>37</v>
      </c>
      <c r="AX1290" s="13" t="s">
        <v>84</v>
      </c>
      <c r="AY1290" s="211" t="s">
        <v>324</v>
      </c>
    </row>
    <row r="1291" spans="1:65" s="2" customFormat="1" ht="14.45" customHeight="1">
      <c r="A1291" s="36"/>
      <c r="B1291" s="37"/>
      <c r="C1291" s="182" t="s">
        <v>1739</v>
      </c>
      <c r="D1291" s="182" t="s">
        <v>326</v>
      </c>
      <c r="E1291" s="183" t="s">
        <v>1740</v>
      </c>
      <c r="F1291" s="184" t="s">
        <v>1741</v>
      </c>
      <c r="G1291" s="185" t="s">
        <v>135</v>
      </c>
      <c r="H1291" s="186">
        <v>83.2</v>
      </c>
      <c r="I1291" s="187"/>
      <c r="J1291" s="188">
        <f>ROUND(I1291*H1291,2)</f>
        <v>0</v>
      </c>
      <c r="K1291" s="184" t="s">
        <v>329</v>
      </c>
      <c r="L1291" s="41"/>
      <c r="M1291" s="189" t="s">
        <v>19</v>
      </c>
      <c r="N1291" s="190" t="s">
        <v>47</v>
      </c>
      <c r="O1291" s="66"/>
      <c r="P1291" s="191">
        <f>O1291*H1291</f>
        <v>0</v>
      </c>
      <c r="Q1291" s="191">
        <v>0</v>
      </c>
      <c r="R1291" s="191">
        <f>Q1291*H1291</f>
        <v>0</v>
      </c>
      <c r="S1291" s="191">
        <v>0</v>
      </c>
      <c r="T1291" s="192">
        <f>S1291*H1291</f>
        <v>0</v>
      </c>
      <c r="U1291" s="36"/>
      <c r="V1291" s="36"/>
      <c r="W1291" s="36"/>
      <c r="X1291" s="36"/>
      <c r="Y1291" s="36"/>
      <c r="Z1291" s="36"/>
      <c r="AA1291" s="36"/>
      <c r="AB1291" s="36"/>
      <c r="AC1291" s="36"/>
      <c r="AD1291" s="36"/>
      <c r="AE1291" s="36"/>
      <c r="AR1291" s="193" t="s">
        <v>330</v>
      </c>
      <c r="AT1291" s="193" t="s">
        <v>326</v>
      </c>
      <c r="AU1291" s="193" t="s">
        <v>87</v>
      </c>
      <c r="AY1291" s="19" t="s">
        <v>324</v>
      </c>
      <c r="BE1291" s="194">
        <f>IF(N1291="základní",J1291,0)</f>
        <v>0</v>
      </c>
      <c r="BF1291" s="194">
        <f>IF(N1291="snížená",J1291,0)</f>
        <v>0</v>
      </c>
      <c r="BG1291" s="194">
        <f>IF(N1291="zákl. přenesená",J1291,0)</f>
        <v>0</v>
      </c>
      <c r="BH1291" s="194">
        <f>IF(N1291="sníž. přenesená",J1291,0)</f>
        <v>0</v>
      </c>
      <c r="BI1291" s="194">
        <f>IF(N1291="nulová",J1291,0)</f>
        <v>0</v>
      </c>
      <c r="BJ1291" s="19" t="s">
        <v>84</v>
      </c>
      <c r="BK1291" s="194">
        <f>ROUND(I1291*H1291,2)</f>
        <v>0</v>
      </c>
      <c r="BL1291" s="19" t="s">
        <v>330</v>
      </c>
      <c r="BM1291" s="193" t="s">
        <v>1742</v>
      </c>
    </row>
    <row r="1292" spans="1:65" s="2" customFormat="1" ht="19.5">
      <c r="A1292" s="36"/>
      <c r="B1292" s="37"/>
      <c r="C1292" s="38"/>
      <c r="D1292" s="195" t="s">
        <v>332</v>
      </c>
      <c r="E1292" s="38"/>
      <c r="F1292" s="196" t="s">
        <v>1743</v>
      </c>
      <c r="G1292" s="38"/>
      <c r="H1292" s="38"/>
      <c r="I1292" s="197"/>
      <c r="J1292" s="38"/>
      <c r="K1292" s="38"/>
      <c r="L1292" s="41"/>
      <c r="M1292" s="198"/>
      <c r="N1292" s="199"/>
      <c r="O1292" s="66"/>
      <c r="P1292" s="66"/>
      <c r="Q1292" s="66"/>
      <c r="R1292" s="66"/>
      <c r="S1292" s="66"/>
      <c r="T1292" s="67"/>
      <c r="U1292" s="36"/>
      <c r="V1292" s="36"/>
      <c r="W1292" s="36"/>
      <c r="X1292" s="36"/>
      <c r="Y1292" s="36"/>
      <c r="Z1292" s="36"/>
      <c r="AA1292" s="36"/>
      <c r="AB1292" s="36"/>
      <c r="AC1292" s="36"/>
      <c r="AD1292" s="36"/>
      <c r="AE1292" s="36"/>
      <c r="AT1292" s="19" t="s">
        <v>332</v>
      </c>
      <c r="AU1292" s="19" t="s">
        <v>87</v>
      </c>
    </row>
    <row r="1293" spans="1:65" s="2" customFormat="1" ht="29.25">
      <c r="A1293" s="36"/>
      <c r="B1293" s="37"/>
      <c r="C1293" s="38"/>
      <c r="D1293" s="195" t="s">
        <v>334</v>
      </c>
      <c r="E1293" s="38"/>
      <c r="F1293" s="200" t="s">
        <v>1744</v>
      </c>
      <c r="G1293" s="38"/>
      <c r="H1293" s="38"/>
      <c r="I1293" s="197"/>
      <c r="J1293" s="38"/>
      <c r="K1293" s="38"/>
      <c r="L1293" s="41"/>
      <c r="M1293" s="198"/>
      <c r="N1293" s="199"/>
      <c r="O1293" s="66"/>
      <c r="P1293" s="66"/>
      <c r="Q1293" s="66"/>
      <c r="R1293" s="66"/>
      <c r="S1293" s="66"/>
      <c r="T1293" s="67"/>
      <c r="U1293" s="36"/>
      <c r="V1293" s="36"/>
      <c r="W1293" s="36"/>
      <c r="X1293" s="36"/>
      <c r="Y1293" s="36"/>
      <c r="Z1293" s="36"/>
      <c r="AA1293" s="36"/>
      <c r="AB1293" s="36"/>
      <c r="AC1293" s="36"/>
      <c r="AD1293" s="36"/>
      <c r="AE1293" s="36"/>
      <c r="AT1293" s="19" t="s">
        <v>334</v>
      </c>
      <c r="AU1293" s="19" t="s">
        <v>87</v>
      </c>
    </row>
    <row r="1294" spans="1:65" s="13" customFormat="1" ht="11.25">
      <c r="B1294" s="201"/>
      <c r="C1294" s="202"/>
      <c r="D1294" s="195" t="s">
        <v>336</v>
      </c>
      <c r="E1294" s="203" t="s">
        <v>19</v>
      </c>
      <c r="F1294" s="204" t="s">
        <v>194</v>
      </c>
      <c r="G1294" s="202"/>
      <c r="H1294" s="205">
        <v>83.2</v>
      </c>
      <c r="I1294" s="206"/>
      <c r="J1294" s="202"/>
      <c r="K1294" s="202"/>
      <c r="L1294" s="207"/>
      <c r="M1294" s="208"/>
      <c r="N1294" s="209"/>
      <c r="O1294" s="209"/>
      <c r="P1294" s="209"/>
      <c r="Q1294" s="209"/>
      <c r="R1294" s="209"/>
      <c r="S1294" s="209"/>
      <c r="T1294" s="210"/>
      <c r="AT1294" s="211" t="s">
        <v>336</v>
      </c>
      <c r="AU1294" s="211" t="s">
        <v>87</v>
      </c>
      <c r="AV1294" s="13" t="s">
        <v>87</v>
      </c>
      <c r="AW1294" s="13" t="s">
        <v>37</v>
      </c>
      <c r="AX1294" s="13" t="s">
        <v>84</v>
      </c>
      <c r="AY1294" s="211" t="s">
        <v>324</v>
      </c>
    </row>
    <row r="1295" spans="1:65" s="2" customFormat="1" ht="14.45" customHeight="1">
      <c r="A1295" s="36"/>
      <c r="B1295" s="37"/>
      <c r="C1295" s="182" t="s">
        <v>1745</v>
      </c>
      <c r="D1295" s="182" t="s">
        <v>326</v>
      </c>
      <c r="E1295" s="183" t="s">
        <v>1746</v>
      </c>
      <c r="F1295" s="184" t="s">
        <v>1747</v>
      </c>
      <c r="G1295" s="185" t="s">
        <v>152</v>
      </c>
      <c r="H1295" s="186">
        <v>28.71</v>
      </c>
      <c r="I1295" s="187"/>
      <c r="J1295" s="188">
        <f>ROUND(I1295*H1295,2)</f>
        <v>0</v>
      </c>
      <c r="K1295" s="184" t="s">
        <v>19</v>
      </c>
      <c r="L1295" s="41"/>
      <c r="M1295" s="189" t="s">
        <v>19</v>
      </c>
      <c r="N1295" s="190" t="s">
        <v>47</v>
      </c>
      <c r="O1295" s="66"/>
      <c r="P1295" s="191">
        <f>O1295*H1295</f>
        <v>0</v>
      </c>
      <c r="Q1295" s="191">
        <v>1.47E-3</v>
      </c>
      <c r="R1295" s="191">
        <f>Q1295*H1295</f>
        <v>4.2203699999999997E-2</v>
      </c>
      <c r="S1295" s="191">
        <v>2.4470000000000001</v>
      </c>
      <c r="T1295" s="192">
        <f>S1295*H1295</f>
        <v>70.253370000000004</v>
      </c>
      <c r="U1295" s="36"/>
      <c r="V1295" s="36"/>
      <c r="W1295" s="36"/>
      <c r="X1295" s="36"/>
      <c r="Y1295" s="36"/>
      <c r="Z1295" s="36"/>
      <c r="AA1295" s="36"/>
      <c r="AB1295" s="36"/>
      <c r="AC1295" s="36"/>
      <c r="AD1295" s="36"/>
      <c r="AE1295" s="36"/>
      <c r="AR1295" s="193" t="s">
        <v>330</v>
      </c>
      <c r="AT1295" s="193" t="s">
        <v>326</v>
      </c>
      <c r="AU1295" s="193" t="s">
        <v>87</v>
      </c>
      <c r="AY1295" s="19" t="s">
        <v>324</v>
      </c>
      <c r="BE1295" s="194">
        <f>IF(N1295="základní",J1295,0)</f>
        <v>0</v>
      </c>
      <c r="BF1295" s="194">
        <f>IF(N1295="snížená",J1295,0)</f>
        <v>0</v>
      </c>
      <c r="BG1295" s="194">
        <f>IF(N1295="zákl. přenesená",J1295,0)</f>
        <v>0</v>
      </c>
      <c r="BH1295" s="194">
        <f>IF(N1295="sníž. přenesená",J1295,0)</f>
        <v>0</v>
      </c>
      <c r="BI1295" s="194">
        <f>IF(N1295="nulová",J1295,0)</f>
        <v>0</v>
      </c>
      <c r="BJ1295" s="19" t="s">
        <v>84</v>
      </c>
      <c r="BK1295" s="194">
        <f>ROUND(I1295*H1295,2)</f>
        <v>0</v>
      </c>
      <c r="BL1295" s="19" t="s">
        <v>330</v>
      </c>
      <c r="BM1295" s="193" t="s">
        <v>1748</v>
      </c>
    </row>
    <row r="1296" spans="1:65" s="2" customFormat="1" ht="19.5">
      <c r="A1296" s="36"/>
      <c r="B1296" s="37"/>
      <c r="C1296" s="38"/>
      <c r="D1296" s="195" t="s">
        <v>332</v>
      </c>
      <c r="E1296" s="38"/>
      <c r="F1296" s="196" t="s">
        <v>1749</v>
      </c>
      <c r="G1296" s="38"/>
      <c r="H1296" s="38"/>
      <c r="I1296" s="197"/>
      <c r="J1296" s="38"/>
      <c r="K1296" s="38"/>
      <c r="L1296" s="41"/>
      <c r="M1296" s="198"/>
      <c r="N1296" s="199"/>
      <c r="O1296" s="66"/>
      <c r="P1296" s="66"/>
      <c r="Q1296" s="66"/>
      <c r="R1296" s="66"/>
      <c r="S1296" s="66"/>
      <c r="T1296" s="67"/>
      <c r="U1296" s="36"/>
      <c r="V1296" s="36"/>
      <c r="W1296" s="36"/>
      <c r="X1296" s="36"/>
      <c r="Y1296" s="36"/>
      <c r="Z1296" s="36"/>
      <c r="AA1296" s="36"/>
      <c r="AB1296" s="36"/>
      <c r="AC1296" s="36"/>
      <c r="AD1296" s="36"/>
      <c r="AE1296" s="36"/>
      <c r="AT1296" s="19" t="s">
        <v>332</v>
      </c>
      <c r="AU1296" s="19" t="s">
        <v>87</v>
      </c>
    </row>
    <row r="1297" spans="1:65" s="2" customFormat="1" ht="409.5">
      <c r="A1297" s="36"/>
      <c r="B1297" s="37"/>
      <c r="C1297" s="38"/>
      <c r="D1297" s="195" t="s">
        <v>334</v>
      </c>
      <c r="E1297" s="38"/>
      <c r="F1297" s="200" t="s">
        <v>1750</v>
      </c>
      <c r="G1297" s="38"/>
      <c r="H1297" s="38"/>
      <c r="I1297" s="197"/>
      <c r="J1297" s="38"/>
      <c r="K1297" s="38"/>
      <c r="L1297" s="41"/>
      <c r="M1297" s="198"/>
      <c r="N1297" s="199"/>
      <c r="O1297" s="66"/>
      <c r="P1297" s="66"/>
      <c r="Q1297" s="66"/>
      <c r="R1297" s="66"/>
      <c r="S1297" s="66"/>
      <c r="T1297" s="67"/>
      <c r="U1297" s="36"/>
      <c r="V1297" s="36"/>
      <c r="W1297" s="36"/>
      <c r="X1297" s="36"/>
      <c r="Y1297" s="36"/>
      <c r="Z1297" s="36"/>
      <c r="AA1297" s="36"/>
      <c r="AB1297" s="36"/>
      <c r="AC1297" s="36"/>
      <c r="AD1297" s="36"/>
      <c r="AE1297" s="36"/>
      <c r="AT1297" s="19" t="s">
        <v>334</v>
      </c>
      <c r="AU1297" s="19" t="s">
        <v>87</v>
      </c>
    </row>
    <row r="1298" spans="1:65" s="2" customFormat="1" ht="19.5">
      <c r="A1298" s="36"/>
      <c r="B1298" s="37"/>
      <c r="C1298" s="38"/>
      <c r="D1298" s="195" t="s">
        <v>727</v>
      </c>
      <c r="E1298" s="38"/>
      <c r="F1298" s="200" t="s">
        <v>1751</v>
      </c>
      <c r="G1298" s="38"/>
      <c r="H1298" s="38"/>
      <c r="I1298" s="197"/>
      <c r="J1298" s="38"/>
      <c r="K1298" s="38"/>
      <c r="L1298" s="41"/>
      <c r="M1298" s="198"/>
      <c r="N1298" s="199"/>
      <c r="O1298" s="66"/>
      <c r="P1298" s="66"/>
      <c r="Q1298" s="66"/>
      <c r="R1298" s="66"/>
      <c r="S1298" s="66"/>
      <c r="T1298" s="67"/>
      <c r="U1298" s="36"/>
      <c r="V1298" s="36"/>
      <c r="W1298" s="36"/>
      <c r="X1298" s="36"/>
      <c r="Y1298" s="36"/>
      <c r="Z1298" s="36"/>
      <c r="AA1298" s="36"/>
      <c r="AB1298" s="36"/>
      <c r="AC1298" s="36"/>
      <c r="AD1298" s="36"/>
      <c r="AE1298" s="36"/>
      <c r="AT1298" s="19" t="s">
        <v>727</v>
      </c>
      <c r="AU1298" s="19" t="s">
        <v>87</v>
      </c>
    </row>
    <row r="1299" spans="1:65" s="15" customFormat="1" ht="11.25">
      <c r="B1299" s="223"/>
      <c r="C1299" s="224"/>
      <c r="D1299" s="195" t="s">
        <v>336</v>
      </c>
      <c r="E1299" s="225" t="s">
        <v>19</v>
      </c>
      <c r="F1299" s="226" t="s">
        <v>1752</v>
      </c>
      <c r="G1299" s="224"/>
      <c r="H1299" s="225" t="s">
        <v>19</v>
      </c>
      <c r="I1299" s="227"/>
      <c r="J1299" s="224"/>
      <c r="K1299" s="224"/>
      <c r="L1299" s="228"/>
      <c r="M1299" s="229"/>
      <c r="N1299" s="230"/>
      <c r="O1299" s="230"/>
      <c r="P1299" s="230"/>
      <c r="Q1299" s="230"/>
      <c r="R1299" s="230"/>
      <c r="S1299" s="230"/>
      <c r="T1299" s="231"/>
      <c r="AT1299" s="232" t="s">
        <v>336</v>
      </c>
      <c r="AU1299" s="232" t="s">
        <v>87</v>
      </c>
      <c r="AV1299" s="15" t="s">
        <v>84</v>
      </c>
      <c r="AW1299" s="15" t="s">
        <v>37</v>
      </c>
      <c r="AX1299" s="15" t="s">
        <v>76</v>
      </c>
      <c r="AY1299" s="232" t="s">
        <v>324</v>
      </c>
    </row>
    <row r="1300" spans="1:65" s="13" customFormat="1" ht="11.25">
      <c r="B1300" s="201"/>
      <c r="C1300" s="202"/>
      <c r="D1300" s="195" t="s">
        <v>336</v>
      </c>
      <c r="E1300" s="203" t="s">
        <v>19</v>
      </c>
      <c r="F1300" s="204" t="s">
        <v>1753</v>
      </c>
      <c r="G1300" s="202"/>
      <c r="H1300" s="205">
        <v>28.71</v>
      </c>
      <c r="I1300" s="206"/>
      <c r="J1300" s="202"/>
      <c r="K1300" s="202"/>
      <c r="L1300" s="207"/>
      <c r="M1300" s="208"/>
      <c r="N1300" s="209"/>
      <c r="O1300" s="209"/>
      <c r="P1300" s="209"/>
      <c r="Q1300" s="209"/>
      <c r="R1300" s="209"/>
      <c r="S1300" s="209"/>
      <c r="T1300" s="210"/>
      <c r="AT1300" s="211" t="s">
        <v>336</v>
      </c>
      <c r="AU1300" s="211" t="s">
        <v>87</v>
      </c>
      <c r="AV1300" s="13" t="s">
        <v>87</v>
      </c>
      <c r="AW1300" s="13" t="s">
        <v>37</v>
      </c>
      <c r="AX1300" s="13" t="s">
        <v>76</v>
      </c>
      <c r="AY1300" s="211" t="s">
        <v>324</v>
      </c>
    </row>
    <row r="1301" spans="1:65" s="14" customFormat="1" ht="11.25">
      <c r="B1301" s="212"/>
      <c r="C1301" s="213"/>
      <c r="D1301" s="195" t="s">
        <v>336</v>
      </c>
      <c r="E1301" s="214" t="s">
        <v>150</v>
      </c>
      <c r="F1301" s="215" t="s">
        <v>349</v>
      </c>
      <c r="G1301" s="213"/>
      <c r="H1301" s="216">
        <v>28.71</v>
      </c>
      <c r="I1301" s="217"/>
      <c r="J1301" s="213"/>
      <c r="K1301" s="213"/>
      <c r="L1301" s="218"/>
      <c r="M1301" s="219"/>
      <c r="N1301" s="220"/>
      <c r="O1301" s="220"/>
      <c r="P1301" s="220"/>
      <c r="Q1301" s="220"/>
      <c r="R1301" s="220"/>
      <c r="S1301" s="220"/>
      <c r="T1301" s="221"/>
      <c r="AT1301" s="222" t="s">
        <v>336</v>
      </c>
      <c r="AU1301" s="222" t="s">
        <v>87</v>
      </c>
      <c r="AV1301" s="14" t="s">
        <v>330</v>
      </c>
      <c r="AW1301" s="14" t="s">
        <v>37</v>
      </c>
      <c r="AX1301" s="14" t="s">
        <v>84</v>
      </c>
      <c r="AY1301" s="222" t="s">
        <v>324</v>
      </c>
    </row>
    <row r="1302" spans="1:65" s="2" customFormat="1" ht="14.45" customHeight="1">
      <c r="A1302" s="36"/>
      <c r="B1302" s="37"/>
      <c r="C1302" s="182" t="s">
        <v>1754</v>
      </c>
      <c r="D1302" s="182" t="s">
        <v>326</v>
      </c>
      <c r="E1302" s="183" t="s">
        <v>1755</v>
      </c>
      <c r="F1302" s="184" t="s">
        <v>1756</v>
      </c>
      <c r="G1302" s="185" t="s">
        <v>135</v>
      </c>
      <c r="H1302" s="186">
        <v>39.700000000000003</v>
      </c>
      <c r="I1302" s="187"/>
      <c r="J1302" s="188">
        <f>ROUND(I1302*H1302,2)</f>
        <v>0</v>
      </c>
      <c r="K1302" s="184" t="s">
        <v>329</v>
      </c>
      <c r="L1302" s="41"/>
      <c r="M1302" s="189" t="s">
        <v>19</v>
      </c>
      <c r="N1302" s="190" t="s">
        <v>47</v>
      </c>
      <c r="O1302" s="66"/>
      <c r="P1302" s="191">
        <f>O1302*H1302</f>
        <v>0</v>
      </c>
      <c r="Q1302" s="191">
        <v>0</v>
      </c>
      <c r="R1302" s="191">
        <f>Q1302*H1302</f>
        <v>0</v>
      </c>
      <c r="S1302" s="191">
        <v>0.19</v>
      </c>
      <c r="T1302" s="192">
        <f>S1302*H1302</f>
        <v>7.543000000000001</v>
      </c>
      <c r="U1302" s="36"/>
      <c r="V1302" s="36"/>
      <c r="W1302" s="36"/>
      <c r="X1302" s="36"/>
      <c r="Y1302" s="36"/>
      <c r="Z1302" s="36"/>
      <c r="AA1302" s="36"/>
      <c r="AB1302" s="36"/>
      <c r="AC1302" s="36"/>
      <c r="AD1302" s="36"/>
      <c r="AE1302" s="36"/>
      <c r="AR1302" s="193" t="s">
        <v>187</v>
      </c>
      <c r="AT1302" s="193" t="s">
        <v>326</v>
      </c>
      <c r="AU1302" s="193" t="s">
        <v>87</v>
      </c>
      <c r="AY1302" s="19" t="s">
        <v>324</v>
      </c>
      <c r="BE1302" s="194">
        <f>IF(N1302="základní",J1302,0)</f>
        <v>0</v>
      </c>
      <c r="BF1302" s="194">
        <f>IF(N1302="snížená",J1302,0)</f>
        <v>0</v>
      </c>
      <c r="BG1302" s="194">
        <f>IF(N1302="zákl. přenesená",J1302,0)</f>
        <v>0</v>
      </c>
      <c r="BH1302" s="194">
        <f>IF(N1302="sníž. přenesená",J1302,0)</f>
        <v>0</v>
      </c>
      <c r="BI1302" s="194">
        <f>IF(N1302="nulová",J1302,0)</f>
        <v>0</v>
      </c>
      <c r="BJ1302" s="19" t="s">
        <v>84</v>
      </c>
      <c r="BK1302" s="194">
        <f>ROUND(I1302*H1302,2)</f>
        <v>0</v>
      </c>
      <c r="BL1302" s="19" t="s">
        <v>187</v>
      </c>
      <c r="BM1302" s="193" t="s">
        <v>1757</v>
      </c>
    </row>
    <row r="1303" spans="1:65" s="2" customFormat="1" ht="19.5">
      <c r="A1303" s="36"/>
      <c r="B1303" s="37"/>
      <c r="C1303" s="38"/>
      <c r="D1303" s="195" t="s">
        <v>332</v>
      </c>
      <c r="E1303" s="38"/>
      <c r="F1303" s="196" t="s">
        <v>1758</v>
      </c>
      <c r="G1303" s="38"/>
      <c r="H1303" s="38"/>
      <c r="I1303" s="197"/>
      <c r="J1303" s="38"/>
      <c r="K1303" s="38"/>
      <c r="L1303" s="41"/>
      <c r="M1303" s="198"/>
      <c r="N1303" s="199"/>
      <c r="O1303" s="66"/>
      <c r="P1303" s="66"/>
      <c r="Q1303" s="66"/>
      <c r="R1303" s="66"/>
      <c r="S1303" s="66"/>
      <c r="T1303" s="67"/>
      <c r="U1303" s="36"/>
      <c r="V1303" s="36"/>
      <c r="W1303" s="36"/>
      <c r="X1303" s="36"/>
      <c r="Y1303" s="36"/>
      <c r="Z1303" s="36"/>
      <c r="AA1303" s="36"/>
      <c r="AB1303" s="36"/>
      <c r="AC1303" s="36"/>
      <c r="AD1303" s="36"/>
      <c r="AE1303" s="36"/>
      <c r="AT1303" s="19" t="s">
        <v>332</v>
      </c>
      <c r="AU1303" s="19" t="s">
        <v>87</v>
      </c>
    </row>
    <row r="1304" spans="1:65" s="2" customFormat="1" ht="29.25">
      <c r="A1304" s="36"/>
      <c r="B1304" s="37"/>
      <c r="C1304" s="38"/>
      <c r="D1304" s="195" t="s">
        <v>334</v>
      </c>
      <c r="E1304" s="38"/>
      <c r="F1304" s="200" t="s">
        <v>1759</v>
      </c>
      <c r="G1304" s="38"/>
      <c r="H1304" s="38"/>
      <c r="I1304" s="197"/>
      <c r="J1304" s="38"/>
      <c r="K1304" s="38"/>
      <c r="L1304" s="41"/>
      <c r="M1304" s="198"/>
      <c r="N1304" s="199"/>
      <c r="O1304" s="66"/>
      <c r="P1304" s="66"/>
      <c r="Q1304" s="66"/>
      <c r="R1304" s="66"/>
      <c r="S1304" s="66"/>
      <c r="T1304" s="67"/>
      <c r="U1304" s="36"/>
      <c r="V1304" s="36"/>
      <c r="W1304" s="36"/>
      <c r="X1304" s="36"/>
      <c r="Y1304" s="36"/>
      <c r="Z1304" s="36"/>
      <c r="AA1304" s="36"/>
      <c r="AB1304" s="36"/>
      <c r="AC1304" s="36"/>
      <c r="AD1304" s="36"/>
      <c r="AE1304" s="36"/>
      <c r="AT1304" s="19" t="s">
        <v>334</v>
      </c>
      <c r="AU1304" s="19" t="s">
        <v>87</v>
      </c>
    </row>
    <row r="1305" spans="1:65" s="13" customFormat="1" ht="11.25">
      <c r="B1305" s="201"/>
      <c r="C1305" s="202"/>
      <c r="D1305" s="195" t="s">
        <v>336</v>
      </c>
      <c r="E1305" s="203" t="s">
        <v>19</v>
      </c>
      <c r="F1305" s="204" t="s">
        <v>1760</v>
      </c>
      <c r="G1305" s="202"/>
      <c r="H1305" s="205">
        <v>34</v>
      </c>
      <c r="I1305" s="206"/>
      <c r="J1305" s="202"/>
      <c r="K1305" s="202"/>
      <c r="L1305" s="207"/>
      <c r="M1305" s="208"/>
      <c r="N1305" s="209"/>
      <c r="O1305" s="209"/>
      <c r="P1305" s="209"/>
      <c r="Q1305" s="209"/>
      <c r="R1305" s="209"/>
      <c r="S1305" s="209"/>
      <c r="T1305" s="210"/>
      <c r="AT1305" s="211" t="s">
        <v>336</v>
      </c>
      <c r="AU1305" s="211" t="s">
        <v>87</v>
      </c>
      <c r="AV1305" s="13" t="s">
        <v>87</v>
      </c>
      <c r="AW1305" s="13" t="s">
        <v>37</v>
      </c>
      <c r="AX1305" s="13" t="s">
        <v>76</v>
      </c>
      <c r="AY1305" s="211" t="s">
        <v>324</v>
      </c>
    </row>
    <row r="1306" spans="1:65" s="13" customFormat="1" ht="11.25">
      <c r="B1306" s="201"/>
      <c r="C1306" s="202"/>
      <c r="D1306" s="195" t="s">
        <v>336</v>
      </c>
      <c r="E1306" s="203" t="s">
        <v>19</v>
      </c>
      <c r="F1306" s="204" t="s">
        <v>1761</v>
      </c>
      <c r="G1306" s="202"/>
      <c r="H1306" s="205">
        <v>5.7</v>
      </c>
      <c r="I1306" s="206"/>
      <c r="J1306" s="202"/>
      <c r="K1306" s="202"/>
      <c r="L1306" s="207"/>
      <c r="M1306" s="208"/>
      <c r="N1306" s="209"/>
      <c r="O1306" s="209"/>
      <c r="P1306" s="209"/>
      <c r="Q1306" s="209"/>
      <c r="R1306" s="209"/>
      <c r="S1306" s="209"/>
      <c r="T1306" s="210"/>
      <c r="AT1306" s="211" t="s">
        <v>336</v>
      </c>
      <c r="AU1306" s="211" t="s">
        <v>87</v>
      </c>
      <c r="AV1306" s="13" t="s">
        <v>87</v>
      </c>
      <c r="AW1306" s="13" t="s">
        <v>37</v>
      </c>
      <c r="AX1306" s="13" t="s">
        <v>76</v>
      </c>
      <c r="AY1306" s="211" t="s">
        <v>324</v>
      </c>
    </row>
    <row r="1307" spans="1:65" s="14" customFormat="1" ht="11.25">
      <c r="B1307" s="212"/>
      <c r="C1307" s="213"/>
      <c r="D1307" s="195" t="s">
        <v>336</v>
      </c>
      <c r="E1307" s="214" t="s">
        <v>221</v>
      </c>
      <c r="F1307" s="215" t="s">
        <v>349</v>
      </c>
      <c r="G1307" s="213"/>
      <c r="H1307" s="216">
        <v>39.700000000000003</v>
      </c>
      <c r="I1307" s="217"/>
      <c r="J1307" s="213"/>
      <c r="K1307" s="213"/>
      <c r="L1307" s="218"/>
      <c r="M1307" s="219"/>
      <c r="N1307" s="220"/>
      <c r="O1307" s="220"/>
      <c r="P1307" s="220"/>
      <c r="Q1307" s="220"/>
      <c r="R1307" s="220"/>
      <c r="S1307" s="220"/>
      <c r="T1307" s="221"/>
      <c r="AT1307" s="222" t="s">
        <v>336</v>
      </c>
      <c r="AU1307" s="222" t="s">
        <v>87</v>
      </c>
      <c r="AV1307" s="14" t="s">
        <v>330</v>
      </c>
      <c r="AW1307" s="14" t="s">
        <v>37</v>
      </c>
      <c r="AX1307" s="14" t="s">
        <v>84</v>
      </c>
      <c r="AY1307" s="222" t="s">
        <v>324</v>
      </c>
    </row>
    <row r="1308" spans="1:65" s="2" customFormat="1" ht="14.45" customHeight="1">
      <c r="A1308" s="36"/>
      <c r="B1308" s="37"/>
      <c r="C1308" s="182" t="s">
        <v>1762</v>
      </c>
      <c r="D1308" s="182" t="s">
        <v>326</v>
      </c>
      <c r="E1308" s="183" t="s">
        <v>1763</v>
      </c>
      <c r="F1308" s="184" t="s">
        <v>1764</v>
      </c>
      <c r="G1308" s="185" t="s">
        <v>186</v>
      </c>
      <c r="H1308" s="186">
        <v>0.1</v>
      </c>
      <c r="I1308" s="187"/>
      <c r="J1308" s="188">
        <f>ROUND(I1308*H1308,2)</f>
        <v>0</v>
      </c>
      <c r="K1308" s="184" t="s">
        <v>329</v>
      </c>
      <c r="L1308" s="41"/>
      <c r="M1308" s="189" t="s">
        <v>19</v>
      </c>
      <c r="N1308" s="190" t="s">
        <v>47</v>
      </c>
      <c r="O1308" s="66"/>
      <c r="P1308" s="191">
        <f>O1308*H1308</f>
        <v>0</v>
      </c>
      <c r="Q1308" s="191">
        <v>3.63E-3</v>
      </c>
      <c r="R1308" s="191">
        <f>Q1308*H1308</f>
        <v>3.6300000000000004E-4</v>
      </c>
      <c r="S1308" s="191">
        <v>0.19600000000000001</v>
      </c>
      <c r="T1308" s="192">
        <f>S1308*H1308</f>
        <v>1.9600000000000003E-2</v>
      </c>
      <c r="U1308" s="36"/>
      <c r="V1308" s="36"/>
      <c r="W1308" s="36"/>
      <c r="X1308" s="36"/>
      <c r="Y1308" s="36"/>
      <c r="Z1308" s="36"/>
      <c r="AA1308" s="36"/>
      <c r="AB1308" s="36"/>
      <c r="AC1308" s="36"/>
      <c r="AD1308" s="36"/>
      <c r="AE1308" s="36"/>
      <c r="AR1308" s="193" t="s">
        <v>330</v>
      </c>
      <c r="AT1308" s="193" t="s">
        <v>326</v>
      </c>
      <c r="AU1308" s="193" t="s">
        <v>87</v>
      </c>
      <c r="AY1308" s="19" t="s">
        <v>324</v>
      </c>
      <c r="BE1308" s="194">
        <f>IF(N1308="základní",J1308,0)</f>
        <v>0</v>
      </c>
      <c r="BF1308" s="194">
        <f>IF(N1308="snížená",J1308,0)</f>
        <v>0</v>
      </c>
      <c r="BG1308" s="194">
        <f>IF(N1308="zákl. přenesená",J1308,0)</f>
        <v>0</v>
      </c>
      <c r="BH1308" s="194">
        <f>IF(N1308="sníž. přenesená",J1308,0)</f>
        <v>0</v>
      </c>
      <c r="BI1308" s="194">
        <f>IF(N1308="nulová",J1308,0)</f>
        <v>0</v>
      </c>
      <c r="BJ1308" s="19" t="s">
        <v>84</v>
      </c>
      <c r="BK1308" s="194">
        <f>ROUND(I1308*H1308,2)</f>
        <v>0</v>
      </c>
      <c r="BL1308" s="19" t="s">
        <v>330</v>
      </c>
      <c r="BM1308" s="193" t="s">
        <v>1765</v>
      </c>
    </row>
    <row r="1309" spans="1:65" s="2" customFormat="1" ht="19.5">
      <c r="A1309" s="36"/>
      <c r="B1309" s="37"/>
      <c r="C1309" s="38"/>
      <c r="D1309" s="195" t="s">
        <v>332</v>
      </c>
      <c r="E1309" s="38"/>
      <c r="F1309" s="196" t="s">
        <v>1766</v>
      </c>
      <c r="G1309" s="38"/>
      <c r="H1309" s="38"/>
      <c r="I1309" s="197"/>
      <c r="J1309" s="38"/>
      <c r="K1309" s="38"/>
      <c r="L1309" s="41"/>
      <c r="M1309" s="198"/>
      <c r="N1309" s="199"/>
      <c r="O1309" s="66"/>
      <c r="P1309" s="66"/>
      <c r="Q1309" s="66"/>
      <c r="R1309" s="66"/>
      <c r="S1309" s="66"/>
      <c r="T1309" s="67"/>
      <c r="U1309" s="36"/>
      <c r="V1309" s="36"/>
      <c r="W1309" s="36"/>
      <c r="X1309" s="36"/>
      <c r="Y1309" s="36"/>
      <c r="Z1309" s="36"/>
      <c r="AA1309" s="36"/>
      <c r="AB1309" s="36"/>
      <c r="AC1309" s="36"/>
      <c r="AD1309" s="36"/>
      <c r="AE1309" s="36"/>
      <c r="AT1309" s="19" t="s">
        <v>332</v>
      </c>
      <c r="AU1309" s="19" t="s">
        <v>87</v>
      </c>
    </row>
    <row r="1310" spans="1:65" s="2" customFormat="1" ht="48.75">
      <c r="A1310" s="36"/>
      <c r="B1310" s="37"/>
      <c r="C1310" s="38"/>
      <c r="D1310" s="195" t="s">
        <v>334</v>
      </c>
      <c r="E1310" s="38"/>
      <c r="F1310" s="200" t="s">
        <v>1767</v>
      </c>
      <c r="G1310" s="38"/>
      <c r="H1310" s="38"/>
      <c r="I1310" s="197"/>
      <c r="J1310" s="38"/>
      <c r="K1310" s="38"/>
      <c r="L1310" s="41"/>
      <c r="M1310" s="198"/>
      <c r="N1310" s="199"/>
      <c r="O1310" s="66"/>
      <c r="P1310" s="66"/>
      <c r="Q1310" s="66"/>
      <c r="R1310" s="66"/>
      <c r="S1310" s="66"/>
      <c r="T1310" s="67"/>
      <c r="U1310" s="36"/>
      <c r="V1310" s="36"/>
      <c r="W1310" s="36"/>
      <c r="X1310" s="36"/>
      <c r="Y1310" s="36"/>
      <c r="Z1310" s="36"/>
      <c r="AA1310" s="36"/>
      <c r="AB1310" s="36"/>
      <c r="AC1310" s="36"/>
      <c r="AD1310" s="36"/>
      <c r="AE1310" s="36"/>
      <c r="AT1310" s="19" t="s">
        <v>334</v>
      </c>
      <c r="AU1310" s="19" t="s">
        <v>87</v>
      </c>
    </row>
    <row r="1311" spans="1:65" s="13" customFormat="1" ht="11.25">
      <c r="B1311" s="201"/>
      <c r="C1311" s="202"/>
      <c r="D1311" s="195" t="s">
        <v>336</v>
      </c>
      <c r="E1311" s="203" t="s">
        <v>19</v>
      </c>
      <c r="F1311" s="204" t="s">
        <v>1768</v>
      </c>
      <c r="G1311" s="202"/>
      <c r="H1311" s="205">
        <v>0.1</v>
      </c>
      <c r="I1311" s="206"/>
      <c r="J1311" s="202"/>
      <c r="K1311" s="202"/>
      <c r="L1311" s="207"/>
      <c r="M1311" s="208"/>
      <c r="N1311" s="209"/>
      <c r="O1311" s="209"/>
      <c r="P1311" s="209"/>
      <c r="Q1311" s="209"/>
      <c r="R1311" s="209"/>
      <c r="S1311" s="209"/>
      <c r="T1311" s="210"/>
      <c r="AT1311" s="211" t="s">
        <v>336</v>
      </c>
      <c r="AU1311" s="211" t="s">
        <v>87</v>
      </c>
      <c r="AV1311" s="13" t="s">
        <v>87</v>
      </c>
      <c r="AW1311" s="13" t="s">
        <v>37</v>
      </c>
      <c r="AX1311" s="13" t="s">
        <v>84</v>
      </c>
      <c r="AY1311" s="211" t="s">
        <v>324</v>
      </c>
    </row>
    <row r="1312" spans="1:65" s="2" customFormat="1" ht="14.45" customHeight="1">
      <c r="A1312" s="36"/>
      <c r="B1312" s="37"/>
      <c r="C1312" s="182" t="s">
        <v>1769</v>
      </c>
      <c r="D1312" s="182" t="s">
        <v>326</v>
      </c>
      <c r="E1312" s="183" t="s">
        <v>1770</v>
      </c>
      <c r="F1312" s="184" t="s">
        <v>1771</v>
      </c>
      <c r="G1312" s="185" t="s">
        <v>186</v>
      </c>
      <c r="H1312" s="186">
        <v>68.5</v>
      </c>
      <c r="I1312" s="187"/>
      <c r="J1312" s="188">
        <f>ROUND(I1312*H1312,2)</f>
        <v>0</v>
      </c>
      <c r="K1312" s="184" t="s">
        <v>329</v>
      </c>
      <c r="L1312" s="41"/>
      <c r="M1312" s="189" t="s">
        <v>19</v>
      </c>
      <c r="N1312" s="190" t="s">
        <v>47</v>
      </c>
      <c r="O1312" s="66"/>
      <c r="P1312" s="191">
        <f>O1312*H1312</f>
        <v>0</v>
      </c>
      <c r="Q1312" s="191">
        <v>0</v>
      </c>
      <c r="R1312" s="191">
        <f>Q1312*H1312</f>
        <v>0</v>
      </c>
      <c r="S1312" s="191">
        <v>0</v>
      </c>
      <c r="T1312" s="192">
        <f>S1312*H1312</f>
        <v>0</v>
      </c>
      <c r="U1312" s="36"/>
      <c r="V1312" s="36"/>
      <c r="W1312" s="36"/>
      <c r="X1312" s="36"/>
      <c r="Y1312" s="36"/>
      <c r="Z1312" s="36"/>
      <c r="AA1312" s="36"/>
      <c r="AB1312" s="36"/>
      <c r="AC1312" s="36"/>
      <c r="AD1312" s="36"/>
      <c r="AE1312" s="36"/>
      <c r="AR1312" s="193" t="s">
        <v>330</v>
      </c>
      <c r="AT1312" s="193" t="s">
        <v>326</v>
      </c>
      <c r="AU1312" s="193" t="s">
        <v>87</v>
      </c>
      <c r="AY1312" s="19" t="s">
        <v>324</v>
      </c>
      <c r="BE1312" s="194">
        <f>IF(N1312="základní",J1312,0)</f>
        <v>0</v>
      </c>
      <c r="BF1312" s="194">
        <f>IF(N1312="snížená",J1312,0)</f>
        <v>0</v>
      </c>
      <c r="BG1312" s="194">
        <f>IF(N1312="zákl. přenesená",J1312,0)</f>
        <v>0</v>
      </c>
      <c r="BH1312" s="194">
        <f>IF(N1312="sníž. přenesená",J1312,0)</f>
        <v>0</v>
      </c>
      <c r="BI1312" s="194">
        <f>IF(N1312="nulová",J1312,0)</f>
        <v>0</v>
      </c>
      <c r="BJ1312" s="19" t="s">
        <v>84</v>
      </c>
      <c r="BK1312" s="194">
        <f>ROUND(I1312*H1312,2)</f>
        <v>0</v>
      </c>
      <c r="BL1312" s="19" t="s">
        <v>330</v>
      </c>
      <c r="BM1312" s="193" t="s">
        <v>1772</v>
      </c>
    </row>
    <row r="1313" spans="1:65" s="2" customFormat="1" ht="19.5">
      <c r="A1313" s="36"/>
      <c r="B1313" s="37"/>
      <c r="C1313" s="38"/>
      <c r="D1313" s="195" t="s">
        <v>332</v>
      </c>
      <c r="E1313" s="38"/>
      <c r="F1313" s="196" t="s">
        <v>1773</v>
      </c>
      <c r="G1313" s="38"/>
      <c r="H1313" s="38"/>
      <c r="I1313" s="197"/>
      <c r="J1313" s="38"/>
      <c r="K1313" s="38"/>
      <c r="L1313" s="41"/>
      <c r="M1313" s="198"/>
      <c r="N1313" s="199"/>
      <c r="O1313" s="66"/>
      <c r="P1313" s="66"/>
      <c r="Q1313" s="66"/>
      <c r="R1313" s="66"/>
      <c r="S1313" s="66"/>
      <c r="T1313" s="67"/>
      <c r="U1313" s="36"/>
      <c r="V1313" s="36"/>
      <c r="W1313" s="36"/>
      <c r="X1313" s="36"/>
      <c r="Y1313" s="36"/>
      <c r="Z1313" s="36"/>
      <c r="AA1313" s="36"/>
      <c r="AB1313" s="36"/>
      <c r="AC1313" s="36"/>
      <c r="AD1313" s="36"/>
      <c r="AE1313" s="36"/>
      <c r="AT1313" s="19" t="s">
        <v>332</v>
      </c>
      <c r="AU1313" s="19" t="s">
        <v>87</v>
      </c>
    </row>
    <row r="1314" spans="1:65" s="2" customFormat="1" ht="58.5">
      <c r="A1314" s="36"/>
      <c r="B1314" s="37"/>
      <c r="C1314" s="38"/>
      <c r="D1314" s="195" t="s">
        <v>334</v>
      </c>
      <c r="E1314" s="38"/>
      <c r="F1314" s="200" t="s">
        <v>1774</v>
      </c>
      <c r="G1314" s="38"/>
      <c r="H1314" s="38"/>
      <c r="I1314" s="197"/>
      <c r="J1314" s="38"/>
      <c r="K1314" s="38"/>
      <c r="L1314" s="41"/>
      <c r="M1314" s="198"/>
      <c r="N1314" s="199"/>
      <c r="O1314" s="66"/>
      <c r="P1314" s="66"/>
      <c r="Q1314" s="66"/>
      <c r="R1314" s="66"/>
      <c r="S1314" s="66"/>
      <c r="T1314" s="67"/>
      <c r="U1314" s="36"/>
      <c r="V1314" s="36"/>
      <c r="W1314" s="36"/>
      <c r="X1314" s="36"/>
      <c r="Y1314" s="36"/>
      <c r="Z1314" s="36"/>
      <c r="AA1314" s="36"/>
      <c r="AB1314" s="36"/>
      <c r="AC1314" s="36"/>
      <c r="AD1314" s="36"/>
      <c r="AE1314" s="36"/>
      <c r="AT1314" s="19" t="s">
        <v>334</v>
      </c>
      <c r="AU1314" s="19" t="s">
        <v>87</v>
      </c>
    </row>
    <row r="1315" spans="1:65" s="13" customFormat="1" ht="11.25">
      <c r="B1315" s="201"/>
      <c r="C1315" s="202"/>
      <c r="D1315" s="195" t="s">
        <v>336</v>
      </c>
      <c r="E1315" s="203" t="s">
        <v>19</v>
      </c>
      <c r="F1315" s="204" t="s">
        <v>1775</v>
      </c>
      <c r="G1315" s="202"/>
      <c r="H1315" s="205">
        <v>68.5</v>
      </c>
      <c r="I1315" s="206"/>
      <c r="J1315" s="202"/>
      <c r="K1315" s="202"/>
      <c r="L1315" s="207"/>
      <c r="M1315" s="208"/>
      <c r="N1315" s="209"/>
      <c r="O1315" s="209"/>
      <c r="P1315" s="209"/>
      <c r="Q1315" s="209"/>
      <c r="R1315" s="209"/>
      <c r="S1315" s="209"/>
      <c r="T1315" s="210"/>
      <c r="AT1315" s="211" t="s">
        <v>336</v>
      </c>
      <c r="AU1315" s="211" t="s">
        <v>87</v>
      </c>
      <c r="AV1315" s="13" t="s">
        <v>87</v>
      </c>
      <c r="AW1315" s="13" t="s">
        <v>37</v>
      </c>
      <c r="AX1315" s="13" t="s">
        <v>84</v>
      </c>
      <c r="AY1315" s="211" t="s">
        <v>324</v>
      </c>
    </row>
    <row r="1316" spans="1:65" s="2" customFormat="1" ht="14.45" customHeight="1">
      <c r="A1316" s="36"/>
      <c r="B1316" s="37"/>
      <c r="C1316" s="182" t="s">
        <v>1776</v>
      </c>
      <c r="D1316" s="182" t="s">
        <v>326</v>
      </c>
      <c r="E1316" s="183" t="s">
        <v>1777</v>
      </c>
      <c r="F1316" s="184" t="s">
        <v>1778</v>
      </c>
      <c r="G1316" s="185" t="s">
        <v>135</v>
      </c>
      <c r="H1316" s="186">
        <v>34</v>
      </c>
      <c r="I1316" s="187"/>
      <c r="J1316" s="188">
        <f>ROUND(I1316*H1316,2)</f>
        <v>0</v>
      </c>
      <c r="K1316" s="184" t="s">
        <v>329</v>
      </c>
      <c r="L1316" s="41"/>
      <c r="M1316" s="189" t="s">
        <v>19</v>
      </c>
      <c r="N1316" s="190" t="s">
        <v>47</v>
      </c>
      <c r="O1316" s="66"/>
      <c r="P1316" s="191">
        <f>O1316*H1316</f>
        <v>0</v>
      </c>
      <c r="Q1316" s="191">
        <v>0</v>
      </c>
      <c r="R1316" s="191">
        <f>Q1316*H1316</f>
        <v>0</v>
      </c>
      <c r="S1316" s="191">
        <v>0.245</v>
      </c>
      <c r="T1316" s="192">
        <f>S1316*H1316</f>
        <v>8.33</v>
      </c>
      <c r="U1316" s="36"/>
      <c r="V1316" s="36"/>
      <c r="W1316" s="36"/>
      <c r="X1316" s="36"/>
      <c r="Y1316" s="36"/>
      <c r="Z1316" s="36"/>
      <c r="AA1316" s="36"/>
      <c r="AB1316" s="36"/>
      <c r="AC1316" s="36"/>
      <c r="AD1316" s="36"/>
      <c r="AE1316" s="36"/>
      <c r="AR1316" s="193" t="s">
        <v>330</v>
      </c>
      <c r="AT1316" s="193" t="s">
        <v>326</v>
      </c>
      <c r="AU1316" s="193" t="s">
        <v>87</v>
      </c>
      <c r="AY1316" s="19" t="s">
        <v>324</v>
      </c>
      <c r="BE1316" s="194">
        <f>IF(N1316="základní",J1316,0)</f>
        <v>0</v>
      </c>
      <c r="BF1316" s="194">
        <f>IF(N1316="snížená",J1316,0)</f>
        <v>0</v>
      </c>
      <c r="BG1316" s="194">
        <f>IF(N1316="zákl. přenesená",J1316,0)</f>
        <v>0</v>
      </c>
      <c r="BH1316" s="194">
        <f>IF(N1316="sníž. přenesená",J1316,0)</f>
        <v>0</v>
      </c>
      <c r="BI1316" s="194">
        <f>IF(N1316="nulová",J1316,0)</f>
        <v>0</v>
      </c>
      <c r="BJ1316" s="19" t="s">
        <v>84</v>
      </c>
      <c r="BK1316" s="194">
        <f>ROUND(I1316*H1316,2)</f>
        <v>0</v>
      </c>
      <c r="BL1316" s="19" t="s">
        <v>330</v>
      </c>
      <c r="BM1316" s="193" t="s">
        <v>1779</v>
      </c>
    </row>
    <row r="1317" spans="1:65" s="2" customFormat="1" ht="11.25">
      <c r="A1317" s="36"/>
      <c r="B1317" s="37"/>
      <c r="C1317" s="38"/>
      <c r="D1317" s="195" t="s">
        <v>332</v>
      </c>
      <c r="E1317" s="38"/>
      <c r="F1317" s="196" t="s">
        <v>1780</v>
      </c>
      <c r="G1317" s="38"/>
      <c r="H1317" s="38"/>
      <c r="I1317" s="197"/>
      <c r="J1317" s="38"/>
      <c r="K1317" s="38"/>
      <c r="L1317" s="41"/>
      <c r="M1317" s="198"/>
      <c r="N1317" s="199"/>
      <c r="O1317" s="66"/>
      <c r="P1317" s="66"/>
      <c r="Q1317" s="66"/>
      <c r="R1317" s="66"/>
      <c r="S1317" s="66"/>
      <c r="T1317" s="67"/>
      <c r="U1317" s="36"/>
      <c r="V1317" s="36"/>
      <c r="W1317" s="36"/>
      <c r="X1317" s="36"/>
      <c r="Y1317" s="36"/>
      <c r="Z1317" s="36"/>
      <c r="AA1317" s="36"/>
      <c r="AB1317" s="36"/>
      <c r="AC1317" s="36"/>
      <c r="AD1317" s="36"/>
      <c r="AE1317" s="36"/>
      <c r="AT1317" s="19" t="s">
        <v>332</v>
      </c>
      <c r="AU1317" s="19" t="s">
        <v>87</v>
      </c>
    </row>
    <row r="1318" spans="1:65" s="2" customFormat="1" ht="58.5">
      <c r="A1318" s="36"/>
      <c r="B1318" s="37"/>
      <c r="C1318" s="38"/>
      <c r="D1318" s="195" t="s">
        <v>334</v>
      </c>
      <c r="E1318" s="38"/>
      <c r="F1318" s="200" t="s">
        <v>1781</v>
      </c>
      <c r="G1318" s="38"/>
      <c r="H1318" s="38"/>
      <c r="I1318" s="197"/>
      <c r="J1318" s="38"/>
      <c r="K1318" s="38"/>
      <c r="L1318" s="41"/>
      <c r="M1318" s="198"/>
      <c r="N1318" s="199"/>
      <c r="O1318" s="66"/>
      <c r="P1318" s="66"/>
      <c r="Q1318" s="66"/>
      <c r="R1318" s="66"/>
      <c r="S1318" s="66"/>
      <c r="T1318" s="67"/>
      <c r="U1318" s="36"/>
      <c r="V1318" s="36"/>
      <c r="W1318" s="36"/>
      <c r="X1318" s="36"/>
      <c r="Y1318" s="36"/>
      <c r="Z1318" s="36"/>
      <c r="AA1318" s="36"/>
      <c r="AB1318" s="36"/>
      <c r="AC1318" s="36"/>
      <c r="AD1318" s="36"/>
      <c r="AE1318" s="36"/>
      <c r="AT1318" s="19" t="s">
        <v>334</v>
      </c>
      <c r="AU1318" s="19" t="s">
        <v>87</v>
      </c>
    </row>
    <row r="1319" spans="1:65" s="15" customFormat="1" ht="11.25">
      <c r="B1319" s="223"/>
      <c r="C1319" s="224"/>
      <c r="D1319" s="195" t="s">
        <v>336</v>
      </c>
      <c r="E1319" s="225" t="s">
        <v>19</v>
      </c>
      <c r="F1319" s="226" t="s">
        <v>1782</v>
      </c>
      <c r="G1319" s="224"/>
      <c r="H1319" s="225" t="s">
        <v>19</v>
      </c>
      <c r="I1319" s="227"/>
      <c r="J1319" s="224"/>
      <c r="K1319" s="224"/>
      <c r="L1319" s="228"/>
      <c r="M1319" s="229"/>
      <c r="N1319" s="230"/>
      <c r="O1319" s="230"/>
      <c r="P1319" s="230"/>
      <c r="Q1319" s="230"/>
      <c r="R1319" s="230"/>
      <c r="S1319" s="230"/>
      <c r="T1319" s="231"/>
      <c r="AT1319" s="232" t="s">
        <v>336</v>
      </c>
      <c r="AU1319" s="232" t="s">
        <v>87</v>
      </c>
      <c r="AV1319" s="15" t="s">
        <v>84</v>
      </c>
      <c r="AW1319" s="15" t="s">
        <v>37</v>
      </c>
      <c r="AX1319" s="15" t="s">
        <v>76</v>
      </c>
      <c r="AY1319" s="232" t="s">
        <v>324</v>
      </c>
    </row>
    <row r="1320" spans="1:65" s="13" customFormat="1" ht="11.25">
      <c r="B1320" s="201"/>
      <c r="C1320" s="202"/>
      <c r="D1320" s="195" t="s">
        <v>336</v>
      </c>
      <c r="E1320" s="203" t="s">
        <v>19</v>
      </c>
      <c r="F1320" s="204" t="s">
        <v>211</v>
      </c>
      <c r="G1320" s="202"/>
      <c r="H1320" s="205">
        <v>34</v>
      </c>
      <c r="I1320" s="206"/>
      <c r="J1320" s="202"/>
      <c r="K1320" s="202"/>
      <c r="L1320" s="207"/>
      <c r="M1320" s="208"/>
      <c r="N1320" s="209"/>
      <c r="O1320" s="209"/>
      <c r="P1320" s="209"/>
      <c r="Q1320" s="209"/>
      <c r="R1320" s="209"/>
      <c r="S1320" s="209"/>
      <c r="T1320" s="210"/>
      <c r="AT1320" s="211" t="s">
        <v>336</v>
      </c>
      <c r="AU1320" s="211" t="s">
        <v>87</v>
      </c>
      <c r="AV1320" s="13" t="s">
        <v>87</v>
      </c>
      <c r="AW1320" s="13" t="s">
        <v>37</v>
      </c>
      <c r="AX1320" s="13" t="s">
        <v>76</v>
      </c>
      <c r="AY1320" s="211" t="s">
        <v>324</v>
      </c>
    </row>
    <row r="1321" spans="1:65" s="14" customFormat="1" ht="11.25">
      <c r="B1321" s="212"/>
      <c r="C1321" s="213"/>
      <c r="D1321" s="195" t="s">
        <v>336</v>
      </c>
      <c r="E1321" s="214" t="s">
        <v>209</v>
      </c>
      <c r="F1321" s="215" t="s">
        <v>349</v>
      </c>
      <c r="G1321" s="213"/>
      <c r="H1321" s="216">
        <v>34</v>
      </c>
      <c r="I1321" s="217"/>
      <c r="J1321" s="213"/>
      <c r="K1321" s="213"/>
      <c r="L1321" s="218"/>
      <c r="M1321" s="219"/>
      <c r="N1321" s="220"/>
      <c r="O1321" s="220"/>
      <c r="P1321" s="220"/>
      <c r="Q1321" s="220"/>
      <c r="R1321" s="220"/>
      <c r="S1321" s="220"/>
      <c r="T1321" s="221"/>
      <c r="AT1321" s="222" t="s">
        <v>336</v>
      </c>
      <c r="AU1321" s="222" t="s">
        <v>87</v>
      </c>
      <c r="AV1321" s="14" t="s">
        <v>330</v>
      </c>
      <c r="AW1321" s="14" t="s">
        <v>37</v>
      </c>
      <c r="AX1321" s="14" t="s">
        <v>84</v>
      </c>
      <c r="AY1321" s="222" t="s">
        <v>324</v>
      </c>
    </row>
    <row r="1322" spans="1:65" s="2" customFormat="1" ht="14.45" customHeight="1">
      <c r="A1322" s="36"/>
      <c r="B1322" s="37"/>
      <c r="C1322" s="182" t="s">
        <v>1783</v>
      </c>
      <c r="D1322" s="182" t="s">
        <v>326</v>
      </c>
      <c r="E1322" s="183" t="s">
        <v>1784</v>
      </c>
      <c r="F1322" s="184" t="s">
        <v>1785</v>
      </c>
      <c r="G1322" s="185" t="s">
        <v>135</v>
      </c>
      <c r="H1322" s="186">
        <v>19.920000000000002</v>
      </c>
      <c r="I1322" s="187"/>
      <c r="J1322" s="188">
        <f>ROUND(I1322*H1322,2)</f>
        <v>0</v>
      </c>
      <c r="K1322" s="184" t="s">
        <v>329</v>
      </c>
      <c r="L1322" s="41"/>
      <c r="M1322" s="189" t="s">
        <v>19</v>
      </c>
      <c r="N1322" s="190" t="s">
        <v>47</v>
      </c>
      <c r="O1322" s="66"/>
      <c r="P1322" s="191">
        <f>O1322*H1322</f>
        <v>0</v>
      </c>
      <c r="Q1322" s="191">
        <v>0</v>
      </c>
      <c r="R1322" s="191">
        <f>Q1322*H1322</f>
        <v>0</v>
      </c>
      <c r="S1322" s="191">
        <v>0.11</v>
      </c>
      <c r="T1322" s="192">
        <f>S1322*H1322</f>
        <v>2.1912000000000003</v>
      </c>
      <c r="U1322" s="36"/>
      <c r="V1322" s="36"/>
      <c r="W1322" s="36"/>
      <c r="X1322" s="36"/>
      <c r="Y1322" s="36"/>
      <c r="Z1322" s="36"/>
      <c r="AA1322" s="36"/>
      <c r="AB1322" s="36"/>
      <c r="AC1322" s="36"/>
      <c r="AD1322" s="36"/>
      <c r="AE1322" s="36"/>
      <c r="AR1322" s="193" t="s">
        <v>330</v>
      </c>
      <c r="AT1322" s="193" t="s">
        <v>326</v>
      </c>
      <c r="AU1322" s="193" t="s">
        <v>87</v>
      </c>
      <c r="AY1322" s="19" t="s">
        <v>324</v>
      </c>
      <c r="BE1322" s="194">
        <f>IF(N1322="základní",J1322,0)</f>
        <v>0</v>
      </c>
      <c r="BF1322" s="194">
        <f>IF(N1322="snížená",J1322,0)</f>
        <v>0</v>
      </c>
      <c r="BG1322" s="194">
        <f>IF(N1322="zákl. přenesená",J1322,0)</f>
        <v>0</v>
      </c>
      <c r="BH1322" s="194">
        <f>IF(N1322="sníž. přenesená",J1322,0)</f>
        <v>0</v>
      </c>
      <c r="BI1322" s="194">
        <f>IF(N1322="nulová",J1322,0)</f>
        <v>0</v>
      </c>
      <c r="BJ1322" s="19" t="s">
        <v>84</v>
      </c>
      <c r="BK1322" s="194">
        <f>ROUND(I1322*H1322,2)</f>
        <v>0</v>
      </c>
      <c r="BL1322" s="19" t="s">
        <v>330</v>
      </c>
      <c r="BM1322" s="193" t="s">
        <v>1786</v>
      </c>
    </row>
    <row r="1323" spans="1:65" s="2" customFormat="1" ht="11.25">
      <c r="A1323" s="36"/>
      <c r="B1323" s="37"/>
      <c r="C1323" s="38"/>
      <c r="D1323" s="195" t="s">
        <v>332</v>
      </c>
      <c r="E1323" s="38"/>
      <c r="F1323" s="196" t="s">
        <v>1787</v>
      </c>
      <c r="G1323" s="38"/>
      <c r="H1323" s="38"/>
      <c r="I1323" s="197"/>
      <c r="J1323" s="38"/>
      <c r="K1323" s="38"/>
      <c r="L1323" s="41"/>
      <c r="M1323" s="198"/>
      <c r="N1323" s="199"/>
      <c r="O1323" s="66"/>
      <c r="P1323" s="66"/>
      <c r="Q1323" s="66"/>
      <c r="R1323" s="66"/>
      <c r="S1323" s="66"/>
      <c r="T1323" s="67"/>
      <c r="U1323" s="36"/>
      <c r="V1323" s="36"/>
      <c r="W1323" s="36"/>
      <c r="X1323" s="36"/>
      <c r="Y1323" s="36"/>
      <c r="Z1323" s="36"/>
      <c r="AA1323" s="36"/>
      <c r="AB1323" s="36"/>
      <c r="AC1323" s="36"/>
      <c r="AD1323" s="36"/>
      <c r="AE1323" s="36"/>
      <c r="AT1323" s="19" t="s">
        <v>332</v>
      </c>
      <c r="AU1323" s="19" t="s">
        <v>87</v>
      </c>
    </row>
    <row r="1324" spans="1:65" s="2" customFormat="1" ht="39">
      <c r="A1324" s="36"/>
      <c r="B1324" s="37"/>
      <c r="C1324" s="38"/>
      <c r="D1324" s="195" t="s">
        <v>334</v>
      </c>
      <c r="E1324" s="38"/>
      <c r="F1324" s="200" t="s">
        <v>1788</v>
      </c>
      <c r="G1324" s="38"/>
      <c r="H1324" s="38"/>
      <c r="I1324" s="197"/>
      <c r="J1324" s="38"/>
      <c r="K1324" s="38"/>
      <c r="L1324" s="41"/>
      <c r="M1324" s="198"/>
      <c r="N1324" s="199"/>
      <c r="O1324" s="66"/>
      <c r="P1324" s="66"/>
      <c r="Q1324" s="66"/>
      <c r="R1324" s="66"/>
      <c r="S1324" s="66"/>
      <c r="T1324" s="67"/>
      <c r="U1324" s="36"/>
      <c r="V1324" s="36"/>
      <c r="W1324" s="36"/>
      <c r="X1324" s="36"/>
      <c r="Y1324" s="36"/>
      <c r="Z1324" s="36"/>
      <c r="AA1324" s="36"/>
      <c r="AB1324" s="36"/>
      <c r="AC1324" s="36"/>
      <c r="AD1324" s="36"/>
      <c r="AE1324" s="36"/>
      <c r="AT1324" s="19" t="s">
        <v>334</v>
      </c>
      <c r="AU1324" s="19" t="s">
        <v>87</v>
      </c>
    </row>
    <row r="1325" spans="1:65" s="13" customFormat="1" ht="11.25">
      <c r="B1325" s="201"/>
      <c r="C1325" s="202"/>
      <c r="D1325" s="195" t="s">
        <v>336</v>
      </c>
      <c r="E1325" s="203" t="s">
        <v>19</v>
      </c>
      <c r="F1325" s="204" t="s">
        <v>241</v>
      </c>
      <c r="G1325" s="202"/>
      <c r="H1325" s="205">
        <v>19.920000000000002</v>
      </c>
      <c r="I1325" s="206"/>
      <c r="J1325" s="202"/>
      <c r="K1325" s="202"/>
      <c r="L1325" s="207"/>
      <c r="M1325" s="208"/>
      <c r="N1325" s="209"/>
      <c r="O1325" s="209"/>
      <c r="P1325" s="209"/>
      <c r="Q1325" s="209"/>
      <c r="R1325" s="209"/>
      <c r="S1325" s="209"/>
      <c r="T1325" s="210"/>
      <c r="AT1325" s="211" t="s">
        <v>336</v>
      </c>
      <c r="AU1325" s="211" t="s">
        <v>87</v>
      </c>
      <c r="AV1325" s="13" t="s">
        <v>87</v>
      </c>
      <c r="AW1325" s="13" t="s">
        <v>37</v>
      </c>
      <c r="AX1325" s="13" t="s">
        <v>84</v>
      </c>
      <c r="AY1325" s="211" t="s">
        <v>324</v>
      </c>
    </row>
    <row r="1326" spans="1:65" s="2" customFormat="1" ht="14.45" customHeight="1">
      <c r="A1326" s="36"/>
      <c r="B1326" s="37"/>
      <c r="C1326" s="182" t="s">
        <v>1789</v>
      </c>
      <c r="D1326" s="182" t="s">
        <v>326</v>
      </c>
      <c r="E1326" s="183" t="s">
        <v>1790</v>
      </c>
      <c r="F1326" s="184" t="s">
        <v>1791</v>
      </c>
      <c r="G1326" s="185" t="s">
        <v>135</v>
      </c>
      <c r="H1326" s="186">
        <v>43.4</v>
      </c>
      <c r="I1326" s="187"/>
      <c r="J1326" s="188">
        <f>ROUND(I1326*H1326,2)</f>
        <v>0</v>
      </c>
      <c r="K1326" s="184" t="s">
        <v>329</v>
      </c>
      <c r="L1326" s="41"/>
      <c r="M1326" s="189" t="s">
        <v>19</v>
      </c>
      <c r="N1326" s="190" t="s">
        <v>47</v>
      </c>
      <c r="O1326" s="66"/>
      <c r="P1326" s="191">
        <f>O1326*H1326</f>
        <v>0</v>
      </c>
      <c r="Q1326" s="191">
        <v>0</v>
      </c>
      <c r="R1326" s="191">
        <f>Q1326*H1326</f>
        <v>0</v>
      </c>
      <c r="S1326" s="191">
        <v>0</v>
      </c>
      <c r="T1326" s="192">
        <f>S1326*H1326</f>
        <v>0</v>
      </c>
      <c r="U1326" s="36"/>
      <c r="V1326" s="36"/>
      <c r="W1326" s="36"/>
      <c r="X1326" s="36"/>
      <c r="Y1326" s="36"/>
      <c r="Z1326" s="36"/>
      <c r="AA1326" s="36"/>
      <c r="AB1326" s="36"/>
      <c r="AC1326" s="36"/>
      <c r="AD1326" s="36"/>
      <c r="AE1326" s="36"/>
      <c r="AR1326" s="193" t="s">
        <v>330</v>
      </c>
      <c r="AT1326" s="193" t="s">
        <v>326</v>
      </c>
      <c r="AU1326" s="193" t="s">
        <v>87</v>
      </c>
      <c r="AY1326" s="19" t="s">
        <v>324</v>
      </c>
      <c r="BE1326" s="194">
        <f>IF(N1326="základní",J1326,0)</f>
        <v>0</v>
      </c>
      <c r="BF1326" s="194">
        <f>IF(N1326="snížená",J1326,0)</f>
        <v>0</v>
      </c>
      <c r="BG1326" s="194">
        <f>IF(N1326="zákl. přenesená",J1326,0)</f>
        <v>0</v>
      </c>
      <c r="BH1326" s="194">
        <f>IF(N1326="sníž. přenesená",J1326,0)</f>
        <v>0</v>
      </c>
      <c r="BI1326" s="194">
        <f>IF(N1326="nulová",J1326,0)</f>
        <v>0</v>
      </c>
      <c r="BJ1326" s="19" t="s">
        <v>84</v>
      </c>
      <c r="BK1326" s="194">
        <f>ROUND(I1326*H1326,2)</f>
        <v>0</v>
      </c>
      <c r="BL1326" s="19" t="s">
        <v>330</v>
      </c>
      <c r="BM1326" s="193" t="s">
        <v>1792</v>
      </c>
    </row>
    <row r="1327" spans="1:65" s="2" customFormat="1" ht="11.25">
      <c r="A1327" s="36"/>
      <c r="B1327" s="37"/>
      <c r="C1327" s="38"/>
      <c r="D1327" s="195" t="s">
        <v>332</v>
      </c>
      <c r="E1327" s="38"/>
      <c r="F1327" s="196" t="s">
        <v>1791</v>
      </c>
      <c r="G1327" s="38"/>
      <c r="H1327" s="38"/>
      <c r="I1327" s="197"/>
      <c r="J1327" s="38"/>
      <c r="K1327" s="38"/>
      <c r="L1327" s="41"/>
      <c r="M1327" s="198"/>
      <c r="N1327" s="199"/>
      <c r="O1327" s="66"/>
      <c r="P1327" s="66"/>
      <c r="Q1327" s="66"/>
      <c r="R1327" s="66"/>
      <c r="S1327" s="66"/>
      <c r="T1327" s="67"/>
      <c r="U1327" s="36"/>
      <c r="V1327" s="36"/>
      <c r="W1327" s="36"/>
      <c r="X1327" s="36"/>
      <c r="Y1327" s="36"/>
      <c r="Z1327" s="36"/>
      <c r="AA1327" s="36"/>
      <c r="AB1327" s="36"/>
      <c r="AC1327" s="36"/>
      <c r="AD1327" s="36"/>
      <c r="AE1327" s="36"/>
      <c r="AT1327" s="19" t="s">
        <v>332</v>
      </c>
      <c r="AU1327" s="19" t="s">
        <v>87</v>
      </c>
    </row>
    <row r="1328" spans="1:65" s="2" customFormat="1" ht="58.5">
      <c r="A1328" s="36"/>
      <c r="B1328" s="37"/>
      <c r="C1328" s="38"/>
      <c r="D1328" s="195" t="s">
        <v>334</v>
      </c>
      <c r="E1328" s="38"/>
      <c r="F1328" s="200" t="s">
        <v>1793</v>
      </c>
      <c r="G1328" s="38"/>
      <c r="H1328" s="38"/>
      <c r="I1328" s="197"/>
      <c r="J1328" s="38"/>
      <c r="K1328" s="38"/>
      <c r="L1328" s="41"/>
      <c r="M1328" s="198"/>
      <c r="N1328" s="199"/>
      <c r="O1328" s="66"/>
      <c r="P1328" s="66"/>
      <c r="Q1328" s="66"/>
      <c r="R1328" s="66"/>
      <c r="S1328" s="66"/>
      <c r="T1328" s="67"/>
      <c r="U1328" s="36"/>
      <c r="V1328" s="36"/>
      <c r="W1328" s="36"/>
      <c r="X1328" s="36"/>
      <c r="Y1328" s="36"/>
      <c r="Z1328" s="36"/>
      <c r="AA1328" s="36"/>
      <c r="AB1328" s="36"/>
      <c r="AC1328" s="36"/>
      <c r="AD1328" s="36"/>
      <c r="AE1328" s="36"/>
      <c r="AT1328" s="19" t="s">
        <v>334</v>
      </c>
      <c r="AU1328" s="19" t="s">
        <v>87</v>
      </c>
    </row>
    <row r="1329" spans="1:65" s="15" customFormat="1" ht="11.25">
      <c r="B1329" s="223"/>
      <c r="C1329" s="224"/>
      <c r="D1329" s="195" t="s">
        <v>336</v>
      </c>
      <c r="E1329" s="225" t="s">
        <v>19</v>
      </c>
      <c r="F1329" s="226" t="s">
        <v>1794</v>
      </c>
      <c r="G1329" s="224"/>
      <c r="H1329" s="225" t="s">
        <v>19</v>
      </c>
      <c r="I1329" s="227"/>
      <c r="J1329" s="224"/>
      <c r="K1329" s="224"/>
      <c r="L1329" s="228"/>
      <c r="M1329" s="229"/>
      <c r="N1329" s="230"/>
      <c r="O1329" s="230"/>
      <c r="P1329" s="230"/>
      <c r="Q1329" s="230"/>
      <c r="R1329" s="230"/>
      <c r="S1329" s="230"/>
      <c r="T1329" s="231"/>
      <c r="AT1329" s="232" t="s">
        <v>336</v>
      </c>
      <c r="AU1329" s="232" t="s">
        <v>87</v>
      </c>
      <c r="AV1329" s="15" t="s">
        <v>84</v>
      </c>
      <c r="AW1329" s="15" t="s">
        <v>37</v>
      </c>
      <c r="AX1329" s="15" t="s">
        <v>76</v>
      </c>
      <c r="AY1329" s="232" t="s">
        <v>324</v>
      </c>
    </row>
    <row r="1330" spans="1:65" s="13" customFormat="1" ht="11.25">
      <c r="B1330" s="201"/>
      <c r="C1330" s="202"/>
      <c r="D1330" s="195" t="s">
        <v>336</v>
      </c>
      <c r="E1330" s="203" t="s">
        <v>19</v>
      </c>
      <c r="F1330" s="204" t="s">
        <v>1795</v>
      </c>
      <c r="G1330" s="202"/>
      <c r="H1330" s="205">
        <v>34</v>
      </c>
      <c r="I1330" s="206"/>
      <c r="J1330" s="202"/>
      <c r="K1330" s="202"/>
      <c r="L1330" s="207"/>
      <c r="M1330" s="208"/>
      <c r="N1330" s="209"/>
      <c r="O1330" s="209"/>
      <c r="P1330" s="209"/>
      <c r="Q1330" s="209"/>
      <c r="R1330" s="209"/>
      <c r="S1330" s="209"/>
      <c r="T1330" s="210"/>
      <c r="AT1330" s="211" t="s">
        <v>336</v>
      </c>
      <c r="AU1330" s="211" t="s">
        <v>87</v>
      </c>
      <c r="AV1330" s="13" t="s">
        <v>87</v>
      </c>
      <c r="AW1330" s="13" t="s">
        <v>37</v>
      </c>
      <c r="AX1330" s="13" t="s">
        <v>76</v>
      </c>
      <c r="AY1330" s="211" t="s">
        <v>324</v>
      </c>
    </row>
    <row r="1331" spans="1:65" s="13" customFormat="1" ht="11.25">
      <c r="B1331" s="201"/>
      <c r="C1331" s="202"/>
      <c r="D1331" s="195" t="s">
        <v>336</v>
      </c>
      <c r="E1331" s="203" t="s">
        <v>19</v>
      </c>
      <c r="F1331" s="204" t="s">
        <v>1796</v>
      </c>
      <c r="G1331" s="202"/>
      <c r="H1331" s="205">
        <v>9.4</v>
      </c>
      <c r="I1331" s="206"/>
      <c r="J1331" s="202"/>
      <c r="K1331" s="202"/>
      <c r="L1331" s="207"/>
      <c r="M1331" s="208"/>
      <c r="N1331" s="209"/>
      <c r="O1331" s="209"/>
      <c r="P1331" s="209"/>
      <c r="Q1331" s="209"/>
      <c r="R1331" s="209"/>
      <c r="S1331" s="209"/>
      <c r="T1331" s="210"/>
      <c r="AT1331" s="211" t="s">
        <v>336</v>
      </c>
      <c r="AU1331" s="211" t="s">
        <v>87</v>
      </c>
      <c r="AV1331" s="13" t="s">
        <v>87</v>
      </c>
      <c r="AW1331" s="13" t="s">
        <v>37</v>
      </c>
      <c r="AX1331" s="13" t="s">
        <v>76</v>
      </c>
      <c r="AY1331" s="211" t="s">
        <v>324</v>
      </c>
    </row>
    <row r="1332" spans="1:65" s="14" customFormat="1" ht="11.25">
      <c r="B1332" s="212"/>
      <c r="C1332" s="213"/>
      <c r="D1332" s="195" t="s">
        <v>336</v>
      </c>
      <c r="E1332" s="214" t="s">
        <v>206</v>
      </c>
      <c r="F1332" s="215" t="s">
        <v>349</v>
      </c>
      <c r="G1332" s="213"/>
      <c r="H1332" s="216">
        <v>43.4</v>
      </c>
      <c r="I1332" s="217"/>
      <c r="J1332" s="213"/>
      <c r="K1332" s="213"/>
      <c r="L1332" s="218"/>
      <c r="M1332" s="219"/>
      <c r="N1332" s="220"/>
      <c r="O1332" s="220"/>
      <c r="P1332" s="220"/>
      <c r="Q1332" s="220"/>
      <c r="R1332" s="220"/>
      <c r="S1332" s="220"/>
      <c r="T1332" s="221"/>
      <c r="AT1332" s="222" t="s">
        <v>336</v>
      </c>
      <c r="AU1332" s="222" t="s">
        <v>87</v>
      </c>
      <c r="AV1332" s="14" t="s">
        <v>330</v>
      </c>
      <c r="AW1332" s="14" t="s">
        <v>37</v>
      </c>
      <c r="AX1332" s="14" t="s">
        <v>84</v>
      </c>
      <c r="AY1332" s="222" t="s">
        <v>324</v>
      </c>
    </row>
    <row r="1333" spans="1:65" s="2" customFormat="1" ht="14.45" customHeight="1">
      <c r="A1333" s="36"/>
      <c r="B1333" s="37"/>
      <c r="C1333" s="182" t="s">
        <v>1797</v>
      </c>
      <c r="D1333" s="182" t="s">
        <v>326</v>
      </c>
      <c r="E1333" s="183" t="s">
        <v>1798</v>
      </c>
      <c r="F1333" s="184" t="s">
        <v>1799</v>
      </c>
      <c r="G1333" s="185" t="s">
        <v>135</v>
      </c>
      <c r="H1333" s="186">
        <v>43.4</v>
      </c>
      <c r="I1333" s="187"/>
      <c r="J1333" s="188">
        <f>ROUND(I1333*H1333,2)</f>
        <v>0</v>
      </c>
      <c r="K1333" s="184" t="s">
        <v>329</v>
      </c>
      <c r="L1333" s="41"/>
      <c r="M1333" s="189" t="s">
        <v>19</v>
      </c>
      <c r="N1333" s="190" t="s">
        <v>47</v>
      </c>
      <c r="O1333" s="66"/>
      <c r="P1333" s="191">
        <f>O1333*H1333</f>
        <v>0</v>
      </c>
      <c r="Q1333" s="191">
        <v>0</v>
      </c>
      <c r="R1333" s="191">
        <f>Q1333*H1333</f>
        <v>0</v>
      </c>
      <c r="S1333" s="191">
        <v>0</v>
      </c>
      <c r="T1333" s="192">
        <f>S1333*H1333</f>
        <v>0</v>
      </c>
      <c r="U1333" s="36"/>
      <c r="V1333" s="36"/>
      <c r="W1333" s="36"/>
      <c r="X1333" s="36"/>
      <c r="Y1333" s="36"/>
      <c r="Z1333" s="36"/>
      <c r="AA1333" s="36"/>
      <c r="AB1333" s="36"/>
      <c r="AC1333" s="36"/>
      <c r="AD1333" s="36"/>
      <c r="AE1333" s="36"/>
      <c r="AR1333" s="193" t="s">
        <v>330</v>
      </c>
      <c r="AT1333" s="193" t="s">
        <v>326</v>
      </c>
      <c r="AU1333" s="193" t="s">
        <v>87</v>
      </c>
      <c r="AY1333" s="19" t="s">
        <v>324</v>
      </c>
      <c r="BE1333" s="194">
        <f>IF(N1333="základní",J1333,0)</f>
        <v>0</v>
      </c>
      <c r="BF1333" s="194">
        <f>IF(N1333="snížená",J1333,0)</f>
        <v>0</v>
      </c>
      <c r="BG1333" s="194">
        <f>IF(N1333="zákl. přenesená",J1333,0)</f>
        <v>0</v>
      </c>
      <c r="BH1333" s="194">
        <f>IF(N1333="sníž. přenesená",J1333,0)</f>
        <v>0</v>
      </c>
      <c r="BI1333" s="194">
        <f>IF(N1333="nulová",J1333,0)</f>
        <v>0</v>
      </c>
      <c r="BJ1333" s="19" t="s">
        <v>84</v>
      </c>
      <c r="BK1333" s="194">
        <f>ROUND(I1333*H1333,2)</f>
        <v>0</v>
      </c>
      <c r="BL1333" s="19" t="s">
        <v>330</v>
      </c>
      <c r="BM1333" s="193" t="s">
        <v>1800</v>
      </c>
    </row>
    <row r="1334" spans="1:65" s="2" customFormat="1" ht="11.25">
      <c r="A1334" s="36"/>
      <c r="B1334" s="37"/>
      <c r="C1334" s="38"/>
      <c r="D1334" s="195" t="s">
        <v>332</v>
      </c>
      <c r="E1334" s="38"/>
      <c r="F1334" s="196" t="s">
        <v>1801</v>
      </c>
      <c r="G1334" s="38"/>
      <c r="H1334" s="38"/>
      <c r="I1334" s="197"/>
      <c r="J1334" s="38"/>
      <c r="K1334" s="38"/>
      <c r="L1334" s="41"/>
      <c r="M1334" s="198"/>
      <c r="N1334" s="199"/>
      <c r="O1334" s="66"/>
      <c r="P1334" s="66"/>
      <c r="Q1334" s="66"/>
      <c r="R1334" s="66"/>
      <c r="S1334" s="66"/>
      <c r="T1334" s="67"/>
      <c r="U1334" s="36"/>
      <c r="V1334" s="36"/>
      <c r="W1334" s="36"/>
      <c r="X1334" s="36"/>
      <c r="Y1334" s="36"/>
      <c r="Z1334" s="36"/>
      <c r="AA1334" s="36"/>
      <c r="AB1334" s="36"/>
      <c r="AC1334" s="36"/>
      <c r="AD1334" s="36"/>
      <c r="AE1334" s="36"/>
      <c r="AT1334" s="19" t="s">
        <v>332</v>
      </c>
      <c r="AU1334" s="19" t="s">
        <v>87</v>
      </c>
    </row>
    <row r="1335" spans="1:65" s="2" customFormat="1" ht="58.5">
      <c r="A1335" s="36"/>
      <c r="B1335" s="37"/>
      <c r="C1335" s="38"/>
      <c r="D1335" s="195" t="s">
        <v>334</v>
      </c>
      <c r="E1335" s="38"/>
      <c r="F1335" s="200" t="s">
        <v>1793</v>
      </c>
      <c r="G1335" s="38"/>
      <c r="H1335" s="38"/>
      <c r="I1335" s="197"/>
      <c r="J1335" s="38"/>
      <c r="K1335" s="38"/>
      <c r="L1335" s="41"/>
      <c r="M1335" s="198"/>
      <c r="N1335" s="199"/>
      <c r="O1335" s="66"/>
      <c r="P1335" s="66"/>
      <c r="Q1335" s="66"/>
      <c r="R1335" s="66"/>
      <c r="S1335" s="66"/>
      <c r="T1335" s="67"/>
      <c r="U1335" s="36"/>
      <c r="V1335" s="36"/>
      <c r="W1335" s="36"/>
      <c r="X1335" s="36"/>
      <c r="Y1335" s="36"/>
      <c r="Z1335" s="36"/>
      <c r="AA1335" s="36"/>
      <c r="AB1335" s="36"/>
      <c r="AC1335" s="36"/>
      <c r="AD1335" s="36"/>
      <c r="AE1335" s="36"/>
      <c r="AT1335" s="19" t="s">
        <v>334</v>
      </c>
      <c r="AU1335" s="19" t="s">
        <v>87</v>
      </c>
    </row>
    <row r="1336" spans="1:65" s="13" customFormat="1" ht="11.25">
      <c r="B1336" s="201"/>
      <c r="C1336" s="202"/>
      <c r="D1336" s="195" t="s">
        <v>336</v>
      </c>
      <c r="E1336" s="203" t="s">
        <v>19</v>
      </c>
      <c r="F1336" s="204" t="s">
        <v>206</v>
      </c>
      <c r="G1336" s="202"/>
      <c r="H1336" s="205">
        <v>43.4</v>
      </c>
      <c r="I1336" s="206"/>
      <c r="J1336" s="202"/>
      <c r="K1336" s="202"/>
      <c r="L1336" s="207"/>
      <c r="M1336" s="208"/>
      <c r="N1336" s="209"/>
      <c r="O1336" s="209"/>
      <c r="P1336" s="209"/>
      <c r="Q1336" s="209"/>
      <c r="R1336" s="209"/>
      <c r="S1336" s="209"/>
      <c r="T1336" s="210"/>
      <c r="AT1336" s="211" t="s">
        <v>336</v>
      </c>
      <c r="AU1336" s="211" t="s">
        <v>87</v>
      </c>
      <c r="AV1336" s="13" t="s">
        <v>87</v>
      </c>
      <c r="AW1336" s="13" t="s">
        <v>37</v>
      </c>
      <c r="AX1336" s="13" t="s">
        <v>84</v>
      </c>
      <c r="AY1336" s="211" t="s">
        <v>324</v>
      </c>
    </row>
    <row r="1337" spans="1:65" s="2" customFormat="1" ht="14.45" customHeight="1">
      <c r="A1337" s="36"/>
      <c r="B1337" s="37"/>
      <c r="C1337" s="182" t="s">
        <v>1802</v>
      </c>
      <c r="D1337" s="182" t="s">
        <v>326</v>
      </c>
      <c r="E1337" s="183" t="s">
        <v>1803</v>
      </c>
      <c r="F1337" s="184" t="s">
        <v>1804</v>
      </c>
      <c r="G1337" s="185" t="s">
        <v>135</v>
      </c>
      <c r="H1337" s="186">
        <v>19.920000000000002</v>
      </c>
      <c r="I1337" s="187"/>
      <c r="J1337" s="188">
        <f>ROUND(I1337*H1337,2)</f>
        <v>0</v>
      </c>
      <c r="K1337" s="184" t="s">
        <v>329</v>
      </c>
      <c r="L1337" s="41"/>
      <c r="M1337" s="189" t="s">
        <v>19</v>
      </c>
      <c r="N1337" s="190" t="s">
        <v>47</v>
      </c>
      <c r="O1337" s="66"/>
      <c r="P1337" s="191">
        <f>O1337*H1337</f>
        <v>0</v>
      </c>
      <c r="Q1337" s="191">
        <v>9.9750000000000005E-2</v>
      </c>
      <c r="R1337" s="191">
        <f>Q1337*H1337</f>
        <v>1.9870200000000002</v>
      </c>
      <c r="S1337" s="191">
        <v>0</v>
      </c>
      <c r="T1337" s="192">
        <f>S1337*H1337</f>
        <v>0</v>
      </c>
      <c r="U1337" s="36"/>
      <c r="V1337" s="36"/>
      <c r="W1337" s="36"/>
      <c r="X1337" s="36"/>
      <c r="Y1337" s="36"/>
      <c r="Z1337" s="36"/>
      <c r="AA1337" s="36"/>
      <c r="AB1337" s="36"/>
      <c r="AC1337" s="36"/>
      <c r="AD1337" s="36"/>
      <c r="AE1337" s="36"/>
      <c r="AR1337" s="193" t="s">
        <v>330</v>
      </c>
      <c r="AT1337" s="193" t="s">
        <v>326</v>
      </c>
      <c r="AU1337" s="193" t="s">
        <v>87</v>
      </c>
      <c r="AY1337" s="19" t="s">
        <v>324</v>
      </c>
      <c r="BE1337" s="194">
        <f>IF(N1337="základní",J1337,0)</f>
        <v>0</v>
      </c>
      <c r="BF1337" s="194">
        <f>IF(N1337="snížená",J1337,0)</f>
        <v>0</v>
      </c>
      <c r="BG1337" s="194">
        <f>IF(N1337="zákl. přenesená",J1337,0)</f>
        <v>0</v>
      </c>
      <c r="BH1337" s="194">
        <f>IF(N1337="sníž. přenesená",J1337,0)</f>
        <v>0</v>
      </c>
      <c r="BI1337" s="194">
        <f>IF(N1337="nulová",J1337,0)</f>
        <v>0</v>
      </c>
      <c r="BJ1337" s="19" t="s">
        <v>84</v>
      </c>
      <c r="BK1337" s="194">
        <f>ROUND(I1337*H1337,2)</f>
        <v>0</v>
      </c>
      <c r="BL1337" s="19" t="s">
        <v>330</v>
      </c>
      <c r="BM1337" s="193" t="s">
        <v>1805</v>
      </c>
    </row>
    <row r="1338" spans="1:65" s="2" customFormat="1" ht="11.25">
      <c r="A1338" s="36"/>
      <c r="B1338" s="37"/>
      <c r="C1338" s="38"/>
      <c r="D1338" s="195" t="s">
        <v>332</v>
      </c>
      <c r="E1338" s="38"/>
      <c r="F1338" s="196" t="s">
        <v>1806</v>
      </c>
      <c r="G1338" s="38"/>
      <c r="H1338" s="38"/>
      <c r="I1338" s="197"/>
      <c r="J1338" s="38"/>
      <c r="K1338" s="38"/>
      <c r="L1338" s="41"/>
      <c r="M1338" s="198"/>
      <c r="N1338" s="199"/>
      <c r="O1338" s="66"/>
      <c r="P1338" s="66"/>
      <c r="Q1338" s="66"/>
      <c r="R1338" s="66"/>
      <c r="S1338" s="66"/>
      <c r="T1338" s="67"/>
      <c r="U1338" s="36"/>
      <c r="V1338" s="36"/>
      <c r="W1338" s="36"/>
      <c r="X1338" s="36"/>
      <c r="Y1338" s="36"/>
      <c r="Z1338" s="36"/>
      <c r="AA1338" s="36"/>
      <c r="AB1338" s="36"/>
      <c r="AC1338" s="36"/>
      <c r="AD1338" s="36"/>
      <c r="AE1338" s="36"/>
      <c r="AT1338" s="19" t="s">
        <v>332</v>
      </c>
      <c r="AU1338" s="19" t="s">
        <v>87</v>
      </c>
    </row>
    <row r="1339" spans="1:65" s="2" customFormat="1" ht="107.25">
      <c r="A1339" s="36"/>
      <c r="B1339" s="37"/>
      <c r="C1339" s="38"/>
      <c r="D1339" s="195" t="s">
        <v>334</v>
      </c>
      <c r="E1339" s="38"/>
      <c r="F1339" s="200" t="s">
        <v>1807</v>
      </c>
      <c r="G1339" s="38"/>
      <c r="H1339" s="38"/>
      <c r="I1339" s="197"/>
      <c r="J1339" s="38"/>
      <c r="K1339" s="38"/>
      <c r="L1339" s="41"/>
      <c r="M1339" s="198"/>
      <c r="N1339" s="199"/>
      <c r="O1339" s="66"/>
      <c r="P1339" s="66"/>
      <c r="Q1339" s="66"/>
      <c r="R1339" s="66"/>
      <c r="S1339" s="66"/>
      <c r="T1339" s="67"/>
      <c r="U1339" s="36"/>
      <c r="V1339" s="36"/>
      <c r="W1339" s="36"/>
      <c r="X1339" s="36"/>
      <c r="Y1339" s="36"/>
      <c r="Z1339" s="36"/>
      <c r="AA1339" s="36"/>
      <c r="AB1339" s="36"/>
      <c r="AC1339" s="36"/>
      <c r="AD1339" s="36"/>
      <c r="AE1339" s="36"/>
      <c r="AT1339" s="19" t="s">
        <v>334</v>
      </c>
      <c r="AU1339" s="19" t="s">
        <v>87</v>
      </c>
    </row>
    <row r="1340" spans="1:65" s="2" customFormat="1" ht="78">
      <c r="A1340" s="36"/>
      <c r="B1340" s="37"/>
      <c r="C1340" s="38"/>
      <c r="D1340" s="195" t="s">
        <v>727</v>
      </c>
      <c r="E1340" s="38"/>
      <c r="F1340" s="200" t="s">
        <v>1808</v>
      </c>
      <c r="G1340" s="38"/>
      <c r="H1340" s="38"/>
      <c r="I1340" s="197"/>
      <c r="J1340" s="38"/>
      <c r="K1340" s="38"/>
      <c r="L1340" s="41"/>
      <c r="M1340" s="198"/>
      <c r="N1340" s="199"/>
      <c r="O1340" s="66"/>
      <c r="P1340" s="66"/>
      <c r="Q1340" s="66"/>
      <c r="R1340" s="66"/>
      <c r="S1340" s="66"/>
      <c r="T1340" s="67"/>
      <c r="U1340" s="36"/>
      <c r="V1340" s="36"/>
      <c r="W1340" s="36"/>
      <c r="X1340" s="36"/>
      <c r="Y1340" s="36"/>
      <c r="Z1340" s="36"/>
      <c r="AA1340" s="36"/>
      <c r="AB1340" s="36"/>
      <c r="AC1340" s="36"/>
      <c r="AD1340" s="36"/>
      <c r="AE1340" s="36"/>
      <c r="AT1340" s="19" t="s">
        <v>727</v>
      </c>
      <c r="AU1340" s="19" t="s">
        <v>87</v>
      </c>
    </row>
    <row r="1341" spans="1:65" s="13" customFormat="1" ht="11.25">
      <c r="B1341" s="201"/>
      <c r="C1341" s="202"/>
      <c r="D1341" s="195" t="s">
        <v>336</v>
      </c>
      <c r="E1341" s="203" t="s">
        <v>241</v>
      </c>
      <c r="F1341" s="204" t="s">
        <v>1725</v>
      </c>
      <c r="G1341" s="202"/>
      <c r="H1341" s="205">
        <v>19.920000000000002</v>
      </c>
      <c r="I1341" s="206"/>
      <c r="J1341" s="202"/>
      <c r="K1341" s="202"/>
      <c r="L1341" s="207"/>
      <c r="M1341" s="208"/>
      <c r="N1341" s="209"/>
      <c r="O1341" s="209"/>
      <c r="P1341" s="209"/>
      <c r="Q1341" s="209"/>
      <c r="R1341" s="209"/>
      <c r="S1341" s="209"/>
      <c r="T1341" s="210"/>
      <c r="AT1341" s="211" t="s">
        <v>336</v>
      </c>
      <c r="AU1341" s="211" t="s">
        <v>87</v>
      </c>
      <c r="AV1341" s="13" t="s">
        <v>87</v>
      </c>
      <c r="AW1341" s="13" t="s">
        <v>37</v>
      </c>
      <c r="AX1341" s="13" t="s">
        <v>84</v>
      </c>
      <c r="AY1341" s="211" t="s">
        <v>324</v>
      </c>
    </row>
    <row r="1342" spans="1:65" s="2" customFormat="1" ht="14.45" customHeight="1">
      <c r="A1342" s="36"/>
      <c r="B1342" s="37"/>
      <c r="C1342" s="182" t="s">
        <v>1809</v>
      </c>
      <c r="D1342" s="182" t="s">
        <v>326</v>
      </c>
      <c r="E1342" s="183" t="s">
        <v>1810</v>
      </c>
      <c r="F1342" s="184" t="s">
        <v>1811</v>
      </c>
      <c r="G1342" s="185" t="s">
        <v>186</v>
      </c>
      <c r="H1342" s="186">
        <v>55.875</v>
      </c>
      <c r="I1342" s="187"/>
      <c r="J1342" s="188">
        <f>ROUND(I1342*H1342,2)</f>
        <v>0</v>
      </c>
      <c r="K1342" s="184" t="s">
        <v>329</v>
      </c>
      <c r="L1342" s="41"/>
      <c r="M1342" s="189" t="s">
        <v>19</v>
      </c>
      <c r="N1342" s="190" t="s">
        <v>47</v>
      </c>
      <c r="O1342" s="66"/>
      <c r="P1342" s="191">
        <f>O1342*H1342</f>
        <v>0</v>
      </c>
      <c r="Q1342" s="191">
        <v>5.6999999999999998E-4</v>
      </c>
      <c r="R1342" s="191">
        <f>Q1342*H1342</f>
        <v>3.1848750000000002E-2</v>
      </c>
      <c r="S1342" s="191">
        <v>1E-3</v>
      </c>
      <c r="T1342" s="192">
        <f>S1342*H1342</f>
        <v>5.5875000000000001E-2</v>
      </c>
      <c r="U1342" s="36"/>
      <c r="V1342" s="36"/>
      <c r="W1342" s="36"/>
      <c r="X1342" s="36"/>
      <c r="Y1342" s="36"/>
      <c r="Z1342" s="36"/>
      <c r="AA1342" s="36"/>
      <c r="AB1342" s="36"/>
      <c r="AC1342" s="36"/>
      <c r="AD1342" s="36"/>
      <c r="AE1342" s="36"/>
      <c r="AR1342" s="193" t="s">
        <v>330</v>
      </c>
      <c r="AT1342" s="193" t="s">
        <v>326</v>
      </c>
      <c r="AU1342" s="193" t="s">
        <v>87</v>
      </c>
      <c r="AY1342" s="19" t="s">
        <v>324</v>
      </c>
      <c r="BE1342" s="194">
        <f>IF(N1342="základní",J1342,0)</f>
        <v>0</v>
      </c>
      <c r="BF1342" s="194">
        <f>IF(N1342="snížená",J1342,0)</f>
        <v>0</v>
      </c>
      <c r="BG1342" s="194">
        <f>IF(N1342="zákl. přenesená",J1342,0)</f>
        <v>0</v>
      </c>
      <c r="BH1342" s="194">
        <f>IF(N1342="sníž. přenesená",J1342,0)</f>
        <v>0</v>
      </c>
      <c r="BI1342" s="194">
        <f>IF(N1342="nulová",J1342,0)</f>
        <v>0</v>
      </c>
      <c r="BJ1342" s="19" t="s">
        <v>84</v>
      </c>
      <c r="BK1342" s="194">
        <f>ROUND(I1342*H1342,2)</f>
        <v>0</v>
      </c>
      <c r="BL1342" s="19" t="s">
        <v>330</v>
      </c>
      <c r="BM1342" s="193" t="s">
        <v>1812</v>
      </c>
    </row>
    <row r="1343" spans="1:65" s="2" customFormat="1" ht="11.25">
      <c r="A1343" s="36"/>
      <c r="B1343" s="37"/>
      <c r="C1343" s="38"/>
      <c r="D1343" s="195" t="s">
        <v>332</v>
      </c>
      <c r="E1343" s="38"/>
      <c r="F1343" s="196" t="s">
        <v>1813</v>
      </c>
      <c r="G1343" s="38"/>
      <c r="H1343" s="38"/>
      <c r="I1343" s="197"/>
      <c r="J1343" s="38"/>
      <c r="K1343" s="38"/>
      <c r="L1343" s="41"/>
      <c r="M1343" s="198"/>
      <c r="N1343" s="199"/>
      <c r="O1343" s="66"/>
      <c r="P1343" s="66"/>
      <c r="Q1343" s="66"/>
      <c r="R1343" s="66"/>
      <c r="S1343" s="66"/>
      <c r="T1343" s="67"/>
      <c r="U1343" s="36"/>
      <c r="V1343" s="36"/>
      <c r="W1343" s="36"/>
      <c r="X1343" s="36"/>
      <c r="Y1343" s="36"/>
      <c r="Z1343" s="36"/>
      <c r="AA1343" s="36"/>
      <c r="AB1343" s="36"/>
      <c r="AC1343" s="36"/>
      <c r="AD1343" s="36"/>
      <c r="AE1343" s="36"/>
      <c r="AT1343" s="19" t="s">
        <v>332</v>
      </c>
      <c r="AU1343" s="19" t="s">
        <v>87</v>
      </c>
    </row>
    <row r="1344" spans="1:65" s="2" customFormat="1" ht="78">
      <c r="A1344" s="36"/>
      <c r="B1344" s="37"/>
      <c r="C1344" s="38"/>
      <c r="D1344" s="195" t="s">
        <v>334</v>
      </c>
      <c r="E1344" s="38"/>
      <c r="F1344" s="200" t="s">
        <v>1814</v>
      </c>
      <c r="G1344" s="38"/>
      <c r="H1344" s="38"/>
      <c r="I1344" s="197"/>
      <c r="J1344" s="38"/>
      <c r="K1344" s="38"/>
      <c r="L1344" s="41"/>
      <c r="M1344" s="198"/>
      <c r="N1344" s="199"/>
      <c r="O1344" s="66"/>
      <c r="P1344" s="66"/>
      <c r="Q1344" s="66"/>
      <c r="R1344" s="66"/>
      <c r="S1344" s="66"/>
      <c r="T1344" s="67"/>
      <c r="U1344" s="36"/>
      <c r="V1344" s="36"/>
      <c r="W1344" s="36"/>
      <c r="X1344" s="36"/>
      <c r="Y1344" s="36"/>
      <c r="Z1344" s="36"/>
      <c r="AA1344" s="36"/>
      <c r="AB1344" s="36"/>
      <c r="AC1344" s="36"/>
      <c r="AD1344" s="36"/>
      <c r="AE1344" s="36"/>
      <c r="AT1344" s="19" t="s">
        <v>334</v>
      </c>
      <c r="AU1344" s="19" t="s">
        <v>87</v>
      </c>
    </row>
    <row r="1345" spans="1:65" s="15" customFormat="1" ht="11.25">
      <c r="B1345" s="223"/>
      <c r="C1345" s="224"/>
      <c r="D1345" s="195" t="s">
        <v>336</v>
      </c>
      <c r="E1345" s="225" t="s">
        <v>19</v>
      </c>
      <c r="F1345" s="226" t="s">
        <v>1815</v>
      </c>
      <c r="G1345" s="224"/>
      <c r="H1345" s="225" t="s">
        <v>19</v>
      </c>
      <c r="I1345" s="227"/>
      <c r="J1345" s="224"/>
      <c r="K1345" s="224"/>
      <c r="L1345" s="228"/>
      <c r="M1345" s="229"/>
      <c r="N1345" s="230"/>
      <c r="O1345" s="230"/>
      <c r="P1345" s="230"/>
      <c r="Q1345" s="230"/>
      <c r="R1345" s="230"/>
      <c r="S1345" s="230"/>
      <c r="T1345" s="231"/>
      <c r="AT1345" s="232" t="s">
        <v>336</v>
      </c>
      <c r="AU1345" s="232" t="s">
        <v>87</v>
      </c>
      <c r="AV1345" s="15" t="s">
        <v>84</v>
      </c>
      <c r="AW1345" s="15" t="s">
        <v>37</v>
      </c>
      <c r="AX1345" s="15" t="s">
        <v>76</v>
      </c>
      <c r="AY1345" s="232" t="s">
        <v>324</v>
      </c>
    </row>
    <row r="1346" spans="1:65" s="15" customFormat="1" ht="11.25">
      <c r="B1346" s="223"/>
      <c r="C1346" s="224"/>
      <c r="D1346" s="195" t="s">
        <v>336</v>
      </c>
      <c r="E1346" s="225" t="s">
        <v>19</v>
      </c>
      <c r="F1346" s="226" t="s">
        <v>1816</v>
      </c>
      <c r="G1346" s="224"/>
      <c r="H1346" s="225" t="s">
        <v>19</v>
      </c>
      <c r="I1346" s="227"/>
      <c r="J1346" s="224"/>
      <c r="K1346" s="224"/>
      <c r="L1346" s="228"/>
      <c r="M1346" s="229"/>
      <c r="N1346" s="230"/>
      <c r="O1346" s="230"/>
      <c r="P1346" s="230"/>
      <c r="Q1346" s="230"/>
      <c r="R1346" s="230"/>
      <c r="S1346" s="230"/>
      <c r="T1346" s="231"/>
      <c r="AT1346" s="232" t="s">
        <v>336</v>
      </c>
      <c r="AU1346" s="232" t="s">
        <v>87</v>
      </c>
      <c r="AV1346" s="15" t="s">
        <v>84</v>
      </c>
      <c r="AW1346" s="15" t="s">
        <v>37</v>
      </c>
      <c r="AX1346" s="15" t="s">
        <v>76</v>
      </c>
      <c r="AY1346" s="232" t="s">
        <v>324</v>
      </c>
    </row>
    <row r="1347" spans="1:65" s="13" customFormat="1" ht="11.25">
      <c r="B1347" s="201"/>
      <c r="C1347" s="202"/>
      <c r="D1347" s="195" t="s">
        <v>336</v>
      </c>
      <c r="E1347" s="203" t="s">
        <v>19</v>
      </c>
      <c r="F1347" s="204" t="s">
        <v>1817</v>
      </c>
      <c r="G1347" s="202"/>
      <c r="H1347" s="205">
        <v>4.375</v>
      </c>
      <c r="I1347" s="206"/>
      <c r="J1347" s="202"/>
      <c r="K1347" s="202"/>
      <c r="L1347" s="207"/>
      <c r="M1347" s="208"/>
      <c r="N1347" s="209"/>
      <c r="O1347" s="209"/>
      <c r="P1347" s="209"/>
      <c r="Q1347" s="209"/>
      <c r="R1347" s="209"/>
      <c r="S1347" s="209"/>
      <c r="T1347" s="210"/>
      <c r="AT1347" s="211" t="s">
        <v>336</v>
      </c>
      <c r="AU1347" s="211" t="s">
        <v>87</v>
      </c>
      <c r="AV1347" s="13" t="s">
        <v>87</v>
      </c>
      <c r="AW1347" s="13" t="s">
        <v>37</v>
      </c>
      <c r="AX1347" s="13" t="s">
        <v>76</v>
      </c>
      <c r="AY1347" s="211" t="s">
        <v>324</v>
      </c>
    </row>
    <row r="1348" spans="1:65" s="15" customFormat="1" ht="11.25">
      <c r="B1348" s="223"/>
      <c r="C1348" s="224"/>
      <c r="D1348" s="195" t="s">
        <v>336</v>
      </c>
      <c r="E1348" s="225" t="s">
        <v>19</v>
      </c>
      <c r="F1348" s="226" t="s">
        <v>1818</v>
      </c>
      <c r="G1348" s="224"/>
      <c r="H1348" s="225" t="s">
        <v>19</v>
      </c>
      <c r="I1348" s="227"/>
      <c r="J1348" s="224"/>
      <c r="K1348" s="224"/>
      <c r="L1348" s="228"/>
      <c r="M1348" s="229"/>
      <c r="N1348" s="230"/>
      <c r="O1348" s="230"/>
      <c r="P1348" s="230"/>
      <c r="Q1348" s="230"/>
      <c r="R1348" s="230"/>
      <c r="S1348" s="230"/>
      <c r="T1348" s="231"/>
      <c r="AT1348" s="232" t="s">
        <v>336</v>
      </c>
      <c r="AU1348" s="232" t="s">
        <v>87</v>
      </c>
      <c r="AV1348" s="15" t="s">
        <v>84</v>
      </c>
      <c r="AW1348" s="15" t="s">
        <v>37</v>
      </c>
      <c r="AX1348" s="15" t="s">
        <v>76</v>
      </c>
      <c r="AY1348" s="232" t="s">
        <v>324</v>
      </c>
    </row>
    <row r="1349" spans="1:65" s="13" customFormat="1" ht="11.25">
      <c r="B1349" s="201"/>
      <c r="C1349" s="202"/>
      <c r="D1349" s="195" t="s">
        <v>336</v>
      </c>
      <c r="E1349" s="203" t="s">
        <v>19</v>
      </c>
      <c r="F1349" s="204" t="s">
        <v>1819</v>
      </c>
      <c r="G1349" s="202"/>
      <c r="H1349" s="205">
        <v>3.3</v>
      </c>
      <c r="I1349" s="206"/>
      <c r="J1349" s="202"/>
      <c r="K1349" s="202"/>
      <c r="L1349" s="207"/>
      <c r="M1349" s="208"/>
      <c r="N1349" s="209"/>
      <c r="O1349" s="209"/>
      <c r="P1349" s="209"/>
      <c r="Q1349" s="209"/>
      <c r="R1349" s="209"/>
      <c r="S1349" s="209"/>
      <c r="T1349" s="210"/>
      <c r="AT1349" s="211" t="s">
        <v>336</v>
      </c>
      <c r="AU1349" s="211" t="s">
        <v>87</v>
      </c>
      <c r="AV1349" s="13" t="s">
        <v>87</v>
      </c>
      <c r="AW1349" s="13" t="s">
        <v>37</v>
      </c>
      <c r="AX1349" s="13" t="s">
        <v>76</v>
      </c>
      <c r="AY1349" s="211" t="s">
        <v>324</v>
      </c>
    </row>
    <row r="1350" spans="1:65" s="15" customFormat="1" ht="11.25">
      <c r="B1350" s="223"/>
      <c r="C1350" s="224"/>
      <c r="D1350" s="195" t="s">
        <v>336</v>
      </c>
      <c r="E1350" s="225" t="s">
        <v>19</v>
      </c>
      <c r="F1350" s="226" t="s">
        <v>1820</v>
      </c>
      <c r="G1350" s="224"/>
      <c r="H1350" s="225" t="s">
        <v>19</v>
      </c>
      <c r="I1350" s="227"/>
      <c r="J1350" s="224"/>
      <c r="K1350" s="224"/>
      <c r="L1350" s="228"/>
      <c r="M1350" s="229"/>
      <c r="N1350" s="230"/>
      <c r="O1350" s="230"/>
      <c r="P1350" s="230"/>
      <c r="Q1350" s="230"/>
      <c r="R1350" s="230"/>
      <c r="S1350" s="230"/>
      <c r="T1350" s="231"/>
      <c r="AT1350" s="232" t="s">
        <v>336</v>
      </c>
      <c r="AU1350" s="232" t="s">
        <v>87</v>
      </c>
      <c r="AV1350" s="15" t="s">
        <v>84</v>
      </c>
      <c r="AW1350" s="15" t="s">
        <v>37</v>
      </c>
      <c r="AX1350" s="15" t="s">
        <v>76</v>
      </c>
      <c r="AY1350" s="232" t="s">
        <v>324</v>
      </c>
    </row>
    <row r="1351" spans="1:65" s="15" customFormat="1" ht="11.25">
      <c r="B1351" s="223"/>
      <c r="C1351" s="224"/>
      <c r="D1351" s="195" t="s">
        <v>336</v>
      </c>
      <c r="E1351" s="225" t="s">
        <v>19</v>
      </c>
      <c r="F1351" s="226" t="s">
        <v>1821</v>
      </c>
      <c r="G1351" s="224"/>
      <c r="H1351" s="225" t="s">
        <v>19</v>
      </c>
      <c r="I1351" s="227"/>
      <c r="J1351" s="224"/>
      <c r="K1351" s="224"/>
      <c r="L1351" s="228"/>
      <c r="M1351" s="229"/>
      <c r="N1351" s="230"/>
      <c r="O1351" s="230"/>
      <c r="P1351" s="230"/>
      <c r="Q1351" s="230"/>
      <c r="R1351" s="230"/>
      <c r="S1351" s="230"/>
      <c r="T1351" s="231"/>
      <c r="AT1351" s="232" t="s">
        <v>336</v>
      </c>
      <c r="AU1351" s="232" t="s">
        <v>87</v>
      </c>
      <c r="AV1351" s="15" t="s">
        <v>84</v>
      </c>
      <c r="AW1351" s="15" t="s">
        <v>37</v>
      </c>
      <c r="AX1351" s="15" t="s">
        <v>76</v>
      </c>
      <c r="AY1351" s="232" t="s">
        <v>324</v>
      </c>
    </row>
    <row r="1352" spans="1:65" s="13" customFormat="1" ht="11.25">
      <c r="B1352" s="201"/>
      <c r="C1352" s="202"/>
      <c r="D1352" s="195" t="s">
        <v>336</v>
      </c>
      <c r="E1352" s="203" t="s">
        <v>19</v>
      </c>
      <c r="F1352" s="204" t="s">
        <v>1822</v>
      </c>
      <c r="G1352" s="202"/>
      <c r="H1352" s="205">
        <v>6.9</v>
      </c>
      <c r="I1352" s="206"/>
      <c r="J1352" s="202"/>
      <c r="K1352" s="202"/>
      <c r="L1352" s="207"/>
      <c r="M1352" s="208"/>
      <c r="N1352" s="209"/>
      <c r="O1352" s="209"/>
      <c r="P1352" s="209"/>
      <c r="Q1352" s="209"/>
      <c r="R1352" s="209"/>
      <c r="S1352" s="209"/>
      <c r="T1352" s="210"/>
      <c r="AT1352" s="211" t="s">
        <v>336</v>
      </c>
      <c r="AU1352" s="211" t="s">
        <v>87</v>
      </c>
      <c r="AV1352" s="13" t="s">
        <v>87</v>
      </c>
      <c r="AW1352" s="13" t="s">
        <v>37</v>
      </c>
      <c r="AX1352" s="13" t="s">
        <v>76</v>
      </c>
      <c r="AY1352" s="211" t="s">
        <v>324</v>
      </c>
    </row>
    <row r="1353" spans="1:65" s="15" customFormat="1" ht="11.25">
      <c r="B1353" s="223"/>
      <c r="C1353" s="224"/>
      <c r="D1353" s="195" t="s">
        <v>336</v>
      </c>
      <c r="E1353" s="225" t="s">
        <v>19</v>
      </c>
      <c r="F1353" s="226" t="s">
        <v>1823</v>
      </c>
      <c r="G1353" s="224"/>
      <c r="H1353" s="225" t="s">
        <v>19</v>
      </c>
      <c r="I1353" s="227"/>
      <c r="J1353" s="224"/>
      <c r="K1353" s="224"/>
      <c r="L1353" s="228"/>
      <c r="M1353" s="229"/>
      <c r="N1353" s="230"/>
      <c r="O1353" s="230"/>
      <c r="P1353" s="230"/>
      <c r="Q1353" s="230"/>
      <c r="R1353" s="230"/>
      <c r="S1353" s="230"/>
      <c r="T1353" s="231"/>
      <c r="AT1353" s="232" t="s">
        <v>336</v>
      </c>
      <c r="AU1353" s="232" t="s">
        <v>87</v>
      </c>
      <c r="AV1353" s="15" t="s">
        <v>84</v>
      </c>
      <c r="AW1353" s="15" t="s">
        <v>37</v>
      </c>
      <c r="AX1353" s="15" t="s">
        <v>76</v>
      </c>
      <c r="AY1353" s="232" t="s">
        <v>324</v>
      </c>
    </row>
    <row r="1354" spans="1:65" s="13" customFormat="1" ht="11.25">
      <c r="B1354" s="201"/>
      <c r="C1354" s="202"/>
      <c r="D1354" s="195" t="s">
        <v>336</v>
      </c>
      <c r="E1354" s="203" t="s">
        <v>19</v>
      </c>
      <c r="F1354" s="204" t="s">
        <v>1824</v>
      </c>
      <c r="G1354" s="202"/>
      <c r="H1354" s="205">
        <v>41.3</v>
      </c>
      <c r="I1354" s="206"/>
      <c r="J1354" s="202"/>
      <c r="K1354" s="202"/>
      <c r="L1354" s="207"/>
      <c r="M1354" s="208"/>
      <c r="N1354" s="209"/>
      <c r="O1354" s="209"/>
      <c r="P1354" s="209"/>
      <c r="Q1354" s="209"/>
      <c r="R1354" s="209"/>
      <c r="S1354" s="209"/>
      <c r="T1354" s="210"/>
      <c r="AT1354" s="211" t="s">
        <v>336</v>
      </c>
      <c r="AU1354" s="211" t="s">
        <v>87</v>
      </c>
      <c r="AV1354" s="13" t="s">
        <v>87</v>
      </c>
      <c r="AW1354" s="13" t="s">
        <v>37</v>
      </c>
      <c r="AX1354" s="13" t="s">
        <v>76</v>
      </c>
      <c r="AY1354" s="211" t="s">
        <v>324</v>
      </c>
    </row>
    <row r="1355" spans="1:65" s="14" customFormat="1" ht="11.25">
      <c r="B1355" s="212"/>
      <c r="C1355" s="213"/>
      <c r="D1355" s="195" t="s">
        <v>336</v>
      </c>
      <c r="E1355" s="214" t="s">
        <v>19</v>
      </c>
      <c r="F1355" s="215" t="s">
        <v>349</v>
      </c>
      <c r="G1355" s="213"/>
      <c r="H1355" s="216">
        <v>55.875</v>
      </c>
      <c r="I1355" s="217"/>
      <c r="J1355" s="213"/>
      <c r="K1355" s="213"/>
      <c r="L1355" s="218"/>
      <c r="M1355" s="219"/>
      <c r="N1355" s="220"/>
      <c r="O1355" s="220"/>
      <c r="P1355" s="220"/>
      <c r="Q1355" s="220"/>
      <c r="R1355" s="220"/>
      <c r="S1355" s="220"/>
      <c r="T1355" s="221"/>
      <c r="AT1355" s="222" t="s">
        <v>336</v>
      </c>
      <c r="AU1355" s="222" t="s">
        <v>87</v>
      </c>
      <c r="AV1355" s="14" t="s">
        <v>330</v>
      </c>
      <c r="AW1355" s="14" t="s">
        <v>37</v>
      </c>
      <c r="AX1355" s="14" t="s">
        <v>84</v>
      </c>
      <c r="AY1355" s="222" t="s">
        <v>324</v>
      </c>
    </row>
    <row r="1356" spans="1:65" s="2" customFormat="1" ht="14.45" customHeight="1">
      <c r="A1356" s="36"/>
      <c r="B1356" s="37"/>
      <c r="C1356" s="244" t="s">
        <v>1825</v>
      </c>
      <c r="D1356" s="244" t="s">
        <v>588</v>
      </c>
      <c r="E1356" s="245" t="s">
        <v>1826</v>
      </c>
      <c r="F1356" s="246" t="s">
        <v>1827</v>
      </c>
      <c r="G1356" s="247" t="s">
        <v>157</v>
      </c>
      <c r="H1356" s="248">
        <v>0.152</v>
      </c>
      <c r="I1356" s="249"/>
      <c r="J1356" s="250">
        <f>ROUND(I1356*H1356,2)</f>
        <v>0</v>
      </c>
      <c r="K1356" s="246" t="s">
        <v>329</v>
      </c>
      <c r="L1356" s="251"/>
      <c r="M1356" s="252" t="s">
        <v>19</v>
      </c>
      <c r="N1356" s="253" t="s">
        <v>47</v>
      </c>
      <c r="O1356" s="66"/>
      <c r="P1356" s="191">
        <f>O1356*H1356</f>
        <v>0</v>
      </c>
      <c r="Q1356" s="191">
        <v>1</v>
      </c>
      <c r="R1356" s="191">
        <f>Q1356*H1356</f>
        <v>0.152</v>
      </c>
      <c r="S1356" s="191">
        <v>0</v>
      </c>
      <c r="T1356" s="192">
        <f>S1356*H1356</f>
        <v>0</v>
      </c>
      <c r="U1356" s="36"/>
      <c r="V1356" s="36"/>
      <c r="W1356" s="36"/>
      <c r="X1356" s="36"/>
      <c r="Y1356" s="36"/>
      <c r="Z1356" s="36"/>
      <c r="AA1356" s="36"/>
      <c r="AB1356" s="36"/>
      <c r="AC1356" s="36"/>
      <c r="AD1356" s="36"/>
      <c r="AE1356" s="36"/>
      <c r="AR1356" s="193" t="s">
        <v>378</v>
      </c>
      <c r="AT1356" s="193" t="s">
        <v>588</v>
      </c>
      <c r="AU1356" s="193" t="s">
        <v>87</v>
      </c>
      <c r="AY1356" s="19" t="s">
        <v>324</v>
      </c>
      <c r="BE1356" s="194">
        <f>IF(N1356="základní",J1356,0)</f>
        <v>0</v>
      </c>
      <c r="BF1356" s="194">
        <f>IF(N1356="snížená",J1356,0)</f>
        <v>0</v>
      </c>
      <c r="BG1356" s="194">
        <f>IF(N1356="zákl. přenesená",J1356,0)</f>
        <v>0</v>
      </c>
      <c r="BH1356" s="194">
        <f>IF(N1356="sníž. přenesená",J1356,0)</f>
        <v>0</v>
      </c>
      <c r="BI1356" s="194">
        <f>IF(N1356="nulová",J1356,0)</f>
        <v>0</v>
      </c>
      <c r="BJ1356" s="19" t="s">
        <v>84</v>
      </c>
      <c r="BK1356" s="194">
        <f>ROUND(I1356*H1356,2)</f>
        <v>0</v>
      </c>
      <c r="BL1356" s="19" t="s">
        <v>330</v>
      </c>
      <c r="BM1356" s="193" t="s">
        <v>1828</v>
      </c>
    </row>
    <row r="1357" spans="1:65" s="2" customFormat="1" ht="11.25">
      <c r="A1357" s="36"/>
      <c r="B1357" s="37"/>
      <c r="C1357" s="38"/>
      <c r="D1357" s="195" t="s">
        <v>332</v>
      </c>
      <c r="E1357" s="38"/>
      <c r="F1357" s="196" t="s">
        <v>1827</v>
      </c>
      <c r="G1357" s="38"/>
      <c r="H1357" s="38"/>
      <c r="I1357" s="197"/>
      <c r="J1357" s="38"/>
      <c r="K1357" s="38"/>
      <c r="L1357" s="41"/>
      <c r="M1357" s="198"/>
      <c r="N1357" s="199"/>
      <c r="O1357" s="66"/>
      <c r="P1357" s="66"/>
      <c r="Q1357" s="66"/>
      <c r="R1357" s="66"/>
      <c r="S1357" s="66"/>
      <c r="T1357" s="67"/>
      <c r="U1357" s="36"/>
      <c r="V1357" s="36"/>
      <c r="W1357" s="36"/>
      <c r="X1357" s="36"/>
      <c r="Y1357" s="36"/>
      <c r="Z1357" s="36"/>
      <c r="AA1357" s="36"/>
      <c r="AB1357" s="36"/>
      <c r="AC1357" s="36"/>
      <c r="AD1357" s="36"/>
      <c r="AE1357" s="36"/>
      <c r="AT1357" s="19" t="s">
        <v>332</v>
      </c>
      <c r="AU1357" s="19" t="s">
        <v>87</v>
      </c>
    </row>
    <row r="1358" spans="1:65" s="15" customFormat="1" ht="11.25">
      <c r="B1358" s="223"/>
      <c r="C1358" s="224"/>
      <c r="D1358" s="195" t="s">
        <v>336</v>
      </c>
      <c r="E1358" s="225" t="s">
        <v>19</v>
      </c>
      <c r="F1358" s="226" t="s">
        <v>1815</v>
      </c>
      <c r="G1358" s="224"/>
      <c r="H1358" s="225" t="s">
        <v>19</v>
      </c>
      <c r="I1358" s="227"/>
      <c r="J1358" s="224"/>
      <c r="K1358" s="224"/>
      <c r="L1358" s="228"/>
      <c r="M1358" s="229"/>
      <c r="N1358" s="230"/>
      <c r="O1358" s="230"/>
      <c r="P1358" s="230"/>
      <c r="Q1358" s="230"/>
      <c r="R1358" s="230"/>
      <c r="S1358" s="230"/>
      <c r="T1358" s="231"/>
      <c r="AT1358" s="232" t="s">
        <v>336</v>
      </c>
      <c r="AU1358" s="232" t="s">
        <v>87</v>
      </c>
      <c r="AV1358" s="15" t="s">
        <v>84</v>
      </c>
      <c r="AW1358" s="15" t="s">
        <v>37</v>
      </c>
      <c r="AX1358" s="15" t="s">
        <v>76</v>
      </c>
      <c r="AY1358" s="232" t="s">
        <v>324</v>
      </c>
    </row>
    <row r="1359" spans="1:65" s="15" customFormat="1" ht="11.25">
      <c r="B1359" s="223"/>
      <c r="C1359" s="224"/>
      <c r="D1359" s="195" t="s">
        <v>336</v>
      </c>
      <c r="E1359" s="225" t="s">
        <v>19</v>
      </c>
      <c r="F1359" s="226" t="s">
        <v>1816</v>
      </c>
      <c r="G1359" s="224"/>
      <c r="H1359" s="225" t="s">
        <v>19</v>
      </c>
      <c r="I1359" s="227"/>
      <c r="J1359" s="224"/>
      <c r="K1359" s="224"/>
      <c r="L1359" s="228"/>
      <c r="M1359" s="229"/>
      <c r="N1359" s="230"/>
      <c r="O1359" s="230"/>
      <c r="P1359" s="230"/>
      <c r="Q1359" s="230"/>
      <c r="R1359" s="230"/>
      <c r="S1359" s="230"/>
      <c r="T1359" s="231"/>
      <c r="AT1359" s="232" t="s">
        <v>336</v>
      </c>
      <c r="AU1359" s="232" t="s">
        <v>87</v>
      </c>
      <c r="AV1359" s="15" t="s">
        <v>84</v>
      </c>
      <c r="AW1359" s="15" t="s">
        <v>37</v>
      </c>
      <c r="AX1359" s="15" t="s">
        <v>76</v>
      </c>
      <c r="AY1359" s="232" t="s">
        <v>324</v>
      </c>
    </row>
    <row r="1360" spans="1:65" s="13" customFormat="1" ht="11.25">
      <c r="B1360" s="201"/>
      <c r="C1360" s="202"/>
      <c r="D1360" s="195" t="s">
        <v>336</v>
      </c>
      <c r="E1360" s="203" t="s">
        <v>19</v>
      </c>
      <c r="F1360" s="204" t="s">
        <v>1829</v>
      </c>
      <c r="G1360" s="202"/>
      <c r="H1360" s="205">
        <v>8.9999999999999993E-3</v>
      </c>
      <c r="I1360" s="206"/>
      <c r="J1360" s="202"/>
      <c r="K1360" s="202"/>
      <c r="L1360" s="207"/>
      <c r="M1360" s="208"/>
      <c r="N1360" s="209"/>
      <c r="O1360" s="209"/>
      <c r="P1360" s="209"/>
      <c r="Q1360" s="209"/>
      <c r="R1360" s="209"/>
      <c r="S1360" s="209"/>
      <c r="T1360" s="210"/>
      <c r="AT1360" s="211" t="s">
        <v>336</v>
      </c>
      <c r="AU1360" s="211" t="s">
        <v>87</v>
      </c>
      <c r="AV1360" s="13" t="s">
        <v>87</v>
      </c>
      <c r="AW1360" s="13" t="s">
        <v>37</v>
      </c>
      <c r="AX1360" s="13" t="s">
        <v>76</v>
      </c>
      <c r="AY1360" s="211" t="s">
        <v>324</v>
      </c>
    </row>
    <row r="1361" spans="1:65" s="15" customFormat="1" ht="11.25">
      <c r="B1361" s="223"/>
      <c r="C1361" s="224"/>
      <c r="D1361" s="195" t="s">
        <v>336</v>
      </c>
      <c r="E1361" s="225" t="s">
        <v>19</v>
      </c>
      <c r="F1361" s="226" t="s">
        <v>1818</v>
      </c>
      <c r="G1361" s="224"/>
      <c r="H1361" s="225" t="s">
        <v>19</v>
      </c>
      <c r="I1361" s="227"/>
      <c r="J1361" s="224"/>
      <c r="K1361" s="224"/>
      <c r="L1361" s="228"/>
      <c r="M1361" s="229"/>
      <c r="N1361" s="230"/>
      <c r="O1361" s="230"/>
      <c r="P1361" s="230"/>
      <c r="Q1361" s="230"/>
      <c r="R1361" s="230"/>
      <c r="S1361" s="230"/>
      <c r="T1361" s="231"/>
      <c r="AT1361" s="232" t="s">
        <v>336</v>
      </c>
      <c r="AU1361" s="232" t="s">
        <v>87</v>
      </c>
      <c r="AV1361" s="15" t="s">
        <v>84</v>
      </c>
      <c r="AW1361" s="15" t="s">
        <v>37</v>
      </c>
      <c r="AX1361" s="15" t="s">
        <v>76</v>
      </c>
      <c r="AY1361" s="232" t="s">
        <v>324</v>
      </c>
    </row>
    <row r="1362" spans="1:65" s="13" customFormat="1" ht="11.25">
      <c r="B1362" s="201"/>
      <c r="C1362" s="202"/>
      <c r="D1362" s="195" t="s">
        <v>336</v>
      </c>
      <c r="E1362" s="203" t="s">
        <v>19</v>
      </c>
      <c r="F1362" s="204" t="s">
        <v>1830</v>
      </c>
      <c r="G1362" s="202"/>
      <c r="H1362" s="205">
        <v>7.0000000000000001E-3</v>
      </c>
      <c r="I1362" s="206"/>
      <c r="J1362" s="202"/>
      <c r="K1362" s="202"/>
      <c r="L1362" s="207"/>
      <c r="M1362" s="208"/>
      <c r="N1362" s="209"/>
      <c r="O1362" s="209"/>
      <c r="P1362" s="209"/>
      <c r="Q1362" s="209"/>
      <c r="R1362" s="209"/>
      <c r="S1362" s="209"/>
      <c r="T1362" s="210"/>
      <c r="AT1362" s="211" t="s">
        <v>336</v>
      </c>
      <c r="AU1362" s="211" t="s">
        <v>87</v>
      </c>
      <c r="AV1362" s="13" t="s">
        <v>87</v>
      </c>
      <c r="AW1362" s="13" t="s">
        <v>37</v>
      </c>
      <c r="AX1362" s="13" t="s">
        <v>76</v>
      </c>
      <c r="AY1362" s="211" t="s">
        <v>324</v>
      </c>
    </row>
    <row r="1363" spans="1:65" s="15" customFormat="1" ht="11.25">
      <c r="B1363" s="223"/>
      <c r="C1363" s="224"/>
      <c r="D1363" s="195" t="s">
        <v>336</v>
      </c>
      <c r="E1363" s="225" t="s">
        <v>19</v>
      </c>
      <c r="F1363" s="226" t="s">
        <v>1820</v>
      </c>
      <c r="G1363" s="224"/>
      <c r="H1363" s="225" t="s">
        <v>19</v>
      </c>
      <c r="I1363" s="227"/>
      <c r="J1363" s="224"/>
      <c r="K1363" s="224"/>
      <c r="L1363" s="228"/>
      <c r="M1363" s="229"/>
      <c r="N1363" s="230"/>
      <c r="O1363" s="230"/>
      <c r="P1363" s="230"/>
      <c r="Q1363" s="230"/>
      <c r="R1363" s="230"/>
      <c r="S1363" s="230"/>
      <c r="T1363" s="231"/>
      <c r="AT1363" s="232" t="s">
        <v>336</v>
      </c>
      <c r="AU1363" s="232" t="s">
        <v>87</v>
      </c>
      <c r="AV1363" s="15" t="s">
        <v>84</v>
      </c>
      <c r="AW1363" s="15" t="s">
        <v>37</v>
      </c>
      <c r="AX1363" s="15" t="s">
        <v>76</v>
      </c>
      <c r="AY1363" s="232" t="s">
        <v>324</v>
      </c>
    </row>
    <row r="1364" spans="1:65" s="15" customFormat="1" ht="11.25">
      <c r="B1364" s="223"/>
      <c r="C1364" s="224"/>
      <c r="D1364" s="195" t="s">
        <v>336</v>
      </c>
      <c r="E1364" s="225" t="s">
        <v>19</v>
      </c>
      <c r="F1364" s="226" t="s">
        <v>1821</v>
      </c>
      <c r="G1364" s="224"/>
      <c r="H1364" s="225" t="s">
        <v>19</v>
      </c>
      <c r="I1364" s="227"/>
      <c r="J1364" s="224"/>
      <c r="K1364" s="224"/>
      <c r="L1364" s="228"/>
      <c r="M1364" s="229"/>
      <c r="N1364" s="230"/>
      <c r="O1364" s="230"/>
      <c r="P1364" s="230"/>
      <c r="Q1364" s="230"/>
      <c r="R1364" s="230"/>
      <c r="S1364" s="230"/>
      <c r="T1364" s="231"/>
      <c r="AT1364" s="232" t="s">
        <v>336</v>
      </c>
      <c r="AU1364" s="232" t="s">
        <v>87</v>
      </c>
      <c r="AV1364" s="15" t="s">
        <v>84</v>
      </c>
      <c r="AW1364" s="15" t="s">
        <v>37</v>
      </c>
      <c r="AX1364" s="15" t="s">
        <v>76</v>
      </c>
      <c r="AY1364" s="232" t="s">
        <v>324</v>
      </c>
    </row>
    <row r="1365" spans="1:65" s="13" customFormat="1" ht="11.25">
      <c r="B1365" s="201"/>
      <c r="C1365" s="202"/>
      <c r="D1365" s="195" t="s">
        <v>336</v>
      </c>
      <c r="E1365" s="203" t="s">
        <v>19</v>
      </c>
      <c r="F1365" s="204" t="s">
        <v>1831</v>
      </c>
      <c r="G1365" s="202"/>
      <c r="H1365" s="205">
        <v>4.9000000000000002E-2</v>
      </c>
      <c r="I1365" s="206"/>
      <c r="J1365" s="202"/>
      <c r="K1365" s="202"/>
      <c r="L1365" s="207"/>
      <c r="M1365" s="208"/>
      <c r="N1365" s="209"/>
      <c r="O1365" s="209"/>
      <c r="P1365" s="209"/>
      <c r="Q1365" s="209"/>
      <c r="R1365" s="209"/>
      <c r="S1365" s="209"/>
      <c r="T1365" s="210"/>
      <c r="AT1365" s="211" t="s">
        <v>336</v>
      </c>
      <c r="AU1365" s="211" t="s">
        <v>87</v>
      </c>
      <c r="AV1365" s="13" t="s">
        <v>87</v>
      </c>
      <c r="AW1365" s="13" t="s">
        <v>37</v>
      </c>
      <c r="AX1365" s="13" t="s">
        <v>76</v>
      </c>
      <c r="AY1365" s="211" t="s">
        <v>324</v>
      </c>
    </row>
    <row r="1366" spans="1:65" s="15" customFormat="1" ht="11.25">
      <c r="B1366" s="223"/>
      <c r="C1366" s="224"/>
      <c r="D1366" s="195" t="s">
        <v>336</v>
      </c>
      <c r="E1366" s="225" t="s">
        <v>19</v>
      </c>
      <c r="F1366" s="226" t="s">
        <v>1823</v>
      </c>
      <c r="G1366" s="224"/>
      <c r="H1366" s="225" t="s">
        <v>19</v>
      </c>
      <c r="I1366" s="227"/>
      <c r="J1366" s="224"/>
      <c r="K1366" s="224"/>
      <c r="L1366" s="228"/>
      <c r="M1366" s="229"/>
      <c r="N1366" s="230"/>
      <c r="O1366" s="230"/>
      <c r="P1366" s="230"/>
      <c r="Q1366" s="230"/>
      <c r="R1366" s="230"/>
      <c r="S1366" s="230"/>
      <c r="T1366" s="231"/>
      <c r="AT1366" s="232" t="s">
        <v>336</v>
      </c>
      <c r="AU1366" s="232" t="s">
        <v>87</v>
      </c>
      <c r="AV1366" s="15" t="s">
        <v>84</v>
      </c>
      <c r="AW1366" s="15" t="s">
        <v>37</v>
      </c>
      <c r="AX1366" s="15" t="s">
        <v>76</v>
      </c>
      <c r="AY1366" s="232" t="s">
        <v>324</v>
      </c>
    </row>
    <row r="1367" spans="1:65" s="13" customFormat="1" ht="11.25">
      <c r="B1367" s="201"/>
      <c r="C1367" s="202"/>
      <c r="D1367" s="195" t="s">
        <v>336</v>
      </c>
      <c r="E1367" s="203" t="s">
        <v>19</v>
      </c>
      <c r="F1367" s="204" t="s">
        <v>1832</v>
      </c>
      <c r="G1367" s="202"/>
      <c r="H1367" s="205">
        <v>8.6999999999999994E-2</v>
      </c>
      <c r="I1367" s="206"/>
      <c r="J1367" s="202"/>
      <c r="K1367" s="202"/>
      <c r="L1367" s="207"/>
      <c r="M1367" s="208"/>
      <c r="N1367" s="209"/>
      <c r="O1367" s="209"/>
      <c r="P1367" s="209"/>
      <c r="Q1367" s="209"/>
      <c r="R1367" s="209"/>
      <c r="S1367" s="209"/>
      <c r="T1367" s="210"/>
      <c r="AT1367" s="211" t="s">
        <v>336</v>
      </c>
      <c r="AU1367" s="211" t="s">
        <v>87</v>
      </c>
      <c r="AV1367" s="13" t="s">
        <v>87</v>
      </c>
      <c r="AW1367" s="13" t="s">
        <v>37</v>
      </c>
      <c r="AX1367" s="13" t="s">
        <v>76</v>
      </c>
      <c r="AY1367" s="211" t="s">
        <v>324</v>
      </c>
    </row>
    <row r="1368" spans="1:65" s="14" customFormat="1" ht="11.25">
      <c r="B1368" s="212"/>
      <c r="C1368" s="213"/>
      <c r="D1368" s="195" t="s">
        <v>336</v>
      </c>
      <c r="E1368" s="214" t="s">
        <v>19</v>
      </c>
      <c r="F1368" s="215" t="s">
        <v>349</v>
      </c>
      <c r="G1368" s="213"/>
      <c r="H1368" s="216">
        <v>0.152</v>
      </c>
      <c r="I1368" s="217"/>
      <c r="J1368" s="213"/>
      <c r="K1368" s="213"/>
      <c r="L1368" s="218"/>
      <c r="M1368" s="219"/>
      <c r="N1368" s="220"/>
      <c r="O1368" s="220"/>
      <c r="P1368" s="220"/>
      <c r="Q1368" s="220"/>
      <c r="R1368" s="220"/>
      <c r="S1368" s="220"/>
      <c r="T1368" s="221"/>
      <c r="AT1368" s="222" t="s">
        <v>336</v>
      </c>
      <c r="AU1368" s="222" t="s">
        <v>87</v>
      </c>
      <c r="AV1368" s="14" t="s">
        <v>330</v>
      </c>
      <c r="AW1368" s="14" t="s">
        <v>37</v>
      </c>
      <c r="AX1368" s="14" t="s">
        <v>84</v>
      </c>
      <c r="AY1368" s="222" t="s">
        <v>324</v>
      </c>
    </row>
    <row r="1369" spans="1:65" s="2" customFormat="1" ht="14.45" customHeight="1">
      <c r="A1369" s="36"/>
      <c r="B1369" s="37"/>
      <c r="C1369" s="182" t="s">
        <v>1833</v>
      </c>
      <c r="D1369" s="182" t="s">
        <v>326</v>
      </c>
      <c r="E1369" s="183" t="s">
        <v>1834</v>
      </c>
      <c r="F1369" s="184" t="s">
        <v>1835</v>
      </c>
      <c r="G1369" s="185" t="s">
        <v>186</v>
      </c>
      <c r="H1369" s="186">
        <v>12.6</v>
      </c>
      <c r="I1369" s="187"/>
      <c r="J1369" s="188">
        <f>ROUND(I1369*H1369,2)</f>
        <v>0</v>
      </c>
      <c r="K1369" s="184" t="s">
        <v>329</v>
      </c>
      <c r="L1369" s="41"/>
      <c r="M1369" s="189" t="s">
        <v>19</v>
      </c>
      <c r="N1369" s="190" t="s">
        <v>47</v>
      </c>
      <c r="O1369" s="66"/>
      <c r="P1369" s="191">
        <f>O1369*H1369</f>
        <v>0</v>
      </c>
      <c r="Q1369" s="191">
        <v>2.1099999999999999E-3</v>
      </c>
      <c r="R1369" s="191">
        <f>Q1369*H1369</f>
        <v>2.6585999999999999E-2</v>
      </c>
      <c r="S1369" s="191">
        <v>2E-3</v>
      </c>
      <c r="T1369" s="192">
        <f>S1369*H1369</f>
        <v>2.52E-2</v>
      </c>
      <c r="U1369" s="36"/>
      <c r="V1369" s="36"/>
      <c r="W1369" s="36"/>
      <c r="X1369" s="36"/>
      <c r="Y1369" s="36"/>
      <c r="Z1369" s="36"/>
      <c r="AA1369" s="36"/>
      <c r="AB1369" s="36"/>
      <c r="AC1369" s="36"/>
      <c r="AD1369" s="36"/>
      <c r="AE1369" s="36"/>
      <c r="AR1369" s="193" t="s">
        <v>330</v>
      </c>
      <c r="AT1369" s="193" t="s">
        <v>326</v>
      </c>
      <c r="AU1369" s="193" t="s">
        <v>87</v>
      </c>
      <c r="AY1369" s="19" t="s">
        <v>324</v>
      </c>
      <c r="BE1369" s="194">
        <f>IF(N1369="základní",J1369,0)</f>
        <v>0</v>
      </c>
      <c r="BF1369" s="194">
        <f>IF(N1369="snížená",J1369,0)</f>
        <v>0</v>
      </c>
      <c r="BG1369" s="194">
        <f>IF(N1369="zákl. přenesená",J1369,0)</f>
        <v>0</v>
      </c>
      <c r="BH1369" s="194">
        <f>IF(N1369="sníž. přenesená",J1369,0)</f>
        <v>0</v>
      </c>
      <c r="BI1369" s="194">
        <f>IF(N1369="nulová",J1369,0)</f>
        <v>0</v>
      </c>
      <c r="BJ1369" s="19" t="s">
        <v>84</v>
      </c>
      <c r="BK1369" s="194">
        <f>ROUND(I1369*H1369,2)</f>
        <v>0</v>
      </c>
      <c r="BL1369" s="19" t="s">
        <v>330</v>
      </c>
      <c r="BM1369" s="193" t="s">
        <v>1836</v>
      </c>
    </row>
    <row r="1370" spans="1:65" s="2" customFormat="1" ht="11.25">
      <c r="A1370" s="36"/>
      <c r="B1370" s="37"/>
      <c r="C1370" s="38"/>
      <c r="D1370" s="195" t="s">
        <v>332</v>
      </c>
      <c r="E1370" s="38"/>
      <c r="F1370" s="196" t="s">
        <v>1837</v>
      </c>
      <c r="G1370" s="38"/>
      <c r="H1370" s="38"/>
      <c r="I1370" s="197"/>
      <c r="J1370" s="38"/>
      <c r="K1370" s="38"/>
      <c r="L1370" s="41"/>
      <c r="M1370" s="198"/>
      <c r="N1370" s="199"/>
      <c r="O1370" s="66"/>
      <c r="P1370" s="66"/>
      <c r="Q1370" s="66"/>
      <c r="R1370" s="66"/>
      <c r="S1370" s="66"/>
      <c r="T1370" s="67"/>
      <c r="U1370" s="36"/>
      <c r="V1370" s="36"/>
      <c r="W1370" s="36"/>
      <c r="X1370" s="36"/>
      <c r="Y1370" s="36"/>
      <c r="Z1370" s="36"/>
      <c r="AA1370" s="36"/>
      <c r="AB1370" s="36"/>
      <c r="AC1370" s="36"/>
      <c r="AD1370" s="36"/>
      <c r="AE1370" s="36"/>
      <c r="AT1370" s="19" t="s">
        <v>332</v>
      </c>
      <c r="AU1370" s="19" t="s">
        <v>87</v>
      </c>
    </row>
    <row r="1371" spans="1:65" s="2" customFormat="1" ht="78">
      <c r="A1371" s="36"/>
      <c r="B1371" s="37"/>
      <c r="C1371" s="38"/>
      <c r="D1371" s="195" t="s">
        <v>334</v>
      </c>
      <c r="E1371" s="38"/>
      <c r="F1371" s="200" t="s">
        <v>1814</v>
      </c>
      <c r="G1371" s="38"/>
      <c r="H1371" s="38"/>
      <c r="I1371" s="197"/>
      <c r="J1371" s="38"/>
      <c r="K1371" s="38"/>
      <c r="L1371" s="41"/>
      <c r="M1371" s="198"/>
      <c r="N1371" s="199"/>
      <c r="O1371" s="66"/>
      <c r="P1371" s="66"/>
      <c r="Q1371" s="66"/>
      <c r="R1371" s="66"/>
      <c r="S1371" s="66"/>
      <c r="T1371" s="67"/>
      <c r="U1371" s="36"/>
      <c r="V1371" s="36"/>
      <c r="W1371" s="36"/>
      <c r="X1371" s="36"/>
      <c r="Y1371" s="36"/>
      <c r="Z1371" s="36"/>
      <c r="AA1371" s="36"/>
      <c r="AB1371" s="36"/>
      <c r="AC1371" s="36"/>
      <c r="AD1371" s="36"/>
      <c r="AE1371" s="36"/>
      <c r="AT1371" s="19" t="s">
        <v>334</v>
      </c>
      <c r="AU1371" s="19" t="s">
        <v>87</v>
      </c>
    </row>
    <row r="1372" spans="1:65" s="15" customFormat="1" ht="11.25">
      <c r="B1372" s="223"/>
      <c r="C1372" s="224"/>
      <c r="D1372" s="195" t="s">
        <v>336</v>
      </c>
      <c r="E1372" s="225" t="s">
        <v>19</v>
      </c>
      <c r="F1372" s="226" t="s">
        <v>1838</v>
      </c>
      <c r="G1372" s="224"/>
      <c r="H1372" s="225" t="s">
        <v>19</v>
      </c>
      <c r="I1372" s="227"/>
      <c r="J1372" s="224"/>
      <c r="K1372" s="224"/>
      <c r="L1372" s="228"/>
      <c r="M1372" s="229"/>
      <c r="N1372" s="230"/>
      <c r="O1372" s="230"/>
      <c r="P1372" s="230"/>
      <c r="Q1372" s="230"/>
      <c r="R1372" s="230"/>
      <c r="S1372" s="230"/>
      <c r="T1372" s="231"/>
      <c r="AT1372" s="232" t="s">
        <v>336</v>
      </c>
      <c r="AU1372" s="232" t="s">
        <v>87</v>
      </c>
      <c r="AV1372" s="15" t="s">
        <v>84</v>
      </c>
      <c r="AW1372" s="15" t="s">
        <v>37</v>
      </c>
      <c r="AX1372" s="15" t="s">
        <v>76</v>
      </c>
      <c r="AY1372" s="232" t="s">
        <v>324</v>
      </c>
    </row>
    <row r="1373" spans="1:65" s="15" customFormat="1" ht="11.25">
      <c r="B1373" s="223"/>
      <c r="C1373" s="224"/>
      <c r="D1373" s="195" t="s">
        <v>336</v>
      </c>
      <c r="E1373" s="225" t="s">
        <v>19</v>
      </c>
      <c r="F1373" s="226" t="s">
        <v>1839</v>
      </c>
      <c r="G1373" s="224"/>
      <c r="H1373" s="225" t="s">
        <v>19</v>
      </c>
      <c r="I1373" s="227"/>
      <c r="J1373" s="224"/>
      <c r="K1373" s="224"/>
      <c r="L1373" s="228"/>
      <c r="M1373" s="229"/>
      <c r="N1373" s="230"/>
      <c r="O1373" s="230"/>
      <c r="P1373" s="230"/>
      <c r="Q1373" s="230"/>
      <c r="R1373" s="230"/>
      <c r="S1373" s="230"/>
      <c r="T1373" s="231"/>
      <c r="AT1373" s="232" t="s">
        <v>336</v>
      </c>
      <c r="AU1373" s="232" t="s">
        <v>87</v>
      </c>
      <c r="AV1373" s="15" t="s">
        <v>84</v>
      </c>
      <c r="AW1373" s="15" t="s">
        <v>37</v>
      </c>
      <c r="AX1373" s="15" t="s">
        <v>76</v>
      </c>
      <c r="AY1373" s="232" t="s">
        <v>324</v>
      </c>
    </row>
    <row r="1374" spans="1:65" s="13" customFormat="1" ht="11.25">
      <c r="B1374" s="201"/>
      <c r="C1374" s="202"/>
      <c r="D1374" s="195" t="s">
        <v>336</v>
      </c>
      <c r="E1374" s="203" t="s">
        <v>19</v>
      </c>
      <c r="F1374" s="204" t="s">
        <v>1840</v>
      </c>
      <c r="G1374" s="202"/>
      <c r="H1374" s="205">
        <v>12.6</v>
      </c>
      <c r="I1374" s="206"/>
      <c r="J1374" s="202"/>
      <c r="K1374" s="202"/>
      <c r="L1374" s="207"/>
      <c r="M1374" s="208"/>
      <c r="N1374" s="209"/>
      <c r="O1374" s="209"/>
      <c r="P1374" s="209"/>
      <c r="Q1374" s="209"/>
      <c r="R1374" s="209"/>
      <c r="S1374" s="209"/>
      <c r="T1374" s="210"/>
      <c r="AT1374" s="211" t="s">
        <v>336</v>
      </c>
      <c r="AU1374" s="211" t="s">
        <v>87</v>
      </c>
      <c r="AV1374" s="13" t="s">
        <v>87</v>
      </c>
      <c r="AW1374" s="13" t="s">
        <v>37</v>
      </c>
      <c r="AX1374" s="13" t="s">
        <v>84</v>
      </c>
      <c r="AY1374" s="211" t="s">
        <v>324</v>
      </c>
    </row>
    <row r="1375" spans="1:65" s="2" customFormat="1" ht="14.45" customHeight="1">
      <c r="A1375" s="36"/>
      <c r="B1375" s="37"/>
      <c r="C1375" s="244" t="s">
        <v>1841</v>
      </c>
      <c r="D1375" s="244" t="s">
        <v>588</v>
      </c>
      <c r="E1375" s="245" t="s">
        <v>1842</v>
      </c>
      <c r="F1375" s="246" t="s">
        <v>1843</v>
      </c>
      <c r="G1375" s="247" t="s">
        <v>157</v>
      </c>
      <c r="H1375" s="248">
        <v>8.4000000000000005E-2</v>
      </c>
      <c r="I1375" s="249"/>
      <c r="J1375" s="250">
        <f>ROUND(I1375*H1375,2)</f>
        <v>0</v>
      </c>
      <c r="K1375" s="246" t="s">
        <v>329</v>
      </c>
      <c r="L1375" s="251"/>
      <c r="M1375" s="252" t="s">
        <v>19</v>
      </c>
      <c r="N1375" s="253" t="s">
        <v>47</v>
      </c>
      <c r="O1375" s="66"/>
      <c r="P1375" s="191">
        <f>O1375*H1375</f>
        <v>0</v>
      </c>
      <c r="Q1375" s="191">
        <v>1</v>
      </c>
      <c r="R1375" s="191">
        <f>Q1375*H1375</f>
        <v>8.4000000000000005E-2</v>
      </c>
      <c r="S1375" s="191">
        <v>0</v>
      </c>
      <c r="T1375" s="192">
        <f>S1375*H1375</f>
        <v>0</v>
      </c>
      <c r="U1375" s="36"/>
      <c r="V1375" s="36"/>
      <c r="W1375" s="36"/>
      <c r="X1375" s="36"/>
      <c r="Y1375" s="36"/>
      <c r="Z1375" s="36"/>
      <c r="AA1375" s="36"/>
      <c r="AB1375" s="36"/>
      <c r="AC1375" s="36"/>
      <c r="AD1375" s="36"/>
      <c r="AE1375" s="36"/>
      <c r="AR1375" s="193" t="s">
        <v>378</v>
      </c>
      <c r="AT1375" s="193" t="s">
        <v>588</v>
      </c>
      <c r="AU1375" s="193" t="s">
        <v>87</v>
      </c>
      <c r="AY1375" s="19" t="s">
        <v>324</v>
      </c>
      <c r="BE1375" s="194">
        <f>IF(N1375="základní",J1375,0)</f>
        <v>0</v>
      </c>
      <c r="BF1375" s="194">
        <f>IF(N1375="snížená",J1375,0)</f>
        <v>0</v>
      </c>
      <c r="BG1375" s="194">
        <f>IF(N1375="zákl. přenesená",J1375,0)</f>
        <v>0</v>
      </c>
      <c r="BH1375" s="194">
        <f>IF(N1375="sníž. přenesená",J1375,0)</f>
        <v>0</v>
      </c>
      <c r="BI1375" s="194">
        <f>IF(N1375="nulová",J1375,0)</f>
        <v>0</v>
      </c>
      <c r="BJ1375" s="19" t="s">
        <v>84</v>
      </c>
      <c r="BK1375" s="194">
        <f>ROUND(I1375*H1375,2)</f>
        <v>0</v>
      </c>
      <c r="BL1375" s="19" t="s">
        <v>330</v>
      </c>
      <c r="BM1375" s="193" t="s">
        <v>1844</v>
      </c>
    </row>
    <row r="1376" spans="1:65" s="2" customFormat="1" ht="11.25">
      <c r="A1376" s="36"/>
      <c r="B1376" s="37"/>
      <c r="C1376" s="38"/>
      <c r="D1376" s="195" t="s">
        <v>332</v>
      </c>
      <c r="E1376" s="38"/>
      <c r="F1376" s="196" t="s">
        <v>1843</v>
      </c>
      <c r="G1376" s="38"/>
      <c r="H1376" s="38"/>
      <c r="I1376" s="197"/>
      <c r="J1376" s="38"/>
      <c r="K1376" s="38"/>
      <c r="L1376" s="41"/>
      <c r="M1376" s="198"/>
      <c r="N1376" s="199"/>
      <c r="O1376" s="66"/>
      <c r="P1376" s="66"/>
      <c r="Q1376" s="66"/>
      <c r="R1376" s="66"/>
      <c r="S1376" s="66"/>
      <c r="T1376" s="67"/>
      <c r="U1376" s="36"/>
      <c r="V1376" s="36"/>
      <c r="W1376" s="36"/>
      <c r="X1376" s="36"/>
      <c r="Y1376" s="36"/>
      <c r="Z1376" s="36"/>
      <c r="AA1376" s="36"/>
      <c r="AB1376" s="36"/>
      <c r="AC1376" s="36"/>
      <c r="AD1376" s="36"/>
      <c r="AE1376" s="36"/>
      <c r="AT1376" s="19" t="s">
        <v>332</v>
      </c>
      <c r="AU1376" s="19" t="s">
        <v>87</v>
      </c>
    </row>
    <row r="1377" spans="1:65" s="15" customFormat="1" ht="11.25">
      <c r="B1377" s="223"/>
      <c r="C1377" s="224"/>
      <c r="D1377" s="195" t="s">
        <v>336</v>
      </c>
      <c r="E1377" s="225" t="s">
        <v>19</v>
      </c>
      <c r="F1377" s="226" t="s">
        <v>1838</v>
      </c>
      <c r="G1377" s="224"/>
      <c r="H1377" s="225" t="s">
        <v>19</v>
      </c>
      <c r="I1377" s="227"/>
      <c r="J1377" s="224"/>
      <c r="K1377" s="224"/>
      <c r="L1377" s="228"/>
      <c r="M1377" s="229"/>
      <c r="N1377" s="230"/>
      <c r="O1377" s="230"/>
      <c r="P1377" s="230"/>
      <c r="Q1377" s="230"/>
      <c r="R1377" s="230"/>
      <c r="S1377" s="230"/>
      <c r="T1377" s="231"/>
      <c r="AT1377" s="232" t="s">
        <v>336</v>
      </c>
      <c r="AU1377" s="232" t="s">
        <v>87</v>
      </c>
      <c r="AV1377" s="15" t="s">
        <v>84</v>
      </c>
      <c r="AW1377" s="15" t="s">
        <v>37</v>
      </c>
      <c r="AX1377" s="15" t="s">
        <v>76</v>
      </c>
      <c r="AY1377" s="232" t="s">
        <v>324</v>
      </c>
    </row>
    <row r="1378" spans="1:65" s="15" customFormat="1" ht="11.25">
      <c r="B1378" s="223"/>
      <c r="C1378" s="224"/>
      <c r="D1378" s="195" t="s">
        <v>336</v>
      </c>
      <c r="E1378" s="225" t="s">
        <v>19</v>
      </c>
      <c r="F1378" s="226" t="s">
        <v>1839</v>
      </c>
      <c r="G1378" s="224"/>
      <c r="H1378" s="225" t="s">
        <v>19</v>
      </c>
      <c r="I1378" s="227"/>
      <c r="J1378" s="224"/>
      <c r="K1378" s="224"/>
      <c r="L1378" s="228"/>
      <c r="M1378" s="229"/>
      <c r="N1378" s="230"/>
      <c r="O1378" s="230"/>
      <c r="P1378" s="230"/>
      <c r="Q1378" s="230"/>
      <c r="R1378" s="230"/>
      <c r="S1378" s="230"/>
      <c r="T1378" s="231"/>
      <c r="AT1378" s="232" t="s">
        <v>336</v>
      </c>
      <c r="AU1378" s="232" t="s">
        <v>87</v>
      </c>
      <c r="AV1378" s="15" t="s">
        <v>84</v>
      </c>
      <c r="AW1378" s="15" t="s">
        <v>37</v>
      </c>
      <c r="AX1378" s="15" t="s">
        <v>76</v>
      </c>
      <c r="AY1378" s="232" t="s">
        <v>324</v>
      </c>
    </row>
    <row r="1379" spans="1:65" s="13" customFormat="1" ht="11.25">
      <c r="B1379" s="201"/>
      <c r="C1379" s="202"/>
      <c r="D1379" s="195" t="s">
        <v>336</v>
      </c>
      <c r="E1379" s="203" t="s">
        <v>19</v>
      </c>
      <c r="F1379" s="204" t="s">
        <v>1845</v>
      </c>
      <c r="G1379" s="202"/>
      <c r="H1379" s="205">
        <v>8.4000000000000005E-2</v>
      </c>
      <c r="I1379" s="206"/>
      <c r="J1379" s="202"/>
      <c r="K1379" s="202"/>
      <c r="L1379" s="207"/>
      <c r="M1379" s="208"/>
      <c r="N1379" s="209"/>
      <c r="O1379" s="209"/>
      <c r="P1379" s="209"/>
      <c r="Q1379" s="209"/>
      <c r="R1379" s="209"/>
      <c r="S1379" s="209"/>
      <c r="T1379" s="210"/>
      <c r="AT1379" s="211" t="s">
        <v>336</v>
      </c>
      <c r="AU1379" s="211" t="s">
        <v>87</v>
      </c>
      <c r="AV1379" s="13" t="s">
        <v>87</v>
      </c>
      <c r="AW1379" s="13" t="s">
        <v>37</v>
      </c>
      <c r="AX1379" s="13" t="s">
        <v>84</v>
      </c>
      <c r="AY1379" s="211" t="s">
        <v>324</v>
      </c>
    </row>
    <row r="1380" spans="1:65" s="2" customFormat="1" ht="14.45" customHeight="1">
      <c r="A1380" s="36"/>
      <c r="B1380" s="37"/>
      <c r="C1380" s="182" t="s">
        <v>1846</v>
      </c>
      <c r="D1380" s="182" t="s">
        <v>326</v>
      </c>
      <c r="E1380" s="183" t="s">
        <v>1847</v>
      </c>
      <c r="F1380" s="184" t="s">
        <v>1848</v>
      </c>
      <c r="G1380" s="185" t="s">
        <v>135</v>
      </c>
      <c r="H1380" s="186">
        <v>39.85</v>
      </c>
      <c r="I1380" s="187"/>
      <c r="J1380" s="188">
        <f>ROUND(I1380*H1380,2)</f>
        <v>0</v>
      </c>
      <c r="K1380" s="184" t="s">
        <v>19</v>
      </c>
      <c r="L1380" s="41"/>
      <c r="M1380" s="189" t="s">
        <v>19</v>
      </c>
      <c r="N1380" s="190" t="s">
        <v>47</v>
      </c>
      <c r="O1380" s="66"/>
      <c r="P1380" s="191">
        <f>O1380*H1380</f>
        <v>0</v>
      </c>
      <c r="Q1380" s="191">
        <v>0</v>
      </c>
      <c r="R1380" s="191">
        <f>Q1380*H1380</f>
        <v>0</v>
      </c>
      <c r="S1380" s="191">
        <v>0</v>
      </c>
      <c r="T1380" s="192">
        <f>S1380*H1380</f>
        <v>0</v>
      </c>
      <c r="U1380" s="36"/>
      <c r="V1380" s="36"/>
      <c r="W1380" s="36"/>
      <c r="X1380" s="36"/>
      <c r="Y1380" s="36"/>
      <c r="Z1380" s="36"/>
      <c r="AA1380" s="36"/>
      <c r="AB1380" s="36"/>
      <c r="AC1380" s="36"/>
      <c r="AD1380" s="36"/>
      <c r="AE1380" s="36"/>
      <c r="AR1380" s="193" t="s">
        <v>330</v>
      </c>
      <c r="AT1380" s="193" t="s">
        <v>326</v>
      </c>
      <c r="AU1380" s="193" t="s">
        <v>87</v>
      </c>
      <c r="AY1380" s="19" t="s">
        <v>324</v>
      </c>
      <c r="BE1380" s="194">
        <f>IF(N1380="základní",J1380,0)</f>
        <v>0</v>
      </c>
      <c r="BF1380" s="194">
        <f>IF(N1380="snížená",J1380,0)</f>
        <v>0</v>
      </c>
      <c r="BG1380" s="194">
        <f>IF(N1380="zákl. přenesená",J1380,0)</f>
        <v>0</v>
      </c>
      <c r="BH1380" s="194">
        <f>IF(N1380="sníž. přenesená",J1380,0)</f>
        <v>0</v>
      </c>
      <c r="BI1380" s="194">
        <f>IF(N1380="nulová",J1380,0)</f>
        <v>0</v>
      </c>
      <c r="BJ1380" s="19" t="s">
        <v>84</v>
      </c>
      <c r="BK1380" s="194">
        <f>ROUND(I1380*H1380,2)</f>
        <v>0</v>
      </c>
      <c r="BL1380" s="19" t="s">
        <v>330</v>
      </c>
      <c r="BM1380" s="193" t="s">
        <v>1849</v>
      </c>
    </row>
    <row r="1381" spans="1:65" s="2" customFormat="1" ht="29.25">
      <c r="A1381" s="36"/>
      <c r="B1381" s="37"/>
      <c r="C1381" s="38"/>
      <c r="D1381" s="195" t="s">
        <v>332</v>
      </c>
      <c r="E1381" s="38"/>
      <c r="F1381" s="196" t="s">
        <v>1850</v>
      </c>
      <c r="G1381" s="38"/>
      <c r="H1381" s="38"/>
      <c r="I1381" s="197"/>
      <c r="J1381" s="38"/>
      <c r="K1381" s="38"/>
      <c r="L1381" s="41"/>
      <c r="M1381" s="198"/>
      <c r="N1381" s="199"/>
      <c r="O1381" s="66"/>
      <c r="P1381" s="66"/>
      <c r="Q1381" s="66"/>
      <c r="R1381" s="66"/>
      <c r="S1381" s="66"/>
      <c r="T1381" s="67"/>
      <c r="U1381" s="36"/>
      <c r="V1381" s="36"/>
      <c r="W1381" s="36"/>
      <c r="X1381" s="36"/>
      <c r="Y1381" s="36"/>
      <c r="Z1381" s="36"/>
      <c r="AA1381" s="36"/>
      <c r="AB1381" s="36"/>
      <c r="AC1381" s="36"/>
      <c r="AD1381" s="36"/>
      <c r="AE1381" s="36"/>
      <c r="AT1381" s="19" t="s">
        <v>332</v>
      </c>
      <c r="AU1381" s="19" t="s">
        <v>87</v>
      </c>
    </row>
    <row r="1382" spans="1:65" s="2" customFormat="1" ht="19.5">
      <c r="A1382" s="36"/>
      <c r="B1382" s="37"/>
      <c r="C1382" s="38"/>
      <c r="D1382" s="195" t="s">
        <v>727</v>
      </c>
      <c r="E1382" s="38"/>
      <c r="F1382" s="200" t="s">
        <v>1851</v>
      </c>
      <c r="G1382" s="38"/>
      <c r="H1382" s="38"/>
      <c r="I1382" s="197"/>
      <c r="J1382" s="38"/>
      <c r="K1382" s="38"/>
      <c r="L1382" s="41"/>
      <c r="M1382" s="198"/>
      <c r="N1382" s="199"/>
      <c r="O1382" s="66"/>
      <c r="P1382" s="66"/>
      <c r="Q1382" s="66"/>
      <c r="R1382" s="66"/>
      <c r="S1382" s="66"/>
      <c r="T1382" s="67"/>
      <c r="U1382" s="36"/>
      <c r="V1382" s="36"/>
      <c r="W1382" s="36"/>
      <c r="X1382" s="36"/>
      <c r="Y1382" s="36"/>
      <c r="Z1382" s="36"/>
      <c r="AA1382" s="36"/>
      <c r="AB1382" s="36"/>
      <c r="AC1382" s="36"/>
      <c r="AD1382" s="36"/>
      <c r="AE1382" s="36"/>
      <c r="AT1382" s="19" t="s">
        <v>727</v>
      </c>
      <c r="AU1382" s="19" t="s">
        <v>87</v>
      </c>
    </row>
    <row r="1383" spans="1:65" s="13" customFormat="1" ht="11.25">
      <c r="B1383" s="201"/>
      <c r="C1383" s="202"/>
      <c r="D1383" s="195" t="s">
        <v>336</v>
      </c>
      <c r="E1383" s="203" t="s">
        <v>19</v>
      </c>
      <c r="F1383" s="204" t="s">
        <v>1852</v>
      </c>
      <c r="G1383" s="202"/>
      <c r="H1383" s="205">
        <v>39.85</v>
      </c>
      <c r="I1383" s="206"/>
      <c r="J1383" s="202"/>
      <c r="K1383" s="202"/>
      <c r="L1383" s="207"/>
      <c r="M1383" s="208"/>
      <c r="N1383" s="209"/>
      <c r="O1383" s="209"/>
      <c r="P1383" s="209"/>
      <c r="Q1383" s="209"/>
      <c r="R1383" s="209"/>
      <c r="S1383" s="209"/>
      <c r="T1383" s="210"/>
      <c r="AT1383" s="211" t="s">
        <v>336</v>
      </c>
      <c r="AU1383" s="211" t="s">
        <v>87</v>
      </c>
      <c r="AV1383" s="13" t="s">
        <v>87</v>
      </c>
      <c r="AW1383" s="13" t="s">
        <v>37</v>
      </c>
      <c r="AX1383" s="13" t="s">
        <v>84</v>
      </c>
      <c r="AY1383" s="211" t="s">
        <v>324</v>
      </c>
    </row>
    <row r="1384" spans="1:65" s="2" customFormat="1" ht="14.45" customHeight="1">
      <c r="A1384" s="36"/>
      <c r="B1384" s="37"/>
      <c r="C1384" s="182" t="s">
        <v>1853</v>
      </c>
      <c r="D1384" s="182" t="s">
        <v>326</v>
      </c>
      <c r="E1384" s="183" t="s">
        <v>1854</v>
      </c>
      <c r="F1384" s="184" t="s">
        <v>1855</v>
      </c>
      <c r="G1384" s="185" t="s">
        <v>135</v>
      </c>
      <c r="H1384" s="186">
        <v>39.85</v>
      </c>
      <c r="I1384" s="187"/>
      <c r="J1384" s="188">
        <f>ROUND(I1384*H1384,2)</f>
        <v>0</v>
      </c>
      <c r="K1384" s="184" t="s">
        <v>19</v>
      </c>
      <c r="L1384" s="41"/>
      <c r="M1384" s="189" t="s">
        <v>19</v>
      </c>
      <c r="N1384" s="190" t="s">
        <v>47</v>
      </c>
      <c r="O1384" s="66"/>
      <c r="P1384" s="191">
        <f>O1384*H1384</f>
        <v>0</v>
      </c>
      <c r="Q1384" s="191">
        <v>0</v>
      </c>
      <c r="R1384" s="191">
        <f>Q1384*H1384</f>
        <v>0</v>
      </c>
      <c r="S1384" s="191">
        <v>0</v>
      </c>
      <c r="T1384" s="192">
        <f>S1384*H1384</f>
        <v>0</v>
      </c>
      <c r="U1384" s="36"/>
      <c r="V1384" s="36"/>
      <c r="W1384" s="36"/>
      <c r="X1384" s="36"/>
      <c r="Y1384" s="36"/>
      <c r="Z1384" s="36"/>
      <c r="AA1384" s="36"/>
      <c r="AB1384" s="36"/>
      <c r="AC1384" s="36"/>
      <c r="AD1384" s="36"/>
      <c r="AE1384" s="36"/>
      <c r="AR1384" s="193" t="s">
        <v>330</v>
      </c>
      <c r="AT1384" s="193" t="s">
        <v>326</v>
      </c>
      <c r="AU1384" s="193" t="s">
        <v>87</v>
      </c>
      <c r="AY1384" s="19" t="s">
        <v>324</v>
      </c>
      <c r="BE1384" s="194">
        <f>IF(N1384="základní",J1384,0)</f>
        <v>0</v>
      </c>
      <c r="BF1384" s="194">
        <f>IF(N1384="snížená",J1384,0)</f>
        <v>0</v>
      </c>
      <c r="BG1384" s="194">
        <f>IF(N1384="zákl. přenesená",J1384,0)</f>
        <v>0</v>
      </c>
      <c r="BH1384" s="194">
        <f>IF(N1384="sníž. přenesená",J1384,0)</f>
        <v>0</v>
      </c>
      <c r="BI1384" s="194">
        <f>IF(N1384="nulová",J1384,0)</f>
        <v>0</v>
      </c>
      <c r="BJ1384" s="19" t="s">
        <v>84</v>
      </c>
      <c r="BK1384" s="194">
        <f>ROUND(I1384*H1384,2)</f>
        <v>0</v>
      </c>
      <c r="BL1384" s="19" t="s">
        <v>330</v>
      </c>
      <c r="BM1384" s="193" t="s">
        <v>1856</v>
      </c>
    </row>
    <row r="1385" spans="1:65" s="2" customFormat="1" ht="78">
      <c r="A1385" s="36"/>
      <c r="B1385" s="37"/>
      <c r="C1385" s="38"/>
      <c r="D1385" s="195" t="s">
        <v>332</v>
      </c>
      <c r="E1385" s="38"/>
      <c r="F1385" s="196" t="s">
        <v>1857</v>
      </c>
      <c r="G1385" s="38"/>
      <c r="H1385" s="38"/>
      <c r="I1385" s="197"/>
      <c r="J1385" s="38"/>
      <c r="K1385" s="38"/>
      <c r="L1385" s="41"/>
      <c r="M1385" s="198"/>
      <c r="N1385" s="199"/>
      <c r="O1385" s="66"/>
      <c r="P1385" s="66"/>
      <c r="Q1385" s="66"/>
      <c r="R1385" s="66"/>
      <c r="S1385" s="66"/>
      <c r="T1385" s="67"/>
      <c r="U1385" s="36"/>
      <c r="V1385" s="36"/>
      <c r="W1385" s="36"/>
      <c r="X1385" s="36"/>
      <c r="Y1385" s="36"/>
      <c r="Z1385" s="36"/>
      <c r="AA1385" s="36"/>
      <c r="AB1385" s="36"/>
      <c r="AC1385" s="36"/>
      <c r="AD1385" s="36"/>
      <c r="AE1385" s="36"/>
      <c r="AT1385" s="19" t="s">
        <v>332</v>
      </c>
      <c r="AU1385" s="19" t="s">
        <v>87</v>
      </c>
    </row>
    <row r="1386" spans="1:65" s="2" customFormat="1" ht="19.5">
      <c r="A1386" s="36"/>
      <c r="B1386" s="37"/>
      <c r="C1386" s="38"/>
      <c r="D1386" s="195" t="s">
        <v>727</v>
      </c>
      <c r="E1386" s="38"/>
      <c r="F1386" s="200" t="s">
        <v>1858</v>
      </c>
      <c r="G1386" s="38"/>
      <c r="H1386" s="38"/>
      <c r="I1386" s="197"/>
      <c r="J1386" s="38"/>
      <c r="K1386" s="38"/>
      <c r="L1386" s="41"/>
      <c r="M1386" s="198"/>
      <c r="N1386" s="199"/>
      <c r="O1386" s="66"/>
      <c r="P1386" s="66"/>
      <c r="Q1386" s="66"/>
      <c r="R1386" s="66"/>
      <c r="S1386" s="66"/>
      <c r="T1386" s="67"/>
      <c r="U1386" s="36"/>
      <c r="V1386" s="36"/>
      <c r="W1386" s="36"/>
      <c r="X1386" s="36"/>
      <c r="Y1386" s="36"/>
      <c r="Z1386" s="36"/>
      <c r="AA1386" s="36"/>
      <c r="AB1386" s="36"/>
      <c r="AC1386" s="36"/>
      <c r="AD1386" s="36"/>
      <c r="AE1386" s="36"/>
      <c r="AT1386" s="19" t="s">
        <v>727</v>
      </c>
      <c r="AU1386" s="19" t="s">
        <v>87</v>
      </c>
    </row>
    <row r="1387" spans="1:65" s="13" customFormat="1" ht="11.25">
      <c r="B1387" s="201"/>
      <c r="C1387" s="202"/>
      <c r="D1387" s="195" t="s">
        <v>336</v>
      </c>
      <c r="E1387" s="203" t="s">
        <v>19</v>
      </c>
      <c r="F1387" s="204" t="s">
        <v>1852</v>
      </c>
      <c r="G1387" s="202"/>
      <c r="H1387" s="205">
        <v>39.85</v>
      </c>
      <c r="I1387" s="206"/>
      <c r="J1387" s="202"/>
      <c r="K1387" s="202"/>
      <c r="L1387" s="207"/>
      <c r="M1387" s="208"/>
      <c r="N1387" s="209"/>
      <c r="O1387" s="209"/>
      <c r="P1387" s="209"/>
      <c r="Q1387" s="209"/>
      <c r="R1387" s="209"/>
      <c r="S1387" s="209"/>
      <c r="T1387" s="210"/>
      <c r="AT1387" s="211" t="s">
        <v>336</v>
      </c>
      <c r="AU1387" s="211" t="s">
        <v>87</v>
      </c>
      <c r="AV1387" s="13" t="s">
        <v>87</v>
      </c>
      <c r="AW1387" s="13" t="s">
        <v>37</v>
      </c>
      <c r="AX1387" s="13" t="s">
        <v>84</v>
      </c>
      <c r="AY1387" s="211" t="s">
        <v>324</v>
      </c>
    </row>
    <row r="1388" spans="1:65" s="2" customFormat="1" ht="14.45" customHeight="1">
      <c r="A1388" s="36"/>
      <c r="B1388" s="37"/>
      <c r="C1388" s="182" t="s">
        <v>1859</v>
      </c>
      <c r="D1388" s="182" t="s">
        <v>326</v>
      </c>
      <c r="E1388" s="183" t="s">
        <v>1860</v>
      </c>
      <c r="F1388" s="184" t="s">
        <v>1861</v>
      </c>
      <c r="G1388" s="185" t="s">
        <v>135</v>
      </c>
      <c r="H1388" s="186">
        <v>19.920000000000002</v>
      </c>
      <c r="I1388" s="187"/>
      <c r="J1388" s="188">
        <f>ROUND(I1388*H1388,2)</f>
        <v>0</v>
      </c>
      <c r="K1388" s="184" t="s">
        <v>19</v>
      </c>
      <c r="L1388" s="41"/>
      <c r="M1388" s="189" t="s">
        <v>19</v>
      </c>
      <c r="N1388" s="190" t="s">
        <v>47</v>
      </c>
      <c r="O1388" s="66"/>
      <c r="P1388" s="191">
        <f>O1388*H1388</f>
        <v>0</v>
      </c>
      <c r="Q1388" s="191">
        <v>0</v>
      </c>
      <c r="R1388" s="191">
        <f>Q1388*H1388</f>
        <v>0</v>
      </c>
      <c r="S1388" s="191">
        <v>0</v>
      </c>
      <c r="T1388" s="192">
        <f>S1388*H1388</f>
        <v>0</v>
      </c>
      <c r="U1388" s="36"/>
      <c r="V1388" s="36"/>
      <c r="W1388" s="36"/>
      <c r="X1388" s="36"/>
      <c r="Y1388" s="36"/>
      <c r="Z1388" s="36"/>
      <c r="AA1388" s="36"/>
      <c r="AB1388" s="36"/>
      <c r="AC1388" s="36"/>
      <c r="AD1388" s="36"/>
      <c r="AE1388" s="36"/>
      <c r="AR1388" s="193" t="s">
        <v>330</v>
      </c>
      <c r="AT1388" s="193" t="s">
        <v>326</v>
      </c>
      <c r="AU1388" s="193" t="s">
        <v>87</v>
      </c>
      <c r="AY1388" s="19" t="s">
        <v>324</v>
      </c>
      <c r="BE1388" s="194">
        <f>IF(N1388="základní",J1388,0)</f>
        <v>0</v>
      </c>
      <c r="BF1388" s="194">
        <f>IF(N1388="snížená",J1388,0)</f>
        <v>0</v>
      </c>
      <c r="BG1388" s="194">
        <f>IF(N1388="zákl. přenesená",J1388,0)</f>
        <v>0</v>
      </c>
      <c r="BH1388" s="194">
        <f>IF(N1388="sníž. přenesená",J1388,0)</f>
        <v>0</v>
      </c>
      <c r="BI1388" s="194">
        <f>IF(N1388="nulová",J1388,0)</f>
        <v>0</v>
      </c>
      <c r="BJ1388" s="19" t="s">
        <v>84</v>
      </c>
      <c r="BK1388" s="194">
        <f>ROUND(I1388*H1388,2)</f>
        <v>0</v>
      </c>
      <c r="BL1388" s="19" t="s">
        <v>330</v>
      </c>
      <c r="BM1388" s="193" t="s">
        <v>1862</v>
      </c>
    </row>
    <row r="1389" spans="1:65" s="2" customFormat="1" ht="48.75">
      <c r="A1389" s="36"/>
      <c r="B1389" s="37"/>
      <c r="C1389" s="38"/>
      <c r="D1389" s="195" t="s">
        <v>332</v>
      </c>
      <c r="E1389" s="38"/>
      <c r="F1389" s="196" t="s">
        <v>1863</v>
      </c>
      <c r="G1389" s="38"/>
      <c r="H1389" s="38"/>
      <c r="I1389" s="197"/>
      <c r="J1389" s="38"/>
      <c r="K1389" s="38"/>
      <c r="L1389" s="41"/>
      <c r="M1389" s="198"/>
      <c r="N1389" s="199"/>
      <c r="O1389" s="66"/>
      <c r="P1389" s="66"/>
      <c r="Q1389" s="66"/>
      <c r="R1389" s="66"/>
      <c r="S1389" s="66"/>
      <c r="T1389" s="67"/>
      <c r="U1389" s="36"/>
      <c r="V1389" s="36"/>
      <c r="W1389" s="36"/>
      <c r="X1389" s="36"/>
      <c r="Y1389" s="36"/>
      <c r="Z1389" s="36"/>
      <c r="AA1389" s="36"/>
      <c r="AB1389" s="36"/>
      <c r="AC1389" s="36"/>
      <c r="AD1389" s="36"/>
      <c r="AE1389" s="36"/>
      <c r="AT1389" s="19" t="s">
        <v>332</v>
      </c>
      <c r="AU1389" s="19" t="s">
        <v>87</v>
      </c>
    </row>
    <row r="1390" spans="1:65" s="2" customFormat="1" ht="19.5">
      <c r="A1390" s="36"/>
      <c r="B1390" s="37"/>
      <c r="C1390" s="38"/>
      <c r="D1390" s="195" t="s">
        <v>727</v>
      </c>
      <c r="E1390" s="38"/>
      <c r="F1390" s="200" t="s">
        <v>1858</v>
      </c>
      <c r="G1390" s="38"/>
      <c r="H1390" s="38"/>
      <c r="I1390" s="197"/>
      <c r="J1390" s="38"/>
      <c r="K1390" s="38"/>
      <c r="L1390" s="41"/>
      <c r="M1390" s="198"/>
      <c r="N1390" s="199"/>
      <c r="O1390" s="66"/>
      <c r="P1390" s="66"/>
      <c r="Q1390" s="66"/>
      <c r="R1390" s="66"/>
      <c r="S1390" s="66"/>
      <c r="T1390" s="67"/>
      <c r="U1390" s="36"/>
      <c r="V1390" s="36"/>
      <c r="W1390" s="36"/>
      <c r="X1390" s="36"/>
      <c r="Y1390" s="36"/>
      <c r="Z1390" s="36"/>
      <c r="AA1390" s="36"/>
      <c r="AB1390" s="36"/>
      <c r="AC1390" s="36"/>
      <c r="AD1390" s="36"/>
      <c r="AE1390" s="36"/>
      <c r="AT1390" s="19" t="s">
        <v>727</v>
      </c>
      <c r="AU1390" s="19" t="s">
        <v>87</v>
      </c>
    </row>
    <row r="1391" spans="1:65" s="13" customFormat="1" ht="11.25">
      <c r="B1391" s="201"/>
      <c r="C1391" s="202"/>
      <c r="D1391" s="195" t="s">
        <v>336</v>
      </c>
      <c r="E1391" s="203" t="s">
        <v>19</v>
      </c>
      <c r="F1391" s="204" t="s">
        <v>1725</v>
      </c>
      <c r="G1391" s="202"/>
      <c r="H1391" s="205">
        <v>19.920000000000002</v>
      </c>
      <c r="I1391" s="206"/>
      <c r="J1391" s="202"/>
      <c r="K1391" s="202"/>
      <c r="L1391" s="207"/>
      <c r="M1391" s="208"/>
      <c r="N1391" s="209"/>
      <c r="O1391" s="209"/>
      <c r="P1391" s="209"/>
      <c r="Q1391" s="209"/>
      <c r="R1391" s="209"/>
      <c r="S1391" s="209"/>
      <c r="T1391" s="210"/>
      <c r="AT1391" s="211" t="s">
        <v>336</v>
      </c>
      <c r="AU1391" s="211" t="s">
        <v>87</v>
      </c>
      <c r="AV1391" s="13" t="s">
        <v>87</v>
      </c>
      <c r="AW1391" s="13" t="s">
        <v>37</v>
      </c>
      <c r="AX1391" s="13" t="s">
        <v>84</v>
      </c>
      <c r="AY1391" s="211" t="s">
        <v>324</v>
      </c>
    </row>
    <row r="1392" spans="1:65" s="2" customFormat="1" ht="14.45" customHeight="1">
      <c r="A1392" s="36"/>
      <c r="B1392" s="37"/>
      <c r="C1392" s="182" t="s">
        <v>1864</v>
      </c>
      <c r="D1392" s="182" t="s">
        <v>326</v>
      </c>
      <c r="E1392" s="183" t="s">
        <v>1865</v>
      </c>
      <c r="F1392" s="184" t="s">
        <v>1866</v>
      </c>
      <c r="G1392" s="185" t="s">
        <v>190</v>
      </c>
      <c r="H1392" s="186">
        <v>170</v>
      </c>
      <c r="I1392" s="187"/>
      <c r="J1392" s="188">
        <f>ROUND(I1392*H1392,2)</f>
        <v>0</v>
      </c>
      <c r="K1392" s="184" t="s">
        <v>329</v>
      </c>
      <c r="L1392" s="41"/>
      <c r="M1392" s="189" t="s">
        <v>19</v>
      </c>
      <c r="N1392" s="190" t="s">
        <v>47</v>
      </c>
      <c r="O1392" s="66"/>
      <c r="P1392" s="191">
        <f>O1392*H1392</f>
        <v>0</v>
      </c>
      <c r="Q1392" s="191">
        <v>7.6000000000000004E-4</v>
      </c>
      <c r="R1392" s="191">
        <f>Q1392*H1392</f>
        <v>0.12920000000000001</v>
      </c>
      <c r="S1392" s="191">
        <v>0</v>
      </c>
      <c r="T1392" s="192">
        <f>S1392*H1392</f>
        <v>0</v>
      </c>
      <c r="U1392" s="36"/>
      <c r="V1392" s="36"/>
      <c r="W1392" s="36"/>
      <c r="X1392" s="36"/>
      <c r="Y1392" s="36"/>
      <c r="Z1392" s="36"/>
      <c r="AA1392" s="36"/>
      <c r="AB1392" s="36"/>
      <c r="AC1392" s="36"/>
      <c r="AD1392" s="36"/>
      <c r="AE1392" s="36"/>
      <c r="AR1392" s="193" t="s">
        <v>330</v>
      </c>
      <c r="AT1392" s="193" t="s">
        <v>326</v>
      </c>
      <c r="AU1392" s="193" t="s">
        <v>87</v>
      </c>
      <c r="AY1392" s="19" t="s">
        <v>324</v>
      </c>
      <c r="BE1392" s="194">
        <f>IF(N1392="základní",J1392,0)</f>
        <v>0</v>
      </c>
      <c r="BF1392" s="194">
        <f>IF(N1392="snížená",J1392,0)</f>
        <v>0</v>
      </c>
      <c r="BG1392" s="194">
        <f>IF(N1392="zákl. přenesená",J1392,0)</f>
        <v>0</v>
      </c>
      <c r="BH1392" s="194">
        <f>IF(N1392="sníž. přenesená",J1392,0)</f>
        <v>0</v>
      </c>
      <c r="BI1392" s="194">
        <f>IF(N1392="nulová",J1392,0)</f>
        <v>0</v>
      </c>
      <c r="BJ1392" s="19" t="s">
        <v>84</v>
      </c>
      <c r="BK1392" s="194">
        <f>ROUND(I1392*H1392,2)</f>
        <v>0</v>
      </c>
      <c r="BL1392" s="19" t="s">
        <v>330</v>
      </c>
      <c r="BM1392" s="193" t="s">
        <v>1867</v>
      </c>
    </row>
    <row r="1393" spans="1:65" s="2" customFormat="1" ht="11.25">
      <c r="A1393" s="36"/>
      <c r="B1393" s="37"/>
      <c r="C1393" s="38"/>
      <c r="D1393" s="195" t="s">
        <v>332</v>
      </c>
      <c r="E1393" s="38"/>
      <c r="F1393" s="196" t="s">
        <v>1868</v>
      </c>
      <c r="G1393" s="38"/>
      <c r="H1393" s="38"/>
      <c r="I1393" s="197"/>
      <c r="J1393" s="38"/>
      <c r="K1393" s="38"/>
      <c r="L1393" s="41"/>
      <c r="M1393" s="198"/>
      <c r="N1393" s="199"/>
      <c r="O1393" s="66"/>
      <c r="P1393" s="66"/>
      <c r="Q1393" s="66"/>
      <c r="R1393" s="66"/>
      <c r="S1393" s="66"/>
      <c r="T1393" s="67"/>
      <c r="U1393" s="36"/>
      <c r="V1393" s="36"/>
      <c r="W1393" s="36"/>
      <c r="X1393" s="36"/>
      <c r="Y1393" s="36"/>
      <c r="Z1393" s="36"/>
      <c r="AA1393" s="36"/>
      <c r="AB1393" s="36"/>
      <c r="AC1393" s="36"/>
      <c r="AD1393" s="36"/>
      <c r="AE1393" s="36"/>
      <c r="AT1393" s="19" t="s">
        <v>332</v>
      </c>
      <c r="AU1393" s="19" t="s">
        <v>87</v>
      </c>
    </row>
    <row r="1394" spans="1:65" s="2" customFormat="1" ht="58.5">
      <c r="A1394" s="36"/>
      <c r="B1394" s="37"/>
      <c r="C1394" s="38"/>
      <c r="D1394" s="195" t="s">
        <v>334</v>
      </c>
      <c r="E1394" s="38"/>
      <c r="F1394" s="200" t="s">
        <v>1869</v>
      </c>
      <c r="G1394" s="38"/>
      <c r="H1394" s="38"/>
      <c r="I1394" s="197"/>
      <c r="J1394" s="38"/>
      <c r="K1394" s="38"/>
      <c r="L1394" s="41"/>
      <c r="M1394" s="198"/>
      <c r="N1394" s="199"/>
      <c r="O1394" s="66"/>
      <c r="P1394" s="66"/>
      <c r="Q1394" s="66"/>
      <c r="R1394" s="66"/>
      <c r="S1394" s="66"/>
      <c r="T1394" s="67"/>
      <c r="U1394" s="36"/>
      <c r="V1394" s="36"/>
      <c r="W1394" s="36"/>
      <c r="X1394" s="36"/>
      <c r="Y1394" s="36"/>
      <c r="Z1394" s="36"/>
      <c r="AA1394" s="36"/>
      <c r="AB1394" s="36"/>
      <c r="AC1394" s="36"/>
      <c r="AD1394" s="36"/>
      <c r="AE1394" s="36"/>
      <c r="AT1394" s="19" t="s">
        <v>334</v>
      </c>
      <c r="AU1394" s="19" t="s">
        <v>87</v>
      </c>
    </row>
    <row r="1395" spans="1:65" s="2" customFormat="1" ht="19.5">
      <c r="A1395" s="36"/>
      <c r="B1395" s="37"/>
      <c r="C1395" s="38"/>
      <c r="D1395" s="195" t="s">
        <v>727</v>
      </c>
      <c r="E1395" s="38"/>
      <c r="F1395" s="200" t="s">
        <v>1870</v>
      </c>
      <c r="G1395" s="38"/>
      <c r="H1395" s="38"/>
      <c r="I1395" s="197"/>
      <c r="J1395" s="38"/>
      <c r="K1395" s="38"/>
      <c r="L1395" s="41"/>
      <c r="M1395" s="198"/>
      <c r="N1395" s="199"/>
      <c r="O1395" s="66"/>
      <c r="P1395" s="66"/>
      <c r="Q1395" s="66"/>
      <c r="R1395" s="66"/>
      <c r="S1395" s="66"/>
      <c r="T1395" s="67"/>
      <c r="U1395" s="36"/>
      <c r="V1395" s="36"/>
      <c r="W1395" s="36"/>
      <c r="X1395" s="36"/>
      <c r="Y1395" s="36"/>
      <c r="Z1395" s="36"/>
      <c r="AA1395" s="36"/>
      <c r="AB1395" s="36"/>
      <c r="AC1395" s="36"/>
      <c r="AD1395" s="36"/>
      <c r="AE1395" s="36"/>
      <c r="AT1395" s="19" t="s">
        <v>727</v>
      </c>
      <c r="AU1395" s="19" t="s">
        <v>87</v>
      </c>
    </row>
    <row r="1396" spans="1:65" s="15" customFormat="1" ht="11.25">
      <c r="B1396" s="223"/>
      <c r="C1396" s="224"/>
      <c r="D1396" s="195" t="s">
        <v>336</v>
      </c>
      <c r="E1396" s="225" t="s">
        <v>19</v>
      </c>
      <c r="F1396" s="226" t="s">
        <v>1871</v>
      </c>
      <c r="G1396" s="224"/>
      <c r="H1396" s="225" t="s">
        <v>19</v>
      </c>
      <c r="I1396" s="227"/>
      <c r="J1396" s="224"/>
      <c r="K1396" s="224"/>
      <c r="L1396" s="228"/>
      <c r="M1396" s="229"/>
      <c r="N1396" s="230"/>
      <c r="O1396" s="230"/>
      <c r="P1396" s="230"/>
      <c r="Q1396" s="230"/>
      <c r="R1396" s="230"/>
      <c r="S1396" s="230"/>
      <c r="T1396" s="231"/>
      <c r="AT1396" s="232" t="s">
        <v>336</v>
      </c>
      <c r="AU1396" s="232" t="s">
        <v>87</v>
      </c>
      <c r="AV1396" s="15" t="s">
        <v>84</v>
      </c>
      <c r="AW1396" s="15" t="s">
        <v>37</v>
      </c>
      <c r="AX1396" s="15" t="s">
        <v>76</v>
      </c>
      <c r="AY1396" s="232" t="s">
        <v>324</v>
      </c>
    </row>
    <row r="1397" spans="1:65" s="13" customFormat="1" ht="11.25">
      <c r="B1397" s="201"/>
      <c r="C1397" s="202"/>
      <c r="D1397" s="195" t="s">
        <v>336</v>
      </c>
      <c r="E1397" s="203" t="s">
        <v>19</v>
      </c>
      <c r="F1397" s="204" t="s">
        <v>1872</v>
      </c>
      <c r="G1397" s="202"/>
      <c r="H1397" s="205">
        <v>170</v>
      </c>
      <c r="I1397" s="206"/>
      <c r="J1397" s="202"/>
      <c r="K1397" s="202"/>
      <c r="L1397" s="207"/>
      <c r="M1397" s="208"/>
      <c r="N1397" s="209"/>
      <c r="O1397" s="209"/>
      <c r="P1397" s="209"/>
      <c r="Q1397" s="209"/>
      <c r="R1397" s="209"/>
      <c r="S1397" s="209"/>
      <c r="T1397" s="210"/>
      <c r="AT1397" s="211" t="s">
        <v>336</v>
      </c>
      <c r="AU1397" s="211" t="s">
        <v>87</v>
      </c>
      <c r="AV1397" s="13" t="s">
        <v>87</v>
      </c>
      <c r="AW1397" s="13" t="s">
        <v>37</v>
      </c>
      <c r="AX1397" s="13" t="s">
        <v>84</v>
      </c>
      <c r="AY1397" s="211" t="s">
        <v>324</v>
      </c>
    </row>
    <row r="1398" spans="1:65" s="2" customFormat="1" ht="14.45" customHeight="1">
      <c r="A1398" s="36"/>
      <c r="B1398" s="37"/>
      <c r="C1398" s="182" t="s">
        <v>1873</v>
      </c>
      <c r="D1398" s="182" t="s">
        <v>326</v>
      </c>
      <c r="E1398" s="183" t="s">
        <v>1874</v>
      </c>
      <c r="F1398" s="184" t="s">
        <v>1875</v>
      </c>
      <c r="G1398" s="185" t="s">
        <v>190</v>
      </c>
      <c r="H1398" s="186">
        <v>377</v>
      </c>
      <c r="I1398" s="187"/>
      <c r="J1398" s="188">
        <f>ROUND(I1398*H1398,2)</f>
        <v>0</v>
      </c>
      <c r="K1398" s="184" t="s">
        <v>329</v>
      </c>
      <c r="L1398" s="41"/>
      <c r="M1398" s="189" t="s">
        <v>19</v>
      </c>
      <c r="N1398" s="190" t="s">
        <v>47</v>
      </c>
      <c r="O1398" s="66"/>
      <c r="P1398" s="191">
        <f>O1398*H1398</f>
        <v>0</v>
      </c>
      <c r="Q1398" s="191">
        <v>1.9400000000000001E-3</v>
      </c>
      <c r="R1398" s="191">
        <f>Q1398*H1398</f>
        <v>0.73138000000000003</v>
      </c>
      <c r="S1398" s="191">
        <v>0</v>
      </c>
      <c r="T1398" s="192">
        <f>S1398*H1398</f>
        <v>0</v>
      </c>
      <c r="U1398" s="36"/>
      <c r="V1398" s="36"/>
      <c r="W1398" s="36"/>
      <c r="X1398" s="36"/>
      <c r="Y1398" s="36"/>
      <c r="Z1398" s="36"/>
      <c r="AA1398" s="36"/>
      <c r="AB1398" s="36"/>
      <c r="AC1398" s="36"/>
      <c r="AD1398" s="36"/>
      <c r="AE1398" s="36"/>
      <c r="AR1398" s="193" t="s">
        <v>330</v>
      </c>
      <c r="AT1398" s="193" t="s">
        <v>326</v>
      </c>
      <c r="AU1398" s="193" t="s">
        <v>87</v>
      </c>
      <c r="AY1398" s="19" t="s">
        <v>324</v>
      </c>
      <c r="BE1398" s="194">
        <f>IF(N1398="základní",J1398,0)</f>
        <v>0</v>
      </c>
      <c r="BF1398" s="194">
        <f>IF(N1398="snížená",J1398,0)</f>
        <v>0</v>
      </c>
      <c r="BG1398" s="194">
        <f>IF(N1398="zákl. přenesená",J1398,0)</f>
        <v>0</v>
      </c>
      <c r="BH1398" s="194">
        <f>IF(N1398="sníž. přenesená",J1398,0)</f>
        <v>0</v>
      </c>
      <c r="BI1398" s="194">
        <f>IF(N1398="nulová",J1398,0)</f>
        <v>0</v>
      </c>
      <c r="BJ1398" s="19" t="s">
        <v>84</v>
      </c>
      <c r="BK1398" s="194">
        <f>ROUND(I1398*H1398,2)</f>
        <v>0</v>
      </c>
      <c r="BL1398" s="19" t="s">
        <v>330</v>
      </c>
      <c r="BM1398" s="193" t="s">
        <v>1876</v>
      </c>
    </row>
    <row r="1399" spans="1:65" s="2" customFormat="1" ht="19.5">
      <c r="A1399" s="36"/>
      <c r="B1399" s="37"/>
      <c r="C1399" s="38"/>
      <c r="D1399" s="195" t="s">
        <v>332</v>
      </c>
      <c r="E1399" s="38"/>
      <c r="F1399" s="196" t="s">
        <v>1877</v>
      </c>
      <c r="G1399" s="38"/>
      <c r="H1399" s="38"/>
      <c r="I1399" s="197"/>
      <c r="J1399" s="38"/>
      <c r="K1399" s="38"/>
      <c r="L1399" s="41"/>
      <c r="M1399" s="198"/>
      <c r="N1399" s="199"/>
      <c r="O1399" s="66"/>
      <c r="P1399" s="66"/>
      <c r="Q1399" s="66"/>
      <c r="R1399" s="66"/>
      <c r="S1399" s="66"/>
      <c r="T1399" s="67"/>
      <c r="U1399" s="36"/>
      <c r="V1399" s="36"/>
      <c r="W1399" s="36"/>
      <c r="X1399" s="36"/>
      <c r="Y1399" s="36"/>
      <c r="Z1399" s="36"/>
      <c r="AA1399" s="36"/>
      <c r="AB1399" s="36"/>
      <c r="AC1399" s="36"/>
      <c r="AD1399" s="36"/>
      <c r="AE1399" s="36"/>
      <c r="AT1399" s="19" t="s">
        <v>332</v>
      </c>
      <c r="AU1399" s="19" t="s">
        <v>87</v>
      </c>
    </row>
    <row r="1400" spans="1:65" s="2" customFormat="1" ht="58.5">
      <c r="A1400" s="36"/>
      <c r="B1400" s="37"/>
      <c r="C1400" s="38"/>
      <c r="D1400" s="195" t="s">
        <v>334</v>
      </c>
      <c r="E1400" s="38"/>
      <c r="F1400" s="200" t="s">
        <v>1869</v>
      </c>
      <c r="G1400" s="38"/>
      <c r="H1400" s="38"/>
      <c r="I1400" s="197"/>
      <c r="J1400" s="38"/>
      <c r="K1400" s="38"/>
      <c r="L1400" s="41"/>
      <c r="M1400" s="198"/>
      <c r="N1400" s="199"/>
      <c r="O1400" s="66"/>
      <c r="P1400" s="66"/>
      <c r="Q1400" s="66"/>
      <c r="R1400" s="66"/>
      <c r="S1400" s="66"/>
      <c r="T1400" s="67"/>
      <c r="U1400" s="36"/>
      <c r="V1400" s="36"/>
      <c r="W1400" s="36"/>
      <c r="X1400" s="36"/>
      <c r="Y1400" s="36"/>
      <c r="Z1400" s="36"/>
      <c r="AA1400" s="36"/>
      <c r="AB1400" s="36"/>
      <c r="AC1400" s="36"/>
      <c r="AD1400" s="36"/>
      <c r="AE1400" s="36"/>
      <c r="AT1400" s="19" t="s">
        <v>334</v>
      </c>
      <c r="AU1400" s="19" t="s">
        <v>87</v>
      </c>
    </row>
    <row r="1401" spans="1:65" s="2" customFormat="1" ht="48.75">
      <c r="A1401" s="36"/>
      <c r="B1401" s="37"/>
      <c r="C1401" s="38"/>
      <c r="D1401" s="195" t="s">
        <v>727</v>
      </c>
      <c r="E1401" s="38"/>
      <c r="F1401" s="200" t="s">
        <v>1878</v>
      </c>
      <c r="G1401" s="38"/>
      <c r="H1401" s="38"/>
      <c r="I1401" s="197"/>
      <c r="J1401" s="38"/>
      <c r="K1401" s="38"/>
      <c r="L1401" s="41"/>
      <c r="M1401" s="198"/>
      <c r="N1401" s="199"/>
      <c r="O1401" s="66"/>
      <c r="P1401" s="66"/>
      <c r="Q1401" s="66"/>
      <c r="R1401" s="66"/>
      <c r="S1401" s="66"/>
      <c r="T1401" s="67"/>
      <c r="U1401" s="36"/>
      <c r="V1401" s="36"/>
      <c r="W1401" s="36"/>
      <c r="X1401" s="36"/>
      <c r="Y1401" s="36"/>
      <c r="Z1401" s="36"/>
      <c r="AA1401" s="36"/>
      <c r="AB1401" s="36"/>
      <c r="AC1401" s="36"/>
      <c r="AD1401" s="36"/>
      <c r="AE1401" s="36"/>
      <c r="AT1401" s="19" t="s">
        <v>727</v>
      </c>
      <c r="AU1401" s="19" t="s">
        <v>87</v>
      </c>
    </row>
    <row r="1402" spans="1:65" s="15" customFormat="1" ht="11.25">
      <c r="B1402" s="223"/>
      <c r="C1402" s="224"/>
      <c r="D1402" s="195" t="s">
        <v>336</v>
      </c>
      <c r="E1402" s="225" t="s">
        <v>19</v>
      </c>
      <c r="F1402" s="226" t="s">
        <v>1879</v>
      </c>
      <c r="G1402" s="224"/>
      <c r="H1402" s="225" t="s">
        <v>19</v>
      </c>
      <c r="I1402" s="227"/>
      <c r="J1402" s="224"/>
      <c r="K1402" s="224"/>
      <c r="L1402" s="228"/>
      <c r="M1402" s="229"/>
      <c r="N1402" s="230"/>
      <c r="O1402" s="230"/>
      <c r="P1402" s="230"/>
      <c r="Q1402" s="230"/>
      <c r="R1402" s="230"/>
      <c r="S1402" s="230"/>
      <c r="T1402" s="231"/>
      <c r="AT1402" s="232" t="s">
        <v>336</v>
      </c>
      <c r="AU1402" s="232" t="s">
        <v>87</v>
      </c>
      <c r="AV1402" s="15" t="s">
        <v>84</v>
      </c>
      <c r="AW1402" s="15" t="s">
        <v>37</v>
      </c>
      <c r="AX1402" s="15" t="s">
        <v>76</v>
      </c>
      <c r="AY1402" s="232" t="s">
        <v>324</v>
      </c>
    </row>
    <row r="1403" spans="1:65" s="13" customFormat="1" ht="11.25">
      <c r="B1403" s="201"/>
      <c r="C1403" s="202"/>
      <c r="D1403" s="195" t="s">
        <v>336</v>
      </c>
      <c r="E1403" s="203" t="s">
        <v>19</v>
      </c>
      <c r="F1403" s="204" t="s">
        <v>1880</v>
      </c>
      <c r="G1403" s="202"/>
      <c r="H1403" s="205">
        <v>377</v>
      </c>
      <c r="I1403" s="206"/>
      <c r="J1403" s="202"/>
      <c r="K1403" s="202"/>
      <c r="L1403" s="207"/>
      <c r="M1403" s="208"/>
      <c r="N1403" s="209"/>
      <c r="O1403" s="209"/>
      <c r="P1403" s="209"/>
      <c r="Q1403" s="209"/>
      <c r="R1403" s="209"/>
      <c r="S1403" s="209"/>
      <c r="T1403" s="210"/>
      <c r="AT1403" s="211" t="s">
        <v>336</v>
      </c>
      <c r="AU1403" s="211" t="s">
        <v>87</v>
      </c>
      <c r="AV1403" s="13" t="s">
        <v>87</v>
      </c>
      <c r="AW1403" s="13" t="s">
        <v>37</v>
      </c>
      <c r="AX1403" s="13" t="s">
        <v>84</v>
      </c>
      <c r="AY1403" s="211" t="s">
        <v>324</v>
      </c>
    </row>
    <row r="1404" spans="1:65" s="2" customFormat="1" ht="24.2" customHeight="1">
      <c r="A1404" s="36"/>
      <c r="B1404" s="37"/>
      <c r="C1404" s="182" t="s">
        <v>1881</v>
      </c>
      <c r="D1404" s="182" t="s">
        <v>326</v>
      </c>
      <c r="E1404" s="183" t="s">
        <v>1882</v>
      </c>
      <c r="F1404" s="184" t="s">
        <v>1883</v>
      </c>
      <c r="G1404" s="185" t="s">
        <v>1530</v>
      </c>
      <c r="H1404" s="186">
        <v>1</v>
      </c>
      <c r="I1404" s="187"/>
      <c r="J1404" s="188">
        <f>ROUND(I1404*H1404,2)</f>
        <v>0</v>
      </c>
      <c r="K1404" s="184" t="s">
        <v>19</v>
      </c>
      <c r="L1404" s="41"/>
      <c r="M1404" s="189" t="s">
        <v>19</v>
      </c>
      <c r="N1404" s="190" t="s">
        <v>47</v>
      </c>
      <c r="O1404" s="66"/>
      <c r="P1404" s="191">
        <f>O1404*H1404</f>
        <v>0</v>
      </c>
      <c r="Q1404" s="191">
        <v>0</v>
      </c>
      <c r="R1404" s="191">
        <f>Q1404*H1404</f>
        <v>0</v>
      </c>
      <c r="S1404" s="191">
        <v>0</v>
      </c>
      <c r="T1404" s="192">
        <f>S1404*H1404</f>
        <v>0</v>
      </c>
      <c r="U1404" s="36"/>
      <c r="V1404" s="36"/>
      <c r="W1404" s="36"/>
      <c r="X1404" s="36"/>
      <c r="Y1404" s="36"/>
      <c r="Z1404" s="36"/>
      <c r="AA1404" s="36"/>
      <c r="AB1404" s="36"/>
      <c r="AC1404" s="36"/>
      <c r="AD1404" s="36"/>
      <c r="AE1404" s="36"/>
      <c r="AR1404" s="193" t="s">
        <v>330</v>
      </c>
      <c r="AT1404" s="193" t="s">
        <v>326</v>
      </c>
      <c r="AU1404" s="193" t="s">
        <v>87</v>
      </c>
      <c r="AY1404" s="19" t="s">
        <v>324</v>
      </c>
      <c r="BE1404" s="194">
        <f>IF(N1404="základní",J1404,0)</f>
        <v>0</v>
      </c>
      <c r="BF1404" s="194">
        <f>IF(N1404="snížená",J1404,0)</f>
        <v>0</v>
      </c>
      <c r="BG1404" s="194">
        <f>IF(N1404="zákl. přenesená",J1404,0)</f>
        <v>0</v>
      </c>
      <c r="BH1404" s="194">
        <f>IF(N1404="sníž. přenesená",J1404,0)</f>
        <v>0</v>
      </c>
      <c r="BI1404" s="194">
        <f>IF(N1404="nulová",J1404,0)</f>
        <v>0</v>
      </c>
      <c r="BJ1404" s="19" t="s">
        <v>84</v>
      </c>
      <c r="BK1404" s="194">
        <f>ROUND(I1404*H1404,2)</f>
        <v>0</v>
      </c>
      <c r="BL1404" s="19" t="s">
        <v>330</v>
      </c>
      <c r="BM1404" s="193" t="s">
        <v>1884</v>
      </c>
    </row>
    <row r="1405" spans="1:65" s="2" customFormat="1" ht="11.25">
      <c r="A1405" s="36"/>
      <c r="B1405" s="37"/>
      <c r="C1405" s="38"/>
      <c r="D1405" s="195" t="s">
        <v>332</v>
      </c>
      <c r="E1405" s="38"/>
      <c r="F1405" s="196" t="s">
        <v>1885</v>
      </c>
      <c r="G1405" s="38"/>
      <c r="H1405" s="38"/>
      <c r="I1405" s="197"/>
      <c r="J1405" s="38"/>
      <c r="K1405" s="38"/>
      <c r="L1405" s="41"/>
      <c r="M1405" s="198"/>
      <c r="N1405" s="199"/>
      <c r="O1405" s="66"/>
      <c r="P1405" s="66"/>
      <c r="Q1405" s="66"/>
      <c r="R1405" s="66"/>
      <c r="S1405" s="66"/>
      <c r="T1405" s="67"/>
      <c r="U1405" s="36"/>
      <c r="V1405" s="36"/>
      <c r="W1405" s="36"/>
      <c r="X1405" s="36"/>
      <c r="Y1405" s="36"/>
      <c r="Z1405" s="36"/>
      <c r="AA1405" s="36"/>
      <c r="AB1405" s="36"/>
      <c r="AC1405" s="36"/>
      <c r="AD1405" s="36"/>
      <c r="AE1405" s="36"/>
      <c r="AT1405" s="19" t="s">
        <v>332</v>
      </c>
      <c r="AU1405" s="19" t="s">
        <v>87</v>
      </c>
    </row>
    <row r="1406" spans="1:65" s="2" customFormat="1" ht="48.75">
      <c r="A1406" s="36"/>
      <c r="B1406" s="37"/>
      <c r="C1406" s="38"/>
      <c r="D1406" s="195" t="s">
        <v>727</v>
      </c>
      <c r="E1406" s="38"/>
      <c r="F1406" s="200" t="s">
        <v>1886</v>
      </c>
      <c r="G1406" s="38"/>
      <c r="H1406" s="38"/>
      <c r="I1406" s="197"/>
      <c r="J1406" s="38"/>
      <c r="K1406" s="38"/>
      <c r="L1406" s="41"/>
      <c r="M1406" s="198"/>
      <c r="N1406" s="199"/>
      <c r="O1406" s="66"/>
      <c r="P1406" s="66"/>
      <c r="Q1406" s="66"/>
      <c r="R1406" s="66"/>
      <c r="S1406" s="66"/>
      <c r="T1406" s="67"/>
      <c r="U1406" s="36"/>
      <c r="V1406" s="36"/>
      <c r="W1406" s="36"/>
      <c r="X1406" s="36"/>
      <c r="Y1406" s="36"/>
      <c r="Z1406" s="36"/>
      <c r="AA1406" s="36"/>
      <c r="AB1406" s="36"/>
      <c r="AC1406" s="36"/>
      <c r="AD1406" s="36"/>
      <c r="AE1406" s="36"/>
      <c r="AT1406" s="19" t="s">
        <v>727</v>
      </c>
      <c r="AU1406" s="19" t="s">
        <v>87</v>
      </c>
    </row>
    <row r="1407" spans="1:65" s="2" customFormat="1" ht="24.2" customHeight="1">
      <c r="A1407" s="36"/>
      <c r="B1407" s="37"/>
      <c r="C1407" s="182" t="s">
        <v>1887</v>
      </c>
      <c r="D1407" s="182" t="s">
        <v>326</v>
      </c>
      <c r="E1407" s="183" t="s">
        <v>1888</v>
      </c>
      <c r="F1407" s="184" t="s">
        <v>1889</v>
      </c>
      <c r="G1407" s="185" t="s">
        <v>1530</v>
      </c>
      <c r="H1407" s="186">
        <v>1</v>
      </c>
      <c r="I1407" s="187"/>
      <c r="J1407" s="188">
        <f>ROUND(I1407*H1407,2)</f>
        <v>0</v>
      </c>
      <c r="K1407" s="184" t="s">
        <v>19</v>
      </c>
      <c r="L1407" s="41"/>
      <c r="M1407" s="189" t="s">
        <v>19</v>
      </c>
      <c r="N1407" s="190" t="s">
        <v>47</v>
      </c>
      <c r="O1407" s="66"/>
      <c r="P1407" s="191">
        <f>O1407*H1407</f>
        <v>0</v>
      </c>
      <c r="Q1407" s="191">
        <v>0</v>
      </c>
      <c r="R1407" s="191">
        <f>Q1407*H1407</f>
        <v>0</v>
      </c>
      <c r="S1407" s="191">
        <v>0</v>
      </c>
      <c r="T1407" s="192">
        <f>S1407*H1407</f>
        <v>0</v>
      </c>
      <c r="U1407" s="36"/>
      <c r="V1407" s="36"/>
      <c r="W1407" s="36"/>
      <c r="X1407" s="36"/>
      <c r="Y1407" s="36"/>
      <c r="Z1407" s="36"/>
      <c r="AA1407" s="36"/>
      <c r="AB1407" s="36"/>
      <c r="AC1407" s="36"/>
      <c r="AD1407" s="36"/>
      <c r="AE1407" s="36"/>
      <c r="AR1407" s="193" t="s">
        <v>330</v>
      </c>
      <c r="AT1407" s="193" t="s">
        <v>326</v>
      </c>
      <c r="AU1407" s="193" t="s">
        <v>87</v>
      </c>
      <c r="AY1407" s="19" t="s">
        <v>324</v>
      </c>
      <c r="BE1407" s="194">
        <f>IF(N1407="základní",J1407,0)</f>
        <v>0</v>
      </c>
      <c r="BF1407" s="194">
        <f>IF(N1407="snížená",J1407,0)</f>
        <v>0</v>
      </c>
      <c r="BG1407" s="194">
        <f>IF(N1407="zákl. přenesená",J1407,0)</f>
        <v>0</v>
      </c>
      <c r="BH1407" s="194">
        <f>IF(N1407="sníž. přenesená",J1407,0)</f>
        <v>0</v>
      </c>
      <c r="BI1407" s="194">
        <f>IF(N1407="nulová",J1407,0)</f>
        <v>0</v>
      </c>
      <c r="BJ1407" s="19" t="s">
        <v>84</v>
      </c>
      <c r="BK1407" s="194">
        <f>ROUND(I1407*H1407,2)</f>
        <v>0</v>
      </c>
      <c r="BL1407" s="19" t="s">
        <v>330</v>
      </c>
      <c r="BM1407" s="193" t="s">
        <v>1890</v>
      </c>
    </row>
    <row r="1408" spans="1:65" s="2" customFormat="1" ht="11.25">
      <c r="A1408" s="36"/>
      <c r="B1408" s="37"/>
      <c r="C1408" s="38"/>
      <c r="D1408" s="195" t="s">
        <v>332</v>
      </c>
      <c r="E1408" s="38"/>
      <c r="F1408" s="196" t="s">
        <v>1883</v>
      </c>
      <c r="G1408" s="38"/>
      <c r="H1408" s="38"/>
      <c r="I1408" s="197"/>
      <c r="J1408" s="38"/>
      <c r="K1408" s="38"/>
      <c r="L1408" s="41"/>
      <c r="M1408" s="198"/>
      <c r="N1408" s="199"/>
      <c r="O1408" s="66"/>
      <c r="P1408" s="66"/>
      <c r="Q1408" s="66"/>
      <c r="R1408" s="66"/>
      <c r="S1408" s="66"/>
      <c r="T1408" s="67"/>
      <c r="U1408" s="36"/>
      <c r="V1408" s="36"/>
      <c r="W1408" s="36"/>
      <c r="X1408" s="36"/>
      <c r="Y1408" s="36"/>
      <c r="Z1408" s="36"/>
      <c r="AA1408" s="36"/>
      <c r="AB1408" s="36"/>
      <c r="AC1408" s="36"/>
      <c r="AD1408" s="36"/>
      <c r="AE1408" s="36"/>
      <c r="AT1408" s="19" t="s">
        <v>332</v>
      </c>
      <c r="AU1408" s="19" t="s">
        <v>87</v>
      </c>
    </row>
    <row r="1409" spans="1:65" s="2" customFormat="1" ht="24.2" customHeight="1">
      <c r="A1409" s="36"/>
      <c r="B1409" s="37"/>
      <c r="C1409" s="182" t="s">
        <v>1891</v>
      </c>
      <c r="D1409" s="182" t="s">
        <v>326</v>
      </c>
      <c r="E1409" s="183" t="s">
        <v>1892</v>
      </c>
      <c r="F1409" s="184" t="s">
        <v>1893</v>
      </c>
      <c r="G1409" s="185" t="s">
        <v>190</v>
      </c>
      <c r="H1409" s="186">
        <v>1</v>
      </c>
      <c r="I1409" s="187"/>
      <c r="J1409" s="188">
        <f>ROUND(I1409*H1409,2)</f>
        <v>0</v>
      </c>
      <c r="K1409" s="184" t="s">
        <v>19</v>
      </c>
      <c r="L1409" s="41"/>
      <c r="M1409" s="189" t="s">
        <v>19</v>
      </c>
      <c r="N1409" s="190" t="s">
        <v>47</v>
      </c>
      <c r="O1409" s="66"/>
      <c r="P1409" s="191">
        <f>O1409*H1409</f>
        <v>0</v>
      </c>
      <c r="Q1409" s="191">
        <v>0</v>
      </c>
      <c r="R1409" s="191">
        <f>Q1409*H1409</f>
        <v>0</v>
      </c>
      <c r="S1409" s="191">
        <v>0</v>
      </c>
      <c r="T1409" s="192">
        <f>S1409*H1409</f>
        <v>0</v>
      </c>
      <c r="U1409" s="36"/>
      <c r="V1409" s="36"/>
      <c r="W1409" s="36"/>
      <c r="X1409" s="36"/>
      <c r="Y1409" s="36"/>
      <c r="Z1409" s="36"/>
      <c r="AA1409" s="36"/>
      <c r="AB1409" s="36"/>
      <c r="AC1409" s="36"/>
      <c r="AD1409" s="36"/>
      <c r="AE1409" s="36"/>
      <c r="AR1409" s="193" t="s">
        <v>330</v>
      </c>
      <c r="AT1409" s="193" t="s">
        <v>326</v>
      </c>
      <c r="AU1409" s="193" t="s">
        <v>87</v>
      </c>
      <c r="AY1409" s="19" t="s">
        <v>324</v>
      </c>
      <c r="BE1409" s="194">
        <f>IF(N1409="základní",J1409,0)</f>
        <v>0</v>
      </c>
      <c r="BF1409" s="194">
        <f>IF(N1409="snížená",J1409,0)</f>
        <v>0</v>
      </c>
      <c r="BG1409" s="194">
        <f>IF(N1409="zákl. přenesená",J1409,0)</f>
        <v>0</v>
      </c>
      <c r="BH1409" s="194">
        <f>IF(N1409="sníž. přenesená",J1409,0)</f>
        <v>0</v>
      </c>
      <c r="BI1409" s="194">
        <f>IF(N1409="nulová",J1409,0)</f>
        <v>0</v>
      </c>
      <c r="BJ1409" s="19" t="s">
        <v>84</v>
      </c>
      <c r="BK1409" s="194">
        <f>ROUND(I1409*H1409,2)</f>
        <v>0</v>
      </c>
      <c r="BL1409" s="19" t="s">
        <v>330</v>
      </c>
      <c r="BM1409" s="193" t="s">
        <v>1894</v>
      </c>
    </row>
    <row r="1410" spans="1:65" s="2" customFormat="1" ht="11.25">
      <c r="A1410" s="36"/>
      <c r="B1410" s="37"/>
      <c r="C1410" s="38"/>
      <c r="D1410" s="195" t="s">
        <v>332</v>
      </c>
      <c r="E1410" s="38"/>
      <c r="F1410" s="196" t="s">
        <v>1895</v>
      </c>
      <c r="G1410" s="38"/>
      <c r="H1410" s="38"/>
      <c r="I1410" s="197"/>
      <c r="J1410" s="38"/>
      <c r="K1410" s="38"/>
      <c r="L1410" s="41"/>
      <c r="M1410" s="198"/>
      <c r="N1410" s="199"/>
      <c r="O1410" s="66"/>
      <c r="P1410" s="66"/>
      <c r="Q1410" s="66"/>
      <c r="R1410" s="66"/>
      <c r="S1410" s="66"/>
      <c r="T1410" s="67"/>
      <c r="U1410" s="36"/>
      <c r="V1410" s="36"/>
      <c r="W1410" s="36"/>
      <c r="X1410" s="36"/>
      <c r="Y1410" s="36"/>
      <c r="Z1410" s="36"/>
      <c r="AA1410" s="36"/>
      <c r="AB1410" s="36"/>
      <c r="AC1410" s="36"/>
      <c r="AD1410" s="36"/>
      <c r="AE1410" s="36"/>
      <c r="AT1410" s="19" t="s">
        <v>332</v>
      </c>
      <c r="AU1410" s="19" t="s">
        <v>87</v>
      </c>
    </row>
    <row r="1411" spans="1:65" s="13" customFormat="1" ht="11.25">
      <c r="B1411" s="201"/>
      <c r="C1411" s="202"/>
      <c r="D1411" s="195" t="s">
        <v>336</v>
      </c>
      <c r="E1411" s="203" t="s">
        <v>19</v>
      </c>
      <c r="F1411" s="204" t="s">
        <v>1896</v>
      </c>
      <c r="G1411" s="202"/>
      <c r="H1411" s="205">
        <v>1</v>
      </c>
      <c r="I1411" s="206"/>
      <c r="J1411" s="202"/>
      <c r="K1411" s="202"/>
      <c r="L1411" s="207"/>
      <c r="M1411" s="208"/>
      <c r="N1411" s="209"/>
      <c r="O1411" s="209"/>
      <c r="P1411" s="209"/>
      <c r="Q1411" s="209"/>
      <c r="R1411" s="209"/>
      <c r="S1411" s="209"/>
      <c r="T1411" s="210"/>
      <c r="AT1411" s="211" t="s">
        <v>336</v>
      </c>
      <c r="AU1411" s="211" t="s">
        <v>87</v>
      </c>
      <c r="AV1411" s="13" t="s">
        <v>87</v>
      </c>
      <c r="AW1411" s="13" t="s">
        <v>37</v>
      </c>
      <c r="AX1411" s="13" t="s">
        <v>84</v>
      </c>
      <c r="AY1411" s="211" t="s">
        <v>324</v>
      </c>
    </row>
    <row r="1412" spans="1:65" s="2" customFormat="1" ht="24.2" customHeight="1">
      <c r="A1412" s="36"/>
      <c r="B1412" s="37"/>
      <c r="C1412" s="182" t="s">
        <v>1897</v>
      </c>
      <c r="D1412" s="182" t="s">
        <v>326</v>
      </c>
      <c r="E1412" s="183" t="s">
        <v>1898</v>
      </c>
      <c r="F1412" s="184" t="s">
        <v>1899</v>
      </c>
      <c r="G1412" s="185" t="s">
        <v>1530</v>
      </c>
      <c r="H1412" s="186">
        <v>1</v>
      </c>
      <c r="I1412" s="187"/>
      <c r="J1412" s="188">
        <f>ROUND(I1412*H1412,2)</f>
        <v>0</v>
      </c>
      <c r="K1412" s="184" t="s">
        <v>19</v>
      </c>
      <c r="L1412" s="41"/>
      <c r="M1412" s="189" t="s">
        <v>19</v>
      </c>
      <c r="N1412" s="190" t="s">
        <v>47</v>
      </c>
      <c r="O1412" s="66"/>
      <c r="P1412" s="191">
        <f>O1412*H1412</f>
        <v>0</v>
      </c>
      <c r="Q1412" s="191">
        <v>0</v>
      </c>
      <c r="R1412" s="191">
        <f>Q1412*H1412</f>
        <v>0</v>
      </c>
      <c r="S1412" s="191">
        <v>0</v>
      </c>
      <c r="T1412" s="192">
        <f>S1412*H1412</f>
        <v>0</v>
      </c>
      <c r="U1412" s="36"/>
      <c r="V1412" s="36"/>
      <c r="W1412" s="36"/>
      <c r="X1412" s="36"/>
      <c r="Y1412" s="36"/>
      <c r="Z1412" s="36"/>
      <c r="AA1412" s="36"/>
      <c r="AB1412" s="36"/>
      <c r="AC1412" s="36"/>
      <c r="AD1412" s="36"/>
      <c r="AE1412" s="36"/>
      <c r="AR1412" s="193" t="s">
        <v>330</v>
      </c>
      <c r="AT1412" s="193" t="s">
        <v>326</v>
      </c>
      <c r="AU1412" s="193" t="s">
        <v>87</v>
      </c>
      <c r="AY1412" s="19" t="s">
        <v>324</v>
      </c>
      <c r="BE1412" s="194">
        <f>IF(N1412="základní",J1412,0)</f>
        <v>0</v>
      </c>
      <c r="BF1412" s="194">
        <f>IF(N1412="snížená",J1412,0)</f>
        <v>0</v>
      </c>
      <c r="BG1412" s="194">
        <f>IF(N1412="zákl. přenesená",J1412,0)</f>
        <v>0</v>
      </c>
      <c r="BH1412" s="194">
        <f>IF(N1412="sníž. přenesená",J1412,0)</f>
        <v>0</v>
      </c>
      <c r="BI1412" s="194">
        <f>IF(N1412="nulová",J1412,0)</f>
        <v>0</v>
      </c>
      <c r="BJ1412" s="19" t="s">
        <v>84</v>
      </c>
      <c r="BK1412" s="194">
        <f>ROUND(I1412*H1412,2)</f>
        <v>0</v>
      </c>
      <c r="BL1412" s="19" t="s">
        <v>330</v>
      </c>
      <c r="BM1412" s="193" t="s">
        <v>1900</v>
      </c>
    </row>
    <row r="1413" spans="1:65" s="2" customFormat="1" ht="48.75">
      <c r="A1413" s="36"/>
      <c r="B1413" s="37"/>
      <c r="C1413" s="38"/>
      <c r="D1413" s="195" t="s">
        <v>332</v>
      </c>
      <c r="E1413" s="38"/>
      <c r="F1413" s="196" t="s">
        <v>1901</v>
      </c>
      <c r="G1413" s="38"/>
      <c r="H1413" s="38"/>
      <c r="I1413" s="197"/>
      <c r="J1413" s="38"/>
      <c r="K1413" s="38"/>
      <c r="L1413" s="41"/>
      <c r="M1413" s="198"/>
      <c r="N1413" s="199"/>
      <c r="O1413" s="66"/>
      <c r="P1413" s="66"/>
      <c r="Q1413" s="66"/>
      <c r="R1413" s="66"/>
      <c r="S1413" s="66"/>
      <c r="T1413" s="67"/>
      <c r="U1413" s="36"/>
      <c r="V1413" s="36"/>
      <c r="W1413" s="36"/>
      <c r="X1413" s="36"/>
      <c r="Y1413" s="36"/>
      <c r="Z1413" s="36"/>
      <c r="AA1413" s="36"/>
      <c r="AB1413" s="36"/>
      <c r="AC1413" s="36"/>
      <c r="AD1413" s="36"/>
      <c r="AE1413" s="36"/>
      <c r="AT1413" s="19" t="s">
        <v>332</v>
      </c>
      <c r="AU1413" s="19" t="s">
        <v>87</v>
      </c>
    </row>
    <row r="1414" spans="1:65" s="13" customFormat="1" ht="11.25">
      <c r="B1414" s="201"/>
      <c r="C1414" s="202"/>
      <c r="D1414" s="195" t="s">
        <v>336</v>
      </c>
      <c r="E1414" s="203" t="s">
        <v>19</v>
      </c>
      <c r="F1414" s="204" t="s">
        <v>1902</v>
      </c>
      <c r="G1414" s="202"/>
      <c r="H1414" s="205">
        <v>1</v>
      </c>
      <c r="I1414" s="206"/>
      <c r="J1414" s="202"/>
      <c r="K1414" s="202"/>
      <c r="L1414" s="207"/>
      <c r="M1414" s="208"/>
      <c r="N1414" s="209"/>
      <c r="O1414" s="209"/>
      <c r="P1414" s="209"/>
      <c r="Q1414" s="209"/>
      <c r="R1414" s="209"/>
      <c r="S1414" s="209"/>
      <c r="T1414" s="210"/>
      <c r="AT1414" s="211" t="s">
        <v>336</v>
      </c>
      <c r="AU1414" s="211" t="s">
        <v>87</v>
      </c>
      <c r="AV1414" s="13" t="s">
        <v>87</v>
      </c>
      <c r="AW1414" s="13" t="s">
        <v>37</v>
      </c>
      <c r="AX1414" s="13" t="s">
        <v>84</v>
      </c>
      <c r="AY1414" s="211" t="s">
        <v>324</v>
      </c>
    </row>
    <row r="1415" spans="1:65" s="2" customFormat="1" ht="14.45" customHeight="1">
      <c r="A1415" s="36"/>
      <c r="B1415" s="37"/>
      <c r="C1415" s="182" t="s">
        <v>1903</v>
      </c>
      <c r="D1415" s="182" t="s">
        <v>326</v>
      </c>
      <c r="E1415" s="183" t="s">
        <v>1904</v>
      </c>
      <c r="F1415" s="184" t="s">
        <v>1905</v>
      </c>
      <c r="G1415" s="185" t="s">
        <v>190</v>
      </c>
      <c r="H1415" s="186">
        <v>3</v>
      </c>
      <c r="I1415" s="187"/>
      <c r="J1415" s="188">
        <f>ROUND(I1415*H1415,2)</f>
        <v>0</v>
      </c>
      <c r="K1415" s="184" t="s">
        <v>19</v>
      </c>
      <c r="L1415" s="41"/>
      <c r="M1415" s="189" t="s">
        <v>19</v>
      </c>
      <c r="N1415" s="190" t="s">
        <v>47</v>
      </c>
      <c r="O1415" s="66"/>
      <c r="P1415" s="191">
        <f>O1415*H1415</f>
        <v>0</v>
      </c>
      <c r="Q1415" s="191">
        <v>0</v>
      </c>
      <c r="R1415" s="191">
        <f>Q1415*H1415</f>
        <v>0</v>
      </c>
      <c r="S1415" s="191">
        <v>0</v>
      </c>
      <c r="T1415" s="192">
        <f>S1415*H1415</f>
        <v>0</v>
      </c>
      <c r="U1415" s="36"/>
      <c r="V1415" s="36"/>
      <c r="W1415" s="36"/>
      <c r="X1415" s="36"/>
      <c r="Y1415" s="36"/>
      <c r="Z1415" s="36"/>
      <c r="AA1415" s="36"/>
      <c r="AB1415" s="36"/>
      <c r="AC1415" s="36"/>
      <c r="AD1415" s="36"/>
      <c r="AE1415" s="36"/>
      <c r="AR1415" s="193" t="s">
        <v>330</v>
      </c>
      <c r="AT1415" s="193" t="s">
        <v>326</v>
      </c>
      <c r="AU1415" s="193" t="s">
        <v>87</v>
      </c>
      <c r="AY1415" s="19" t="s">
        <v>324</v>
      </c>
      <c r="BE1415" s="194">
        <f>IF(N1415="základní",J1415,0)</f>
        <v>0</v>
      </c>
      <c r="BF1415" s="194">
        <f>IF(N1415="snížená",J1415,0)</f>
        <v>0</v>
      </c>
      <c r="BG1415" s="194">
        <f>IF(N1415="zákl. přenesená",J1415,0)</f>
        <v>0</v>
      </c>
      <c r="BH1415" s="194">
        <f>IF(N1415="sníž. přenesená",J1415,0)</f>
        <v>0</v>
      </c>
      <c r="BI1415" s="194">
        <f>IF(N1415="nulová",J1415,0)</f>
        <v>0</v>
      </c>
      <c r="BJ1415" s="19" t="s">
        <v>84</v>
      </c>
      <c r="BK1415" s="194">
        <f>ROUND(I1415*H1415,2)</f>
        <v>0</v>
      </c>
      <c r="BL1415" s="19" t="s">
        <v>330</v>
      </c>
      <c r="BM1415" s="193" t="s">
        <v>1906</v>
      </c>
    </row>
    <row r="1416" spans="1:65" s="2" customFormat="1" ht="11.25">
      <c r="A1416" s="36"/>
      <c r="B1416" s="37"/>
      <c r="C1416" s="38"/>
      <c r="D1416" s="195" t="s">
        <v>332</v>
      </c>
      <c r="E1416" s="38"/>
      <c r="F1416" s="196" t="s">
        <v>1905</v>
      </c>
      <c r="G1416" s="38"/>
      <c r="H1416" s="38"/>
      <c r="I1416" s="197"/>
      <c r="J1416" s="38"/>
      <c r="K1416" s="38"/>
      <c r="L1416" s="41"/>
      <c r="M1416" s="198"/>
      <c r="N1416" s="199"/>
      <c r="O1416" s="66"/>
      <c r="P1416" s="66"/>
      <c r="Q1416" s="66"/>
      <c r="R1416" s="66"/>
      <c r="S1416" s="66"/>
      <c r="T1416" s="67"/>
      <c r="U1416" s="36"/>
      <c r="V1416" s="36"/>
      <c r="W1416" s="36"/>
      <c r="X1416" s="36"/>
      <c r="Y1416" s="36"/>
      <c r="Z1416" s="36"/>
      <c r="AA1416" s="36"/>
      <c r="AB1416" s="36"/>
      <c r="AC1416" s="36"/>
      <c r="AD1416" s="36"/>
      <c r="AE1416" s="36"/>
      <c r="AT1416" s="19" t="s">
        <v>332</v>
      </c>
      <c r="AU1416" s="19" t="s">
        <v>87</v>
      </c>
    </row>
    <row r="1417" spans="1:65" s="13" customFormat="1" ht="11.25">
      <c r="B1417" s="201"/>
      <c r="C1417" s="202"/>
      <c r="D1417" s="195" t="s">
        <v>336</v>
      </c>
      <c r="E1417" s="203" t="s">
        <v>19</v>
      </c>
      <c r="F1417" s="204" t="s">
        <v>1907</v>
      </c>
      <c r="G1417" s="202"/>
      <c r="H1417" s="205">
        <v>3</v>
      </c>
      <c r="I1417" s="206"/>
      <c r="J1417" s="202"/>
      <c r="K1417" s="202"/>
      <c r="L1417" s="207"/>
      <c r="M1417" s="208"/>
      <c r="N1417" s="209"/>
      <c r="O1417" s="209"/>
      <c r="P1417" s="209"/>
      <c r="Q1417" s="209"/>
      <c r="R1417" s="209"/>
      <c r="S1417" s="209"/>
      <c r="T1417" s="210"/>
      <c r="AT1417" s="211" t="s">
        <v>336</v>
      </c>
      <c r="AU1417" s="211" t="s">
        <v>87</v>
      </c>
      <c r="AV1417" s="13" t="s">
        <v>87</v>
      </c>
      <c r="AW1417" s="13" t="s">
        <v>37</v>
      </c>
      <c r="AX1417" s="13" t="s">
        <v>84</v>
      </c>
      <c r="AY1417" s="211" t="s">
        <v>324</v>
      </c>
    </row>
    <row r="1418" spans="1:65" s="2" customFormat="1" ht="14.45" customHeight="1">
      <c r="A1418" s="36"/>
      <c r="B1418" s="37"/>
      <c r="C1418" s="182" t="s">
        <v>1908</v>
      </c>
      <c r="D1418" s="182" t="s">
        <v>326</v>
      </c>
      <c r="E1418" s="183" t="s">
        <v>1909</v>
      </c>
      <c r="F1418" s="184" t="s">
        <v>1910</v>
      </c>
      <c r="G1418" s="185" t="s">
        <v>190</v>
      </c>
      <c r="H1418" s="186">
        <v>3</v>
      </c>
      <c r="I1418" s="187"/>
      <c r="J1418" s="188">
        <f>ROUND(I1418*H1418,2)</f>
        <v>0</v>
      </c>
      <c r="K1418" s="184" t="s">
        <v>19</v>
      </c>
      <c r="L1418" s="41"/>
      <c r="M1418" s="189" t="s">
        <v>19</v>
      </c>
      <c r="N1418" s="190" t="s">
        <v>47</v>
      </c>
      <c r="O1418" s="66"/>
      <c r="P1418" s="191">
        <f>O1418*H1418</f>
        <v>0</v>
      </c>
      <c r="Q1418" s="191">
        <v>0</v>
      </c>
      <c r="R1418" s="191">
        <f>Q1418*H1418</f>
        <v>0</v>
      </c>
      <c r="S1418" s="191">
        <v>0</v>
      </c>
      <c r="T1418" s="192">
        <f>S1418*H1418</f>
        <v>0</v>
      </c>
      <c r="U1418" s="36"/>
      <c r="V1418" s="36"/>
      <c r="W1418" s="36"/>
      <c r="X1418" s="36"/>
      <c r="Y1418" s="36"/>
      <c r="Z1418" s="36"/>
      <c r="AA1418" s="36"/>
      <c r="AB1418" s="36"/>
      <c r="AC1418" s="36"/>
      <c r="AD1418" s="36"/>
      <c r="AE1418" s="36"/>
      <c r="AR1418" s="193" t="s">
        <v>330</v>
      </c>
      <c r="AT1418" s="193" t="s">
        <v>326</v>
      </c>
      <c r="AU1418" s="193" t="s">
        <v>87</v>
      </c>
      <c r="AY1418" s="19" t="s">
        <v>324</v>
      </c>
      <c r="BE1418" s="194">
        <f>IF(N1418="základní",J1418,0)</f>
        <v>0</v>
      </c>
      <c r="BF1418" s="194">
        <f>IF(N1418="snížená",J1418,0)</f>
        <v>0</v>
      </c>
      <c r="BG1418" s="194">
        <f>IF(N1418="zákl. přenesená",J1418,0)</f>
        <v>0</v>
      </c>
      <c r="BH1418" s="194">
        <f>IF(N1418="sníž. přenesená",J1418,0)</f>
        <v>0</v>
      </c>
      <c r="BI1418" s="194">
        <f>IF(N1418="nulová",J1418,0)</f>
        <v>0</v>
      </c>
      <c r="BJ1418" s="19" t="s">
        <v>84</v>
      </c>
      <c r="BK1418" s="194">
        <f>ROUND(I1418*H1418,2)</f>
        <v>0</v>
      </c>
      <c r="BL1418" s="19" t="s">
        <v>330</v>
      </c>
      <c r="BM1418" s="193" t="s">
        <v>1911</v>
      </c>
    </row>
    <row r="1419" spans="1:65" s="2" customFormat="1" ht="11.25">
      <c r="A1419" s="36"/>
      <c r="B1419" s="37"/>
      <c r="C1419" s="38"/>
      <c r="D1419" s="195" t="s">
        <v>332</v>
      </c>
      <c r="E1419" s="38"/>
      <c r="F1419" s="196" t="s">
        <v>1910</v>
      </c>
      <c r="G1419" s="38"/>
      <c r="H1419" s="38"/>
      <c r="I1419" s="197"/>
      <c r="J1419" s="38"/>
      <c r="K1419" s="38"/>
      <c r="L1419" s="41"/>
      <c r="M1419" s="198"/>
      <c r="N1419" s="199"/>
      <c r="O1419" s="66"/>
      <c r="P1419" s="66"/>
      <c r="Q1419" s="66"/>
      <c r="R1419" s="66"/>
      <c r="S1419" s="66"/>
      <c r="T1419" s="67"/>
      <c r="U1419" s="36"/>
      <c r="V1419" s="36"/>
      <c r="W1419" s="36"/>
      <c r="X1419" s="36"/>
      <c r="Y1419" s="36"/>
      <c r="Z1419" s="36"/>
      <c r="AA1419" s="36"/>
      <c r="AB1419" s="36"/>
      <c r="AC1419" s="36"/>
      <c r="AD1419" s="36"/>
      <c r="AE1419" s="36"/>
      <c r="AT1419" s="19" t="s">
        <v>332</v>
      </c>
      <c r="AU1419" s="19" t="s">
        <v>87</v>
      </c>
    </row>
    <row r="1420" spans="1:65" s="2" customFormat="1" ht="14.45" customHeight="1">
      <c r="A1420" s="36"/>
      <c r="B1420" s="37"/>
      <c r="C1420" s="182" t="s">
        <v>1912</v>
      </c>
      <c r="D1420" s="182" t="s">
        <v>326</v>
      </c>
      <c r="E1420" s="183" t="s">
        <v>1913</v>
      </c>
      <c r="F1420" s="184" t="s">
        <v>1914</v>
      </c>
      <c r="G1420" s="185" t="s">
        <v>190</v>
      </c>
      <c r="H1420" s="186">
        <v>1</v>
      </c>
      <c r="I1420" s="187"/>
      <c r="J1420" s="188">
        <f>ROUND(I1420*H1420,2)</f>
        <v>0</v>
      </c>
      <c r="K1420" s="184" t="s">
        <v>19</v>
      </c>
      <c r="L1420" s="41"/>
      <c r="M1420" s="189" t="s">
        <v>19</v>
      </c>
      <c r="N1420" s="190" t="s">
        <v>47</v>
      </c>
      <c r="O1420" s="66"/>
      <c r="P1420" s="191">
        <f>O1420*H1420</f>
        <v>0</v>
      </c>
      <c r="Q1420" s="191">
        <v>0.21</v>
      </c>
      <c r="R1420" s="191">
        <f>Q1420*H1420</f>
        <v>0.21</v>
      </c>
      <c r="S1420" s="191">
        <v>0</v>
      </c>
      <c r="T1420" s="192">
        <f>S1420*H1420</f>
        <v>0</v>
      </c>
      <c r="U1420" s="36"/>
      <c r="V1420" s="36"/>
      <c r="W1420" s="36"/>
      <c r="X1420" s="36"/>
      <c r="Y1420" s="36"/>
      <c r="Z1420" s="36"/>
      <c r="AA1420" s="36"/>
      <c r="AB1420" s="36"/>
      <c r="AC1420" s="36"/>
      <c r="AD1420" s="36"/>
      <c r="AE1420" s="36"/>
      <c r="AR1420" s="193" t="s">
        <v>330</v>
      </c>
      <c r="AT1420" s="193" t="s">
        <v>326</v>
      </c>
      <c r="AU1420" s="193" t="s">
        <v>87</v>
      </c>
      <c r="AY1420" s="19" t="s">
        <v>324</v>
      </c>
      <c r="BE1420" s="194">
        <f>IF(N1420="základní",J1420,0)</f>
        <v>0</v>
      </c>
      <c r="BF1420" s="194">
        <f>IF(N1420="snížená",J1420,0)</f>
        <v>0</v>
      </c>
      <c r="BG1420" s="194">
        <f>IF(N1420="zákl. přenesená",J1420,0)</f>
        <v>0</v>
      </c>
      <c r="BH1420" s="194">
        <f>IF(N1420="sníž. přenesená",J1420,0)</f>
        <v>0</v>
      </c>
      <c r="BI1420" s="194">
        <f>IF(N1420="nulová",J1420,0)</f>
        <v>0</v>
      </c>
      <c r="BJ1420" s="19" t="s">
        <v>84</v>
      </c>
      <c r="BK1420" s="194">
        <f>ROUND(I1420*H1420,2)</f>
        <v>0</v>
      </c>
      <c r="BL1420" s="19" t="s">
        <v>330</v>
      </c>
      <c r="BM1420" s="193" t="s">
        <v>1915</v>
      </c>
    </row>
    <row r="1421" spans="1:65" s="2" customFormat="1" ht="11.25">
      <c r="A1421" s="36"/>
      <c r="B1421" s="37"/>
      <c r="C1421" s="38"/>
      <c r="D1421" s="195" t="s">
        <v>332</v>
      </c>
      <c r="E1421" s="38"/>
      <c r="F1421" s="196" t="s">
        <v>1916</v>
      </c>
      <c r="G1421" s="38"/>
      <c r="H1421" s="38"/>
      <c r="I1421" s="197"/>
      <c r="J1421" s="38"/>
      <c r="K1421" s="38"/>
      <c r="L1421" s="41"/>
      <c r="M1421" s="198"/>
      <c r="N1421" s="199"/>
      <c r="O1421" s="66"/>
      <c r="P1421" s="66"/>
      <c r="Q1421" s="66"/>
      <c r="R1421" s="66"/>
      <c r="S1421" s="66"/>
      <c r="T1421" s="67"/>
      <c r="U1421" s="36"/>
      <c r="V1421" s="36"/>
      <c r="W1421" s="36"/>
      <c r="X1421" s="36"/>
      <c r="Y1421" s="36"/>
      <c r="Z1421" s="36"/>
      <c r="AA1421" s="36"/>
      <c r="AB1421" s="36"/>
      <c r="AC1421" s="36"/>
      <c r="AD1421" s="36"/>
      <c r="AE1421" s="36"/>
      <c r="AT1421" s="19" t="s">
        <v>332</v>
      </c>
      <c r="AU1421" s="19" t="s">
        <v>87</v>
      </c>
    </row>
    <row r="1422" spans="1:65" s="13" customFormat="1" ht="11.25">
      <c r="B1422" s="201"/>
      <c r="C1422" s="202"/>
      <c r="D1422" s="195" t="s">
        <v>336</v>
      </c>
      <c r="E1422" s="203" t="s">
        <v>19</v>
      </c>
      <c r="F1422" s="204" t="s">
        <v>1917</v>
      </c>
      <c r="G1422" s="202"/>
      <c r="H1422" s="205">
        <v>1</v>
      </c>
      <c r="I1422" s="206"/>
      <c r="J1422" s="202"/>
      <c r="K1422" s="202"/>
      <c r="L1422" s="207"/>
      <c r="M1422" s="208"/>
      <c r="N1422" s="209"/>
      <c r="O1422" s="209"/>
      <c r="P1422" s="209"/>
      <c r="Q1422" s="209"/>
      <c r="R1422" s="209"/>
      <c r="S1422" s="209"/>
      <c r="T1422" s="210"/>
      <c r="AT1422" s="211" t="s">
        <v>336</v>
      </c>
      <c r="AU1422" s="211" t="s">
        <v>87</v>
      </c>
      <c r="AV1422" s="13" t="s">
        <v>87</v>
      </c>
      <c r="AW1422" s="13" t="s">
        <v>37</v>
      </c>
      <c r="AX1422" s="13" t="s">
        <v>84</v>
      </c>
      <c r="AY1422" s="211" t="s">
        <v>324</v>
      </c>
    </row>
    <row r="1423" spans="1:65" s="2" customFormat="1" ht="14.45" customHeight="1">
      <c r="A1423" s="36"/>
      <c r="B1423" s="37"/>
      <c r="C1423" s="182" t="s">
        <v>1918</v>
      </c>
      <c r="D1423" s="182" t="s">
        <v>326</v>
      </c>
      <c r="E1423" s="183" t="s">
        <v>1919</v>
      </c>
      <c r="F1423" s="184" t="s">
        <v>1920</v>
      </c>
      <c r="G1423" s="185" t="s">
        <v>190</v>
      </c>
      <c r="H1423" s="186">
        <v>1</v>
      </c>
      <c r="I1423" s="187"/>
      <c r="J1423" s="188">
        <f>ROUND(I1423*H1423,2)</f>
        <v>0</v>
      </c>
      <c r="K1423" s="184" t="s">
        <v>19</v>
      </c>
      <c r="L1423" s="41"/>
      <c r="M1423" s="189" t="s">
        <v>19</v>
      </c>
      <c r="N1423" s="190" t="s">
        <v>47</v>
      </c>
      <c r="O1423" s="66"/>
      <c r="P1423" s="191">
        <f>O1423*H1423</f>
        <v>0</v>
      </c>
      <c r="Q1423" s="191">
        <v>0</v>
      </c>
      <c r="R1423" s="191">
        <f>Q1423*H1423</f>
        <v>0</v>
      </c>
      <c r="S1423" s="191">
        <v>0</v>
      </c>
      <c r="T1423" s="192">
        <f>S1423*H1423</f>
        <v>0</v>
      </c>
      <c r="U1423" s="36"/>
      <c r="V1423" s="36"/>
      <c r="W1423" s="36"/>
      <c r="X1423" s="36"/>
      <c r="Y1423" s="36"/>
      <c r="Z1423" s="36"/>
      <c r="AA1423" s="36"/>
      <c r="AB1423" s="36"/>
      <c r="AC1423" s="36"/>
      <c r="AD1423" s="36"/>
      <c r="AE1423" s="36"/>
      <c r="AR1423" s="193" t="s">
        <v>330</v>
      </c>
      <c r="AT1423" s="193" t="s">
        <v>326</v>
      </c>
      <c r="AU1423" s="193" t="s">
        <v>87</v>
      </c>
      <c r="AY1423" s="19" t="s">
        <v>324</v>
      </c>
      <c r="BE1423" s="194">
        <f>IF(N1423="základní",J1423,0)</f>
        <v>0</v>
      </c>
      <c r="BF1423" s="194">
        <f>IF(N1423="snížená",J1423,0)</f>
        <v>0</v>
      </c>
      <c r="BG1423" s="194">
        <f>IF(N1423="zákl. přenesená",J1423,0)</f>
        <v>0</v>
      </c>
      <c r="BH1423" s="194">
        <f>IF(N1423="sníž. přenesená",J1423,0)</f>
        <v>0</v>
      </c>
      <c r="BI1423" s="194">
        <f>IF(N1423="nulová",J1423,0)</f>
        <v>0</v>
      </c>
      <c r="BJ1423" s="19" t="s">
        <v>84</v>
      </c>
      <c r="BK1423" s="194">
        <f>ROUND(I1423*H1423,2)</f>
        <v>0</v>
      </c>
      <c r="BL1423" s="19" t="s">
        <v>330</v>
      </c>
      <c r="BM1423" s="193" t="s">
        <v>1921</v>
      </c>
    </row>
    <row r="1424" spans="1:65" s="2" customFormat="1" ht="39">
      <c r="A1424" s="36"/>
      <c r="B1424" s="37"/>
      <c r="C1424" s="38"/>
      <c r="D1424" s="195" t="s">
        <v>332</v>
      </c>
      <c r="E1424" s="38"/>
      <c r="F1424" s="196" t="s">
        <v>1922</v>
      </c>
      <c r="G1424" s="38"/>
      <c r="H1424" s="38"/>
      <c r="I1424" s="197"/>
      <c r="J1424" s="38"/>
      <c r="K1424" s="38"/>
      <c r="L1424" s="41"/>
      <c r="M1424" s="198"/>
      <c r="N1424" s="199"/>
      <c r="O1424" s="66"/>
      <c r="P1424" s="66"/>
      <c r="Q1424" s="66"/>
      <c r="R1424" s="66"/>
      <c r="S1424" s="66"/>
      <c r="T1424" s="67"/>
      <c r="U1424" s="36"/>
      <c r="V1424" s="36"/>
      <c r="W1424" s="36"/>
      <c r="X1424" s="36"/>
      <c r="Y1424" s="36"/>
      <c r="Z1424" s="36"/>
      <c r="AA1424" s="36"/>
      <c r="AB1424" s="36"/>
      <c r="AC1424" s="36"/>
      <c r="AD1424" s="36"/>
      <c r="AE1424" s="36"/>
      <c r="AT1424" s="19" t="s">
        <v>332</v>
      </c>
      <c r="AU1424" s="19" t="s">
        <v>87</v>
      </c>
    </row>
    <row r="1425" spans="1:65" s="13" customFormat="1" ht="11.25">
      <c r="B1425" s="201"/>
      <c r="C1425" s="202"/>
      <c r="D1425" s="195" t="s">
        <v>336</v>
      </c>
      <c r="E1425" s="203" t="s">
        <v>19</v>
      </c>
      <c r="F1425" s="204" t="s">
        <v>1923</v>
      </c>
      <c r="G1425" s="202"/>
      <c r="H1425" s="205">
        <v>1</v>
      </c>
      <c r="I1425" s="206"/>
      <c r="J1425" s="202"/>
      <c r="K1425" s="202"/>
      <c r="L1425" s="207"/>
      <c r="M1425" s="208"/>
      <c r="N1425" s="209"/>
      <c r="O1425" s="209"/>
      <c r="P1425" s="209"/>
      <c r="Q1425" s="209"/>
      <c r="R1425" s="209"/>
      <c r="S1425" s="209"/>
      <c r="T1425" s="210"/>
      <c r="AT1425" s="211" t="s">
        <v>336</v>
      </c>
      <c r="AU1425" s="211" t="s">
        <v>87</v>
      </c>
      <c r="AV1425" s="13" t="s">
        <v>87</v>
      </c>
      <c r="AW1425" s="13" t="s">
        <v>37</v>
      </c>
      <c r="AX1425" s="13" t="s">
        <v>84</v>
      </c>
      <c r="AY1425" s="211" t="s">
        <v>324</v>
      </c>
    </row>
    <row r="1426" spans="1:65" s="12" customFormat="1" ht="22.9" customHeight="1">
      <c r="B1426" s="166"/>
      <c r="C1426" s="167"/>
      <c r="D1426" s="168" t="s">
        <v>75</v>
      </c>
      <c r="E1426" s="180" t="s">
        <v>1924</v>
      </c>
      <c r="F1426" s="180" t="s">
        <v>1925</v>
      </c>
      <c r="G1426" s="167"/>
      <c r="H1426" s="167"/>
      <c r="I1426" s="170"/>
      <c r="J1426" s="181">
        <f>BK1426</f>
        <v>0</v>
      </c>
      <c r="K1426" s="167"/>
      <c r="L1426" s="172"/>
      <c r="M1426" s="173"/>
      <c r="N1426" s="174"/>
      <c r="O1426" s="174"/>
      <c r="P1426" s="175">
        <f>SUM(P1427:P1494)</f>
        <v>0</v>
      </c>
      <c r="Q1426" s="174"/>
      <c r="R1426" s="175">
        <f>SUM(R1427:R1494)</f>
        <v>0</v>
      </c>
      <c r="S1426" s="174"/>
      <c r="T1426" s="176">
        <f>SUM(T1427:T1494)</f>
        <v>0</v>
      </c>
      <c r="AR1426" s="177" t="s">
        <v>84</v>
      </c>
      <c r="AT1426" s="178" t="s">
        <v>75</v>
      </c>
      <c r="AU1426" s="178" t="s">
        <v>84</v>
      </c>
      <c r="AY1426" s="177" t="s">
        <v>324</v>
      </c>
      <c r="BK1426" s="179">
        <f>SUM(BK1427:BK1494)</f>
        <v>0</v>
      </c>
    </row>
    <row r="1427" spans="1:65" s="2" customFormat="1" ht="14.45" customHeight="1">
      <c r="A1427" s="36"/>
      <c r="B1427" s="37"/>
      <c r="C1427" s="182" t="s">
        <v>1926</v>
      </c>
      <c r="D1427" s="182" t="s">
        <v>326</v>
      </c>
      <c r="E1427" s="183" t="s">
        <v>1927</v>
      </c>
      <c r="F1427" s="184" t="s">
        <v>1928</v>
      </c>
      <c r="G1427" s="185" t="s">
        <v>157</v>
      </c>
      <c r="H1427" s="186">
        <v>177.32</v>
      </c>
      <c r="I1427" s="187"/>
      <c r="J1427" s="188">
        <f>ROUND(I1427*H1427,2)</f>
        <v>0</v>
      </c>
      <c r="K1427" s="184" t="s">
        <v>329</v>
      </c>
      <c r="L1427" s="41"/>
      <c r="M1427" s="189" t="s">
        <v>19</v>
      </c>
      <c r="N1427" s="190" t="s">
        <v>47</v>
      </c>
      <c r="O1427" s="66"/>
      <c r="P1427" s="191">
        <f>O1427*H1427</f>
        <v>0</v>
      </c>
      <c r="Q1427" s="191">
        <v>0</v>
      </c>
      <c r="R1427" s="191">
        <f>Q1427*H1427</f>
        <v>0</v>
      </c>
      <c r="S1427" s="191">
        <v>0</v>
      </c>
      <c r="T1427" s="192">
        <f>S1427*H1427</f>
        <v>0</v>
      </c>
      <c r="U1427" s="36"/>
      <c r="V1427" s="36"/>
      <c r="W1427" s="36"/>
      <c r="X1427" s="36"/>
      <c r="Y1427" s="36"/>
      <c r="Z1427" s="36"/>
      <c r="AA1427" s="36"/>
      <c r="AB1427" s="36"/>
      <c r="AC1427" s="36"/>
      <c r="AD1427" s="36"/>
      <c r="AE1427" s="36"/>
      <c r="AR1427" s="193" t="s">
        <v>330</v>
      </c>
      <c r="AT1427" s="193" t="s">
        <v>326</v>
      </c>
      <c r="AU1427" s="193" t="s">
        <v>87</v>
      </c>
      <c r="AY1427" s="19" t="s">
        <v>324</v>
      </c>
      <c r="BE1427" s="194">
        <f>IF(N1427="základní",J1427,0)</f>
        <v>0</v>
      </c>
      <c r="BF1427" s="194">
        <f>IF(N1427="snížená",J1427,0)</f>
        <v>0</v>
      </c>
      <c r="BG1427" s="194">
        <f>IF(N1427="zákl. přenesená",J1427,0)</f>
        <v>0</v>
      </c>
      <c r="BH1427" s="194">
        <f>IF(N1427="sníž. přenesená",J1427,0)</f>
        <v>0</v>
      </c>
      <c r="BI1427" s="194">
        <f>IF(N1427="nulová",J1427,0)</f>
        <v>0</v>
      </c>
      <c r="BJ1427" s="19" t="s">
        <v>84</v>
      </c>
      <c r="BK1427" s="194">
        <f>ROUND(I1427*H1427,2)</f>
        <v>0</v>
      </c>
      <c r="BL1427" s="19" t="s">
        <v>330</v>
      </c>
      <c r="BM1427" s="193" t="s">
        <v>1929</v>
      </c>
    </row>
    <row r="1428" spans="1:65" s="2" customFormat="1" ht="11.25">
      <c r="A1428" s="36"/>
      <c r="B1428" s="37"/>
      <c r="C1428" s="38"/>
      <c r="D1428" s="195" t="s">
        <v>332</v>
      </c>
      <c r="E1428" s="38"/>
      <c r="F1428" s="196" t="s">
        <v>1930</v>
      </c>
      <c r="G1428" s="38"/>
      <c r="H1428" s="38"/>
      <c r="I1428" s="197"/>
      <c r="J1428" s="38"/>
      <c r="K1428" s="38"/>
      <c r="L1428" s="41"/>
      <c r="M1428" s="198"/>
      <c r="N1428" s="199"/>
      <c r="O1428" s="66"/>
      <c r="P1428" s="66"/>
      <c r="Q1428" s="66"/>
      <c r="R1428" s="66"/>
      <c r="S1428" s="66"/>
      <c r="T1428" s="67"/>
      <c r="U1428" s="36"/>
      <c r="V1428" s="36"/>
      <c r="W1428" s="36"/>
      <c r="X1428" s="36"/>
      <c r="Y1428" s="36"/>
      <c r="Z1428" s="36"/>
      <c r="AA1428" s="36"/>
      <c r="AB1428" s="36"/>
      <c r="AC1428" s="36"/>
      <c r="AD1428" s="36"/>
      <c r="AE1428" s="36"/>
      <c r="AT1428" s="19" t="s">
        <v>332</v>
      </c>
      <c r="AU1428" s="19" t="s">
        <v>87</v>
      </c>
    </row>
    <row r="1429" spans="1:65" s="2" customFormat="1" ht="78">
      <c r="A1429" s="36"/>
      <c r="B1429" s="37"/>
      <c r="C1429" s="38"/>
      <c r="D1429" s="195" t="s">
        <v>334</v>
      </c>
      <c r="E1429" s="38"/>
      <c r="F1429" s="200" t="s">
        <v>1931</v>
      </c>
      <c r="G1429" s="38"/>
      <c r="H1429" s="38"/>
      <c r="I1429" s="197"/>
      <c r="J1429" s="38"/>
      <c r="K1429" s="38"/>
      <c r="L1429" s="41"/>
      <c r="M1429" s="198"/>
      <c r="N1429" s="199"/>
      <c r="O1429" s="66"/>
      <c r="P1429" s="66"/>
      <c r="Q1429" s="66"/>
      <c r="R1429" s="66"/>
      <c r="S1429" s="66"/>
      <c r="T1429" s="67"/>
      <c r="U1429" s="36"/>
      <c r="V1429" s="36"/>
      <c r="W1429" s="36"/>
      <c r="X1429" s="36"/>
      <c r="Y1429" s="36"/>
      <c r="Z1429" s="36"/>
      <c r="AA1429" s="36"/>
      <c r="AB1429" s="36"/>
      <c r="AC1429" s="36"/>
      <c r="AD1429" s="36"/>
      <c r="AE1429" s="36"/>
      <c r="AT1429" s="19" t="s">
        <v>334</v>
      </c>
      <c r="AU1429" s="19" t="s">
        <v>87</v>
      </c>
    </row>
    <row r="1430" spans="1:65" s="13" customFormat="1" ht="11.25">
      <c r="B1430" s="201"/>
      <c r="C1430" s="202"/>
      <c r="D1430" s="195" t="s">
        <v>336</v>
      </c>
      <c r="E1430" s="203" t="s">
        <v>19</v>
      </c>
      <c r="F1430" s="204" t="s">
        <v>1932</v>
      </c>
      <c r="G1430" s="202"/>
      <c r="H1430" s="205">
        <v>177.32</v>
      </c>
      <c r="I1430" s="206"/>
      <c r="J1430" s="202"/>
      <c r="K1430" s="202"/>
      <c r="L1430" s="207"/>
      <c r="M1430" s="208"/>
      <c r="N1430" s="209"/>
      <c r="O1430" s="209"/>
      <c r="P1430" s="209"/>
      <c r="Q1430" s="209"/>
      <c r="R1430" s="209"/>
      <c r="S1430" s="209"/>
      <c r="T1430" s="210"/>
      <c r="AT1430" s="211" t="s">
        <v>336</v>
      </c>
      <c r="AU1430" s="211" t="s">
        <v>87</v>
      </c>
      <c r="AV1430" s="13" t="s">
        <v>87</v>
      </c>
      <c r="AW1430" s="13" t="s">
        <v>37</v>
      </c>
      <c r="AX1430" s="13" t="s">
        <v>84</v>
      </c>
      <c r="AY1430" s="211" t="s">
        <v>324</v>
      </c>
    </row>
    <row r="1431" spans="1:65" s="2" customFormat="1" ht="14.45" customHeight="1">
      <c r="A1431" s="36"/>
      <c r="B1431" s="37"/>
      <c r="C1431" s="182" t="s">
        <v>1933</v>
      </c>
      <c r="D1431" s="182" t="s">
        <v>326</v>
      </c>
      <c r="E1431" s="183" t="s">
        <v>1934</v>
      </c>
      <c r="F1431" s="184" t="s">
        <v>1935</v>
      </c>
      <c r="G1431" s="185" t="s">
        <v>157</v>
      </c>
      <c r="H1431" s="186">
        <v>4255.68</v>
      </c>
      <c r="I1431" s="187"/>
      <c r="J1431" s="188">
        <f>ROUND(I1431*H1431,2)</f>
        <v>0</v>
      </c>
      <c r="K1431" s="184" t="s">
        <v>329</v>
      </c>
      <c r="L1431" s="41"/>
      <c r="M1431" s="189" t="s">
        <v>19</v>
      </c>
      <c r="N1431" s="190" t="s">
        <v>47</v>
      </c>
      <c r="O1431" s="66"/>
      <c r="P1431" s="191">
        <f>O1431*H1431</f>
        <v>0</v>
      </c>
      <c r="Q1431" s="191">
        <v>0</v>
      </c>
      <c r="R1431" s="191">
        <f>Q1431*H1431</f>
        <v>0</v>
      </c>
      <c r="S1431" s="191">
        <v>0</v>
      </c>
      <c r="T1431" s="192">
        <f>S1431*H1431</f>
        <v>0</v>
      </c>
      <c r="U1431" s="36"/>
      <c r="V1431" s="36"/>
      <c r="W1431" s="36"/>
      <c r="X1431" s="36"/>
      <c r="Y1431" s="36"/>
      <c r="Z1431" s="36"/>
      <c r="AA1431" s="36"/>
      <c r="AB1431" s="36"/>
      <c r="AC1431" s="36"/>
      <c r="AD1431" s="36"/>
      <c r="AE1431" s="36"/>
      <c r="AR1431" s="193" t="s">
        <v>330</v>
      </c>
      <c r="AT1431" s="193" t="s">
        <v>326</v>
      </c>
      <c r="AU1431" s="193" t="s">
        <v>87</v>
      </c>
      <c r="AY1431" s="19" t="s">
        <v>324</v>
      </c>
      <c r="BE1431" s="194">
        <f>IF(N1431="základní",J1431,0)</f>
        <v>0</v>
      </c>
      <c r="BF1431" s="194">
        <f>IF(N1431="snížená",J1431,0)</f>
        <v>0</v>
      </c>
      <c r="BG1431" s="194">
        <f>IF(N1431="zákl. přenesená",J1431,0)</f>
        <v>0</v>
      </c>
      <c r="BH1431" s="194">
        <f>IF(N1431="sníž. přenesená",J1431,0)</f>
        <v>0</v>
      </c>
      <c r="BI1431" s="194">
        <f>IF(N1431="nulová",J1431,0)</f>
        <v>0</v>
      </c>
      <c r="BJ1431" s="19" t="s">
        <v>84</v>
      </c>
      <c r="BK1431" s="194">
        <f>ROUND(I1431*H1431,2)</f>
        <v>0</v>
      </c>
      <c r="BL1431" s="19" t="s">
        <v>330</v>
      </c>
      <c r="BM1431" s="193" t="s">
        <v>1936</v>
      </c>
    </row>
    <row r="1432" spans="1:65" s="2" customFormat="1" ht="11.25">
      <c r="A1432" s="36"/>
      <c r="B1432" s="37"/>
      <c r="C1432" s="38"/>
      <c r="D1432" s="195" t="s">
        <v>332</v>
      </c>
      <c r="E1432" s="38"/>
      <c r="F1432" s="196" t="s">
        <v>1937</v>
      </c>
      <c r="G1432" s="38"/>
      <c r="H1432" s="38"/>
      <c r="I1432" s="197"/>
      <c r="J1432" s="38"/>
      <c r="K1432" s="38"/>
      <c r="L1432" s="41"/>
      <c r="M1432" s="198"/>
      <c r="N1432" s="199"/>
      <c r="O1432" s="66"/>
      <c r="P1432" s="66"/>
      <c r="Q1432" s="66"/>
      <c r="R1432" s="66"/>
      <c r="S1432" s="66"/>
      <c r="T1432" s="67"/>
      <c r="U1432" s="36"/>
      <c r="V1432" s="36"/>
      <c r="W1432" s="36"/>
      <c r="X1432" s="36"/>
      <c r="Y1432" s="36"/>
      <c r="Z1432" s="36"/>
      <c r="AA1432" s="36"/>
      <c r="AB1432" s="36"/>
      <c r="AC1432" s="36"/>
      <c r="AD1432" s="36"/>
      <c r="AE1432" s="36"/>
      <c r="AT1432" s="19" t="s">
        <v>332</v>
      </c>
      <c r="AU1432" s="19" t="s">
        <v>87</v>
      </c>
    </row>
    <row r="1433" spans="1:65" s="2" customFormat="1" ht="78">
      <c r="A1433" s="36"/>
      <c r="B1433" s="37"/>
      <c r="C1433" s="38"/>
      <c r="D1433" s="195" t="s">
        <v>334</v>
      </c>
      <c r="E1433" s="38"/>
      <c r="F1433" s="200" t="s">
        <v>1931</v>
      </c>
      <c r="G1433" s="38"/>
      <c r="H1433" s="38"/>
      <c r="I1433" s="197"/>
      <c r="J1433" s="38"/>
      <c r="K1433" s="38"/>
      <c r="L1433" s="41"/>
      <c r="M1433" s="198"/>
      <c r="N1433" s="199"/>
      <c r="O1433" s="66"/>
      <c r="P1433" s="66"/>
      <c r="Q1433" s="66"/>
      <c r="R1433" s="66"/>
      <c r="S1433" s="66"/>
      <c r="T1433" s="67"/>
      <c r="U1433" s="36"/>
      <c r="V1433" s="36"/>
      <c r="W1433" s="36"/>
      <c r="X1433" s="36"/>
      <c r="Y1433" s="36"/>
      <c r="Z1433" s="36"/>
      <c r="AA1433" s="36"/>
      <c r="AB1433" s="36"/>
      <c r="AC1433" s="36"/>
      <c r="AD1433" s="36"/>
      <c r="AE1433" s="36"/>
      <c r="AT1433" s="19" t="s">
        <v>334</v>
      </c>
      <c r="AU1433" s="19" t="s">
        <v>87</v>
      </c>
    </row>
    <row r="1434" spans="1:65" s="13" customFormat="1" ht="11.25">
      <c r="B1434" s="201"/>
      <c r="C1434" s="202"/>
      <c r="D1434" s="195" t="s">
        <v>336</v>
      </c>
      <c r="E1434" s="203" t="s">
        <v>19</v>
      </c>
      <c r="F1434" s="204" t="s">
        <v>1938</v>
      </c>
      <c r="G1434" s="202"/>
      <c r="H1434" s="205">
        <v>4255.68</v>
      </c>
      <c r="I1434" s="206"/>
      <c r="J1434" s="202"/>
      <c r="K1434" s="202"/>
      <c r="L1434" s="207"/>
      <c r="M1434" s="208"/>
      <c r="N1434" s="209"/>
      <c r="O1434" s="209"/>
      <c r="P1434" s="209"/>
      <c r="Q1434" s="209"/>
      <c r="R1434" s="209"/>
      <c r="S1434" s="209"/>
      <c r="T1434" s="210"/>
      <c r="AT1434" s="211" t="s">
        <v>336</v>
      </c>
      <c r="AU1434" s="211" t="s">
        <v>87</v>
      </c>
      <c r="AV1434" s="13" t="s">
        <v>87</v>
      </c>
      <c r="AW1434" s="13" t="s">
        <v>37</v>
      </c>
      <c r="AX1434" s="13" t="s">
        <v>84</v>
      </c>
      <c r="AY1434" s="211" t="s">
        <v>324</v>
      </c>
    </row>
    <row r="1435" spans="1:65" s="2" customFormat="1" ht="14.45" customHeight="1">
      <c r="A1435" s="36"/>
      <c r="B1435" s="37"/>
      <c r="C1435" s="182" t="s">
        <v>1939</v>
      </c>
      <c r="D1435" s="182" t="s">
        <v>326</v>
      </c>
      <c r="E1435" s="183" t="s">
        <v>1940</v>
      </c>
      <c r="F1435" s="184" t="s">
        <v>1941</v>
      </c>
      <c r="G1435" s="185" t="s">
        <v>157</v>
      </c>
      <c r="H1435" s="186">
        <v>191.23500000000001</v>
      </c>
      <c r="I1435" s="187"/>
      <c r="J1435" s="188">
        <f>ROUND(I1435*H1435,2)</f>
        <v>0</v>
      </c>
      <c r="K1435" s="184" t="s">
        <v>329</v>
      </c>
      <c r="L1435" s="41"/>
      <c r="M1435" s="189" t="s">
        <v>19</v>
      </c>
      <c r="N1435" s="190" t="s">
        <v>47</v>
      </c>
      <c r="O1435" s="66"/>
      <c r="P1435" s="191">
        <f>O1435*H1435</f>
        <v>0</v>
      </c>
      <c r="Q1435" s="191">
        <v>0</v>
      </c>
      <c r="R1435" s="191">
        <f>Q1435*H1435</f>
        <v>0</v>
      </c>
      <c r="S1435" s="191">
        <v>0</v>
      </c>
      <c r="T1435" s="192">
        <f>S1435*H1435</f>
        <v>0</v>
      </c>
      <c r="U1435" s="36"/>
      <c r="V1435" s="36"/>
      <c r="W1435" s="36"/>
      <c r="X1435" s="36"/>
      <c r="Y1435" s="36"/>
      <c r="Z1435" s="36"/>
      <c r="AA1435" s="36"/>
      <c r="AB1435" s="36"/>
      <c r="AC1435" s="36"/>
      <c r="AD1435" s="36"/>
      <c r="AE1435" s="36"/>
      <c r="AR1435" s="193" t="s">
        <v>330</v>
      </c>
      <c r="AT1435" s="193" t="s">
        <v>326</v>
      </c>
      <c r="AU1435" s="193" t="s">
        <v>87</v>
      </c>
      <c r="AY1435" s="19" t="s">
        <v>324</v>
      </c>
      <c r="BE1435" s="194">
        <f>IF(N1435="základní",J1435,0)</f>
        <v>0</v>
      </c>
      <c r="BF1435" s="194">
        <f>IF(N1435="snížená",J1435,0)</f>
        <v>0</v>
      </c>
      <c r="BG1435" s="194">
        <f>IF(N1435="zákl. přenesená",J1435,0)</f>
        <v>0</v>
      </c>
      <c r="BH1435" s="194">
        <f>IF(N1435="sníž. přenesená",J1435,0)</f>
        <v>0</v>
      </c>
      <c r="BI1435" s="194">
        <f>IF(N1435="nulová",J1435,0)</f>
        <v>0</v>
      </c>
      <c r="BJ1435" s="19" t="s">
        <v>84</v>
      </c>
      <c r="BK1435" s="194">
        <f>ROUND(I1435*H1435,2)</f>
        <v>0</v>
      </c>
      <c r="BL1435" s="19" t="s">
        <v>330</v>
      </c>
      <c r="BM1435" s="193" t="s">
        <v>1942</v>
      </c>
    </row>
    <row r="1436" spans="1:65" s="2" customFormat="1" ht="11.25">
      <c r="A1436" s="36"/>
      <c r="B1436" s="37"/>
      <c r="C1436" s="38"/>
      <c r="D1436" s="195" t="s">
        <v>332</v>
      </c>
      <c r="E1436" s="38"/>
      <c r="F1436" s="196" t="s">
        <v>1943</v>
      </c>
      <c r="G1436" s="38"/>
      <c r="H1436" s="38"/>
      <c r="I1436" s="197"/>
      <c r="J1436" s="38"/>
      <c r="K1436" s="38"/>
      <c r="L1436" s="41"/>
      <c r="M1436" s="198"/>
      <c r="N1436" s="199"/>
      <c r="O1436" s="66"/>
      <c r="P1436" s="66"/>
      <c r="Q1436" s="66"/>
      <c r="R1436" s="66"/>
      <c r="S1436" s="66"/>
      <c r="T1436" s="67"/>
      <c r="U1436" s="36"/>
      <c r="V1436" s="36"/>
      <c r="W1436" s="36"/>
      <c r="X1436" s="36"/>
      <c r="Y1436" s="36"/>
      <c r="Z1436" s="36"/>
      <c r="AA1436" s="36"/>
      <c r="AB1436" s="36"/>
      <c r="AC1436" s="36"/>
      <c r="AD1436" s="36"/>
      <c r="AE1436" s="36"/>
      <c r="AT1436" s="19" t="s">
        <v>332</v>
      </c>
      <c r="AU1436" s="19" t="s">
        <v>87</v>
      </c>
    </row>
    <row r="1437" spans="1:65" s="2" customFormat="1" ht="78">
      <c r="A1437" s="36"/>
      <c r="B1437" s="37"/>
      <c r="C1437" s="38"/>
      <c r="D1437" s="195" t="s">
        <v>334</v>
      </c>
      <c r="E1437" s="38"/>
      <c r="F1437" s="200" t="s">
        <v>1931</v>
      </c>
      <c r="G1437" s="38"/>
      <c r="H1437" s="38"/>
      <c r="I1437" s="197"/>
      <c r="J1437" s="38"/>
      <c r="K1437" s="38"/>
      <c r="L1437" s="41"/>
      <c r="M1437" s="198"/>
      <c r="N1437" s="199"/>
      <c r="O1437" s="66"/>
      <c r="P1437" s="66"/>
      <c r="Q1437" s="66"/>
      <c r="R1437" s="66"/>
      <c r="S1437" s="66"/>
      <c r="T1437" s="67"/>
      <c r="U1437" s="36"/>
      <c r="V1437" s="36"/>
      <c r="W1437" s="36"/>
      <c r="X1437" s="36"/>
      <c r="Y1437" s="36"/>
      <c r="Z1437" s="36"/>
      <c r="AA1437" s="36"/>
      <c r="AB1437" s="36"/>
      <c r="AC1437" s="36"/>
      <c r="AD1437" s="36"/>
      <c r="AE1437" s="36"/>
      <c r="AT1437" s="19" t="s">
        <v>334</v>
      </c>
      <c r="AU1437" s="19" t="s">
        <v>87</v>
      </c>
    </row>
    <row r="1438" spans="1:65" s="13" customFormat="1" ht="11.25">
      <c r="B1438" s="201"/>
      <c r="C1438" s="202"/>
      <c r="D1438" s="195" t="s">
        <v>336</v>
      </c>
      <c r="E1438" s="203" t="s">
        <v>19</v>
      </c>
      <c r="F1438" s="204" t="s">
        <v>1944</v>
      </c>
      <c r="G1438" s="202"/>
      <c r="H1438" s="205">
        <v>181.35</v>
      </c>
      <c r="I1438" s="206"/>
      <c r="J1438" s="202"/>
      <c r="K1438" s="202"/>
      <c r="L1438" s="207"/>
      <c r="M1438" s="208"/>
      <c r="N1438" s="209"/>
      <c r="O1438" s="209"/>
      <c r="P1438" s="209"/>
      <c r="Q1438" s="209"/>
      <c r="R1438" s="209"/>
      <c r="S1438" s="209"/>
      <c r="T1438" s="210"/>
      <c r="AT1438" s="211" t="s">
        <v>336</v>
      </c>
      <c r="AU1438" s="211" t="s">
        <v>87</v>
      </c>
      <c r="AV1438" s="13" t="s">
        <v>87</v>
      </c>
      <c r="AW1438" s="13" t="s">
        <v>37</v>
      </c>
      <c r="AX1438" s="13" t="s">
        <v>76</v>
      </c>
      <c r="AY1438" s="211" t="s">
        <v>324</v>
      </c>
    </row>
    <row r="1439" spans="1:65" s="13" customFormat="1" ht="11.25">
      <c r="B1439" s="201"/>
      <c r="C1439" s="202"/>
      <c r="D1439" s="195" t="s">
        <v>336</v>
      </c>
      <c r="E1439" s="203" t="s">
        <v>19</v>
      </c>
      <c r="F1439" s="204" t="s">
        <v>1945</v>
      </c>
      <c r="G1439" s="202"/>
      <c r="H1439" s="205">
        <v>2.25</v>
      </c>
      <c r="I1439" s="206"/>
      <c r="J1439" s="202"/>
      <c r="K1439" s="202"/>
      <c r="L1439" s="207"/>
      <c r="M1439" s="208"/>
      <c r="N1439" s="209"/>
      <c r="O1439" s="209"/>
      <c r="P1439" s="209"/>
      <c r="Q1439" s="209"/>
      <c r="R1439" s="209"/>
      <c r="S1439" s="209"/>
      <c r="T1439" s="210"/>
      <c r="AT1439" s="211" t="s">
        <v>336</v>
      </c>
      <c r="AU1439" s="211" t="s">
        <v>87</v>
      </c>
      <c r="AV1439" s="13" t="s">
        <v>87</v>
      </c>
      <c r="AW1439" s="13" t="s">
        <v>37</v>
      </c>
      <c r="AX1439" s="13" t="s">
        <v>76</v>
      </c>
      <c r="AY1439" s="211" t="s">
        <v>324</v>
      </c>
    </row>
    <row r="1440" spans="1:65" s="13" customFormat="1" ht="11.25">
      <c r="B1440" s="201"/>
      <c r="C1440" s="202"/>
      <c r="D1440" s="195" t="s">
        <v>336</v>
      </c>
      <c r="E1440" s="203" t="s">
        <v>19</v>
      </c>
      <c r="F1440" s="204" t="s">
        <v>1946</v>
      </c>
      <c r="G1440" s="202"/>
      <c r="H1440" s="205">
        <v>7.5430000000000001</v>
      </c>
      <c r="I1440" s="206"/>
      <c r="J1440" s="202"/>
      <c r="K1440" s="202"/>
      <c r="L1440" s="207"/>
      <c r="M1440" s="208"/>
      <c r="N1440" s="209"/>
      <c r="O1440" s="209"/>
      <c r="P1440" s="209"/>
      <c r="Q1440" s="209"/>
      <c r="R1440" s="209"/>
      <c r="S1440" s="209"/>
      <c r="T1440" s="210"/>
      <c r="AT1440" s="211" t="s">
        <v>336</v>
      </c>
      <c r="AU1440" s="211" t="s">
        <v>87</v>
      </c>
      <c r="AV1440" s="13" t="s">
        <v>87</v>
      </c>
      <c r="AW1440" s="13" t="s">
        <v>37</v>
      </c>
      <c r="AX1440" s="13" t="s">
        <v>76</v>
      </c>
      <c r="AY1440" s="211" t="s">
        <v>324</v>
      </c>
    </row>
    <row r="1441" spans="1:65" s="13" customFormat="1" ht="11.25">
      <c r="B1441" s="201"/>
      <c r="C1441" s="202"/>
      <c r="D1441" s="195" t="s">
        <v>336</v>
      </c>
      <c r="E1441" s="203" t="s">
        <v>19</v>
      </c>
      <c r="F1441" s="204" t="s">
        <v>1947</v>
      </c>
      <c r="G1441" s="202"/>
      <c r="H1441" s="205">
        <v>9.1999999999999998E-2</v>
      </c>
      <c r="I1441" s="206"/>
      <c r="J1441" s="202"/>
      <c r="K1441" s="202"/>
      <c r="L1441" s="207"/>
      <c r="M1441" s="208"/>
      <c r="N1441" s="209"/>
      <c r="O1441" s="209"/>
      <c r="P1441" s="209"/>
      <c r="Q1441" s="209"/>
      <c r="R1441" s="209"/>
      <c r="S1441" s="209"/>
      <c r="T1441" s="210"/>
      <c r="AT1441" s="211" t="s">
        <v>336</v>
      </c>
      <c r="AU1441" s="211" t="s">
        <v>87</v>
      </c>
      <c r="AV1441" s="13" t="s">
        <v>87</v>
      </c>
      <c r="AW1441" s="13" t="s">
        <v>37</v>
      </c>
      <c r="AX1441" s="13" t="s">
        <v>76</v>
      </c>
      <c r="AY1441" s="211" t="s">
        <v>324</v>
      </c>
    </row>
    <row r="1442" spans="1:65" s="14" customFormat="1" ht="11.25">
      <c r="B1442" s="212"/>
      <c r="C1442" s="213"/>
      <c r="D1442" s="195" t="s">
        <v>336</v>
      </c>
      <c r="E1442" s="214" t="s">
        <v>19</v>
      </c>
      <c r="F1442" s="215" t="s">
        <v>349</v>
      </c>
      <c r="G1442" s="213"/>
      <c r="H1442" s="216">
        <v>191.23500000000001</v>
      </c>
      <c r="I1442" s="217"/>
      <c r="J1442" s="213"/>
      <c r="K1442" s="213"/>
      <c r="L1442" s="218"/>
      <c r="M1442" s="219"/>
      <c r="N1442" s="220"/>
      <c r="O1442" s="220"/>
      <c r="P1442" s="220"/>
      <c r="Q1442" s="220"/>
      <c r="R1442" s="220"/>
      <c r="S1442" s="220"/>
      <c r="T1442" s="221"/>
      <c r="AT1442" s="222" t="s">
        <v>336</v>
      </c>
      <c r="AU1442" s="222" t="s">
        <v>87</v>
      </c>
      <c r="AV1442" s="14" t="s">
        <v>330</v>
      </c>
      <c r="AW1442" s="14" t="s">
        <v>37</v>
      </c>
      <c r="AX1442" s="14" t="s">
        <v>84</v>
      </c>
      <c r="AY1442" s="222" t="s">
        <v>324</v>
      </c>
    </row>
    <row r="1443" spans="1:65" s="2" customFormat="1" ht="14.45" customHeight="1">
      <c r="A1443" s="36"/>
      <c r="B1443" s="37"/>
      <c r="C1443" s="182" t="s">
        <v>1948</v>
      </c>
      <c r="D1443" s="182" t="s">
        <v>326</v>
      </c>
      <c r="E1443" s="183" t="s">
        <v>1949</v>
      </c>
      <c r="F1443" s="184" t="s">
        <v>1950</v>
      </c>
      <c r="G1443" s="185" t="s">
        <v>157</v>
      </c>
      <c r="H1443" s="186">
        <v>9179.64</v>
      </c>
      <c r="I1443" s="187"/>
      <c r="J1443" s="188">
        <f>ROUND(I1443*H1443,2)</f>
        <v>0</v>
      </c>
      <c r="K1443" s="184" t="s">
        <v>329</v>
      </c>
      <c r="L1443" s="41"/>
      <c r="M1443" s="189" t="s">
        <v>19</v>
      </c>
      <c r="N1443" s="190" t="s">
        <v>47</v>
      </c>
      <c r="O1443" s="66"/>
      <c r="P1443" s="191">
        <f>O1443*H1443</f>
        <v>0</v>
      </c>
      <c r="Q1443" s="191">
        <v>0</v>
      </c>
      <c r="R1443" s="191">
        <f>Q1443*H1443</f>
        <v>0</v>
      </c>
      <c r="S1443" s="191">
        <v>0</v>
      </c>
      <c r="T1443" s="192">
        <f>S1443*H1443</f>
        <v>0</v>
      </c>
      <c r="U1443" s="36"/>
      <c r="V1443" s="36"/>
      <c r="W1443" s="36"/>
      <c r="X1443" s="36"/>
      <c r="Y1443" s="36"/>
      <c r="Z1443" s="36"/>
      <c r="AA1443" s="36"/>
      <c r="AB1443" s="36"/>
      <c r="AC1443" s="36"/>
      <c r="AD1443" s="36"/>
      <c r="AE1443" s="36"/>
      <c r="AR1443" s="193" t="s">
        <v>330</v>
      </c>
      <c r="AT1443" s="193" t="s">
        <v>326</v>
      </c>
      <c r="AU1443" s="193" t="s">
        <v>87</v>
      </c>
      <c r="AY1443" s="19" t="s">
        <v>324</v>
      </c>
      <c r="BE1443" s="194">
        <f>IF(N1443="základní",J1443,0)</f>
        <v>0</v>
      </c>
      <c r="BF1443" s="194">
        <f>IF(N1443="snížená",J1443,0)</f>
        <v>0</v>
      </c>
      <c r="BG1443" s="194">
        <f>IF(N1443="zákl. přenesená",J1443,0)</f>
        <v>0</v>
      </c>
      <c r="BH1443" s="194">
        <f>IF(N1443="sníž. přenesená",J1443,0)</f>
        <v>0</v>
      </c>
      <c r="BI1443" s="194">
        <f>IF(N1443="nulová",J1443,0)</f>
        <v>0</v>
      </c>
      <c r="BJ1443" s="19" t="s">
        <v>84</v>
      </c>
      <c r="BK1443" s="194">
        <f>ROUND(I1443*H1443,2)</f>
        <v>0</v>
      </c>
      <c r="BL1443" s="19" t="s">
        <v>330</v>
      </c>
      <c r="BM1443" s="193" t="s">
        <v>1951</v>
      </c>
    </row>
    <row r="1444" spans="1:65" s="2" customFormat="1" ht="11.25">
      <c r="A1444" s="36"/>
      <c r="B1444" s="37"/>
      <c r="C1444" s="38"/>
      <c r="D1444" s="195" t="s">
        <v>332</v>
      </c>
      <c r="E1444" s="38"/>
      <c r="F1444" s="196" t="s">
        <v>1937</v>
      </c>
      <c r="G1444" s="38"/>
      <c r="H1444" s="38"/>
      <c r="I1444" s="197"/>
      <c r="J1444" s="38"/>
      <c r="K1444" s="38"/>
      <c r="L1444" s="41"/>
      <c r="M1444" s="198"/>
      <c r="N1444" s="199"/>
      <c r="O1444" s="66"/>
      <c r="P1444" s="66"/>
      <c r="Q1444" s="66"/>
      <c r="R1444" s="66"/>
      <c r="S1444" s="66"/>
      <c r="T1444" s="67"/>
      <c r="U1444" s="36"/>
      <c r="V1444" s="36"/>
      <c r="W1444" s="36"/>
      <c r="X1444" s="36"/>
      <c r="Y1444" s="36"/>
      <c r="Z1444" s="36"/>
      <c r="AA1444" s="36"/>
      <c r="AB1444" s="36"/>
      <c r="AC1444" s="36"/>
      <c r="AD1444" s="36"/>
      <c r="AE1444" s="36"/>
      <c r="AT1444" s="19" t="s">
        <v>332</v>
      </c>
      <c r="AU1444" s="19" t="s">
        <v>87</v>
      </c>
    </row>
    <row r="1445" spans="1:65" s="2" customFormat="1" ht="78">
      <c r="A1445" s="36"/>
      <c r="B1445" s="37"/>
      <c r="C1445" s="38"/>
      <c r="D1445" s="195" t="s">
        <v>334</v>
      </c>
      <c r="E1445" s="38"/>
      <c r="F1445" s="200" t="s">
        <v>1931</v>
      </c>
      <c r="G1445" s="38"/>
      <c r="H1445" s="38"/>
      <c r="I1445" s="197"/>
      <c r="J1445" s="38"/>
      <c r="K1445" s="38"/>
      <c r="L1445" s="41"/>
      <c r="M1445" s="198"/>
      <c r="N1445" s="199"/>
      <c r="O1445" s="66"/>
      <c r="P1445" s="66"/>
      <c r="Q1445" s="66"/>
      <c r="R1445" s="66"/>
      <c r="S1445" s="66"/>
      <c r="T1445" s="67"/>
      <c r="U1445" s="36"/>
      <c r="V1445" s="36"/>
      <c r="W1445" s="36"/>
      <c r="X1445" s="36"/>
      <c r="Y1445" s="36"/>
      <c r="Z1445" s="36"/>
      <c r="AA1445" s="36"/>
      <c r="AB1445" s="36"/>
      <c r="AC1445" s="36"/>
      <c r="AD1445" s="36"/>
      <c r="AE1445" s="36"/>
      <c r="AT1445" s="19" t="s">
        <v>334</v>
      </c>
      <c r="AU1445" s="19" t="s">
        <v>87</v>
      </c>
    </row>
    <row r="1446" spans="1:65" s="13" customFormat="1" ht="11.25">
      <c r="B1446" s="201"/>
      <c r="C1446" s="202"/>
      <c r="D1446" s="195" t="s">
        <v>336</v>
      </c>
      <c r="E1446" s="203" t="s">
        <v>19</v>
      </c>
      <c r="F1446" s="204" t="s">
        <v>1952</v>
      </c>
      <c r="G1446" s="202"/>
      <c r="H1446" s="205">
        <v>8886.15</v>
      </c>
      <c r="I1446" s="206"/>
      <c r="J1446" s="202"/>
      <c r="K1446" s="202"/>
      <c r="L1446" s="207"/>
      <c r="M1446" s="208"/>
      <c r="N1446" s="209"/>
      <c r="O1446" s="209"/>
      <c r="P1446" s="209"/>
      <c r="Q1446" s="209"/>
      <c r="R1446" s="209"/>
      <c r="S1446" s="209"/>
      <c r="T1446" s="210"/>
      <c r="AT1446" s="211" t="s">
        <v>336</v>
      </c>
      <c r="AU1446" s="211" t="s">
        <v>87</v>
      </c>
      <c r="AV1446" s="13" t="s">
        <v>87</v>
      </c>
      <c r="AW1446" s="13" t="s">
        <v>37</v>
      </c>
      <c r="AX1446" s="13" t="s">
        <v>76</v>
      </c>
      <c r="AY1446" s="211" t="s">
        <v>324</v>
      </c>
    </row>
    <row r="1447" spans="1:65" s="13" customFormat="1" ht="11.25">
      <c r="B1447" s="201"/>
      <c r="C1447" s="202"/>
      <c r="D1447" s="195" t="s">
        <v>336</v>
      </c>
      <c r="E1447" s="203" t="s">
        <v>19</v>
      </c>
      <c r="F1447" s="204" t="s">
        <v>1953</v>
      </c>
      <c r="G1447" s="202"/>
      <c r="H1447" s="205">
        <v>110.25</v>
      </c>
      <c r="I1447" s="206"/>
      <c r="J1447" s="202"/>
      <c r="K1447" s="202"/>
      <c r="L1447" s="207"/>
      <c r="M1447" s="208"/>
      <c r="N1447" s="209"/>
      <c r="O1447" s="209"/>
      <c r="P1447" s="209"/>
      <c r="Q1447" s="209"/>
      <c r="R1447" s="209"/>
      <c r="S1447" s="209"/>
      <c r="T1447" s="210"/>
      <c r="AT1447" s="211" t="s">
        <v>336</v>
      </c>
      <c r="AU1447" s="211" t="s">
        <v>87</v>
      </c>
      <c r="AV1447" s="13" t="s">
        <v>87</v>
      </c>
      <c r="AW1447" s="13" t="s">
        <v>37</v>
      </c>
      <c r="AX1447" s="13" t="s">
        <v>76</v>
      </c>
      <c r="AY1447" s="211" t="s">
        <v>324</v>
      </c>
    </row>
    <row r="1448" spans="1:65" s="13" customFormat="1" ht="11.25">
      <c r="B1448" s="201"/>
      <c r="C1448" s="202"/>
      <c r="D1448" s="195" t="s">
        <v>336</v>
      </c>
      <c r="E1448" s="203" t="s">
        <v>19</v>
      </c>
      <c r="F1448" s="204" t="s">
        <v>1954</v>
      </c>
      <c r="G1448" s="202"/>
      <c r="H1448" s="205">
        <v>181.03200000000001</v>
      </c>
      <c r="I1448" s="206"/>
      <c r="J1448" s="202"/>
      <c r="K1448" s="202"/>
      <c r="L1448" s="207"/>
      <c r="M1448" s="208"/>
      <c r="N1448" s="209"/>
      <c r="O1448" s="209"/>
      <c r="P1448" s="209"/>
      <c r="Q1448" s="209"/>
      <c r="R1448" s="209"/>
      <c r="S1448" s="209"/>
      <c r="T1448" s="210"/>
      <c r="AT1448" s="211" t="s">
        <v>336</v>
      </c>
      <c r="AU1448" s="211" t="s">
        <v>87</v>
      </c>
      <c r="AV1448" s="13" t="s">
        <v>87</v>
      </c>
      <c r="AW1448" s="13" t="s">
        <v>37</v>
      </c>
      <c r="AX1448" s="13" t="s">
        <v>76</v>
      </c>
      <c r="AY1448" s="211" t="s">
        <v>324</v>
      </c>
    </row>
    <row r="1449" spans="1:65" s="13" customFormat="1" ht="11.25">
      <c r="B1449" s="201"/>
      <c r="C1449" s="202"/>
      <c r="D1449" s="195" t="s">
        <v>336</v>
      </c>
      <c r="E1449" s="203" t="s">
        <v>19</v>
      </c>
      <c r="F1449" s="204" t="s">
        <v>1955</v>
      </c>
      <c r="G1449" s="202"/>
      <c r="H1449" s="205">
        <v>2.2080000000000002</v>
      </c>
      <c r="I1449" s="206"/>
      <c r="J1449" s="202"/>
      <c r="K1449" s="202"/>
      <c r="L1449" s="207"/>
      <c r="M1449" s="208"/>
      <c r="N1449" s="209"/>
      <c r="O1449" s="209"/>
      <c r="P1449" s="209"/>
      <c r="Q1449" s="209"/>
      <c r="R1449" s="209"/>
      <c r="S1449" s="209"/>
      <c r="T1449" s="210"/>
      <c r="AT1449" s="211" t="s">
        <v>336</v>
      </c>
      <c r="AU1449" s="211" t="s">
        <v>87</v>
      </c>
      <c r="AV1449" s="13" t="s">
        <v>87</v>
      </c>
      <c r="AW1449" s="13" t="s">
        <v>37</v>
      </c>
      <c r="AX1449" s="13" t="s">
        <v>76</v>
      </c>
      <c r="AY1449" s="211" t="s">
        <v>324</v>
      </c>
    </row>
    <row r="1450" spans="1:65" s="14" customFormat="1" ht="11.25">
      <c r="B1450" s="212"/>
      <c r="C1450" s="213"/>
      <c r="D1450" s="195" t="s">
        <v>336</v>
      </c>
      <c r="E1450" s="214" t="s">
        <v>19</v>
      </c>
      <c r="F1450" s="215" t="s">
        <v>349</v>
      </c>
      <c r="G1450" s="213"/>
      <c r="H1450" s="216">
        <v>9179.64</v>
      </c>
      <c r="I1450" s="217"/>
      <c r="J1450" s="213"/>
      <c r="K1450" s="213"/>
      <c r="L1450" s="218"/>
      <c r="M1450" s="219"/>
      <c r="N1450" s="220"/>
      <c r="O1450" s="220"/>
      <c r="P1450" s="220"/>
      <c r="Q1450" s="220"/>
      <c r="R1450" s="220"/>
      <c r="S1450" s="220"/>
      <c r="T1450" s="221"/>
      <c r="AT1450" s="222" t="s">
        <v>336</v>
      </c>
      <c r="AU1450" s="222" t="s">
        <v>87</v>
      </c>
      <c r="AV1450" s="14" t="s">
        <v>330</v>
      </c>
      <c r="AW1450" s="14" t="s">
        <v>37</v>
      </c>
      <c r="AX1450" s="14" t="s">
        <v>84</v>
      </c>
      <c r="AY1450" s="222" t="s">
        <v>324</v>
      </c>
    </row>
    <row r="1451" spans="1:65" s="2" customFormat="1" ht="14.45" customHeight="1">
      <c r="A1451" s="36"/>
      <c r="B1451" s="37"/>
      <c r="C1451" s="182" t="s">
        <v>1956</v>
      </c>
      <c r="D1451" s="182" t="s">
        <v>326</v>
      </c>
      <c r="E1451" s="183" t="s">
        <v>1957</v>
      </c>
      <c r="F1451" s="184" t="s">
        <v>1958</v>
      </c>
      <c r="G1451" s="185" t="s">
        <v>157</v>
      </c>
      <c r="H1451" s="186">
        <v>11.919</v>
      </c>
      <c r="I1451" s="187"/>
      <c r="J1451" s="188">
        <f>ROUND(I1451*H1451,2)</f>
        <v>0</v>
      </c>
      <c r="K1451" s="184" t="s">
        <v>329</v>
      </c>
      <c r="L1451" s="41"/>
      <c r="M1451" s="189" t="s">
        <v>19</v>
      </c>
      <c r="N1451" s="190" t="s">
        <v>47</v>
      </c>
      <c r="O1451" s="66"/>
      <c r="P1451" s="191">
        <f>O1451*H1451</f>
        <v>0</v>
      </c>
      <c r="Q1451" s="191">
        <v>0</v>
      </c>
      <c r="R1451" s="191">
        <f>Q1451*H1451</f>
        <v>0</v>
      </c>
      <c r="S1451" s="191">
        <v>0</v>
      </c>
      <c r="T1451" s="192">
        <f>S1451*H1451</f>
        <v>0</v>
      </c>
      <c r="U1451" s="36"/>
      <c r="V1451" s="36"/>
      <c r="W1451" s="36"/>
      <c r="X1451" s="36"/>
      <c r="Y1451" s="36"/>
      <c r="Z1451" s="36"/>
      <c r="AA1451" s="36"/>
      <c r="AB1451" s="36"/>
      <c r="AC1451" s="36"/>
      <c r="AD1451" s="36"/>
      <c r="AE1451" s="36"/>
      <c r="AR1451" s="193" t="s">
        <v>330</v>
      </c>
      <c r="AT1451" s="193" t="s">
        <v>326</v>
      </c>
      <c r="AU1451" s="193" t="s">
        <v>87</v>
      </c>
      <c r="AY1451" s="19" t="s">
        <v>324</v>
      </c>
      <c r="BE1451" s="194">
        <f>IF(N1451="základní",J1451,0)</f>
        <v>0</v>
      </c>
      <c r="BF1451" s="194">
        <f>IF(N1451="snížená",J1451,0)</f>
        <v>0</v>
      </c>
      <c r="BG1451" s="194">
        <f>IF(N1451="zákl. přenesená",J1451,0)</f>
        <v>0</v>
      </c>
      <c r="BH1451" s="194">
        <f>IF(N1451="sníž. přenesená",J1451,0)</f>
        <v>0</v>
      </c>
      <c r="BI1451" s="194">
        <f>IF(N1451="nulová",J1451,0)</f>
        <v>0</v>
      </c>
      <c r="BJ1451" s="19" t="s">
        <v>84</v>
      </c>
      <c r="BK1451" s="194">
        <f>ROUND(I1451*H1451,2)</f>
        <v>0</v>
      </c>
      <c r="BL1451" s="19" t="s">
        <v>330</v>
      </c>
      <c r="BM1451" s="193" t="s">
        <v>1959</v>
      </c>
    </row>
    <row r="1452" spans="1:65" s="2" customFormat="1" ht="11.25">
      <c r="A1452" s="36"/>
      <c r="B1452" s="37"/>
      <c r="C1452" s="38"/>
      <c r="D1452" s="195" t="s">
        <v>332</v>
      </c>
      <c r="E1452" s="38"/>
      <c r="F1452" s="196" t="s">
        <v>1960</v>
      </c>
      <c r="G1452" s="38"/>
      <c r="H1452" s="38"/>
      <c r="I1452" s="197"/>
      <c r="J1452" s="38"/>
      <c r="K1452" s="38"/>
      <c r="L1452" s="41"/>
      <c r="M1452" s="198"/>
      <c r="N1452" s="199"/>
      <c r="O1452" s="66"/>
      <c r="P1452" s="66"/>
      <c r="Q1452" s="66"/>
      <c r="R1452" s="66"/>
      <c r="S1452" s="66"/>
      <c r="T1452" s="67"/>
      <c r="U1452" s="36"/>
      <c r="V1452" s="36"/>
      <c r="W1452" s="36"/>
      <c r="X1452" s="36"/>
      <c r="Y1452" s="36"/>
      <c r="Z1452" s="36"/>
      <c r="AA1452" s="36"/>
      <c r="AB1452" s="36"/>
      <c r="AC1452" s="36"/>
      <c r="AD1452" s="36"/>
      <c r="AE1452" s="36"/>
      <c r="AT1452" s="19" t="s">
        <v>332</v>
      </c>
      <c r="AU1452" s="19" t="s">
        <v>87</v>
      </c>
    </row>
    <row r="1453" spans="1:65" s="2" customFormat="1" ht="48.75">
      <c r="A1453" s="36"/>
      <c r="B1453" s="37"/>
      <c r="C1453" s="38"/>
      <c r="D1453" s="195" t="s">
        <v>334</v>
      </c>
      <c r="E1453" s="38"/>
      <c r="F1453" s="200" t="s">
        <v>1961</v>
      </c>
      <c r="G1453" s="38"/>
      <c r="H1453" s="38"/>
      <c r="I1453" s="197"/>
      <c r="J1453" s="38"/>
      <c r="K1453" s="38"/>
      <c r="L1453" s="41"/>
      <c r="M1453" s="198"/>
      <c r="N1453" s="199"/>
      <c r="O1453" s="66"/>
      <c r="P1453" s="66"/>
      <c r="Q1453" s="66"/>
      <c r="R1453" s="66"/>
      <c r="S1453" s="66"/>
      <c r="T1453" s="67"/>
      <c r="U1453" s="36"/>
      <c r="V1453" s="36"/>
      <c r="W1453" s="36"/>
      <c r="X1453" s="36"/>
      <c r="Y1453" s="36"/>
      <c r="Z1453" s="36"/>
      <c r="AA1453" s="36"/>
      <c r="AB1453" s="36"/>
      <c r="AC1453" s="36"/>
      <c r="AD1453" s="36"/>
      <c r="AE1453" s="36"/>
      <c r="AT1453" s="19" t="s">
        <v>334</v>
      </c>
      <c r="AU1453" s="19" t="s">
        <v>87</v>
      </c>
    </row>
    <row r="1454" spans="1:65" s="13" customFormat="1" ht="11.25">
      <c r="B1454" s="201"/>
      <c r="C1454" s="202"/>
      <c r="D1454" s="195" t="s">
        <v>336</v>
      </c>
      <c r="E1454" s="203" t="s">
        <v>19</v>
      </c>
      <c r="F1454" s="204" t="s">
        <v>1962</v>
      </c>
      <c r="G1454" s="202"/>
      <c r="H1454" s="205">
        <v>11.919</v>
      </c>
      <c r="I1454" s="206"/>
      <c r="J1454" s="202"/>
      <c r="K1454" s="202"/>
      <c r="L1454" s="207"/>
      <c r="M1454" s="208"/>
      <c r="N1454" s="209"/>
      <c r="O1454" s="209"/>
      <c r="P1454" s="209"/>
      <c r="Q1454" s="209"/>
      <c r="R1454" s="209"/>
      <c r="S1454" s="209"/>
      <c r="T1454" s="210"/>
      <c r="AT1454" s="211" t="s">
        <v>336</v>
      </c>
      <c r="AU1454" s="211" t="s">
        <v>87</v>
      </c>
      <c r="AV1454" s="13" t="s">
        <v>87</v>
      </c>
      <c r="AW1454" s="13" t="s">
        <v>37</v>
      </c>
      <c r="AX1454" s="13" t="s">
        <v>84</v>
      </c>
      <c r="AY1454" s="211" t="s">
        <v>324</v>
      </c>
    </row>
    <row r="1455" spans="1:65" s="2" customFormat="1" ht="14.45" customHeight="1">
      <c r="A1455" s="36"/>
      <c r="B1455" s="37"/>
      <c r="C1455" s="182" t="s">
        <v>1963</v>
      </c>
      <c r="D1455" s="182" t="s">
        <v>326</v>
      </c>
      <c r="E1455" s="183" t="s">
        <v>1964</v>
      </c>
      <c r="F1455" s="184" t="s">
        <v>1965</v>
      </c>
      <c r="G1455" s="185" t="s">
        <v>157</v>
      </c>
      <c r="H1455" s="186">
        <v>345.65100000000001</v>
      </c>
      <c r="I1455" s="187"/>
      <c r="J1455" s="188">
        <f>ROUND(I1455*H1455,2)</f>
        <v>0</v>
      </c>
      <c r="K1455" s="184" t="s">
        <v>329</v>
      </c>
      <c r="L1455" s="41"/>
      <c r="M1455" s="189" t="s">
        <v>19</v>
      </c>
      <c r="N1455" s="190" t="s">
        <v>47</v>
      </c>
      <c r="O1455" s="66"/>
      <c r="P1455" s="191">
        <f>O1455*H1455</f>
        <v>0</v>
      </c>
      <c r="Q1455" s="191">
        <v>0</v>
      </c>
      <c r="R1455" s="191">
        <f>Q1455*H1455</f>
        <v>0</v>
      </c>
      <c r="S1455" s="191">
        <v>0</v>
      </c>
      <c r="T1455" s="192">
        <f>S1455*H1455</f>
        <v>0</v>
      </c>
      <c r="U1455" s="36"/>
      <c r="V1455" s="36"/>
      <c r="W1455" s="36"/>
      <c r="X1455" s="36"/>
      <c r="Y1455" s="36"/>
      <c r="Z1455" s="36"/>
      <c r="AA1455" s="36"/>
      <c r="AB1455" s="36"/>
      <c r="AC1455" s="36"/>
      <c r="AD1455" s="36"/>
      <c r="AE1455" s="36"/>
      <c r="AR1455" s="193" t="s">
        <v>330</v>
      </c>
      <c r="AT1455" s="193" t="s">
        <v>326</v>
      </c>
      <c r="AU1455" s="193" t="s">
        <v>87</v>
      </c>
      <c r="AY1455" s="19" t="s">
        <v>324</v>
      </c>
      <c r="BE1455" s="194">
        <f>IF(N1455="základní",J1455,0)</f>
        <v>0</v>
      </c>
      <c r="BF1455" s="194">
        <f>IF(N1455="snížená",J1455,0)</f>
        <v>0</v>
      </c>
      <c r="BG1455" s="194">
        <f>IF(N1455="zákl. přenesená",J1455,0)</f>
        <v>0</v>
      </c>
      <c r="BH1455" s="194">
        <f>IF(N1455="sníž. přenesená",J1455,0)</f>
        <v>0</v>
      </c>
      <c r="BI1455" s="194">
        <f>IF(N1455="nulová",J1455,0)</f>
        <v>0</v>
      </c>
      <c r="BJ1455" s="19" t="s">
        <v>84</v>
      </c>
      <c r="BK1455" s="194">
        <f>ROUND(I1455*H1455,2)</f>
        <v>0</v>
      </c>
      <c r="BL1455" s="19" t="s">
        <v>330</v>
      </c>
      <c r="BM1455" s="193" t="s">
        <v>1966</v>
      </c>
    </row>
    <row r="1456" spans="1:65" s="2" customFormat="1" ht="19.5">
      <c r="A1456" s="36"/>
      <c r="B1456" s="37"/>
      <c r="C1456" s="38"/>
      <c r="D1456" s="195" t="s">
        <v>332</v>
      </c>
      <c r="E1456" s="38"/>
      <c r="F1456" s="196" t="s">
        <v>1967</v>
      </c>
      <c r="G1456" s="38"/>
      <c r="H1456" s="38"/>
      <c r="I1456" s="197"/>
      <c r="J1456" s="38"/>
      <c r="K1456" s="38"/>
      <c r="L1456" s="41"/>
      <c r="M1456" s="198"/>
      <c r="N1456" s="199"/>
      <c r="O1456" s="66"/>
      <c r="P1456" s="66"/>
      <c r="Q1456" s="66"/>
      <c r="R1456" s="66"/>
      <c r="S1456" s="66"/>
      <c r="T1456" s="67"/>
      <c r="U1456" s="36"/>
      <c r="V1456" s="36"/>
      <c r="W1456" s="36"/>
      <c r="X1456" s="36"/>
      <c r="Y1456" s="36"/>
      <c r="Z1456" s="36"/>
      <c r="AA1456" s="36"/>
      <c r="AB1456" s="36"/>
      <c r="AC1456" s="36"/>
      <c r="AD1456" s="36"/>
      <c r="AE1456" s="36"/>
      <c r="AT1456" s="19" t="s">
        <v>332</v>
      </c>
      <c r="AU1456" s="19" t="s">
        <v>87</v>
      </c>
    </row>
    <row r="1457" spans="1:65" s="2" customFormat="1" ht="48.75">
      <c r="A1457" s="36"/>
      <c r="B1457" s="37"/>
      <c r="C1457" s="38"/>
      <c r="D1457" s="195" t="s">
        <v>334</v>
      </c>
      <c r="E1457" s="38"/>
      <c r="F1457" s="200" t="s">
        <v>1961</v>
      </c>
      <c r="G1457" s="38"/>
      <c r="H1457" s="38"/>
      <c r="I1457" s="197"/>
      <c r="J1457" s="38"/>
      <c r="K1457" s="38"/>
      <c r="L1457" s="41"/>
      <c r="M1457" s="198"/>
      <c r="N1457" s="199"/>
      <c r="O1457" s="66"/>
      <c r="P1457" s="66"/>
      <c r="Q1457" s="66"/>
      <c r="R1457" s="66"/>
      <c r="S1457" s="66"/>
      <c r="T1457" s="67"/>
      <c r="U1457" s="36"/>
      <c r="V1457" s="36"/>
      <c r="W1457" s="36"/>
      <c r="X1457" s="36"/>
      <c r="Y1457" s="36"/>
      <c r="Z1457" s="36"/>
      <c r="AA1457" s="36"/>
      <c r="AB1457" s="36"/>
      <c r="AC1457" s="36"/>
      <c r="AD1457" s="36"/>
      <c r="AE1457" s="36"/>
      <c r="AT1457" s="19" t="s">
        <v>334</v>
      </c>
      <c r="AU1457" s="19" t="s">
        <v>87</v>
      </c>
    </row>
    <row r="1458" spans="1:65" s="13" customFormat="1" ht="11.25">
      <c r="B1458" s="201"/>
      <c r="C1458" s="202"/>
      <c r="D1458" s="195" t="s">
        <v>336</v>
      </c>
      <c r="E1458" s="203" t="s">
        <v>19</v>
      </c>
      <c r="F1458" s="204" t="s">
        <v>1968</v>
      </c>
      <c r="G1458" s="202"/>
      <c r="H1458" s="205">
        <v>345.65100000000001</v>
      </c>
      <c r="I1458" s="206"/>
      <c r="J1458" s="202"/>
      <c r="K1458" s="202"/>
      <c r="L1458" s="207"/>
      <c r="M1458" s="208"/>
      <c r="N1458" s="209"/>
      <c r="O1458" s="209"/>
      <c r="P1458" s="209"/>
      <c r="Q1458" s="209"/>
      <c r="R1458" s="209"/>
      <c r="S1458" s="209"/>
      <c r="T1458" s="210"/>
      <c r="AT1458" s="211" t="s">
        <v>336</v>
      </c>
      <c r="AU1458" s="211" t="s">
        <v>87</v>
      </c>
      <c r="AV1458" s="13" t="s">
        <v>87</v>
      </c>
      <c r="AW1458" s="13" t="s">
        <v>37</v>
      </c>
      <c r="AX1458" s="13" t="s">
        <v>84</v>
      </c>
      <c r="AY1458" s="211" t="s">
        <v>324</v>
      </c>
    </row>
    <row r="1459" spans="1:65" s="2" customFormat="1" ht="24.2" customHeight="1">
      <c r="A1459" s="36"/>
      <c r="B1459" s="37"/>
      <c r="C1459" s="182" t="s">
        <v>1969</v>
      </c>
      <c r="D1459" s="254" t="s">
        <v>326</v>
      </c>
      <c r="E1459" s="183" t="s">
        <v>1970</v>
      </c>
      <c r="F1459" s="184" t="s">
        <v>1971</v>
      </c>
      <c r="G1459" s="185" t="s">
        <v>157</v>
      </c>
      <c r="H1459" s="186">
        <v>19.462</v>
      </c>
      <c r="I1459" s="187"/>
      <c r="J1459" s="188">
        <f>ROUND(I1459*H1459,2)</f>
        <v>0</v>
      </c>
      <c r="K1459" s="184" t="s">
        <v>19</v>
      </c>
      <c r="L1459" s="41"/>
      <c r="M1459" s="189" t="s">
        <v>19</v>
      </c>
      <c r="N1459" s="190" t="s">
        <v>47</v>
      </c>
      <c r="O1459" s="66"/>
      <c r="P1459" s="191">
        <f>O1459*H1459</f>
        <v>0</v>
      </c>
      <c r="Q1459" s="191">
        <v>0</v>
      </c>
      <c r="R1459" s="191">
        <f>Q1459*H1459</f>
        <v>0</v>
      </c>
      <c r="S1459" s="191">
        <v>0</v>
      </c>
      <c r="T1459" s="192">
        <f>S1459*H1459</f>
        <v>0</v>
      </c>
      <c r="U1459" s="36"/>
      <c r="V1459" s="36"/>
      <c r="W1459" s="36"/>
      <c r="X1459" s="36"/>
      <c r="Y1459" s="36"/>
      <c r="Z1459" s="36"/>
      <c r="AA1459" s="36"/>
      <c r="AB1459" s="36"/>
      <c r="AC1459" s="36"/>
      <c r="AD1459" s="36"/>
      <c r="AE1459" s="36"/>
      <c r="AR1459" s="193" t="s">
        <v>330</v>
      </c>
      <c r="AT1459" s="193" t="s">
        <v>326</v>
      </c>
      <c r="AU1459" s="193" t="s">
        <v>87</v>
      </c>
      <c r="AY1459" s="19" t="s">
        <v>324</v>
      </c>
      <c r="BE1459" s="194">
        <f>IF(N1459="základní",J1459,0)</f>
        <v>0</v>
      </c>
      <c r="BF1459" s="194">
        <f>IF(N1459="snížená",J1459,0)</f>
        <v>0</v>
      </c>
      <c r="BG1459" s="194">
        <f>IF(N1459="zákl. přenesená",J1459,0)</f>
        <v>0</v>
      </c>
      <c r="BH1459" s="194">
        <f>IF(N1459="sníž. přenesená",J1459,0)</f>
        <v>0</v>
      </c>
      <c r="BI1459" s="194">
        <f>IF(N1459="nulová",J1459,0)</f>
        <v>0</v>
      </c>
      <c r="BJ1459" s="19" t="s">
        <v>84</v>
      </c>
      <c r="BK1459" s="194">
        <f>ROUND(I1459*H1459,2)</f>
        <v>0</v>
      </c>
      <c r="BL1459" s="19" t="s">
        <v>330</v>
      </c>
      <c r="BM1459" s="193" t="s">
        <v>1972</v>
      </c>
    </row>
    <row r="1460" spans="1:65" s="2" customFormat="1" ht="11.25">
      <c r="A1460" s="36"/>
      <c r="B1460" s="37"/>
      <c r="C1460" s="38"/>
      <c r="D1460" s="195" t="s">
        <v>332</v>
      </c>
      <c r="E1460" s="38"/>
      <c r="F1460" s="196" t="s">
        <v>1971</v>
      </c>
      <c r="G1460" s="38"/>
      <c r="H1460" s="38"/>
      <c r="I1460" s="197"/>
      <c r="J1460" s="38"/>
      <c r="K1460" s="38"/>
      <c r="L1460" s="41"/>
      <c r="M1460" s="198"/>
      <c r="N1460" s="199"/>
      <c r="O1460" s="66"/>
      <c r="P1460" s="66"/>
      <c r="Q1460" s="66"/>
      <c r="R1460" s="66"/>
      <c r="S1460" s="66"/>
      <c r="T1460" s="67"/>
      <c r="U1460" s="36"/>
      <c r="V1460" s="36"/>
      <c r="W1460" s="36"/>
      <c r="X1460" s="36"/>
      <c r="Y1460" s="36"/>
      <c r="Z1460" s="36"/>
      <c r="AA1460" s="36"/>
      <c r="AB1460" s="36"/>
      <c r="AC1460" s="36"/>
      <c r="AD1460" s="36"/>
      <c r="AE1460" s="36"/>
      <c r="AT1460" s="19" t="s">
        <v>332</v>
      </c>
      <c r="AU1460" s="19" t="s">
        <v>87</v>
      </c>
    </row>
    <row r="1461" spans="1:65" s="13" customFormat="1" ht="11.25">
      <c r="B1461" s="201"/>
      <c r="C1461" s="202"/>
      <c r="D1461" s="195" t="s">
        <v>336</v>
      </c>
      <c r="E1461" s="203" t="s">
        <v>19</v>
      </c>
      <c r="F1461" s="204" t="s">
        <v>1946</v>
      </c>
      <c r="G1461" s="202"/>
      <c r="H1461" s="205">
        <v>7.5430000000000001</v>
      </c>
      <c r="I1461" s="206"/>
      <c r="J1461" s="202"/>
      <c r="K1461" s="202"/>
      <c r="L1461" s="207"/>
      <c r="M1461" s="208"/>
      <c r="N1461" s="209"/>
      <c r="O1461" s="209"/>
      <c r="P1461" s="209"/>
      <c r="Q1461" s="209"/>
      <c r="R1461" s="209"/>
      <c r="S1461" s="209"/>
      <c r="T1461" s="210"/>
      <c r="AT1461" s="211" t="s">
        <v>336</v>
      </c>
      <c r="AU1461" s="211" t="s">
        <v>87</v>
      </c>
      <c r="AV1461" s="13" t="s">
        <v>87</v>
      </c>
      <c r="AW1461" s="13" t="s">
        <v>37</v>
      </c>
      <c r="AX1461" s="13" t="s">
        <v>76</v>
      </c>
      <c r="AY1461" s="211" t="s">
        <v>324</v>
      </c>
    </row>
    <row r="1462" spans="1:65" s="13" customFormat="1" ht="11.25">
      <c r="B1462" s="201"/>
      <c r="C1462" s="202"/>
      <c r="D1462" s="195" t="s">
        <v>336</v>
      </c>
      <c r="E1462" s="203" t="s">
        <v>19</v>
      </c>
      <c r="F1462" s="204" t="s">
        <v>1962</v>
      </c>
      <c r="G1462" s="202"/>
      <c r="H1462" s="205">
        <v>11.919</v>
      </c>
      <c r="I1462" s="206"/>
      <c r="J1462" s="202"/>
      <c r="K1462" s="202"/>
      <c r="L1462" s="207"/>
      <c r="M1462" s="208"/>
      <c r="N1462" s="209"/>
      <c r="O1462" s="209"/>
      <c r="P1462" s="209"/>
      <c r="Q1462" s="209"/>
      <c r="R1462" s="209"/>
      <c r="S1462" s="209"/>
      <c r="T1462" s="210"/>
      <c r="AT1462" s="211" t="s">
        <v>336</v>
      </c>
      <c r="AU1462" s="211" t="s">
        <v>87</v>
      </c>
      <c r="AV1462" s="13" t="s">
        <v>87</v>
      </c>
      <c r="AW1462" s="13" t="s">
        <v>37</v>
      </c>
      <c r="AX1462" s="13" t="s">
        <v>76</v>
      </c>
      <c r="AY1462" s="211" t="s">
        <v>324</v>
      </c>
    </row>
    <row r="1463" spans="1:65" s="14" customFormat="1" ht="11.25">
      <c r="B1463" s="212"/>
      <c r="C1463" s="213"/>
      <c r="D1463" s="195" t="s">
        <v>336</v>
      </c>
      <c r="E1463" s="214" t="s">
        <v>19</v>
      </c>
      <c r="F1463" s="215" t="s">
        <v>349</v>
      </c>
      <c r="G1463" s="213"/>
      <c r="H1463" s="216">
        <v>19.462</v>
      </c>
      <c r="I1463" s="217"/>
      <c r="J1463" s="213"/>
      <c r="K1463" s="213"/>
      <c r="L1463" s="218"/>
      <c r="M1463" s="219"/>
      <c r="N1463" s="220"/>
      <c r="O1463" s="220"/>
      <c r="P1463" s="220"/>
      <c r="Q1463" s="220"/>
      <c r="R1463" s="220"/>
      <c r="S1463" s="220"/>
      <c r="T1463" s="221"/>
      <c r="AT1463" s="222" t="s">
        <v>336</v>
      </c>
      <c r="AU1463" s="222" t="s">
        <v>87</v>
      </c>
      <c r="AV1463" s="14" t="s">
        <v>330</v>
      </c>
      <c r="AW1463" s="14" t="s">
        <v>37</v>
      </c>
      <c r="AX1463" s="14" t="s">
        <v>84</v>
      </c>
      <c r="AY1463" s="222" t="s">
        <v>324</v>
      </c>
    </row>
    <row r="1464" spans="1:65" s="2" customFormat="1" ht="24.2" customHeight="1">
      <c r="A1464" s="36"/>
      <c r="B1464" s="37"/>
      <c r="C1464" s="182" t="s">
        <v>1973</v>
      </c>
      <c r="D1464" s="254" t="s">
        <v>326</v>
      </c>
      <c r="E1464" s="183" t="s">
        <v>1974</v>
      </c>
      <c r="F1464" s="184" t="s">
        <v>1975</v>
      </c>
      <c r="G1464" s="185" t="s">
        <v>157</v>
      </c>
      <c r="H1464" s="186">
        <v>183.6</v>
      </c>
      <c r="I1464" s="187"/>
      <c r="J1464" s="188">
        <f>ROUND(I1464*H1464,2)</f>
        <v>0</v>
      </c>
      <c r="K1464" s="184" t="s">
        <v>19</v>
      </c>
      <c r="L1464" s="41"/>
      <c r="M1464" s="189" t="s">
        <v>19</v>
      </c>
      <c r="N1464" s="190" t="s">
        <v>47</v>
      </c>
      <c r="O1464" s="66"/>
      <c r="P1464" s="191">
        <f>O1464*H1464</f>
        <v>0</v>
      </c>
      <c r="Q1464" s="191">
        <v>0</v>
      </c>
      <c r="R1464" s="191">
        <f>Q1464*H1464</f>
        <v>0</v>
      </c>
      <c r="S1464" s="191">
        <v>0</v>
      </c>
      <c r="T1464" s="192">
        <f>S1464*H1464</f>
        <v>0</v>
      </c>
      <c r="U1464" s="36"/>
      <c r="V1464" s="36"/>
      <c r="W1464" s="36"/>
      <c r="X1464" s="36"/>
      <c r="Y1464" s="36"/>
      <c r="Z1464" s="36"/>
      <c r="AA1464" s="36"/>
      <c r="AB1464" s="36"/>
      <c r="AC1464" s="36"/>
      <c r="AD1464" s="36"/>
      <c r="AE1464" s="36"/>
      <c r="AR1464" s="193" t="s">
        <v>330</v>
      </c>
      <c r="AT1464" s="193" t="s">
        <v>326</v>
      </c>
      <c r="AU1464" s="193" t="s">
        <v>87</v>
      </c>
      <c r="AY1464" s="19" t="s">
        <v>324</v>
      </c>
      <c r="BE1464" s="194">
        <f>IF(N1464="základní",J1464,0)</f>
        <v>0</v>
      </c>
      <c r="BF1464" s="194">
        <f>IF(N1464="snížená",J1464,0)</f>
        <v>0</v>
      </c>
      <c r="BG1464" s="194">
        <f>IF(N1464="zákl. přenesená",J1464,0)</f>
        <v>0</v>
      </c>
      <c r="BH1464" s="194">
        <f>IF(N1464="sníž. přenesená",J1464,0)</f>
        <v>0</v>
      </c>
      <c r="BI1464" s="194">
        <f>IF(N1464="nulová",J1464,0)</f>
        <v>0</v>
      </c>
      <c r="BJ1464" s="19" t="s">
        <v>84</v>
      </c>
      <c r="BK1464" s="194">
        <f>ROUND(I1464*H1464,2)</f>
        <v>0</v>
      </c>
      <c r="BL1464" s="19" t="s">
        <v>330</v>
      </c>
      <c r="BM1464" s="193" t="s">
        <v>1976</v>
      </c>
    </row>
    <row r="1465" spans="1:65" s="2" customFormat="1" ht="11.25">
      <c r="A1465" s="36"/>
      <c r="B1465" s="37"/>
      <c r="C1465" s="38"/>
      <c r="D1465" s="195" t="s">
        <v>332</v>
      </c>
      <c r="E1465" s="38"/>
      <c r="F1465" s="196" t="s">
        <v>1975</v>
      </c>
      <c r="G1465" s="38"/>
      <c r="H1465" s="38"/>
      <c r="I1465" s="197"/>
      <c r="J1465" s="38"/>
      <c r="K1465" s="38"/>
      <c r="L1465" s="41"/>
      <c r="M1465" s="198"/>
      <c r="N1465" s="199"/>
      <c r="O1465" s="66"/>
      <c r="P1465" s="66"/>
      <c r="Q1465" s="66"/>
      <c r="R1465" s="66"/>
      <c r="S1465" s="66"/>
      <c r="T1465" s="67"/>
      <c r="U1465" s="36"/>
      <c r="V1465" s="36"/>
      <c r="W1465" s="36"/>
      <c r="X1465" s="36"/>
      <c r="Y1465" s="36"/>
      <c r="Z1465" s="36"/>
      <c r="AA1465" s="36"/>
      <c r="AB1465" s="36"/>
      <c r="AC1465" s="36"/>
      <c r="AD1465" s="36"/>
      <c r="AE1465" s="36"/>
      <c r="AT1465" s="19" t="s">
        <v>332</v>
      </c>
      <c r="AU1465" s="19" t="s">
        <v>87</v>
      </c>
    </row>
    <row r="1466" spans="1:65" s="13" customFormat="1" ht="11.25">
      <c r="B1466" s="201"/>
      <c r="C1466" s="202"/>
      <c r="D1466" s="195" t="s">
        <v>336</v>
      </c>
      <c r="E1466" s="203" t="s">
        <v>19</v>
      </c>
      <c r="F1466" s="204" t="s">
        <v>1944</v>
      </c>
      <c r="G1466" s="202"/>
      <c r="H1466" s="205">
        <v>181.35</v>
      </c>
      <c r="I1466" s="206"/>
      <c r="J1466" s="202"/>
      <c r="K1466" s="202"/>
      <c r="L1466" s="207"/>
      <c r="M1466" s="208"/>
      <c r="N1466" s="209"/>
      <c r="O1466" s="209"/>
      <c r="P1466" s="209"/>
      <c r="Q1466" s="209"/>
      <c r="R1466" s="209"/>
      <c r="S1466" s="209"/>
      <c r="T1466" s="210"/>
      <c r="AT1466" s="211" t="s">
        <v>336</v>
      </c>
      <c r="AU1466" s="211" t="s">
        <v>87</v>
      </c>
      <c r="AV1466" s="13" t="s">
        <v>87</v>
      </c>
      <c r="AW1466" s="13" t="s">
        <v>37</v>
      </c>
      <c r="AX1466" s="13" t="s">
        <v>76</v>
      </c>
      <c r="AY1466" s="211" t="s">
        <v>324</v>
      </c>
    </row>
    <row r="1467" spans="1:65" s="13" customFormat="1" ht="11.25">
      <c r="B1467" s="201"/>
      <c r="C1467" s="202"/>
      <c r="D1467" s="195" t="s">
        <v>336</v>
      </c>
      <c r="E1467" s="203" t="s">
        <v>19</v>
      </c>
      <c r="F1467" s="204" t="s">
        <v>1945</v>
      </c>
      <c r="G1467" s="202"/>
      <c r="H1467" s="205">
        <v>2.25</v>
      </c>
      <c r="I1467" s="206"/>
      <c r="J1467" s="202"/>
      <c r="K1467" s="202"/>
      <c r="L1467" s="207"/>
      <c r="M1467" s="208"/>
      <c r="N1467" s="209"/>
      <c r="O1467" s="209"/>
      <c r="P1467" s="209"/>
      <c r="Q1467" s="209"/>
      <c r="R1467" s="209"/>
      <c r="S1467" s="209"/>
      <c r="T1467" s="210"/>
      <c r="AT1467" s="211" t="s">
        <v>336</v>
      </c>
      <c r="AU1467" s="211" t="s">
        <v>87</v>
      </c>
      <c r="AV1467" s="13" t="s">
        <v>87</v>
      </c>
      <c r="AW1467" s="13" t="s">
        <v>37</v>
      </c>
      <c r="AX1467" s="13" t="s">
        <v>76</v>
      </c>
      <c r="AY1467" s="211" t="s">
        <v>324</v>
      </c>
    </row>
    <row r="1468" spans="1:65" s="14" customFormat="1" ht="11.25">
      <c r="B1468" s="212"/>
      <c r="C1468" s="213"/>
      <c r="D1468" s="195" t="s">
        <v>336</v>
      </c>
      <c r="E1468" s="214" t="s">
        <v>19</v>
      </c>
      <c r="F1468" s="215" t="s">
        <v>349</v>
      </c>
      <c r="G1468" s="213"/>
      <c r="H1468" s="216">
        <v>183.6</v>
      </c>
      <c r="I1468" s="217"/>
      <c r="J1468" s="213"/>
      <c r="K1468" s="213"/>
      <c r="L1468" s="218"/>
      <c r="M1468" s="219"/>
      <c r="N1468" s="220"/>
      <c r="O1468" s="220"/>
      <c r="P1468" s="220"/>
      <c r="Q1468" s="220"/>
      <c r="R1468" s="220"/>
      <c r="S1468" s="220"/>
      <c r="T1468" s="221"/>
      <c r="AT1468" s="222" t="s">
        <v>336</v>
      </c>
      <c r="AU1468" s="222" t="s">
        <v>87</v>
      </c>
      <c r="AV1468" s="14" t="s">
        <v>330</v>
      </c>
      <c r="AW1468" s="14" t="s">
        <v>37</v>
      </c>
      <c r="AX1468" s="14" t="s">
        <v>84</v>
      </c>
      <c r="AY1468" s="222" t="s">
        <v>324</v>
      </c>
    </row>
    <row r="1469" spans="1:65" s="2" customFormat="1" ht="14.45" customHeight="1">
      <c r="A1469" s="36"/>
      <c r="B1469" s="37"/>
      <c r="C1469" s="182" t="s">
        <v>1977</v>
      </c>
      <c r="D1469" s="254" t="s">
        <v>326</v>
      </c>
      <c r="E1469" s="183" t="s">
        <v>1978</v>
      </c>
      <c r="F1469" s="184" t="s">
        <v>1979</v>
      </c>
      <c r="G1469" s="185" t="s">
        <v>157</v>
      </c>
      <c r="H1469" s="186">
        <v>177.32</v>
      </c>
      <c r="I1469" s="187"/>
      <c r="J1469" s="188">
        <f>ROUND(I1469*H1469,2)</f>
        <v>0</v>
      </c>
      <c r="K1469" s="184" t="s">
        <v>19</v>
      </c>
      <c r="L1469" s="41"/>
      <c r="M1469" s="189" t="s">
        <v>19</v>
      </c>
      <c r="N1469" s="190" t="s">
        <v>47</v>
      </c>
      <c r="O1469" s="66"/>
      <c r="P1469" s="191">
        <f>O1469*H1469</f>
        <v>0</v>
      </c>
      <c r="Q1469" s="191">
        <v>0</v>
      </c>
      <c r="R1469" s="191">
        <f>Q1469*H1469</f>
        <v>0</v>
      </c>
      <c r="S1469" s="191">
        <v>0</v>
      </c>
      <c r="T1469" s="192">
        <f>S1469*H1469</f>
        <v>0</v>
      </c>
      <c r="U1469" s="36"/>
      <c r="V1469" s="36"/>
      <c r="W1469" s="36"/>
      <c r="X1469" s="36"/>
      <c r="Y1469" s="36"/>
      <c r="Z1469" s="36"/>
      <c r="AA1469" s="36"/>
      <c r="AB1469" s="36"/>
      <c r="AC1469" s="36"/>
      <c r="AD1469" s="36"/>
      <c r="AE1469" s="36"/>
      <c r="AR1469" s="193" t="s">
        <v>330</v>
      </c>
      <c r="AT1469" s="193" t="s">
        <v>326</v>
      </c>
      <c r="AU1469" s="193" t="s">
        <v>87</v>
      </c>
      <c r="AY1469" s="19" t="s">
        <v>324</v>
      </c>
      <c r="BE1469" s="194">
        <f>IF(N1469="základní",J1469,0)</f>
        <v>0</v>
      </c>
      <c r="BF1469" s="194">
        <f>IF(N1469="snížená",J1469,0)</f>
        <v>0</v>
      </c>
      <c r="BG1469" s="194">
        <f>IF(N1469="zákl. přenesená",J1469,0)</f>
        <v>0</v>
      </c>
      <c r="BH1469" s="194">
        <f>IF(N1469="sníž. přenesená",J1469,0)</f>
        <v>0</v>
      </c>
      <c r="BI1469" s="194">
        <f>IF(N1469="nulová",J1469,0)</f>
        <v>0</v>
      </c>
      <c r="BJ1469" s="19" t="s">
        <v>84</v>
      </c>
      <c r="BK1469" s="194">
        <f>ROUND(I1469*H1469,2)</f>
        <v>0</v>
      </c>
      <c r="BL1469" s="19" t="s">
        <v>330</v>
      </c>
      <c r="BM1469" s="193" t="s">
        <v>1980</v>
      </c>
    </row>
    <row r="1470" spans="1:65" s="2" customFormat="1" ht="11.25">
      <c r="A1470" s="36"/>
      <c r="B1470" s="37"/>
      <c r="C1470" s="38"/>
      <c r="D1470" s="195" t="s">
        <v>332</v>
      </c>
      <c r="E1470" s="38"/>
      <c r="F1470" s="196" t="s">
        <v>1979</v>
      </c>
      <c r="G1470" s="38"/>
      <c r="H1470" s="38"/>
      <c r="I1470" s="197"/>
      <c r="J1470" s="38"/>
      <c r="K1470" s="38"/>
      <c r="L1470" s="41"/>
      <c r="M1470" s="198"/>
      <c r="N1470" s="199"/>
      <c r="O1470" s="66"/>
      <c r="P1470" s="66"/>
      <c r="Q1470" s="66"/>
      <c r="R1470" s="66"/>
      <c r="S1470" s="66"/>
      <c r="T1470" s="67"/>
      <c r="U1470" s="36"/>
      <c r="V1470" s="36"/>
      <c r="W1470" s="36"/>
      <c r="X1470" s="36"/>
      <c r="Y1470" s="36"/>
      <c r="Z1470" s="36"/>
      <c r="AA1470" s="36"/>
      <c r="AB1470" s="36"/>
      <c r="AC1470" s="36"/>
      <c r="AD1470" s="36"/>
      <c r="AE1470" s="36"/>
      <c r="AT1470" s="19" t="s">
        <v>332</v>
      </c>
      <c r="AU1470" s="19" t="s">
        <v>87</v>
      </c>
    </row>
    <row r="1471" spans="1:65" s="13" customFormat="1" ht="11.25">
      <c r="B1471" s="201"/>
      <c r="C1471" s="202"/>
      <c r="D1471" s="195" t="s">
        <v>336</v>
      </c>
      <c r="E1471" s="203" t="s">
        <v>19</v>
      </c>
      <c r="F1471" s="204" t="s">
        <v>1932</v>
      </c>
      <c r="G1471" s="202"/>
      <c r="H1471" s="205">
        <v>177.32</v>
      </c>
      <c r="I1471" s="206"/>
      <c r="J1471" s="202"/>
      <c r="K1471" s="202"/>
      <c r="L1471" s="207"/>
      <c r="M1471" s="208"/>
      <c r="N1471" s="209"/>
      <c r="O1471" s="209"/>
      <c r="P1471" s="209"/>
      <c r="Q1471" s="209"/>
      <c r="R1471" s="209"/>
      <c r="S1471" s="209"/>
      <c r="T1471" s="210"/>
      <c r="AT1471" s="211" t="s">
        <v>336</v>
      </c>
      <c r="AU1471" s="211" t="s">
        <v>87</v>
      </c>
      <c r="AV1471" s="13" t="s">
        <v>87</v>
      </c>
      <c r="AW1471" s="13" t="s">
        <v>37</v>
      </c>
      <c r="AX1471" s="13" t="s">
        <v>84</v>
      </c>
      <c r="AY1471" s="211" t="s">
        <v>324</v>
      </c>
    </row>
    <row r="1472" spans="1:65" s="2" customFormat="1" ht="14.45" customHeight="1">
      <c r="A1472" s="36"/>
      <c r="B1472" s="37"/>
      <c r="C1472" s="182" t="s">
        <v>1981</v>
      </c>
      <c r="D1472" s="254" t="s">
        <v>326</v>
      </c>
      <c r="E1472" s="183" t="s">
        <v>1982</v>
      </c>
      <c r="F1472" s="184" t="s">
        <v>1983</v>
      </c>
      <c r="G1472" s="185" t="s">
        <v>157</v>
      </c>
      <c r="H1472" s="186">
        <v>9.1999999999999998E-2</v>
      </c>
      <c r="I1472" s="187"/>
      <c r="J1472" s="188">
        <f>ROUND(I1472*H1472,2)</f>
        <v>0</v>
      </c>
      <c r="K1472" s="184" t="s">
        <v>19</v>
      </c>
      <c r="L1472" s="41"/>
      <c r="M1472" s="189" t="s">
        <v>19</v>
      </c>
      <c r="N1472" s="190" t="s">
        <v>47</v>
      </c>
      <c r="O1472" s="66"/>
      <c r="P1472" s="191">
        <f>O1472*H1472</f>
        <v>0</v>
      </c>
      <c r="Q1472" s="191">
        <v>0</v>
      </c>
      <c r="R1472" s="191">
        <f>Q1472*H1472</f>
        <v>0</v>
      </c>
      <c r="S1472" s="191">
        <v>0</v>
      </c>
      <c r="T1472" s="192">
        <f>S1472*H1472</f>
        <v>0</v>
      </c>
      <c r="U1472" s="36"/>
      <c r="V1472" s="36"/>
      <c r="W1472" s="36"/>
      <c r="X1472" s="36"/>
      <c r="Y1472" s="36"/>
      <c r="Z1472" s="36"/>
      <c r="AA1472" s="36"/>
      <c r="AB1472" s="36"/>
      <c r="AC1472" s="36"/>
      <c r="AD1472" s="36"/>
      <c r="AE1472" s="36"/>
      <c r="AR1472" s="193" t="s">
        <v>330</v>
      </c>
      <c r="AT1472" s="193" t="s">
        <v>326</v>
      </c>
      <c r="AU1472" s="193" t="s">
        <v>87</v>
      </c>
      <c r="AY1472" s="19" t="s">
        <v>324</v>
      </c>
      <c r="BE1472" s="194">
        <f>IF(N1472="základní",J1472,0)</f>
        <v>0</v>
      </c>
      <c r="BF1472" s="194">
        <f>IF(N1472="snížená",J1472,0)</f>
        <v>0</v>
      </c>
      <c r="BG1472" s="194">
        <f>IF(N1472="zákl. přenesená",J1472,0)</f>
        <v>0</v>
      </c>
      <c r="BH1472" s="194">
        <f>IF(N1472="sníž. přenesená",J1472,0)</f>
        <v>0</v>
      </c>
      <c r="BI1472" s="194">
        <f>IF(N1472="nulová",J1472,0)</f>
        <v>0</v>
      </c>
      <c r="BJ1472" s="19" t="s">
        <v>84</v>
      </c>
      <c r="BK1472" s="194">
        <f>ROUND(I1472*H1472,2)</f>
        <v>0</v>
      </c>
      <c r="BL1472" s="19" t="s">
        <v>330</v>
      </c>
      <c r="BM1472" s="193" t="s">
        <v>1984</v>
      </c>
    </row>
    <row r="1473" spans="1:65" s="2" customFormat="1" ht="11.25">
      <c r="A1473" s="36"/>
      <c r="B1473" s="37"/>
      <c r="C1473" s="38"/>
      <c r="D1473" s="195" t="s">
        <v>332</v>
      </c>
      <c r="E1473" s="38"/>
      <c r="F1473" s="196" t="s">
        <v>1983</v>
      </c>
      <c r="G1473" s="38"/>
      <c r="H1473" s="38"/>
      <c r="I1473" s="197"/>
      <c r="J1473" s="38"/>
      <c r="K1473" s="38"/>
      <c r="L1473" s="41"/>
      <c r="M1473" s="198"/>
      <c r="N1473" s="199"/>
      <c r="O1473" s="66"/>
      <c r="P1473" s="66"/>
      <c r="Q1473" s="66"/>
      <c r="R1473" s="66"/>
      <c r="S1473" s="66"/>
      <c r="T1473" s="67"/>
      <c r="U1473" s="36"/>
      <c r="V1473" s="36"/>
      <c r="W1473" s="36"/>
      <c r="X1473" s="36"/>
      <c r="Y1473" s="36"/>
      <c r="Z1473" s="36"/>
      <c r="AA1473" s="36"/>
      <c r="AB1473" s="36"/>
      <c r="AC1473" s="36"/>
      <c r="AD1473" s="36"/>
      <c r="AE1473" s="36"/>
      <c r="AT1473" s="19" t="s">
        <v>332</v>
      </c>
      <c r="AU1473" s="19" t="s">
        <v>87</v>
      </c>
    </row>
    <row r="1474" spans="1:65" s="13" customFormat="1" ht="11.25">
      <c r="B1474" s="201"/>
      <c r="C1474" s="202"/>
      <c r="D1474" s="195" t="s">
        <v>336</v>
      </c>
      <c r="E1474" s="203" t="s">
        <v>19</v>
      </c>
      <c r="F1474" s="204" t="s">
        <v>1947</v>
      </c>
      <c r="G1474" s="202"/>
      <c r="H1474" s="205">
        <v>9.1999999999999998E-2</v>
      </c>
      <c r="I1474" s="206"/>
      <c r="J1474" s="202"/>
      <c r="K1474" s="202"/>
      <c r="L1474" s="207"/>
      <c r="M1474" s="208"/>
      <c r="N1474" s="209"/>
      <c r="O1474" s="209"/>
      <c r="P1474" s="209"/>
      <c r="Q1474" s="209"/>
      <c r="R1474" s="209"/>
      <c r="S1474" s="209"/>
      <c r="T1474" s="210"/>
      <c r="AT1474" s="211" t="s">
        <v>336</v>
      </c>
      <c r="AU1474" s="211" t="s">
        <v>87</v>
      </c>
      <c r="AV1474" s="13" t="s">
        <v>87</v>
      </c>
      <c r="AW1474" s="13" t="s">
        <v>37</v>
      </c>
      <c r="AX1474" s="13" t="s">
        <v>84</v>
      </c>
      <c r="AY1474" s="211" t="s">
        <v>324</v>
      </c>
    </row>
    <row r="1475" spans="1:65" s="2" customFormat="1" ht="14.45" customHeight="1">
      <c r="A1475" s="36"/>
      <c r="B1475" s="37"/>
      <c r="C1475" s="182" t="s">
        <v>1985</v>
      </c>
      <c r="D1475" s="182" t="s">
        <v>326</v>
      </c>
      <c r="E1475" s="183" t="s">
        <v>1986</v>
      </c>
      <c r="F1475" s="184" t="s">
        <v>1987</v>
      </c>
      <c r="G1475" s="185" t="s">
        <v>157</v>
      </c>
      <c r="H1475" s="186">
        <v>70.253</v>
      </c>
      <c r="I1475" s="187"/>
      <c r="J1475" s="188">
        <f>ROUND(I1475*H1475,2)</f>
        <v>0</v>
      </c>
      <c r="K1475" s="184" t="s">
        <v>329</v>
      </c>
      <c r="L1475" s="41"/>
      <c r="M1475" s="189" t="s">
        <v>19</v>
      </c>
      <c r="N1475" s="190" t="s">
        <v>47</v>
      </c>
      <c r="O1475" s="66"/>
      <c r="P1475" s="191">
        <f>O1475*H1475</f>
        <v>0</v>
      </c>
      <c r="Q1475" s="191">
        <v>0</v>
      </c>
      <c r="R1475" s="191">
        <f>Q1475*H1475</f>
        <v>0</v>
      </c>
      <c r="S1475" s="191">
        <v>0</v>
      </c>
      <c r="T1475" s="192">
        <f>S1475*H1475</f>
        <v>0</v>
      </c>
      <c r="U1475" s="36"/>
      <c r="V1475" s="36"/>
      <c r="W1475" s="36"/>
      <c r="X1475" s="36"/>
      <c r="Y1475" s="36"/>
      <c r="Z1475" s="36"/>
      <c r="AA1475" s="36"/>
      <c r="AB1475" s="36"/>
      <c r="AC1475" s="36"/>
      <c r="AD1475" s="36"/>
      <c r="AE1475" s="36"/>
      <c r="AR1475" s="193" t="s">
        <v>330</v>
      </c>
      <c r="AT1475" s="193" t="s">
        <v>326</v>
      </c>
      <c r="AU1475" s="193" t="s">
        <v>87</v>
      </c>
      <c r="AY1475" s="19" t="s">
        <v>324</v>
      </c>
      <c r="BE1475" s="194">
        <f>IF(N1475="základní",J1475,0)</f>
        <v>0</v>
      </c>
      <c r="BF1475" s="194">
        <f>IF(N1475="snížená",J1475,0)</f>
        <v>0</v>
      </c>
      <c r="BG1475" s="194">
        <f>IF(N1475="zákl. přenesená",J1475,0)</f>
        <v>0</v>
      </c>
      <c r="BH1475" s="194">
        <f>IF(N1475="sníž. přenesená",J1475,0)</f>
        <v>0</v>
      </c>
      <c r="BI1475" s="194">
        <f>IF(N1475="nulová",J1475,0)</f>
        <v>0</v>
      </c>
      <c r="BJ1475" s="19" t="s">
        <v>84</v>
      </c>
      <c r="BK1475" s="194">
        <f>ROUND(I1475*H1475,2)</f>
        <v>0</v>
      </c>
      <c r="BL1475" s="19" t="s">
        <v>330</v>
      </c>
      <c r="BM1475" s="193" t="s">
        <v>1988</v>
      </c>
    </row>
    <row r="1476" spans="1:65" s="2" customFormat="1" ht="19.5">
      <c r="A1476" s="36"/>
      <c r="B1476" s="37"/>
      <c r="C1476" s="38"/>
      <c r="D1476" s="195" t="s">
        <v>332</v>
      </c>
      <c r="E1476" s="38"/>
      <c r="F1476" s="196" t="s">
        <v>1989</v>
      </c>
      <c r="G1476" s="38"/>
      <c r="H1476" s="38"/>
      <c r="I1476" s="197"/>
      <c r="J1476" s="38"/>
      <c r="K1476" s="38"/>
      <c r="L1476" s="41"/>
      <c r="M1476" s="198"/>
      <c r="N1476" s="199"/>
      <c r="O1476" s="66"/>
      <c r="P1476" s="66"/>
      <c r="Q1476" s="66"/>
      <c r="R1476" s="66"/>
      <c r="S1476" s="66"/>
      <c r="T1476" s="67"/>
      <c r="U1476" s="36"/>
      <c r="V1476" s="36"/>
      <c r="W1476" s="36"/>
      <c r="X1476" s="36"/>
      <c r="Y1476" s="36"/>
      <c r="Z1476" s="36"/>
      <c r="AA1476" s="36"/>
      <c r="AB1476" s="36"/>
      <c r="AC1476" s="36"/>
      <c r="AD1476" s="36"/>
      <c r="AE1476" s="36"/>
      <c r="AT1476" s="19" t="s">
        <v>332</v>
      </c>
      <c r="AU1476" s="19" t="s">
        <v>87</v>
      </c>
    </row>
    <row r="1477" spans="1:65" s="2" customFormat="1" ht="68.25">
      <c r="A1477" s="36"/>
      <c r="B1477" s="37"/>
      <c r="C1477" s="38"/>
      <c r="D1477" s="195" t="s">
        <v>334</v>
      </c>
      <c r="E1477" s="38"/>
      <c r="F1477" s="200" t="s">
        <v>1990</v>
      </c>
      <c r="G1477" s="38"/>
      <c r="H1477" s="38"/>
      <c r="I1477" s="197"/>
      <c r="J1477" s="38"/>
      <c r="K1477" s="38"/>
      <c r="L1477" s="41"/>
      <c r="M1477" s="198"/>
      <c r="N1477" s="199"/>
      <c r="O1477" s="66"/>
      <c r="P1477" s="66"/>
      <c r="Q1477" s="66"/>
      <c r="R1477" s="66"/>
      <c r="S1477" s="66"/>
      <c r="T1477" s="67"/>
      <c r="U1477" s="36"/>
      <c r="V1477" s="36"/>
      <c r="W1477" s="36"/>
      <c r="X1477" s="36"/>
      <c r="Y1477" s="36"/>
      <c r="Z1477" s="36"/>
      <c r="AA1477" s="36"/>
      <c r="AB1477" s="36"/>
      <c r="AC1477" s="36"/>
      <c r="AD1477" s="36"/>
      <c r="AE1477" s="36"/>
      <c r="AT1477" s="19" t="s">
        <v>334</v>
      </c>
      <c r="AU1477" s="19" t="s">
        <v>87</v>
      </c>
    </row>
    <row r="1478" spans="1:65" s="13" customFormat="1" ht="11.25">
      <c r="B1478" s="201"/>
      <c r="C1478" s="202"/>
      <c r="D1478" s="195" t="s">
        <v>336</v>
      </c>
      <c r="E1478" s="203" t="s">
        <v>19</v>
      </c>
      <c r="F1478" s="204" t="s">
        <v>1991</v>
      </c>
      <c r="G1478" s="202"/>
      <c r="H1478" s="205">
        <v>70.253</v>
      </c>
      <c r="I1478" s="206"/>
      <c r="J1478" s="202"/>
      <c r="K1478" s="202"/>
      <c r="L1478" s="207"/>
      <c r="M1478" s="208"/>
      <c r="N1478" s="209"/>
      <c r="O1478" s="209"/>
      <c r="P1478" s="209"/>
      <c r="Q1478" s="209"/>
      <c r="R1478" s="209"/>
      <c r="S1478" s="209"/>
      <c r="T1478" s="210"/>
      <c r="AT1478" s="211" t="s">
        <v>336</v>
      </c>
      <c r="AU1478" s="211" t="s">
        <v>87</v>
      </c>
      <c r="AV1478" s="13" t="s">
        <v>87</v>
      </c>
      <c r="AW1478" s="13" t="s">
        <v>37</v>
      </c>
      <c r="AX1478" s="13" t="s">
        <v>84</v>
      </c>
      <c r="AY1478" s="211" t="s">
        <v>324</v>
      </c>
    </row>
    <row r="1479" spans="1:65" s="2" customFormat="1" ht="14.45" customHeight="1">
      <c r="A1479" s="36"/>
      <c r="B1479" s="37"/>
      <c r="C1479" s="182" t="s">
        <v>1992</v>
      </c>
      <c r="D1479" s="182" t="s">
        <v>326</v>
      </c>
      <c r="E1479" s="183" t="s">
        <v>1993</v>
      </c>
      <c r="F1479" s="184" t="s">
        <v>1994</v>
      </c>
      <c r="G1479" s="185" t="s">
        <v>157</v>
      </c>
      <c r="H1479" s="186">
        <v>78.582999999999998</v>
      </c>
      <c r="I1479" s="187"/>
      <c r="J1479" s="188">
        <f>ROUND(I1479*H1479,2)</f>
        <v>0</v>
      </c>
      <c r="K1479" s="184" t="s">
        <v>329</v>
      </c>
      <c r="L1479" s="41"/>
      <c r="M1479" s="189" t="s">
        <v>19</v>
      </c>
      <c r="N1479" s="190" t="s">
        <v>47</v>
      </c>
      <c r="O1479" s="66"/>
      <c r="P1479" s="191">
        <f>O1479*H1479</f>
        <v>0</v>
      </c>
      <c r="Q1479" s="191">
        <v>0</v>
      </c>
      <c r="R1479" s="191">
        <f>Q1479*H1479</f>
        <v>0</v>
      </c>
      <c r="S1479" s="191">
        <v>0</v>
      </c>
      <c r="T1479" s="192">
        <f>S1479*H1479</f>
        <v>0</v>
      </c>
      <c r="U1479" s="36"/>
      <c r="V1479" s="36"/>
      <c r="W1479" s="36"/>
      <c r="X1479" s="36"/>
      <c r="Y1479" s="36"/>
      <c r="Z1479" s="36"/>
      <c r="AA1479" s="36"/>
      <c r="AB1479" s="36"/>
      <c r="AC1479" s="36"/>
      <c r="AD1479" s="36"/>
      <c r="AE1479" s="36"/>
      <c r="AR1479" s="193" t="s">
        <v>330</v>
      </c>
      <c r="AT1479" s="193" t="s">
        <v>326</v>
      </c>
      <c r="AU1479" s="193" t="s">
        <v>87</v>
      </c>
      <c r="AY1479" s="19" t="s">
        <v>324</v>
      </c>
      <c r="BE1479" s="194">
        <f>IF(N1479="základní",J1479,0)</f>
        <v>0</v>
      </c>
      <c r="BF1479" s="194">
        <f>IF(N1479="snížená",J1479,0)</f>
        <v>0</v>
      </c>
      <c r="BG1479" s="194">
        <f>IF(N1479="zákl. přenesená",J1479,0)</f>
        <v>0</v>
      </c>
      <c r="BH1479" s="194">
        <f>IF(N1479="sníž. přenesená",J1479,0)</f>
        <v>0</v>
      </c>
      <c r="BI1479" s="194">
        <f>IF(N1479="nulová",J1479,0)</f>
        <v>0</v>
      </c>
      <c r="BJ1479" s="19" t="s">
        <v>84</v>
      </c>
      <c r="BK1479" s="194">
        <f>ROUND(I1479*H1479,2)</f>
        <v>0</v>
      </c>
      <c r="BL1479" s="19" t="s">
        <v>330</v>
      </c>
      <c r="BM1479" s="193" t="s">
        <v>1995</v>
      </c>
    </row>
    <row r="1480" spans="1:65" s="2" customFormat="1" ht="11.25">
      <c r="A1480" s="36"/>
      <c r="B1480" s="37"/>
      <c r="C1480" s="38"/>
      <c r="D1480" s="195" t="s">
        <v>332</v>
      </c>
      <c r="E1480" s="38"/>
      <c r="F1480" s="196" t="s">
        <v>1996</v>
      </c>
      <c r="G1480" s="38"/>
      <c r="H1480" s="38"/>
      <c r="I1480" s="197"/>
      <c r="J1480" s="38"/>
      <c r="K1480" s="38"/>
      <c r="L1480" s="41"/>
      <c r="M1480" s="198"/>
      <c r="N1480" s="199"/>
      <c r="O1480" s="66"/>
      <c r="P1480" s="66"/>
      <c r="Q1480" s="66"/>
      <c r="R1480" s="66"/>
      <c r="S1480" s="66"/>
      <c r="T1480" s="67"/>
      <c r="U1480" s="36"/>
      <c r="V1480" s="36"/>
      <c r="W1480" s="36"/>
      <c r="X1480" s="36"/>
      <c r="Y1480" s="36"/>
      <c r="Z1480" s="36"/>
      <c r="AA1480" s="36"/>
      <c r="AB1480" s="36"/>
      <c r="AC1480" s="36"/>
      <c r="AD1480" s="36"/>
      <c r="AE1480" s="36"/>
      <c r="AT1480" s="19" t="s">
        <v>332</v>
      </c>
      <c r="AU1480" s="19" t="s">
        <v>87</v>
      </c>
    </row>
    <row r="1481" spans="1:65" s="2" customFormat="1" ht="175.5">
      <c r="A1481" s="36"/>
      <c r="B1481" s="37"/>
      <c r="C1481" s="38"/>
      <c r="D1481" s="195" t="s">
        <v>334</v>
      </c>
      <c r="E1481" s="38"/>
      <c r="F1481" s="200" t="s">
        <v>1997</v>
      </c>
      <c r="G1481" s="38"/>
      <c r="H1481" s="38"/>
      <c r="I1481" s="197"/>
      <c r="J1481" s="38"/>
      <c r="K1481" s="38"/>
      <c r="L1481" s="41"/>
      <c r="M1481" s="198"/>
      <c r="N1481" s="199"/>
      <c r="O1481" s="66"/>
      <c r="P1481" s="66"/>
      <c r="Q1481" s="66"/>
      <c r="R1481" s="66"/>
      <c r="S1481" s="66"/>
      <c r="T1481" s="67"/>
      <c r="U1481" s="36"/>
      <c r="V1481" s="36"/>
      <c r="W1481" s="36"/>
      <c r="X1481" s="36"/>
      <c r="Y1481" s="36"/>
      <c r="Z1481" s="36"/>
      <c r="AA1481" s="36"/>
      <c r="AB1481" s="36"/>
      <c r="AC1481" s="36"/>
      <c r="AD1481" s="36"/>
      <c r="AE1481" s="36"/>
      <c r="AT1481" s="19" t="s">
        <v>334</v>
      </c>
      <c r="AU1481" s="19" t="s">
        <v>87</v>
      </c>
    </row>
    <row r="1482" spans="1:65" s="13" customFormat="1" ht="11.25">
      <c r="B1482" s="201"/>
      <c r="C1482" s="202"/>
      <c r="D1482" s="195" t="s">
        <v>336</v>
      </c>
      <c r="E1482" s="203" t="s">
        <v>19</v>
      </c>
      <c r="F1482" s="204" t="s">
        <v>1998</v>
      </c>
      <c r="G1482" s="202"/>
      <c r="H1482" s="205">
        <v>70.253</v>
      </c>
      <c r="I1482" s="206"/>
      <c r="J1482" s="202"/>
      <c r="K1482" s="202"/>
      <c r="L1482" s="207"/>
      <c r="M1482" s="208"/>
      <c r="N1482" s="209"/>
      <c r="O1482" s="209"/>
      <c r="P1482" s="209"/>
      <c r="Q1482" s="209"/>
      <c r="R1482" s="209"/>
      <c r="S1482" s="209"/>
      <c r="T1482" s="210"/>
      <c r="AT1482" s="211" t="s">
        <v>336</v>
      </c>
      <c r="AU1482" s="211" t="s">
        <v>87</v>
      </c>
      <c r="AV1482" s="13" t="s">
        <v>87</v>
      </c>
      <c r="AW1482" s="13" t="s">
        <v>37</v>
      </c>
      <c r="AX1482" s="13" t="s">
        <v>76</v>
      </c>
      <c r="AY1482" s="211" t="s">
        <v>324</v>
      </c>
    </row>
    <row r="1483" spans="1:65" s="13" customFormat="1" ht="11.25">
      <c r="B1483" s="201"/>
      <c r="C1483" s="202"/>
      <c r="D1483" s="195" t="s">
        <v>336</v>
      </c>
      <c r="E1483" s="203" t="s">
        <v>19</v>
      </c>
      <c r="F1483" s="204" t="s">
        <v>1999</v>
      </c>
      <c r="G1483" s="202"/>
      <c r="H1483" s="205">
        <v>8.33</v>
      </c>
      <c r="I1483" s="206"/>
      <c r="J1483" s="202"/>
      <c r="K1483" s="202"/>
      <c r="L1483" s="207"/>
      <c r="M1483" s="208"/>
      <c r="N1483" s="209"/>
      <c r="O1483" s="209"/>
      <c r="P1483" s="209"/>
      <c r="Q1483" s="209"/>
      <c r="R1483" s="209"/>
      <c r="S1483" s="209"/>
      <c r="T1483" s="210"/>
      <c r="AT1483" s="211" t="s">
        <v>336</v>
      </c>
      <c r="AU1483" s="211" t="s">
        <v>87</v>
      </c>
      <c r="AV1483" s="13" t="s">
        <v>87</v>
      </c>
      <c r="AW1483" s="13" t="s">
        <v>37</v>
      </c>
      <c r="AX1483" s="13" t="s">
        <v>76</v>
      </c>
      <c r="AY1483" s="211" t="s">
        <v>324</v>
      </c>
    </row>
    <row r="1484" spans="1:65" s="14" customFormat="1" ht="11.25">
      <c r="B1484" s="212"/>
      <c r="C1484" s="213"/>
      <c r="D1484" s="195" t="s">
        <v>336</v>
      </c>
      <c r="E1484" s="214" t="s">
        <v>19</v>
      </c>
      <c r="F1484" s="215" t="s">
        <v>349</v>
      </c>
      <c r="G1484" s="213"/>
      <c r="H1484" s="216">
        <v>78.582999999999998</v>
      </c>
      <c r="I1484" s="217"/>
      <c r="J1484" s="213"/>
      <c r="K1484" s="213"/>
      <c r="L1484" s="218"/>
      <c r="M1484" s="219"/>
      <c r="N1484" s="220"/>
      <c r="O1484" s="220"/>
      <c r="P1484" s="220"/>
      <c r="Q1484" s="220"/>
      <c r="R1484" s="220"/>
      <c r="S1484" s="220"/>
      <c r="T1484" s="221"/>
      <c r="AT1484" s="222" t="s">
        <v>336</v>
      </c>
      <c r="AU1484" s="222" t="s">
        <v>87</v>
      </c>
      <c r="AV1484" s="14" t="s">
        <v>330</v>
      </c>
      <c r="AW1484" s="14" t="s">
        <v>37</v>
      </c>
      <c r="AX1484" s="14" t="s">
        <v>84</v>
      </c>
      <c r="AY1484" s="222" t="s">
        <v>324</v>
      </c>
    </row>
    <row r="1485" spans="1:65" s="2" customFormat="1" ht="14.45" customHeight="1">
      <c r="A1485" s="36"/>
      <c r="B1485" s="37"/>
      <c r="C1485" s="182" t="s">
        <v>2000</v>
      </c>
      <c r="D1485" s="182" t="s">
        <v>326</v>
      </c>
      <c r="E1485" s="183" t="s">
        <v>2001</v>
      </c>
      <c r="F1485" s="184" t="s">
        <v>2002</v>
      </c>
      <c r="G1485" s="185" t="s">
        <v>157</v>
      </c>
      <c r="H1485" s="186">
        <v>157.167</v>
      </c>
      <c r="I1485" s="187"/>
      <c r="J1485" s="188">
        <f>ROUND(I1485*H1485,2)</f>
        <v>0</v>
      </c>
      <c r="K1485" s="184" t="s">
        <v>329</v>
      </c>
      <c r="L1485" s="41"/>
      <c r="M1485" s="189" t="s">
        <v>19</v>
      </c>
      <c r="N1485" s="190" t="s">
        <v>47</v>
      </c>
      <c r="O1485" s="66"/>
      <c r="P1485" s="191">
        <f>O1485*H1485</f>
        <v>0</v>
      </c>
      <c r="Q1485" s="191">
        <v>0</v>
      </c>
      <c r="R1485" s="191">
        <f>Q1485*H1485</f>
        <v>0</v>
      </c>
      <c r="S1485" s="191">
        <v>0</v>
      </c>
      <c r="T1485" s="192">
        <f>S1485*H1485</f>
        <v>0</v>
      </c>
      <c r="U1485" s="36"/>
      <c r="V1485" s="36"/>
      <c r="W1485" s="36"/>
      <c r="X1485" s="36"/>
      <c r="Y1485" s="36"/>
      <c r="Z1485" s="36"/>
      <c r="AA1485" s="36"/>
      <c r="AB1485" s="36"/>
      <c r="AC1485" s="36"/>
      <c r="AD1485" s="36"/>
      <c r="AE1485" s="36"/>
      <c r="AR1485" s="193" t="s">
        <v>330</v>
      </c>
      <c r="AT1485" s="193" t="s">
        <v>326</v>
      </c>
      <c r="AU1485" s="193" t="s">
        <v>87</v>
      </c>
      <c r="AY1485" s="19" t="s">
        <v>324</v>
      </c>
      <c r="BE1485" s="194">
        <f>IF(N1485="základní",J1485,0)</f>
        <v>0</v>
      </c>
      <c r="BF1485" s="194">
        <f>IF(N1485="snížená",J1485,0)</f>
        <v>0</v>
      </c>
      <c r="BG1485" s="194">
        <f>IF(N1485="zákl. přenesená",J1485,0)</f>
        <v>0</v>
      </c>
      <c r="BH1485" s="194">
        <f>IF(N1485="sníž. přenesená",J1485,0)</f>
        <v>0</v>
      </c>
      <c r="BI1485" s="194">
        <f>IF(N1485="nulová",J1485,0)</f>
        <v>0</v>
      </c>
      <c r="BJ1485" s="19" t="s">
        <v>84</v>
      </c>
      <c r="BK1485" s="194">
        <f>ROUND(I1485*H1485,2)</f>
        <v>0</v>
      </c>
      <c r="BL1485" s="19" t="s">
        <v>330</v>
      </c>
      <c r="BM1485" s="193" t="s">
        <v>2003</v>
      </c>
    </row>
    <row r="1486" spans="1:65" s="2" customFormat="1" ht="19.5">
      <c r="A1486" s="36"/>
      <c r="B1486" s="37"/>
      <c r="C1486" s="38"/>
      <c r="D1486" s="195" t="s">
        <v>332</v>
      </c>
      <c r="E1486" s="38"/>
      <c r="F1486" s="196" t="s">
        <v>2004</v>
      </c>
      <c r="G1486" s="38"/>
      <c r="H1486" s="38"/>
      <c r="I1486" s="197"/>
      <c r="J1486" s="38"/>
      <c r="K1486" s="38"/>
      <c r="L1486" s="41"/>
      <c r="M1486" s="198"/>
      <c r="N1486" s="199"/>
      <c r="O1486" s="66"/>
      <c r="P1486" s="66"/>
      <c r="Q1486" s="66"/>
      <c r="R1486" s="66"/>
      <c r="S1486" s="66"/>
      <c r="T1486" s="67"/>
      <c r="U1486" s="36"/>
      <c r="V1486" s="36"/>
      <c r="W1486" s="36"/>
      <c r="X1486" s="36"/>
      <c r="Y1486" s="36"/>
      <c r="Z1486" s="36"/>
      <c r="AA1486" s="36"/>
      <c r="AB1486" s="36"/>
      <c r="AC1486" s="36"/>
      <c r="AD1486" s="36"/>
      <c r="AE1486" s="36"/>
      <c r="AT1486" s="19" t="s">
        <v>332</v>
      </c>
      <c r="AU1486" s="19" t="s">
        <v>87</v>
      </c>
    </row>
    <row r="1487" spans="1:65" s="2" customFormat="1" ht="175.5">
      <c r="A1487" s="36"/>
      <c r="B1487" s="37"/>
      <c r="C1487" s="38"/>
      <c r="D1487" s="195" t="s">
        <v>334</v>
      </c>
      <c r="E1487" s="38"/>
      <c r="F1487" s="200" t="s">
        <v>1997</v>
      </c>
      <c r="G1487" s="38"/>
      <c r="H1487" s="38"/>
      <c r="I1487" s="197"/>
      <c r="J1487" s="38"/>
      <c r="K1487" s="38"/>
      <c r="L1487" s="41"/>
      <c r="M1487" s="198"/>
      <c r="N1487" s="199"/>
      <c r="O1487" s="66"/>
      <c r="P1487" s="66"/>
      <c r="Q1487" s="66"/>
      <c r="R1487" s="66"/>
      <c r="S1487" s="66"/>
      <c r="T1487" s="67"/>
      <c r="U1487" s="36"/>
      <c r="V1487" s="36"/>
      <c r="W1487" s="36"/>
      <c r="X1487" s="36"/>
      <c r="Y1487" s="36"/>
      <c r="Z1487" s="36"/>
      <c r="AA1487" s="36"/>
      <c r="AB1487" s="36"/>
      <c r="AC1487" s="36"/>
      <c r="AD1487" s="36"/>
      <c r="AE1487" s="36"/>
      <c r="AT1487" s="19" t="s">
        <v>334</v>
      </c>
      <c r="AU1487" s="19" t="s">
        <v>87</v>
      </c>
    </row>
    <row r="1488" spans="1:65" s="13" customFormat="1" ht="11.25">
      <c r="B1488" s="201"/>
      <c r="C1488" s="202"/>
      <c r="D1488" s="195" t="s">
        <v>336</v>
      </c>
      <c r="E1488" s="203" t="s">
        <v>19</v>
      </c>
      <c r="F1488" s="204" t="s">
        <v>2005</v>
      </c>
      <c r="G1488" s="202"/>
      <c r="H1488" s="205">
        <v>140.50700000000001</v>
      </c>
      <c r="I1488" s="206"/>
      <c r="J1488" s="202"/>
      <c r="K1488" s="202"/>
      <c r="L1488" s="207"/>
      <c r="M1488" s="208"/>
      <c r="N1488" s="209"/>
      <c r="O1488" s="209"/>
      <c r="P1488" s="209"/>
      <c r="Q1488" s="209"/>
      <c r="R1488" s="209"/>
      <c r="S1488" s="209"/>
      <c r="T1488" s="210"/>
      <c r="AT1488" s="211" t="s">
        <v>336</v>
      </c>
      <c r="AU1488" s="211" t="s">
        <v>87</v>
      </c>
      <c r="AV1488" s="13" t="s">
        <v>87</v>
      </c>
      <c r="AW1488" s="13" t="s">
        <v>37</v>
      </c>
      <c r="AX1488" s="13" t="s">
        <v>76</v>
      </c>
      <c r="AY1488" s="211" t="s">
        <v>324</v>
      </c>
    </row>
    <row r="1489" spans="1:65" s="13" customFormat="1" ht="11.25">
      <c r="B1489" s="201"/>
      <c r="C1489" s="202"/>
      <c r="D1489" s="195" t="s">
        <v>336</v>
      </c>
      <c r="E1489" s="203" t="s">
        <v>19</v>
      </c>
      <c r="F1489" s="204" t="s">
        <v>2006</v>
      </c>
      <c r="G1489" s="202"/>
      <c r="H1489" s="205">
        <v>16.66</v>
      </c>
      <c r="I1489" s="206"/>
      <c r="J1489" s="202"/>
      <c r="K1489" s="202"/>
      <c r="L1489" s="207"/>
      <c r="M1489" s="208"/>
      <c r="N1489" s="209"/>
      <c r="O1489" s="209"/>
      <c r="P1489" s="209"/>
      <c r="Q1489" s="209"/>
      <c r="R1489" s="209"/>
      <c r="S1489" s="209"/>
      <c r="T1489" s="210"/>
      <c r="AT1489" s="211" t="s">
        <v>336</v>
      </c>
      <c r="AU1489" s="211" t="s">
        <v>87</v>
      </c>
      <c r="AV1489" s="13" t="s">
        <v>87</v>
      </c>
      <c r="AW1489" s="13" t="s">
        <v>37</v>
      </c>
      <c r="AX1489" s="13" t="s">
        <v>76</v>
      </c>
      <c r="AY1489" s="211" t="s">
        <v>324</v>
      </c>
    </row>
    <row r="1490" spans="1:65" s="14" customFormat="1" ht="11.25">
      <c r="B1490" s="212"/>
      <c r="C1490" s="213"/>
      <c r="D1490" s="195" t="s">
        <v>336</v>
      </c>
      <c r="E1490" s="214" t="s">
        <v>19</v>
      </c>
      <c r="F1490" s="215" t="s">
        <v>349</v>
      </c>
      <c r="G1490" s="213"/>
      <c r="H1490" s="216">
        <v>157.167</v>
      </c>
      <c r="I1490" s="217"/>
      <c r="J1490" s="213"/>
      <c r="K1490" s="213"/>
      <c r="L1490" s="218"/>
      <c r="M1490" s="219"/>
      <c r="N1490" s="220"/>
      <c r="O1490" s="220"/>
      <c r="P1490" s="220"/>
      <c r="Q1490" s="220"/>
      <c r="R1490" s="220"/>
      <c r="S1490" s="220"/>
      <c r="T1490" s="221"/>
      <c r="AT1490" s="222" t="s">
        <v>336</v>
      </c>
      <c r="AU1490" s="222" t="s">
        <v>87</v>
      </c>
      <c r="AV1490" s="14" t="s">
        <v>330</v>
      </c>
      <c r="AW1490" s="14" t="s">
        <v>37</v>
      </c>
      <c r="AX1490" s="14" t="s">
        <v>84</v>
      </c>
      <c r="AY1490" s="222" t="s">
        <v>324</v>
      </c>
    </row>
    <row r="1491" spans="1:65" s="2" customFormat="1" ht="14.45" customHeight="1">
      <c r="A1491" s="36"/>
      <c r="B1491" s="37"/>
      <c r="C1491" s="182" t="s">
        <v>2007</v>
      </c>
      <c r="D1491" s="182" t="s">
        <v>326</v>
      </c>
      <c r="E1491" s="183" t="s">
        <v>2008</v>
      </c>
      <c r="F1491" s="184" t="s">
        <v>2009</v>
      </c>
      <c r="G1491" s="185" t="s">
        <v>157</v>
      </c>
      <c r="H1491" s="186">
        <v>8.9969999999999999</v>
      </c>
      <c r="I1491" s="187"/>
      <c r="J1491" s="188">
        <f>ROUND(I1491*H1491,2)</f>
        <v>0</v>
      </c>
      <c r="K1491" s="184" t="s">
        <v>329</v>
      </c>
      <c r="L1491" s="41"/>
      <c r="M1491" s="189" t="s">
        <v>19</v>
      </c>
      <c r="N1491" s="190" t="s">
        <v>47</v>
      </c>
      <c r="O1491" s="66"/>
      <c r="P1491" s="191">
        <f>O1491*H1491</f>
        <v>0</v>
      </c>
      <c r="Q1491" s="191">
        <v>0</v>
      </c>
      <c r="R1491" s="191">
        <f>Q1491*H1491</f>
        <v>0</v>
      </c>
      <c r="S1491" s="191">
        <v>0</v>
      </c>
      <c r="T1491" s="192">
        <f>S1491*H1491</f>
        <v>0</v>
      </c>
      <c r="U1491" s="36"/>
      <c r="V1491" s="36"/>
      <c r="W1491" s="36"/>
      <c r="X1491" s="36"/>
      <c r="Y1491" s="36"/>
      <c r="Z1491" s="36"/>
      <c r="AA1491" s="36"/>
      <c r="AB1491" s="36"/>
      <c r="AC1491" s="36"/>
      <c r="AD1491" s="36"/>
      <c r="AE1491" s="36"/>
      <c r="AR1491" s="193" t="s">
        <v>330</v>
      </c>
      <c r="AT1491" s="193" t="s">
        <v>326</v>
      </c>
      <c r="AU1491" s="193" t="s">
        <v>87</v>
      </c>
      <c r="AY1491" s="19" t="s">
        <v>324</v>
      </c>
      <c r="BE1491" s="194">
        <f>IF(N1491="základní",J1491,0)</f>
        <v>0</v>
      </c>
      <c r="BF1491" s="194">
        <f>IF(N1491="snížená",J1491,0)</f>
        <v>0</v>
      </c>
      <c r="BG1491" s="194">
        <f>IF(N1491="zákl. přenesená",J1491,0)</f>
        <v>0</v>
      </c>
      <c r="BH1491" s="194">
        <f>IF(N1491="sníž. přenesená",J1491,0)</f>
        <v>0</v>
      </c>
      <c r="BI1491" s="194">
        <f>IF(N1491="nulová",J1491,0)</f>
        <v>0</v>
      </c>
      <c r="BJ1491" s="19" t="s">
        <v>84</v>
      </c>
      <c r="BK1491" s="194">
        <f>ROUND(I1491*H1491,2)</f>
        <v>0</v>
      </c>
      <c r="BL1491" s="19" t="s">
        <v>330</v>
      </c>
      <c r="BM1491" s="193" t="s">
        <v>2010</v>
      </c>
    </row>
    <row r="1492" spans="1:65" s="2" customFormat="1" ht="19.5">
      <c r="A1492" s="36"/>
      <c r="B1492" s="37"/>
      <c r="C1492" s="38"/>
      <c r="D1492" s="195" t="s">
        <v>332</v>
      </c>
      <c r="E1492" s="38"/>
      <c r="F1492" s="196" t="s">
        <v>2011</v>
      </c>
      <c r="G1492" s="38"/>
      <c r="H1492" s="38"/>
      <c r="I1492" s="197"/>
      <c r="J1492" s="38"/>
      <c r="K1492" s="38"/>
      <c r="L1492" s="41"/>
      <c r="M1492" s="198"/>
      <c r="N1492" s="199"/>
      <c r="O1492" s="66"/>
      <c r="P1492" s="66"/>
      <c r="Q1492" s="66"/>
      <c r="R1492" s="66"/>
      <c r="S1492" s="66"/>
      <c r="T1492" s="67"/>
      <c r="U1492" s="36"/>
      <c r="V1492" s="36"/>
      <c r="W1492" s="36"/>
      <c r="X1492" s="36"/>
      <c r="Y1492" s="36"/>
      <c r="Z1492" s="36"/>
      <c r="AA1492" s="36"/>
      <c r="AB1492" s="36"/>
      <c r="AC1492" s="36"/>
      <c r="AD1492" s="36"/>
      <c r="AE1492" s="36"/>
      <c r="AT1492" s="19" t="s">
        <v>332</v>
      </c>
      <c r="AU1492" s="19" t="s">
        <v>87</v>
      </c>
    </row>
    <row r="1493" spans="1:65" s="2" customFormat="1" ht="175.5">
      <c r="A1493" s="36"/>
      <c r="B1493" s="37"/>
      <c r="C1493" s="38"/>
      <c r="D1493" s="195" t="s">
        <v>334</v>
      </c>
      <c r="E1493" s="38"/>
      <c r="F1493" s="200" t="s">
        <v>1997</v>
      </c>
      <c r="G1493" s="38"/>
      <c r="H1493" s="38"/>
      <c r="I1493" s="197"/>
      <c r="J1493" s="38"/>
      <c r="K1493" s="38"/>
      <c r="L1493" s="41"/>
      <c r="M1493" s="198"/>
      <c r="N1493" s="199"/>
      <c r="O1493" s="66"/>
      <c r="P1493" s="66"/>
      <c r="Q1493" s="66"/>
      <c r="R1493" s="66"/>
      <c r="S1493" s="66"/>
      <c r="T1493" s="67"/>
      <c r="U1493" s="36"/>
      <c r="V1493" s="36"/>
      <c r="W1493" s="36"/>
      <c r="X1493" s="36"/>
      <c r="Y1493" s="36"/>
      <c r="Z1493" s="36"/>
      <c r="AA1493" s="36"/>
      <c r="AB1493" s="36"/>
      <c r="AC1493" s="36"/>
      <c r="AD1493" s="36"/>
      <c r="AE1493" s="36"/>
      <c r="AT1493" s="19" t="s">
        <v>334</v>
      </c>
      <c r="AU1493" s="19" t="s">
        <v>87</v>
      </c>
    </row>
    <row r="1494" spans="1:65" s="13" customFormat="1" ht="11.25">
      <c r="B1494" s="201"/>
      <c r="C1494" s="202"/>
      <c r="D1494" s="195" t="s">
        <v>336</v>
      </c>
      <c r="E1494" s="203" t="s">
        <v>19</v>
      </c>
      <c r="F1494" s="204" t="s">
        <v>2012</v>
      </c>
      <c r="G1494" s="202"/>
      <c r="H1494" s="205">
        <v>8.9969999999999999</v>
      </c>
      <c r="I1494" s="206"/>
      <c r="J1494" s="202"/>
      <c r="K1494" s="202"/>
      <c r="L1494" s="207"/>
      <c r="M1494" s="208"/>
      <c r="N1494" s="209"/>
      <c r="O1494" s="209"/>
      <c r="P1494" s="209"/>
      <c r="Q1494" s="209"/>
      <c r="R1494" s="209"/>
      <c r="S1494" s="209"/>
      <c r="T1494" s="210"/>
      <c r="AT1494" s="211" t="s">
        <v>336</v>
      </c>
      <c r="AU1494" s="211" t="s">
        <v>87</v>
      </c>
      <c r="AV1494" s="13" t="s">
        <v>87</v>
      </c>
      <c r="AW1494" s="13" t="s">
        <v>37</v>
      </c>
      <c r="AX1494" s="13" t="s">
        <v>84</v>
      </c>
      <c r="AY1494" s="211" t="s">
        <v>324</v>
      </c>
    </row>
    <row r="1495" spans="1:65" s="12" customFormat="1" ht="22.9" customHeight="1">
      <c r="B1495" s="166"/>
      <c r="C1495" s="167"/>
      <c r="D1495" s="168" t="s">
        <v>75</v>
      </c>
      <c r="E1495" s="180" t="s">
        <v>2013</v>
      </c>
      <c r="F1495" s="180" t="s">
        <v>2014</v>
      </c>
      <c r="G1495" s="167"/>
      <c r="H1495" s="167"/>
      <c r="I1495" s="170"/>
      <c r="J1495" s="181">
        <f>BK1495</f>
        <v>0</v>
      </c>
      <c r="K1495" s="167"/>
      <c r="L1495" s="172"/>
      <c r="M1495" s="173"/>
      <c r="N1495" s="174"/>
      <c r="O1495" s="174"/>
      <c r="P1495" s="175">
        <f>SUM(P1496:P1498)</f>
        <v>0</v>
      </c>
      <c r="Q1495" s="174"/>
      <c r="R1495" s="175">
        <f>SUM(R1496:R1498)</f>
        <v>0</v>
      </c>
      <c r="S1495" s="174"/>
      <c r="T1495" s="176">
        <f>SUM(T1496:T1498)</f>
        <v>0</v>
      </c>
      <c r="AR1495" s="177" t="s">
        <v>84</v>
      </c>
      <c r="AT1495" s="178" t="s">
        <v>75</v>
      </c>
      <c r="AU1495" s="178" t="s">
        <v>84</v>
      </c>
      <c r="AY1495" s="177" t="s">
        <v>324</v>
      </c>
      <c r="BK1495" s="179">
        <f>SUM(BK1496:BK1498)</f>
        <v>0</v>
      </c>
    </row>
    <row r="1496" spans="1:65" s="2" customFormat="1" ht="14.45" customHeight="1">
      <c r="A1496" s="36"/>
      <c r="B1496" s="37"/>
      <c r="C1496" s="182" t="s">
        <v>2015</v>
      </c>
      <c r="D1496" s="182" t="s">
        <v>326</v>
      </c>
      <c r="E1496" s="183" t="s">
        <v>2016</v>
      </c>
      <c r="F1496" s="184" t="s">
        <v>2017</v>
      </c>
      <c r="G1496" s="185" t="s">
        <v>157</v>
      </c>
      <c r="H1496" s="186">
        <v>552.625</v>
      </c>
      <c r="I1496" s="187"/>
      <c r="J1496" s="188">
        <f>ROUND(I1496*H1496,2)</f>
        <v>0</v>
      </c>
      <c r="K1496" s="184" t="s">
        <v>329</v>
      </c>
      <c r="L1496" s="41"/>
      <c r="M1496" s="189" t="s">
        <v>19</v>
      </c>
      <c r="N1496" s="190" t="s">
        <v>47</v>
      </c>
      <c r="O1496" s="66"/>
      <c r="P1496" s="191">
        <f>O1496*H1496</f>
        <v>0</v>
      </c>
      <c r="Q1496" s="191">
        <v>0</v>
      </c>
      <c r="R1496" s="191">
        <f>Q1496*H1496</f>
        <v>0</v>
      </c>
      <c r="S1496" s="191">
        <v>0</v>
      </c>
      <c r="T1496" s="192">
        <f>S1496*H1496</f>
        <v>0</v>
      </c>
      <c r="U1496" s="36"/>
      <c r="V1496" s="36"/>
      <c r="W1496" s="36"/>
      <c r="X1496" s="36"/>
      <c r="Y1496" s="36"/>
      <c r="Z1496" s="36"/>
      <c r="AA1496" s="36"/>
      <c r="AB1496" s="36"/>
      <c r="AC1496" s="36"/>
      <c r="AD1496" s="36"/>
      <c r="AE1496" s="36"/>
      <c r="AR1496" s="193" t="s">
        <v>330</v>
      </c>
      <c r="AT1496" s="193" t="s">
        <v>326</v>
      </c>
      <c r="AU1496" s="193" t="s">
        <v>87</v>
      </c>
      <c r="AY1496" s="19" t="s">
        <v>324</v>
      </c>
      <c r="BE1496" s="194">
        <f>IF(N1496="základní",J1496,0)</f>
        <v>0</v>
      </c>
      <c r="BF1496" s="194">
        <f>IF(N1496="snížená",J1496,0)</f>
        <v>0</v>
      </c>
      <c r="BG1496" s="194">
        <f>IF(N1496="zákl. přenesená",J1496,0)</f>
        <v>0</v>
      </c>
      <c r="BH1496" s="194">
        <f>IF(N1496="sníž. přenesená",J1496,0)</f>
        <v>0</v>
      </c>
      <c r="BI1496" s="194">
        <f>IF(N1496="nulová",J1496,0)</f>
        <v>0</v>
      </c>
      <c r="BJ1496" s="19" t="s">
        <v>84</v>
      </c>
      <c r="BK1496" s="194">
        <f>ROUND(I1496*H1496,2)</f>
        <v>0</v>
      </c>
      <c r="BL1496" s="19" t="s">
        <v>330</v>
      </c>
      <c r="BM1496" s="193" t="s">
        <v>2018</v>
      </c>
    </row>
    <row r="1497" spans="1:65" s="2" customFormat="1" ht="11.25">
      <c r="A1497" s="36"/>
      <c r="B1497" s="37"/>
      <c r="C1497" s="38"/>
      <c r="D1497" s="195" t="s">
        <v>332</v>
      </c>
      <c r="E1497" s="38"/>
      <c r="F1497" s="196" t="s">
        <v>2019</v>
      </c>
      <c r="G1497" s="38"/>
      <c r="H1497" s="38"/>
      <c r="I1497" s="197"/>
      <c r="J1497" s="38"/>
      <c r="K1497" s="38"/>
      <c r="L1497" s="41"/>
      <c r="M1497" s="198"/>
      <c r="N1497" s="199"/>
      <c r="O1497" s="66"/>
      <c r="P1497" s="66"/>
      <c r="Q1497" s="66"/>
      <c r="R1497" s="66"/>
      <c r="S1497" s="66"/>
      <c r="T1497" s="67"/>
      <c r="U1497" s="36"/>
      <c r="V1497" s="36"/>
      <c r="W1497" s="36"/>
      <c r="X1497" s="36"/>
      <c r="Y1497" s="36"/>
      <c r="Z1497" s="36"/>
      <c r="AA1497" s="36"/>
      <c r="AB1497" s="36"/>
      <c r="AC1497" s="36"/>
      <c r="AD1497" s="36"/>
      <c r="AE1497" s="36"/>
      <c r="AT1497" s="19" t="s">
        <v>332</v>
      </c>
      <c r="AU1497" s="19" t="s">
        <v>87</v>
      </c>
    </row>
    <row r="1498" spans="1:65" s="2" customFormat="1" ht="29.25">
      <c r="A1498" s="36"/>
      <c r="B1498" s="37"/>
      <c r="C1498" s="38"/>
      <c r="D1498" s="195" t="s">
        <v>334</v>
      </c>
      <c r="E1498" s="38"/>
      <c r="F1498" s="200" t="s">
        <v>2020</v>
      </c>
      <c r="G1498" s="38"/>
      <c r="H1498" s="38"/>
      <c r="I1498" s="197"/>
      <c r="J1498" s="38"/>
      <c r="K1498" s="38"/>
      <c r="L1498" s="41"/>
      <c r="M1498" s="198"/>
      <c r="N1498" s="199"/>
      <c r="O1498" s="66"/>
      <c r="P1498" s="66"/>
      <c r="Q1498" s="66"/>
      <c r="R1498" s="66"/>
      <c r="S1498" s="66"/>
      <c r="T1498" s="67"/>
      <c r="U1498" s="36"/>
      <c r="V1498" s="36"/>
      <c r="W1498" s="36"/>
      <c r="X1498" s="36"/>
      <c r="Y1498" s="36"/>
      <c r="Z1498" s="36"/>
      <c r="AA1498" s="36"/>
      <c r="AB1498" s="36"/>
      <c r="AC1498" s="36"/>
      <c r="AD1498" s="36"/>
      <c r="AE1498" s="36"/>
      <c r="AT1498" s="19" t="s">
        <v>334</v>
      </c>
      <c r="AU1498" s="19" t="s">
        <v>87</v>
      </c>
    </row>
    <row r="1499" spans="1:65" s="12" customFormat="1" ht="25.9" customHeight="1">
      <c r="B1499" s="166"/>
      <c r="C1499" s="167"/>
      <c r="D1499" s="168" t="s">
        <v>75</v>
      </c>
      <c r="E1499" s="169" t="s">
        <v>2021</v>
      </c>
      <c r="F1499" s="169" t="s">
        <v>2022</v>
      </c>
      <c r="G1499" s="167"/>
      <c r="H1499" s="167"/>
      <c r="I1499" s="170"/>
      <c r="J1499" s="171">
        <f>BK1499</f>
        <v>0</v>
      </c>
      <c r="K1499" s="167"/>
      <c r="L1499" s="172"/>
      <c r="M1499" s="173"/>
      <c r="N1499" s="174"/>
      <c r="O1499" s="174"/>
      <c r="P1499" s="175">
        <f>P1500+P1540+P1559</f>
        <v>0</v>
      </c>
      <c r="Q1499" s="174"/>
      <c r="R1499" s="175">
        <f>R1500+R1540+R1559</f>
        <v>0.13695042000000002</v>
      </c>
      <c r="S1499" s="174"/>
      <c r="T1499" s="176">
        <f>T1500+T1540+T1559</f>
        <v>0</v>
      </c>
      <c r="AR1499" s="177" t="s">
        <v>87</v>
      </c>
      <c r="AT1499" s="178" t="s">
        <v>75</v>
      </c>
      <c r="AU1499" s="178" t="s">
        <v>76</v>
      </c>
      <c r="AY1499" s="177" t="s">
        <v>324</v>
      </c>
      <c r="BK1499" s="179">
        <f>BK1500+BK1540+BK1559</f>
        <v>0</v>
      </c>
    </row>
    <row r="1500" spans="1:65" s="12" customFormat="1" ht="22.9" customHeight="1">
      <c r="B1500" s="166"/>
      <c r="C1500" s="167"/>
      <c r="D1500" s="168" t="s">
        <v>75</v>
      </c>
      <c r="E1500" s="180" t="s">
        <v>2023</v>
      </c>
      <c r="F1500" s="180" t="s">
        <v>2024</v>
      </c>
      <c r="G1500" s="167"/>
      <c r="H1500" s="167"/>
      <c r="I1500" s="170"/>
      <c r="J1500" s="181">
        <f>BK1500</f>
        <v>0</v>
      </c>
      <c r="K1500" s="167"/>
      <c r="L1500" s="172"/>
      <c r="M1500" s="173"/>
      <c r="N1500" s="174"/>
      <c r="O1500" s="174"/>
      <c r="P1500" s="175">
        <f>SUM(P1501:P1539)</f>
        <v>0</v>
      </c>
      <c r="Q1500" s="174"/>
      <c r="R1500" s="175">
        <f>SUM(R1501:R1539)</f>
        <v>3.5164799999999996E-2</v>
      </c>
      <c r="S1500" s="174"/>
      <c r="T1500" s="176">
        <f>SUM(T1501:T1539)</f>
        <v>0</v>
      </c>
      <c r="AR1500" s="177" t="s">
        <v>87</v>
      </c>
      <c r="AT1500" s="178" t="s">
        <v>75</v>
      </c>
      <c r="AU1500" s="178" t="s">
        <v>84</v>
      </c>
      <c r="AY1500" s="177" t="s">
        <v>324</v>
      </c>
      <c r="BK1500" s="179">
        <f>SUM(BK1501:BK1539)</f>
        <v>0</v>
      </c>
    </row>
    <row r="1501" spans="1:65" s="2" customFormat="1" ht="14.45" customHeight="1">
      <c r="A1501" s="36"/>
      <c r="B1501" s="37"/>
      <c r="C1501" s="182" t="s">
        <v>2025</v>
      </c>
      <c r="D1501" s="182" t="s">
        <v>326</v>
      </c>
      <c r="E1501" s="183" t="s">
        <v>2026</v>
      </c>
      <c r="F1501" s="184" t="s">
        <v>2027</v>
      </c>
      <c r="G1501" s="185" t="s">
        <v>135</v>
      </c>
      <c r="H1501" s="186">
        <v>36.56</v>
      </c>
      <c r="I1501" s="187"/>
      <c r="J1501" s="188">
        <f>ROUND(I1501*H1501,2)</f>
        <v>0</v>
      </c>
      <c r="K1501" s="184" t="s">
        <v>329</v>
      </c>
      <c r="L1501" s="41"/>
      <c r="M1501" s="189" t="s">
        <v>19</v>
      </c>
      <c r="N1501" s="190" t="s">
        <v>47</v>
      </c>
      <c r="O1501" s="66"/>
      <c r="P1501" s="191">
        <f>O1501*H1501</f>
        <v>0</v>
      </c>
      <c r="Q1501" s="191">
        <v>3.0000000000000001E-5</v>
      </c>
      <c r="R1501" s="191">
        <f>Q1501*H1501</f>
        <v>1.0968E-3</v>
      </c>
      <c r="S1501" s="191">
        <v>0</v>
      </c>
      <c r="T1501" s="192">
        <f>S1501*H1501</f>
        <v>0</v>
      </c>
      <c r="U1501" s="36"/>
      <c r="V1501" s="36"/>
      <c r="W1501" s="36"/>
      <c r="X1501" s="36"/>
      <c r="Y1501" s="36"/>
      <c r="Z1501" s="36"/>
      <c r="AA1501" s="36"/>
      <c r="AB1501" s="36"/>
      <c r="AC1501" s="36"/>
      <c r="AD1501" s="36"/>
      <c r="AE1501" s="36"/>
      <c r="AR1501" s="193" t="s">
        <v>187</v>
      </c>
      <c r="AT1501" s="193" t="s">
        <v>326</v>
      </c>
      <c r="AU1501" s="193" t="s">
        <v>87</v>
      </c>
      <c r="AY1501" s="19" t="s">
        <v>324</v>
      </c>
      <c r="BE1501" s="194">
        <f>IF(N1501="základní",J1501,0)</f>
        <v>0</v>
      </c>
      <c r="BF1501" s="194">
        <f>IF(N1501="snížená",J1501,0)</f>
        <v>0</v>
      </c>
      <c r="BG1501" s="194">
        <f>IF(N1501="zákl. přenesená",J1501,0)</f>
        <v>0</v>
      </c>
      <c r="BH1501" s="194">
        <f>IF(N1501="sníž. přenesená",J1501,0)</f>
        <v>0</v>
      </c>
      <c r="BI1501" s="194">
        <f>IF(N1501="nulová",J1501,0)</f>
        <v>0</v>
      </c>
      <c r="BJ1501" s="19" t="s">
        <v>84</v>
      </c>
      <c r="BK1501" s="194">
        <f>ROUND(I1501*H1501,2)</f>
        <v>0</v>
      </c>
      <c r="BL1501" s="19" t="s">
        <v>187</v>
      </c>
      <c r="BM1501" s="193" t="s">
        <v>2028</v>
      </c>
    </row>
    <row r="1502" spans="1:65" s="2" customFormat="1" ht="11.25">
      <c r="A1502" s="36"/>
      <c r="B1502" s="37"/>
      <c r="C1502" s="38"/>
      <c r="D1502" s="195" t="s">
        <v>332</v>
      </c>
      <c r="E1502" s="38"/>
      <c r="F1502" s="196" t="s">
        <v>2029</v>
      </c>
      <c r="G1502" s="38"/>
      <c r="H1502" s="38"/>
      <c r="I1502" s="197"/>
      <c r="J1502" s="38"/>
      <c r="K1502" s="38"/>
      <c r="L1502" s="41"/>
      <c r="M1502" s="198"/>
      <c r="N1502" s="199"/>
      <c r="O1502" s="66"/>
      <c r="P1502" s="66"/>
      <c r="Q1502" s="66"/>
      <c r="R1502" s="66"/>
      <c r="S1502" s="66"/>
      <c r="T1502" s="67"/>
      <c r="U1502" s="36"/>
      <c r="V1502" s="36"/>
      <c r="W1502" s="36"/>
      <c r="X1502" s="36"/>
      <c r="Y1502" s="36"/>
      <c r="Z1502" s="36"/>
      <c r="AA1502" s="36"/>
      <c r="AB1502" s="36"/>
      <c r="AC1502" s="36"/>
      <c r="AD1502" s="36"/>
      <c r="AE1502" s="36"/>
      <c r="AT1502" s="19" t="s">
        <v>332</v>
      </c>
      <c r="AU1502" s="19" t="s">
        <v>87</v>
      </c>
    </row>
    <row r="1503" spans="1:65" s="2" customFormat="1" ht="39">
      <c r="A1503" s="36"/>
      <c r="B1503" s="37"/>
      <c r="C1503" s="38"/>
      <c r="D1503" s="195" t="s">
        <v>334</v>
      </c>
      <c r="E1503" s="38"/>
      <c r="F1503" s="200" t="s">
        <v>2030</v>
      </c>
      <c r="G1503" s="38"/>
      <c r="H1503" s="38"/>
      <c r="I1503" s="197"/>
      <c r="J1503" s="38"/>
      <c r="K1503" s="38"/>
      <c r="L1503" s="41"/>
      <c r="M1503" s="198"/>
      <c r="N1503" s="199"/>
      <c r="O1503" s="66"/>
      <c r="P1503" s="66"/>
      <c r="Q1503" s="66"/>
      <c r="R1503" s="66"/>
      <c r="S1503" s="66"/>
      <c r="T1503" s="67"/>
      <c r="U1503" s="36"/>
      <c r="V1503" s="36"/>
      <c r="W1503" s="36"/>
      <c r="X1503" s="36"/>
      <c r="Y1503" s="36"/>
      <c r="Z1503" s="36"/>
      <c r="AA1503" s="36"/>
      <c r="AB1503" s="36"/>
      <c r="AC1503" s="36"/>
      <c r="AD1503" s="36"/>
      <c r="AE1503" s="36"/>
      <c r="AT1503" s="19" t="s">
        <v>334</v>
      </c>
      <c r="AU1503" s="19" t="s">
        <v>87</v>
      </c>
    </row>
    <row r="1504" spans="1:65" s="13" customFormat="1" ht="11.25">
      <c r="B1504" s="201"/>
      <c r="C1504" s="202"/>
      <c r="D1504" s="195" t="s">
        <v>336</v>
      </c>
      <c r="E1504" s="203" t="s">
        <v>19</v>
      </c>
      <c r="F1504" s="204" t="s">
        <v>2031</v>
      </c>
      <c r="G1504" s="202"/>
      <c r="H1504" s="205">
        <v>34</v>
      </c>
      <c r="I1504" s="206"/>
      <c r="J1504" s="202"/>
      <c r="K1504" s="202"/>
      <c r="L1504" s="207"/>
      <c r="M1504" s="208"/>
      <c r="N1504" s="209"/>
      <c r="O1504" s="209"/>
      <c r="P1504" s="209"/>
      <c r="Q1504" s="209"/>
      <c r="R1504" s="209"/>
      <c r="S1504" s="209"/>
      <c r="T1504" s="210"/>
      <c r="AT1504" s="211" t="s">
        <v>336</v>
      </c>
      <c r="AU1504" s="211" t="s">
        <v>87</v>
      </c>
      <c r="AV1504" s="13" t="s">
        <v>87</v>
      </c>
      <c r="AW1504" s="13" t="s">
        <v>37</v>
      </c>
      <c r="AX1504" s="13" t="s">
        <v>76</v>
      </c>
      <c r="AY1504" s="211" t="s">
        <v>324</v>
      </c>
    </row>
    <row r="1505" spans="1:65" s="13" customFormat="1" ht="11.25">
      <c r="B1505" s="201"/>
      <c r="C1505" s="202"/>
      <c r="D1505" s="195" t="s">
        <v>336</v>
      </c>
      <c r="E1505" s="203" t="s">
        <v>19</v>
      </c>
      <c r="F1505" s="204" t="s">
        <v>2032</v>
      </c>
      <c r="G1505" s="202"/>
      <c r="H1505" s="205">
        <v>2.56</v>
      </c>
      <c r="I1505" s="206"/>
      <c r="J1505" s="202"/>
      <c r="K1505" s="202"/>
      <c r="L1505" s="207"/>
      <c r="M1505" s="208"/>
      <c r="N1505" s="209"/>
      <c r="O1505" s="209"/>
      <c r="P1505" s="209"/>
      <c r="Q1505" s="209"/>
      <c r="R1505" s="209"/>
      <c r="S1505" s="209"/>
      <c r="T1505" s="210"/>
      <c r="AT1505" s="211" t="s">
        <v>336</v>
      </c>
      <c r="AU1505" s="211" t="s">
        <v>87</v>
      </c>
      <c r="AV1505" s="13" t="s">
        <v>87</v>
      </c>
      <c r="AW1505" s="13" t="s">
        <v>37</v>
      </c>
      <c r="AX1505" s="13" t="s">
        <v>76</v>
      </c>
      <c r="AY1505" s="211" t="s">
        <v>324</v>
      </c>
    </row>
    <row r="1506" spans="1:65" s="14" customFormat="1" ht="11.25">
      <c r="B1506" s="212"/>
      <c r="C1506" s="213"/>
      <c r="D1506" s="195" t="s">
        <v>336</v>
      </c>
      <c r="E1506" s="214" t="s">
        <v>175</v>
      </c>
      <c r="F1506" s="215" t="s">
        <v>349</v>
      </c>
      <c r="G1506" s="213"/>
      <c r="H1506" s="216">
        <v>36.56</v>
      </c>
      <c r="I1506" s="217"/>
      <c r="J1506" s="213"/>
      <c r="K1506" s="213"/>
      <c r="L1506" s="218"/>
      <c r="M1506" s="219"/>
      <c r="N1506" s="220"/>
      <c r="O1506" s="220"/>
      <c r="P1506" s="220"/>
      <c r="Q1506" s="220"/>
      <c r="R1506" s="220"/>
      <c r="S1506" s="220"/>
      <c r="T1506" s="221"/>
      <c r="AT1506" s="222" t="s">
        <v>336</v>
      </c>
      <c r="AU1506" s="222" t="s">
        <v>87</v>
      </c>
      <c r="AV1506" s="14" t="s">
        <v>330</v>
      </c>
      <c r="AW1506" s="14" t="s">
        <v>37</v>
      </c>
      <c r="AX1506" s="14" t="s">
        <v>84</v>
      </c>
      <c r="AY1506" s="222" t="s">
        <v>324</v>
      </c>
    </row>
    <row r="1507" spans="1:65" s="2" customFormat="1" ht="24.2" customHeight="1">
      <c r="A1507" s="36"/>
      <c r="B1507" s="37"/>
      <c r="C1507" s="244" t="s">
        <v>2033</v>
      </c>
      <c r="D1507" s="244" t="s">
        <v>588</v>
      </c>
      <c r="E1507" s="245" t="s">
        <v>2034</v>
      </c>
      <c r="F1507" s="246" t="s">
        <v>2035</v>
      </c>
      <c r="G1507" s="247" t="s">
        <v>135</v>
      </c>
      <c r="H1507" s="248">
        <v>40.216000000000001</v>
      </c>
      <c r="I1507" s="249"/>
      <c r="J1507" s="250">
        <f>ROUND(I1507*H1507,2)</f>
        <v>0</v>
      </c>
      <c r="K1507" s="246" t="s">
        <v>19</v>
      </c>
      <c r="L1507" s="251"/>
      <c r="M1507" s="252" t="s">
        <v>19</v>
      </c>
      <c r="N1507" s="253" t="s">
        <v>47</v>
      </c>
      <c r="O1507" s="66"/>
      <c r="P1507" s="191">
        <f>O1507*H1507</f>
        <v>0</v>
      </c>
      <c r="Q1507" s="191">
        <v>2.0000000000000001E-4</v>
      </c>
      <c r="R1507" s="191">
        <f>Q1507*H1507</f>
        <v>8.0432000000000003E-3</v>
      </c>
      <c r="S1507" s="191">
        <v>0</v>
      </c>
      <c r="T1507" s="192">
        <f>S1507*H1507</f>
        <v>0</v>
      </c>
      <c r="U1507" s="36"/>
      <c r="V1507" s="36"/>
      <c r="W1507" s="36"/>
      <c r="X1507" s="36"/>
      <c r="Y1507" s="36"/>
      <c r="Z1507" s="36"/>
      <c r="AA1507" s="36"/>
      <c r="AB1507" s="36"/>
      <c r="AC1507" s="36"/>
      <c r="AD1507" s="36"/>
      <c r="AE1507" s="36"/>
      <c r="AR1507" s="193" t="s">
        <v>677</v>
      </c>
      <c r="AT1507" s="193" t="s">
        <v>588</v>
      </c>
      <c r="AU1507" s="193" t="s">
        <v>87</v>
      </c>
      <c r="AY1507" s="19" t="s">
        <v>324</v>
      </c>
      <c r="BE1507" s="194">
        <f>IF(N1507="základní",J1507,0)</f>
        <v>0</v>
      </c>
      <c r="BF1507" s="194">
        <f>IF(N1507="snížená",J1507,0)</f>
        <v>0</v>
      </c>
      <c r="BG1507" s="194">
        <f>IF(N1507="zákl. přenesená",J1507,0)</f>
        <v>0</v>
      </c>
      <c r="BH1507" s="194">
        <f>IF(N1507="sníž. přenesená",J1507,0)</f>
        <v>0</v>
      </c>
      <c r="BI1507" s="194">
        <f>IF(N1507="nulová",J1507,0)</f>
        <v>0</v>
      </c>
      <c r="BJ1507" s="19" t="s">
        <v>84</v>
      </c>
      <c r="BK1507" s="194">
        <f>ROUND(I1507*H1507,2)</f>
        <v>0</v>
      </c>
      <c r="BL1507" s="19" t="s">
        <v>187</v>
      </c>
      <c r="BM1507" s="193" t="s">
        <v>2036</v>
      </c>
    </row>
    <row r="1508" spans="1:65" s="2" customFormat="1" ht="48.75">
      <c r="A1508" s="36"/>
      <c r="B1508" s="37"/>
      <c r="C1508" s="38"/>
      <c r="D1508" s="195" t="s">
        <v>332</v>
      </c>
      <c r="E1508" s="38"/>
      <c r="F1508" s="196" t="s">
        <v>2037</v>
      </c>
      <c r="G1508" s="38"/>
      <c r="H1508" s="38"/>
      <c r="I1508" s="197"/>
      <c r="J1508" s="38"/>
      <c r="K1508" s="38"/>
      <c r="L1508" s="41"/>
      <c r="M1508" s="198"/>
      <c r="N1508" s="199"/>
      <c r="O1508" s="66"/>
      <c r="P1508" s="66"/>
      <c r="Q1508" s="66"/>
      <c r="R1508" s="66"/>
      <c r="S1508" s="66"/>
      <c r="T1508" s="67"/>
      <c r="U1508" s="36"/>
      <c r="V1508" s="36"/>
      <c r="W1508" s="36"/>
      <c r="X1508" s="36"/>
      <c r="Y1508" s="36"/>
      <c r="Z1508" s="36"/>
      <c r="AA1508" s="36"/>
      <c r="AB1508" s="36"/>
      <c r="AC1508" s="36"/>
      <c r="AD1508" s="36"/>
      <c r="AE1508" s="36"/>
      <c r="AT1508" s="19" t="s">
        <v>332</v>
      </c>
      <c r="AU1508" s="19" t="s">
        <v>87</v>
      </c>
    </row>
    <row r="1509" spans="1:65" s="13" customFormat="1" ht="11.25">
      <c r="B1509" s="201"/>
      <c r="C1509" s="202"/>
      <c r="D1509" s="195" t="s">
        <v>336</v>
      </c>
      <c r="E1509" s="203" t="s">
        <v>19</v>
      </c>
      <c r="F1509" s="204" t="s">
        <v>2038</v>
      </c>
      <c r="G1509" s="202"/>
      <c r="H1509" s="205">
        <v>40.216000000000001</v>
      </c>
      <c r="I1509" s="206"/>
      <c r="J1509" s="202"/>
      <c r="K1509" s="202"/>
      <c r="L1509" s="207"/>
      <c r="M1509" s="208"/>
      <c r="N1509" s="209"/>
      <c r="O1509" s="209"/>
      <c r="P1509" s="209"/>
      <c r="Q1509" s="209"/>
      <c r="R1509" s="209"/>
      <c r="S1509" s="209"/>
      <c r="T1509" s="210"/>
      <c r="AT1509" s="211" t="s">
        <v>336</v>
      </c>
      <c r="AU1509" s="211" t="s">
        <v>87</v>
      </c>
      <c r="AV1509" s="13" t="s">
        <v>87</v>
      </c>
      <c r="AW1509" s="13" t="s">
        <v>37</v>
      </c>
      <c r="AX1509" s="13" t="s">
        <v>84</v>
      </c>
      <c r="AY1509" s="211" t="s">
        <v>324</v>
      </c>
    </row>
    <row r="1510" spans="1:65" s="2" customFormat="1" ht="14.45" customHeight="1">
      <c r="A1510" s="36"/>
      <c r="B1510" s="37"/>
      <c r="C1510" s="182" t="s">
        <v>2039</v>
      </c>
      <c r="D1510" s="182" t="s">
        <v>326</v>
      </c>
      <c r="E1510" s="183" t="s">
        <v>2040</v>
      </c>
      <c r="F1510" s="184" t="s">
        <v>2041</v>
      </c>
      <c r="G1510" s="185" t="s">
        <v>135</v>
      </c>
      <c r="H1510" s="186">
        <v>7.0839999999999996</v>
      </c>
      <c r="I1510" s="187"/>
      <c r="J1510" s="188">
        <f>ROUND(I1510*H1510,2)</f>
        <v>0</v>
      </c>
      <c r="K1510" s="184" t="s">
        <v>329</v>
      </c>
      <c r="L1510" s="41"/>
      <c r="M1510" s="189" t="s">
        <v>19</v>
      </c>
      <c r="N1510" s="190" t="s">
        <v>47</v>
      </c>
      <c r="O1510" s="66"/>
      <c r="P1510" s="191">
        <f>O1510*H1510</f>
        <v>0</v>
      </c>
      <c r="Q1510" s="191">
        <v>5.0000000000000002E-5</v>
      </c>
      <c r="R1510" s="191">
        <f>Q1510*H1510</f>
        <v>3.5419999999999999E-4</v>
      </c>
      <c r="S1510" s="191">
        <v>0</v>
      </c>
      <c r="T1510" s="192">
        <f>S1510*H1510</f>
        <v>0</v>
      </c>
      <c r="U1510" s="36"/>
      <c r="V1510" s="36"/>
      <c r="W1510" s="36"/>
      <c r="X1510" s="36"/>
      <c r="Y1510" s="36"/>
      <c r="Z1510" s="36"/>
      <c r="AA1510" s="36"/>
      <c r="AB1510" s="36"/>
      <c r="AC1510" s="36"/>
      <c r="AD1510" s="36"/>
      <c r="AE1510" s="36"/>
      <c r="AR1510" s="193" t="s">
        <v>187</v>
      </c>
      <c r="AT1510" s="193" t="s">
        <v>326</v>
      </c>
      <c r="AU1510" s="193" t="s">
        <v>87</v>
      </c>
      <c r="AY1510" s="19" t="s">
        <v>324</v>
      </c>
      <c r="BE1510" s="194">
        <f>IF(N1510="základní",J1510,0)</f>
        <v>0</v>
      </c>
      <c r="BF1510" s="194">
        <f>IF(N1510="snížená",J1510,0)</f>
        <v>0</v>
      </c>
      <c r="BG1510" s="194">
        <f>IF(N1510="zákl. přenesená",J1510,0)</f>
        <v>0</v>
      </c>
      <c r="BH1510" s="194">
        <f>IF(N1510="sníž. přenesená",J1510,0)</f>
        <v>0</v>
      </c>
      <c r="BI1510" s="194">
        <f>IF(N1510="nulová",J1510,0)</f>
        <v>0</v>
      </c>
      <c r="BJ1510" s="19" t="s">
        <v>84</v>
      </c>
      <c r="BK1510" s="194">
        <f>ROUND(I1510*H1510,2)</f>
        <v>0</v>
      </c>
      <c r="BL1510" s="19" t="s">
        <v>187</v>
      </c>
      <c r="BM1510" s="193" t="s">
        <v>2042</v>
      </c>
    </row>
    <row r="1511" spans="1:65" s="2" customFormat="1" ht="11.25">
      <c r="A1511" s="36"/>
      <c r="B1511" s="37"/>
      <c r="C1511" s="38"/>
      <c r="D1511" s="195" t="s">
        <v>332</v>
      </c>
      <c r="E1511" s="38"/>
      <c r="F1511" s="196" t="s">
        <v>2043</v>
      </c>
      <c r="G1511" s="38"/>
      <c r="H1511" s="38"/>
      <c r="I1511" s="197"/>
      <c r="J1511" s="38"/>
      <c r="K1511" s="38"/>
      <c r="L1511" s="41"/>
      <c r="M1511" s="198"/>
      <c r="N1511" s="199"/>
      <c r="O1511" s="66"/>
      <c r="P1511" s="66"/>
      <c r="Q1511" s="66"/>
      <c r="R1511" s="66"/>
      <c r="S1511" s="66"/>
      <c r="T1511" s="67"/>
      <c r="U1511" s="36"/>
      <c r="V1511" s="36"/>
      <c r="W1511" s="36"/>
      <c r="X1511" s="36"/>
      <c r="Y1511" s="36"/>
      <c r="Z1511" s="36"/>
      <c r="AA1511" s="36"/>
      <c r="AB1511" s="36"/>
      <c r="AC1511" s="36"/>
      <c r="AD1511" s="36"/>
      <c r="AE1511" s="36"/>
      <c r="AT1511" s="19" t="s">
        <v>332</v>
      </c>
      <c r="AU1511" s="19" t="s">
        <v>87</v>
      </c>
    </row>
    <row r="1512" spans="1:65" s="2" customFormat="1" ht="39">
      <c r="A1512" s="36"/>
      <c r="B1512" s="37"/>
      <c r="C1512" s="38"/>
      <c r="D1512" s="195" t="s">
        <v>334</v>
      </c>
      <c r="E1512" s="38"/>
      <c r="F1512" s="200" t="s">
        <v>2030</v>
      </c>
      <c r="G1512" s="38"/>
      <c r="H1512" s="38"/>
      <c r="I1512" s="197"/>
      <c r="J1512" s="38"/>
      <c r="K1512" s="38"/>
      <c r="L1512" s="41"/>
      <c r="M1512" s="198"/>
      <c r="N1512" s="199"/>
      <c r="O1512" s="66"/>
      <c r="P1512" s="66"/>
      <c r="Q1512" s="66"/>
      <c r="R1512" s="66"/>
      <c r="S1512" s="66"/>
      <c r="T1512" s="67"/>
      <c r="U1512" s="36"/>
      <c r="V1512" s="36"/>
      <c r="W1512" s="36"/>
      <c r="X1512" s="36"/>
      <c r="Y1512" s="36"/>
      <c r="Z1512" s="36"/>
      <c r="AA1512" s="36"/>
      <c r="AB1512" s="36"/>
      <c r="AC1512" s="36"/>
      <c r="AD1512" s="36"/>
      <c r="AE1512" s="36"/>
      <c r="AT1512" s="19" t="s">
        <v>334</v>
      </c>
      <c r="AU1512" s="19" t="s">
        <v>87</v>
      </c>
    </row>
    <row r="1513" spans="1:65" s="13" customFormat="1" ht="11.25">
      <c r="B1513" s="201"/>
      <c r="C1513" s="202"/>
      <c r="D1513" s="195" t="s">
        <v>336</v>
      </c>
      <c r="E1513" s="203" t="s">
        <v>19</v>
      </c>
      <c r="F1513" s="204" t="s">
        <v>2044</v>
      </c>
      <c r="G1513" s="202"/>
      <c r="H1513" s="205">
        <v>3.36</v>
      </c>
      <c r="I1513" s="206"/>
      <c r="J1513" s="202"/>
      <c r="K1513" s="202"/>
      <c r="L1513" s="207"/>
      <c r="M1513" s="208"/>
      <c r="N1513" s="209"/>
      <c r="O1513" s="209"/>
      <c r="P1513" s="209"/>
      <c r="Q1513" s="209"/>
      <c r="R1513" s="209"/>
      <c r="S1513" s="209"/>
      <c r="T1513" s="210"/>
      <c r="AT1513" s="211" t="s">
        <v>336</v>
      </c>
      <c r="AU1513" s="211" t="s">
        <v>87</v>
      </c>
      <c r="AV1513" s="13" t="s">
        <v>87</v>
      </c>
      <c r="AW1513" s="13" t="s">
        <v>37</v>
      </c>
      <c r="AX1513" s="13" t="s">
        <v>76</v>
      </c>
      <c r="AY1513" s="211" t="s">
        <v>324</v>
      </c>
    </row>
    <row r="1514" spans="1:65" s="13" customFormat="1" ht="11.25">
      <c r="B1514" s="201"/>
      <c r="C1514" s="202"/>
      <c r="D1514" s="195" t="s">
        <v>336</v>
      </c>
      <c r="E1514" s="203" t="s">
        <v>19</v>
      </c>
      <c r="F1514" s="204" t="s">
        <v>2045</v>
      </c>
      <c r="G1514" s="202"/>
      <c r="H1514" s="205">
        <v>1.3440000000000001</v>
      </c>
      <c r="I1514" s="206"/>
      <c r="J1514" s="202"/>
      <c r="K1514" s="202"/>
      <c r="L1514" s="207"/>
      <c r="M1514" s="208"/>
      <c r="N1514" s="209"/>
      <c r="O1514" s="209"/>
      <c r="P1514" s="209"/>
      <c r="Q1514" s="209"/>
      <c r="R1514" s="209"/>
      <c r="S1514" s="209"/>
      <c r="T1514" s="210"/>
      <c r="AT1514" s="211" t="s">
        <v>336</v>
      </c>
      <c r="AU1514" s="211" t="s">
        <v>87</v>
      </c>
      <c r="AV1514" s="13" t="s">
        <v>87</v>
      </c>
      <c r="AW1514" s="13" t="s">
        <v>37</v>
      </c>
      <c r="AX1514" s="13" t="s">
        <v>76</v>
      </c>
      <c r="AY1514" s="211" t="s">
        <v>324</v>
      </c>
    </row>
    <row r="1515" spans="1:65" s="13" customFormat="1" ht="11.25">
      <c r="B1515" s="201"/>
      <c r="C1515" s="202"/>
      <c r="D1515" s="195" t="s">
        <v>336</v>
      </c>
      <c r="E1515" s="203" t="s">
        <v>19</v>
      </c>
      <c r="F1515" s="204" t="s">
        <v>2046</v>
      </c>
      <c r="G1515" s="202"/>
      <c r="H1515" s="205">
        <v>2.38</v>
      </c>
      <c r="I1515" s="206"/>
      <c r="J1515" s="202"/>
      <c r="K1515" s="202"/>
      <c r="L1515" s="207"/>
      <c r="M1515" s="208"/>
      <c r="N1515" s="209"/>
      <c r="O1515" s="209"/>
      <c r="P1515" s="209"/>
      <c r="Q1515" s="209"/>
      <c r="R1515" s="209"/>
      <c r="S1515" s="209"/>
      <c r="T1515" s="210"/>
      <c r="AT1515" s="211" t="s">
        <v>336</v>
      </c>
      <c r="AU1515" s="211" t="s">
        <v>87</v>
      </c>
      <c r="AV1515" s="13" t="s">
        <v>87</v>
      </c>
      <c r="AW1515" s="13" t="s">
        <v>37</v>
      </c>
      <c r="AX1515" s="13" t="s">
        <v>76</v>
      </c>
      <c r="AY1515" s="211" t="s">
        <v>324</v>
      </c>
    </row>
    <row r="1516" spans="1:65" s="14" customFormat="1" ht="11.25">
      <c r="B1516" s="212"/>
      <c r="C1516" s="213"/>
      <c r="D1516" s="195" t="s">
        <v>336</v>
      </c>
      <c r="E1516" s="214" t="s">
        <v>172</v>
      </c>
      <c r="F1516" s="215" t="s">
        <v>349</v>
      </c>
      <c r="G1516" s="213"/>
      <c r="H1516" s="216">
        <v>7.0839999999999996</v>
      </c>
      <c r="I1516" s="217"/>
      <c r="J1516" s="213"/>
      <c r="K1516" s="213"/>
      <c r="L1516" s="218"/>
      <c r="M1516" s="219"/>
      <c r="N1516" s="220"/>
      <c r="O1516" s="220"/>
      <c r="P1516" s="220"/>
      <c r="Q1516" s="220"/>
      <c r="R1516" s="220"/>
      <c r="S1516" s="220"/>
      <c r="T1516" s="221"/>
      <c r="AT1516" s="222" t="s">
        <v>336</v>
      </c>
      <c r="AU1516" s="222" t="s">
        <v>87</v>
      </c>
      <c r="AV1516" s="14" t="s">
        <v>330</v>
      </c>
      <c r="AW1516" s="14" t="s">
        <v>37</v>
      </c>
      <c r="AX1516" s="14" t="s">
        <v>84</v>
      </c>
      <c r="AY1516" s="222" t="s">
        <v>324</v>
      </c>
    </row>
    <row r="1517" spans="1:65" s="2" customFormat="1" ht="24.2" customHeight="1">
      <c r="A1517" s="36"/>
      <c r="B1517" s="37"/>
      <c r="C1517" s="244" t="s">
        <v>2047</v>
      </c>
      <c r="D1517" s="244" t="s">
        <v>588</v>
      </c>
      <c r="E1517" s="245" t="s">
        <v>2034</v>
      </c>
      <c r="F1517" s="246" t="s">
        <v>2035</v>
      </c>
      <c r="G1517" s="247" t="s">
        <v>135</v>
      </c>
      <c r="H1517" s="248">
        <v>7.7919999999999998</v>
      </c>
      <c r="I1517" s="249"/>
      <c r="J1517" s="250">
        <f>ROUND(I1517*H1517,2)</f>
        <v>0</v>
      </c>
      <c r="K1517" s="246" t="s">
        <v>19</v>
      </c>
      <c r="L1517" s="251"/>
      <c r="M1517" s="252" t="s">
        <v>19</v>
      </c>
      <c r="N1517" s="253" t="s">
        <v>47</v>
      </c>
      <c r="O1517" s="66"/>
      <c r="P1517" s="191">
        <f>O1517*H1517</f>
        <v>0</v>
      </c>
      <c r="Q1517" s="191">
        <v>2.0000000000000001E-4</v>
      </c>
      <c r="R1517" s="191">
        <f>Q1517*H1517</f>
        <v>1.5583999999999999E-3</v>
      </c>
      <c r="S1517" s="191">
        <v>0</v>
      </c>
      <c r="T1517" s="192">
        <f>S1517*H1517</f>
        <v>0</v>
      </c>
      <c r="U1517" s="36"/>
      <c r="V1517" s="36"/>
      <c r="W1517" s="36"/>
      <c r="X1517" s="36"/>
      <c r="Y1517" s="36"/>
      <c r="Z1517" s="36"/>
      <c r="AA1517" s="36"/>
      <c r="AB1517" s="36"/>
      <c r="AC1517" s="36"/>
      <c r="AD1517" s="36"/>
      <c r="AE1517" s="36"/>
      <c r="AR1517" s="193" t="s">
        <v>677</v>
      </c>
      <c r="AT1517" s="193" t="s">
        <v>588</v>
      </c>
      <c r="AU1517" s="193" t="s">
        <v>87</v>
      </c>
      <c r="AY1517" s="19" t="s">
        <v>324</v>
      </c>
      <c r="BE1517" s="194">
        <f>IF(N1517="základní",J1517,0)</f>
        <v>0</v>
      </c>
      <c r="BF1517" s="194">
        <f>IF(N1517="snížená",J1517,0)</f>
        <v>0</v>
      </c>
      <c r="BG1517" s="194">
        <f>IF(N1517="zákl. přenesená",J1517,0)</f>
        <v>0</v>
      </c>
      <c r="BH1517" s="194">
        <f>IF(N1517="sníž. přenesená",J1517,0)</f>
        <v>0</v>
      </c>
      <c r="BI1517" s="194">
        <f>IF(N1517="nulová",J1517,0)</f>
        <v>0</v>
      </c>
      <c r="BJ1517" s="19" t="s">
        <v>84</v>
      </c>
      <c r="BK1517" s="194">
        <f>ROUND(I1517*H1517,2)</f>
        <v>0</v>
      </c>
      <c r="BL1517" s="19" t="s">
        <v>187</v>
      </c>
      <c r="BM1517" s="193" t="s">
        <v>2048</v>
      </c>
    </row>
    <row r="1518" spans="1:65" s="2" customFormat="1" ht="48.75">
      <c r="A1518" s="36"/>
      <c r="B1518" s="37"/>
      <c r="C1518" s="38"/>
      <c r="D1518" s="195" t="s">
        <v>332</v>
      </c>
      <c r="E1518" s="38"/>
      <c r="F1518" s="196" t="s">
        <v>2037</v>
      </c>
      <c r="G1518" s="38"/>
      <c r="H1518" s="38"/>
      <c r="I1518" s="197"/>
      <c r="J1518" s="38"/>
      <c r="K1518" s="38"/>
      <c r="L1518" s="41"/>
      <c r="M1518" s="198"/>
      <c r="N1518" s="199"/>
      <c r="O1518" s="66"/>
      <c r="P1518" s="66"/>
      <c r="Q1518" s="66"/>
      <c r="R1518" s="66"/>
      <c r="S1518" s="66"/>
      <c r="T1518" s="67"/>
      <c r="U1518" s="36"/>
      <c r="V1518" s="36"/>
      <c r="W1518" s="36"/>
      <c r="X1518" s="36"/>
      <c r="Y1518" s="36"/>
      <c r="Z1518" s="36"/>
      <c r="AA1518" s="36"/>
      <c r="AB1518" s="36"/>
      <c r="AC1518" s="36"/>
      <c r="AD1518" s="36"/>
      <c r="AE1518" s="36"/>
      <c r="AT1518" s="19" t="s">
        <v>332</v>
      </c>
      <c r="AU1518" s="19" t="s">
        <v>87</v>
      </c>
    </row>
    <row r="1519" spans="1:65" s="13" customFormat="1" ht="11.25">
      <c r="B1519" s="201"/>
      <c r="C1519" s="202"/>
      <c r="D1519" s="195" t="s">
        <v>336</v>
      </c>
      <c r="E1519" s="203" t="s">
        <v>19</v>
      </c>
      <c r="F1519" s="204" t="s">
        <v>2049</v>
      </c>
      <c r="G1519" s="202"/>
      <c r="H1519" s="205">
        <v>7.7919999999999998</v>
      </c>
      <c r="I1519" s="206"/>
      <c r="J1519" s="202"/>
      <c r="K1519" s="202"/>
      <c r="L1519" s="207"/>
      <c r="M1519" s="208"/>
      <c r="N1519" s="209"/>
      <c r="O1519" s="209"/>
      <c r="P1519" s="209"/>
      <c r="Q1519" s="209"/>
      <c r="R1519" s="209"/>
      <c r="S1519" s="209"/>
      <c r="T1519" s="210"/>
      <c r="AT1519" s="211" t="s">
        <v>336</v>
      </c>
      <c r="AU1519" s="211" t="s">
        <v>87</v>
      </c>
      <c r="AV1519" s="13" t="s">
        <v>87</v>
      </c>
      <c r="AW1519" s="13" t="s">
        <v>37</v>
      </c>
      <c r="AX1519" s="13" t="s">
        <v>84</v>
      </c>
      <c r="AY1519" s="211" t="s">
        <v>324</v>
      </c>
    </row>
    <row r="1520" spans="1:65" s="2" customFormat="1" ht="14.45" customHeight="1">
      <c r="A1520" s="36"/>
      <c r="B1520" s="37"/>
      <c r="C1520" s="182" t="s">
        <v>2050</v>
      </c>
      <c r="D1520" s="182" t="s">
        <v>326</v>
      </c>
      <c r="E1520" s="183" t="s">
        <v>2051</v>
      </c>
      <c r="F1520" s="184" t="s">
        <v>2052</v>
      </c>
      <c r="G1520" s="185" t="s">
        <v>135</v>
      </c>
      <c r="H1520" s="186">
        <v>34</v>
      </c>
      <c r="I1520" s="187"/>
      <c r="J1520" s="188">
        <f>ROUND(I1520*H1520,2)</f>
        <v>0</v>
      </c>
      <c r="K1520" s="184" t="s">
        <v>329</v>
      </c>
      <c r="L1520" s="41"/>
      <c r="M1520" s="189" t="s">
        <v>19</v>
      </c>
      <c r="N1520" s="190" t="s">
        <v>47</v>
      </c>
      <c r="O1520" s="66"/>
      <c r="P1520" s="191">
        <f>O1520*H1520</f>
        <v>0</v>
      </c>
      <c r="Q1520" s="191">
        <v>0</v>
      </c>
      <c r="R1520" s="191">
        <f>Q1520*H1520</f>
        <v>0</v>
      </c>
      <c r="S1520" s="191">
        <v>0</v>
      </c>
      <c r="T1520" s="192">
        <f>S1520*H1520</f>
        <v>0</v>
      </c>
      <c r="U1520" s="36"/>
      <c r="V1520" s="36"/>
      <c r="W1520" s="36"/>
      <c r="X1520" s="36"/>
      <c r="Y1520" s="36"/>
      <c r="Z1520" s="36"/>
      <c r="AA1520" s="36"/>
      <c r="AB1520" s="36"/>
      <c r="AC1520" s="36"/>
      <c r="AD1520" s="36"/>
      <c r="AE1520" s="36"/>
      <c r="AR1520" s="193" t="s">
        <v>187</v>
      </c>
      <c r="AT1520" s="193" t="s">
        <v>326</v>
      </c>
      <c r="AU1520" s="193" t="s">
        <v>87</v>
      </c>
      <c r="AY1520" s="19" t="s">
        <v>324</v>
      </c>
      <c r="BE1520" s="194">
        <f>IF(N1520="základní",J1520,0)</f>
        <v>0</v>
      </c>
      <c r="BF1520" s="194">
        <f>IF(N1520="snížená",J1520,0)</f>
        <v>0</v>
      </c>
      <c r="BG1520" s="194">
        <f>IF(N1520="zákl. přenesená",J1520,0)</f>
        <v>0</v>
      </c>
      <c r="BH1520" s="194">
        <f>IF(N1520="sníž. přenesená",J1520,0)</f>
        <v>0</v>
      </c>
      <c r="BI1520" s="194">
        <f>IF(N1520="nulová",J1520,0)</f>
        <v>0</v>
      </c>
      <c r="BJ1520" s="19" t="s">
        <v>84</v>
      </c>
      <c r="BK1520" s="194">
        <f>ROUND(I1520*H1520,2)</f>
        <v>0</v>
      </c>
      <c r="BL1520" s="19" t="s">
        <v>187</v>
      </c>
      <c r="BM1520" s="193" t="s">
        <v>2053</v>
      </c>
    </row>
    <row r="1521" spans="1:65" s="2" customFormat="1" ht="11.25">
      <c r="A1521" s="36"/>
      <c r="B1521" s="37"/>
      <c r="C1521" s="38"/>
      <c r="D1521" s="195" t="s">
        <v>332</v>
      </c>
      <c r="E1521" s="38"/>
      <c r="F1521" s="196" t="s">
        <v>2054</v>
      </c>
      <c r="G1521" s="38"/>
      <c r="H1521" s="38"/>
      <c r="I1521" s="197"/>
      <c r="J1521" s="38"/>
      <c r="K1521" s="38"/>
      <c r="L1521" s="41"/>
      <c r="M1521" s="198"/>
      <c r="N1521" s="199"/>
      <c r="O1521" s="66"/>
      <c r="P1521" s="66"/>
      <c r="Q1521" s="66"/>
      <c r="R1521" s="66"/>
      <c r="S1521" s="66"/>
      <c r="T1521" s="67"/>
      <c r="U1521" s="36"/>
      <c r="V1521" s="36"/>
      <c r="W1521" s="36"/>
      <c r="X1521" s="36"/>
      <c r="Y1521" s="36"/>
      <c r="Z1521" s="36"/>
      <c r="AA1521" s="36"/>
      <c r="AB1521" s="36"/>
      <c r="AC1521" s="36"/>
      <c r="AD1521" s="36"/>
      <c r="AE1521" s="36"/>
      <c r="AT1521" s="19" t="s">
        <v>332</v>
      </c>
      <c r="AU1521" s="19" t="s">
        <v>87</v>
      </c>
    </row>
    <row r="1522" spans="1:65" s="2" customFormat="1" ht="58.5">
      <c r="A1522" s="36"/>
      <c r="B1522" s="37"/>
      <c r="C1522" s="38"/>
      <c r="D1522" s="195" t="s">
        <v>334</v>
      </c>
      <c r="E1522" s="38"/>
      <c r="F1522" s="200" t="s">
        <v>2055</v>
      </c>
      <c r="G1522" s="38"/>
      <c r="H1522" s="38"/>
      <c r="I1522" s="197"/>
      <c r="J1522" s="38"/>
      <c r="K1522" s="38"/>
      <c r="L1522" s="41"/>
      <c r="M1522" s="198"/>
      <c r="N1522" s="199"/>
      <c r="O1522" s="66"/>
      <c r="P1522" s="66"/>
      <c r="Q1522" s="66"/>
      <c r="R1522" s="66"/>
      <c r="S1522" s="66"/>
      <c r="T1522" s="67"/>
      <c r="U1522" s="36"/>
      <c r="V1522" s="36"/>
      <c r="W1522" s="36"/>
      <c r="X1522" s="36"/>
      <c r="Y1522" s="36"/>
      <c r="Z1522" s="36"/>
      <c r="AA1522" s="36"/>
      <c r="AB1522" s="36"/>
      <c r="AC1522" s="36"/>
      <c r="AD1522" s="36"/>
      <c r="AE1522" s="36"/>
      <c r="AT1522" s="19" t="s">
        <v>334</v>
      </c>
      <c r="AU1522" s="19" t="s">
        <v>87</v>
      </c>
    </row>
    <row r="1523" spans="1:65" s="13" customFormat="1" ht="11.25">
      <c r="B1523" s="201"/>
      <c r="C1523" s="202"/>
      <c r="D1523" s="195" t="s">
        <v>336</v>
      </c>
      <c r="E1523" s="203" t="s">
        <v>19</v>
      </c>
      <c r="F1523" s="204" t="s">
        <v>2031</v>
      </c>
      <c r="G1523" s="202"/>
      <c r="H1523" s="205">
        <v>34</v>
      </c>
      <c r="I1523" s="206"/>
      <c r="J1523" s="202"/>
      <c r="K1523" s="202"/>
      <c r="L1523" s="207"/>
      <c r="M1523" s="208"/>
      <c r="N1523" s="209"/>
      <c r="O1523" s="209"/>
      <c r="P1523" s="209"/>
      <c r="Q1523" s="209"/>
      <c r="R1523" s="209"/>
      <c r="S1523" s="209"/>
      <c r="T1523" s="210"/>
      <c r="AT1523" s="211" t="s">
        <v>336</v>
      </c>
      <c r="AU1523" s="211" t="s">
        <v>87</v>
      </c>
      <c r="AV1523" s="13" t="s">
        <v>87</v>
      </c>
      <c r="AW1523" s="13" t="s">
        <v>37</v>
      </c>
      <c r="AX1523" s="13" t="s">
        <v>76</v>
      </c>
      <c r="AY1523" s="211" t="s">
        <v>324</v>
      </c>
    </row>
    <row r="1524" spans="1:65" s="14" customFormat="1" ht="11.25">
      <c r="B1524" s="212"/>
      <c r="C1524" s="213"/>
      <c r="D1524" s="195" t="s">
        <v>336</v>
      </c>
      <c r="E1524" s="214" t="s">
        <v>233</v>
      </c>
      <c r="F1524" s="215" t="s">
        <v>349</v>
      </c>
      <c r="G1524" s="213"/>
      <c r="H1524" s="216">
        <v>34</v>
      </c>
      <c r="I1524" s="217"/>
      <c r="J1524" s="213"/>
      <c r="K1524" s="213"/>
      <c r="L1524" s="218"/>
      <c r="M1524" s="219"/>
      <c r="N1524" s="220"/>
      <c r="O1524" s="220"/>
      <c r="P1524" s="220"/>
      <c r="Q1524" s="220"/>
      <c r="R1524" s="220"/>
      <c r="S1524" s="220"/>
      <c r="T1524" s="221"/>
      <c r="AT1524" s="222" t="s">
        <v>336</v>
      </c>
      <c r="AU1524" s="222" t="s">
        <v>87</v>
      </c>
      <c r="AV1524" s="14" t="s">
        <v>330</v>
      </c>
      <c r="AW1524" s="14" t="s">
        <v>37</v>
      </c>
      <c r="AX1524" s="14" t="s">
        <v>84</v>
      </c>
      <c r="AY1524" s="222" t="s">
        <v>324</v>
      </c>
    </row>
    <row r="1525" spans="1:65" s="2" customFormat="1" ht="14.45" customHeight="1">
      <c r="A1525" s="36"/>
      <c r="B1525" s="37"/>
      <c r="C1525" s="244" t="s">
        <v>2056</v>
      </c>
      <c r="D1525" s="244" t="s">
        <v>588</v>
      </c>
      <c r="E1525" s="245" t="s">
        <v>2057</v>
      </c>
      <c r="F1525" s="246" t="s">
        <v>2058</v>
      </c>
      <c r="G1525" s="247" t="s">
        <v>135</v>
      </c>
      <c r="H1525" s="248">
        <v>37.4</v>
      </c>
      <c r="I1525" s="249"/>
      <c r="J1525" s="250">
        <f>ROUND(I1525*H1525,2)</f>
        <v>0</v>
      </c>
      <c r="K1525" s="246" t="s">
        <v>329</v>
      </c>
      <c r="L1525" s="251"/>
      <c r="M1525" s="252" t="s">
        <v>19</v>
      </c>
      <c r="N1525" s="253" t="s">
        <v>47</v>
      </c>
      <c r="O1525" s="66"/>
      <c r="P1525" s="191">
        <f>O1525*H1525</f>
        <v>0</v>
      </c>
      <c r="Q1525" s="191">
        <v>5.9999999999999995E-4</v>
      </c>
      <c r="R1525" s="191">
        <f>Q1525*H1525</f>
        <v>2.2439999999999998E-2</v>
      </c>
      <c r="S1525" s="191">
        <v>0</v>
      </c>
      <c r="T1525" s="192">
        <f>S1525*H1525</f>
        <v>0</v>
      </c>
      <c r="U1525" s="36"/>
      <c r="V1525" s="36"/>
      <c r="W1525" s="36"/>
      <c r="X1525" s="36"/>
      <c r="Y1525" s="36"/>
      <c r="Z1525" s="36"/>
      <c r="AA1525" s="36"/>
      <c r="AB1525" s="36"/>
      <c r="AC1525" s="36"/>
      <c r="AD1525" s="36"/>
      <c r="AE1525" s="36"/>
      <c r="AR1525" s="193" t="s">
        <v>677</v>
      </c>
      <c r="AT1525" s="193" t="s">
        <v>588</v>
      </c>
      <c r="AU1525" s="193" t="s">
        <v>87</v>
      </c>
      <c r="AY1525" s="19" t="s">
        <v>324</v>
      </c>
      <c r="BE1525" s="194">
        <f>IF(N1525="základní",J1525,0)</f>
        <v>0</v>
      </c>
      <c r="BF1525" s="194">
        <f>IF(N1525="snížená",J1525,0)</f>
        <v>0</v>
      </c>
      <c r="BG1525" s="194">
        <f>IF(N1525="zákl. přenesená",J1525,0)</f>
        <v>0</v>
      </c>
      <c r="BH1525" s="194">
        <f>IF(N1525="sníž. přenesená",J1525,0)</f>
        <v>0</v>
      </c>
      <c r="BI1525" s="194">
        <f>IF(N1525="nulová",J1525,0)</f>
        <v>0</v>
      </c>
      <c r="BJ1525" s="19" t="s">
        <v>84</v>
      </c>
      <c r="BK1525" s="194">
        <f>ROUND(I1525*H1525,2)</f>
        <v>0</v>
      </c>
      <c r="BL1525" s="19" t="s">
        <v>187</v>
      </c>
      <c r="BM1525" s="193" t="s">
        <v>2059</v>
      </c>
    </row>
    <row r="1526" spans="1:65" s="2" customFormat="1" ht="11.25">
      <c r="A1526" s="36"/>
      <c r="B1526" s="37"/>
      <c r="C1526" s="38"/>
      <c r="D1526" s="195" t="s">
        <v>332</v>
      </c>
      <c r="E1526" s="38"/>
      <c r="F1526" s="196" t="s">
        <v>2058</v>
      </c>
      <c r="G1526" s="38"/>
      <c r="H1526" s="38"/>
      <c r="I1526" s="197"/>
      <c r="J1526" s="38"/>
      <c r="K1526" s="38"/>
      <c r="L1526" s="41"/>
      <c r="M1526" s="198"/>
      <c r="N1526" s="199"/>
      <c r="O1526" s="66"/>
      <c r="P1526" s="66"/>
      <c r="Q1526" s="66"/>
      <c r="R1526" s="66"/>
      <c r="S1526" s="66"/>
      <c r="T1526" s="67"/>
      <c r="U1526" s="36"/>
      <c r="V1526" s="36"/>
      <c r="W1526" s="36"/>
      <c r="X1526" s="36"/>
      <c r="Y1526" s="36"/>
      <c r="Z1526" s="36"/>
      <c r="AA1526" s="36"/>
      <c r="AB1526" s="36"/>
      <c r="AC1526" s="36"/>
      <c r="AD1526" s="36"/>
      <c r="AE1526" s="36"/>
      <c r="AT1526" s="19" t="s">
        <v>332</v>
      </c>
      <c r="AU1526" s="19" t="s">
        <v>87</v>
      </c>
    </row>
    <row r="1527" spans="1:65" s="13" customFormat="1" ht="11.25">
      <c r="B1527" s="201"/>
      <c r="C1527" s="202"/>
      <c r="D1527" s="195" t="s">
        <v>336</v>
      </c>
      <c r="E1527" s="203" t="s">
        <v>19</v>
      </c>
      <c r="F1527" s="204" t="s">
        <v>2060</v>
      </c>
      <c r="G1527" s="202"/>
      <c r="H1527" s="205">
        <v>37.4</v>
      </c>
      <c r="I1527" s="206"/>
      <c r="J1527" s="202"/>
      <c r="K1527" s="202"/>
      <c r="L1527" s="207"/>
      <c r="M1527" s="208"/>
      <c r="N1527" s="209"/>
      <c r="O1527" s="209"/>
      <c r="P1527" s="209"/>
      <c r="Q1527" s="209"/>
      <c r="R1527" s="209"/>
      <c r="S1527" s="209"/>
      <c r="T1527" s="210"/>
      <c r="AT1527" s="211" t="s">
        <v>336</v>
      </c>
      <c r="AU1527" s="211" t="s">
        <v>87</v>
      </c>
      <c r="AV1527" s="13" t="s">
        <v>87</v>
      </c>
      <c r="AW1527" s="13" t="s">
        <v>37</v>
      </c>
      <c r="AX1527" s="13" t="s">
        <v>84</v>
      </c>
      <c r="AY1527" s="211" t="s">
        <v>324</v>
      </c>
    </row>
    <row r="1528" spans="1:65" s="2" customFormat="1" ht="14.45" customHeight="1">
      <c r="A1528" s="36"/>
      <c r="B1528" s="37"/>
      <c r="C1528" s="182" t="s">
        <v>2061</v>
      </c>
      <c r="D1528" s="182" t="s">
        <v>326</v>
      </c>
      <c r="E1528" s="183" t="s">
        <v>2062</v>
      </c>
      <c r="F1528" s="184" t="s">
        <v>2063</v>
      </c>
      <c r="G1528" s="185" t="s">
        <v>135</v>
      </c>
      <c r="H1528" s="186">
        <v>2.5339999999999998</v>
      </c>
      <c r="I1528" s="187"/>
      <c r="J1528" s="188">
        <f>ROUND(I1528*H1528,2)</f>
        <v>0</v>
      </c>
      <c r="K1528" s="184" t="s">
        <v>329</v>
      </c>
      <c r="L1528" s="41"/>
      <c r="M1528" s="189" t="s">
        <v>19</v>
      </c>
      <c r="N1528" s="190" t="s">
        <v>47</v>
      </c>
      <c r="O1528" s="66"/>
      <c r="P1528" s="191">
        <f>O1528*H1528</f>
        <v>0</v>
      </c>
      <c r="Q1528" s="191">
        <v>0</v>
      </c>
      <c r="R1528" s="191">
        <f>Q1528*H1528</f>
        <v>0</v>
      </c>
      <c r="S1528" s="191">
        <v>0</v>
      </c>
      <c r="T1528" s="192">
        <f>S1528*H1528</f>
        <v>0</v>
      </c>
      <c r="U1528" s="36"/>
      <c r="V1528" s="36"/>
      <c r="W1528" s="36"/>
      <c r="X1528" s="36"/>
      <c r="Y1528" s="36"/>
      <c r="Z1528" s="36"/>
      <c r="AA1528" s="36"/>
      <c r="AB1528" s="36"/>
      <c r="AC1528" s="36"/>
      <c r="AD1528" s="36"/>
      <c r="AE1528" s="36"/>
      <c r="AR1528" s="193" t="s">
        <v>187</v>
      </c>
      <c r="AT1528" s="193" t="s">
        <v>326</v>
      </c>
      <c r="AU1528" s="193" t="s">
        <v>87</v>
      </c>
      <c r="AY1528" s="19" t="s">
        <v>324</v>
      </c>
      <c r="BE1528" s="194">
        <f>IF(N1528="základní",J1528,0)</f>
        <v>0</v>
      </c>
      <c r="BF1528" s="194">
        <f>IF(N1528="snížená",J1528,0)</f>
        <v>0</v>
      </c>
      <c r="BG1528" s="194">
        <f>IF(N1528="zákl. přenesená",J1528,0)</f>
        <v>0</v>
      </c>
      <c r="BH1528" s="194">
        <f>IF(N1528="sníž. přenesená",J1528,0)</f>
        <v>0</v>
      </c>
      <c r="BI1528" s="194">
        <f>IF(N1528="nulová",J1528,0)</f>
        <v>0</v>
      </c>
      <c r="BJ1528" s="19" t="s">
        <v>84</v>
      </c>
      <c r="BK1528" s="194">
        <f>ROUND(I1528*H1528,2)</f>
        <v>0</v>
      </c>
      <c r="BL1528" s="19" t="s">
        <v>187</v>
      </c>
      <c r="BM1528" s="193" t="s">
        <v>2064</v>
      </c>
    </row>
    <row r="1529" spans="1:65" s="2" customFormat="1" ht="11.25">
      <c r="A1529" s="36"/>
      <c r="B1529" s="37"/>
      <c r="C1529" s="38"/>
      <c r="D1529" s="195" t="s">
        <v>332</v>
      </c>
      <c r="E1529" s="38"/>
      <c r="F1529" s="196" t="s">
        <v>2065</v>
      </c>
      <c r="G1529" s="38"/>
      <c r="H1529" s="38"/>
      <c r="I1529" s="197"/>
      <c r="J1529" s="38"/>
      <c r="K1529" s="38"/>
      <c r="L1529" s="41"/>
      <c r="M1529" s="198"/>
      <c r="N1529" s="199"/>
      <c r="O1529" s="66"/>
      <c r="P1529" s="66"/>
      <c r="Q1529" s="66"/>
      <c r="R1529" s="66"/>
      <c r="S1529" s="66"/>
      <c r="T1529" s="67"/>
      <c r="U1529" s="36"/>
      <c r="V1529" s="36"/>
      <c r="W1529" s="36"/>
      <c r="X1529" s="36"/>
      <c r="Y1529" s="36"/>
      <c r="Z1529" s="36"/>
      <c r="AA1529" s="36"/>
      <c r="AB1529" s="36"/>
      <c r="AC1529" s="36"/>
      <c r="AD1529" s="36"/>
      <c r="AE1529" s="36"/>
      <c r="AT1529" s="19" t="s">
        <v>332</v>
      </c>
      <c r="AU1529" s="19" t="s">
        <v>87</v>
      </c>
    </row>
    <row r="1530" spans="1:65" s="2" customFormat="1" ht="58.5">
      <c r="A1530" s="36"/>
      <c r="B1530" s="37"/>
      <c r="C1530" s="38"/>
      <c r="D1530" s="195" t="s">
        <v>334</v>
      </c>
      <c r="E1530" s="38"/>
      <c r="F1530" s="200" t="s">
        <v>2055</v>
      </c>
      <c r="G1530" s="38"/>
      <c r="H1530" s="38"/>
      <c r="I1530" s="197"/>
      <c r="J1530" s="38"/>
      <c r="K1530" s="38"/>
      <c r="L1530" s="41"/>
      <c r="M1530" s="198"/>
      <c r="N1530" s="199"/>
      <c r="O1530" s="66"/>
      <c r="P1530" s="66"/>
      <c r="Q1530" s="66"/>
      <c r="R1530" s="66"/>
      <c r="S1530" s="66"/>
      <c r="T1530" s="67"/>
      <c r="U1530" s="36"/>
      <c r="V1530" s="36"/>
      <c r="W1530" s="36"/>
      <c r="X1530" s="36"/>
      <c r="Y1530" s="36"/>
      <c r="Z1530" s="36"/>
      <c r="AA1530" s="36"/>
      <c r="AB1530" s="36"/>
      <c r="AC1530" s="36"/>
      <c r="AD1530" s="36"/>
      <c r="AE1530" s="36"/>
      <c r="AT1530" s="19" t="s">
        <v>334</v>
      </c>
      <c r="AU1530" s="19" t="s">
        <v>87</v>
      </c>
    </row>
    <row r="1531" spans="1:65" s="13" customFormat="1" ht="11.25">
      <c r="B1531" s="201"/>
      <c r="C1531" s="202"/>
      <c r="D1531" s="195" t="s">
        <v>336</v>
      </c>
      <c r="E1531" s="203" t="s">
        <v>19</v>
      </c>
      <c r="F1531" s="204" t="s">
        <v>2045</v>
      </c>
      <c r="G1531" s="202"/>
      <c r="H1531" s="205">
        <v>1.3440000000000001</v>
      </c>
      <c r="I1531" s="206"/>
      <c r="J1531" s="202"/>
      <c r="K1531" s="202"/>
      <c r="L1531" s="207"/>
      <c r="M1531" s="208"/>
      <c r="N1531" s="209"/>
      <c r="O1531" s="209"/>
      <c r="P1531" s="209"/>
      <c r="Q1531" s="209"/>
      <c r="R1531" s="209"/>
      <c r="S1531" s="209"/>
      <c r="T1531" s="210"/>
      <c r="AT1531" s="211" t="s">
        <v>336</v>
      </c>
      <c r="AU1531" s="211" t="s">
        <v>87</v>
      </c>
      <c r="AV1531" s="13" t="s">
        <v>87</v>
      </c>
      <c r="AW1531" s="13" t="s">
        <v>37</v>
      </c>
      <c r="AX1531" s="13" t="s">
        <v>76</v>
      </c>
      <c r="AY1531" s="211" t="s">
        <v>324</v>
      </c>
    </row>
    <row r="1532" spans="1:65" s="13" customFormat="1" ht="11.25">
      <c r="B1532" s="201"/>
      <c r="C1532" s="202"/>
      <c r="D1532" s="195" t="s">
        <v>336</v>
      </c>
      <c r="E1532" s="203" t="s">
        <v>19</v>
      </c>
      <c r="F1532" s="204" t="s">
        <v>2066</v>
      </c>
      <c r="G1532" s="202"/>
      <c r="H1532" s="205">
        <v>1.19</v>
      </c>
      <c r="I1532" s="206"/>
      <c r="J1532" s="202"/>
      <c r="K1532" s="202"/>
      <c r="L1532" s="207"/>
      <c r="M1532" s="208"/>
      <c r="N1532" s="209"/>
      <c r="O1532" s="209"/>
      <c r="P1532" s="209"/>
      <c r="Q1532" s="209"/>
      <c r="R1532" s="209"/>
      <c r="S1532" s="209"/>
      <c r="T1532" s="210"/>
      <c r="AT1532" s="211" t="s">
        <v>336</v>
      </c>
      <c r="AU1532" s="211" t="s">
        <v>87</v>
      </c>
      <c r="AV1532" s="13" t="s">
        <v>87</v>
      </c>
      <c r="AW1532" s="13" t="s">
        <v>37</v>
      </c>
      <c r="AX1532" s="13" t="s">
        <v>76</v>
      </c>
      <c r="AY1532" s="211" t="s">
        <v>324</v>
      </c>
    </row>
    <row r="1533" spans="1:65" s="14" customFormat="1" ht="11.25">
      <c r="B1533" s="212"/>
      <c r="C1533" s="213"/>
      <c r="D1533" s="195" t="s">
        <v>336</v>
      </c>
      <c r="E1533" s="214" t="s">
        <v>230</v>
      </c>
      <c r="F1533" s="215" t="s">
        <v>349</v>
      </c>
      <c r="G1533" s="213"/>
      <c r="H1533" s="216">
        <v>2.5339999999999998</v>
      </c>
      <c r="I1533" s="217"/>
      <c r="J1533" s="213"/>
      <c r="K1533" s="213"/>
      <c r="L1533" s="218"/>
      <c r="M1533" s="219"/>
      <c r="N1533" s="220"/>
      <c r="O1533" s="220"/>
      <c r="P1533" s="220"/>
      <c r="Q1533" s="220"/>
      <c r="R1533" s="220"/>
      <c r="S1533" s="220"/>
      <c r="T1533" s="221"/>
      <c r="AT1533" s="222" t="s">
        <v>336</v>
      </c>
      <c r="AU1533" s="222" t="s">
        <v>87</v>
      </c>
      <c r="AV1533" s="14" t="s">
        <v>330</v>
      </c>
      <c r="AW1533" s="14" t="s">
        <v>37</v>
      </c>
      <c r="AX1533" s="14" t="s">
        <v>84</v>
      </c>
      <c r="AY1533" s="222" t="s">
        <v>324</v>
      </c>
    </row>
    <row r="1534" spans="1:65" s="2" customFormat="1" ht="14.45" customHeight="1">
      <c r="A1534" s="36"/>
      <c r="B1534" s="37"/>
      <c r="C1534" s="244" t="s">
        <v>2067</v>
      </c>
      <c r="D1534" s="244" t="s">
        <v>588</v>
      </c>
      <c r="E1534" s="245" t="s">
        <v>2057</v>
      </c>
      <c r="F1534" s="246" t="s">
        <v>2058</v>
      </c>
      <c r="G1534" s="247" t="s">
        <v>135</v>
      </c>
      <c r="H1534" s="248">
        <v>2.7869999999999999</v>
      </c>
      <c r="I1534" s="249"/>
      <c r="J1534" s="250">
        <f>ROUND(I1534*H1534,2)</f>
        <v>0</v>
      </c>
      <c r="K1534" s="246" t="s">
        <v>329</v>
      </c>
      <c r="L1534" s="251"/>
      <c r="M1534" s="252" t="s">
        <v>19</v>
      </c>
      <c r="N1534" s="253" t="s">
        <v>47</v>
      </c>
      <c r="O1534" s="66"/>
      <c r="P1534" s="191">
        <f>O1534*H1534</f>
        <v>0</v>
      </c>
      <c r="Q1534" s="191">
        <v>5.9999999999999995E-4</v>
      </c>
      <c r="R1534" s="191">
        <f>Q1534*H1534</f>
        <v>1.6721999999999998E-3</v>
      </c>
      <c r="S1534" s="191">
        <v>0</v>
      </c>
      <c r="T1534" s="192">
        <f>S1534*H1534</f>
        <v>0</v>
      </c>
      <c r="U1534" s="36"/>
      <c r="V1534" s="36"/>
      <c r="W1534" s="36"/>
      <c r="X1534" s="36"/>
      <c r="Y1534" s="36"/>
      <c r="Z1534" s="36"/>
      <c r="AA1534" s="36"/>
      <c r="AB1534" s="36"/>
      <c r="AC1534" s="36"/>
      <c r="AD1534" s="36"/>
      <c r="AE1534" s="36"/>
      <c r="AR1534" s="193" t="s">
        <v>677</v>
      </c>
      <c r="AT1534" s="193" t="s">
        <v>588</v>
      </c>
      <c r="AU1534" s="193" t="s">
        <v>87</v>
      </c>
      <c r="AY1534" s="19" t="s">
        <v>324</v>
      </c>
      <c r="BE1534" s="194">
        <f>IF(N1534="základní",J1534,0)</f>
        <v>0</v>
      </c>
      <c r="BF1534" s="194">
        <f>IF(N1534="snížená",J1534,0)</f>
        <v>0</v>
      </c>
      <c r="BG1534" s="194">
        <f>IF(N1534="zákl. přenesená",J1534,0)</f>
        <v>0</v>
      </c>
      <c r="BH1534" s="194">
        <f>IF(N1534="sníž. přenesená",J1534,0)</f>
        <v>0</v>
      </c>
      <c r="BI1534" s="194">
        <f>IF(N1534="nulová",J1534,0)</f>
        <v>0</v>
      </c>
      <c r="BJ1534" s="19" t="s">
        <v>84</v>
      </c>
      <c r="BK1534" s="194">
        <f>ROUND(I1534*H1534,2)</f>
        <v>0</v>
      </c>
      <c r="BL1534" s="19" t="s">
        <v>187</v>
      </c>
      <c r="BM1534" s="193" t="s">
        <v>2068</v>
      </c>
    </row>
    <row r="1535" spans="1:65" s="2" customFormat="1" ht="11.25">
      <c r="A1535" s="36"/>
      <c r="B1535" s="37"/>
      <c r="C1535" s="38"/>
      <c r="D1535" s="195" t="s">
        <v>332</v>
      </c>
      <c r="E1535" s="38"/>
      <c r="F1535" s="196" t="s">
        <v>2058</v>
      </c>
      <c r="G1535" s="38"/>
      <c r="H1535" s="38"/>
      <c r="I1535" s="197"/>
      <c r="J1535" s="38"/>
      <c r="K1535" s="38"/>
      <c r="L1535" s="41"/>
      <c r="M1535" s="198"/>
      <c r="N1535" s="199"/>
      <c r="O1535" s="66"/>
      <c r="P1535" s="66"/>
      <c r="Q1535" s="66"/>
      <c r="R1535" s="66"/>
      <c r="S1535" s="66"/>
      <c r="T1535" s="67"/>
      <c r="U1535" s="36"/>
      <c r="V1535" s="36"/>
      <c r="W1535" s="36"/>
      <c r="X1535" s="36"/>
      <c r="Y1535" s="36"/>
      <c r="Z1535" s="36"/>
      <c r="AA1535" s="36"/>
      <c r="AB1535" s="36"/>
      <c r="AC1535" s="36"/>
      <c r="AD1535" s="36"/>
      <c r="AE1535" s="36"/>
      <c r="AT1535" s="19" t="s">
        <v>332</v>
      </c>
      <c r="AU1535" s="19" t="s">
        <v>87</v>
      </c>
    </row>
    <row r="1536" spans="1:65" s="13" customFormat="1" ht="11.25">
      <c r="B1536" s="201"/>
      <c r="C1536" s="202"/>
      <c r="D1536" s="195" t="s">
        <v>336</v>
      </c>
      <c r="E1536" s="203" t="s">
        <v>19</v>
      </c>
      <c r="F1536" s="204" t="s">
        <v>2069</v>
      </c>
      <c r="G1536" s="202"/>
      <c r="H1536" s="205">
        <v>2.7869999999999999</v>
      </c>
      <c r="I1536" s="206"/>
      <c r="J1536" s="202"/>
      <c r="K1536" s="202"/>
      <c r="L1536" s="207"/>
      <c r="M1536" s="208"/>
      <c r="N1536" s="209"/>
      <c r="O1536" s="209"/>
      <c r="P1536" s="209"/>
      <c r="Q1536" s="209"/>
      <c r="R1536" s="209"/>
      <c r="S1536" s="209"/>
      <c r="T1536" s="210"/>
      <c r="AT1536" s="211" t="s">
        <v>336</v>
      </c>
      <c r="AU1536" s="211" t="s">
        <v>87</v>
      </c>
      <c r="AV1536" s="13" t="s">
        <v>87</v>
      </c>
      <c r="AW1536" s="13" t="s">
        <v>37</v>
      </c>
      <c r="AX1536" s="13" t="s">
        <v>84</v>
      </c>
      <c r="AY1536" s="211" t="s">
        <v>324</v>
      </c>
    </row>
    <row r="1537" spans="1:65" s="2" customFormat="1" ht="14.45" customHeight="1">
      <c r="A1537" s="36"/>
      <c r="B1537" s="37"/>
      <c r="C1537" s="182" t="s">
        <v>2070</v>
      </c>
      <c r="D1537" s="182" t="s">
        <v>326</v>
      </c>
      <c r="E1537" s="183" t="s">
        <v>2071</v>
      </c>
      <c r="F1537" s="184" t="s">
        <v>2072</v>
      </c>
      <c r="G1537" s="185" t="s">
        <v>157</v>
      </c>
      <c r="H1537" s="186">
        <v>3.5000000000000003E-2</v>
      </c>
      <c r="I1537" s="187"/>
      <c r="J1537" s="188">
        <f>ROUND(I1537*H1537,2)</f>
        <v>0</v>
      </c>
      <c r="K1537" s="184" t="s">
        <v>329</v>
      </c>
      <c r="L1537" s="41"/>
      <c r="M1537" s="189" t="s">
        <v>19</v>
      </c>
      <c r="N1537" s="190" t="s">
        <v>47</v>
      </c>
      <c r="O1537" s="66"/>
      <c r="P1537" s="191">
        <f>O1537*H1537</f>
        <v>0</v>
      </c>
      <c r="Q1537" s="191">
        <v>0</v>
      </c>
      <c r="R1537" s="191">
        <f>Q1537*H1537</f>
        <v>0</v>
      </c>
      <c r="S1537" s="191">
        <v>0</v>
      </c>
      <c r="T1537" s="192">
        <f>S1537*H1537</f>
        <v>0</v>
      </c>
      <c r="U1537" s="36"/>
      <c r="V1537" s="36"/>
      <c r="W1537" s="36"/>
      <c r="X1537" s="36"/>
      <c r="Y1537" s="36"/>
      <c r="Z1537" s="36"/>
      <c r="AA1537" s="36"/>
      <c r="AB1537" s="36"/>
      <c r="AC1537" s="36"/>
      <c r="AD1537" s="36"/>
      <c r="AE1537" s="36"/>
      <c r="AR1537" s="193" t="s">
        <v>187</v>
      </c>
      <c r="AT1537" s="193" t="s">
        <v>326</v>
      </c>
      <c r="AU1537" s="193" t="s">
        <v>87</v>
      </c>
      <c r="AY1537" s="19" t="s">
        <v>324</v>
      </c>
      <c r="BE1537" s="194">
        <f>IF(N1537="základní",J1537,0)</f>
        <v>0</v>
      </c>
      <c r="BF1537" s="194">
        <f>IF(N1537="snížená",J1537,0)</f>
        <v>0</v>
      </c>
      <c r="BG1537" s="194">
        <f>IF(N1537="zákl. přenesená",J1537,0)</f>
        <v>0</v>
      </c>
      <c r="BH1537" s="194">
        <f>IF(N1537="sníž. přenesená",J1537,0)</f>
        <v>0</v>
      </c>
      <c r="BI1537" s="194">
        <f>IF(N1537="nulová",J1537,0)</f>
        <v>0</v>
      </c>
      <c r="BJ1537" s="19" t="s">
        <v>84</v>
      </c>
      <c r="BK1537" s="194">
        <f>ROUND(I1537*H1537,2)</f>
        <v>0</v>
      </c>
      <c r="BL1537" s="19" t="s">
        <v>187</v>
      </c>
      <c r="BM1537" s="193" t="s">
        <v>2073</v>
      </c>
    </row>
    <row r="1538" spans="1:65" s="2" customFormat="1" ht="19.5">
      <c r="A1538" s="36"/>
      <c r="B1538" s="37"/>
      <c r="C1538" s="38"/>
      <c r="D1538" s="195" t="s">
        <v>332</v>
      </c>
      <c r="E1538" s="38"/>
      <c r="F1538" s="196" t="s">
        <v>2074</v>
      </c>
      <c r="G1538" s="38"/>
      <c r="H1538" s="38"/>
      <c r="I1538" s="197"/>
      <c r="J1538" s="38"/>
      <c r="K1538" s="38"/>
      <c r="L1538" s="41"/>
      <c r="M1538" s="198"/>
      <c r="N1538" s="199"/>
      <c r="O1538" s="66"/>
      <c r="P1538" s="66"/>
      <c r="Q1538" s="66"/>
      <c r="R1538" s="66"/>
      <c r="S1538" s="66"/>
      <c r="T1538" s="67"/>
      <c r="U1538" s="36"/>
      <c r="V1538" s="36"/>
      <c r="W1538" s="36"/>
      <c r="X1538" s="36"/>
      <c r="Y1538" s="36"/>
      <c r="Z1538" s="36"/>
      <c r="AA1538" s="36"/>
      <c r="AB1538" s="36"/>
      <c r="AC1538" s="36"/>
      <c r="AD1538" s="36"/>
      <c r="AE1538" s="36"/>
      <c r="AT1538" s="19" t="s">
        <v>332</v>
      </c>
      <c r="AU1538" s="19" t="s">
        <v>87</v>
      </c>
    </row>
    <row r="1539" spans="1:65" s="2" customFormat="1" ht="78">
      <c r="A1539" s="36"/>
      <c r="B1539" s="37"/>
      <c r="C1539" s="38"/>
      <c r="D1539" s="195" t="s">
        <v>334</v>
      </c>
      <c r="E1539" s="38"/>
      <c r="F1539" s="200" t="s">
        <v>2075</v>
      </c>
      <c r="G1539" s="38"/>
      <c r="H1539" s="38"/>
      <c r="I1539" s="197"/>
      <c r="J1539" s="38"/>
      <c r="K1539" s="38"/>
      <c r="L1539" s="41"/>
      <c r="M1539" s="198"/>
      <c r="N1539" s="199"/>
      <c r="O1539" s="66"/>
      <c r="P1539" s="66"/>
      <c r="Q1539" s="66"/>
      <c r="R1539" s="66"/>
      <c r="S1539" s="66"/>
      <c r="T1539" s="67"/>
      <c r="U1539" s="36"/>
      <c r="V1539" s="36"/>
      <c r="W1539" s="36"/>
      <c r="X1539" s="36"/>
      <c r="Y1539" s="36"/>
      <c r="Z1539" s="36"/>
      <c r="AA1539" s="36"/>
      <c r="AB1539" s="36"/>
      <c r="AC1539" s="36"/>
      <c r="AD1539" s="36"/>
      <c r="AE1539" s="36"/>
      <c r="AT1539" s="19" t="s">
        <v>334</v>
      </c>
      <c r="AU1539" s="19" t="s">
        <v>87</v>
      </c>
    </row>
    <row r="1540" spans="1:65" s="12" customFormat="1" ht="22.9" customHeight="1">
      <c r="B1540" s="166"/>
      <c r="C1540" s="167"/>
      <c r="D1540" s="168" t="s">
        <v>75</v>
      </c>
      <c r="E1540" s="180" t="s">
        <v>2076</v>
      </c>
      <c r="F1540" s="180" t="s">
        <v>2077</v>
      </c>
      <c r="G1540" s="167"/>
      <c r="H1540" s="167"/>
      <c r="I1540" s="170"/>
      <c r="J1540" s="181">
        <f>BK1540</f>
        <v>0</v>
      </c>
      <c r="K1540" s="167"/>
      <c r="L1540" s="172"/>
      <c r="M1540" s="173"/>
      <c r="N1540" s="174"/>
      <c r="O1540" s="174"/>
      <c r="P1540" s="175">
        <f>SUM(P1541:P1558)</f>
        <v>0</v>
      </c>
      <c r="Q1540" s="174"/>
      <c r="R1540" s="175">
        <f>SUM(R1541:R1558)</f>
        <v>8.406000000000001E-2</v>
      </c>
      <c r="S1540" s="174"/>
      <c r="T1540" s="176">
        <f>SUM(T1541:T1558)</f>
        <v>0</v>
      </c>
      <c r="AR1540" s="177" t="s">
        <v>87</v>
      </c>
      <c r="AT1540" s="178" t="s">
        <v>75</v>
      </c>
      <c r="AU1540" s="178" t="s">
        <v>84</v>
      </c>
      <c r="AY1540" s="177" t="s">
        <v>324</v>
      </c>
      <c r="BK1540" s="179">
        <f>SUM(BK1541:BK1558)</f>
        <v>0</v>
      </c>
    </row>
    <row r="1541" spans="1:65" s="2" customFormat="1" ht="14.45" customHeight="1">
      <c r="A1541" s="36"/>
      <c r="B1541" s="37"/>
      <c r="C1541" s="182" t="s">
        <v>2078</v>
      </c>
      <c r="D1541" s="182" t="s">
        <v>326</v>
      </c>
      <c r="E1541" s="183" t="s">
        <v>2079</v>
      </c>
      <c r="F1541" s="184" t="s">
        <v>2080</v>
      </c>
      <c r="G1541" s="185" t="s">
        <v>186</v>
      </c>
      <c r="H1541" s="186">
        <v>24</v>
      </c>
      <c r="I1541" s="187"/>
      <c r="J1541" s="188">
        <f>ROUND(I1541*H1541,2)</f>
        <v>0</v>
      </c>
      <c r="K1541" s="184" t="s">
        <v>19</v>
      </c>
      <c r="L1541" s="41"/>
      <c r="M1541" s="189" t="s">
        <v>19</v>
      </c>
      <c r="N1541" s="190" t="s">
        <v>47</v>
      </c>
      <c r="O1541" s="66"/>
      <c r="P1541" s="191">
        <f>O1541*H1541</f>
        <v>0</v>
      </c>
      <c r="Q1541" s="191">
        <v>1.72E-3</v>
      </c>
      <c r="R1541" s="191">
        <f>Q1541*H1541</f>
        <v>4.1279999999999997E-2</v>
      </c>
      <c r="S1541" s="191">
        <v>0</v>
      </c>
      <c r="T1541" s="192">
        <f>S1541*H1541</f>
        <v>0</v>
      </c>
      <c r="U1541" s="36"/>
      <c r="V1541" s="36"/>
      <c r="W1541" s="36"/>
      <c r="X1541" s="36"/>
      <c r="Y1541" s="36"/>
      <c r="Z1541" s="36"/>
      <c r="AA1541" s="36"/>
      <c r="AB1541" s="36"/>
      <c r="AC1541" s="36"/>
      <c r="AD1541" s="36"/>
      <c r="AE1541" s="36"/>
      <c r="AR1541" s="193" t="s">
        <v>187</v>
      </c>
      <c r="AT1541" s="193" t="s">
        <v>326</v>
      </c>
      <c r="AU1541" s="193" t="s">
        <v>87</v>
      </c>
      <c r="AY1541" s="19" t="s">
        <v>324</v>
      </c>
      <c r="BE1541" s="194">
        <f>IF(N1541="základní",J1541,0)</f>
        <v>0</v>
      </c>
      <c r="BF1541" s="194">
        <f>IF(N1541="snížená",J1541,0)</f>
        <v>0</v>
      </c>
      <c r="BG1541" s="194">
        <f>IF(N1541="zákl. přenesená",J1541,0)</f>
        <v>0</v>
      </c>
      <c r="BH1541" s="194">
        <f>IF(N1541="sníž. přenesená",J1541,0)</f>
        <v>0</v>
      </c>
      <c r="BI1541" s="194">
        <f>IF(N1541="nulová",J1541,0)</f>
        <v>0</v>
      </c>
      <c r="BJ1541" s="19" t="s">
        <v>84</v>
      </c>
      <c r="BK1541" s="194">
        <f>ROUND(I1541*H1541,2)</f>
        <v>0</v>
      </c>
      <c r="BL1541" s="19" t="s">
        <v>187</v>
      </c>
      <c r="BM1541" s="193" t="s">
        <v>2081</v>
      </c>
    </row>
    <row r="1542" spans="1:65" s="2" customFormat="1" ht="11.25">
      <c r="A1542" s="36"/>
      <c r="B1542" s="37"/>
      <c r="C1542" s="38"/>
      <c r="D1542" s="195" t="s">
        <v>332</v>
      </c>
      <c r="E1542" s="38"/>
      <c r="F1542" s="196" t="s">
        <v>2080</v>
      </c>
      <c r="G1542" s="38"/>
      <c r="H1542" s="38"/>
      <c r="I1542" s="197"/>
      <c r="J1542" s="38"/>
      <c r="K1542" s="38"/>
      <c r="L1542" s="41"/>
      <c r="M1542" s="198"/>
      <c r="N1542" s="199"/>
      <c r="O1542" s="66"/>
      <c r="P1542" s="66"/>
      <c r="Q1542" s="66"/>
      <c r="R1542" s="66"/>
      <c r="S1542" s="66"/>
      <c r="T1542" s="67"/>
      <c r="U1542" s="36"/>
      <c r="V1542" s="36"/>
      <c r="W1542" s="36"/>
      <c r="X1542" s="36"/>
      <c r="Y1542" s="36"/>
      <c r="Z1542" s="36"/>
      <c r="AA1542" s="36"/>
      <c r="AB1542" s="36"/>
      <c r="AC1542" s="36"/>
      <c r="AD1542" s="36"/>
      <c r="AE1542" s="36"/>
      <c r="AT1542" s="19" t="s">
        <v>332</v>
      </c>
      <c r="AU1542" s="19" t="s">
        <v>87</v>
      </c>
    </row>
    <row r="1543" spans="1:65" s="2" customFormat="1" ht="19.5">
      <c r="A1543" s="36"/>
      <c r="B1543" s="37"/>
      <c r="C1543" s="38"/>
      <c r="D1543" s="195" t="s">
        <v>727</v>
      </c>
      <c r="E1543" s="38"/>
      <c r="F1543" s="200" t="s">
        <v>2082</v>
      </c>
      <c r="G1543" s="38"/>
      <c r="H1543" s="38"/>
      <c r="I1543" s="197"/>
      <c r="J1543" s="38"/>
      <c r="K1543" s="38"/>
      <c r="L1543" s="41"/>
      <c r="M1543" s="198"/>
      <c r="N1543" s="199"/>
      <c r="O1543" s="66"/>
      <c r="P1543" s="66"/>
      <c r="Q1543" s="66"/>
      <c r="R1543" s="66"/>
      <c r="S1543" s="66"/>
      <c r="T1543" s="67"/>
      <c r="U1543" s="36"/>
      <c r="V1543" s="36"/>
      <c r="W1543" s="36"/>
      <c r="X1543" s="36"/>
      <c r="Y1543" s="36"/>
      <c r="Z1543" s="36"/>
      <c r="AA1543" s="36"/>
      <c r="AB1543" s="36"/>
      <c r="AC1543" s="36"/>
      <c r="AD1543" s="36"/>
      <c r="AE1543" s="36"/>
      <c r="AT1543" s="19" t="s">
        <v>727</v>
      </c>
      <c r="AU1543" s="19" t="s">
        <v>87</v>
      </c>
    </row>
    <row r="1544" spans="1:65" s="13" customFormat="1" ht="11.25">
      <c r="B1544" s="201"/>
      <c r="C1544" s="202"/>
      <c r="D1544" s="195" t="s">
        <v>336</v>
      </c>
      <c r="E1544" s="203" t="s">
        <v>19</v>
      </c>
      <c r="F1544" s="204" t="s">
        <v>2083</v>
      </c>
      <c r="G1544" s="202"/>
      <c r="H1544" s="205">
        <v>24</v>
      </c>
      <c r="I1544" s="206"/>
      <c r="J1544" s="202"/>
      <c r="K1544" s="202"/>
      <c r="L1544" s="207"/>
      <c r="M1544" s="208"/>
      <c r="N1544" s="209"/>
      <c r="O1544" s="209"/>
      <c r="P1544" s="209"/>
      <c r="Q1544" s="209"/>
      <c r="R1544" s="209"/>
      <c r="S1544" s="209"/>
      <c r="T1544" s="210"/>
      <c r="AT1544" s="211" t="s">
        <v>336</v>
      </c>
      <c r="AU1544" s="211" t="s">
        <v>87</v>
      </c>
      <c r="AV1544" s="13" t="s">
        <v>87</v>
      </c>
      <c r="AW1544" s="13" t="s">
        <v>37</v>
      </c>
      <c r="AX1544" s="13" t="s">
        <v>84</v>
      </c>
      <c r="AY1544" s="211" t="s">
        <v>324</v>
      </c>
    </row>
    <row r="1545" spans="1:65" s="2" customFormat="1" ht="14.45" customHeight="1">
      <c r="A1545" s="36"/>
      <c r="B1545" s="37"/>
      <c r="C1545" s="182" t="s">
        <v>2084</v>
      </c>
      <c r="D1545" s="182" t="s">
        <v>326</v>
      </c>
      <c r="E1545" s="183" t="s">
        <v>2085</v>
      </c>
      <c r="F1545" s="184" t="s">
        <v>2086</v>
      </c>
      <c r="G1545" s="185" t="s">
        <v>186</v>
      </c>
      <c r="H1545" s="186">
        <v>24</v>
      </c>
      <c r="I1545" s="187"/>
      <c r="J1545" s="188">
        <f>ROUND(I1545*H1545,2)</f>
        <v>0</v>
      </c>
      <c r="K1545" s="184" t="s">
        <v>19</v>
      </c>
      <c r="L1545" s="41"/>
      <c r="M1545" s="189" t="s">
        <v>19</v>
      </c>
      <c r="N1545" s="190" t="s">
        <v>47</v>
      </c>
      <c r="O1545" s="66"/>
      <c r="P1545" s="191">
        <f>O1545*H1545</f>
        <v>0</v>
      </c>
      <c r="Q1545" s="191">
        <v>9.7000000000000005E-4</v>
      </c>
      <c r="R1545" s="191">
        <f>Q1545*H1545</f>
        <v>2.3280000000000002E-2</v>
      </c>
      <c r="S1545" s="191">
        <v>0</v>
      </c>
      <c r="T1545" s="192">
        <f>S1545*H1545</f>
        <v>0</v>
      </c>
      <c r="U1545" s="36"/>
      <c r="V1545" s="36"/>
      <c r="W1545" s="36"/>
      <c r="X1545" s="36"/>
      <c r="Y1545" s="36"/>
      <c r="Z1545" s="36"/>
      <c r="AA1545" s="36"/>
      <c r="AB1545" s="36"/>
      <c r="AC1545" s="36"/>
      <c r="AD1545" s="36"/>
      <c r="AE1545" s="36"/>
      <c r="AR1545" s="193" t="s">
        <v>187</v>
      </c>
      <c r="AT1545" s="193" t="s">
        <v>326</v>
      </c>
      <c r="AU1545" s="193" t="s">
        <v>87</v>
      </c>
      <c r="AY1545" s="19" t="s">
        <v>324</v>
      </c>
      <c r="BE1545" s="194">
        <f>IF(N1545="základní",J1545,0)</f>
        <v>0</v>
      </c>
      <c r="BF1545" s="194">
        <f>IF(N1545="snížená",J1545,0)</f>
        <v>0</v>
      </c>
      <c r="BG1545" s="194">
        <f>IF(N1545="zákl. přenesená",J1545,0)</f>
        <v>0</v>
      </c>
      <c r="BH1545" s="194">
        <f>IF(N1545="sníž. přenesená",J1545,0)</f>
        <v>0</v>
      </c>
      <c r="BI1545" s="194">
        <f>IF(N1545="nulová",J1545,0)</f>
        <v>0</v>
      </c>
      <c r="BJ1545" s="19" t="s">
        <v>84</v>
      </c>
      <c r="BK1545" s="194">
        <f>ROUND(I1545*H1545,2)</f>
        <v>0</v>
      </c>
      <c r="BL1545" s="19" t="s">
        <v>187</v>
      </c>
      <c r="BM1545" s="193" t="s">
        <v>2087</v>
      </c>
    </row>
    <row r="1546" spans="1:65" s="2" customFormat="1" ht="11.25">
      <c r="A1546" s="36"/>
      <c r="B1546" s="37"/>
      <c r="C1546" s="38"/>
      <c r="D1546" s="195" t="s">
        <v>332</v>
      </c>
      <c r="E1546" s="38"/>
      <c r="F1546" s="196" t="s">
        <v>2086</v>
      </c>
      <c r="G1546" s="38"/>
      <c r="H1546" s="38"/>
      <c r="I1546" s="197"/>
      <c r="J1546" s="38"/>
      <c r="K1546" s="38"/>
      <c r="L1546" s="41"/>
      <c r="M1546" s="198"/>
      <c r="N1546" s="199"/>
      <c r="O1546" s="66"/>
      <c r="P1546" s="66"/>
      <c r="Q1546" s="66"/>
      <c r="R1546" s="66"/>
      <c r="S1546" s="66"/>
      <c r="T1546" s="67"/>
      <c r="U1546" s="36"/>
      <c r="V1546" s="36"/>
      <c r="W1546" s="36"/>
      <c r="X1546" s="36"/>
      <c r="Y1546" s="36"/>
      <c r="Z1546" s="36"/>
      <c r="AA1546" s="36"/>
      <c r="AB1546" s="36"/>
      <c r="AC1546" s="36"/>
      <c r="AD1546" s="36"/>
      <c r="AE1546" s="36"/>
      <c r="AT1546" s="19" t="s">
        <v>332</v>
      </c>
      <c r="AU1546" s="19" t="s">
        <v>87</v>
      </c>
    </row>
    <row r="1547" spans="1:65" s="2" customFormat="1" ht="19.5">
      <c r="A1547" s="36"/>
      <c r="B1547" s="37"/>
      <c r="C1547" s="38"/>
      <c r="D1547" s="195" t="s">
        <v>727</v>
      </c>
      <c r="E1547" s="38"/>
      <c r="F1547" s="200" t="s">
        <v>2082</v>
      </c>
      <c r="G1547" s="38"/>
      <c r="H1547" s="38"/>
      <c r="I1547" s="197"/>
      <c r="J1547" s="38"/>
      <c r="K1547" s="38"/>
      <c r="L1547" s="41"/>
      <c r="M1547" s="198"/>
      <c r="N1547" s="199"/>
      <c r="O1547" s="66"/>
      <c r="P1547" s="66"/>
      <c r="Q1547" s="66"/>
      <c r="R1547" s="66"/>
      <c r="S1547" s="66"/>
      <c r="T1547" s="67"/>
      <c r="U1547" s="36"/>
      <c r="V1547" s="36"/>
      <c r="W1547" s="36"/>
      <c r="X1547" s="36"/>
      <c r="Y1547" s="36"/>
      <c r="Z1547" s="36"/>
      <c r="AA1547" s="36"/>
      <c r="AB1547" s="36"/>
      <c r="AC1547" s="36"/>
      <c r="AD1547" s="36"/>
      <c r="AE1547" s="36"/>
      <c r="AT1547" s="19" t="s">
        <v>727</v>
      </c>
      <c r="AU1547" s="19" t="s">
        <v>87</v>
      </c>
    </row>
    <row r="1548" spans="1:65" s="13" customFormat="1" ht="11.25">
      <c r="B1548" s="201"/>
      <c r="C1548" s="202"/>
      <c r="D1548" s="195" t="s">
        <v>336</v>
      </c>
      <c r="E1548" s="203" t="s">
        <v>19</v>
      </c>
      <c r="F1548" s="204" t="s">
        <v>2088</v>
      </c>
      <c r="G1548" s="202"/>
      <c r="H1548" s="205">
        <v>24</v>
      </c>
      <c r="I1548" s="206"/>
      <c r="J1548" s="202"/>
      <c r="K1548" s="202"/>
      <c r="L1548" s="207"/>
      <c r="M1548" s="208"/>
      <c r="N1548" s="209"/>
      <c r="O1548" s="209"/>
      <c r="P1548" s="209"/>
      <c r="Q1548" s="209"/>
      <c r="R1548" s="209"/>
      <c r="S1548" s="209"/>
      <c r="T1548" s="210"/>
      <c r="AT1548" s="211" t="s">
        <v>336</v>
      </c>
      <c r="AU1548" s="211" t="s">
        <v>87</v>
      </c>
      <c r="AV1548" s="13" t="s">
        <v>87</v>
      </c>
      <c r="AW1548" s="13" t="s">
        <v>37</v>
      </c>
      <c r="AX1548" s="13" t="s">
        <v>84</v>
      </c>
      <c r="AY1548" s="211" t="s">
        <v>324</v>
      </c>
    </row>
    <row r="1549" spans="1:65" s="2" customFormat="1" ht="14.45" customHeight="1">
      <c r="A1549" s="36"/>
      <c r="B1549" s="37"/>
      <c r="C1549" s="182" t="s">
        <v>2089</v>
      </c>
      <c r="D1549" s="182" t="s">
        <v>326</v>
      </c>
      <c r="E1549" s="183" t="s">
        <v>2090</v>
      </c>
      <c r="F1549" s="184" t="s">
        <v>2091</v>
      </c>
      <c r="G1549" s="185" t="s">
        <v>186</v>
      </c>
      <c r="H1549" s="186">
        <v>11.6</v>
      </c>
      <c r="I1549" s="187"/>
      <c r="J1549" s="188">
        <f>ROUND(I1549*H1549,2)</f>
        <v>0</v>
      </c>
      <c r="K1549" s="184" t="s">
        <v>19</v>
      </c>
      <c r="L1549" s="41"/>
      <c r="M1549" s="189" t="s">
        <v>19</v>
      </c>
      <c r="N1549" s="190" t="s">
        <v>47</v>
      </c>
      <c r="O1549" s="66"/>
      <c r="P1549" s="191">
        <f>O1549*H1549</f>
        <v>0</v>
      </c>
      <c r="Q1549" s="191">
        <v>7.5000000000000002E-4</v>
      </c>
      <c r="R1549" s="191">
        <f>Q1549*H1549</f>
        <v>8.6999999999999994E-3</v>
      </c>
      <c r="S1549" s="191">
        <v>0</v>
      </c>
      <c r="T1549" s="192">
        <f>S1549*H1549</f>
        <v>0</v>
      </c>
      <c r="U1549" s="36"/>
      <c r="V1549" s="36"/>
      <c r="W1549" s="36"/>
      <c r="X1549" s="36"/>
      <c r="Y1549" s="36"/>
      <c r="Z1549" s="36"/>
      <c r="AA1549" s="36"/>
      <c r="AB1549" s="36"/>
      <c r="AC1549" s="36"/>
      <c r="AD1549" s="36"/>
      <c r="AE1549" s="36"/>
      <c r="AR1549" s="193" t="s">
        <v>187</v>
      </c>
      <c r="AT1549" s="193" t="s">
        <v>326</v>
      </c>
      <c r="AU1549" s="193" t="s">
        <v>87</v>
      </c>
      <c r="AY1549" s="19" t="s">
        <v>324</v>
      </c>
      <c r="BE1549" s="194">
        <f>IF(N1549="základní",J1549,0)</f>
        <v>0</v>
      </c>
      <c r="BF1549" s="194">
        <f>IF(N1549="snížená",J1549,0)</f>
        <v>0</v>
      </c>
      <c r="BG1549" s="194">
        <f>IF(N1549="zákl. přenesená",J1549,0)</f>
        <v>0</v>
      </c>
      <c r="BH1549" s="194">
        <f>IF(N1549="sníž. přenesená",J1549,0)</f>
        <v>0</v>
      </c>
      <c r="BI1549" s="194">
        <f>IF(N1549="nulová",J1549,0)</f>
        <v>0</v>
      </c>
      <c r="BJ1549" s="19" t="s">
        <v>84</v>
      </c>
      <c r="BK1549" s="194">
        <f>ROUND(I1549*H1549,2)</f>
        <v>0</v>
      </c>
      <c r="BL1549" s="19" t="s">
        <v>187</v>
      </c>
      <c r="BM1549" s="193" t="s">
        <v>2092</v>
      </c>
    </row>
    <row r="1550" spans="1:65" s="2" customFormat="1" ht="11.25">
      <c r="A1550" s="36"/>
      <c r="B1550" s="37"/>
      <c r="C1550" s="38"/>
      <c r="D1550" s="195" t="s">
        <v>332</v>
      </c>
      <c r="E1550" s="38"/>
      <c r="F1550" s="196" t="s">
        <v>2093</v>
      </c>
      <c r="G1550" s="38"/>
      <c r="H1550" s="38"/>
      <c r="I1550" s="197"/>
      <c r="J1550" s="38"/>
      <c r="K1550" s="38"/>
      <c r="L1550" s="41"/>
      <c r="M1550" s="198"/>
      <c r="N1550" s="199"/>
      <c r="O1550" s="66"/>
      <c r="P1550" s="66"/>
      <c r="Q1550" s="66"/>
      <c r="R1550" s="66"/>
      <c r="S1550" s="66"/>
      <c r="T1550" s="67"/>
      <c r="U1550" s="36"/>
      <c r="V1550" s="36"/>
      <c r="W1550" s="36"/>
      <c r="X1550" s="36"/>
      <c r="Y1550" s="36"/>
      <c r="Z1550" s="36"/>
      <c r="AA1550" s="36"/>
      <c r="AB1550" s="36"/>
      <c r="AC1550" s="36"/>
      <c r="AD1550" s="36"/>
      <c r="AE1550" s="36"/>
      <c r="AT1550" s="19" t="s">
        <v>332</v>
      </c>
      <c r="AU1550" s="19" t="s">
        <v>87</v>
      </c>
    </row>
    <row r="1551" spans="1:65" s="2" customFormat="1" ht="19.5">
      <c r="A1551" s="36"/>
      <c r="B1551" s="37"/>
      <c r="C1551" s="38"/>
      <c r="D1551" s="195" t="s">
        <v>727</v>
      </c>
      <c r="E1551" s="38"/>
      <c r="F1551" s="200" t="s">
        <v>2082</v>
      </c>
      <c r="G1551" s="38"/>
      <c r="H1551" s="38"/>
      <c r="I1551" s="197"/>
      <c r="J1551" s="38"/>
      <c r="K1551" s="38"/>
      <c r="L1551" s="41"/>
      <c r="M1551" s="198"/>
      <c r="N1551" s="199"/>
      <c r="O1551" s="66"/>
      <c r="P1551" s="66"/>
      <c r="Q1551" s="66"/>
      <c r="R1551" s="66"/>
      <c r="S1551" s="66"/>
      <c r="T1551" s="67"/>
      <c r="U1551" s="36"/>
      <c r="V1551" s="36"/>
      <c r="W1551" s="36"/>
      <c r="X1551" s="36"/>
      <c r="Y1551" s="36"/>
      <c r="Z1551" s="36"/>
      <c r="AA1551" s="36"/>
      <c r="AB1551" s="36"/>
      <c r="AC1551" s="36"/>
      <c r="AD1551" s="36"/>
      <c r="AE1551" s="36"/>
      <c r="AT1551" s="19" t="s">
        <v>727</v>
      </c>
      <c r="AU1551" s="19" t="s">
        <v>87</v>
      </c>
    </row>
    <row r="1552" spans="1:65" s="13" customFormat="1" ht="11.25">
      <c r="B1552" s="201"/>
      <c r="C1552" s="202"/>
      <c r="D1552" s="195" t="s">
        <v>336</v>
      </c>
      <c r="E1552" s="203" t="s">
        <v>19</v>
      </c>
      <c r="F1552" s="204" t="s">
        <v>2094</v>
      </c>
      <c r="G1552" s="202"/>
      <c r="H1552" s="205">
        <v>11.6</v>
      </c>
      <c r="I1552" s="206"/>
      <c r="J1552" s="202"/>
      <c r="K1552" s="202"/>
      <c r="L1552" s="207"/>
      <c r="M1552" s="208"/>
      <c r="N1552" s="209"/>
      <c r="O1552" s="209"/>
      <c r="P1552" s="209"/>
      <c r="Q1552" s="209"/>
      <c r="R1552" s="209"/>
      <c r="S1552" s="209"/>
      <c r="T1552" s="210"/>
      <c r="AT1552" s="211" t="s">
        <v>336</v>
      </c>
      <c r="AU1552" s="211" t="s">
        <v>87</v>
      </c>
      <c r="AV1552" s="13" t="s">
        <v>87</v>
      </c>
      <c r="AW1552" s="13" t="s">
        <v>37</v>
      </c>
      <c r="AX1552" s="13" t="s">
        <v>84</v>
      </c>
      <c r="AY1552" s="211" t="s">
        <v>324</v>
      </c>
    </row>
    <row r="1553" spans="1:65" s="2" customFormat="1" ht="24.2" customHeight="1">
      <c r="A1553" s="36"/>
      <c r="B1553" s="37"/>
      <c r="C1553" s="182" t="s">
        <v>2095</v>
      </c>
      <c r="D1553" s="182" t="s">
        <v>326</v>
      </c>
      <c r="E1553" s="183" t="s">
        <v>2096</v>
      </c>
      <c r="F1553" s="184" t="s">
        <v>2097</v>
      </c>
      <c r="G1553" s="185" t="s">
        <v>186</v>
      </c>
      <c r="H1553" s="186">
        <v>12</v>
      </c>
      <c r="I1553" s="187"/>
      <c r="J1553" s="188">
        <f>ROUND(I1553*H1553,2)</f>
        <v>0</v>
      </c>
      <c r="K1553" s="184" t="s">
        <v>19</v>
      </c>
      <c r="L1553" s="41"/>
      <c r="M1553" s="189" t="s">
        <v>19</v>
      </c>
      <c r="N1553" s="190" t="s">
        <v>47</v>
      </c>
      <c r="O1553" s="66"/>
      <c r="P1553" s="191">
        <f>O1553*H1553</f>
        <v>0</v>
      </c>
      <c r="Q1553" s="191">
        <v>8.9999999999999998E-4</v>
      </c>
      <c r="R1553" s="191">
        <f>Q1553*H1553</f>
        <v>1.0800000000000001E-2</v>
      </c>
      <c r="S1553" s="191">
        <v>0</v>
      </c>
      <c r="T1553" s="192">
        <f>S1553*H1553</f>
        <v>0</v>
      </c>
      <c r="U1553" s="36"/>
      <c r="V1553" s="36"/>
      <c r="W1553" s="36"/>
      <c r="X1553" s="36"/>
      <c r="Y1553" s="36"/>
      <c r="Z1553" s="36"/>
      <c r="AA1553" s="36"/>
      <c r="AB1553" s="36"/>
      <c r="AC1553" s="36"/>
      <c r="AD1553" s="36"/>
      <c r="AE1553" s="36"/>
      <c r="AR1553" s="193" t="s">
        <v>187</v>
      </c>
      <c r="AT1553" s="193" t="s">
        <v>326</v>
      </c>
      <c r="AU1553" s="193" t="s">
        <v>87</v>
      </c>
      <c r="AY1553" s="19" t="s">
        <v>324</v>
      </c>
      <c r="BE1553" s="194">
        <f>IF(N1553="základní",J1553,0)</f>
        <v>0</v>
      </c>
      <c r="BF1553" s="194">
        <f>IF(N1553="snížená",J1553,0)</f>
        <v>0</v>
      </c>
      <c r="BG1553" s="194">
        <f>IF(N1553="zákl. přenesená",J1553,0)</f>
        <v>0</v>
      </c>
      <c r="BH1553" s="194">
        <f>IF(N1553="sníž. přenesená",J1553,0)</f>
        <v>0</v>
      </c>
      <c r="BI1553" s="194">
        <f>IF(N1553="nulová",J1553,0)</f>
        <v>0</v>
      </c>
      <c r="BJ1553" s="19" t="s">
        <v>84</v>
      </c>
      <c r="BK1553" s="194">
        <f>ROUND(I1553*H1553,2)</f>
        <v>0</v>
      </c>
      <c r="BL1553" s="19" t="s">
        <v>187</v>
      </c>
      <c r="BM1553" s="193" t="s">
        <v>2098</v>
      </c>
    </row>
    <row r="1554" spans="1:65" s="2" customFormat="1" ht="39">
      <c r="A1554" s="36"/>
      <c r="B1554" s="37"/>
      <c r="C1554" s="38"/>
      <c r="D1554" s="195" t="s">
        <v>332</v>
      </c>
      <c r="E1554" s="38"/>
      <c r="F1554" s="196" t="s">
        <v>2099</v>
      </c>
      <c r="G1554" s="38"/>
      <c r="H1554" s="38"/>
      <c r="I1554" s="197"/>
      <c r="J1554" s="38"/>
      <c r="K1554" s="38"/>
      <c r="L1554" s="41"/>
      <c r="M1554" s="198"/>
      <c r="N1554" s="199"/>
      <c r="O1554" s="66"/>
      <c r="P1554" s="66"/>
      <c r="Q1554" s="66"/>
      <c r="R1554" s="66"/>
      <c r="S1554" s="66"/>
      <c r="T1554" s="67"/>
      <c r="U1554" s="36"/>
      <c r="V1554" s="36"/>
      <c r="W1554" s="36"/>
      <c r="X1554" s="36"/>
      <c r="Y1554" s="36"/>
      <c r="Z1554" s="36"/>
      <c r="AA1554" s="36"/>
      <c r="AB1554" s="36"/>
      <c r="AC1554" s="36"/>
      <c r="AD1554" s="36"/>
      <c r="AE1554" s="36"/>
      <c r="AT1554" s="19" t="s">
        <v>332</v>
      </c>
      <c r="AU1554" s="19" t="s">
        <v>87</v>
      </c>
    </row>
    <row r="1555" spans="1:65" s="13" customFormat="1" ht="11.25">
      <c r="B1555" s="201"/>
      <c r="C1555" s="202"/>
      <c r="D1555" s="195" t="s">
        <v>336</v>
      </c>
      <c r="E1555" s="203" t="s">
        <v>19</v>
      </c>
      <c r="F1555" s="204" t="s">
        <v>2100</v>
      </c>
      <c r="G1555" s="202"/>
      <c r="H1555" s="205">
        <v>12</v>
      </c>
      <c r="I1555" s="206"/>
      <c r="J1555" s="202"/>
      <c r="K1555" s="202"/>
      <c r="L1555" s="207"/>
      <c r="M1555" s="208"/>
      <c r="N1555" s="209"/>
      <c r="O1555" s="209"/>
      <c r="P1555" s="209"/>
      <c r="Q1555" s="209"/>
      <c r="R1555" s="209"/>
      <c r="S1555" s="209"/>
      <c r="T1555" s="210"/>
      <c r="AT1555" s="211" t="s">
        <v>336</v>
      </c>
      <c r="AU1555" s="211" t="s">
        <v>87</v>
      </c>
      <c r="AV1555" s="13" t="s">
        <v>87</v>
      </c>
      <c r="AW1555" s="13" t="s">
        <v>37</v>
      </c>
      <c r="AX1555" s="13" t="s">
        <v>84</v>
      </c>
      <c r="AY1555" s="211" t="s">
        <v>324</v>
      </c>
    </row>
    <row r="1556" spans="1:65" s="2" customFormat="1" ht="14.45" customHeight="1">
      <c r="A1556" s="36"/>
      <c r="B1556" s="37"/>
      <c r="C1556" s="182" t="s">
        <v>2101</v>
      </c>
      <c r="D1556" s="182" t="s">
        <v>326</v>
      </c>
      <c r="E1556" s="183" t="s">
        <v>2102</v>
      </c>
      <c r="F1556" s="184" t="s">
        <v>2103</v>
      </c>
      <c r="G1556" s="185" t="s">
        <v>157</v>
      </c>
      <c r="H1556" s="186">
        <v>8.4000000000000005E-2</v>
      </c>
      <c r="I1556" s="187"/>
      <c r="J1556" s="188">
        <f>ROUND(I1556*H1556,2)</f>
        <v>0</v>
      </c>
      <c r="K1556" s="184" t="s">
        <v>329</v>
      </c>
      <c r="L1556" s="41"/>
      <c r="M1556" s="189" t="s">
        <v>19</v>
      </c>
      <c r="N1556" s="190" t="s">
        <v>47</v>
      </c>
      <c r="O1556" s="66"/>
      <c r="P1556" s="191">
        <f>O1556*H1556</f>
        <v>0</v>
      </c>
      <c r="Q1556" s="191">
        <v>0</v>
      </c>
      <c r="R1556" s="191">
        <f>Q1556*H1556</f>
        <v>0</v>
      </c>
      <c r="S1556" s="191">
        <v>0</v>
      </c>
      <c r="T1556" s="192">
        <f>S1556*H1556</f>
        <v>0</v>
      </c>
      <c r="U1556" s="36"/>
      <c r="V1556" s="36"/>
      <c r="W1556" s="36"/>
      <c r="X1556" s="36"/>
      <c r="Y1556" s="36"/>
      <c r="Z1556" s="36"/>
      <c r="AA1556" s="36"/>
      <c r="AB1556" s="36"/>
      <c r="AC1556" s="36"/>
      <c r="AD1556" s="36"/>
      <c r="AE1556" s="36"/>
      <c r="AR1556" s="193" t="s">
        <v>187</v>
      </c>
      <c r="AT1556" s="193" t="s">
        <v>326</v>
      </c>
      <c r="AU1556" s="193" t="s">
        <v>87</v>
      </c>
      <c r="AY1556" s="19" t="s">
        <v>324</v>
      </c>
      <c r="BE1556" s="194">
        <f>IF(N1556="základní",J1556,0)</f>
        <v>0</v>
      </c>
      <c r="BF1556" s="194">
        <f>IF(N1556="snížená",J1556,0)</f>
        <v>0</v>
      </c>
      <c r="BG1556" s="194">
        <f>IF(N1556="zákl. přenesená",J1556,0)</f>
        <v>0</v>
      </c>
      <c r="BH1556" s="194">
        <f>IF(N1556="sníž. přenesená",J1556,0)</f>
        <v>0</v>
      </c>
      <c r="BI1556" s="194">
        <f>IF(N1556="nulová",J1556,0)</f>
        <v>0</v>
      </c>
      <c r="BJ1556" s="19" t="s">
        <v>84</v>
      </c>
      <c r="BK1556" s="194">
        <f>ROUND(I1556*H1556,2)</f>
        <v>0</v>
      </c>
      <c r="BL1556" s="19" t="s">
        <v>187</v>
      </c>
      <c r="BM1556" s="193" t="s">
        <v>2104</v>
      </c>
    </row>
    <row r="1557" spans="1:65" s="2" customFormat="1" ht="19.5">
      <c r="A1557" s="36"/>
      <c r="B1557" s="37"/>
      <c r="C1557" s="38"/>
      <c r="D1557" s="195" t="s">
        <v>332</v>
      </c>
      <c r="E1557" s="38"/>
      <c r="F1557" s="196" t="s">
        <v>2105</v>
      </c>
      <c r="G1557" s="38"/>
      <c r="H1557" s="38"/>
      <c r="I1557" s="197"/>
      <c r="J1557" s="38"/>
      <c r="K1557" s="38"/>
      <c r="L1557" s="41"/>
      <c r="M1557" s="198"/>
      <c r="N1557" s="199"/>
      <c r="O1557" s="66"/>
      <c r="P1557" s="66"/>
      <c r="Q1557" s="66"/>
      <c r="R1557" s="66"/>
      <c r="S1557" s="66"/>
      <c r="T1557" s="67"/>
      <c r="U1557" s="36"/>
      <c r="V1557" s="36"/>
      <c r="W1557" s="36"/>
      <c r="X1557" s="36"/>
      <c r="Y1557" s="36"/>
      <c r="Z1557" s="36"/>
      <c r="AA1557" s="36"/>
      <c r="AB1557" s="36"/>
      <c r="AC1557" s="36"/>
      <c r="AD1557" s="36"/>
      <c r="AE1557" s="36"/>
      <c r="AT1557" s="19" t="s">
        <v>332</v>
      </c>
      <c r="AU1557" s="19" t="s">
        <v>87</v>
      </c>
    </row>
    <row r="1558" spans="1:65" s="2" customFormat="1" ht="78">
      <c r="A1558" s="36"/>
      <c r="B1558" s="37"/>
      <c r="C1558" s="38"/>
      <c r="D1558" s="195" t="s">
        <v>334</v>
      </c>
      <c r="E1558" s="38"/>
      <c r="F1558" s="200" t="s">
        <v>2106</v>
      </c>
      <c r="G1558" s="38"/>
      <c r="H1558" s="38"/>
      <c r="I1558" s="197"/>
      <c r="J1558" s="38"/>
      <c r="K1558" s="38"/>
      <c r="L1558" s="41"/>
      <c r="M1558" s="198"/>
      <c r="N1558" s="199"/>
      <c r="O1558" s="66"/>
      <c r="P1558" s="66"/>
      <c r="Q1558" s="66"/>
      <c r="R1558" s="66"/>
      <c r="S1558" s="66"/>
      <c r="T1558" s="67"/>
      <c r="U1558" s="36"/>
      <c r="V1558" s="36"/>
      <c r="W1558" s="36"/>
      <c r="X1558" s="36"/>
      <c r="Y1558" s="36"/>
      <c r="Z1558" s="36"/>
      <c r="AA1558" s="36"/>
      <c r="AB1558" s="36"/>
      <c r="AC1558" s="36"/>
      <c r="AD1558" s="36"/>
      <c r="AE1558" s="36"/>
      <c r="AT1558" s="19" t="s">
        <v>334</v>
      </c>
      <c r="AU1558" s="19" t="s">
        <v>87</v>
      </c>
    </row>
    <row r="1559" spans="1:65" s="12" customFormat="1" ht="22.9" customHeight="1">
      <c r="B1559" s="166"/>
      <c r="C1559" s="167"/>
      <c r="D1559" s="168" t="s">
        <v>75</v>
      </c>
      <c r="E1559" s="180" t="s">
        <v>2107</v>
      </c>
      <c r="F1559" s="180" t="s">
        <v>2108</v>
      </c>
      <c r="G1559" s="167"/>
      <c r="H1559" s="167"/>
      <c r="I1559" s="170"/>
      <c r="J1559" s="181">
        <f>BK1559</f>
        <v>0</v>
      </c>
      <c r="K1559" s="167"/>
      <c r="L1559" s="172"/>
      <c r="M1559" s="173"/>
      <c r="N1559" s="174"/>
      <c r="O1559" s="174"/>
      <c r="P1559" s="175">
        <f>SUM(P1560:P1572)</f>
        <v>0</v>
      </c>
      <c r="Q1559" s="174"/>
      <c r="R1559" s="175">
        <f>SUM(R1560:R1572)</f>
        <v>1.7725620000000001E-2</v>
      </c>
      <c r="S1559" s="174"/>
      <c r="T1559" s="176">
        <f>SUM(T1560:T1572)</f>
        <v>0</v>
      </c>
      <c r="AR1559" s="177" t="s">
        <v>87</v>
      </c>
      <c r="AT1559" s="178" t="s">
        <v>75</v>
      </c>
      <c r="AU1559" s="178" t="s">
        <v>84</v>
      </c>
      <c r="AY1559" s="177" t="s">
        <v>324</v>
      </c>
      <c r="BK1559" s="179">
        <f>SUM(BK1560:BK1572)</f>
        <v>0</v>
      </c>
    </row>
    <row r="1560" spans="1:65" s="2" customFormat="1" ht="14.45" customHeight="1">
      <c r="A1560" s="36"/>
      <c r="B1560" s="37"/>
      <c r="C1560" s="182" t="s">
        <v>2109</v>
      </c>
      <c r="D1560" s="182" t="s">
        <v>326</v>
      </c>
      <c r="E1560" s="183" t="s">
        <v>2110</v>
      </c>
      <c r="F1560" s="184" t="s">
        <v>2111</v>
      </c>
      <c r="G1560" s="185" t="s">
        <v>267</v>
      </c>
      <c r="H1560" s="186">
        <v>16.565999999999999</v>
      </c>
      <c r="I1560" s="187"/>
      <c r="J1560" s="188">
        <f>ROUND(I1560*H1560,2)</f>
        <v>0</v>
      </c>
      <c r="K1560" s="184" t="s">
        <v>329</v>
      </c>
      <c r="L1560" s="41"/>
      <c r="M1560" s="189" t="s">
        <v>19</v>
      </c>
      <c r="N1560" s="190" t="s">
        <v>47</v>
      </c>
      <c r="O1560" s="66"/>
      <c r="P1560" s="191">
        <f>O1560*H1560</f>
        <v>0</v>
      </c>
      <c r="Q1560" s="191">
        <v>6.9999999999999994E-5</v>
      </c>
      <c r="R1560" s="191">
        <f>Q1560*H1560</f>
        <v>1.1596199999999999E-3</v>
      </c>
      <c r="S1560" s="191">
        <v>0</v>
      </c>
      <c r="T1560" s="192">
        <f>S1560*H1560</f>
        <v>0</v>
      </c>
      <c r="U1560" s="36"/>
      <c r="V1560" s="36"/>
      <c r="W1560" s="36"/>
      <c r="X1560" s="36"/>
      <c r="Y1560" s="36"/>
      <c r="Z1560" s="36"/>
      <c r="AA1560" s="36"/>
      <c r="AB1560" s="36"/>
      <c r="AC1560" s="36"/>
      <c r="AD1560" s="36"/>
      <c r="AE1560" s="36"/>
      <c r="AR1560" s="193" t="s">
        <v>187</v>
      </c>
      <c r="AT1560" s="193" t="s">
        <v>326</v>
      </c>
      <c r="AU1560" s="193" t="s">
        <v>87</v>
      </c>
      <c r="AY1560" s="19" t="s">
        <v>324</v>
      </c>
      <c r="BE1560" s="194">
        <f>IF(N1560="základní",J1560,0)</f>
        <v>0</v>
      </c>
      <c r="BF1560" s="194">
        <f>IF(N1560="snížená",J1560,0)</f>
        <v>0</v>
      </c>
      <c r="BG1560" s="194">
        <f>IF(N1560="zákl. přenesená",J1560,0)</f>
        <v>0</v>
      </c>
      <c r="BH1560" s="194">
        <f>IF(N1560="sníž. přenesená",J1560,0)</f>
        <v>0</v>
      </c>
      <c r="BI1560" s="194">
        <f>IF(N1560="nulová",J1560,0)</f>
        <v>0</v>
      </c>
      <c r="BJ1560" s="19" t="s">
        <v>84</v>
      </c>
      <c r="BK1560" s="194">
        <f>ROUND(I1560*H1560,2)</f>
        <v>0</v>
      </c>
      <c r="BL1560" s="19" t="s">
        <v>187</v>
      </c>
      <c r="BM1560" s="193" t="s">
        <v>2112</v>
      </c>
    </row>
    <row r="1561" spans="1:65" s="2" customFormat="1" ht="11.25">
      <c r="A1561" s="36"/>
      <c r="B1561" s="37"/>
      <c r="C1561" s="38"/>
      <c r="D1561" s="195" t="s">
        <v>332</v>
      </c>
      <c r="E1561" s="38"/>
      <c r="F1561" s="196" t="s">
        <v>2113</v>
      </c>
      <c r="G1561" s="38"/>
      <c r="H1561" s="38"/>
      <c r="I1561" s="197"/>
      <c r="J1561" s="38"/>
      <c r="K1561" s="38"/>
      <c r="L1561" s="41"/>
      <c r="M1561" s="198"/>
      <c r="N1561" s="199"/>
      <c r="O1561" s="66"/>
      <c r="P1561" s="66"/>
      <c r="Q1561" s="66"/>
      <c r="R1561" s="66"/>
      <c r="S1561" s="66"/>
      <c r="T1561" s="67"/>
      <c r="U1561" s="36"/>
      <c r="V1561" s="36"/>
      <c r="W1561" s="36"/>
      <c r="X1561" s="36"/>
      <c r="Y1561" s="36"/>
      <c r="Z1561" s="36"/>
      <c r="AA1561" s="36"/>
      <c r="AB1561" s="36"/>
      <c r="AC1561" s="36"/>
      <c r="AD1561" s="36"/>
      <c r="AE1561" s="36"/>
      <c r="AT1561" s="19" t="s">
        <v>332</v>
      </c>
      <c r="AU1561" s="19" t="s">
        <v>87</v>
      </c>
    </row>
    <row r="1562" spans="1:65" s="2" customFormat="1" ht="29.25">
      <c r="A1562" s="36"/>
      <c r="B1562" s="37"/>
      <c r="C1562" s="38"/>
      <c r="D1562" s="195" t="s">
        <v>334</v>
      </c>
      <c r="E1562" s="38"/>
      <c r="F1562" s="200" t="s">
        <v>2114</v>
      </c>
      <c r="G1562" s="38"/>
      <c r="H1562" s="38"/>
      <c r="I1562" s="197"/>
      <c r="J1562" s="38"/>
      <c r="K1562" s="38"/>
      <c r="L1562" s="41"/>
      <c r="M1562" s="198"/>
      <c r="N1562" s="199"/>
      <c r="O1562" s="66"/>
      <c r="P1562" s="66"/>
      <c r="Q1562" s="66"/>
      <c r="R1562" s="66"/>
      <c r="S1562" s="66"/>
      <c r="T1562" s="67"/>
      <c r="U1562" s="36"/>
      <c r="V1562" s="36"/>
      <c r="W1562" s="36"/>
      <c r="X1562" s="36"/>
      <c r="Y1562" s="36"/>
      <c r="Z1562" s="36"/>
      <c r="AA1562" s="36"/>
      <c r="AB1562" s="36"/>
      <c r="AC1562" s="36"/>
      <c r="AD1562" s="36"/>
      <c r="AE1562" s="36"/>
      <c r="AT1562" s="19" t="s">
        <v>334</v>
      </c>
      <c r="AU1562" s="19" t="s">
        <v>87</v>
      </c>
    </row>
    <row r="1563" spans="1:65" s="13" customFormat="1" ht="11.25">
      <c r="B1563" s="201"/>
      <c r="C1563" s="202"/>
      <c r="D1563" s="195" t="s">
        <v>336</v>
      </c>
      <c r="E1563" s="203" t="s">
        <v>19</v>
      </c>
      <c r="F1563" s="204" t="s">
        <v>265</v>
      </c>
      <c r="G1563" s="202"/>
      <c r="H1563" s="205">
        <v>16.565999999999999</v>
      </c>
      <c r="I1563" s="206"/>
      <c r="J1563" s="202"/>
      <c r="K1563" s="202"/>
      <c r="L1563" s="207"/>
      <c r="M1563" s="208"/>
      <c r="N1563" s="209"/>
      <c r="O1563" s="209"/>
      <c r="P1563" s="209"/>
      <c r="Q1563" s="209"/>
      <c r="R1563" s="209"/>
      <c r="S1563" s="209"/>
      <c r="T1563" s="210"/>
      <c r="AT1563" s="211" t="s">
        <v>336</v>
      </c>
      <c r="AU1563" s="211" t="s">
        <v>87</v>
      </c>
      <c r="AV1563" s="13" t="s">
        <v>87</v>
      </c>
      <c r="AW1563" s="13" t="s">
        <v>37</v>
      </c>
      <c r="AX1563" s="13" t="s">
        <v>84</v>
      </c>
      <c r="AY1563" s="211" t="s">
        <v>324</v>
      </c>
    </row>
    <row r="1564" spans="1:65" s="2" customFormat="1" ht="14.45" customHeight="1">
      <c r="A1564" s="36"/>
      <c r="B1564" s="37"/>
      <c r="C1564" s="244" t="s">
        <v>2115</v>
      </c>
      <c r="D1564" s="244" t="s">
        <v>588</v>
      </c>
      <c r="E1564" s="245" t="s">
        <v>2116</v>
      </c>
      <c r="F1564" s="246" t="s">
        <v>2117</v>
      </c>
      <c r="G1564" s="247" t="s">
        <v>267</v>
      </c>
      <c r="H1564" s="248">
        <v>16.565999999999999</v>
      </c>
      <c r="I1564" s="249"/>
      <c r="J1564" s="250">
        <f>ROUND(I1564*H1564,2)</f>
        <v>0</v>
      </c>
      <c r="K1564" s="246" t="s">
        <v>19</v>
      </c>
      <c r="L1564" s="251"/>
      <c r="M1564" s="252" t="s">
        <v>19</v>
      </c>
      <c r="N1564" s="253" t="s">
        <v>47</v>
      </c>
      <c r="O1564" s="66"/>
      <c r="P1564" s="191">
        <f>O1564*H1564</f>
        <v>0</v>
      </c>
      <c r="Q1564" s="191">
        <v>1E-3</v>
      </c>
      <c r="R1564" s="191">
        <f>Q1564*H1564</f>
        <v>1.6566000000000001E-2</v>
      </c>
      <c r="S1564" s="191">
        <v>0</v>
      </c>
      <c r="T1564" s="192">
        <f>S1564*H1564</f>
        <v>0</v>
      </c>
      <c r="U1564" s="36"/>
      <c r="V1564" s="36"/>
      <c r="W1564" s="36"/>
      <c r="X1564" s="36"/>
      <c r="Y1564" s="36"/>
      <c r="Z1564" s="36"/>
      <c r="AA1564" s="36"/>
      <c r="AB1564" s="36"/>
      <c r="AC1564" s="36"/>
      <c r="AD1564" s="36"/>
      <c r="AE1564" s="36"/>
      <c r="AR1564" s="193" t="s">
        <v>677</v>
      </c>
      <c r="AT1564" s="193" t="s">
        <v>588</v>
      </c>
      <c r="AU1564" s="193" t="s">
        <v>87</v>
      </c>
      <c r="AY1564" s="19" t="s">
        <v>324</v>
      </c>
      <c r="BE1564" s="194">
        <f>IF(N1564="základní",J1564,0)</f>
        <v>0</v>
      </c>
      <c r="BF1564" s="194">
        <f>IF(N1564="snížená",J1564,0)</f>
        <v>0</v>
      </c>
      <c r="BG1564" s="194">
        <f>IF(N1564="zákl. přenesená",J1564,0)</f>
        <v>0</v>
      </c>
      <c r="BH1564" s="194">
        <f>IF(N1564="sníž. přenesená",J1564,0)</f>
        <v>0</v>
      </c>
      <c r="BI1564" s="194">
        <f>IF(N1564="nulová",J1564,0)</f>
        <v>0</v>
      </c>
      <c r="BJ1564" s="19" t="s">
        <v>84</v>
      </c>
      <c r="BK1564" s="194">
        <f>ROUND(I1564*H1564,2)</f>
        <v>0</v>
      </c>
      <c r="BL1564" s="19" t="s">
        <v>187</v>
      </c>
      <c r="BM1564" s="193" t="s">
        <v>2118</v>
      </c>
    </row>
    <row r="1565" spans="1:65" s="2" customFormat="1" ht="39">
      <c r="A1565" s="36"/>
      <c r="B1565" s="37"/>
      <c r="C1565" s="38"/>
      <c r="D1565" s="195" t="s">
        <v>332</v>
      </c>
      <c r="E1565" s="38"/>
      <c r="F1565" s="196" t="s">
        <v>2119</v>
      </c>
      <c r="G1565" s="38"/>
      <c r="H1565" s="38"/>
      <c r="I1565" s="197"/>
      <c r="J1565" s="38"/>
      <c r="K1565" s="38"/>
      <c r="L1565" s="41"/>
      <c r="M1565" s="198"/>
      <c r="N1565" s="199"/>
      <c r="O1565" s="66"/>
      <c r="P1565" s="66"/>
      <c r="Q1565" s="66"/>
      <c r="R1565" s="66"/>
      <c r="S1565" s="66"/>
      <c r="T1565" s="67"/>
      <c r="U1565" s="36"/>
      <c r="V1565" s="36"/>
      <c r="W1565" s="36"/>
      <c r="X1565" s="36"/>
      <c r="Y1565" s="36"/>
      <c r="Z1565" s="36"/>
      <c r="AA1565" s="36"/>
      <c r="AB1565" s="36"/>
      <c r="AC1565" s="36"/>
      <c r="AD1565" s="36"/>
      <c r="AE1565" s="36"/>
      <c r="AT1565" s="19" t="s">
        <v>332</v>
      </c>
      <c r="AU1565" s="19" t="s">
        <v>87</v>
      </c>
    </row>
    <row r="1566" spans="1:65" s="15" customFormat="1" ht="11.25">
      <c r="B1566" s="223"/>
      <c r="C1566" s="224"/>
      <c r="D1566" s="195" t="s">
        <v>336</v>
      </c>
      <c r="E1566" s="225" t="s">
        <v>19</v>
      </c>
      <c r="F1566" s="226" t="s">
        <v>2120</v>
      </c>
      <c r="G1566" s="224"/>
      <c r="H1566" s="225" t="s">
        <v>19</v>
      </c>
      <c r="I1566" s="227"/>
      <c r="J1566" s="224"/>
      <c r="K1566" s="224"/>
      <c r="L1566" s="228"/>
      <c r="M1566" s="229"/>
      <c r="N1566" s="230"/>
      <c r="O1566" s="230"/>
      <c r="P1566" s="230"/>
      <c r="Q1566" s="230"/>
      <c r="R1566" s="230"/>
      <c r="S1566" s="230"/>
      <c r="T1566" s="231"/>
      <c r="AT1566" s="232" t="s">
        <v>336</v>
      </c>
      <c r="AU1566" s="232" t="s">
        <v>87</v>
      </c>
      <c r="AV1566" s="15" t="s">
        <v>84</v>
      </c>
      <c r="AW1566" s="15" t="s">
        <v>37</v>
      </c>
      <c r="AX1566" s="15" t="s">
        <v>76</v>
      </c>
      <c r="AY1566" s="232" t="s">
        <v>324</v>
      </c>
    </row>
    <row r="1567" spans="1:65" s="13" customFormat="1" ht="11.25">
      <c r="B1567" s="201"/>
      <c r="C1567" s="202"/>
      <c r="D1567" s="195" t="s">
        <v>336</v>
      </c>
      <c r="E1567" s="203" t="s">
        <v>19</v>
      </c>
      <c r="F1567" s="204" t="s">
        <v>2121</v>
      </c>
      <c r="G1567" s="202"/>
      <c r="H1567" s="205">
        <v>4.71</v>
      </c>
      <c r="I1567" s="206"/>
      <c r="J1567" s="202"/>
      <c r="K1567" s="202"/>
      <c r="L1567" s="207"/>
      <c r="M1567" s="208"/>
      <c r="N1567" s="209"/>
      <c r="O1567" s="209"/>
      <c r="P1567" s="209"/>
      <c r="Q1567" s="209"/>
      <c r="R1567" s="209"/>
      <c r="S1567" s="209"/>
      <c r="T1567" s="210"/>
      <c r="AT1567" s="211" t="s">
        <v>336</v>
      </c>
      <c r="AU1567" s="211" t="s">
        <v>87</v>
      </c>
      <c r="AV1567" s="13" t="s">
        <v>87</v>
      </c>
      <c r="AW1567" s="13" t="s">
        <v>37</v>
      </c>
      <c r="AX1567" s="13" t="s">
        <v>76</v>
      </c>
      <c r="AY1567" s="211" t="s">
        <v>324</v>
      </c>
    </row>
    <row r="1568" spans="1:65" s="13" customFormat="1" ht="11.25">
      <c r="B1568" s="201"/>
      <c r="C1568" s="202"/>
      <c r="D1568" s="195" t="s">
        <v>336</v>
      </c>
      <c r="E1568" s="203" t="s">
        <v>19</v>
      </c>
      <c r="F1568" s="204" t="s">
        <v>2122</v>
      </c>
      <c r="G1568" s="202"/>
      <c r="H1568" s="205">
        <v>11.856</v>
      </c>
      <c r="I1568" s="206"/>
      <c r="J1568" s="202"/>
      <c r="K1568" s="202"/>
      <c r="L1568" s="207"/>
      <c r="M1568" s="208"/>
      <c r="N1568" s="209"/>
      <c r="O1568" s="209"/>
      <c r="P1568" s="209"/>
      <c r="Q1568" s="209"/>
      <c r="R1568" s="209"/>
      <c r="S1568" s="209"/>
      <c r="T1568" s="210"/>
      <c r="AT1568" s="211" t="s">
        <v>336</v>
      </c>
      <c r="AU1568" s="211" t="s">
        <v>87</v>
      </c>
      <c r="AV1568" s="13" t="s">
        <v>87</v>
      </c>
      <c r="AW1568" s="13" t="s">
        <v>37</v>
      </c>
      <c r="AX1568" s="13" t="s">
        <v>76</v>
      </c>
      <c r="AY1568" s="211" t="s">
        <v>324</v>
      </c>
    </row>
    <row r="1569" spans="1:65" s="14" customFormat="1" ht="11.25">
      <c r="B1569" s="212"/>
      <c r="C1569" s="213"/>
      <c r="D1569" s="195" t="s">
        <v>336</v>
      </c>
      <c r="E1569" s="214" t="s">
        <v>265</v>
      </c>
      <c r="F1569" s="215" t="s">
        <v>349</v>
      </c>
      <c r="G1569" s="213"/>
      <c r="H1569" s="216">
        <v>16.565999999999999</v>
      </c>
      <c r="I1569" s="217"/>
      <c r="J1569" s="213"/>
      <c r="K1569" s="213"/>
      <c r="L1569" s="218"/>
      <c r="M1569" s="219"/>
      <c r="N1569" s="220"/>
      <c r="O1569" s="220"/>
      <c r="P1569" s="220"/>
      <c r="Q1569" s="220"/>
      <c r="R1569" s="220"/>
      <c r="S1569" s="220"/>
      <c r="T1569" s="221"/>
      <c r="AT1569" s="222" t="s">
        <v>336</v>
      </c>
      <c r="AU1569" s="222" t="s">
        <v>87</v>
      </c>
      <c r="AV1569" s="14" t="s">
        <v>330</v>
      </c>
      <c r="AW1569" s="14" t="s">
        <v>37</v>
      </c>
      <c r="AX1569" s="14" t="s">
        <v>84</v>
      </c>
      <c r="AY1569" s="222" t="s">
        <v>324</v>
      </c>
    </row>
    <row r="1570" spans="1:65" s="2" customFormat="1" ht="14.45" customHeight="1">
      <c r="A1570" s="36"/>
      <c r="B1570" s="37"/>
      <c r="C1570" s="182" t="s">
        <v>2123</v>
      </c>
      <c r="D1570" s="182" t="s">
        <v>326</v>
      </c>
      <c r="E1570" s="183" t="s">
        <v>2124</v>
      </c>
      <c r="F1570" s="184" t="s">
        <v>2125</v>
      </c>
      <c r="G1570" s="185" t="s">
        <v>157</v>
      </c>
      <c r="H1570" s="186">
        <v>1.7999999999999999E-2</v>
      </c>
      <c r="I1570" s="187"/>
      <c r="J1570" s="188">
        <f>ROUND(I1570*H1570,2)</f>
        <v>0</v>
      </c>
      <c r="K1570" s="184" t="s">
        <v>329</v>
      </c>
      <c r="L1570" s="41"/>
      <c r="M1570" s="189" t="s">
        <v>19</v>
      </c>
      <c r="N1570" s="190" t="s">
        <v>47</v>
      </c>
      <c r="O1570" s="66"/>
      <c r="P1570" s="191">
        <f>O1570*H1570</f>
        <v>0</v>
      </c>
      <c r="Q1570" s="191">
        <v>0</v>
      </c>
      <c r="R1570" s="191">
        <f>Q1570*H1570</f>
        <v>0</v>
      </c>
      <c r="S1570" s="191">
        <v>0</v>
      </c>
      <c r="T1570" s="192">
        <f>S1570*H1570</f>
        <v>0</v>
      </c>
      <c r="U1570" s="36"/>
      <c r="V1570" s="36"/>
      <c r="W1570" s="36"/>
      <c r="X1570" s="36"/>
      <c r="Y1570" s="36"/>
      <c r="Z1570" s="36"/>
      <c r="AA1570" s="36"/>
      <c r="AB1570" s="36"/>
      <c r="AC1570" s="36"/>
      <c r="AD1570" s="36"/>
      <c r="AE1570" s="36"/>
      <c r="AR1570" s="193" t="s">
        <v>187</v>
      </c>
      <c r="AT1570" s="193" t="s">
        <v>326</v>
      </c>
      <c r="AU1570" s="193" t="s">
        <v>87</v>
      </c>
      <c r="AY1570" s="19" t="s">
        <v>324</v>
      </c>
      <c r="BE1570" s="194">
        <f>IF(N1570="základní",J1570,0)</f>
        <v>0</v>
      </c>
      <c r="BF1570" s="194">
        <f>IF(N1570="snížená",J1570,0)</f>
        <v>0</v>
      </c>
      <c r="BG1570" s="194">
        <f>IF(N1570="zákl. přenesená",J1570,0)</f>
        <v>0</v>
      </c>
      <c r="BH1570" s="194">
        <f>IF(N1570="sníž. přenesená",J1570,0)</f>
        <v>0</v>
      </c>
      <c r="BI1570" s="194">
        <f>IF(N1570="nulová",J1570,0)</f>
        <v>0</v>
      </c>
      <c r="BJ1570" s="19" t="s">
        <v>84</v>
      </c>
      <c r="BK1570" s="194">
        <f>ROUND(I1570*H1570,2)</f>
        <v>0</v>
      </c>
      <c r="BL1570" s="19" t="s">
        <v>187</v>
      </c>
      <c r="BM1570" s="193" t="s">
        <v>2126</v>
      </c>
    </row>
    <row r="1571" spans="1:65" s="2" customFormat="1" ht="19.5">
      <c r="A1571" s="36"/>
      <c r="B1571" s="37"/>
      <c r="C1571" s="38"/>
      <c r="D1571" s="195" t="s">
        <v>332</v>
      </c>
      <c r="E1571" s="38"/>
      <c r="F1571" s="196" t="s">
        <v>2127</v>
      </c>
      <c r="G1571" s="38"/>
      <c r="H1571" s="38"/>
      <c r="I1571" s="197"/>
      <c r="J1571" s="38"/>
      <c r="K1571" s="38"/>
      <c r="L1571" s="41"/>
      <c r="M1571" s="198"/>
      <c r="N1571" s="199"/>
      <c r="O1571" s="66"/>
      <c r="P1571" s="66"/>
      <c r="Q1571" s="66"/>
      <c r="R1571" s="66"/>
      <c r="S1571" s="66"/>
      <c r="T1571" s="67"/>
      <c r="U1571" s="36"/>
      <c r="V1571" s="36"/>
      <c r="W1571" s="36"/>
      <c r="X1571" s="36"/>
      <c r="Y1571" s="36"/>
      <c r="Z1571" s="36"/>
      <c r="AA1571" s="36"/>
      <c r="AB1571" s="36"/>
      <c r="AC1571" s="36"/>
      <c r="AD1571" s="36"/>
      <c r="AE1571" s="36"/>
      <c r="AT1571" s="19" t="s">
        <v>332</v>
      </c>
      <c r="AU1571" s="19" t="s">
        <v>87</v>
      </c>
    </row>
    <row r="1572" spans="1:65" s="2" customFormat="1" ht="78">
      <c r="A1572" s="36"/>
      <c r="B1572" s="37"/>
      <c r="C1572" s="38"/>
      <c r="D1572" s="195" t="s">
        <v>334</v>
      </c>
      <c r="E1572" s="38"/>
      <c r="F1572" s="200" t="s">
        <v>2128</v>
      </c>
      <c r="G1572" s="38"/>
      <c r="H1572" s="38"/>
      <c r="I1572" s="197"/>
      <c r="J1572" s="38"/>
      <c r="K1572" s="38"/>
      <c r="L1572" s="41"/>
      <c r="M1572" s="198"/>
      <c r="N1572" s="199"/>
      <c r="O1572" s="66"/>
      <c r="P1572" s="66"/>
      <c r="Q1572" s="66"/>
      <c r="R1572" s="66"/>
      <c r="S1572" s="66"/>
      <c r="T1572" s="67"/>
      <c r="U1572" s="36"/>
      <c r="V1572" s="36"/>
      <c r="W1572" s="36"/>
      <c r="X1572" s="36"/>
      <c r="Y1572" s="36"/>
      <c r="Z1572" s="36"/>
      <c r="AA1572" s="36"/>
      <c r="AB1572" s="36"/>
      <c r="AC1572" s="36"/>
      <c r="AD1572" s="36"/>
      <c r="AE1572" s="36"/>
      <c r="AT1572" s="19" t="s">
        <v>334</v>
      </c>
      <c r="AU1572" s="19" t="s">
        <v>87</v>
      </c>
    </row>
    <row r="1573" spans="1:65" s="12" customFormat="1" ht="25.9" customHeight="1">
      <c r="B1573" s="166"/>
      <c r="C1573" s="167"/>
      <c r="D1573" s="168" t="s">
        <v>75</v>
      </c>
      <c r="E1573" s="169" t="s">
        <v>588</v>
      </c>
      <c r="F1573" s="169" t="s">
        <v>2129</v>
      </c>
      <c r="G1573" s="167"/>
      <c r="H1573" s="167"/>
      <c r="I1573" s="170"/>
      <c r="J1573" s="171">
        <f>BK1573</f>
        <v>0</v>
      </c>
      <c r="K1573" s="167"/>
      <c r="L1573" s="172"/>
      <c r="M1573" s="173"/>
      <c r="N1573" s="174"/>
      <c r="O1573" s="174"/>
      <c r="P1573" s="175">
        <f>P1574</f>
        <v>0</v>
      </c>
      <c r="Q1573" s="174"/>
      <c r="R1573" s="175">
        <f>R1574</f>
        <v>0.23912800000000001</v>
      </c>
      <c r="S1573" s="174"/>
      <c r="T1573" s="176">
        <f>T1574</f>
        <v>0</v>
      </c>
      <c r="AR1573" s="177" t="s">
        <v>343</v>
      </c>
      <c r="AT1573" s="178" t="s">
        <v>75</v>
      </c>
      <c r="AU1573" s="178" t="s">
        <v>76</v>
      </c>
      <c r="AY1573" s="177" t="s">
        <v>324</v>
      </c>
      <c r="BK1573" s="179">
        <f>BK1574</f>
        <v>0</v>
      </c>
    </row>
    <row r="1574" spans="1:65" s="12" customFormat="1" ht="22.9" customHeight="1">
      <c r="B1574" s="166"/>
      <c r="C1574" s="167"/>
      <c r="D1574" s="168" t="s">
        <v>75</v>
      </c>
      <c r="E1574" s="180" t="s">
        <v>2130</v>
      </c>
      <c r="F1574" s="180" t="s">
        <v>2131</v>
      </c>
      <c r="G1574" s="167"/>
      <c r="H1574" s="167"/>
      <c r="I1574" s="170"/>
      <c r="J1574" s="181">
        <f>BK1574</f>
        <v>0</v>
      </c>
      <c r="K1574" s="167"/>
      <c r="L1574" s="172"/>
      <c r="M1574" s="173"/>
      <c r="N1574" s="174"/>
      <c r="O1574" s="174"/>
      <c r="P1574" s="175">
        <f>SUM(P1575:P1586)</f>
        <v>0</v>
      </c>
      <c r="Q1574" s="174"/>
      <c r="R1574" s="175">
        <f>SUM(R1575:R1586)</f>
        <v>0.23912800000000001</v>
      </c>
      <c r="S1574" s="174"/>
      <c r="T1574" s="176">
        <f>SUM(T1575:T1586)</f>
        <v>0</v>
      </c>
      <c r="AR1574" s="177" t="s">
        <v>343</v>
      </c>
      <c r="AT1574" s="178" t="s">
        <v>75</v>
      </c>
      <c r="AU1574" s="178" t="s">
        <v>84</v>
      </c>
      <c r="AY1574" s="177" t="s">
        <v>324</v>
      </c>
      <c r="BK1574" s="179">
        <f>SUM(BK1575:BK1586)</f>
        <v>0</v>
      </c>
    </row>
    <row r="1575" spans="1:65" s="2" customFormat="1" ht="14.45" customHeight="1">
      <c r="A1575" s="36"/>
      <c r="B1575" s="37"/>
      <c r="C1575" s="182" t="s">
        <v>2132</v>
      </c>
      <c r="D1575" s="182" t="s">
        <v>326</v>
      </c>
      <c r="E1575" s="183" t="s">
        <v>2133</v>
      </c>
      <c r="F1575" s="184" t="s">
        <v>2134</v>
      </c>
      <c r="G1575" s="185" t="s">
        <v>186</v>
      </c>
      <c r="H1575" s="186">
        <v>241.1</v>
      </c>
      <c r="I1575" s="187"/>
      <c r="J1575" s="188">
        <f>ROUND(I1575*H1575,2)</f>
        <v>0</v>
      </c>
      <c r="K1575" s="184" t="s">
        <v>329</v>
      </c>
      <c r="L1575" s="41"/>
      <c r="M1575" s="189" t="s">
        <v>19</v>
      </c>
      <c r="N1575" s="190" t="s">
        <v>47</v>
      </c>
      <c r="O1575" s="66"/>
      <c r="P1575" s="191">
        <f>O1575*H1575</f>
        <v>0</v>
      </c>
      <c r="Q1575" s="191">
        <v>0</v>
      </c>
      <c r="R1575" s="191">
        <f>Q1575*H1575</f>
        <v>0</v>
      </c>
      <c r="S1575" s="191">
        <v>0</v>
      </c>
      <c r="T1575" s="192">
        <f>S1575*H1575</f>
        <v>0</v>
      </c>
      <c r="U1575" s="36"/>
      <c r="V1575" s="36"/>
      <c r="W1575" s="36"/>
      <c r="X1575" s="36"/>
      <c r="Y1575" s="36"/>
      <c r="Z1575" s="36"/>
      <c r="AA1575" s="36"/>
      <c r="AB1575" s="36"/>
      <c r="AC1575" s="36"/>
      <c r="AD1575" s="36"/>
      <c r="AE1575" s="36"/>
      <c r="AR1575" s="193" t="s">
        <v>954</v>
      </c>
      <c r="AT1575" s="193" t="s">
        <v>326</v>
      </c>
      <c r="AU1575" s="193" t="s">
        <v>87</v>
      </c>
      <c r="AY1575" s="19" t="s">
        <v>324</v>
      </c>
      <c r="BE1575" s="194">
        <f>IF(N1575="základní",J1575,0)</f>
        <v>0</v>
      </c>
      <c r="BF1575" s="194">
        <f>IF(N1575="snížená",J1575,0)</f>
        <v>0</v>
      </c>
      <c r="BG1575" s="194">
        <f>IF(N1575="zákl. přenesená",J1575,0)</f>
        <v>0</v>
      </c>
      <c r="BH1575" s="194">
        <f>IF(N1575="sníž. přenesená",J1575,0)</f>
        <v>0</v>
      </c>
      <c r="BI1575" s="194">
        <f>IF(N1575="nulová",J1575,0)</f>
        <v>0</v>
      </c>
      <c r="BJ1575" s="19" t="s">
        <v>84</v>
      </c>
      <c r="BK1575" s="194">
        <f>ROUND(I1575*H1575,2)</f>
        <v>0</v>
      </c>
      <c r="BL1575" s="19" t="s">
        <v>954</v>
      </c>
      <c r="BM1575" s="193" t="s">
        <v>2135</v>
      </c>
    </row>
    <row r="1576" spans="1:65" s="2" customFormat="1" ht="19.5">
      <c r="A1576" s="36"/>
      <c r="B1576" s="37"/>
      <c r="C1576" s="38"/>
      <c r="D1576" s="195" t="s">
        <v>332</v>
      </c>
      <c r="E1576" s="38"/>
      <c r="F1576" s="196" t="s">
        <v>2136</v>
      </c>
      <c r="G1576" s="38"/>
      <c r="H1576" s="38"/>
      <c r="I1576" s="197"/>
      <c r="J1576" s="38"/>
      <c r="K1576" s="38"/>
      <c r="L1576" s="41"/>
      <c r="M1576" s="198"/>
      <c r="N1576" s="199"/>
      <c r="O1576" s="66"/>
      <c r="P1576" s="66"/>
      <c r="Q1576" s="66"/>
      <c r="R1576" s="66"/>
      <c r="S1576" s="66"/>
      <c r="T1576" s="67"/>
      <c r="U1576" s="36"/>
      <c r="V1576" s="36"/>
      <c r="W1576" s="36"/>
      <c r="X1576" s="36"/>
      <c r="Y1576" s="36"/>
      <c r="Z1576" s="36"/>
      <c r="AA1576" s="36"/>
      <c r="AB1576" s="36"/>
      <c r="AC1576" s="36"/>
      <c r="AD1576" s="36"/>
      <c r="AE1576" s="36"/>
      <c r="AT1576" s="19" t="s">
        <v>332</v>
      </c>
      <c r="AU1576" s="19" t="s">
        <v>87</v>
      </c>
    </row>
    <row r="1577" spans="1:65" s="15" customFormat="1" ht="11.25">
      <c r="B1577" s="223"/>
      <c r="C1577" s="224"/>
      <c r="D1577" s="195" t="s">
        <v>336</v>
      </c>
      <c r="E1577" s="225" t="s">
        <v>19</v>
      </c>
      <c r="F1577" s="226" t="s">
        <v>2120</v>
      </c>
      <c r="G1577" s="224"/>
      <c r="H1577" s="225" t="s">
        <v>19</v>
      </c>
      <c r="I1577" s="227"/>
      <c r="J1577" s="224"/>
      <c r="K1577" s="224"/>
      <c r="L1577" s="228"/>
      <c r="M1577" s="229"/>
      <c r="N1577" s="230"/>
      <c r="O1577" s="230"/>
      <c r="P1577" s="230"/>
      <c r="Q1577" s="230"/>
      <c r="R1577" s="230"/>
      <c r="S1577" s="230"/>
      <c r="T1577" s="231"/>
      <c r="AT1577" s="232" t="s">
        <v>336</v>
      </c>
      <c r="AU1577" s="232" t="s">
        <v>87</v>
      </c>
      <c r="AV1577" s="15" t="s">
        <v>84</v>
      </c>
      <c r="AW1577" s="15" t="s">
        <v>37</v>
      </c>
      <c r="AX1577" s="15" t="s">
        <v>76</v>
      </c>
      <c r="AY1577" s="232" t="s">
        <v>324</v>
      </c>
    </row>
    <row r="1578" spans="1:65" s="13" customFormat="1" ht="11.25">
      <c r="B1578" s="201"/>
      <c r="C1578" s="202"/>
      <c r="D1578" s="195" t="s">
        <v>336</v>
      </c>
      <c r="E1578" s="203" t="s">
        <v>19</v>
      </c>
      <c r="F1578" s="204" t="s">
        <v>2137</v>
      </c>
      <c r="G1578" s="202"/>
      <c r="H1578" s="205">
        <v>241.1</v>
      </c>
      <c r="I1578" s="206"/>
      <c r="J1578" s="202"/>
      <c r="K1578" s="202"/>
      <c r="L1578" s="207"/>
      <c r="M1578" s="208"/>
      <c r="N1578" s="209"/>
      <c r="O1578" s="209"/>
      <c r="P1578" s="209"/>
      <c r="Q1578" s="209"/>
      <c r="R1578" s="209"/>
      <c r="S1578" s="209"/>
      <c r="T1578" s="210"/>
      <c r="AT1578" s="211" t="s">
        <v>336</v>
      </c>
      <c r="AU1578" s="211" t="s">
        <v>87</v>
      </c>
      <c r="AV1578" s="13" t="s">
        <v>87</v>
      </c>
      <c r="AW1578" s="13" t="s">
        <v>37</v>
      </c>
      <c r="AX1578" s="13" t="s">
        <v>76</v>
      </c>
      <c r="AY1578" s="211" t="s">
        <v>324</v>
      </c>
    </row>
    <row r="1579" spans="1:65" s="14" customFormat="1" ht="11.25">
      <c r="B1579" s="212"/>
      <c r="C1579" s="213"/>
      <c r="D1579" s="195" t="s">
        <v>336</v>
      </c>
      <c r="E1579" s="214" t="s">
        <v>238</v>
      </c>
      <c r="F1579" s="215" t="s">
        <v>349</v>
      </c>
      <c r="G1579" s="213"/>
      <c r="H1579" s="216">
        <v>241.1</v>
      </c>
      <c r="I1579" s="217"/>
      <c r="J1579" s="213"/>
      <c r="K1579" s="213"/>
      <c r="L1579" s="218"/>
      <c r="M1579" s="219"/>
      <c r="N1579" s="220"/>
      <c r="O1579" s="220"/>
      <c r="P1579" s="220"/>
      <c r="Q1579" s="220"/>
      <c r="R1579" s="220"/>
      <c r="S1579" s="220"/>
      <c r="T1579" s="221"/>
      <c r="AT1579" s="222" t="s">
        <v>336</v>
      </c>
      <c r="AU1579" s="222" t="s">
        <v>87</v>
      </c>
      <c r="AV1579" s="14" t="s">
        <v>330</v>
      </c>
      <c r="AW1579" s="14" t="s">
        <v>37</v>
      </c>
      <c r="AX1579" s="14" t="s">
        <v>84</v>
      </c>
      <c r="AY1579" s="222" t="s">
        <v>324</v>
      </c>
    </row>
    <row r="1580" spans="1:65" s="2" customFormat="1" ht="14.45" customHeight="1">
      <c r="A1580" s="36"/>
      <c r="B1580" s="37"/>
      <c r="C1580" s="244" t="s">
        <v>2138</v>
      </c>
      <c r="D1580" s="244" t="s">
        <v>588</v>
      </c>
      <c r="E1580" s="245" t="s">
        <v>2139</v>
      </c>
      <c r="F1580" s="246" t="s">
        <v>2140</v>
      </c>
      <c r="G1580" s="247" t="s">
        <v>267</v>
      </c>
      <c r="H1580" s="248">
        <v>229.768</v>
      </c>
      <c r="I1580" s="249"/>
      <c r="J1580" s="250">
        <f>ROUND(I1580*H1580,2)</f>
        <v>0</v>
      </c>
      <c r="K1580" s="246" t="s">
        <v>329</v>
      </c>
      <c r="L1580" s="251"/>
      <c r="M1580" s="252" t="s">
        <v>19</v>
      </c>
      <c r="N1580" s="253" t="s">
        <v>47</v>
      </c>
      <c r="O1580" s="66"/>
      <c r="P1580" s="191">
        <f>O1580*H1580</f>
        <v>0</v>
      </c>
      <c r="Q1580" s="191">
        <v>1E-3</v>
      </c>
      <c r="R1580" s="191">
        <f>Q1580*H1580</f>
        <v>0.229768</v>
      </c>
      <c r="S1580" s="191">
        <v>0</v>
      </c>
      <c r="T1580" s="192">
        <f>S1580*H1580</f>
        <v>0</v>
      </c>
      <c r="U1580" s="36"/>
      <c r="V1580" s="36"/>
      <c r="W1580" s="36"/>
      <c r="X1580" s="36"/>
      <c r="Y1580" s="36"/>
      <c r="Z1580" s="36"/>
      <c r="AA1580" s="36"/>
      <c r="AB1580" s="36"/>
      <c r="AC1580" s="36"/>
      <c r="AD1580" s="36"/>
      <c r="AE1580" s="36"/>
      <c r="AR1580" s="193" t="s">
        <v>1461</v>
      </c>
      <c r="AT1580" s="193" t="s">
        <v>588</v>
      </c>
      <c r="AU1580" s="193" t="s">
        <v>87</v>
      </c>
      <c r="AY1580" s="19" t="s">
        <v>324</v>
      </c>
      <c r="BE1580" s="194">
        <f>IF(N1580="základní",J1580,0)</f>
        <v>0</v>
      </c>
      <c r="BF1580" s="194">
        <f>IF(N1580="snížená",J1580,0)</f>
        <v>0</v>
      </c>
      <c r="BG1580" s="194">
        <f>IF(N1580="zákl. přenesená",J1580,0)</f>
        <v>0</v>
      </c>
      <c r="BH1580" s="194">
        <f>IF(N1580="sníž. přenesená",J1580,0)</f>
        <v>0</v>
      </c>
      <c r="BI1580" s="194">
        <f>IF(N1580="nulová",J1580,0)</f>
        <v>0</v>
      </c>
      <c r="BJ1580" s="19" t="s">
        <v>84</v>
      </c>
      <c r="BK1580" s="194">
        <f>ROUND(I1580*H1580,2)</f>
        <v>0</v>
      </c>
      <c r="BL1580" s="19" t="s">
        <v>1461</v>
      </c>
      <c r="BM1580" s="193" t="s">
        <v>2141</v>
      </c>
    </row>
    <row r="1581" spans="1:65" s="2" customFormat="1" ht="11.25">
      <c r="A1581" s="36"/>
      <c r="B1581" s="37"/>
      <c r="C1581" s="38"/>
      <c r="D1581" s="195" t="s">
        <v>332</v>
      </c>
      <c r="E1581" s="38"/>
      <c r="F1581" s="196" t="s">
        <v>2140</v>
      </c>
      <c r="G1581" s="38"/>
      <c r="H1581" s="38"/>
      <c r="I1581" s="197"/>
      <c r="J1581" s="38"/>
      <c r="K1581" s="38"/>
      <c r="L1581" s="41"/>
      <c r="M1581" s="198"/>
      <c r="N1581" s="199"/>
      <c r="O1581" s="66"/>
      <c r="P1581" s="66"/>
      <c r="Q1581" s="66"/>
      <c r="R1581" s="66"/>
      <c r="S1581" s="66"/>
      <c r="T1581" s="67"/>
      <c r="U1581" s="36"/>
      <c r="V1581" s="36"/>
      <c r="W1581" s="36"/>
      <c r="X1581" s="36"/>
      <c r="Y1581" s="36"/>
      <c r="Z1581" s="36"/>
      <c r="AA1581" s="36"/>
      <c r="AB1581" s="36"/>
      <c r="AC1581" s="36"/>
      <c r="AD1581" s="36"/>
      <c r="AE1581" s="36"/>
      <c r="AT1581" s="19" t="s">
        <v>332</v>
      </c>
      <c r="AU1581" s="19" t="s">
        <v>87</v>
      </c>
    </row>
    <row r="1582" spans="1:65" s="13" customFormat="1" ht="11.25">
      <c r="B1582" s="201"/>
      <c r="C1582" s="202"/>
      <c r="D1582" s="195" t="s">
        <v>336</v>
      </c>
      <c r="E1582" s="203" t="s">
        <v>19</v>
      </c>
      <c r="F1582" s="204" t="s">
        <v>2142</v>
      </c>
      <c r="G1582" s="202"/>
      <c r="H1582" s="205">
        <v>229.768</v>
      </c>
      <c r="I1582" s="206"/>
      <c r="J1582" s="202"/>
      <c r="K1582" s="202"/>
      <c r="L1582" s="207"/>
      <c r="M1582" s="208"/>
      <c r="N1582" s="209"/>
      <c r="O1582" s="209"/>
      <c r="P1582" s="209"/>
      <c r="Q1582" s="209"/>
      <c r="R1582" s="209"/>
      <c r="S1582" s="209"/>
      <c r="T1582" s="210"/>
      <c r="AT1582" s="211" t="s">
        <v>336</v>
      </c>
      <c r="AU1582" s="211" t="s">
        <v>87</v>
      </c>
      <c r="AV1582" s="13" t="s">
        <v>87</v>
      </c>
      <c r="AW1582" s="13" t="s">
        <v>37</v>
      </c>
      <c r="AX1582" s="13" t="s">
        <v>84</v>
      </c>
      <c r="AY1582" s="211" t="s">
        <v>324</v>
      </c>
    </row>
    <row r="1583" spans="1:65" s="2" customFormat="1" ht="14.45" customHeight="1">
      <c r="A1583" s="36"/>
      <c r="B1583" s="37"/>
      <c r="C1583" s="182" t="s">
        <v>2143</v>
      </c>
      <c r="D1583" s="182" t="s">
        <v>326</v>
      </c>
      <c r="E1583" s="183" t="s">
        <v>2144</v>
      </c>
      <c r="F1583" s="184" t="s">
        <v>2145</v>
      </c>
      <c r="G1583" s="185" t="s">
        <v>190</v>
      </c>
      <c r="H1583" s="186">
        <v>36</v>
      </c>
      <c r="I1583" s="187"/>
      <c r="J1583" s="188">
        <f>ROUND(I1583*H1583,2)</f>
        <v>0</v>
      </c>
      <c r="K1583" s="184" t="s">
        <v>329</v>
      </c>
      <c r="L1583" s="41"/>
      <c r="M1583" s="189" t="s">
        <v>19</v>
      </c>
      <c r="N1583" s="190" t="s">
        <v>47</v>
      </c>
      <c r="O1583" s="66"/>
      <c r="P1583" s="191">
        <f>O1583*H1583</f>
        <v>0</v>
      </c>
      <c r="Q1583" s="191">
        <v>0</v>
      </c>
      <c r="R1583" s="191">
        <f>Q1583*H1583</f>
        <v>0</v>
      </c>
      <c r="S1583" s="191">
        <v>0</v>
      </c>
      <c r="T1583" s="192">
        <f>S1583*H1583</f>
        <v>0</v>
      </c>
      <c r="U1583" s="36"/>
      <c r="V1583" s="36"/>
      <c r="W1583" s="36"/>
      <c r="X1583" s="36"/>
      <c r="Y1583" s="36"/>
      <c r="Z1583" s="36"/>
      <c r="AA1583" s="36"/>
      <c r="AB1583" s="36"/>
      <c r="AC1583" s="36"/>
      <c r="AD1583" s="36"/>
      <c r="AE1583" s="36"/>
      <c r="AR1583" s="193" t="s">
        <v>954</v>
      </c>
      <c r="AT1583" s="193" t="s">
        <v>326</v>
      </c>
      <c r="AU1583" s="193" t="s">
        <v>87</v>
      </c>
      <c r="AY1583" s="19" t="s">
        <v>324</v>
      </c>
      <c r="BE1583" s="194">
        <f>IF(N1583="základní",J1583,0)</f>
        <v>0</v>
      </c>
      <c r="BF1583" s="194">
        <f>IF(N1583="snížená",J1583,0)</f>
        <v>0</v>
      </c>
      <c r="BG1583" s="194">
        <f>IF(N1583="zákl. přenesená",J1583,0)</f>
        <v>0</v>
      </c>
      <c r="BH1583" s="194">
        <f>IF(N1583="sníž. přenesená",J1583,0)</f>
        <v>0</v>
      </c>
      <c r="BI1583" s="194">
        <f>IF(N1583="nulová",J1583,0)</f>
        <v>0</v>
      </c>
      <c r="BJ1583" s="19" t="s">
        <v>84</v>
      </c>
      <c r="BK1583" s="194">
        <f>ROUND(I1583*H1583,2)</f>
        <v>0</v>
      </c>
      <c r="BL1583" s="19" t="s">
        <v>954</v>
      </c>
      <c r="BM1583" s="193" t="s">
        <v>2146</v>
      </c>
    </row>
    <row r="1584" spans="1:65" s="2" customFormat="1" ht="11.25">
      <c r="A1584" s="36"/>
      <c r="B1584" s="37"/>
      <c r="C1584" s="38"/>
      <c r="D1584" s="195" t="s">
        <v>332</v>
      </c>
      <c r="E1584" s="38"/>
      <c r="F1584" s="196" t="s">
        <v>2147</v>
      </c>
      <c r="G1584" s="38"/>
      <c r="H1584" s="38"/>
      <c r="I1584" s="197"/>
      <c r="J1584" s="38"/>
      <c r="K1584" s="38"/>
      <c r="L1584" s="41"/>
      <c r="M1584" s="198"/>
      <c r="N1584" s="199"/>
      <c r="O1584" s="66"/>
      <c r="P1584" s="66"/>
      <c r="Q1584" s="66"/>
      <c r="R1584" s="66"/>
      <c r="S1584" s="66"/>
      <c r="T1584" s="67"/>
      <c r="U1584" s="36"/>
      <c r="V1584" s="36"/>
      <c r="W1584" s="36"/>
      <c r="X1584" s="36"/>
      <c r="Y1584" s="36"/>
      <c r="Z1584" s="36"/>
      <c r="AA1584" s="36"/>
      <c r="AB1584" s="36"/>
      <c r="AC1584" s="36"/>
      <c r="AD1584" s="36"/>
      <c r="AE1584" s="36"/>
      <c r="AT1584" s="19" t="s">
        <v>332</v>
      </c>
      <c r="AU1584" s="19" t="s">
        <v>87</v>
      </c>
    </row>
    <row r="1585" spans="1:65" s="2" customFormat="1" ht="14.45" customHeight="1">
      <c r="A1585" s="36"/>
      <c r="B1585" s="37"/>
      <c r="C1585" s="244" t="s">
        <v>2148</v>
      </c>
      <c r="D1585" s="244" t="s">
        <v>588</v>
      </c>
      <c r="E1585" s="245" t="s">
        <v>2149</v>
      </c>
      <c r="F1585" s="246" t="s">
        <v>2150</v>
      </c>
      <c r="G1585" s="247" t="s">
        <v>190</v>
      </c>
      <c r="H1585" s="248">
        <v>36</v>
      </c>
      <c r="I1585" s="249"/>
      <c r="J1585" s="250">
        <f>ROUND(I1585*H1585,2)</f>
        <v>0</v>
      </c>
      <c r="K1585" s="246" t="s">
        <v>329</v>
      </c>
      <c r="L1585" s="251"/>
      <c r="M1585" s="252" t="s">
        <v>19</v>
      </c>
      <c r="N1585" s="253" t="s">
        <v>47</v>
      </c>
      <c r="O1585" s="66"/>
      <c r="P1585" s="191">
        <f>O1585*H1585</f>
        <v>0</v>
      </c>
      <c r="Q1585" s="191">
        <v>2.5999999999999998E-4</v>
      </c>
      <c r="R1585" s="191">
        <f>Q1585*H1585</f>
        <v>9.3599999999999985E-3</v>
      </c>
      <c r="S1585" s="191">
        <v>0</v>
      </c>
      <c r="T1585" s="192">
        <f>S1585*H1585</f>
        <v>0</v>
      </c>
      <c r="U1585" s="36"/>
      <c r="V1585" s="36"/>
      <c r="W1585" s="36"/>
      <c r="X1585" s="36"/>
      <c r="Y1585" s="36"/>
      <c r="Z1585" s="36"/>
      <c r="AA1585" s="36"/>
      <c r="AB1585" s="36"/>
      <c r="AC1585" s="36"/>
      <c r="AD1585" s="36"/>
      <c r="AE1585" s="36"/>
      <c r="AR1585" s="193" t="s">
        <v>1461</v>
      </c>
      <c r="AT1585" s="193" t="s">
        <v>588</v>
      </c>
      <c r="AU1585" s="193" t="s">
        <v>87</v>
      </c>
      <c r="AY1585" s="19" t="s">
        <v>324</v>
      </c>
      <c r="BE1585" s="194">
        <f>IF(N1585="základní",J1585,0)</f>
        <v>0</v>
      </c>
      <c r="BF1585" s="194">
        <f>IF(N1585="snížená",J1585,0)</f>
        <v>0</v>
      </c>
      <c r="BG1585" s="194">
        <f>IF(N1585="zákl. přenesená",J1585,0)</f>
        <v>0</v>
      </c>
      <c r="BH1585" s="194">
        <f>IF(N1585="sníž. přenesená",J1585,0)</f>
        <v>0</v>
      </c>
      <c r="BI1585" s="194">
        <f>IF(N1585="nulová",J1585,0)</f>
        <v>0</v>
      </c>
      <c r="BJ1585" s="19" t="s">
        <v>84</v>
      </c>
      <c r="BK1585" s="194">
        <f>ROUND(I1585*H1585,2)</f>
        <v>0</v>
      </c>
      <c r="BL1585" s="19" t="s">
        <v>1461</v>
      </c>
      <c r="BM1585" s="193" t="s">
        <v>2151</v>
      </c>
    </row>
    <row r="1586" spans="1:65" s="2" customFormat="1" ht="11.25">
      <c r="A1586" s="36"/>
      <c r="B1586" s="37"/>
      <c r="C1586" s="38"/>
      <c r="D1586" s="195" t="s">
        <v>332</v>
      </c>
      <c r="E1586" s="38"/>
      <c r="F1586" s="196" t="s">
        <v>2150</v>
      </c>
      <c r="G1586" s="38"/>
      <c r="H1586" s="38"/>
      <c r="I1586" s="197"/>
      <c r="J1586" s="38"/>
      <c r="K1586" s="38"/>
      <c r="L1586" s="41"/>
      <c r="M1586" s="256"/>
      <c r="N1586" s="257"/>
      <c r="O1586" s="258"/>
      <c r="P1586" s="258"/>
      <c r="Q1586" s="258"/>
      <c r="R1586" s="258"/>
      <c r="S1586" s="258"/>
      <c r="T1586" s="259"/>
      <c r="U1586" s="36"/>
      <c r="V1586" s="36"/>
      <c r="W1586" s="36"/>
      <c r="X1586" s="36"/>
      <c r="Y1586" s="36"/>
      <c r="Z1586" s="36"/>
      <c r="AA1586" s="36"/>
      <c r="AB1586" s="36"/>
      <c r="AC1586" s="36"/>
      <c r="AD1586" s="36"/>
      <c r="AE1586" s="36"/>
      <c r="AT1586" s="19" t="s">
        <v>332</v>
      </c>
      <c r="AU1586" s="19" t="s">
        <v>87</v>
      </c>
    </row>
    <row r="1587" spans="1:65" s="2" customFormat="1" ht="6.95" customHeight="1">
      <c r="A1587" s="36"/>
      <c r="B1587" s="49"/>
      <c r="C1587" s="50"/>
      <c r="D1587" s="50"/>
      <c r="E1587" s="50"/>
      <c r="F1587" s="50"/>
      <c r="G1587" s="50"/>
      <c r="H1587" s="50"/>
      <c r="I1587" s="50"/>
      <c r="J1587" s="50"/>
      <c r="K1587" s="50"/>
      <c r="L1587" s="41"/>
      <c r="M1587" s="36"/>
      <c r="O1587" s="36"/>
      <c r="P1587" s="36"/>
      <c r="Q1587" s="36"/>
      <c r="R1587" s="36"/>
      <c r="S1587" s="36"/>
      <c r="T1587" s="36"/>
      <c r="U1587" s="36"/>
      <c r="V1587" s="36"/>
      <c r="W1587" s="36"/>
      <c r="X1587" s="36"/>
      <c r="Y1587" s="36"/>
      <c r="Z1587" s="36"/>
      <c r="AA1587" s="36"/>
      <c r="AB1587" s="36"/>
      <c r="AC1587" s="36"/>
      <c r="AD1587" s="36"/>
      <c r="AE1587" s="36"/>
    </row>
  </sheetData>
  <sheetProtection algorithmName="SHA-512" hashValue="2wR6T4oBc0chnT5KV23UvG+q9DUEagX0VAXS7HiVZ+sAQnVEKVNE9vE9h/2hW5HULOUlqWFDQcY7b12smv1fZA==" saltValue="wWtkE+Tf7/j+5qd3vDmHqaK2uMVhKqoOEhcheQ6yYLSQGkir/wMmRe8aZs6UJCKAF3q4wrjs0rvDPkp2NPT0FQ==" spinCount="100000" sheet="1" objects="1" scenarios="1" formatColumns="0" formatRows="0" autoFilter="0"/>
  <autoFilter ref="C95:K1586"/>
  <mergeCells count="9">
    <mergeCell ref="E50:H50"/>
    <mergeCell ref="E86:H86"/>
    <mergeCell ref="E88:H88"/>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926"/>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56" s="1" customFormat="1" ht="36.950000000000003" customHeight="1">
      <c r="L2" s="390"/>
      <c r="M2" s="390"/>
      <c r="N2" s="390"/>
      <c r="O2" s="390"/>
      <c r="P2" s="390"/>
      <c r="Q2" s="390"/>
      <c r="R2" s="390"/>
      <c r="S2" s="390"/>
      <c r="T2" s="390"/>
      <c r="U2" s="390"/>
      <c r="V2" s="390"/>
      <c r="AT2" s="19" t="s">
        <v>90</v>
      </c>
      <c r="AZ2" s="110" t="s">
        <v>137</v>
      </c>
      <c r="BA2" s="110" t="s">
        <v>138</v>
      </c>
      <c r="BB2" s="110" t="s">
        <v>135</v>
      </c>
      <c r="BC2" s="110" t="s">
        <v>2152</v>
      </c>
      <c r="BD2" s="110" t="s">
        <v>87</v>
      </c>
    </row>
    <row r="3" spans="1:56" s="1" customFormat="1" ht="6.95" customHeight="1">
      <c r="B3" s="111"/>
      <c r="C3" s="112"/>
      <c r="D3" s="112"/>
      <c r="E3" s="112"/>
      <c r="F3" s="112"/>
      <c r="G3" s="112"/>
      <c r="H3" s="112"/>
      <c r="I3" s="112"/>
      <c r="J3" s="112"/>
      <c r="K3" s="112"/>
      <c r="L3" s="22"/>
      <c r="AT3" s="19" t="s">
        <v>87</v>
      </c>
      <c r="AZ3" s="110" t="s">
        <v>2153</v>
      </c>
      <c r="BA3" s="110" t="s">
        <v>2154</v>
      </c>
      <c r="BB3" s="110" t="s">
        <v>135</v>
      </c>
      <c r="BC3" s="110" t="s">
        <v>211</v>
      </c>
      <c r="BD3" s="110" t="s">
        <v>87</v>
      </c>
    </row>
    <row r="4" spans="1:56" s="1" customFormat="1" ht="24.95" customHeight="1">
      <c r="B4" s="22"/>
      <c r="D4" s="113" t="s">
        <v>140</v>
      </c>
      <c r="L4" s="22"/>
      <c r="M4" s="114" t="s">
        <v>10</v>
      </c>
      <c r="AT4" s="19" t="s">
        <v>4</v>
      </c>
      <c r="AZ4" s="110" t="s">
        <v>2155</v>
      </c>
      <c r="BA4" s="110" t="s">
        <v>2156</v>
      </c>
      <c r="BB4" s="110" t="s">
        <v>135</v>
      </c>
      <c r="BC4" s="110" t="s">
        <v>1897</v>
      </c>
      <c r="BD4" s="110" t="s">
        <v>87</v>
      </c>
    </row>
    <row r="5" spans="1:56" s="1" customFormat="1" ht="6.95" customHeight="1">
      <c r="B5" s="22"/>
      <c r="L5" s="22"/>
      <c r="AZ5" s="110" t="s">
        <v>144</v>
      </c>
      <c r="BA5" s="110" t="s">
        <v>145</v>
      </c>
      <c r="BB5" s="110" t="s">
        <v>135</v>
      </c>
      <c r="BC5" s="110" t="s">
        <v>2157</v>
      </c>
      <c r="BD5" s="110" t="s">
        <v>87</v>
      </c>
    </row>
    <row r="6" spans="1:56" s="1" customFormat="1" ht="12" customHeight="1">
      <c r="B6" s="22"/>
      <c r="D6" s="115" t="s">
        <v>16</v>
      </c>
      <c r="L6" s="22"/>
      <c r="AZ6" s="110" t="s">
        <v>150</v>
      </c>
      <c r="BA6" s="110" t="s">
        <v>2158</v>
      </c>
      <c r="BB6" s="110" t="s">
        <v>152</v>
      </c>
      <c r="BC6" s="110" t="s">
        <v>2159</v>
      </c>
      <c r="BD6" s="110" t="s">
        <v>87</v>
      </c>
    </row>
    <row r="7" spans="1:56" s="1" customFormat="1" ht="16.5" customHeight="1">
      <c r="B7" s="22"/>
      <c r="E7" s="407" t="str">
        <f>'Rekapitulace stavby'!K6</f>
        <v>VD Morávka – převedení extrémních povodní, stavba č. 4074</v>
      </c>
      <c r="F7" s="408"/>
      <c r="G7" s="408"/>
      <c r="H7" s="408"/>
      <c r="L7" s="22"/>
      <c r="AZ7" s="110" t="s">
        <v>2160</v>
      </c>
      <c r="BA7" s="110" t="s">
        <v>2161</v>
      </c>
      <c r="BB7" s="110" t="s">
        <v>152</v>
      </c>
      <c r="BC7" s="110" t="s">
        <v>2162</v>
      </c>
      <c r="BD7" s="110" t="s">
        <v>87</v>
      </c>
    </row>
    <row r="8" spans="1:56" s="2" customFormat="1" ht="12" customHeight="1">
      <c r="A8" s="36"/>
      <c r="B8" s="41"/>
      <c r="C8" s="36"/>
      <c r="D8" s="115" t="s">
        <v>154</v>
      </c>
      <c r="E8" s="36"/>
      <c r="F8" s="36"/>
      <c r="G8" s="36"/>
      <c r="H8" s="36"/>
      <c r="I8" s="36"/>
      <c r="J8" s="36"/>
      <c r="K8" s="36"/>
      <c r="L8" s="116"/>
      <c r="S8" s="36"/>
      <c r="T8" s="36"/>
      <c r="U8" s="36"/>
      <c r="V8" s="36"/>
      <c r="W8" s="36"/>
      <c r="X8" s="36"/>
      <c r="Y8" s="36"/>
      <c r="Z8" s="36"/>
      <c r="AA8" s="36"/>
      <c r="AB8" s="36"/>
      <c r="AC8" s="36"/>
      <c r="AD8" s="36"/>
      <c r="AE8" s="36"/>
      <c r="AZ8" s="110" t="s">
        <v>2163</v>
      </c>
      <c r="BA8" s="110" t="s">
        <v>2164</v>
      </c>
      <c r="BB8" s="110" t="s">
        <v>157</v>
      </c>
      <c r="BC8" s="110" t="s">
        <v>2165</v>
      </c>
      <c r="BD8" s="110" t="s">
        <v>87</v>
      </c>
    </row>
    <row r="9" spans="1:56" s="2" customFormat="1" ht="16.5" customHeight="1">
      <c r="A9" s="36"/>
      <c r="B9" s="41"/>
      <c r="C9" s="36"/>
      <c r="D9" s="36"/>
      <c r="E9" s="409" t="s">
        <v>2166</v>
      </c>
      <c r="F9" s="410"/>
      <c r="G9" s="410"/>
      <c r="H9" s="410"/>
      <c r="I9" s="36"/>
      <c r="J9" s="36"/>
      <c r="K9" s="36"/>
      <c r="L9" s="116"/>
      <c r="S9" s="36"/>
      <c r="T9" s="36"/>
      <c r="U9" s="36"/>
      <c r="V9" s="36"/>
      <c r="W9" s="36"/>
      <c r="X9" s="36"/>
      <c r="Y9" s="36"/>
      <c r="Z9" s="36"/>
      <c r="AA9" s="36"/>
      <c r="AB9" s="36"/>
      <c r="AC9" s="36"/>
      <c r="AD9" s="36"/>
      <c r="AE9" s="36"/>
      <c r="AZ9" s="110" t="s">
        <v>2167</v>
      </c>
      <c r="BA9" s="110" t="s">
        <v>156</v>
      </c>
      <c r="BB9" s="110" t="s">
        <v>157</v>
      </c>
      <c r="BC9" s="110" t="s">
        <v>2168</v>
      </c>
      <c r="BD9" s="110" t="s">
        <v>87</v>
      </c>
    </row>
    <row r="10" spans="1:56" s="2" customFormat="1" ht="11.25">
      <c r="A10" s="36"/>
      <c r="B10" s="41"/>
      <c r="C10" s="36"/>
      <c r="D10" s="36"/>
      <c r="E10" s="36"/>
      <c r="F10" s="36"/>
      <c r="G10" s="36"/>
      <c r="H10" s="36"/>
      <c r="I10" s="36"/>
      <c r="J10" s="36"/>
      <c r="K10" s="36"/>
      <c r="L10" s="116"/>
      <c r="S10" s="36"/>
      <c r="T10" s="36"/>
      <c r="U10" s="36"/>
      <c r="V10" s="36"/>
      <c r="W10" s="36"/>
      <c r="X10" s="36"/>
      <c r="Y10" s="36"/>
      <c r="Z10" s="36"/>
      <c r="AA10" s="36"/>
      <c r="AB10" s="36"/>
      <c r="AC10" s="36"/>
      <c r="AD10" s="36"/>
      <c r="AE10" s="36"/>
      <c r="AZ10" s="110" t="s">
        <v>2169</v>
      </c>
      <c r="BA10" s="110" t="s">
        <v>2170</v>
      </c>
      <c r="BB10" s="110" t="s">
        <v>135</v>
      </c>
      <c r="BC10" s="110" t="s">
        <v>1278</v>
      </c>
      <c r="BD10" s="110" t="s">
        <v>87</v>
      </c>
    </row>
    <row r="11" spans="1:56" s="2" customFormat="1" ht="12" customHeight="1">
      <c r="A11" s="36"/>
      <c r="B11" s="41"/>
      <c r="C11" s="36"/>
      <c r="D11" s="115" t="s">
        <v>18</v>
      </c>
      <c r="E11" s="36"/>
      <c r="F11" s="105" t="s">
        <v>86</v>
      </c>
      <c r="G11" s="36"/>
      <c r="H11" s="36"/>
      <c r="I11" s="115" t="s">
        <v>20</v>
      </c>
      <c r="J11" s="105" t="s">
        <v>19</v>
      </c>
      <c r="K11" s="36"/>
      <c r="L11" s="116"/>
      <c r="S11" s="36"/>
      <c r="T11" s="36"/>
      <c r="U11" s="36"/>
      <c r="V11" s="36"/>
      <c r="W11" s="36"/>
      <c r="X11" s="36"/>
      <c r="Y11" s="36"/>
      <c r="Z11" s="36"/>
      <c r="AA11" s="36"/>
      <c r="AB11" s="36"/>
      <c r="AC11" s="36"/>
      <c r="AD11" s="36"/>
      <c r="AE11" s="36"/>
      <c r="AZ11" s="110" t="s">
        <v>2171</v>
      </c>
      <c r="BA11" s="110" t="s">
        <v>2172</v>
      </c>
      <c r="BB11" s="110" t="s">
        <v>135</v>
      </c>
      <c r="BC11" s="110" t="s">
        <v>2173</v>
      </c>
      <c r="BD11" s="110" t="s">
        <v>87</v>
      </c>
    </row>
    <row r="12" spans="1:56" s="2" customFormat="1" ht="12" customHeight="1">
      <c r="A12" s="36"/>
      <c r="B12" s="41"/>
      <c r="C12" s="36"/>
      <c r="D12" s="115" t="s">
        <v>21</v>
      </c>
      <c r="E12" s="36"/>
      <c r="F12" s="105" t="s">
        <v>22</v>
      </c>
      <c r="G12" s="36"/>
      <c r="H12" s="36"/>
      <c r="I12" s="115" t="s">
        <v>23</v>
      </c>
      <c r="J12" s="117" t="str">
        <f>'Rekapitulace stavby'!AN8</f>
        <v>11. 11. 2020</v>
      </c>
      <c r="K12" s="36"/>
      <c r="L12" s="116"/>
      <c r="S12" s="36"/>
      <c r="T12" s="36"/>
      <c r="U12" s="36"/>
      <c r="V12" s="36"/>
      <c r="W12" s="36"/>
      <c r="X12" s="36"/>
      <c r="Y12" s="36"/>
      <c r="Z12" s="36"/>
      <c r="AA12" s="36"/>
      <c r="AB12" s="36"/>
      <c r="AC12" s="36"/>
      <c r="AD12" s="36"/>
      <c r="AE12" s="36"/>
      <c r="AZ12" s="110" t="s">
        <v>2174</v>
      </c>
      <c r="BA12" s="110" t="s">
        <v>2175</v>
      </c>
      <c r="BB12" s="110" t="s">
        <v>135</v>
      </c>
      <c r="BC12" s="110" t="s">
        <v>988</v>
      </c>
      <c r="BD12" s="110" t="s">
        <v>87</v>
      </c>
    </row>
    <row r="13" spans="1:56" s="2" customFormat="1" ht="10.9" customHeight="1">
      <c r="A13" s="36"/>
      <c r="B13" s="41"/>
      <c r="C13" s="36"/>
      <c r="D13" s="36"/>
      <c r="E13" s="36"/>
      <c r="F13" s="36"/>
      <c r="G13" s="36"/>
      <c r="H13" s="36"/>
      <c r="I13" s="36"/>
      <c r="J13" s="36"/>
      <c r="K13" s="36"/>
      <c r="L13" s="116"/>
      <c r="S13" s="36"/>
      <c r="T13" s="36"/>
      <c r="U13" s="36"/>
      <c r="V13" s="36"/>
      <c r="W13" s="36"/>
      <c r="X13" s="36"/>
      <c r="Y13" s="36"/>
      <c r="Z13" s="36"/>
      <c r="AA13" s="36"/>
      <c r="AB13" s="36"/>
      <c r="AC13" s="36"/>
      <c r="AD13" s="36"/>
      <c r="AE13" s="36"/>
      <c r="AZ13" s="110" t="s">
        <v>2176</v>
      </c>
      <c r="BA13" s="110" t="s">
        <v>2177</v>
      </c>
      <c r="BB13" s="110" t="s">
        <v>186</v>
      </c>
      <c r="BC13" s="110" t="s">
        <v>408</v>
      </c>
      <c r="BD13" s="110" t="s">
        <v>87</v>
      </c>
    </row>
    <row r="14" spans="1:56" s="2" customFormat="1" ht="12" customHeight="1">
      <c r="A14" s="36"/>
      <c r="B14" s="41"/>
      <c r="C14" s="36"/>
      <c r="D14" s="115" t="s">
        <v>25</v>
      </c>
      <c r="E14" s="36"/>
      <c r="F14" s="36"/>
      <c r="G14" s="36"/>
      <c r="H14" s="36"/>
      <c r="I14" s="115" t="s">
        <v>26</v>
      </c>
      <c r="J14" s="105" t="s">
        <v>27</v>
      </c>
      <c r="K14" s="36"/>
      <c r="L14" s="116"/>
      <c r="S14" s="36"/>
      <c r="T14" s="36"/>
      <c r="U14" s="36"/>
      <c r="V14" s="36"/>
      <c r="W14" s="36"/>
      <c r="X14" s="36"/>
      <c r="Y14" s="36"/>
      <c r="Z14" s="36"/>
      <c r="AA14" s="36"/>
      <c r="AB14" s="36"/>
      <c r="AC14" s="36"/>
      <c r="AD14" s="36"/>
      <c r="AE14" s="36"/>
      <c r="AZ14" s="110" t="s">
        <v>191</v>
      </c>
      <c r="BA14" s="110" t="s">
        <v>2178</v>
      </c>
      <c r="BB14" s="110" t="s">
        <v>186</v>
      </c>
      <c r="BC14" s="110" t="s">
        <v>1762</v>
      </c>
      <c r="BD14" s="110" t="s">
        <v>87</v>
      </c>
    </row>
    <row r="15" spans="1:56" s="2" customFormat="1" ht="18" customHeight="1">
      <c r="A15" s="36"/>
      <c r="B15" s="41"/>
      <c r="C15" s="36"/>
      <c r="D15" s="36"/>
      <c r="E15" s="105" t="s">
        <v>28</v>
      </c>
      <c r="F15" s="36"/>
      <c r="G15" s="36"/>
      <c r="H15" s="36"/>
      <c r="I15" s="115" t="s">
        <v>29</v>
      </c>
      <c r="J15" s="105" t="s">
        <v>30</v>
      </c>
      <c r="K15" s="36"/>
      <c r="L15" s="116"/>
      <c r="S15" s="36"/>
      <c r="T15" s="36"/>
      <c r="U15" s="36"/>
      <c r="V15" s="36"/>
      <c r="W15" s="36"/>
      <c r="X15" s="36"/>
      <c r="Y15" s="36"/>
      <c r="Z15" s="36"/>
      <c r="AA15" s="36"/>
      <c r="AB15" s="36"/>
      <c r="AC15" s="36"/>
      <c r="AD15" s="36"/>
      <c r="AE15" s="36"/>
      <c r="AZ15" s="110" t="s">
        <v>2179</v>
      </c>
      <c r="BA15" s="110" t="s">
        <v>192</v>
      </c>
      <c r="BB15" s="110" t="s">
        <v>186</v>
      </c>
      <c r="BC15" s="110" t="s">
        <v>2180</v>
      </c>
      <c r="BD15" s="110" t="s">
        <v>87</v>
      </c>
    </row>
    <row r="16" spans="1:56" s="2" customFormat="1" ht="6.95" customHeight="1">
      <c r="A16" s="36"/>
      <c r="B16" s="41"/>
      <c r="C16" s="36"/>
      <c r="D16" s="36"/>
      <c r="E16" s="36"/>
      <c r="F16" s="36"/>
      <c r="G16" s="36"/>
      <c r="H16" s="36"/>
      <c r="I16" s="36"/>
      <c r="J16" s="36"/>
      <c r="K16" s="36"/>
      <c r="L16" s="116"/>
      <c r="S16" s="36"/>
      <c r="T16" s="36"/>
      <c r="U16" s="36"/>
      <c r="V16" s="36"/>
      <c r="W16" s="36"/>
      <c r="X16" s="36"/>
      <c r="Y16" s="36"/>
      <c r="Z16" s="36"/>
      <c r="AA16" s="36"/>
      <c r="AB16" s="36"/>
      <c r="AC16" s="36"/>
      <c r="AD16" s="36"/>
      <c r="AE16" s="36"/>
      <c r="AZ16" s="110" t="s">
        <v>2181</v>
      </c>
      <c r="BA16" s="110" t="s">
        <v>2182</v>
      </c>
      <c r="BB16" s="110" t="s">
        <v>186</v>
      </c>
      <c r="BC16" s="110" t="s">
        <v>646</v>
      </c>
      <c r="BD16" s="110" t="s">
        <v>87</v>
      </c>
    </row>
    <row r="17" spans="1:56" s="2" customFormat="1" ht="12" customHeight="1">
      <c r="A17" s="36"/>
      <c r="B17" s="41"/>
      <c r="C17" s="36"/>
      <c r="D17" s="115" t="s">
        <v>31</v>
      </c>
      <c r="E17" s="36"/>
      <c r="F17" s="36"/>
      <c r="G17" s="36"/>
      <c r="H17" s="36"/>
      <c r="I17" s="115" t="s">
        <v>26</v>
      </c>
      <c r="J17" s="32" t="str">
        <f>'Rekapitulace stavby'!AN13</f>
        <v>Vyplň údaj</v>
      </c>
      <c r="K17" s="36"/>
      <c r="L17" s="116"/>
      <c r="S17" s="36"/>
      <c r="T17" s="36"/>
      <c r="U17" s="36"/>
      <c r="V17" s="36"/>
      <c r="W17" s="36"/>
      <c r="X17" s="36"/>
      <c r="Y17" s="36"/>
      <c r="Z17" s="36"/>
      <c r="AA17" s="36"/>
      <c r="AB17" s="36"/>
      <c r="AC17" s="36"/>
      <c r="AD17" s="36"/>
      <c r="AE17" s="36"/>
      <c r="AZ17" s="110" t="s">
        <v>2183</v>
      </c>
      <c r="BA17" s="110" t="s">
        <v>2184</v>
      </c>
      <c r="BB17" s="110" t="s">
        <v>190</v>
      </c>
      <c r="BC17" s="110" t="s">
        <v>330</v>
      </c>
      <c r="BD17" s="110" t="s">
        <v>87</v>
      </c>
    </row>
    <row r="18" spans="1:56" s="2" customFormat="1" ht="18" customHeight="1">
      <c r="A18" s="36"/>
      <c r="B18" s="41"/>
      <c r="C18" s="36"/>
      <c r="D18" s="36"/>
      <c r="E18" s="411" t="str">
        <f>'Rekapitulace stavby'!E14</f>
        <v>Vyplň údaj</v>
      </c>
      <c r="F18" s="412"/>
      <c r="G18" s="412"/>
      <c r="H18" s="412"/>
      <c r="I18" s="115" t="s">
        <v>29</v>
      </c>
      <c r="J18" s="32" t="str">
        <f>'Rekapitulace stavby'!AN14</f>
        <v>Vyplň údaj</v>
      </c>
      <c r="K18" s="36"/>
      <c r="L18" s="116"/>
      <c r="S18" s="36"/>
      <c r="T18" s="36"/>
      <c r="U18" s="36"/>
      <c r="V18" s="36"/>
      <c r="W18" s="36"/>
      <c r="X18" s="36"/>
      <c r="Y18" s="36"/>
      <c r="Z18" s="36"/>
      <c r="AA18" s="36"/>
      <c r="AB18" s="36"/>
      <c r="AC18" s="36"/>
      <c r="AD18" s="36"/>
      <c r="AE18" s="36"/>
      <c r="AZ18" s="110" t="s">
        <v>194</v>
      </c>
      <c r="BA18" s="110" t="s">
        <v>195</v>
      </c>
      <c r="BB18" s="110" t="s">
        <v>135</v>
      </c>
      <c r="BC18" s="110" t="s">
        <v>2185</v>
      </c>
      <c r="BD18" s="110" t="s">
        <v>87</v>
      </c>
    </row>
    <row r="19" spans="1:56" s="2" customFormat="1" ht="6.95" customHeight="1">
      <c r="A19" s="36"/>
      <c r="B19" s="41"/>
      <c r="C19" s="36"/>
      <c r="D19" s="36"/>
      <c r="E19" s="36"/>
      <c r="F19" s="36"/>
      <c r="G19" s="36"/>
      <c r="H19" s="36"/>
      <c r="I19" s="36"/>
      <c r="J19" s="36"/>
      <c r="K19" s="36"/>
      <c r="L19" s="116"/>
      <c r="S19" s="36"/>
      <c r="T19" s="36"/>
      <c r="U19" s="36"/>
      <c r="V19" s="36"/>
      <c r="W19" s="36"/>
      <c r="X19" s="36"/>
      <c r="Y19" s="36"/>
      <c r="Z19" s="36"/>
      <c r="AA19" s="36"/>
      <c r="AB19" s="36"/>
      <c r="AC19" s="36"/>
      <c r="AD19" s="36"/>
      <c r="AE19" s="36"/>
      <c r="AZ19" s="110" t="s">
        <v>197</v>
      </c>
      <c r="BA19" s="110" t="s">
        <v>198</v>
      </c>
      <c r="BB19" s="110" t="s">
        <v>186</v>
      </c>
      <c r="BC19" s="110" t="s">
        <v>2186</v>
      </c>
      <c r="BD19" s="110" t="s">
        <v>87</v>
      </c>
    </row>
    <row r="20" spans="1:56" s="2" customFormat="1" ht="12" customHeight="1">
      <c r="A20" s="36"/>
      <c r="B20" s="41"/>
      <c r="C20" s="36"/>
      <c r="D20" s="115" t="s">
        <v>33</v>
      </c>
      <c r="E20" s="36"/>
      <c r="F20" s="36"/>
      <c r="G20" s="36"/>
      <c r="H20" s="36"/>
      <c r="I20" s="115" t="s">
        <v>26</v>
      </c>
      <c r="J20" s="105" t="s">
        <v>34</v>
      </c>
      <c r="K20" s="36"/>
      <c r="L20" s="116"/>
      <c r="S20" s="36"/>
      <c r="T20" s="36"/>
      <c r="U20" s="36"/>
      <c r="V20" s="36"/>
      <c r="W20" s="36"/>
      <c r="X20" s="36"/>
      <c r="Y20" s="36"/>
      <c r="Z20" s="36"/>
      <c r="AA20" s="36"/>
      <c r="AB20" s="36"/>
      <c r="AC20" s="36"/>
      <c r="AD20" s="36"/>
      <c r="AE20" s="36"/>
      <c r="AZ20" s="110" t="s">
        <v>2187</v>
      </c>
      <c r="BA20" s="110" t="s">
        <v>2188</v>
      </c>
      <c r="BB20" s="110" t="s">
        <v>135</v>
      </c>
      <c r="BC20" s="110" t="s">
        <v>2189</v>
      </c>
      <c r="BD20" s="110" t="s">
        <v>87</v>
      </c>
    </row>
    <row r="21" spans="1:56" s="2" customFormat="1" ht="18" customHeight="1">
      <c r="A21" s="36"/>
      <c r="B21" s="41"/>
      <c r="C21" s="36"/>
      <c r="D21" s="36"/>
      <c r="E21" s="105" t="s">
        <v>35</v>
      </c>
      <c r="F21" s="36"/>
      <c r="G21" s="36"/>
      <c r="H21" s="36"/>
      <c r="I21" s="115" t="s">
        <v>29</v>
      </c>
      <c r="J21" s="105" t="s">
        <v>36</v>
      </c>
      <c r="K21" s="36"/>
      <c r="L21" s="116"/>
      <c r="S21" s="36"/>
      <c r="T21" s="36"/>
      <c r="U21" s="36"/>
      <c r="V21" s="36"/>
      <c r="W21" s="36"/>
      <c r="X21" s="36"/>
      <c r="Y21" s="36"/>
      <c r="Z21" s="36"/>
      <c r="AA21" s="36"/>
      <c r="AB21" s="36"/>
      <c r="AC21" s="36"/>
      <c r="AD21" s="36"/>
      <c r="AE21" s="36"/>
      <c r="AZ21" s="110" t="s">
        <v>200</v>
      </c>
      <c r="BA21" s="110" t="s">
        <v>201</v>
      </c>
      <c r="BB21" s="110" t="s">
        <v>135</v>
      </c>
      <c r="BC21" s="110" t="s">
        <v>2190</v>
      </c>
      <c r="BD21" s="110" t="s">
        <v>87</v>
      </c>
    </row>
    <row r="22" spans="1:56" s="2" customFormat="1" ht="6.95" customHeight="1">
      <c r="A22" s="36"/>
      <c r="B22" s="41"/>
      <c r="C22" s="36"/>
      <c r="D22" s="36"/>
      <c r="E22" s="36"/>
      <c r="F22" s="36"/>
      <c r="G22" s="36"/>
      <c r="H22" s="36"/>
      <c r="I22" s="36"/>
      <c r="J22" s="36"/>
      <c r="K22" s="36"/>
      <c r="L22" s="116"/>
      <c r="S22" s="36"/>
      <c r="T22" s="36"/>
      <c r="U22" s="36"/>
      <c r="V22" s="36"/>
      <c r="W22" s="36"/>
      <c r="X22" s="36"/>
      <c r="Y22" s="36"/>
      <c r="Z22" s="36"/>
      <c r="AA22" s="36"/>
      <c r="AB22" s="36"/>
      <c r="AC22" s="36"/>
      <c r="AD22" s="36"/>
      <c r="AE22" s="36"/>
      <c r="AZ22" s="110" t="s">
        <v>2191</v>
      </c>
      <c r="BA22" s="110" t="s">
        <v>2192</v>
      </c>
      <c r="BB22" s="110" t="s">
        <v>152</v>
      </c>
      <c r="BC22" s="110" t="s">
        <v>2193</v>
      </c>
      <c r="BD22" s="110" t="s">
        <v>87</v>
      </c>
    </row>
    <row r="23" spans="1:56" s="2" customFormat="1" ht="12" customHeight="1">
      <c r="A23" s="36"/>
      <c r="B23" s="41"/>
      <c r="C23" s="36"/>
      <c r="D23" s="115" t="s">
        <v>38</v>
      </c>
      <c r="E23" s="36"/>
      <c r="F23" s="36"/>
      <c r="G23" s="36"/>
      <c r="H23" s="36"/>
      <c r="I23" s="115" t="s">
        <v>26</v>
      </c>
      <c r="J23" s="105" t="str">
        <f>IF('Rekapitulace stavby'!AN19="","",'Rekapitulace stavby'!AN19)</f>
        <v/>
      </c>
      <c r="K23" s="36"/>
      <c r="L23" s="116"/>
      <c r="S23" s="36"/>
      <c r="T23" s="36"/>
      <c r="U23" s="36"/>
      <c r="V23" s="36"/>
      <c r="W23" s="36"/>
      <c r="X23" s="36"/>
      <c r="Y23" s="36"/>
      <c r="Z23" s="36"/>
      <c r="AA23" s="36"/>
      <c r="AB23" s="36"/>
      <c r="AC23" s="36"/>
      <c r="AD23" s="36"/>
      <c r="AE23" s="36"/>
      <c r="AZ23" s="110" t="s">
        <v>2194</v>
      </c>
      <c r="BA23" s="110" t="s">
        <v>2195</v>
      </c>
      <c r="BB23" s="110" t="s">
        <v>135</v>
      </c>
      <c r="BC23" s="110" t="s">
        <v>2196</v>
      </c>
      <c r="BD23" s="110" t="s">
        <v>87</v>
      </c>
    </row>
    <row r="24" spans="1:56" s="2" customFormat="1" ht="18" customHeight="1">
      <c r="A24" s="36"/>
      <c r="B24" s="41"/>
      <c r="C24" s="36"/>
      <c r="D24" s="36"/>
      <c r="E24" s="105" t="str">
        <f>IF('Rekapitulace stavby'!E20="","",'Rekapitulace stavby'!E20)</f>
        <v xml:space="preserve"> </v>
      </c>
      <c r="F24" s="36"/>
      <c r="G24" s="36"/>
      <c r="H24" s="36"/>
      <c r="I24" s="115" t="s">
        <v>29</v>
      </c>
      <c r="J24" s="105" t="str">
        <f>IF('Rekapitulace stavby'!AN20="","",'Rekapitulace stavby'!AN20)</f>
        <v/>
      </c>
      <c r="K24" s="36"/>
      <c r="L24" s="116"/>
      <c r="S24" s="36"/>
      <c r="T24" s="36"/>
      <c r="U24" s="36"/>
      <c r="V24" s="36"/>
      <c r="W24" s="36"/>
      <c r="X24" s="36"/>
      <c r="Y24" s="36"/>
      <c r="Z24" s="36"/>
      <c r="AA24" s="36"/>
      <c r="AB24" s="36"/>
      <c r="AC24" s="36"/>
      <c r="AD24" s="36"/>
      <c r="AE24" s="36"/>
      <c r="AZ24" s="110" t="s">
        <v>2197</v>
      </c>
      <c r="BA24" s="110" t="s">
        <v>2198</v>
      </c>
      <c r="BB24" s="110" t="s">
        <v>152</v>
      </c>
      <c r="BC24" s="110" t="s">
        <v>2199</v>
      </c>
      <c r="BD24" s="110" t="s">
        <v>87</v>
      </c>
    </row>
    <row r="25" spans="1:56" s="2" customFormat="1" ht="6.95" customHeight="1">
      <c r="A25" s="36"/>
      <c r="B25" s="41"/>
      <c r="C25" s="36"/>
      <c r="D25" s="36"/>
      <c r="E25" s="36"/>
      <c r="F25" s="36"/>
      <c r="G25" s="36"/>
      <c r="H25" s="36"/>
      <c r="I25" s="36"/>
      <c r="J25" s="36"/>
      <c r="K25" s="36"/>
      <c r="L25" s="116"/>
      <c r="S25" s="36"/>
      <c r="T25" s="36"/>
      <c r="U25" s="36"/>
      <c r="V25" s="36"/>
      <c r="W25" s="36"/>
      <c r="X25" s="36"/>
      <c r="Y25" s="36"/>
      <c r="Z25" s="36"/>
      <c r="AA25" s="36"/>
      <c r="AB25" s="36"/>
      <c r="AC25" s="36"/>
      <c r="AD25" s="36"/>
      <c r="AE25" s="36"/>
      <c r="AZ25" s="110" t="s">
        <v>2200</v>
      </c>
      <c r="BA25" s="110" t="s">
        <v>2201</v>
      </c>
      <c r="BB25" s="110" t="s">
        <v>267</v>
      </c>
      <c r="BC25" s="110" t="s">
        <v>2202</v>
      </c>
      <c r="BD25" s="110" t="s">
        <v>87</v>
      </c>
    </row>
    <row r="26" spans="1:56" s="2" customFormat="1" ht="12" customHeight="1">
      <c r="A26" s="36"/>
      <c r="B26" s="41"/>
      <c r="C26" s="36"/>
      <c r="D26" s="115" t="s">
        <v>40</v>
      </c>
      <c r="E26" s="36"/>
      <c r="F26" s="36"/>
      <c r="G26" s="36"/>
      <c r="H26" s="36"/>
      <c r="I26" s="36"/>
      <c r="J26" s="36"/>
      <c r="K26" s="36"/>
      <c r="L26" s="116"/>
      <c r="S26" s="36"/>
      <c r="T26" s="36"/>
      <c r="U26" s="36"/>
      <c r="V26" s="36"/>
      <c r="W26" s="36"/>
      <c r="X26" s="36"/>
      <c r="Y26" s="36"/>
      <c r="Z26" s="36"/>
      <c r="AA26" s="36"/>
      <c r="AB26" s="36"/>
      <c r="AC26" s="36"/>
      <c r="AD26" s="36"/>
      <c r="AE26" s="36"/>
      <c r="AZ26" s="110" t="s">
        <v>2203</v>
      </c>
      <c r="BA26" s="110" t="s">
        <v>2204</v>
      </c>
      <c r="BB26" s="110" t="s">
        <v>267</v>
      </c>
      <c r="BC26" s="110" t="s">
        <v>2205</v>
      </c>
      <c r="BD26" s="110" t="s">
        <v>87</v>
      </c>
    </row>
    <row r="27" spans="1:56" s="8" customFormat="1" ht="16.5" customHeight="1">
      <c r="A27" s="118"/>
      <c r="B27" s="119"/>
      <c r="C27" s="118"/>
      <c r="D27" s="118"/>
      <c r="E27" s="413" t="s">
        <v>19</v>
      </c>
      <c r="F27" s="413"/>
      <c r="G27" s="413"/>
      <c r="H27" s="413"/>
      <c r="I27" s="118"/>
      <c r="J27" s="118"/>
      <c r="K27" s="118"/>
      <c r="L27" s="120"/>
      <c r="S27" s="118"/>
      <c r="T27" s="118"/>
      <c r="U27" s="118"/>
      <c r="V27" s="118"/>
      <c r="W27" s="118"/>
      <c r="X27" s="118"/>
      <c r="Y27" s="118"/>
      <c r="Z27" s="118"/>
      <c r="AA27" s="118"/>
      <c r="AB27" s="118"/>
      <c r="AC27" s="118"/>
      <c r="AD27" s="118"/>
      <c r="AE27" s="118"/>
      <c r="AZ27" s="121" t="s">
        <v>209</v>
      </c>
      <c r="BA27" s="121" t="s">
        <v>210</v>
      </c>
      <c r="BB27" s="121" t="s">
        <v>135</v>
      </c>
      <c r="BC27" s="121" t="s">
        <v>2206</v>
      </c>
      <c r="BD27" s="121" t="s">
        <v>87</v>
      </c>
    </row>
    <row r="28" spans="1:56" s="2" customFormat="1" ht="6.95" customHeight="1">
      <c r="A28" s="36"/>
      <c r="B28" s="41"/>
      <c r="C28" s="36"/>
      <c r="D28" s="36"/>
      <c r="E28" s="36"/>
      <c r="F28" s="36"/>
      <c r="G28" s="36"/>
      <c r="H28" s="36"/>
      <c r="I28" s="36"/>
      <c r="J28" s="36"/>
      <c r="K28" s="36"/>
      <c r="L28" s="116"/>
      <c r="S28" s="36"/>
      <c r="T28" s="36"/>
      <c r="U28" s="36"/>
      <c r="V28" s="36"/>
      <c r="W28" s="36"/>
      <c r="X28" s="36"/>
      <c r="Y28" s="36"/>
      <c r="Z28" s="36"/>
      <c r="AA28" s="36"/>
      <c r="AB28" s="36"/>
      <c r="AC28" s="36"/>
      <c r="AD28" s="36"/>
      <c r="AE28" s="36"/>
      <c r="AZ28" s="110" t="s">
        <v>2207</v>
      </c>
      <c r="BA28" s="110" t="s">
        <v>151</v>
      </c>
      <c r="BB28" s="110" t="s">
        <v>152</v>
      </c>
      <c r="BC28" s="110" t="s">
        <v>2208</v>
      </c>
      <c r="BD28" s="110" t="s">
        <v>87</v>
      </c>
    </row>
    <row r="29" spans="1:56" s="2" customFormat="1" ht="6.95" customHeight="1">
      <c r="A29" s="36"/>
      <c r="B29" s="41"/>
      <c r="C29" s="36"/>
      <c r="D29" s="122"/>
      <c r="E29" s="122"/>
      <c r="F29" s="122"/>
      <c r="G29" s="122"/>
      <c r="H29" s="122"/>
      <c r="I29" s="122"/>
      <c r="J29" s="122"/>
      <c r="K29" s="122"/>
      <c r="L29" s="116"/>
      <c r="S29" s="36"/>
      <c r="T29" s="36"/>
      <c r="U29" s="36"/>
      <c r="V29" s="36"/>
      <c r="W29" s="36"/>
      <c r="X29" s="36"/>
      <c r="Y29" s="36"/>
      <c r="Z29" s="36"/>
      <c r="AA29" s="36"/>
      <c r="AB29" s="36"/>
      <c r="AC29" s="36"/>
      <c r="AD29" s="36"/>
      <c r="AE29" s="36"/>
      <c r="AZ29" s="110" t="s">
        <v>2209</v>
      </c>
      <c r="BA29" s="110" t="s">
        <v>2210</v>
      </c>
      <c r="BB29" s="110" t="s">
        <v>152</v>
      </c>
      <c r="BC29" s="110" t="s">
        <v>2211</v>
      </c>
      <c r="BD29" s="110" t="s">
        <v>87</v>
      </c>
    </row>
    <row r="30" spans="1:56" s="2" customFormat="1" ht="25.35" customHeight="1">
      <c r="A30" s="36"/>
      <c r="B30" s="41"/>
      <c r="C30" s="36"/>
      <c r="D30" s="123" t="s">
        <v>42</v>
      </c>
      <c r="E30" s="36"/>
      <c r="F30" s="36"/>
      <c r="G30" s="36"/>
      <c r="H30" s="36"/>
      <c r="I30" s="36"/>
      <c r="J30" s="124">
        <f>ROUND(J95, 2)</f>
        <v>0</v>
      </c>
      <c r="K30" s="36"/>
      <c r="L30" s="116"/>
      <c r="S30" s="36"/>
      <c r="T30" s="36"/>
      <c r="U30" s="36"/>
      <c r="V30" s="36"/>
      <c r="W30" s="36"/>
      <c r="X30" s="36"/>
      <c r="Y30" s="36"/>
      <c r="Z30" s="36"/>
      <c r="AA30" s="36"/>
      <c r="AB30" s="36"/>
      <c r="AC30" s="36"/>
      <c r="AD30" s="36"/>
      <c r="AE30" s="36"/>
      <c r="AZ30" s="110" t="s">
        <v>2212</v>
      </c>
      <c r="BA30" s="110" t="s">
        <v>2213</v>
      </c>
      <c r="BB30" s="110" t="s">
        <v>186</v>
      </c>
      <c r="BC30" s="110" t="s">
        <v>701</v>
      </c>
      <c r="BD30" s="110" t="s">
        <v>87</v>
      </c>
    </row>
    <row r="31" spans="1:56" s="2" customFormat="1" ht="6.95" customHeight="1">
      <c r="A31" s="36"/>
      <c r="B31" s="41"/>
      <c r="C31" s="36"/>
      <c r="D31" s="122"/>
      <c r="E31" s="122"/>
      <c r="F31" s="122"/>
      <c r="G31" s="122"/>
      <c r="H31" s="122"/>
      <c r="I31" s="122"/>
      <c r="J31" s="122"/>
      <c r="K31" s="122"/>
      <c r="L31" s="116"/>
      <c r="S31" s="36"/>
      <c r="T31" s="36"/>
      <c r="U31" s="36"/>
      <c r="V31" s="36"/>
      <c r="W31" s="36"/>
      <c r="X31" s="36"/>
      <c r="Y31" s="36"/>
      <c r="Z31" s="36"/>
      <c r="AA31" s="36"/>
      <c r="AB31" s="36"/>
      <c r="AC31" s="36"/>
      <c r="AD31" s="36"/>
      <c r="AE31" s="36"/>
      <c r="AZ31" s="110" t="s">
        <v>2214</v>
      </c>
      <c r="BA31" s="110" t="s">
        <v>2215</v>
      </c>
      <c r="BB31" s="110" t="s">
        <v>135</v>
      </c>
      <c r="BC31" s="110" t="s">
        <v>2216</v>
      </c>
      <c r="BD31" s="110" t="s">
        <v>87</v>
      </c>
    </row>
    <row r="32" spans="1:56" s="2" customFormat="1" ht="14.45" customHeight="1">
      <c r="A32" s="36"/>
      <c r="B32" s="41"/>
      <c r="C32" s="36"/>
      <c r="D32" s="36"/>
      <c r="E32" s="36"/>
      <c r="F32" s="125" t="s">
        <v>44</v>
      </c>
      <c r="G32" s="36"/>
      <c r="H32" s="36"/>
      <c r="I32" s="125" t="s">
        <v>43</v>
      </c>
      <c r="J32" s="125" t="s">
        <v>45</v>
      </c>
      <c r="K32" s="36"/>
      <c r="L32" s="116"/>
      <c r="S32" s="36"/>
      <c r="T32" s="36"/>
      <c r="U32" s="36"/>
      <c r="V32" s="36"/>
      <c r="W32" s="36"/>
      <c r="X32" s="36"/>
      <c r="Y32" s="36"/>
      <c r="Z32" s="36"/>
      <c r="AA32" s="36"/>
      <c r="AB32" s="36"/>
      <c r="AC32" s="36"/>
      <c r="AD32" s="36"/>
      <c r="AE32" s="36"/>
      <c r="AZ32" s="110" t="s">
        <v>2217</v>
      </c>
      <c r="BA32" s="110" t="s">
        <v>2218</v>
      </c>
      <c r="BB32" s="110" t="s">
        <v>135</v>
      </c>
      <c r="BC32" s="110" t="s">
        <v>2219</v>
      </c>
      <c r="BD32" s="110" t="s">
        <v>87</v>
      </c>
    </row>
    <row r="33" spans="1:56" s="2" customFormat="1" ht="14.45" customHeight="1">
      <c r="A33" s="36"/>
      <c r="B33" s="41"/>
      <c r="C33" s="36"/>
      <c r="D33" s="126" t="s">
        <v>46</v>
      </c>
      <c r="E33" s="115" t="s">
        <v>47</v>
      </c>
      <c r="F33" s="127">
        <f>ROUND((SUM(BE95:BE1925)),  2)</f>
        <v>0</v>
      </c>
      <c r="G33" s="36"/>
      <c r="H33" s="36"/>
      <c r="I33" s="128">
        <v>0.21</v>
      </c>
      <c r="J33" s="127">
        <f>ROUND(((SUM(BE95:BE1925))*I33),  2)</f>
        <v>0</v>
      </c>
      <c r="K33" s="36"/>
      <c r="L33" s="116"/>
      <c r="S33" s="36"/>
      <c r="T33" s="36"/>
      <c r="U33" s="36"/>
      <c r="V33" s="36"/>
      <c r="W33" s="36"/>
      <c r="X33" s="36"/>
      <c r="Y33" s="36"/>
      <c r="Z33" s="36"/>
      <c r="AA33" s="36"/>
      <c r="AB33" s="36"/>
      <c r="AC33" s="36"/>
      <c r="AD33" s="36"/>
      <c r="AE33" s="36"/>
      <c r="AZ33" s="110" t="s">
        <v>2220</v>
      </c>
      <c r="BA33" s="110" t="s">
        <v>2221</v>
      </c>
      <c r="BB33" s="110" t="s">
        <v>135</v>
      </c>
      <c r="BC33" s="110" t="s">
        <v>2222</v>
      </c>
      <c r="BD33" s="110" t="s">
        <v>87</v>
      </c>
    </row>
    <row r="34" spans="1:56" s="2" customFormat="1" ht="14.45" customHeight="1">
      <c r="A34" s="36"/>
      <c r="B34" s="41"/>
      <c r="C34" s="36"/>
      <c r="D34" s="36"/>
      <c r="E34" s="115" t="s">
        <v>48</v>
      </c>
      <c r="F34" s="127">
        <f>ROUND((SUM(BF95:BF1925)),  2)</f>
        <v>0</v>
      </c>
      <c r="G34" s="36"/>
      <c r="H34" s="36"/>
      <c r="I34" s="128">
        <v>0.15</v>
      </c>
      <c r="J34" s="127">
        <f>ROUND(((SUM(BF95:BF1925))*I34),  2)</f>
        <v>0</v>
      </c>
      <c r="K34" s="36"/>
      <c r="L34" s="116"/>
      <c r="S34" s="36"/>
      <c r="T34" s="36"/>
      <c r="U34" s="36"/>
      <c r="V34" s="36"/>
      <c r="W34" s="36"/>
      <c r="X34" s="36"/>
      <c r="Y34" s="36"/>
      <c r="Z34" s="36"/>
      <c r="AA34" s="36"/>
      <c r="AB34" s="36"/>
      <c r="AC34" s="36"/>
      <c r="AD34" s="36"/>
      <c r="AE34" s="36"/>
      <c r="AZ34" s="110" t="s">
        <v>2223</v>
      </c>
      <c r="BA34" s="110" t="s">
        <v>2224</v>
      </c>
      <c r="BB34" s="110" t="s">
        <v>135</v>
      </c>
      <c r="BC34" s="110" t="s">
        <v>2225</v>
      </c>
      <c r="BD34" s="110" t="s">
        <v>87</v>
      </c>
    </row>
    <row r="35" spans="1:56" s="2" customFormat="1" ht="14.45" hidden="1" customHeight="1">
      <c r="A35" s="36"/>
      <c r="B35" s="41"/>
      <c r="C35" s="36"/>
      <c r="D35" s="36"/>
      <c r="E35" s="115" t="s">
        <v>49</v>
      </c>
      <c r="F35" s="127">
        <f>ROUND((SUM(BG95:BG1925)),  2)</f>
        <v>0</v>
      </c>
      <c r="G35" s="36"/>
      <c r="H35" s="36"/>
      <c r="I35" s="128">
        <v>0.21</v>
      </c>
      <c r="J35" s="127">
        <f>0</f>
        <v>0</v>
      </c>
      <c r="K35" s="36"/>
      <c r="L35" s="116"/>
      <c r="S35" s="36"/>
      <c r="T35" s="36"/>
      <c r="U35" s="36"/>
      <c r="V35" s="36"/>
      <c r="W35" s="36"/>
      <c r="X35" s="36"/>
      <c r="Y35" s="36"/>
      <c r="Z35" s="36"/>
      <c r="AA35" s="36"/>
      <c r="AB35" s="36"/>
      <c r="AC35" s="36"/>
      <c r="AD35" s="36"/>
      <c r="AE35" s="36"/>
      <c r="AZ35" s="110" t="s">
        <v>2226</v>
      </c>
      <c r="BA35" s="110" t="s">
        <v>2227</v>
      </c>
      <c r="BB35" s="110" t="s">
        <v>135</v>
      </c>
      <c r="BC35" s="110" t="s">
        <v>2228</v>
      </c>
      <c r="BD35" s="110" t="s">
        <v>87</v>
      </c>
    </row>
    <row r="36" spans="1:56" s="2" customFormat="1" ht="14.45" hidden="1" customHeight="1">
      <c r="A36" s="36"/>
      <c r="B36" s="41"/>
      <c r="C36" s="36"/>
      <c r="D36" s="36"/>
      <c r="E36" s="115" t="s">
        <v>50</v>
      </c>
      <c r="F36" s="127">
        <f>ROUND((SUM(BH95:BH1925)),  2)</f>
        <v>0</v>
      </c>
      <c r="G36" s="36"/>
      <c r="H36" s="36"/>
      <c r="I36" s="128">
        <v>0.15</v>
      </c>
      <c r="J36" s="127">
        <f>0</f>
        <v>0</v>
      </c>
      <c r="K36" s="36"/>
      <c r="L36" s="116"/>
      <c r="S36" s="36"/>
      <c r="T36" s="36"/>
      <c r="U36" s="36"/>
      <c r="V36" s="36"/>
      <c r="W36" s="36"/>
      <c r="X36" s="36"/>
      <c r="Y36" s="36"/>
      <c r="Z36" s="36"/>
      <c r="AA36" s="36"/>
      <c r="AB36" s="36"/>
      <c r="AC36" s="36"/>
      <c r="AD36" s="36"/>
      <c r="AE36" s="36"/>
      <c r="AZ36" s="110" t="s">
        <v>238</v>
      </c>
      <c r="BA36" s="110" t="s">
        <v>239</v>
      </c>
      <c r="BB36" s="110" t="s">
        <v>186</v>
      </c>
      <c r="BC36" s="110" t="s">
        <v>939</v>
      </c>
      <c r="BD36" s="110" t="s">
        <v>87</v>
      </c>
    </row>
    <row r="37" spans="1:56" s="2" customFormat="1" ht="14.45" hidden="1" customHeight="1">
      <c r="A37" s="36"/>
      <c r="B37" s="41"/>
      <c r="C37" s="36"/>
      <c r="D37" s="36"/>
      <c r="E37" s="115" t="s">
        <v>51</v>
      </c>
      <c r="F37" s="127">
        <f>ROUND((SUM(BI95:BI1925)),  2)</f>
        <v>0</v>
      </c>
      <c r="G37" s="36"/>
      <c r="H37" s="36"/>
      <c r="I37" s="128">
        <v>0</v>
      </c>
      <c r="J37" s="127">
        <f>0</f>
        <v>0</v>
      </c>
      <c r="K37" s="36"/>
      <c r="L37" s="116"/>
      <c r="S37" s="36"/>
      <c r="T37" s="36"/>
      <c r="U37" s="36"/>
      <c r="V37" s="36"/>
      <c r="W37" s="36"/>
      <c r="X37" s="36"/>
      <c r="Y37" s="36"/>
      <c r="Z37" s="36"/>
      <c r="AA37" s="36"/>
      <c r="AB37" s="36"/>
      <c r="AC37" s="36"/>
      <c r="AD37" s="36"/>
      <c r="AE37" s="36"/>
      <c r="AZ37" s="110" t="s">
        <v>2229</v>
      </c>
      <c r="BA37" s="110" t="s">
        <v>2230</v>
      </c>
      <c r="BB37" s="110" t="s">
        <v>135</v>
      </c>
      <c r="BC37" s="110" t="s">
        <v>2231</v>
      </c>
      <c r="BD37" s="110" t="s">
        <v>87</v>
      </c>
    </row>
    <row r="38" spans="1:56" s="2" customFormat="1" ht="6.95" customHeight="1">
      <c r="A38" s="36"/>
      <c r="B38" s="41"/>
      <c r="C38" s="36"/>
      <c r="D38" s="36"/>
      <c r="E38" s="36"/>
      <c r="F38" s="36"/>
      <c r="G38" s="36"/>
      <c r="H38" s="36"/>
      <c r="I38" s="36"/>
      <c r="J38" s="36"/>
      <c r="K38" s="36"/>
      <c r="L38" s="116"/>
      <c r="S38" s="36"/>
      <c r="T38" s="36"/>
      <c r="U38" s="36"/>
      <c r="V38" s="36"/>
      <c r="W38" s="36"/>
      <c r="X38" s="36"/>
      <c r="Y38" s="36"/>
      <c r="Z38" s="36"/>
      <c r="AA38" s="36"/>
      <c r="AB38" s="36"/>
      <c r="AC38" s="36"/>
      <c r="AD38" s="36"/>
      <c r="AE38" s="36"/>
      <c r="AZ38" s="110" t="s">
        <v>2232</v>
      </c>
      <c r="BA38" s="110" t="s">
        <v>2233</v>
      </c>
      <c r="BB38" s="110" t="s">
        <v>157</v>
      </c>
      <c r="BC38" s="110" t="s">
        <v>2234</v>
      </c>
      <c r="BD38" s="110" t="s">
        <v>87</v>
      </c>
    </row>
    <row r="39" spans="1:56" s="2" customFormat="1" ht="25.35" customHeight="1">
      <c r="A39" s="36"/>
      <c r="B39" s="41"/>
      <c r="C39" s="129"/>
      <c r="D39" s="130" t="s">
        <v>52</v>
      </c>
      <c r="E39" s="131"/>
      <c r="F39" s="131"/>
      <c r="G39" s="132" t="s">
        <v>53</v>
      </c>
      <c r="H39" s="133" t="s">
        <v>54</v>
      </c>
      <c r="I39" s="131"/>
      <c r="J39" s="134">
        <f>SUM(J30:J37)</f>
        <v>0</v>
      </c>
      <c r="K39" s="135"/>
      <c r="L39" s="116"/>
      <c r="S39" s="36"/>
      <c r="T39" s="36"/>
      <c r="U39" s="36"/>
      <c r="V39" s="36"/>
      <c r="W39" s="36"/>
      <c r="X39" s="36"/>
      <c r="Y39" s="36"/>
      <c r="Z39" s="36"/>
      <c r="AA39" s="36"/>
      <c r="AB39" s="36"/>
      <c r="AC39" s="36"/>
      <c r="AD39" s="36"/>
      <c r="AE39" s="36"/>
      <c r="AZ39" s="110" t="s">
        <v>2235</v>
      </c>
      <c r="BA39" s="110" t="s">
        <v>2236</v>
      </c>
      <c r="BB39" s="110" t="s">
        <v>152</v>
      </c>
      <c r="BC39" s="110" t="s">
        <v>2237</v>
      </c>
      <c r="BD39" s="110" t="s">
        <v>87</v>
      </c>
    </row>
    <row r="40" spans="1:56" s="2" customFormat="1" ht="14.45" customHeight="1">
      <c r="A40" s="36"/>
      <c r="B40" s="136"/>
      <c r="C40" s="137"/>
      <c r="D40" s="137"/>
      <c r="E40" s="137"/>
      <c r="F40" s="137"/>
      <c r="G40" s="137"/>
      <c r="H40" s="137"/>
      <c r="I40" s="137"/>
      <c r="J40" s="137"/>
      <c r="K40" s="137"/>
      <c r="L40" s="116"/>
      <c r="S40" s="36"/>
      <c r="T40" s="36"/>
      <c r="U40" s="36"/>
      <c r="V40" s="36"/>
      <c r="W40" s="36"/>
      <c r="X40" s="36"/>
      <c r="Y40" s="36"/>
      <c r="Z40" s="36"/>
      <c r="AA40" s="36"/>
      <c r="AB40" s="36"/>
      <c r="AC40" s="36"/>
      <c r="AD40" s="36"/>
      <c r="AE40" s="36"/>
      <c r="AZ40" s="110" t="s">
        <v>2238</v>
      </c>
      <c r="BA40" s="110" t="s">
        <v>2239</v>
      </c>
      <c r="BB40" s="110" t="s">
        <v>135</v>
      </c>
      <c r="BC40" s="110" t="s">
        <v>605</v>
      </c>
      <c r="BD40" s="110" t="s">
        <v>87</v>
      </c>
    </row>
    <row r="41" spans="1:56" ht="11.25">
      <c r="AZ41" s="110" t="s">
        <v>2240</v>
      </c>
      <c r="BA41" s="110" t="s">
        <v>2241</v>
      </c>
      <c r="BB41" s="110" t="s">
        <v>135</v>
      </c>
      <c r="BC41" s="110" t="s">
        <v>2242</v>
      </c>
      <c r="BD41" s="110" t="s">
        <v>87</v>
      </c>
    </row>
    <row r="42" spans="1:56" ht="11.25">
      <c r="AZ42" s="110" t="s">
        <v>2243</v>
      </c>
      <c r="BA42" s="110" t="s">
        <v>2244</v>
      </c>
      <c r="BB42" s="110" t="s">
        <v>135</v>
      </c>
      <c r="BC42" s="110" t="s">
        <v>2245</v>
      </c>
      <c r="BD42" s="110" t="s">
        <v>87</v>
      </c>
    </row>
    <row r="43" spans="1:56" ht="11.25">
      <c r="AZ43" s="110" t="s">
        <v>2246</v>
      </c>
      <c r="BA43" s="110" t="s">
        <v>2247</v>
      </c>
      <c r="BB43" s="110" t="s">
        <v>186</v>
      </c>
      <c r="BC43" s="110" t="s">
        <v>220</v>
      </c>
      <c r="BD43" s="110" t="s">
        <v>87</v>
      </c>
    </row>
    <row r="44" spans="1:56" s="2" customFormat="1" ht="6.95" customHeight="1">
      <c r="A44" s="36"/>
      <c r="B44" s="138"/>
      <c r="C44" s="139"/>
      <c r="D44" s="139"/>
      <c r="E44" s="139"/>
      <c r="F44" s="139"/>
      <c r="G44" s="139"/>
      <c r="H44" s="139"/>
      <c r="I44" s="139"/>
      <c r="J44" s="139"/>
      <c r="K44" s="139"/>
      <c r="L44" s="116"/>
      <c r="S44" s="36"/>
      <c r="T44" s="36"/>
      <c r="U44" s="36"/>
      <c r="V44" s="36"/>
      <c r="W44" s="36"/>
      <c r="X44" s="36"/>
      <c r="Y44" s="36"/>
      <c r="Z44" s="36"/>
      <c r="AA44" s="36"/>
      <c r="AB44" s="36"/>
      <c r="AC44" s="36"/>
      <c r="AD44" s="36"/>
      <c r="AE44" s="36"/>
      <c r="AZ44" s="110" t="s">
        <v>2248</v>
      </c>
      <c r="BA44" s="110" t="s">
        <v>2249</v>
      </c>
      <c r="BB44" s="110" t="s">
        <v>190</v>
      </c>
      <c r="BC44" s="110" t="s">
        <v>2250</v>
      </c>
      <c r="BD44" s="110" t="s">
        <v>87</v>
      </c>
    </row>
    <row r="45" spans="1:56" s="2" customFormat="1" ht="24.95" customHeight="1">
      <c r="A45" s="36"/>
      <c r="B45" s="37"/>
      <c r="C45" s="25" t="s">
        <v>269</v>
      </c>
      <c r="D45" s="38"/>
      <c r="E45" s="38"/>
      <c r="F45" s="38"/>
      <c r="G45" s="38"/>
      <c r="H45" s="38"/>
      <c r="I45" s="38"/>
      <c r="J45" s="38"/>
      <c r="K45" s="38"/>
      <c r="L45" s="116"/>
      <c r="S45" s="36"/>
      <c r="T45" s="36"/>
      <c r="U45" s="36"/>
      <c r="V45" s="36"/>
      <c r="W45" s="36"/>
      <c r="X45" s="36"/>
      <c r="Y45" s="36"/>
      <c r="Z45" s="36"/>
      <c r="AA45" s="36"/>
      <c r="AB45" s="36"/>
      <c r="AC45" s="36"/>
      <c r="AD45" s="36"/>
      <c r="AE45" s="36"/>
      <c r="AZ45" s="110" t="s">
        <v>2251</v>
      </c>
      <c r="BA45" s="110" t="s">
        <v>2252</v>
      </c>
      <c r="BB45" s="110" t="s">
        <v>186</v>
      </c>
      <c r="BC45" s="110" t="s">
        <v>1179</v>
      </c>
      <c r="BD45" s="110" t="s">
        <v>87</v>
      </c>
    </row>
    <row r="46" spans="1:56" s="2" customFormat="1" ht="6.95" customHeight="1">
      <c r="A46" s="36"/>
      <c r="B46" s="37"/>
      <c r="C46" s="38"/>
      <c r="D46" s="38"/>
      <c r="E46" s="38"/>
      <c r="F46" s="38"/>
      <c r="G46" s="38"/>
      <c r="H46" s="38"/>
      <c r="I46" s="38"/>
      <c r="J46" s="38"/>
      <c r="K46" s="38"/>
      <c r="L46" s="116"/>
      <c r="S46" s="36"/>
      <c r="T46" s="36"/>
      <c r="U46" s="36"/>
      <c r="V46" s="36"/>
      <c r="W46" s="36"/>
      <c r="X46" s="36"/>
      <c r="Y46" s="36"/>
      <c r="Z46" s="36"/>
      <c r="AA46" s="36"/>
      <c r="AB46" s="36"/>
      <c r="AC46" s="36"/>
      <c r="AD46" s="36"/>
      <c r="AE46" s="36"/>
      <c r="AZ46" s="110" t="s">
        <v>2253</v>
      </c>
      <c r="BA46" s="110" t="s">
        <v>266</v>
      </c>
      <c r="BB46" s="110" t="s">
        <v>267</v>
      </c>
      <c r="BC46" s="110" t="s">
        <v>2254</v>
      </c>
      <c r="BD46" s="110" t="s">
        <v>87</v>
      </c>
    </row>
    <row r="47" spans="1:56" s="2" customFormat="1" ht="12" customHeight="1">
      <c r="A47" s="36"/>
      <c r="B47" s="37"/>
      <c r="C47" s="31" t="s">
        <v>16</v>
      </c>
      <c r="D47" s="38"/>
      <c r="E47" s="38"/>
      <c r="F47" s="38"/>
      <c r="G47" s="38"/>
      <c r="H47" s="38"/>
      <c r="I47" s="38"/>
      <c r="J47" s="38"/>
      <c r="K47" s="38"/>
      <c r="L47" s="116"/>
      <c r="S47" s="36"/>
      <c r="T47" s="36"/>
      <c r="U47" s="36"/>
      <c r="V47" s="36"/>
      <c r="W47" s="36"/>
      <c r="X47" s="36"/>
      <c r="Y47" s="36"/>
      <c r="Z47" s="36"/>
      <c r="AA47" s="36"/>
      <c r="AB47" s="36"/>
      <c r="AC47" s="36"/>
      <c r="AD47" s="36"/>
      <c r="AE47" s="36"/>
      <c r="AZ47" s="110" t="s">
        <v>2255</v>
      </c>
      <c r="BA47" s="110" t="s">
        <v>2256</v>
      </c>
      <c r="BB47" s="110" t="s">
        <v>152</v>
      </c>
      <c r="BC47" s="110" t="s">
        <v>2257</v>
      </c>
      <c r="BD47" s="110" t="s">
        <v>87</v>
      </c>
    </row>
    <row r="48" spans="1:56" s="2" customFormat="1" ht="16.5" customHeight="1">
      <c r="A48" s="36"/>
      <c r="B48" s="37"/>
      <c r="C48" s="38"/>
      <c r="D48" s="38"/>
      <c r="E48" s="414" t="str">
        <f>E7</f>
        <v>VD Morávka – převedení extrémních povodní, stavba č. 4074</v>
      </c>
      <c r="F48" s="415"/>
      <c r="G48" s="415"/>
      <c r="H48" s="415"/>
      <c r="I48" s="38"/>
      <c r="J48" s="38"/>
      <c r="K48" s="38"/>
      <c r="L48" s="116"/>
      <c r="S48" s="36"/>
      <c r="T48" s="36"/>
      <c r="U48" s="36"/>
      <c r="V48" s="36"/>
      <c r="W48" s="36"/>
      <c r="X48" s="36"/>
      <c r="Y48" s="36"/>
      <c r="Z48" s="36"/>
      <c r="AA48" s="36"/>
      <c r="AB48" s="36"/>
      <c r="AC48" s="36"/>
      <c r="AD48" s="36"/>
      <c r="AE48" s="36"/>
      <c r="AZ48" s="110" t="s">
        <v>2258</v>
      </c>
      <c r="BA48" s="110" t="s">
        <v>2259</v>
      </c>
      <c r="BB48" s="110" t="s">
        <v>152</v>
      </c>
      <c r="BC48" s="110" t="s">
        <v>2260</v>
      </c>
      <c r="BD48" s="110" t="s">
        <v>87</v>
      </c>
    </row>
    <row r="49" spans="1:56" s="2" customFormat="1" ht="12" customHeight="1">
      <c r="A49" s="36"/>
      <c r="B49" s="37"/>
      <c r="C49" s="31" t="s">
        <v>154</v>
      </c>
      <c r="D49" s="38"/>
      <c r="E49" s="38"/>
      <c r="F49" s="38"/>
      <c r="G49" s="38"/>
      <c r="H49" s="38"/>
      <c r="I49" s="38"/>
      <c r="J49" s="38"/>
      <c r="K49" s="38"/>
      <c r="L49" s="116"/>
      <c r="S49" s="36"/>
      <c r="T49" s="36"/>
      <c r="U49" s="36"/>
      <c r="V49" s="36"/>
      <c r="W49" s="36"/>
      <c r="X49" s="36"/>
      <c r="Y49" s="36"/>
      <c r="Z49" s="36"/>
      <c r="AA49" s="36"/>
      <c r="AB49" s="36"/>
      <c r="AC49" s="36"/>
      <c r="AD49" s="36"/>
      <c r="AE49" s="36"/>
      <c r="AZ49" s="110" t="s">
        <v>273</v>
      </c>
      <c r="BA49" s="110" t="s">
        <v>274</v>
      </c>
      <c r="BB49" s="110" t="s">
        <v>135</v>
      </c>
      <c r="BC49" s="110" t="s">
        <v>2261</v>
      </c>
      <c r="BD49" s="110" t="s">
        <v>87</v>
      </c>
    </row>
    <row r="50" spans="1:56" s="2" customFormat="1" ht="16.5" customHeight="1">
      <c r="A50" s="36"/>
      <c r="B50" s="37"/>
      <c r="C50" s="38"/>
      <c r="D50" s="38"/>
      <c r="E50" s="368" t="str">
        <f>E9</f>
        <v>SO 02 - Bezpečnostní přeliv a spadiště</v>
      </c>
      <c r="F50" s="416"/>
      <c r="G50" s="416"/>
      <c r="H50" s="416"/>
      <c r="I50" s="38"/>
      <c r="J50" s="38"/>
      <c r="K50" s="38"/>
      <c r="L50" s="116"/>
      <c r="S50" s="36"/>
      <c r="T50" s="36"/>
      <c r="U50" s="36"/>
      <c r="V50" s="36"/>
      <c r="W50" s="36"/>
      <c r="X50" s="36"/>
      <c r="Y50" s="36"/>
      <c r="Z50" s="36"/>
      <c r="AA50" s="36"/>
      <c r="AB50" s="36"/>
      <c r="AC50" s="36"/>
      <c r="AD50" s="36"/>
      <c r="AE50" s="36"/>
      <c r="AZ50" s="110" t="s">
        <v>2262</v>
      </c>
      <c r="BA50" s="110" t="s">
        <v>2263</v>
      </c>
      <c r="BB50" s="110" t="s">
        <v>186</v>
      </c>
      <c r="BC50" s="110" t="s">
        <v>1853</v>
      </c>
      <c r="BD50" s="110" t="s">
        <v>87</v>
      </c>
    </row>
    <row r="51" spans="1:56" s="2" customFormat="1" ht="6.95" customHeight="1">
      <c r="A51" s="36"/>
      <c r="B51" s="37"/>
      <c r="C51" s="38"/>
      <c r="D51" s="38"/>
      <c r="E51" s="38"/>
      <c r="F51" s="38"/>
      <c r="G51" s="38"/>
      <c r="H51" s="38"/>
      <c r="I51" s="38"/>
      <c r="J51" s="38"/>
      <c r="K51" s="38"/>
      <c r="L51" s="116"/>
      <c r="S51" s="36"/>
      <c r="T51" s="36"/>
      <c r="U51" s="36"/>
      <c r="V51" s="36"/>
      <c r="W51" s="36"/>
      <c r="X51" s="36"/>
      <c r="Y51" s="36"/>
      <c r="Z51" s="36"/>
      <c r="AA51" s="36"/>
      <c r="AB51" s="36"/>
      <c r="AC51" s="36"/>
      <c r="AD51" s="36"/>
      <c r="AE51" s="36"/>
      <c r="AZ51" s="110" t="s">
        <v>281</v>
      </c>
      <c r="BA51" s="110" t="s">
        <v>282</v>
      </c>
      <c r="BB51" s="110" t="s">
        <v>152</v>
      </c>
      <c r="BC51" s="110" t="s">
        <v>2264</v>
      </c>
      <c r="BD51" s="110" t="s">
        <v>87</v>
      </c>
    </row>
    <row r="52" spans="1:56" s="2" customFormat="1" ht="12" customHeight="1">
      <c r="A52" s="36"/>
      <c r="B52" s="37"/>
      <c r="C52" s="31" t="s">
        <v>21</v>
      </c>
      <c r="D52" s="38"/>
      <c r="E52" s="38"/>
      <c r="F52" s="29" t="str">
        <f>F12</f>
        <v>VD Morávka</v>
      </c>
      <c r="G52" s="38"/>
      <c r="H52" s="38"/>
      <c r="I52" s="31" t="s">
        <v>23</v>
      </c>
      <c r="J52" s="61" t="str">
        <f>IF(J12="","",J12)</f>
        <v>11. 11. 2020</v>
      </c>
      <c r="K52" s="38"/>
      <c r="L52" s="116"/>
      <c r="S52" s="36"/>
      <c r="T52" s="36"/>
      <c r="U52" s="36"/>
      <c r="V52" s="36"/>
      <c r="W52" s="36"/>
      <c r="X52" s="36"/>
      <c r="Y52" s="36"/>
      <c r="Z52" s="36"/>
      <c r="AA52" s="36"/>
      <c r="AB52" s="36"/>
      <c r="AC52" s="36"/>
      <c r="AD52" s="36"/>
      <c r="AE52" s="36"/>
    </row>
    <row r="53" spans="1:56" s="2" customFormat="1" ht="6.95" customHeight="1">
      <c r="A53" s="36"/>
      <c r="B53" s="37"/>
      <c r="C53" s="38"/>
      <c r="D53" s="38"/>
      <c r="E53" s="38"/>
      <c r="F53" s="38"/>
      <c r="G53" s="38"/>
      <c r="H53" s="38"/>
      <c r="I53" s="38"/>
      <c r="J53" s="38"/>
      <c r="K53" s="38"/>
      <c r="L53" s="116"/>
      <c r="S53" s="36"/>
      <c r="T53" s="36"/>
      <c r="U53" s="36"/>
      <c r="V53" s="36"/>
      <c r="W53" s="36"/>
      <c r="X53" s="36"/>
      <c r="Y53" s="36"/>
      <c r="Z53" s="36"/>
      <c r="AA53" s="36"/>
      <c r="AB53" s="36"/>
      <c r="AC53" s="36"/>
      <c r="AD53" s="36"/>
      <c r="AE53" s="36"/>
    </row>
    <row r="54" spans="1:56" s="2" customFormat="1" ht="15.2" customHeight="1">
      <c r="A54" s="36"/>
      <c r="B54" s="37"/>
      <c r="C54" s="31" t="s">
        <v>25</v>
      </c>
      <c r="D54" s="38"/>
      <c r="E54" s="38"/>
      <c r="F54" s="29" t="str">
        <f>E15</f>
        <v>Povodí Odry, státní podnik</v>
      </c>
      <c r="G54" s="38"/>
      <c r="H54" s="38"/>
      <c r="I54" s="31" t="s">
        <v>33</v>
      </c>
      <c r="J54" s="34" t="str">
        <f>E21</f>
        <v xml:space="preserve">Golik VH, s. r. o. </v>
      </c>
      <c r="K54" s="38"/>
      <c r="L54" s="116"/>
      <c r="S54" s="36"/>
      <c r="T54" s="36"/>
      <c r="U54" s="36"/>
      <c r="V54" s="36"/>
      <c r="W54" s="36"/>
      <c r="X54" s="36"/>
      <c r="Y54" s="36"/>
      <c r="Z54" s="36"/>
      <c r="AA54" s="36"/>
      <c r="AB54" s="36"/>
      <c r="AC54" s="36"/>
      <c r="AD54" s="36"/>
      <c r="AE54" s="36"/>
    </row>
    <row r="55" spans="1:56" s="2" customFormat="1" ht="15.2" customHeight="1">
      <c r="A55" s="36"/>
      <c r="B55" s="37"/>
      <c r="C55" s="31" t="s">
        <v>31</v>
      </c>
      <c r="D55" s="38"/>
      <c r="E55" s="38"/>
      <c r="F55" s="29" t="str">
        <f>IF(E18="","",E18)</f>
        <v>Vyplň údaj</v>
      </c>
      <c r="G55" s="38"/>
      <c r="H55" s="38"/>
      <c r="I55" s="31" t="s">
        <v>38</v>
      </c>
      <c r="J55" s="34" t="str">
        <f>E24</f>
        <v xml:space="preserve"> </v>
      </c>
      <c r="K55" s="38"/>
      <c r="L55" s="116"/>
      <c r="S55" s="36"/>
      <c r="T55" s="36"/>
      <c r="U55" s="36"/>
      <c r="V55" s="36"/>
      <c r="W55" s="36"/>
      <c r="X55" s="36"/>
      <c r="Y55" s="36"/>
      <c r="Z55" s="36"/>
      <c r="AA55" s="36"/>
      <c r="AB55" s="36"/>
      <c r="AC55" s="36"/>
      <c r="AD55" s="36"/>
      <c r="AE55" s="36"/>
    </row>
    <row r="56" spans="1:56" s="2" customFormat="1" ht="10.35" customHeight="1">
      <c r="A56" s="36"/>
      <c r="B56" s="37"/>
      <c r="C56" s="38"/>
      <c r="D56" s="38"/>
      <c r="E56" s="38"/>
      <c r="F56" s="38"/>
      <c r="G56" s="38"/>
      <c r="H56" s="38"/>
      <c r="I56" s="38"/>
      <c r="J56" s="38"/>
      <c r="K56" s="38"/>
      <c r="L56" s="116"/>
      <c r="S56" s="36"/>
      <c r="T56" s="36"/>
      <c r="U56" s="36"/>
      <c r="V56" s="36"/>
      <c r="W56" s="36"/>
      <c r="X56" s="36"/>
      <c r="Y56" s="36"/>
      <c r="Z56" s="36"/>
      <c r="AA56" s="36"/>
      <c r="AB56" s="36"/>
      <c r="AC56" s="36"/>
      <c r="AD56" s="36"/>
      <c r="AE56" s="36"/>
    </row>
    <row r="57" spans="1:56" s="2" customFormat="1" ht="29.25" customHeight="1">
      <c r="A57" s="36"/>
      <c r="B57" s="37"/>
      <c r="C57" s="140" t="s">
        <v>290</v>
      </c>
      <c r="D57" s="141"/>
      <c r="E57" s="141"/>
      <c r="F57" s="141"/>
      <c r="G57" s="141"/>
      <c r="H57" s="141"/>
      <c r="I57" s="141"/>
      <c r="J57" s="142" t="s">
        <v>291</v>
      </c>
      <c r="K57" s="141"/>
      <c r="L57" s="116"/>
      <c r="S57" s="36"/>
      <c r="T57" s="36"/>
      <c r="U57" s="36"/>
      <c r="V57" s="36"/>
      <c r="W57" s="36"/>
      <c r="X57" s="36"/>
      <c r="Y57" s="36"/>
      <c r="Z57" s="36"/>
      <c r="AA57" s="36"/>
      <c r="AB57" s="36"/>
      <c r="AC57" s="36"/>
      <c r="AD57" s="36"/>
      <c r="AE57" s="36"/>
    </row>
    <row r="58" spans="1:56" s="2" customFormat="1" ht="10.35" customHeight="1">
      <c r="A58" s="36"/>
      <c r="B58" s="37"/>
      <c r="C58" s="38"/>
      <c r="D58" s="38"/>
      <c r="E58" s="38"/>
      <c r="F58" s="38"/>
      <c r="G58" s="38"/>
      <c r="H58" s="38"/>
      <c r="I58" s="38"/>
      <c r="J58" s="38"/>
      <c r="K58" s="38"/>
      <c r="L58" s="116"/>
      <c r="S58" s="36"/>
      <c r="T58" s="36"/>
      <c r="U58" s="36"/>
      <c r="V58" s="36"/>
      <c r="W58" s="36"/>
      <c r="X58" s="36"/>
      <c r="Y58" s="36"/>
      <c r="Z58" s="36"/>
      <c r="AA58" s="36"/>
      <c r="AB58" s="36"/>
      <c r="AC58" s="36"/>
      <c r="AD58" s="36"/>
      <c r="AE58" s="36"/>
    </row>
    <row r="59" spans="1:56" s="2" customFormat="1" ht="22.9" customHeight="1">
      <c r="A59" s="36"/>
      <c r="B59" s="37"/>
      <c r="C59" s="143" t="s">
        <v>74</v>
      </c>
      <c r="D59" s="38"/>
      <c r="E59" s="38"/>
      <c r="F59" s="38"/>
      <c r="G59" s="38"/>
      <c r="H59" s="38"/>
      <c r="I59" s="38"/>
      <c r="J59" s="79">
        <f>J95</f>
        <v>0</v>
      </c>
      <c r="K59" s="38"/>
      <c r="L59" s="116"/>
      <c r="S59" s="36"/>
      <c r="T59" s="36"/>
      <c r="U59" s="36"/>
      <c r="V59" s="36"/>
      <c r="W59" s="36"/>
      <c r="X59" s="36"/>
      <c r="Y59" s="36"/>
      <c r="Z59" s="36"/>
      <c r="AA59" s="36"/>
      <c r="AB59" s="36"/>
      <c r="AC59" s="36"/>
      <c r="AD59" s="36"/>
      <c r="AE59" s="36"/>
      <c r="AU59" s="19" t="s">
        <v>121</v>
      </c>
    </row>
    <row r="60" spans="1:56" s="9" customFormat="1" ht="24.95" customHeight="1">
      <c r="B60" s="144"/>
      <c r="C60" s="145"/>
      <c r="D60" s="146" t="s">
        <v>292</v>
      </c>
      <c r="E60" s="147"/>
      <c r="F60" s="147"/>
      <c r="G60" s="147"/>
      <c r="H60" s="147"/>
      <c r="I60" s="147"/>
      <c r="J60" s="148">
        <f>J96</f>
        <v>0</v>
      </c>
      <c r="K60" s="145"/>
      <c r="L60" s="149"/>
    </row>
    <row r="61" spans="1:56" s="10" customFormat="1" ht="19.899999999999999" customHeight="1">
      <c r="B61" s="150"/>
      <c r="C61" s="99"/>
      <c r="D61" s="151" t="s">
        <v>293</v>
      </c>
      <c r="E61" s="152"/>
      <c r="F61" s="152"/>
      <c r="G61" s="152"/>
      <c r="H61" s="152"/>
      <c r="I61" s="152"/>
      <c r="J61" s="153">
        <f>J97</f>
        <v>0</v>
      </c>
      <c r="K61" s="99"/>
      <c r="L61" s="154"/>
    </row>
    <row r="62" spans="1:56" s="10" customFormat="1" ht="19.899999999999999" customHeight="1">
      <c r="B62" s="150"/>
      <c r="C62" s="99"/>
      <c r="D62" s="151" t="s">
        <v>294</v>
      </c>
      <c r="E62" s="152"/>
      <c r="F62" s="152"/>
      <c r="G62" s="152"/>
      <c r="H62" s="152"/>
      <c r="I62" s="152"/>
      <c r="J62" s="153">
        <f>J346</f>
        <v>0</v>
      </c>
      <c r="K62" s="99"/>
      <c r="L62" s="154"/>
    </row>
    <row r="63" spans="1:56" s="10" customFormat="1" ht="19.899999999999999" customHeight="1">
      <c r="B63" s="150"/>
      <c r="C63" s="99"/>
      <c r="D63" s="151" t="s">
        <v>295</v>
      </c>
      <c r="E63" s="152"/>
      <c r="F63" s="152"/>
      <c r="G63" s="152"/>
      <c r="H63" s="152"/>
      <c r="I63" s="152"/>
      <c r="J63" s="153">
        <f>J594</f>
        <v>0</v>
      </c>
      <c r="K63" s="99"/>
      <c r="L63" s="154"/>
    </row>
    <row r="64" spans="1:56" s="10" customFormat="1" ht="19.899999999999999" customHeight="1">
      <c r="B64" s="150"/>
      <c r="C64" s="99"/>
      <c r="D64" s="151" t="s">
        <v>296</v>
      </c>
      <c r="E64" s="152"/>
      <c r="F64" s="152"/>
      <c r="G64" s="152"/>
      <c r="H64" s="152"/>
      <c r="I64" s="152"/>
      <c r="J64" s="153">
        <f>J1092</f>
        <v>0</v>
      </c>
      <c r="K64" s="99"/>
      <c r="L64" s="154"/>
    </row>
    <row r="65" spans="1:31" s="10" customFormat="1" ht="19.899999999999999" customHeight="1">
      <c r="B65" s="150"/>
      <c r="C65" s="99"/>
      <c r="D65" s="151" t="s">
        <v>299</v>
      </c>
      <c r="E65" s="152"/>
      <c r="F65" s="152"/>
      <c r="G65" s="152"/>
      <c r="H65" s="152"/>
      <c r="I65" s="152"/>
      <c r="J65" s="153">
        <f>J1143</f>
        <v>0</v>
      </c>
      <c r="K65" s="99"/>
      <c r="L65" s="154"/>
    </row>
    <row r="66" spans="1:31" s="10" customFormat="1" ht="19.899999999999999" customHeight="1">
      <c r="B66" s="150"/>
      <c r="C66" s="99"/>
      <c r="D66" s="151" t="s">
        <v>300</v>
      </c>
      <c r="E66" s="152"/>
      <c r="F66" s="152"/>
      <c r="G66" s="152"/>
      <c r="H66" s="152"/>
      <c r="I66" s="152"/>
      <c r="J66" s="153">
        <f>J1161</f>
        <v>0</v>
      </c>
      <c r="K66" s="99"/>
      <c r="L66" s="154"/>
    </row>
    <row r="67" spans="1:31" s="10" customFormat="1" ht="19.899999999999999" customHeight="1">
      <c r="B67" s="150"/>
      <c r="C67" s="99"/>
      <c r="D67" s="151" t="s">
        <v>301</v>
      </c>
      <c r="E67" s="152"/>
      <c r="F67" s="152"/>
      <c r="G67" s="152"/>
      <c r="H67" s="152"/>
      <c r="I67" s="152"/>
      <c r="J67" s="153">
        <f>J1621</f>
        <v>0</v>
      </c>
      <c r="K67" s="99"/>
      <c r="L67" s="154"/>
    </row>
    <row r="68" spans="1:31" s="10" customFormat="1" ht="19.899999999999999" customHeight="1">
      <c r="B68" s="150"/>
      <c r="C68" s="99"/>
      <c r="D68" s="151" t="s">
        <v>302</v>
      </c>
      <c r="E68" s="152"/>
      <c r="F68" s="152"/>
      <c r="G68" s="152"/>
      <c r="H68" s="152"/>
      <c r="I68" s="152"/>
      <c r="J68" s="153">
        <f>J1692</f>
        <v>0</v>
      </c>
      <c r="K68" s="99"/>
      <c r="L68" s="154"/>
    </row>
    <row r="69" spans="1:31" s="10" customFormat="1" ht="19.899999999999999" customHeight="1">
      <c r="B69" s="150"/>
      <c r="C69" s="99"/>
      <c r="D69" s="151" t="s">
        <v>2265</v>
      </c>
      <c r="E69" s="152"/>
      <c r="F69" s="152"/>
      <c r="G69" s="152"/>
      <c r="H69" s="152"/>
      <c r="I69" s="152"/>
      <c r="J69" s="153">
        <f>J1696</f>
        <v>0</v>
      </c>
      <c r="K69" s="99"/>
      <c r="L69" s="154"/>
    </row>
    <row r="70" spans="1:31" s="10" customFormat="1" ht="19.899999999999999" customHeight="1">
      <c r="B70" s="150"/>
      <c r="C70" s="99"/>
      <c r="D70" s="151" t="s">
        <v>2266</v>
      </c>
      <c r="E70" s="152"/>
      <c r="F70" s="152"/>
      <c r="G70" s="152"/>
      <c r="H70" s="152"/>
      <c r="I70" s="152"/>
      <c r="J70" s="153">
        <f>J1778</f>
        <v>0</v>
      </c>
      <c r="K70" s="99"/>
      <c r="L70" s="154"/>
    </row>
    <row r="71" spans="1:31" s="9" customFormat="1" ht="24.95" customHeight="1">
      <c r="B71" s="144"/>
      <c r="C71" s="145"/>
      <c r="D71" s="146" t="s">
        <v>303</v>
      </c>
      <c r="E71" s="147"/>
      <c r="F71" s="147"/>
      <c r="G71" s="147"/>
      <c r="H71" s="147"/>
      <c r="I71" s="147"/>
      <c r="J71" s="148">
        <f>J1864</f>
        <v>0</v>
      </c>
      <c r="K71" s="145"/>
      <c r="L71" s="149"/>
    </row>
    <row r="72" spans="1:31" s="10" customFormat="1" ht="19.899999999999999" customHeight="1">
      <c r="B72" s="150"/>
      <c r="C72" s="99"/>
      <c r="D72" s="151" t="s">
        <v>304</v>
      </c>
      <c r="E72" s="152"/>
      <c r="F72" s="152"/>
      <c r="G72" s="152"/>
      <c r="H72" s="152"/>
      <c r="I72" s="152"/>
      <c r="J72" s="153">
        <f>J1865</f>
        <v>0</v>
      </c>
      <c r="K72" s="99"/>
      <c r="L72" s="154"/>
    </row>
    <row r="73" spans="1:31" s="10" customFormat="1" ht="19.899999999999999" customHeight="1">
      <c r="B73" s="150"/>
      <c r="C73" s="99"/>
      <c r="D73" s="151" t="s">
        <v>306</v>
      </c>
      <c r="E73" s="152"/>
      <c r="F73" s="152"/>
      <c r="G73" s="152"/>
      <c r="H73" s="152"/>
      <c r="I73" s="152"/>
      <c r="J73" s="153">
        <f>J1897</f>
        <v>0</v>
      </c>
      <c r="K73" s="99"/>
      <c r="L73" s="154"/>
    </row>
    <row r="74" spans="1:31" s="9" customFormat="1" ht="24.95" customHeight="1">
      <c r="B74" s="144"/>
      <c r="C74" s="145"/>
      <c r="D74" s="146" t="s">
        <v>307</v>
      </c>
      <c r="E74" s="147"/>
      <c r="F74" s="147"/>
      <c r="G74" s="147"/>
      <c r="H74" s="147"/>
      <c r="I74" s="147"/>
      <c r="J74" s="148">
        <f>J1911</f>
        <v>0</v>
      </c>
      <c r="K74" s="145"/>
      <c r="L74" s="149"/>
    </row>
    <row r="75" spans="1:31" s="10" customFormat="1" ht="19.899999999999999" customHeight="1">
      <c r="B75" s="150"/>
      <c r="C75" s="99"/>
      <c r="D75" s="151" t="s">
        <v>308</v>
      </c>
      <c r="E75" s="152"/>
      <c r="F75" s="152"/>
      <c r="G75" s="152"/>
      <c r="H75" s="152"/>
      <c r="I75" s="152"/>
      <c r="J75" s="153">
        <f>J1912</f>
        <v>0</v>
      </c>
      <c r="K75" s="99"/>
      <c r="L75" s="154"/>
    </row>
    <row r="76" spans="1:31" s="2" customFormat="1" ht="21.75" customHeight="1">
      <c r="A76" s="36"/>
      <c r="B76" s="37"/>
      <c r="C76" s="38"/>
      <c r="D76" s="38"/>
      <c r="E76" s="38"/>
      <c r="F76" s="38"/>
      <c r="G76" s="38"/>
      <c r="H76" s="38"/>
      <c r="I76" s="38"/>
      <c r="J76" s="38"/>
      <c r="K76" s="38"/>
      <c r="L76" s="116"/>
      <c r="S76" s="36"/>
      <c r="T76" s="36"/>
      <c r="U76" s="36"/>
      <c r="V76" s="36"/>
      <c r="W76" s="36"/>
      <c r="X76" s="36"/>
      <c r="Y76" s="36"/>
      <c r="Z76" s="36"/>
      <c r="AA76" s="36"/>
      <c r="AB76" s="36"/>
      <c r="AC76" s="36"/>
      <c r="AD76" s="36"/>
      <c r="AE76" s="36"/>
    </row>
    <row r="77" spans="1:31" s="2" customFormat="1" ht="6.95" customHeight="1">
      <c r="A77" s="36"/>
      <c r="B77" s="49"/>
      <c r="C77" s="50"/>
      <c r="D77" s="50"/>
      <c r="E77" s="50"/>
      <c r="F77" s="50"/>
      <c r="G77" s="50"/>
      <c r="H77" s="50"/>
      <c r="I77" s="50"/>
      <c r="J77" s="50"/>
      <c r="K77" s="50"/>
      <c r="L77" s="116"/>
      <c r="S77" s="36"/>
      <c r="T77" s="36"/>
      <c r="U77" s="36"/>
      <c r="V77" s="36"/>
      <c r="W77" s="36"/>
      <c r="X77" s="36"/>
      <c r="Y77" s="36"/>
      <c r="Z77" s="36"/>
      <c r="AA77" s="36"/>
      <c r="AB77" s="36"/>
      <c r="AC77" s="36"/>
      <c r="AD77" s="36"/>
      <c r="AE77" s="36"/>
    </row>
    <row r="81" spans="1:63" s="2" customFormat="1" ht="6.95" customHeight="1">
      <c r="A81" s="36"/>
      <c r="B81" s="51"/>
      <c r="C81" s="52"/>
      <c r="D81" s="52"/>
      <c r="E81" s="52"/>
      <c r="F81" s="52"/>
      <c r="G81" s="52"/>
      <c r="H81" s="52"/>
      <c r="I81" s="52"/>
      <c r="J81" s="52"/>
      <c r="K81" s="52"/>
      <c r="L81" s="116"/>
      <c r="S81" s="36"/>
      <c r="T81" s="36"/>
      <c r="U81" s="36"/>
      <c r="V81" s="36"/>
      <c r="W81" s="36"/>
      <c r="X81" s="36"/>
      <c r="Y81" s="36"/>
      <c r="Z81" s="36"/>
      <c r="AA81" s="36"/>
      <c r="AB81" s="36"/>
      <c r="AC81" s="36"/>
      <c r="AD81" s="36"/>
      <c r="AE81" s="36"/>
    </row>
    <row r="82" spans="1:63" s="2" customFormat="1" ht="24.95" customHeight="1">
      <c r="A82" s="36"/>
      <c r="B82" s="37"/>
      <c r="C82" s="25" t="s">
        <v>309</v>
      </c>
      <c r="D82" s="38"/>
      <c r="E82" s="38"/>
      <c r="F82" s="38"/>
      <c r="G82" s="38"/>
      <c r="H82" s="38"/>
      <c r="I82" s="38"/>
      <c r="J82" s="38"/>
      <c r="K82" s="38"/>
      <c r="L82" s="116"/>
      <c r="S82" s="36"/>
      <c r="T82" s="36"/>
      <c r="U82" s="36"/>
      <c r="V82" s="36"/>
      <c r="W82" s="36"/>
      <c r="X82" s="36"/>
      <c r="Y82" s="36"/>
      <c r="Z82" s="36"/>
      <c r="AA82" s="36"/>
      <c r="AB82" s="36"/>
      <c r="AC82" s="36"/>
      <c r="AD82" s="36"/>
      <c r="AE82" s="36"/>
    </row>
    <row r="83" spans="1:63" s="2" customFormat="1" ht="6.95" customHeight="1">
      <c r="A83" s="36"/>
      <c r="B83" s="37"/>
      <c r="C83" s="38"/>
      <c r="D83" s="38"/>
      <c r="E83" s="38"/>
      <c r="F83" s="38"/>
      <c r="G83" s="38"/>
      <c r="H83" s="38"/>
      <c r="I83" s="38"/>
      <c r="J83" s="38"/>
      <c r="K83" s="38"/>
      <c r="L83" s="116"/>
      <c r="S83" s="36"/>
      <c r="T83" s="36"/>
      <c r="U83" s="36"/>
      <c r="V83" s="36"/>
      <c r="W83" s="36"/>
      <c r="X83" s="36"/>
      <c r="Y83" s="36"/>
      <c r="Z83" s="36"/>
      <c r="AA83" s="36"/>
      <c r="AB83" s="36"/>
      <c r="AC83" s="36"/>
      <c r="AD83" s="36"/>
      <c r="AE83" s="36"/>
    </row>
    <row r="84" spans="1:63" s="2" customFormat="1" ht="12" customHeight="1">
      <c r="A84" s="36"/>
      <c r="B84" s="37"/>
      <c r="C84" s="31" t="s">
        <v>16</v>
      </c>
      <c r="D84" s="38"/>
      <c r="E84" s="38"/>
      <c r="F84" s="38"/>
      <c r="G84" s="38"/>
      <c r="H84" s="38"/>
      <c r="I84" s="38"/>
      <c r="J84" s="38"/>
      <c r="K84" s="38"/>
      <c r="L84" s="116"/>
      <c r="S84" s="36"/>
      <c r="T84" s="36"/>
      <c r="U84" s="36"/>
      <c r="V84" s="36"/>
      <c r="W84" s="36"/>
      <c r="X84" s="36"/>
      <c r="Y84" s="36"/>
      <c r="Z84" s="36"/>
      <c r="AA84" s="36"/>
      <c r="AB84" s="36"/>
      <c r="AC84" s="36"/>
      <c r="AD84" s="36"/>
      <c r="AE84" s="36"/>
    </row>
    <row r="85" spans="1:63" s="2" customFormat="1" ht="16.5" customHeight="1">
      <c r="A85" s="36"/>
      <c r="B85" s="37"/>
      <c r="C85" s="38"/>
      <c r="D85" s="38"/>
      <c r="E85" s="414" t="str">
        <f>E7</f>
        <v>VD Morávka – převedení extrémních povodní, stavba č. 4074</v>
      </c>
      <c r="F85" s="415"/>
      <c r="G85" s="415"/>
      <c r="H85" s="415"/>
      <c r="I85" s="38"/>
      <c r="J85" s="38"/>
      <c r="K85" s="38"/>
      <c r="L85" s="116"/>
      <c r="S85" s="36"/>
      <c r="T85" s="36"/>
      <c r="U85" s="36"/>
      <c r="V85" s="36"/>
      <c r="W85" s="36"/>
      <c r="X85" s="36"/>
      <c r="Y85" s="36"/>
      <c r="Z85" s="36"/>
      <c r="AA85" s="36"/>
      <c r="AB85" s="36"/>
      <c r="AC85" s="36"/>
      <c r="AD85" s="36"/>
      <c r="AE85" s="36"/>
    </row>
    <row r="86" spans="1:63" s="2" customFormat="1" ht="12" customHeight="1">
      <c r="A86" s="36"/>
      <c r="B86" s="37"/>
      <c r="C86" s="31" t="s">
        <v>154</v>
      </c>
      <c r="D86" s="38"/>
      <c r="E86" s="38"/>
      <c r="F86" s="38"/>
      <c r="G86" s="38"/>
      <c r="H86" s="38"/>
      <c r="I86" s="38"/>
      <c r="J86" s="38"/>
      <c r="K86" s="38"/>
      <c r="L86" s="116"/>
      <c r="S86" s="36"/>
      <c r="T86" s="36"/>
      <c r="U86" s="36"/>
      <c r="V86" s="36"/>
      <c r="W86" s="36"/>
      <c r="X86" s="36"/>
      <c r="Y86" s="36"/>
      <c r="Z86" s="36"/>
      <c r="AA86" s="36"/>
      <c r="AB86" s="36"/>
      <c r="AC86" s="36"/>
      <c r="AD86" s="36"/>
      <c r="AE86" s="36"/>
    </row>
    <row r="87" spans="1:63" s="2" customFormat="1" ht="16.5" customHeight="1">
      <c r="A87" s="36"/>
      <c r="B87" s="37"/>
      <c r="C87" s="38"/>
      <c r="D87" s="38"/>
      <c r="E87" s="368" t="str">
        <f>E9</f>
        <v>SO 02 - Bezpečnostní přeliv a spadiště</v>
      </c>
      <c r="F87" s="416"/>
      <c r="G87" s="416"/>
      <c r="H87" s="416"/>
      <c r="I87" s="38"/>
      <c r="J87" s="38"/>
      <c r="K87" s="38"/>
      <c r="L87" s="116"/>
      <c r="S87" s="36"/>
      <c r="T87" s="36"/>
      <c r="U87" s="36"/>
      <c r="V87" s="36"/>
      <c r="W87" s="36"/>
      <c r="X87" s="36"/>
      <c r="Y87" s="36"/>
      <c r="Z87" s="36"/>
      <c r="AA87" s="36"/>
      <c r="AB87" s="36"/>
      <c r="AC87" s="36"/>
      <c r="AD87" s="36"/>
      <c r="AE87" s="36"/>
    </row>
    <row r="88" spans="1:63" s="2" customFormat="1" ht="6.95" customHeight="1">
      <c r="A88" s="36"/>
      <c r="B88" s="37"/>
      <c r="C88" s="38"/>
      <c r="D88" s="38"/>
      <c r="E88" s="38"/>
      <c r="F88" s="38"/>
      <c r="G88" s="38"/>
      <c r="H88" s="38"/>
      <c r="I88" s="38"/>
      <c r="J88" s="38"/>
      <c r="K88" s="38"/>
      <c r="L88" s="116"/>
      <c r="S88" s="36"/>
      <c r="T88" s="36"/>
      <c r="U88" s="36"/>
      <c r="V88" s="36"/>
      <c r="W88" s="36"/>
      <c r="X88" s="36"/>
      <c r="Y88" s="36"/>
      <c r="Z88" s="36"/>
      <c r="AA88" s="36"/>
      <c r="AB88" s="36"/>
      <c r="AC88" s="36"/>
      <c r="AD88" s="36"/>
      <c r="AE88" s="36"/>
    </row>
    <row r="89" spans="1:63" s="2" customFormat="1" ht="12" customHeight="1">
      <c r="A89" s="36"/>
      <c r="B89" s="37"/>
      <c r="C89" s="31" t="s">
        <v>21</v>
      </c>
      <c r="D89" s="38"/>
      <c r="E89" s="38"/>
      <c r="F89" s="29" t="str">
        <f>F12</f>
        <v>VD Morávka</v>
      </c>
      <c r="G89" s="38"/>
      <c r="H89" s="38"/>
      <c r="I89" s="31" t="s">
        <v>23</v>
      </c>
      <c r="J89" s="61" t="str">
        <f>IF(J12="","",J12)</f>
        <v>11. 11. 2020</v>
      </c>
      <c r="K89" s="38"/>
      <c r="L89" s="116"/>
      <c r="S89" s="36"/>
      <c r="T89" s="36"/>
      <c r="U89" s="36"/>
      <c r="V89" s="36"/>
      <c r="W89" s="36"/>
      <c r="X89" s="36"/>
      <c r="Y89" s="36"/>
      <c r="Z89" s="36"/>
      <c r="AA89" s="36"/>
      <c r="AB89" s="36"/>
      <c r="AC89" s="36"/>
      <c r="AD89" s="36"/>
      <c r="AE89" s="36"/>
    </row>
    <row r="90" spans="1:63" s="2" customFormat="1" ht="6.95" customHeight="1">
      <c r="A90" s="36"/>
      <c r="B90" s="37"/>
      <c r="C90" s="38"/>
      <c r="D90" s="38"/>
      <c r="E90" s="38"/>
      <c r="F90" s="38"/>
      <c r="G90" s="38"/>
      <c r="H90" s="38"/>
      <c r="I90" s="38"/>
      <c r="J90" s="38"/>
      <c r="K90" s="38"/>
      <c r="L90" s="116"/>
      <c r="S90" s="36"/>
      <c r="T90" s="36"/>
      <c r="U90" s="36"/>
      <c r="V90" s="36"/>
      <c r="W90" s="36"/>
      <c r="X90" s="36"/>
      <c r="Y90" s="36"/>
      <c r="Z90" s="36"/>
      <c r="AA90" s="36"/>
      <c r="AB90" s="36"/>
      <c r="AC90" s="36"/>
      <c r="AD90" s="36"/>
      <c r="AE90" s="36"/>
    </row>
    <row r="91" spans="1:63" s="2" customFormat="1" ht="15.2" customHeight="1">
      <c r="A91" s="36"/>
      <c r="B91" s="37"/>
      <c r="C91" s="31" t="s">
        <v>25</v>
      </c>
      <c r="D91" s="38"/>
      <c r="E91" s="38"/>
      <c r="F91" s="29" t="str">
        <f>E15</f>
        <v>Povodí Odry, státní podnik</v>
      </c>
      <c r="G91" s="38"/>
      <c r="H91" s="38"/>
      <c r="I91" s="31" t="s">
        <v>33</v>
      </c>
      <c r="J91" s="34" t="str">
        <f>E21</f>
        <v xml:space="preserve">Golik VH, s. r. o. </v>
      </c>
      <c r="K91" s="38"/>
      <c r="L91" s="116"/>
      <c r="S91" s="36"/>
      <c r="T91" s="36"/>
      <c r="U91" s="36"/>
      <c r="V91" s="36"/>
      <c r="W91" s="36"/>
      <c r="X91" s="36"/>
      <c r="Y91" s="36"/>
      <c r="Z91" s="36"/>
      <c r="AA91" s="36"/>
      <c r="AB91" s="36"/>
      <c r="AC91" s="36"/>
      <c r="AD91" s="36"/>
      <c r="AE91" s="36"/>
    </row>
    <row r="92" spans="1:63" s="2" customFormat="1" ht="15.2" customHeight="1">
      <c r="A92" s="36"/>
      <c r="B92" s="37"/>
      <c r="C92" s="31" t="s">
        <v>31</v>
      </c>
      <c r="D92" s="38"/>
      <c r="E92" s="38"/>
      <c r="F92" s="29" t="str">
        <f>IF(E18="","",E18)</f>
        <v>Vyplň údaj</v>
      </c>
      <c r="G92" s="38"/>
      <c r="H92" s="38"/>
      <c r="I92" s="31" t="s">
        <v>38</v>
      </c>
      <c r="J92" s="34" t="str">
        <f>E24</f>
        <v xml:space="preserve"> </v>
      </c>
      <c r="K92" s="38"/>
      <c r="L92" s="116"/>
      <c r="S92" s="36"/>
      <c r="T92" s="36"/>
      <c r="U92" s="36"/>
      <c r="V92" s="36"/>
      <c r="W92" s="36"/>
      <c r="X92" s="36"/>
      <c r="Y92" s="36"/>
      <c r="Z92" s="36"/>
      <c r="AA92" s="36"/>
      <c r="AB92" s="36"/>
      <c r="AC92" s="36"/>
      <c r="AD92" s="36"/>
      <c r="AE92" s="36"/>
    </row>
    <row r="93" spans="1:63" s="2" customFormat="1" ht="10.35" customHeight="1">
      <c r="A93" s="36"/>
      <c r="B93" s="37"/>
      <c r="C93" s="38"/>
      <c r="D93" s="38"/>
      <c r="E93" s="38"/>
      <c r="F93" s="38"/>
      <c r="G93" s="38"/>
      <c r="H93" s="38"/>
      <c r="I93" s="38"/>
      <c r="J93" s="38"/>
      <c r="K93" s="38"/>
      <c r="L93" s="116"/>
      <c r="S93" s="36"/>
      <c r="T93" s="36"/>
      <c r="U93" s="36"/>
      <c r="V93" s="36"/>
      <c r="W93" s="36"/>
      <c r="X93" s="36"/>
      <c r="Y93" s="36"/>
      <c r="Z93" s="36"/>
      <c r="AA93" s="36"/>
      <c r="AB93" s="36"/>
      <c r="AC93" s="36"/>
      <c r="AD93" s="36"/>
      <c r="AE93" s="36"/>
    </row>
    <row r="94" spans="1:63" s="11" customFormat="1" ht="29.25" customHeight="1">
      <c r="A94" s="155"/>
      <c r="B94" s="156"/>
      <c r="C94" s="157" t="s">
        <v>310</v>
      </c>
      <c r="D94" s="158" t="s">
        <v>61</v>
      </c>
      <c r="E94" s="158" t="s">
        <v>57</v>
      </c>
      <c r="F94" s="158" t="s">
        <v>58</v>
      </c>
      <c r="G94" s="158" t="s">
        <v>311</v>
      </c>
      <c r="H94" s="158" t="s">
        <v>312</v>
      </c>
      <c r="I94" s="158" t="s">
        <v>313</v>
      </c>
      <c r="J94" s="158" t="s">
        <v>291</v>
      </c>
      <c r="K94" s="159" t="s">
        <v>314</v>
      </c>
      <c r="L94" s="160"/>
      <c r="M94" s="70" t="s">
        <v>19</v>
      </c>
      <c r="N94" s="71" t="s">
        <v>46</v>
      </c>
      <c r="O94" s="71" t="s">
        <v>315</v>
      </c>
      <c r="P94" s="71" t="s">
        <v>316</v>
      </c>
      <c r="Q94" s="71" t="s">
        <v>317</v>
      </c>
      <c r="R94" s="71" t="s">
        <v>318</v>
      </c>
      <c r="S94" s="71" t="s">
        <v>319</v>
      </c>
      <c r="T94" s="72" t="s">
        <v>320</v>
      </c>
      <c r="U94" s="155"/>
      <c r="V94" s="155"/>
      <c r="W94" s="155"/>
      <c r="X94" s="155"/>
      <c r="Y94" s="155"/>
      <c r="Z94" s="155"/>
      <c r="AA94" s="155"/>
      <c r="AB94" s="155"/>
      <c r="AC94" s="155"/>
      <c r="AD94" s="155"/>
      <c r="AE94" s="155"/>
    </row>
    <row r="95" spans="1:63" s="2" customFormat="1" ht="22.9" customHeight="1">
      <c r="A95" s="36"/>
      <c r="B95" s="37"/>
      <c r="C95" s="77" t="s">
        <v>321</v>
      </c>
      <c r="D95" s="38"/>
      <c r="E95" s="38"/>
      <c r="F95" s="38"/>
      <c r="G95" s="38"/>
      <c r="H95" s="38"/>
      <c r="I95" s="38"/>
      <c r="J95" s="161">
        <f>BK95</f>
        <v>0</v>
      </c>
      <c r="K95" s="38"/>
      <c r="L95" s="41"/>
      <c r="M95" s="73"/>
      <c r="N95" s="162"/>
      <c r="O95" s="74"/>
      <c r="P95" s="163">
        <f>P96+P1864+P1911</f>
        <v>0</v>
      </c>
      <c r="Q95" s="74"/>
      <c r="R95" s="163">
        <f>R96+R1864+R1911</f>
        <v>652.87178589999996</v>
      </c>
      <c r="S95" s="74"/>
      <c r="T95" s="164">
        <f>T96+T1864+T1911</f>
        <v>2526.5281280000004</v>
      </c>
      <c r="U95" s="36"/>
      <c r="V95" s="36"/>
      <c r="W95" s="36"/>
      <c r="X95" s="36"/>
      <c r="Y95" s="36"/>
      <c r="Z95" s="36"/>
      <c r="AA95" s="36"/>
      <c r="AB95" s="36"/>
      <c r="AC95" s="36"/>
      <c r="AD95" s="36"/>
      <c r="AE95" s="36"/>
      <c r="AT95" s="19" t="s">
        <v>75</v>
      </c>
      <c r="AU95" s="19" t="s">
        <v>121</v>
      </c>
      <c r="BK95" s="165">
        <f>BK96+BK1864+BK1911</f>
        <v>0</v>
      </c>
    </row>
    <row r="96" spans="1:63" s="12" customFormat="1" ht="25.9" customHeight="1">
      <c r="B96" s="166"/>
      <c r="C96" s="167"/>
      <c r="D96" s="168" t="s">
        <v>75</v>
      </c>
      <c r="E96" s="169" t="s">
        <v>322</v>
      </c>
      <c r="F96" s="169" t="s">
        <v>323</v>
      </c>
      <c r="G96" s="167"/>
      <c r="H96" s="167"/>
      <c r="I96" s="170"/>
      <c r="J96" s="171">
        <f>BK96</f>
        <v>0</v>
      </c>
      <c r="K96" s="167"/>
      <c r="L96" s="172"/>
      <c r="M96" s="173"/>
      <c r="N96" s="174"/>
      <c r="O96" s="174"/>
      <c r="P96" s="175">
        <f>P97+P346+P594+P1092+P1143+P1161+P1621+P1692+P1696+P1778</f>
        <v>0</v>
      </c>
      <c r="Q96" s="174"/>
      <c r="R96" s="175">
        <f>R97+R346+R594+R1092+R1143+R1161+R1621+R1692+R1696+R1778</f>
        <v>652.30635288999997</v>
      </c>
      <c r="S96" s="174"/>
      <c r="T96" s="176">
        <f>T97+T346+T594+T1092+T1143+T1161+T1621+T1692+T1696+T1778</f>
        <v>2526.5281280000004</v>
      </c>
      <c r="AR96" s="177" t="s">
        <v>84</v>
      </c>
      <c r="AT96" s="178" t="s">
        <v>75</v>
      </c>
      <c r="AU96" s="178" t="s">
        <v>76</v>
      </c>
      <c r="AY96" s="177" t="s">
        <v>324</v>
      </c>
      <c r="BK96" s="179">
        <f>BK97+BK346+BK594+BK1092+BK1143+BK1161+BK1621+BK1692+BK1696+BK1778</f>
        <v>0</v>
      </c>
    </row>
    <row r="97" spans="1:65" s="12" customFormat="1" ht="22.9" customHeight="1">
      <c r="B97" s="166"/>
      <c r="C97" s="167"/>
      <c r="D97" s="168" t="s">
        <v>75</v>
      </c>
      <c r="E97" s="180" t="s">
        <v>84</v>
      </c>
      <c r="F97" s="180" t="s">
        <v>325</v>
      </c>
      <c r="G97" s="167"/>
      <c r="H97" s="167"/>
      <c r="I97" s="170"/>
      <c r="J97" s="181">
        <f>BK97</f>
        <v>0</v>
      </c>
      <c r="K97" s="167"/>
      <c r="L97" s="172"/>
      <c r="M97" s="173"/>
      <c r="N97" s="174"/>
      <c r="O97" s="174"/>
      <c r="P97" s="175">
        <f>SUM(P98:P345)</f>
        <v>0</v>
      </c>
      <c r="Q97" s="174"/>
      <c r="R97" s="175">
        <f>SUM(R98:R345)</f>
        <v>43.352501100000005</v>
      </c>
      <c r="S97" s="174"/>
      <c r="T97" s="176">
        <f>SUM(T98:T345)</f>
        <v>86.355000000000004</v>
      </c>
      <c r="AR97" s="177" t="s">
        <v>84</v>
      </c>
      <c r="AT97" s="178" t="s">
        <v>75</v>
      </c>
      <c r="AU97" s="178" t="s">
        <v>84</v>
      </c>
      <c r="AY97" s="177" t="s">
        <v>324</v>
      </c>
      <c r="BK97" s="179">
        <f>SUM(BK98:BK345)</f>
        <v>0</v>
      </c>
    </row>
    <row r="98" spans="1:65" s="2" customFormat="1" ht="14.45" customHeight="1">
      <c r="A98" s="36"/>
      <c r="B98" s="37"/>
      <c r="C98" s="182" t="s">
        <v>84</v>
      </c>
      <c r="D98" s="182" t="s">
        <v>326</v>
      </c>
      <c r="E98" s="183" t="s">
        <v>2267</v>
      </c>
      <c r="F98" s="184" t="s">
        <v>2268</v>
      </c>
      <c r="G98" s="185" t="s">
        <v>152</v>
      </c>
      <c r="H98" s="186">
        <v>45.45</v>
      </c>
      <c r="I98" s="187"/>
      <c r="J98" s="188">
        <f>ROUND(I98*H98,2)</f>
        <v>0</v>
      </c>
      <c r="K98" s="184" t="s">
        <v>329</v>
      </c>
      <c r="L98" s="41"/>
      <c r="M98" s="189" t="s">
        <v>19</v>
      </c>
      <c r="N98" s="190" t="s">
        <v>47</v>
      </c>
      <c r="O98" s="66"/>
      <c r="P98" s="191">
        <f>O98*H98</f>
        <v>0</v>
      </c>
      <c r="Q98" s="191">
        <v>0</v>
      </c>
      <c r="R98" s="191">
        <f>Q98*H98</f>
        <v>0</v>
      </c>
      <c r="S98" s="191">
        <v>1.9</v>
      </c>
      <c r="T98" s="192">
        <f>S98*H98</f>
        <v>86.355000000000004</v>
      </c>
      <c r="U98" s="36"/>
      <c r="V98" s="36"/>
      <c r="W98" s="36"/>
      <c r="X98" s="36"/>
      <c r="Y98" s="36"/>
      <c r="Z98" s="36"/>
      <c r="AA98" s="36"/>
      <c r="AB98" s="36"/>
      <c r="AC98" s="36"/>
      <c r="AD98" s="36"/>
      <c r="AE98" s="36"/>
      <c r="AR98" s="193" t="s">
        <v>330</v>
      </c>
      <c r="AT98" s="193" t="s">
        <v>326</v>
      </c>
      <c r="AU98" s="193" t="s">
        <v>87</v>
      </c>
      <c r="AY98" s="19" t="s">
        <v>324</v>
      </c>
      <c r="BE98" s="194">
        <f>IF(N98="základní",J98,0)</f>
        <v>0</v>
      </c>
      <c r="BF98" s="194">
        <f>IF(N98="snížená",J98,0)</f>
        <v>0</v>
      </c>
      <c r="BG98" s="194">
        <f>IF(N98="zákl. přenesená",J98,0)</f>
        <v>0</v>
      </c>
      <c r="BH98" s="194">
        <f>IF(N98="sníž. přenesená",J98,0)</f>
        <v>0</v>
      </c>
      <c r="BI98" s="194">
        <f>IF(N98="nulová",J98,0)</f>
        <v>0</v>
      </c>
      <c r="BJ98" s="19" t="s">
        <v>84</v>
      </c>
      <c r="BK98" s="194">
        <f>ROUND(I98*H98,2)</f>
        <v>0</v>
      </c>
      <c r="BL98" s="19" t="s">
        <v>330</v>
      </c>
      <c r="BM98" s="193" t="s">
        <v>2269</v>
      </c>
    </row>
    <row r="99" spans="1:65" s="2" customFormat="1" ht="19.5">
      <c r="A99" s="36"/>
      <c r="B99" s="37"/>
      <c r="C99" s="38"/>
      <c r="D99" s="195" t="s">
        <v>332</v>
      </c>
      <c r="E99" s="38"/>
      <c r="F99" s="196" t="s">
        <v>2270</v>
      </c>
      <c r="G99" s="38"/>
      <c r="H99" s="38"/>
      <c r="I99" s="197"/>
      <c r="J99" s="38"/>
      <c r="K99" s="38"/>
      <c r="L99" s="41"/>
      <c r="M99" s="198"/>
      <c r="N99" s="199"/>
      <c r="O99" s="66"/>
      <c r="P99" s="66"/>
      <c r="Q99" s="66"/>
      <c r="R99" s="66"/>
      <c r="S99" s="66"/>
      <c r="T99" s="67"/>
      <c r="U99" s="36"/>
      <c r="V99" s="36"/>
      <c r="W99" s="36"/>
      <c r="X99" s="36"/>
      <c r="Y99" s="36"/>
      <c r="Z99" s="36"/>
      <c r="AA99" s="36"/>
      <c r="AB99" s="36"/>
      <c r="AC99" s="36"/>
      <c r="AD99" s="36"/>
      <c r="AE99" s="36"/>
      <c r="AT99" s="19" t="s">
        <v>332</v>
      </c>
      <c r="AU99" s="19" t="s">
        <v>87</v>
      </c>
    </row>
    <row r="100" spans="1:65" s="2" customFormat="1" ht="273">
      <c r="A100" s="36"/>
      <c r="B100" s="37"/>
      <c r="C100" s="38"/>
      <c r="D100" s="195" t="s">
        <v>334</v>
      </c>
      <c r="E100" s="38"/>
      <c r="F100" s="200" t="s">
        <v>2271</v>
      </c>
      <c r="G100" s="38"/>
      <c r="H100" s="38"/>
      <c r="I100" s="197"/>
      <c r="J100" s="38"/>
      <c r="K100" s="38"/>
      <c r="L100" s="41"/>
      <c r="M100" s="198"/>
      <c r="N100" s="199"/>
      <c r="O100" s="66"/>
      <c r="P100" s="66"/>
      <c r="Q100" s="66"/>
      <c r="R100" s="66"/>
      <c r="S100" s="66"/>
      <c r="T100" s="67"/>
      <c r="U100" s="36"/>
      <c r="V100" s="36"/>
      <c r="W100" s="36"/>
      <c r="X100" s="36"/>
      <c r="Y100" s="36"/>
      <c r="Z100" s="36"/>
      <c r="AA100" s="36"/>
      <c r="AB100" s="36"/>
      <c r="AC100" s="36"/>
      <c r="AD100" s="36"/>
      <c r="AE100" s="36"/>
      <c r="AT100" s="19" t="s">
        <v>334</v>
      </c>
      <c r="AU100" s="19" t="s">
        <v>87</v>
      </c>
    </row>
    <row r="101" spans="1:65" s="15" customFormat="1" ht="11.25">
      <c r="B101" s="223"/>
      <c r="C101" s="224"/>
      <c r="D101" s="195" t="s">
        <v>336</v>
      </c>
      <c r="E101" s="225" t="s">
        <v>19</v>
      </c>
      <c r="F101" s="226" t="s">
        <v>2272</v>
      </c>
      <c r="G101" s="224"/>
      <c r="H101" s="225" t="s">
        <v>19</v>
      </c>
      <c r="I101" s="227"/>
      <c r="J101" s="224"/>
      <c r="K101" s="224"/>
      <c r="L101" s="228"/>
      <c r="M101" s="229"/>
      <c r="N101" s="230"/>
      <c r="O101" s="230"/>
      <c r="P101" s="230"/>
      <c r="Q101" s="230"/>
      <c r="R101" s="230"/>
      <c r="S101" s="230"/>
      <c r="T101" s="231"/>
      <c r="AT101" s="232" t="s">
        <v>336</v>
      </c>
      <c r="AU101" s="232" t="s">
        <v>87</v>
      </c>
      <c r="AV101" s="15" t="s">
        <v>84</v>
      </c>
      <c r="AW101" s="15" t="s">
        <v>37</v>
      </c>
      <c r="AX101" s="15" t="s">
        <v>76</v>
      </c>
      <c r="AY101" s="232" t="s">
        <v>324</v>
      </c>
    </row>
    <row r="102" spans="1:65" s="15" customFormat="1" ht="11.25">
      <c r="B102" s="223"/>
      <c r="C102" s="224"/>
      <c r="D102" s="195" t="s">
        <v>336</v>
      </c>
      <c r="E102" s="225" t="s">
        <v>19</v>
      </c>
      <c r="F102" s="226" t="s">
        <v>2273</v>
      </c>
      <c r="G102" s="224"/>
      <c r="H102" s="225" t="s">
        <v>19</v>
      </c>
      <c r="I102" s="227"/>
      <c r="J102" s="224"/>
      <c r="K102" s="224"/>
      <c r="L102" s="228"/>
      <c r="M102" s="229"/>
      <c r="N102" s="230"/>
      <c r="O102" s="230"/>
      <c r="P102" s="230"/>
      <c r="Q102" s="230"/>
      <c r="R102" s="230"/>
      <c r="S102" s="230"/>
      <c r="T102" s="231"/>
      <c r="AT102" s="232" t="s">
        <v>336</v>
      </c>
      <c r="AU102" s="232" t="s">
        <v>87</v>
      </c>
      <c r="AV102" s="15" t="s">
        <v>84</v>
      </c>
      <c r="AW102" s="15" t="s">
        <v>37</v>
      </c>
      <c r="AX102" s="15" t="s">
        <v>76</v>
      </c>
      <c r="AY102" s="232" t="s">
        <v>324</v>
      </c>
    </row>
    <row r="103" spans="1:65" s="13" customFormat="1" ht="11.25">
      <c r="B103" s="201"/>
      <c r="C103" s="202"/>
      <c r="D103" s="195" t="s">
        <v>336</v>
      </c>
      <c r="E103" s="203" t="s">
        <v>2235</v>
      </c>
      <c r="F103" s="204" t="s">
        <v>2274</v>
      </c>
      <c r="G103" s="202"/>
      <c r="H103" s="205">
        <v>45.45</v>
      </c>
      <c r="I103" s="206"/>
      <c r="J103" s="202"/>
      <c r="K103" s="202"/>
      <c r="L103" s="207"/>
      <c r="M103" s="208"/>
      <c r="N103" s="209"/>
      <c r="O103" s="209"/>
      <c r="P103" s="209"/>
      <c r="Q103" s="209"/>
      <c r="R103" s="209"/>
      <c r="S103" s="209"/>
      <c r="T103" s="210"/>
      <c r="AT103" s="211" t="s">
        <v>336</v>
      </c>
      <c r="AU103" s="211" t="s">
        <v>87</v>
      </c>
      <c r="AV103" s="13" t="s">
        <v>87</v>
      </c>
      <c r="AW103" s="13" t="s">
        <v>37</v>
      </c>
      <c r="AX103" s="13" t="s">
        <v>84</v>
      </c>
      <c r="AY103" s="211" t="s">
        <v>324</v>
      </c>
    </row>
    <row r="104" spans="1:65" s="2" customFormat="1" ht="14.45" customHeight="1">
      <c r="A104" s="36"/>
      <c r="B104" s="37"/>
      <c r="C104" s="182" t="s">
        <v>87</v>
      </c>
      <c r="D104" s="182" t="s">
        <v>326</v>
      </c>
      <c r="E104" s="183" t="s">
        <v>363</v>
      </c>
      <c r="F104" s="184" t="s">
        <v>364</v>
      </c>
      <c r="G104" s="185" t="s">
        <v>365</v>
      </c>
      <c r="H104" s="186">
        <v>160</v>
      </c>
      <c r="I104" s="187"/>
      <c r="J104" s="188">
        <f>ROUND(I104*H104,2)</f>
        <v>0</v>
      </c>
      <c r="K104" s="184" t="s">
        <v>329</v>
      </c>
      <c r="L104" s="41"/>
      <c r="M104" s="189" t="s">
        <v>19</v>
      </c>
      <c r="N104" s="190" t="s">
        <v>47</v>
      </c>
      <c r="O104" s="66"/>
      <c r="P104" s="191">
        <f>O104*H104</f>
        <v>0</v>
      </c>
      <c r="Q104" s="191">
        <v>0</v>
      </c>
      <c r="R104" s="191">
        <f>Q104*H104</f>
        <v>0</v>
      </c>
      <c r="S104" s="191">
        <v>0</v>
      </c>
      <c r="T104" s="192">
        <f>S104*H104</f>
        <v>0</v>
      </c>
      <c r="U104" s="36"/>
      <c r="V104" s="36"/>
      <c r="W104" s="36"/>
      <c r="X104" s="36"/>
      <c r="Y104" s="36"/>
      <c r="Z104" s="36"/>
      <c r="AA104" s="36"/>
      <c r="AB104" s="36"/>
      <c r="AC104" s="36"/>
      <c r="AD104" s="36"/>
      <c r="AE104" s="36"/>
      <c r="AR104" s="193" t="s">
        <v>330</v>
      </c>
      <c r="AT104" s="193" t="s">
        <v>326</v>
      </c>
      <c r="AU104" s="193" t="s">
        <v>87</v>
      </c>
      <c r="AY104" s="19" t="s">
        <v>324</v>
      </c>
      <c r="BE104" s="194">
        <f>IF(N104="základní",J104,0)</f>
        <v>0</v>
      </c>
      <c r="BF104" s="194">
        <f>IF(N104="snížená",J104,0)</f>
        <v>0</v>
      </c>
      <c r="BG104" s="194">
        <f>IF(N104="zákl. přenesená",J104,0)</f>
        <v>0</v>
      </c>
      <c r="BH104" s="194">
        <f>IF(N104="sníž. přenesená",J104,0)</f>
        <v>0</v>
      </c>
      <c r="BI104" s="194">
        <f>IF(N104="nulová",J104,0)</f>
        <v>0</v>
      </c>
      <c r="BJ104" s="19" t="s">
        <v>84</v>
      </c>
      <c r="BK104" s="194">
        <f>ROUND(I104*H104,2)</f>
        <v>0</v>
      </c>
      <c r="BL104" s="19" t="s">
        <v>330</v>
      </c>
      <c r="BM104" s="193" t="s">
        <v>2275</v>
      </c>
    </row>
    <row r="105" spans="1:65" s="2" customFormat="1" ht="11.25">
      <c r="A105" s="36"/>
      <c r="B105" s="37"/>
      <c r="C105" s="38"/>
      <c r="D105" s="195" t="s">
        <v>332</v>
      </c>
      <c r="E105" s="38"/>
      <c r="F105" s="196" t="s">
        <v>367</v>
      </c>
      <c r="G105" s="38"/>
      <c r="H105" s="38"/>
      <c r="I105" s="197"/>
      <c r="J105" s="38"/>
      <c r="K105" s="38"/>
      <c r="L105" s="41"/>
      <c r="M105" s="198"/>
      <c r="N105" s="199"/>
      <c r="O105" s="66"/>
      <c r="P105" s="66"/>
      <c r="Q105" s="66"/>
      <c r="R105" s="66"/>
      <c r="S105" s="66"/>
      <c r="T105" s="67"/>
      <c r="U105" s="36"/>
      <c r="V105" s="36"/>
      <c r="W105" s="36"/>
      <c r="X105" s="36"/>
      <c r="Y105" s="36"/>
      <c r="Z105" s="36"/>
      <c r="AA105" s="36"/>
      <c r="AB105" s="36"/>
      <c r="AC105" s="36"/>
      <c r="AD105" s="36"/>
      <c r="AE105" s="36"/>
      <c r="AT105" s="19" t="s">
        <v>332</v>
      </c>
      <c r="AU105" s="19" t="s">
        <v>87</v>
      </c>
    </row>
    <row r="106" spans="1:65" s="2" customFormat="1" ht="204.75">
      <c r="A106" s="36"/>
      <c r="B106" s="37"/>
      <c r="C106" s="38"/>
      <c r="D106" s="195" t="s">
        <v>334</v>
      </c>
      <c r="E106" s="38"/>
      <c r="F106" s="200" t="s">
        <v>368</v>
      </c>
      <c r="G106" s="38"/>
      <c r="H106" s="38"/>
      <c r="I106" s="197"/>
      <c r="J106" s="38"/>
      <c r="K106" s="38"/>
      <c r="L106" s="41"/>
      <c r="M106" s="198"/>
      <c r="N106" s="199"/>
      <c r="O106" s="66"/>
      <c r="P106" s="66"/>
      <c r="Q106" s="66"/>
      <c r="R106" s="66"/>
      <c r="S106" s="66"/>
      <c r="T106" s="67"/>
      <c r="U106" s="36"/>
      <c r="V106" s="36"/>
      <c r="W106" s="36"/>
      <c r="X106" s="36"/>
      <c r="Y106" s="36"/>
      <c r="Z106" s="36"/>
      <c r="AA106" s="36"/>
      <c r="AB106" s="36"/>
      <c r="AC106" s="36"/>
      <c r="AD106" s="36"/>
      <c r="AE106" s="36"/>
      <c r="AT106" s="19" t="s">
        <v>334</v>
      </c>
      <c r="AU106" s="19" t="s">
        <v>87</v>
      </c>
    </row>
    <row r="107" spans="1:65" s="13" customFormat="1" ht="11.25">
      <c r="B107" s="201"/>
      <c r="C107" s="202"/>
      <c r="D107" s="195" t="s">
        <v>336</v>
      </c>
      <c r="E107" s="203" t="s">
        <v>19</v>
      </c>
      <c r="F107" s="204" t="s">
        <v>2276</v>
      </c>
      <c r="G107" s="202"/>
      <c r="H107" s="205">
        <v>160</v>
      </c>
      <c r="I107" s="206"/>
      <c r="J107" s="202"/>
      <c r="K107" s="202"/>
      <c r="L107" s="207"/>
      <c r="M107" s="208"/>
      <c r="N107" s="209"/>
      <c r="O107" s="209"/>
      <c r="P107" s="209"/>
      <c r="Q107" s="209"/>
      <c r="R107" s="209"/>
      <c r="S107" s="209"/>
      <c r="T107" s="210"/>
      <c r="AT107" s="211" t="s">
        <v>336</v>
      </c>
      <c r="AU107" s="211" t="s">
        <v>87</v>
      </c>
      <c r="AV107" s="13" t="s">
        <v>87</v>
      </c>
      <c r="AW107" s="13" t="s">
        <v>37</v>
      </c>
      <c r="AX107" s="13" t="s">
        <v>84</v>
      </c>
      <c r="AY107" s="211" t="s">
        <v>324</v>
      </c>
    </row>
    <row r="108" spans="1:65" s="2" customFormat="1" ht="14.45" customHeight="1">
      <c r="A108" s="36"/>
      <c r="B108" s="37"/>
      <c r="C108" s="182" t="s">
        <v>343</v>
      </c>
      <c r="D108" s="182" t="s">
        <v>326</v>
      </c>
      <c r="E108" s="183" t="s">
        <v>371</v>
      </c>
      <c r="F108" s="184" t="s">
        <v>372</v>
      </c>
      <c r="G108" s="185" t="s">
        <v>373</v>
      </c>
      <c r="H108" s="186">
        <v>365</v>
      </c>
      <c r="I108" s="187"/>
      <c r="J108" s="188">
        <f>ROUND(I108*H108,2)</f>
        <v>0</v>
      </c>
      <c r="K108" s="184" t="s">
        <v>329</v>
      </c>
      <c r="L108" s="41"/>
      <c r="M108" s="189" t="s">
        <v>19</v>
      </c>
      <c r="N108" s="190" t="s">
        <v>47</v>
      </c>
      <c r="O108" s="66"/>
      <c r="P108" s="191">
        <f>O108*H108</f>
        <v>0</v>
      </c>
      <c r="Q108" s="191">
        <v>0</v>
      </c>
      <c r="R108" s="191">
        <f>Q108*H108</f>
        <v>0</v>
      </c>
      <c r="S108" s="191">
        <v>0</v>
      </c>
      <c r="T108" s="192">
        <f>S108*H108</f>
        <v>0</v>
      </c>
      <c r="U108" s="36"/>
      <c r="V108" s="36"/>
      <c r="W108" s="36"/>
      <c r="X108" s="36"/>
      <c r="Y108" s="36"/>
      <c r="Z108" s="36"/>
      <c r="AA108" s="36"/>
      <c r="AB108" s="36"/>
      <c r="AC108" s="36"/>
      <c r="AD108" s="36"/>
      <c r="AE108" s="36"/>
      <c r="AR108" s="193" t="s">
        <v>330</v>
      </c>
      <c r="AT108" s="193" t="s">
        <v>326</v>
      </c>
      <c r="AU108" s="193" t="s">
        <v>87</v>
      </c>
      <c r="AY108" s="19" t="s">
        <v>324</v>
      </c>
      <c r="BE108" s="194">
        <f>IF(N108="základní",J108,0)</f>
        <v>0</v>
      </c>
      <c r="BF108" s="194">
        <f>IF(N108="snížená",J108,0)</f>
        <v>0</v>
      </c>
      <c r="BG108" s="194">
        <f>IF(N108="zákl. přenesená",J108,0)</f>
        <v>0</v>
      </c>
      <c r="BH108" s="194">
        <f>IF(N108="sníž. přenesená",J108,0)</f>
        <v>0</v>
      </c>
      <c r="BI108" s="194">
        <f>IF(N108="nulová",J108,0)</f>
        <v>0</v>
      </c>
      <c r="BJ108" s="19" t="s">
        <v>84</v>
      </c>
      <c r="BK108" s="194">
        <f>ROUND(I108*H108,2)</f>
        <v>0</v>
      </c>
      <c r="BL108" s="19" t="s">
        <v>330</v>
      </c>
      <c r="BM108" s="193" t="s">
        <v>2277</v>
      </c>
    </row>
    <row r="109" spans="1:65" s="2" customFormat="1" ht="11.25">
      <c r="A109" s="36"/>
      <c r="B109" s="37"/>
      <c r="C109" s="38"/>
      <c r="D109" s="195" t="s">
        <v>332</v>
      </c>
      <c r="E109" s="38"/>
      <c r="F109" s="196" t="s">
        <v>375</v>
      </c>
      <c r="G109" s="38"/>
      <c r="H109" s="38"/>
      <c r="I109" s="197"/>
      <c r="J109" s="38"/>
      <c r="K109" s="38"/>
      <c r="L109" s="41"/>
      <c r="M109" s="198"/>
      <c r="N109" s="199"/>
      <c r="O109" s="66"/>
      <c r="P109" s="66"/>
      <c r="Q109" s="66"/>
      <c r="R109" s="66"/>
      <c r="S109" s="66"/>
      <c r="T109" s="67"/>
      <c r="U109" s="36"/>
      <c r="V109" s="36"/>
      <c r="W109" s="36"/>
      <c r="X109" s="36"/>
      <c r="Y109" s="36"/>
      <c r="Z109" s="36"/>
      <c r="AA109" s="36"/>
      <c r="AB109" s="36"/>
      <c r="AC109" s="36"/>
      <c r="AD109" s="36"/>
      <c r="AE109" s="36"/>
      <c r="AT109" s="19" t="s">
        <v>332</v>
      </c>
      <c r="AU109" s="19" t="s">
        <v>87</v>
      </c>
    </row>
    <row r="110" spans="1:65" s="2" customFormat="1" ht="126.75">
      <c r="A110" s="36"/>
      <c r="B110" s="37"/>
      <c r="C110" s="38"/>
      <c r="D110" s="195" t="s">
        <v>334</v>
      </c>
      <c r="E110" s="38"/>
      <c r="F110" s="200" t="s">
        <v>376</v>
      </c>
      <c r="G110" s="38"/>
      <c r="H110" s="38"/>
      <c r="I110" s="197"/>
      <c r="J110" s="38"/>
      <c r="K110" s="38"/>
      <c r="L110" s="41"/>
      <c r="M110" s="198"/>
      <c r="N110" s="199"/>
      <c r="O110" s="66"/>
      <c r="P110" s="66"/>
      <c r="Q110" s="66"/>
      <c r="R110" s="66"/>
      <c r="S110" s="66"/>
      <c r="T110" s="67"/>
      <c r="U110" s="36"/>
      <c r="V110" s="36"/>
      <c r="W110" s="36"/>
      <c r="X110" s="36"/>
      <c r="Y110" s="36"/>
      <c r="Z110" s="36"/>
      <c r="AA110" s="36"/>
      <c r="AB110" s="36"/>
      <c r="AC110" s="36"/>
      <c r="AD110" s="36"/>
      <c r="AE110" s="36"/>
      <c r="AT110" s="19" t="s">
        <v>334</v>
      </c>
      <c r="AU110" s="19" t="s">
        <v>87</v>
      </c>
    </row>
    <row r="111" spans="1:65" s="13" customFormat="1" ht="11.25">
      <c r="B111" s="201"/>
      <c r="C111" s="202"/>
      <c r="D111" s="195" t="s">
        <v>336</v>
      </c>
      <c r="E111" s="203" t="s">
        <v>19</v>
      </c>
      <c r="F111" s="204" t="s">
        <v>2278</v>
      </c>
      <c r="G111" s="202"/>
      <c r="H111" s="205">
        <v>365</v>
      </c>
      <c r="I111" s="206"/>
      <c r="J111" s="202"/>
      <c r="K111" s="202"/>
      <c r="L111" s="207"/>
      <c r="M111" s="208"/>
      <c r="N111" s="209"/>
      <c r="O111" s="209"/>
      <c r="P111" s="209"/>
      <c r="Q111" s="209"/>
      <c r="R111" s="209"/>
      <c r="S111" s="209"/>
      <c r="T111" s="210"/>
      <c r="AT111" s="211" t="s">
        <v>336</v>
      </c>
      <c r="AU111" s="211" t="s">
        <v>87</v>
      </c>
      <c r="AV111" s="13" t="s">
        <v>87</v>
      </c>
      <c r="AW111" s="13" t="s">
        <v>37</v>
      </c>
      <c r="AX111" s="13" t="s">
        <v>84</v>
      </c>
      <c r="AY111" s="211" t="s">
        <v>324</v>
      </c>
    </row>
    <row r="112" spans="1:65" s="2" customFormat="1" ht="14.45" customHeight="1">
      <c r="A112" s="36"/>
      <c r="B112" s="37"/>
      <c r="C112" s="182" t="s">
        <v>330</v>
      </c>
      <c r="D112" s="182" t="s">
        <v>326</v>
      </c>
      <c r="E112" s="183" t="s">
        <v>2279</v>
      </c>
      <c r="F112" s="184" t="s">
        <v>2280</v>
      </c>
      <c r="G112" s="185" t="s">
        <v>152</v>
      </c>
      <c r="H112" s="186">
        <v>90.8</v>
      </c>
      <c r="I112" s="187"/>
      <c r="J112" s="188">
        <f>ROUND(I112*H112,2)</f>
        <v>0</v>
      </c>
      <c r="K112" s="184" t="s">
        <v>329</v>
      </c>
      <c r="L112" s="41"/>
      <c r="M112" s="189" t="s">
        <v>19</v>
      </c>
      <c r="N112" s="190" t="s">
        <v>47</v>
      </c>
      <c r="O112" s="66"/>
      <c r="P112" s="191">
        <f>O112*H112</f>
        <v>0</v>
      </c>
      <c r="Q112" s="191">
        <v>0</v>
      </c>
      <c r="R112" s="191">
        <f>Q112*H112</f>
        <v>0</v>
      </c>
      <c r="S112" s="191">
        <v>0</v>
      </c>
      <c r="T112" s="192">
        <f>S112*H112</f>
        <v>0</v>
      </c>
      <c r="U112" s="36"/>
      <c r="V112" s="36"/>
      <c r="W112" s="36"/>
      <c r="X112" s="36"/>
      <c r="Y112" s="36"/>
      <c r="Z112" s="36"/>
      <c r="AA112" s="36"/>
      <c r="AB112" s="36"/>
      <c r="AC112" s="36"/>
      <c r="AD112" s="36"/>
      <c r="AE112" s="36"/>
      <c r="AR112" s="193" t="s">
        <v>330</v>
      </c>
      <c r="AT112" s="193" t="s">
        <v>326</v>
      </c>
      <c r="AU112" s="193" t="s">
        <v>87</v>
      </c>
      <c r="AY112" s="19" t="s">
        <v>324</v>
      </c>
      <c r="BE112" s="194">
        <f>IF(N112="základní",J112,0)</f>
        <v>0</v>
      </c>
      <c r="BF112" s="194">
        <f>IF(N112="snížená",J112,0)</f>
        <v>0</v>
      </c>
      <c r="BG112" s="194">
        <f>IF(N112="zákl. přenesená",J112,0)</f>
        <v>0</v>
      </c>
      <c r="BH112" s="194">
        <f>IF(N112="sníž. přenesená",J112,0)</f>
        <v>0</v>
      </c>
      <c r="BI112" s="194">
        <f>IF(N112="nulová",J112,0)</f>
        <v>0</v>
      </c>
      <c r="BJ112" s="19" t="s">
        <v>84</v>
      </c>
      <c r="BK112" s="194">
        <f>ROUND(I112*H112,2)</f>
        <v>0</v>
      </c>
      <c r="BL112" s="19" t="s">
        <v>330</v>
      </c>
      <c r="BM112" s="193" t="s">
        <v>2281</v>
      </c>
    </row>
    <row r="113" spans="1:65" s="2" customFormat="1" ht="11.25">
      <c r="A113" s="36"/>
      <c r="B113" s="37"/>
      <c r="C113" s="38"/>
      <c r="D113" s="195" t="s">
        <v>332</v>
      </c>
      <c r="E113" s="38"/>
      <c r="F113" s="196" t="s">
        <v>2282</v>
      </c>
      <c r="G113" s="38"/>
      <c r="H113" s="38"/>
      <c r="I113" s="197"/>
      <c r="J113" s="38"/>
      <c r="K113" s="38"/>
      <c r="L113" s="41"/>
      <c r="M113" s="198"/>
      <c r="N113" s="199"/>
      <c r="O113" s="66"/>
      <c r="P113" s="66"/>
      <c r="Q113" s="66"/>
      <c r="R113" s="66"/>
      <c r="S113" s="66"/>
      <c r="T113" s="67"/>
      <c r="U113" s="36"/>
      <c r="V113" s="36"/>
      <c r="W113" s="36"/>
      <c r="X113" s="36"/>
      <c r="Y113" s="36"/>
      <c r="Z113" s="36"/>
      <c r="AA113" s="36"/>
      <c r="AB113" s="36"/>
      <c r="AC113" s="36"/>
      <c r="AD113" s="36"/>
      <c r="AE113" s="36"/>
      <c r="AT113" s="19" t="s">
        <v>332</v>
      </c>
      <c r="AU113" s="19" t="s">
        <v>87</v>
      </c>
    </row>
    <row r="114" spans="1:65" s="2" customFormat="1" ht="146.25">
      <c r="A114" s="36"/>
      <c r="B114" s="37"/>
      <c r="C114" s="38"/>
      <c r="D114" s="195" t="s">
        <v>334</v>
      </c>
      <c r="E114" s="38"/>
      <c r="F114" s="200" t="s">
        <v>413</v>
      </c>
      <c r="G114" s="38"/>
      <c r="H114" s="38"/>
      <c r="I114" s="197"/>
      <c r="J114" s="38"/>
      <c r="K114" s="38"/>
      <c r="L114" s="41"/>
      <c r="M114" s="198"/>
      <c r="N114" s="199"/>
      <c r="O114" s="66"/>
      <c r="P114" s="66"/>
      <c r="Q114" s="66"/>
      <c r="R114" s="66"/>
      <c r="S114" s="66"/>
      <c r="T114" s="67"/>
      <c r="U114" s="36"/>
      <c r="V114" s="36"/>
      <c r="W114" s="36"/>
      <c r="X114" s="36"/>
      <c r="Y114" s="36"/>
      <c r="Z114" s="36"/>
      <c r="AA114" s="36"/>
      <c r="AB114" s="36"/>
      <c r="AC114" s="36"/>
      <c r="AD114" s="36"/>
      <c r="AE114" s="36"/>
      <c r="AT114" s="19" t="s">
        <v>334</v>
      </c>
      <c r="AU114" s="19" t="s">
        <v>87</v>
      </c>
    </row>
    <row r="115" spans="1:65" s="15" customFormat="1" ht="11.25">
      <c r="B115" s="223"/>
      <c r="C115" s="224"/>
      <c r="D115" s="195" t="s">
        <v>336</v>
      </c>
      <c r="E115" s="225" t="s">
        <v>19</v>
      </c>
      <c r="F115" s="226" t="s">
        <v>2283</v>
      </c>
      <c r="G115" s="224"/>
      <c r="H115" s="225" t="s">
        <v>19</v>
      </c>
      <c r="I115" s="227"/>
      <c r="J115" s="224"/>
      <c r="K115" s="224"/>
      <c r="L115" s="228"/>
      <c r="M115" s="229"/>
      <c r="N115" s="230"/>
      <c r="O115" s="230"/>
      <c r="P115" s="230"/>
      <c r="Q115" s="230"/>
      <c r="R115" s="230"/>
      <c r="S115" s="230"/>
      <c r="T115" s="231"/>
      <c r="AT115" s="232" t="s">
        <v>336</v>
      </c>
      <c r="AU115" s="232" t="s">
        <v>87</v>
      </c>
      <c r="AV115" s="15" t="s">
        <v>84</v>
      </c>
      <c r="AW115" s="15" t="s">
        <v>37</v>
      </c>
      <c r="AX115" s="15" t="s">
        <v>76</v>
      </c>
      <c r="AY115" s="232" t="s">
        <v>324</v>
      </c>
    </row>
    <row r="116" spans="1:65" s="13" customFormat="1" ht="11.25">
      <c r="B116" s="201"/>
      <c r="C116" s="202"/>
      <c r="D116" s="195" t="s">
        <v>336</v>
      </c>
      <c r="E116" s="203" t="s">
        <v>19</v>
      </c>
      <c r="F116" s="204" t="s">
        <v>2284</v>
      </c>
      <c r="G116" s="202"/>
      <c r="H116" s="205">
        <v>89.1</v>
      </c>
      <c r="I116" s="206"/>
      <c r="J116" s="202"/>
      <c r="K116" s="202"/>
      <c r="L116" s="207"/>
      <c r="M116" s="208"/>
      <c r="N116" s="209"/>
      <c r="O116" s="209"/>
      <c r="P116" s="209"/>
      <c r="Q116" s="209"/>
      <c r="R116" s="209"/>
      <c r="S116" s="209"/>
      <c r="T116" s="210"/>
      <c r="AT116" s="211" t="s">
        <v>336</v>
      </c>
      <c r="AU116" s="211" t="s">
        <v>87</v>
      </c>
      <c r="AV116" s="13" t="s">
        <v>87</v>
      </c>
      <c r="AW116" s="13" t="s">
        <v>37</v>
      </c>
      <c r="AX116" s="13" t="s">
        <v>76</v>
      </c>
      <c r="AY116" s="211" t="s">
        <v>324</v>
      </c>
    </row>
    <row r="117" spans="1:65" s="13" customFormat="1" ht="11.25">
      <c r="B117" s="201"/>
      <c r="C117" s="202"/>
      <c r="D117" s="195" t="s">
        <v>336</v>
      </c>
      <c r="E117" s="203" t="s">
        <v>19</v>
      </c>
      <c r="F117" s="204" t="s">
        <v>2285</v>
      </c>
      <c r="G117" s="202"/>
      <c r="H117" s="205">
        <v>4.05</v>
      </c>
      <c r="I117" s="206"/>
      <c r="J117" s="202"/>
      <c r="K117" s="202"/>
      <c r="L117" s="207"/>
      <c r="M117" s="208"/>
      <c r="N117" s="209"/>
      <c r="O117" s="209"/>
      <c r="P117" s="209"/>
      <c r="Q117" s="209"/>
      <c r="R117" s="209"/>
      <c r="S117" s="209"/>
      <c r="T117" s="210"/>
      <c r="AT117" s="211" t="s">
        <v>336</v>
      </c>
      <c r="AU117" s="211" t="s">
        <v>87</v>
      </c>
      <c r="AV117" s="13" t="s">
        <v>87</v>
      </c>
      <c r="AW117" s="13" t="s">
        <v>37</v>
      </c>
      <c r="AX117" s="13" t="s">
        <v>76</v>
      </c>
      <c r="AY117" s="211" t="s">
        <v>324</v>
      </c>
    </row>
    <row r="118" spans="1:65" s="13" customFormat="1" ht="11.25">
      <c r="B118" s="201"/>
      <c r="C118" s="202"/>
      <c r="D118" s="195" t="s">
        <v>336</v>
      </c>
      <c r="E118" s="203" t="s">
        <v>19</v>
      </c>
      <c r="F118" s="204" t="s">
        <v>2286</v>
      </c>
      <c r="G118" s="202"/>
      <c r="H118" s="205">
        <v>39.1</v>
      </c>
      <c r="I118" s="206"/>
      <c r="J118" s="202"/>
      <c r="K118" s="202"/>
      <c r="L118" s="207"/>
      <c r="M118" s="208"/>
      <c r="N118" s="209"/>
      <c r="O118" s="209"/>
      <c r="P118" s="209"/>
      <c r="Q118" s="209"/>
      <c r="R118" s="209"/>
      <c r="S118" s="209"/>
      <c r="T118" s="210"/>
      <c r="AT118" s="211" t="s">
        <v>336</v>
      </c>
      <c r="AU118" s="211" t="s">
        <v>87</v>
      </c>
      <c r="AV118" s="13" t="s">
        <v>87</v>
      </c>
      <c r="AW118" s="13" t="s">
        <v>37</v>
      </c>
      <c r="AX118" s="13" t="s">
        <v>76</v>
      </c>
      <c r="AY118" s="211" t="s">
        <v>324</v>
      </c>
    </row>
    <row r="119" spans="1:65" s="13" customFormat="1" ht="11.25">
      <c r="B119" s="201"/>
      <c r="C119" s="202"/>
      <c r="D119" s="195" t="s">
        <v>336</v>
      </c>
      <c r="E119" s="203" t="s">
        <v>19</v>
      </c>
      <c r="F119" s="204" t="s">
        <v>2287</v>
      </c>
      <c r="G119" s="202"/>
      <c r="H119" s="205">
        <v>39.1</v>
      </c>
      <c r="I119" s="206"/>
      <c r="J119" s="202"/>
      <c r="K119" s="202"/>
      <c r="L119" s="207"/>
      <c r="M119" s="208"/>
      <c r="N119" s="209"/>
      <c r="O119" s="209"/>
      <c r="P119" s="209"/>
      <c r="Q119" s="209"/>
      <c r="R119" s="209"/>
      <c r="S119" s="209"/>
      <c r="T119" s="210"/>
      <c r="AT119" s="211" t="s">
        <v>336</v>
      </c>
      <c r="AU119" s="211" t="s">
        <v>87</v>
      </c>
      <c r="AV119" s="13" t="s">
        <v>87</v>
      </c>
      <c r="AW119" s="13" t="s">
        <v>37</v>
      </c>
      <c r="AX119" s="13" t="s">
        <v>76</v>
      </c>
      <c r="AY119" s="211" t="s">
        <v>324</v>
      </c>
    </row>
    <row r="120" spans="1:65" s="13" customFormat="1" ht="11.25">
      <c r="B120" s="201"/>
      <c r="C120" s="202"/>
      <c r="D120" s="195" t="s">
        <v>336</v>
      </c>
      <c r="E120" s="203" t="s">
        <v>19</v>
      </c>
      <c r="F120" s="204" t="s">
        <v>2288</v>
      </c>
      <c r="G120" s="202"/>
      <c r="H120" s="205">
        <v>10.25</v>
      </c>
      <c r="I120" s="206"/>
      <c r="J120" s="202"/>
      <c r="K120" s="202"/>
      <c r="L120" s="207"/>
      <c r="M120" s="208"/>
      <c r="N120" s="209"/>
      <c r="O120" s="209"/>
      <c r="P120" s="209"/>
      <c r="Q120" s="209"/>
      <c r="R120" s="209"/>
      <c r="S120" s="209"/>
      <c r="T120" s="210"/>
      <c r="AT120" s="211" t="s">
        <v>336</v>
      </c>
      <c r="AU120" s="211" t="s">
        <v>87</v>
      </c>
      <c r="AV120" s="13" t="s">
        <v>87</v>
      </c>
      <c r="AW120" s="13" t="s">
        <v>37</v>
      </c>
      <c r="AX120" s="13" t="s">
        <v>76</v>
      </c>
      <c r="AY120" s="211" t="s">
        <v>324</v>
      </c>
    </row>
    <row r="121" spans="1:65" s="14" customFormat="1" ht="11.25">
      <c r="B121" s="212"/>
      <c r="C121" s="213"/>
      <c r="D121" s="195" t="s">
        <v>336</v>
      </c>
      <c r="E121" s="214" t="s">
        <v>2191</v>
      </c>
      <c r="F121" s="215" t="s">
        <v>349</v>
      </c>
      <c r="G121" s="213"/>
      <c r="H121" s="216">
        <v>181.6</v>
      </c>
      <c r="I121" s="217"/>
      <c r="J121" s="213"/>
      <c r="K121" s="213"/>
      <c r="L121" s="218"/>
      <c r="M121" s="219"/>
      <c r="N121" s="220"/>
      <c r="O121" s="220"/>
      <c r="P121" s="220"/>
      <c r="Q121" s="220"/>
      <c r="R121" s="220"/>
      <c r="S121" s="220"/>
      <c r="T121" s="221"/>
      <c r="AT121" s="222" t="s">
        <v>336</v>
      </c>
      <c r="AU121" s="222" t="s">
        <v>87</v>
      </c>
      <c r="AV121" s="14" t="s">
        <v>330</v>
      </c>
      <c r="AW121" s="14" t="s">
        <v>37</v>
      </c>
      <c r="AX121" s="14" t="s">
        <v>76</v>
      </c>
      <c r="AY121" s="222" t="s">
        <v>324</v>
      </c>
    </row>
    <row r="122" spans="1:65" s="13" customFormat="1" ht="11.25">
      <c r="B122" s="201"/>
      <c r="C122" s="202"/>
      <c r="D122" s="195" t="s">
        <v>336</v>
      </c>
      <c r="E122" s="203" t="s">
        <v>19</v>
      </c>
      <c r="F122" s="204" t="s">
        <v>2289</v>
      </c>
      <c r="G122" s="202"/>
      <c r="H122" s="205">
        <v>90.8</v>
      </c>
      <c r="I122" s="206"/>
      <c r="J122" s="202"/>
      <c r="K122" s="202"/>
      <c r="L122" s="207"/>
      <c r="M122" s="208"/>
      <c r="N122" s="209"/>
      <c r="O122" s="209"/>
      <c r="P122" s="209"/>
      <c r="Q122" s="209"/>
      <c r="R122" s="209"/>
      <c r="S122" s="209"/>
      <c r="T122" s="210"/>
      <c r="AT122" s="211" t="s">
        <v>336</v>
      </c>
      <c r="AU122" s="211" t="s">
        <v>87</v>
      </c>
      <c r="AV122" s="13" t="s">
        <v>87</v>
      </c>
      <c r="AW122" s="13" t="s">
        <v>37</v>
      </c>
      <c r="AX122" s="13" t="s">
        <v>84</v>
      </c>
      <c r="AY122" s="211" t="s">
        <v>324</v>
      </c>
    </row>
    <row r="123" spans="1:65" s="2" customFormat="1" ht="14.45" customHeight="1">
      <c r="A123" s="36"/>
      <c r="B123" s="37"/>
      <c r="C123" s="182" t="s">
        <v>220</v>
      </c>
      <c r="D123" s="182" t="s">
        <v>326</v>
      </c>
      <c r="E123" s="183" t="s">
        <v>2290</v>
      </c>
      <c r="F123" s="184" t="s">
        <v>2291</v>
      </c>
      <c r="G123" s="185" t="s">
        <v>152</v>
      </c>
      <c r="H123" s="186">
        <v>158</v>
      </c>
      <c r="I123" s="187"/>
      <c r="J123" s="188">
        <f>ROUND(I123*H123,2)</f>
        <v>0</v>
      </c>
      <c r="K123" s="184" t="s">
        <v>329</v>
      </c>
      <c r="L123" s="41"/>
      <c r="M123" s="189" t="s">
        <v>19</v>
      </c>
      <c r="N123" s="190" t="s">
        <v>47</v>
      </c>
      <c r="O123" s="66"/>
      <c r="P123" s="191">
        <f>O123*H123</f>
        <v>0</v>
      </c>
      <c r="Q123" s="191">
        <v>0</v>
      </c>
      <c r="R123" s="191">
        <f>Q123*H123</f>
        <v>0</v>
      </c>
      <c r="S123" s="191">
        <v>0</v>
      </c>
      <c r="T123" s="192">
        <f>S123*H123</f>
        <v>0</v>
      </c>
      <c r="U123" s="36"/>
      <c r="V123" s="36"/>
      <c r="W123" s="36"/>
      <c r="X123" s="36"/>
      <c r="Y123" s="36"/>
      <c r="Z123" s="36"/>
      <c r="AA123" s="36"/>
      <c r="AB123" s="36"/>
      <c r="AC123" s="36"/>
      <c r="AD123" s="36"/>
      <c r="AE123" s="36"/>
      <c r="AR123" s="193" t="s">
        <v>330</v>
      </c>
      <c r="AT123" s="193" t="s">
        <v>326</v>
      </c>
      <c r="AU123" s="193" t="s">
        <v>87</v>
      </c>
      <c r="AY123" s="19" t="s">
        <v>324</v>
      </c>
      <c r="BE123" s="194">
        <f>IF(N123="základní",J123,0)</f>
        <v>0</v>
      </c>
      <c r="BF123" s="194">
        <f>IF(N123="snížená",J123,0)</f>
        <v>0</v>
      </c>
      <c r="BG123" s="194">
        <f>IF(N123="zákl. přenesená",J123,0)</f>
        <v>0</v>
      </c>
      <c r="BH123" s="194">
        <f>IF(N123="sníž. přenesená",J123,0)</f>
        <v>0</v>
      </c>
      <c r="BI123" s="194">
        <f>IF(N123="nulová",J123,0)</f>
        <v>0</v>
      </c>
      <c r="BJ123" s="19" t="s">
        <v>84</v>
      </c>
      <c r="BK123" s="194">
        <f>ROUND(I123*H123,2)</f>
        <v>0</v>
      </c>
      <c r="BL123" s="19" t="s">
        <v>330</v>
      </c>
      <c r="BM123" s="193" t="s">
        <v>2292</v>
      </c>
    </row>
    <row r="124" spans="1:65" s="2" customFormat="1" ht="11.25">
      <c r="A124" s="36"/>
      <c r="B124" s="37"/>
      <c r="C124" s="38"/>
      <c r="D124" s="195" t="s">
        <v>332</v>
      </c>
      <c r="E124" s="38"/>
      <c r="F124" s="196" t="s">
        <v>2293</v>
      </c>
      <c r="G124" s="38"/>
      <c r="H124" s="38"/>
      <c r="I124" s="197"/>
      <c r="J124" s="38"/>
      <c r="K124" s="38"/>
      <c r="L124" s="41"/>
      <c r="M124" s="198"/>
      <c r="N124" s="199"/>
      <c r="O124" s="66"/>
      <c r="P124" s="66"/>
      <c r="Q124" s="66"/>
      <c r="R124" s="66"/>
      <c r="S124" s="66"/>
      <c r="T124" s="67"/>
      <c r="U124" s="36"/>
      <c r="V124" s="36"/>
      <c r="W124" s="36"/>
      <c r="X124" s="36"/>
      <c r="Y124" s="36"/>
      <c r="Z124" s="36"/>
      <c r="AA124" s="36"/>
      <c r="AB124" s="36"/>
      <c r="AC124" s="36"/>
      <c r="AD124" s="36"/>
      <c r="AE124" s="36"/>
      <c r="AT124" s="19" t="s">
        <v>332</v>
      </c>
      <c r="AU124" s="19" t="s">
        <v>87</v>
      </c>
    </row>
    <row r="125" spans="1:65" s="2" customFormat="1" ht="68.25">
      <c r="A125" s="36"/>
      <c r="B125" s="37"/>
      <c r="C125" s="38"/>
      <c r="D125" s="195" t="s">
        <v>334</v>
      </c>
      <c r="E125" s="38"/>
      <c r="F125" s="200" t="s">
        <v>2294</v>
      </c>
      <c r="G125" s="38"/>
      <c r="H125" s="38"/>
      <c r="I125" s="197"/>
      <c r="J125" s="38"/>
      <c r="K125" s="38"/>
      <c r="L125" s="41"/>
      <c r="M125" s="198"/>
      <c r="N125" s="199"/>
      <c r="O125" s="66"/>
      <c r="P125" s="66"/>
      <c r="Q125" s="66"/>
      <c r="R125" s="66"/>
      <c r="S125" s="66"/>
      <c r="T125" s="67"/>
      <c r="U125" s="36"/>
      <c r="V125" s="36"/>
      <c r="W125" s="36"/>
      <c r="X125" s="36"/>
      <c r="Y125" s="36"/>
      <c r="Z125" s="36"/>
      <c r="AA125" s="36"/>
      <c r="AB125" s="36"/>
      <c r="AC125" s="36"/>
      <c r="AD125" s="36"/>
      <c r="AE125" s="36"/>
      <c r="AT125" s="19" t="s">
        <v>334</v>
      </c>
      <c r="AU125" s="19" t="s">
        <v>87</v>
      </c>
    </row>
    <row r="126" spans="1:65" s="15" customFormat="1" ht="11.25">
      <c r="B126" s="223"/>
      <c r="C126" s="224"/>
      <c r="D126" s="195" t="s">
        <v>336</v>
      </c>
      <c r="E126" s="225" t="s">
        <v>19</v>
      </c>
      <c r="F126" s="226" t="s">
        <v>2295</v>
      </c>
      <c r="G126" s="224"/>
      <c r="H126" s="225" t="s">
        <v>19</v>
      </c>
      <c r="I126" s="227"/>
      <c r="J126" s="224"/>
      <c r="K126" s="224"/>
      <c r="L126" s="228"/>
      <c r="M126" s="229"/>
      <c r="N126" s="230"/>
      <c r="O126" s="230"/>
      <c r="P126" s="230"/>
      <c r="Q126" s="230"/>
      <c r="R126" s="230"/>
      <c r="S126" s="230"/>
      <c r="T126" s="231"/>
      <c r="AT126" s="232" t="s">
        <v>336</v>
      </c>
      <c r="AU126" s="232" t="s">
        <v>87</v>
      </c>
      <c r="AV126" s="15" t="s">
        <v>84</v>
      </c>
      <c r="AW126" s="15" t="s">
        <v>37</v>
      </c>
      <c r="AX126" s="15" t="s">
        <v>76</v>
      </c>
      <c r="AY126" s="232" t="s">
        <v>324</v>
      </c>
    </row>
    <row r="127" spans="1:65" s="15" customFormat="1" ht="11.25">
      <c r="B127" s="223"/>
      <c r="C127" s="224"/>
      <c r="D127" s="195" t="s">
        <v>336</v>
      </c>
      <c r="E127" s="225" t="s">
        <v>19</v>
      </c>
      <c r="F127" s="226" t="s">
        <v>2283</v>
      </c>
      <c r="G127" s="224"/>
      <c r="H127" s="225" t="s">
        <v>19</v>
      </c>
      <c r="I127" s="227"/>
      <c r="J127" s="224"/>
      <c r="K127" s="224"/>
      <c r="L127" s="228"/>
      <c r="M127" s="229"/>
      <c r="N127" s="230"/>
      <c r="O127" s="230"/>
      <c r="P127" s="230"/>
      <c r="Q127" s="230"/>
      <c r="R127" s="230"/>
      <c r="S127" s="230"/>
      <c r="T127" s="231"/>
      <c r="AT127" s="232" t="s">
        <v>336</v>
      </c>
      <c r="AU127" s="232" t="s">
        <v>87</v>
      </c>
      <c r="AV127" s="15" t="s">
        <v>84</v>
      </c>
      <c r="AW127" s="15" t="s">
        <v>37</v>
      </c>
      <c r="AX127" s="15" t="s">
        <v>76</v>
      </c>
      <c r="AY127" s="232" t="s">
        <v>324</v>
      </c>
    </row>
    <row r="128" spans="1:65" s="13" customFormat="1" ht="11.25">
      <c r="B128" s="201"/>
      <c r="C128" s="202"/>
      <c r="D128" s="195" t="s">
        <v>336</v>
      </c>
      <c r="E128" s="203" t="s">
        <v>19</v>
      </c>
      <c r="F128" s="204" t="s">
        <v>2296</v>
      </c>
      <c r="G128" s="202"/>
      <c r="H128" s="205">
        <v>316</v>
      </c>
      <c r="I128" s="206"/>
      <c r="J128" s="202"/>
      <c r="K128" s="202"/>
      <c r="L128" s="207"/>
      <c r="M128" s="208"/>
      <c r="N128" s="209"/>
      <c r="O128" s="209"/>
      <c r="P128" s="209"/>
      <c r="Q128" s="209"/>
      <c r="R128" s="209"/>
      <c r="S128" s="209"/>
      <c r="T128" s="210"/>
      <c r="AT128" s="211" t="s">
        <v>336</v>
      </c>
      <c r="AU128" s="211" t="s">
        <v>87</v>
      </c>
      <c r="AV128" s="13" t="s">
        <v>87</v>
      </c>
      <c r="AW128" s="13" t="s">
        <v>37</v>
      </c>
      <c r="AX128" s="13" t="s">
        <v>76</v>
      </c>
      <c r="AY128" s="211" t="s">
        <v>324</v>
      </c>
    </row>
    <row r="129" spans="1:65" s="14" customFormat="1" ht="11.25">
      <c r="B129" s="212"/>
      <c r="C129" s="213"/>
      <c r="D129" s="195" t="s">
        <v>336</v>
      </c>
      <c r="E129" s="214" t="s">
        <v>2255</v>
      </c>
      <c r="F129" s="215" t="s">
        <v>349</v>
      </c>
      <c r="G129" s="213"/>
      <c r="H129" s="216">
        <v>316</v>
      </c>
      <c r="I129" s="217"/>
      <c r="J129" s="213"/>
      <c r="K129" s="213"/>
      <c r="L129" s="218"/>
      <c r="M129" s="219"/>
      <c r="N129" s="220"/>
      <c r="O129" s="220"/>
      <c r="P129" s="220"/>
      <c r="Q129" s="220"/>
      <c r="R129" s="220"/>
      <c r="S129" s="220"/>
      <c r="T129" s="221"/>
      <c r="AT129" s="222" t="s">
        <v>336</v>
      </c>
      <c r="AU129" s="222" t="s">
        <v>87</v>
      </c>
      <c r="AV129" s="14" t="s">
        <v>330</v>
      </c>
      <c r="AW129" s="14" t="s">
        <v>37</v>
      </c>
      <c r="AX129" s="14" t="s">
        <v>76</v>
      </c>
      <c r="AY129" s="222" t="s">
        <v>324</v>
      </c>
    </row>
    <row r="130" spans="1:65" s="13" customFormat="1" ht="11.25">
      <c r="B130" s="201"/>
      <c r="C130" s="202"/>
      <c r="D130" s="195" t="s">
        <v>336</v>
      </c>
      <c r="E130" s="203" t="s">
        <v>19</v>
      </c>
      <c r="F130" s="204" t="s">
        <v>2297</v>
      </c>
      <c r="G130" s="202"/>
      <c r="H130" s="205">
        <v>158</v>
      </c>
      <c r="I130" s="206"/>
      <c r="J130" s="202"/>
      <c r="K130" s="202"/>
      <c r="L130" s="207"/>
      <c r="M130" s="208"/>
      <c r="N130" s="209"/>
      <c r="O130" s="209"/>
      <c r="P130" s="209"/>
      <c r="Q130" s="209"/>
      <c r="R130" s="209"/>
      <c r="S130" s="209"/>
      <c r="T130" s="210"/>
      <c r="AT130" s="211" t="s">
        <v>336</v>
      </c>
      <c r="AU130" s="211" t="s">
        <v>87</v>
      </c>
      <c r="AV130" s="13" t="s">
        <v>87</v>
      </c>
      <c r="AW130" s="13" t="s">
        <v>37</v>
      </c>
      <c r="AX130" s="13" t="s">
        <v>84</v>
      </c>
      <c r="AY130" s="211" t="s">
        <v>324</v>
      </c>
    </row>
    <row r="131" spans="1:65" s="2" customFormat="1" ht="14.45" customHeight="1">
      <c r="A131" s="36"/>
      <c r="B131" s="37"/>
      <c r="C131" s="182" t="s">
        <v>362</v>
      </c>
      <c r="D131" s="182" t="s">
        <v>326</v>
      </c>
      <c r="E131" s="183" t="s">
        <v>2298</v>
      </c>
      <c r="F131" s="184" t="s">
        <v>2299</v>
      </c>
      <c r="G131" s="185" t="s">
        <v>152</v>
      </c>
      <c r="H131" s="186">
        <v>90.8</v>
      </c>
      <c r="I131" s="187"/>
      <c r="J131" s="188">
        <f>ROUND(I131*H131,2)</f>
        <v>0</v>
      </c>
      <c r="K131" s="184" t="s">
        <v>329</v>
      </c>
      <c r="L131" s="41"/>
      <c r="M131" s="189" t="s">
        <v>19</v>
      </c>
      <c r="N131" s="190" t="s">
        <v>47</v>
      </c>
      <c r="O131" s="66"/>
      <c r="P131" s="191">
        <f>O131*H131</f>
        <v>0</v>
      </c>
      <c r="Q131" s="191">
        <v>0</v>
      </c>
      <c r="R131" s="191">
        <f>Q131*H131</f>
        <v>0</v>
      </c>
      <c r="S131" s="191">
        <v>0</v>
      </c>
      <c r="T131" s="192">
        <f>S131*H131</f>
        <v>0</v>
      </c>
      <c r="U131" s="36"/>
      <c r="V131" s="36"/>
      <c r="W131" s="36"/>
      <c r="X131" s="36"/>
      <c r="Y131" s="36"/>
      <c r="Z131" s="36"/>
      <c r="AA131" s="36"/>
      <c r="AB131" s="36"/>
      <c r="AC131" s="36"/>
      <c r="AD131" s="36"/>
      <c r="AE131" s="36"/>
      <c r="AR131" s="193" t="s">
        <v>330</v>
      </c>
      <c r="AT131" s="193" t="s">
        <v>326</v>
      </c>
      <c r="AU131" s="193" t="s">
        <v>87</v>
      </c>
      <c r="AY131" s="19" t="s">
        <v>324</v>
      </c>
      <c r="BE131" s="194">
        <f>IF(N131="základní",J131,0)</f>
        <v>0</v>
      </c>
      <c r="BF131" s="194">
        <f>IF(N131="snížená",J131,0)</f>
        <v>0</v>
      </c>
      <c r="BG131" s="194">
        <f>IF(N131="zákl. přenesená",J131,0)</f>
        <v>0</v>
      </c>
      <c r="BH131" s="194">
        <f>IF(N131="sníž. přenesená",J131,0)</f>
        <v>0</v>
      </c>
      <c r="BI131" s="194">
        <f>IF(N131="nulová",J131,0)</f>
        <v>0</v>
      </c>
      <c r="BJ131" s="19" t="s">
        <v>84</v>
      </c>
      <c r="BK131" s="194">
        <f>ROUND(I131*H131,2)</f>
        <v>0</v>
      </c>
      <c r="BL131" s="19" t="s">
        <v>330</v>
      </c>
      <c r="BM131" s="193" t="s">
        <v>2300</v>
      </c>
    </row>
    <row r="132" spans="1:65" s="2" customFormat="1" ht="11.25">
      <c r="A132" s="36"/>
      <c r="B132" s="37"/>
      <c r="C132" s="38"/>
      <c r="D132" s="195" t="s">
        <v>332</v>
      </c>
      <c r="E132" s="38"/>
      <c r="F132" s="196" t="s">
        <v>2301</v>
      </c>
      <c r="G132" s="38"/>
      <c r="H132" s="38"/>
      <c r="I132" s="197"/>
      <c r="J132" s="38"/>
      <c r="K132" s="38"/>
      <c r="L132" s="41"/>
      <c r="M132" s="198"/>
      <c r="N132" s="199"/>
      <c r="O132" s="66"/>
      <c r="P132" s="66"/>
      <c r="Q132" s="66"/>
      <c r="R132" s="66"/>
      <c r="S132" s="66"/>
      <c r="T132" s="67"/>
      <c r="U132" s="36"/>
      <c r="V132" s="36"/>
      <c r="W132" s="36"/>
      <c r="X132" s="36"/>
      <c r="Y132" s="36"/>
      <c r="Z132" s="36"/>
      <c r="AA132" s="36"/>
      <c r="AB132" s="36"/>
      <c r="AC132" s="36"/>
      <c r="AD132" s="36"/>
      <c r="AE132" s="36"/>
      <c r="AT132" s="19" t="s">
        <v>332</v>
      </c>
      <c r="AU132" s="19" t="s">
        <v>87</v>
      </c>
    </row>
    <row r="133" spans="1:65" s="2" customFormat="1" ht="146.25">
      <c r="A133" s="36"/>
      <c r="B133" s="37"/>
      <c r="C133" s="38"/>
      <c r="D133" s="195" t="s">
        <v>334</v>
      </c>
      <c r="E133" s="38"/>
      <c r="F133" s="200" t="s">
        <v>413</v>
      </c>
      <c r="G133" s="38"/>
      <c r="H133" s="38"/>
      <c r="I133" s="197"/>
      <c r="J133" s="38"/>
      <c r="K133" s="38"/>
      <c r="L133" s="41"/>
      <c r="M133" s="198"/>
      <c r="N133" s="199"/>
      <c r="O133" s="66"/>
      <c r="P133" s="66"/>
      <c r="Q133" s="66"/>
      <c r="R133" s="66"/>
      <c r="S133" s="66"/>
      <c r="T133" s="67"/>
      <c r="U133" s="36"/>
      <c r="V133" s="36"/>
      <c r="W133" s="36"/>
      <c r="X133" s="36"/>
      <c r="Y133" s="36"/>
      <c r="Z133" s="36"/>
      <c r="AA133" s="36"/>
      <c r="AB133" s="36"/>
      <c r="AC133" s="36"/>
      <c r="AD133" s="36"/>
      <c r="AE133" s="36"/>
      <c r="AT133" s="19" t="s">
        <v>334</v>
      </c>
      <c r="AU133" s="19" t="s">
        <v>87</v>
      </c>
    </row>
    <row r="134" spans="1:65" s="13" customFormat="1" ht="11.25">
      <c r="B134" s="201"/>
      <c r="C134" s="202"/>
      <c r="D134" s="195" t="s">
        <v>336</v>
      </c>
      <c r="E134" s="203" t="s">
        <v>19</v>
      </c>
      <c r="F134" s="204" t="s">
        <v>2302</v>
      </c>
      <c r="G134" s="202"/>
      <c r="H134" s="205">
        <v>90.8</v>
      </c>
      <c r="I134" s="206"/>
      <c r="J134" s="202"/>
      <c r="K134" s="202"/>
      <c r="L134" s="207"/>
      <c r="M134" s="208"/>
      <c r="N134" s="209"/>
      <c r="O134" s="209"/>
      <c r="P134" s="209"/>
      <c r="Q134" s="209"/>
      <c r="R134" s="209"/>
      <c r="S134" s="209"/>
      <c r="T134" s="210"/>
      <c r="AT134" s="211" t="s">
        <v>336</v>
      </c>
      <c r="AU134" s="211" t="s">
        <v>87</v>
      </c>
      <c r="AV134" s="13" t="s">
        <v>87</v>
      </c>
      <c r="AW134" s="13" t="s">
        <v>37</v>
      </c>
      <c r="AX134" s="13" t="s">
        <v>84</v>
      </c>
      <c r="AY134" s="211" t="s">
        <v>324</v>
      </c>
    </row>
    <row r="135" spans="1:65" s="2" customFormat="1" ht="14.45" customHeight="1">
      <c r="A135" s="36"/>
      <c r="B135" s="37"/>
      <c r="C135" s="182" t="s">
        <v>370</v>
      </c>
      <c r="D135" s="182" t="s">
        <v>326</v>
      </c>
      <c r="E135" s="183" t="s">
        <v>2303</v>
      </c>
      <c r="F135" s="184" t="s">
        <v>2304</v>
      </c>
      <c r="G135" s="185" t="s">
        <v>152</v>
      </c>
      <c r="H135" s="186">
        <v>158</v>
      </c>
      <c r="I135" s="187"/>
      <c r="J135" s="188">
        <f>ROUND(I135*H135,2)</f>
        <v>0</v>
      </c>
      <c r="K135" s="184" t="s">
        <v>329</v>
      </c>
      <c r="L135" s="41"/>
      <c r="M135" s="189" t="s">
        <v>19</v>
      </c>
      <c r="N135" s="190" t="s">
        <v>47</v>
      </c>
      <c r="O135" s="66"/>
      <c r="P135" s="191">
        <f>O135*H135</f>
        <v>0</v>
      </c>
      <c r="Q135" s="191">
        <v>0</v>
      </c>
      <c r="R135" s="191">
        <f>Q135*H135</f>
        <v>0</v>
      </c>
      <c r="S135" s="191">
        <v>0</v>
      </c>
      <c r="T135" s="192">
        <f>S135*H135</f>
        <v>0</v>
      </c>
      <c r="U135" s="36"/>
      <c r="V135" s="36"/>
      <c r="W135" s="36"/>
      <c r="X135" s="36"/>
      <c r="Y135" s="36"/>
      <c r="Z135" s="36"/>
      <c r="AA135" s="36"/>
      <c r="AB135" s="36"/>
      <c r="AC135" s="36"/>
      <c r="AD135" s="36"/>
      <c r="AE135" s="36"/>
      <c r="AR135" s="193" t="s">
        <v>330</v>
      </c>
      <c r="AT135" s="193" t="s">
        <v>326</v>
      </c>
      <c r="AU135" s="193" t="s">
        <v>87</v>
      </c>
      <c r="AY135" s="19" t="s">
        <v>324</v>
      </c>
      <c r="BE135" s="194">
        <f>IF(N135="základní",J135,0)</f>
        <v>0</v>
      </c>
      <c r="BF135" s="194">
        <f>IF(N135="snížená",J135,0)</f>
        <v>0</v>
      </c>
      <c r="BG135" s="194">
        <f>IF(N135="zákl. přenesená",J135,0)</f>
        <v>0</v>
      </c>
      <c r="BH135" s="194">
        <f>IF(N135="sníž. přenesená",J135,0)</f>
        <v>0</v>
      </c>
      <c r="BI135" s="194">
        <f>IF(N135="nulová",J135,0)</f>
        <v>0</v>
      </c>
      <c r="BJ135" s="19" t="s">
        <v>84</v>
      </c>
      <c r="BK135" s="194">
        <f>ROUND(I135*H135,2)</f>
        <v>0</v>
      </c>
      <c r="BL135" s="19" t="s">
        <v>330</v>
      </c>
      <c r="BM135" s="193" t="s">
        <v>2305</v>
      </c>
    </row>
    <row r="136" spans="1:65" s="2" customFormat="1" ht="11.25">
      <c r="A136" s="36"/>
      <c r="B136" s="37"/>
      <c r="C136" s="38"/>
      <c r="D136" s="195" t="s">
        <v>332</v>
      </c>
      <c r="E136" s="38"/>
      <c r="F136" s="196" t="s">
        <v>2306</v>
      </c>
      <c r="G136" s="38"/>
      <c r="H136" s="38"/>
      <c r="I136" s="197"/>
      <c r="J136" s="38"/>
      <c r="K136" s="38"/>
      <c r="L136" s="41"/>
      <c r="M136" s="198"/>
      <c r="N136" s="199"/>
      <c r="O136" s="66"/>
      <c r="P136" s="66"/>
      <c r="Q136" s="66"/>
      <c r="R136" s="66"/>
      <c r="S136" s="66"/>
      <c r="T136" s="67"/>
      <c r="U136" s="36"/>
      <c r="V136" s="36"/>
      <c r="W136" s="36"/>
      <c r="X136" s="36"/>
      <c r="Y136" s="36"/>
      <c r="Z136" s="36"/>
      <c r="AA136" s="36"/>
      <c r="AB136" s="36"/>
      <c r="AC136" s="36"/>
      <c r="AD136" s="36"/>
      <c r="AE136" s="36"/>
      <c r="AT136" s="19" t="s">
        <v>332</v>
      </c>
      <c r="AU136" s="19" t="s">
        <v>87</v>
      </c>
    </row>
    <row r="137" spans="1:65" s="2" customFormat="1" ht="68.25">
      <c r="A137" s="36"/>
      <c r="B137" s="37"/>
      <c r="C137" s="38"/>
      <c r="D137" s="195" t="s">
        <v>334</v>
      </c>
      <c r="E137" s="38"/>
      <c r="F137" s="200" t="s">
        <v>2294</v>
      </c>
      <c r="G137" s="38"/>
      <c r="H137" s="38"/>
      <c r="I137" s="197"/>
      <c r="J137" s="38"/>
      <c r="K137" s="38"/>
      <c r="L137" s="41"/>
      <c r="M137" s="198"/>
      <c r="N137" s="199"/>
      <c r="O137" s="66"/>
      <c r="P137" s="66"/>
      <c r="Q137" s="66"/>
      <c r="R137" s="66"/>
      <c r="S137" s="66"/>
      <c r="T137" s="67"/>
      <c r="U137" s="36"/>
      <c r="V137" s="36"/>
      <c r="W137" s="36"/>
      <c r="X137" s="36"/>
      <c r="Y137" s="36"/>
      <c r="Z137" s="36"/>
      <c r="AA137" s="36"/>
      <c r="AB137" s="36"/>
      <c r="AC137" s="36"/>
      <c r="AD137" s="36"/>
      <c r="AE137" s="36"/>
      <c r="AT137" s="19" t="s">
        <v>334</v>
      </c>
      <c r="AU137" s="19" t="s">
        <v>87</v>
      </c>
    </row>
    <row r="138" spans="1:65" s="13" customFormat="1" ht="11.25">
      <c r="B138" s="201"/>
      <c r="C138" s="202"/>
      <c r="D138" s="195" t="s">
        <v>336</v>
      </c>
      <c r="E138" s="203" t="s">
        <v>19</v>
      </c>
      <c r="F138" s="204" t="s">
        <v>2307</v>
      </c>
      <c r="G138" s="202"/>
      <c r="H138" s="205">
        <v>158</v>
      </c>
      <c r="I138" s="206"/>
      <c r="J138" s="202"/>
      <c r="K138" s="202"/>
      <c r="L138" s="207"/>
      <c r="M138" s="208"/>
      <c r="N138" s="209"/>
      <c r="O138" s="209"/>
      <c r="P138" s="209"/>
      <c r="Q138" s="209"/>
      <c r="R138" s="209"/>
      <c r="S138" s="209"/>
      <c r="T138" s="210"/>
      <c r="AT138" s="211" t="s">
        <v>336</v>
      </c>
      <c r="AU138" s="211" t="s">
        <v>87</v>
      </c>
      <c r="AV138" s="13" t="s">
        <v>87</v>
      </c>
      <c r="AW138" s="13" t="s">
        <v>37</v>
      </c>
      <c r="AX138" s="13" t="s">
        <v>84</v>
      </c>
      <c r="AY138" s="211" t="s">
        <v>324</v>
      </c>
    </row>
    <row r="139" spans="1:65" s="2" customFormat="1" ht="14.45" customHeight="1">
      <c r="A139" s="36"/>
      <c r="B139" s="37"/>
      <c r="C139" s="182" t="s">
        <v>378</v>
      </c>
      <c r="D139" s="182" t="s">
        <v>326</v>
      </c>
      <c r="E139" s="183" t="s">
        <v>2308</v>
      </c>
      <c r="F139" s="184" t="s">
        <v>2309</v>
      </c>
      <c r="G139" s="185" t="s">
        <v>152</v>
      </c>
      <c r="H139" s="186">
        <v>361.64699999999999</v>
      </c>
      <c r="I139" s="187"/>
      <c r="J139" s="188">
        <f>ROUND(I139*H139,2)</f>
        <v>0</v>
      </c>
      <c r="K139" s="184" t="s">
        <v>329</v>
      </c>
      <c r="L139" s="41"/>
      <c r="M139" s="189" t="s">
        <v>19</v>
      </c>
      <c r="N139" s="190" t="s">
        <v>47</v>
      </c>
      <c r="O139" s="66"/>
      <c r="P139" s="191">
        <f>O139*H139</f>
        <v>0</v>
      </c>
      <c r="Q139" s="191">
        <v>8.3000000000000001E-3</v>
      </c>
      <c r="R139" s="191">
        <f>Q139*H139</f>
        <v>3.0016701000000001</v>
      </c>
      <c r="S139" s="191">
        <v>0</v>
      </c>
      <c r="T139" s="192">
        <f>S139*H139</f>
        <v>0</v>
      </c>
      <c r="U139" s="36"/>
      <c r="V139" s="36"/>
      <c r="W139" s="36"/>
      <c r="X139" s="36"/>
      <c r="Y139" s="36"/>
      <c r="Z139" s="36"/>
      <c r="AA139" s="36"/>
      <c r="AB139" s="36"/>
      <c r="AC139" s="36"/>
      <c r="AD139" s="36"/>
      <c r="AE139" s="36"/>
      <c r="AR139" s="193" t="s">
        <v>330</v>
      </c>
      <c r="AT139" s="193" t="s">
        <v>326</v>
      </c>
      <c r="AU139" s="193" t="s">
        <v>87</v>
      </c>
      <c r="AY139" s="19" t="s">
        <v>324</v>
      </c>
      <c r="BE139" s="194">
        <f>IF(N139="základní",J139,0)</f>
        <v>0</v>
      </c>
      <c r="BF139" s="194">
        <f>IF(N139="snížená",J139,0)</f>
        <v>0</v>
      </c>
      <c r="BG139" s="194">
        <f>IF(N139="zákl. přenesená",J139,0)</f>
        <v>0</v>
      </c>
      <c r="BH139" s="194">
        <f>IF(N139="sníž. přenesená",J139,0)</f>
        <v>0</v>
      </c>
      <c r="BI139" s="194">
        <f>IF(N139="nulová",J139,0)</f>
        <v>0</v>
      </c>
      <c r="BJ139" s="19" t="s">
        <v>84</v>
      </c>
      <c r="BK139" s="194">
        <f>ROUND(I139*H139,2)</f>
        <v>0</v>
      </c>
      <c r="BL139" s="19" t="s">
        <v>330</v>
      </c>
      <c r="BM139" s="193" t="s">
        <v>2310</v>
      </c>
    </row>
    <row r="140" spans="1:65" s="2" customFormat="1" ht="11.25">
      <c r="A140" s="36"/>
      <c r="B140" s="37"/>
      <c r="C140" s="38"/>
      <c r="D140" s="195" t="s">
        <v>332</v>
      </c>
      <c r="E140" s="38"/>
      <c r="F140" s="196" t="s">
        <v>2311</v>
      </c>
      <c r="G140" s="38"/>
      <c r="H140" s="38"/>
      <c r="I140" s="197"/>
      <c r="J140" s="38"/>
      <c r="K140" s="38"/>
      <c r="L140" s="41"/>
      <c r="M140" s="198"/>
      <c r="N140" s="199"/>
      <c r="O140" s="66"/>
      <c r="P140" s="66"/>
      <c r="Q140" s="66"/>
      <c r="R140" s="66"/>
      <c r="S140" s="66"/>
      <c r="T140" s="67"/>
      <c r="U140" s="36"/>
      <c r="V140" s="36"/>
      <c r="W140" s="36"/>
      <c r="X140" s="36"/>
      <c r="Y140" s="36"/>
      <c r="Z140" s="36"/>
      <c r="AA140" s="36"/>
      <c r="AB140" s="36"/>
      <c r="AC140" s="36"/>
      <c r="AD140" s="36"/>
      <c r="AE140" s="36"/>
      <c r="AT140" s="19" t="s">
        <v>332</v>
      </c>
      <c r="AU140" s="19" t="s">
        <v>87</v>
      </c>
    </row>
    <row r="141" spans="1:65" s="2" customFormat="1" ht="68.25">
      <c r="A141" s="36"/>
      <c r="B141" s="37"/>
      <c r="C141" s="38"/>
      <c r="D141" s="195" t="s">
        <v>334</v>
      </c>
      <c r="E141" s="38"/>
      <c r="F141" s="200" t="s">
        <v>2294</v>
      </c>
      <c r="G141" s="38"/>
      <c r="H141" s="38"/>
      <c r="I141" s="197"/>
      <c r="J141" s="38"/>
      <c r="K141" s="38"/>
      <c r="L141" s="41"/>
      <c r="M141" s="198"/>
      <c r="N141" s="199"/>
      <c r="O141" s="66"/>
      <c r="P141" s="66"/>
      <c r="Q141" s="66"/>
      <c r="R141" s="66"/>
      <c r="S141" s="66"/>
      <c r="T141" s="67"/>
      <c r="U141" s="36"/>
      <c r="V141" s="36"/>
      <c r="W141" s="36"/>
      <c r="X141" s="36"/>
      <c r="Y141" s="36"/>
      <c r="Z141" s="36"/>
      <c r="AA141" s="36"/>
      <c r="AB141" s="36"/>
      <c r="AC141" s="36"/>
      <c r="AD141" s="36"/>
      <c r="AE141" s="36"/>
      <c r="AT141" s="19" t="s">
        <v>334</v>
      </c>
      <c r="AU141" s="19" t="s">
        <v>87</v>
      </c>
    </row>
    <row r="142" spans="1:65" s="15" customFormat="1" ht="11.25">
      <c r="B142" s="223"/>
      <c r="C142" s="224"/>
      <c r="D142" s="195" t="s">
        <v>336</v>
      </c>
      <c r="E142" s="225" t="s">
        <v>19</v>
      </c>
      <c r="F142" s="226" t="s">
        <v>2283</v>
      </c>
      <c r="G142" s="224"/>
      <c r="H142" s="225" t="s">
        <v>19</v>
      </c>
      <c r="I142" s="227"/>
      <c r="J142" s="224"/>
      <c r="K142" s="224"/>
      <c r="L142" s="228"/>
      <c r="M142" s="229"/>
      <c r="N142" s="230"/>
      <c r="O142" s="230"/>
      <c r="P142" s="230"/>
      <c r="Q142" s="230"/>
      <c r="R142" s="230"/>
      <c r="S142" s="230"/>
      <c r="T142" s="231"/>
      <c r="AT142" s="232" t="s">
        <v>336</v>
      </c>
      <c r="AU142" s="232" t="s">
        <v>87</v>
      </c>
      <c r="AV142" s="15" t="s">
        <v>84</v>
      </c>
      <c r="AW142" s="15" t="s">
        <v>37</v>
      </c>
      <c r="AX142" s="15" t="s">
        <v>76</v>
      </c>
      <c r="AY142" s="232" t="s">
        <v>324</v>
      </c>
    </row>
    <row r="143" spans="1:65" s="15" customFormat="1" ht="11.25">
      <c r="B143" s="223"/>
      <c r="C143" s="224"/>
      <c r="D143" s="195" t="s">
        <v>336</v>
      </c>
      <c r="E143" s="225" t="s">
        <v>19</v>
      </c>
      <c r="F143" s="226" t="s">
        <v>2312</v>
      </c>
      <c r="G143" s="224"/>
      <c r="H143" s="225" t="s">
        <v>19</v>
      </c>
      <c r="I143" s="227"/>
      <c r="J143" s="224"/>
      <c r="K143" s="224"/>
      <c r="L143" s="228"/>
      <c r="M143" s="229"/>
      <c r="N143" s="230"/>
      <c r="O143" s="230"/>
      <c r="P143" s="230"/>
      <c r="Q143" s="230"/>
      <c r="R143" s="230"/>
      <c r="S143" s="230"/>
      <c r="T143" s="231"/>
      <c r="AT143" s="232" t="s">
        <v>336</v>
      </c>
      <c r="AU143" s="232" t="s">
        <v>87</v>
      </c>
      <c r="AV143" s="15" t="s">
        <v>84</v>
      </c>
      <c r="AW143" s="15" t="s">
        <v>37</v>
      </c>
      <c r="AX143" s="15" t="s">
        <v>76</v>
      </c>
      <c r="AY143" s="232" t="s">
        <v>324</v>
      </c>
    </row>
    <row r="144" spans="1:65" s="13" customFormat="1" ht="11.25">
      <c r="B144" s="201"/>
      <c r="C144" s="202"/>
      <c r="D144" s="195" t="s">
        <v>336</v>
      </c>
      <c r="E144" s="203" t="s">
        <v>19</v>
      </c>
      <c r="F144" s="204" t="s">
        <v>2313</v>
      </c>
      <c r="G144" s="202"/>
      <c r="H144" s="205">
        <v>39.75</v>
      </c>
      <c r="I144" s="206"/>
      <c r="J144" s="202"/>
      <c r="K144" s="202"/>
      <c r="L144" s="207"/>
      <c r="M144" s="208"/>
      <c r="N144" s="209"/>
      <c r="O144" s="209"/>
      <c r="P144" s="209"/>
      <c r="Q144" s="209"/>
      <c r="R144" s="209"/>
      <c r="S144" s="209"/>
      <c r="T144" s="210"/>
      <c r="AT144" s="211" t="s">
        <v>336</v>
      </c>
      <c r="AU144" s="211" t="s">
        <v>87</v>
      </c>
      <c r="AV144" s="13" t="s">
        <v>87</v>
      </c>
      <c r="AW144" s="13" t="s">
        <v>37</v>
      </c>
      <c r="AX144" s="13" t="s">
        <v>76</v>
      </c>
      <c r="AY144" s="211" t="s">
        <v>324</v>
      </c>
    </row>
    <row r="145" spans="1:65" s="13" customFormat="1" ht="11.25">
      <c r="B145" s="201"/>
      <c r="C145" s="202"/>
      <c r="D145" s="195" t="s">
        <v>336</v>
      </c>
      <c r="E145" s="203" t="s">
        <v>19</v>
      </c>
      <c r="F145" s="204" t="s">
        <v>2314</v>
      </c>
      <c r="G145" s="202"/>
      <c r="H145" s="205">
        <v>113.73</v>
      </c>
      <c r="I145" s="206"/>
      <c r="J145" s="202"/>
      <c r="K145" s="202"/>
      <c r="L145" s="207"/>
      <c r="M145" s="208"/>
      <c r="N145" s="209"/>
      <c r="O145" s="209"/>
      <c r="P145" s="209"/>
      <c r="Q145" s="209"/>
      <c r="R145" s="209"/>
      <c r="S145" s="209"/>
      <c r="T145" s="210"/>
      <c r="AT145" s="211" t="s">
        <v>336</v>
      </c>
      <c r="AU145" s="211" t="s">
        <v>87</v>
      </c>
      <c r="AV145" s="13" t="s">
        <v>87</v>
      </c>
      <c r="AW145" s="13" t="s">
        <v>37</v>
      </c>
      <c r="AX145" s="13" t="s">
        <v>76</v>
      </c>
      <c r="AY145" s="211" t="s">
        <v>324</v>
      </c>
    </row>
    <row r="146" spans="1:65" s="13" customFormat="1" ht="11.25">
      <c r="B146" s="201"/>
      <c r="C146" s="202"/>
      <c r="D146" s="195" t="s">
        <v>336</v>
      </c>
      <c r="E146" s="203" t="s">
        <v>19</v>
      </c>
      <c r="F146" s="204" t="s">
        <v>2315</v>
      </c>
      <c r="G146" s="202"/>
      <c r="H146" s="205">
        <v>48.826999999999998</v>
      </c>
      <c r="I146" s="206"/>
      <c r="J146" s="202"/>
      <c r="K146" s="202"/>
      <c r="L146" s="207"/>
      <c r="M146" s="208"/>
      <c r="N146" s="209"/>
      <c r="O146" s="209"/>
      <c r="P146" s="209"/>
      <c r="Q146" s="209"/>
      <c r="R146" s="209"/>
      <c r="S146" s="209"/>
      <c r="T146" s="210"/>
      <c r="AT146" s="211" t="s">
        <v>336</v>
      </c>
      <c r="AU146" s="211" t="s">
        <v>87</v>
      </c>
      <c r="AV146" s="13" t="s">
        <v>87</v>
      </c>
      <c r="AW146" s="13" t="s">
        <v>37</v>
      </c>
      <c r="AX146" s="13" t="s">
        <v>76</v>
      </c>
      <c r="AY146" s="211" t="s">
        <v>324</v>
      </c>
    </row>
    <row r="147" spans="1:65" s="13" customFormat="1" ht="11.25">
      <c r="B147" s="201"/>
      <c r="C147" s="202"/>
      <c r="D147" s="195" t="s">
        <v>336</v>
      </c>
      <c r="E147" s="203" t="s">
        <v>19</v>
      </c>
      <c r="F147" s="204" t="s">
        <v>2316</v>
      </c>
      <c r="G147" s="202"/>
      <c r="H147" s="205">
        <v>146.65100000000001</v>
      </c>
      <c r="I147" s="206"/>
      <c r="J147" s="202"/>
      <c r="K147" s="202"/>
      <c r="L147" s="207"/>
      <c r="M147" s="208"/>
      <c r="N147" s="209"/>
      <c r="O147" s="209"/>
      <c r="P147" s="209"/>
      <c r="Q147" s="209"/>
      <c r="R147" s="209"/>
      <c r="S147" s="209"/>
      <c r="T147" s="210"/>
      <c r="AT147" s="211" t="s">
        <v>336</v>
      </c>
      <c r="AU147" s="211" t="s">
        <v>87</v>
      </c>
      <c r="AV147" s="13" t="s">
        <v>87</v>
      </c>
      <c r="AW147" s="13" t="s">
        <v>37</v>
      </c>
      <c r="AX147" s="13" t="s">
        <v>76</v>
      </c>
      <c r="AY147" s="211" t="s">
        <v>324</v>
      </c>
    </row>
    <row r="148" spans="1:65" s="13" customFormat="1" ht="11.25">
      <c r="B148" s="201"/>
      <c r="C148" s="202"/>
      <c r="D148" s="195" t="s">
        <v>336</v>
      </c>
      <c r="E148" s="203" t="s">
        <v>19</v>
      </c>
      <c r="F148" s="204" t="s">
        <v>2317</v>
      </c>
      <c r="G148" s="202"/>
      <c r="H148" s="205">
        <v>95.094999999999999</v>
      </c>
      <c r="I148" s="206"/>
      <c r="J148" s="202"/>
      <c r="K148" s="202"/>
      <c r="L148" s="207"/>
      <c r="M148" s="208"/>
      <c r="N148" s="209"/>
      <c r="O148" s="209"/>
      <c r="P148" s="209"/>
      <c r="Q148" s="209"/>
      <c r="R148" s="209"/>
      <c r="S148" s="209"/>
      <c r="T148" s="210"/>
      <c r="AT148" s="211" t="s">
        <v>336</v>
      </c>
      <c r="AU148" s="211" t="s">
        <v>87</v>
      </c>
      <c r="AV148" s="13" t="s">
        <v>87</v>
      </c>
      <c r="AW148" s="13" t="s">
        <v>37</v>
      </c>
      <c r="AX148" s="13" t="s">
        <v>76</v>
      </c>
      <c r="AY148" s="211" t="s">
        <v>324</v>
      </c>
    </row>
    <row r="149" spans="1:65" s="13" customFormat="1" ht="11.25">
      <c r="B149" s="201"/>
      <c r="C149" s="202"/>
      <c r="D149" s="195" t="s">
        <v>336</v>
      </c>
      <c r="E149" s="203" t="s">
        <v>19</v>
      </c>
      <c r="F149" s="204" t="s">
        <v>2318</v>
      </c>
      <c r="G149" s="202"/>
      <c r="H149" s="205">
        <v>72.584999999999994</v>
      </c>
      <c r="I149" s="206"/>
      <c r="J149" s="202"/>
      <c r="K149" s="202"/>
      <c r="L149" s="207"/>
      <c r="M149" s="208"/>
      <c r="N149" s="209"/>
      <c r="O149" s="209"/>
      <c r="P149" s="209"/>
      <c r="Q149" s="209"/>
      <c r="R149" s="209"/>
      <c r="S149" s="209"/>
      <c r="T149" s="210"/>
      <c r="AT149" s="211" t="s">
        <v>336</v>
      </c>
      <c r="AU149" s="211" t="s">
        <v>87</v>
      </c>
      <c r="AV149" s="13" t="s">
        <v>87</v>
      </c>
      <c r="AW149" s="13" t="s">
        <v>37</v>
      </c>
      <c r="AX149" s="13" t="s">
        <v>76</v>
      </c>
      <c r="AY149" s="211" t="s">
        <v>324</v>
      </c>
    </row>
    <row r="150" spans="1:65" s="14" customFormat="1" ht="11.25">
      <c r="B150" s="212"/>
      <c r="C150" s="213"/>
      <c r="D150" s="195" t="s">
        <v>336</v>
      </c>
      <c r="E150" s="214" t="s">
        <v>2258</v>
      </c>
      <c r="F150" s="215" t="s">
        <v>349</v>
      </c>
      <c r="G150" s="213"/>
      <c r="H150" s="216">
        <v>516.63800000000003</v>
      </c>
      <c r="I150" s="217"/>
      <c r="J150" s="213"/>
      <c r="K150" s="213"/>
      <c r="L150" s="218"/>
      <c r="M150" s="219"/>
      <c r="N150" s="220"/>
      <c r="O150" s="220"/>
      <c r="P150" s="220"/>
      <c r="Q150" s="220"/>
      <c r="R150" s="220"/>
      <c r="S150" s="220"/>
      <c r="T150" s="221"/>
      <c r="AT150" s="222" t="s">
        <v>336</v>
      </c>
      <c r="AU150" s="222" t="s">
        <v>87</v>
      </c>
      <c r="AV150" s="14" t="s">
        <v>330</v>
      </c>
      <c r="AW150" s="14" t="s">
        <v>37</v>
      </c>
      <c r="AX150" s="14" t="s">
        <v>76</v>
      </c>
      <c r="AY150" s="222" t="s">
        <v>324</v>
      </c>
    </row>
    <row r="151" spans="1:65" s="13" customFormat="1" ht="11.25">
      <c r="B151" s="201"/>
      <c r="C151" s="202"/>
      <c r="D151" s="195" t="s">
        <v>336</v>
      </c>
      <c r="E151" s="203" t="s">
        <v>19</v>
      </c>
      <c r="F151" s="204" t="s">
        <v>2319</v>
      </c>
      <c r="G151" s="202"/>
      <c r="H151" s="205">
        <v>361.64699999999999</v>
      </c>
      <c r="I151" s="206"/>
      <c r="J151" s="202"/>
      <c r="K151" s="202"/>
      <c r="L151" s="207"/>
      <c r="M151" s="208"/>
      <c r="N151" s="209"/>
      <c r="O151" s="209"/>
      <c r="P151" s="209"/>
      <c r="Q151" s="209"/>
      <c r="R151" s="209"/>
      <c r="S151" s="209"/>
      <c r="T151" s="210"/>
      <c r="AT151" s="211" t="s">
        <v>336</v>
      </c>
      <c r="AU151" s="211" t="s">
        <v>87</v>
      </c>
      <c r="AV151" s="13" t="s">
        <v>87</v>
      </c>
      <c r="AW151" s="13" t="s">
        <v>37</v>
      </c>
      <c r="AX151" s="13" t="s">
        <v>84</v>
      </c>
      <c r="AY151" s="211" t="s">
        <v>324</v>
      </c>
    </row>
    <row r="152" spans="1:65" s="2" customFormat="1" ht="14.45" customHeight="1">
      <c r="A152" s="36"/>
      <c r="B152" s="37"/>
      <c r="C152" s="182" t="s">
        <v>408</v>
      </c>
      <c r="D152" s="182" t="s">
        <v>326</v>
      </c>
      <c r="E152" s="183" t="s">
        <v>565</v>
      </c>
      <c r="F152" s="184" t="s">
        <v>566</v>
      </c>
      <c r="G152" s="185" t="s">
        <v>152</v>
      </c>
      <c r="H152" s="186">
        <v>154.99100000000001</v>
      </c>
      <c r="I152" s="187"/>
      <c r="J152" s="188">
        <f>ROUND(I152*H152,2)</f>
        <v>0</v>
      </c>
      <c r="K152" s="184" t="s">
        <v>329</v>
      </c>
      <c r="L152" s="41"/>
      <c r="M152" s="189" t="s">
        <v>19</v>
      </c>
      <c r="N152" s="190" t="s">
        <v>47</v>
      </c>
      <c r="O152" s="66"/>
      <c r="P152" s="191">
        <f>O152*H152</f>
        <v>0</v>
      </c>
      <c r="Q152" s="191">
        <v>0</v>
      </c>
      <c r="R152" s="191">
        <f>Q152*H152</f>
        <v>0</v>
      </c>
      <c r="S152" s="191">
        <v>0</v>
      </c>
      <c r="T152" s="192">
        <f>S152*H152</f>
        <v>0</v>
      </c>
      <c r="U152" s="36"/>
      <c r="V152" s="36"/>
      <c r="W152" s="36"/>
      <c r="X152" s="36"/>
      <c r="Y152" s="36"/>
      <c r="Z152" s="36"/>
      <c r="AA152" s="36"/>
      <c r="AB152" s="36"/>
      <c r="AC152" s="36"/>
      <c r="AD152" s="36"/>
      <c r="AE152" s="36"/>
      <c r="AR152" s="193" t="s">
        <v>330</v>
      </c>
      <c r="AT152" s="193" t="s">
        <v>326</v>
      </c>
      <c r="AU152" s="193" t="s">
        <v>87</v>
      </c>
      <c r="AY152" s="19" t="s">
        <v>324</v>
      </c>
      <c r="BE152" s="194">
        <f>IF(N152="základní",J152,0)</f>
        <v>0</v>
      </c>
      <c r="BF152" s="194">
        <f>IF(N152="snížená",J152,0)</f>
        <v>0</v>
      </c>
      <c r="BG152" s="194">
        <f>IF(N152="zákl. přenesená",J152,0)</f>
        <v>0</v>
      </c>
      <c r="BH152" s="194">
        <f>IF(N152="sníž. přenesená",J152,0)</f>
        <v>0</v>
      </c>
      <c r="BI152" s="194">
        <f>IF(N152="nulová",J152,0)</f>
        <v>0</v>
      </c>
      <c r="BJ152" s="19" t="s">
        <v>84</v>
      </c>
      <c r="BK152" s="194">
        <f>ROUND(I152*H152,2)</f>
        <v>0</v>
      </c>
      <c r="BL152" s="19" t="s">
        <v>330</v>
      </c>
      <c r="BM152" s="193" t="s">
        <v>2320</v>
      </c>
    </row>
    <row r="153" spans="1:65" s="2" customFormat="1" ht="19.5">
      <c r="A153" s="36"/>
      <c r="B153" s="37"/>
      <c r="C153" s="38"/>
      <c r="D153" s="195" t="s">
        <v>332</v>
      </c>
      <c r="E153" s="38"/>
      <c r="F153" s="196" t="s">
        <v>568</v>
      </c>
      <c r="G153" s="38"/>
      <c r="H153" s="38"/>
      <c r="I153" s="197"/>
      <c r="J153" s="38"/>
      <c r="K153" s="38"/>
      <c r="L153" s="41"/>
      <c r="M153" s="198"/>
      <c r="N153" s="199"/>
      <c r="O153" s="66"/>
      <c r="P153" s="66"/>
      <c r="Q153" s="66"/>
      <c r="R153" s="66"/>
      <c r="S153" s="66"/>
      <c r="T153" s="67"/>
      <c r="U153" s="36"/>
      <c r="V153" s="36"/>
      <c r="W153" s="36"/>
      <c r="X153" s="36"/>
      <c r="Y153" s="36"/>
      <c r="Z153" s="36"/>
      <c r="AA153" s="36"/>
      <c r="AB153" s="36"/>
      <c r="AC153" s="36"/>
      <c r="AD153" s="36"/>
      <c r="AE153" s="36"/>
      <c r="AT153" s="19" t="s">
        <v>332</v>
      </c>
      <c r="AU153" s="19" t="s">
        <v>87</v>
      </c>
    </row>
    <row r="154" spans="1:65" s="2" customFormat="1" ht="97.5">
      <c r="A154" s="36"/>
      <c r="B154" s="37"/>
      <c r="C154" s="38"/>
      <c r="D154" s="195" t="s">
        <v>334</v>
      </c>
      <c r="E154" s="38"/>
      <c r="F154" s="200" t="s">
        <v>569</v>
      </c>
      <c r="G154" s="38"/>
      <c r="H154" s="38"/>
      <c r="I154" s="197"/>
      <c r="J154" s="38"/>
      <c r="K154" s="38"/>
      <c r="L154" s="41"/>
      <c r="M154" s="198"/>
      <c r="N154" s="199"/>
      <c r="O154" s="66"/>
      <c r="P154" s="66"/>
      <c r="Q154" s="66"/>
      <c r="R154" s="66"/>
      <c r="S154" s="66"/>
      <c r="T154" s="67"/>
      <c r="U154" s="36"/>
      <c r="V154" s="36"/>
      <c r="W154" s="36"/>
      <c r="X154" s="36"/>
      <c r="Y154" s="36"/>
      <c r="Z154" s="36"/>
      <c r="AA154" s="36"/>
      <c r="AB154" s="36"/>
      <c r="AC154" s="36"/>
      <c r="AD154" s="36"/>
      <c r="AE154" s="36"/>
      <c r="AT154" s="19" t="s">
        <v>334</v>
      </c>
      <c r="AU154" s="19" t="s">
        <v>87</v>
      </c>
    </row>
    <row r="155" spans="1:65" s="13" customFormat="1" ht="11.25">
      <c r="B155" s="201"/>
      <c r="C155" s="202"/>
      <c r="D155" s="195" t="s">
        <v>336</v>
      </c>
      <c r="E155" s="203" t="s">
        <v>19</v>
      </c>
      <c r="F155" s="204" t="s">
        <v>2321</v>
      </c>
      <c r="G155" s="202"/>
      <c r="H155" s="205">
        <v>154.99100000000001</v>
      </c>
      <c r="I155" s="206"/>
      <c r="J155" s="202"/>
      <c r="K155" s="202"/>
      <c r="L155" s="207"/>
      <c r="M155" s="208"/>
      <c r="N155" s="209"/>
      <c r="O155" s="209"/>
      <c r="P155" s="209"/>
      <c r="Q155" s="209"/>
      <c r="R155" s="209"/>
      <c r="S155" s="209"/>
      <c r="T155" s="210"/>
      <c r="AT155" s="211" t="s">
        <v>336</v>
      </c>
      <c r="AU155" s="211" t="s">
        <v>87</v>
      </c>
      <c r="AV155" s="13" t="s">
        <v>87</v>
      </c>
      <c r="AW155" s="13" t="s">
        <v>37</v>
      </c>
      <c r="AX155" s="13" t="s">
        <v>84</v>
      </c>
      <c r="AY155" s="211" t="s">
        <v>324</v>
      </c>
    </row>
    <row r="156" spans="1:65" s="2" customFormat="1" ht="14.45" customHeight="1">
      <c r="A156" s="36"/>
      <c r="B156" s="37"/>
      <c r="C156" s="182" t="s">
        <v>415</v>
      </c>
      <c r="D156" s="254" t="s">
        <v>326</v>
      </c>
      <c r="E156" s="183" t="s">
        <v>599</v>
      </c>
      <c r="F156" s="184" t="s">
        <v>600</v>
      </c>
      <c r="G156" s="185" t="s">
        <v>186</v>
      </c>
      <c r="H156" s="186">
        <v>190</v>
      </c>
      <c r="I156" s="187"/>
      <c r="J156" s="188">
        <f>ROUND(I156*H156,2)</f>
        <v>0</v>
      </c>
      <c r="K156" s="184" t="s">
        <v>329</v>
      </c>
      <c r="L156" s="41"/>
      <c r="M156" s="189" t="s">
        <v>19</v>
      </c>
      <c r="N156" s="190" t="s">
        <v>47</v>
      </c>
      <c r="O156" s="66"/>
      <c r="P156" s="191">
        <f>O156*H156</f>
        <v>0</v>
      </c>
      <c r="Q156" s="191">
        <v>1.1900000000000001E-3</v>
      </c>
      <c r="R156" s="191">
        <f>Q156*H156</f>
        <v>0.22610000000000002</v>
      </c>
      <c r="S156" s="191">
        <v>0</v>
      </c>
      <c r="T156" s="192">
        <f>S156*H156</f>
        <v>0</v>
      </c>
      <c r="U156" s="36"/>
      <c r="V156" s="36"/>
      <c r="W156" s="36"/>
      <c r="X156" s="36"/>
      <c r="Y156" s="36"/>
      <c r="Z156" s="36"/>
      <c r="AA156" s="36"/>
      <c r="AB156" s="36"/>
      <c r="AC156" s="36"/>
      <c r="AD156" s="36"/>
      <c r="AE156" s="36"/>
      <c r="AR156" s="193" t="s">
        <v>330</v>
      </c>
      <c r="AT156" s="193" t="s">
        <v>326</v>
      </c>
      <c r="AU156" s="193" t="s">
        <v>87</v>
      </c>
      <c r="AY156" s="19" t="s">
        <v>324</v>
      </c>
      <c r="BE156" s="194">
        <f>IF(N156="základní",J156,0)</f>
        <v>0</v>
      </c>
      <c r="BF156" s="194">
        <f>IF(N156="snížená",J156,0)</f>
        <v>0</v>
      </c>
      <c r="BG156" s="194">
        <f>IF(N156="zákl. přenesená",J156,0)</f>
        <v>0</v>
      </c>
      <c r="BH156" s="194">
        <f>IF(N156="sníž. přenesená",J156,0)</f>
        <v>0</v>
      </c>
      <c r="BI156" s="194">
        <f>IF(N156="nulová",J156,0)</f>
        <v>0</v>
      </c>
      <c r="BJ156" s="19" t="s">
        <v>84</v>
      </c>
      <c r="BK156" s="194">
        <f>ROUND(I156*H156,2)</f>
        <v>0</v>
      </c>
      <c r="BL156" s="19" t="s">
        <v>330</v>
      </c>
      <c r="BM156" s="193" t="s">
        <v>2322</v>
      </c>
    </row>
    <row r="157" spans="1:65" s="2" customFormat="1" ht="19.5">
      <c r="A157" s="36"/>
      <c r="B157" s="37"/>
      <c r="C157" s="38"/>
      <c r="D157" s="195" t="s">
        <v>332</v>
      </c>
      <c r="E157" s="38"/>
      <c r="F157" s="196" t="s">
        <v>602</v>
      </c>
      <c r="G157" s="38"/>
      <c r="H157" s="38"/>
      <c r="I157" s="197"/>
      <c r="J157" s="38"/>
      <c r="K157" s="38"/>
      <c r="L157" s="41"/>
      <c r="M157" s="198"/>
      <c r="N157" s="199"/>
      <c r="O157" s="66"/>
      <c r="P157" s="66"/>
      <c r="Q157" s="66"/>
      <c r="R157" s="66"/>
      <c r="S157" s="66"/>
      <c r="T157" s="67"/>
      <c r="U157" s="36"/>
      <c r="V157" s="36"/>
      <c r="W157" s="36"/>
      <c r="X157" s="36"/>
      <c r="Y157" s="36"/>
      <c r="Z157" s="36"/>
      <c r="AA157" s="36"/>
      <c r="AB157" s="36"/>
      <c r="AC157" s="36"/>
      <c r="AD157" s="36"/>
      <c r="AE157" s="36"/>
      <c r="AT157" s="19" t="s">
        <v>332</v>
      </c>
      <c r="AU157" s="19" t="s">
        <v>87</v>
      </c>
    </row>
    <row r="158" spans="1:65" s="2" customFormat="1" ht="107.25">
      <c r="A158" s="36"/>
      <c r="B158" s="37"/>
      <c r="C158" s="38"/>
      <c r="D158" s="195" t="s">
        <v>334</v>
      </c>
      <c r="E158" s="38"/>
      <c r="F158" s="200" t="s">
        <v>584</v>
      </c>
      <c r="G158" s="38"/>
      <c r="H158" s="38"/>
      <c r="I158" s="197"/>
      <c r="J158" s="38"/>
      <c r="K158" s="38"/>
      <c r="L158" s="41"/>
      <c r="M158" s="198"/>
      <c r="N158" s="199"/>
      <c r="O158" s="66"/>
      <c r="P158" s="66"/>
      <c r="Q158" s="66"/>
      <c r="R158" s="66"/>
      <c r="S158" s="66"/>
      <c r="T158" s="67"/>
      <c r="U158" s="36"/>
      <c r="V158" s="36"/>
      <c r="W158" s="36"/>
      <c r="X158" s="36"/>
      <c r="Y158" s="36"/>
      <c r="Z158" s="36"/>
      <c r="AA158" s="36"/>
      <c r="AB158" s="36"/>
      <c r="AC158" s="36"/>
      <c r="AD158" s="36"/>
      <c r="AE158" s="36"/>
      <c r="AT158" s="19" t="s">
        <v>334</v>
      </c>
      <c r="AU158" s="19" t="s">
        <v>87</v>
      </c>
    </row>
    <row r="159" spans="1:65" s="15" customFormat="1" ht="11.25">
      <c r="B159" s="223"/>
      <c r="C159" s="224"/>
      <c r="D159" s="195" t="s">
        <v>336</v>
      </c>
      <c r="E159" s="225" t="s">
        <v>19</v>
      </c>
      <c r="F159" s="226" t="s">
        <v>2323</v>
      </c>
      <c r="G159" s="224"/>
      <c r="H159" s="225" t="s">
        <v>19</v>
      </c>
      <c r="I159" s="227"/>
      <c r="J159" s="224"/>
      <c r="K159" s="224"/>
      <c r="L159" s="228"/>
      <c r="M159" s="229"/>
      <c r="N159" s="230"/>
      <c r="O159" s="230"/>
      <c r="P159" s="230"/>
      <c r="Q159" s="230"/>
      <c r="R159" s="230"/>
      <c r="S159" s="230"/>
      <c r="T159" s="231"/>
      <c r="AT159" s="232" t="s">
        <v>336</v>
      </c>
      <c r="AU159" s="232" t="s">
        <v>87</v>
      </c>
      <c r="AV159" s="15" t="s">
        <v>84</v>
      </c>
      <c r="AW159" s="15" t="s">
        <v>37</v>
      </c>
      <c r="AX159" s="15" t="s">
        <v>76</v>
      </c>
      <c r="AY159" s="232" t="s">
        <v>324</v>
      </c>
    </row>
    <row r="160" spans="1:65" s="13" customFormat="1" ht="11.25">
      <c r="B160" s="201"/>
      <c r="C160" s="202"/>
      <c r="D160" s="195" t="s">
        <v>336</v>
      </c>
      <c r="E160" s="203" t="s">
        <v>19</v>
      </c>
      <c r="F160" s="204" t="s">
        <v>2324</v>
      </c>
      <c r="G160" s="202"/>
      <c r="H160" s="205">
        <v>60</v>
      </c>
      <c r="I160" s="206"/>
      <c r="J160" s="202"/>
      <c r="K160" s="202"/>
      <c r="L160" s="207"/>
      <c r="M160" s="208"/>
      <c r="N160" s="209"/>
      <c r="O160" s="209"/>
      <c r="P160" s="209"/>
      <c r="Q160" s="209"/>
      <c r="R160" s="209"/>
      <c r="S160" s="209"/>
      <c r="T160" s="210"/>
      <c r="AT160" s="211" t="s">
        <v>336</v>
      </c>
      <c r="AU160" s="211" t="s">
        <v>87</v>
      </c>
      <c r="AV160" s="13" t="s">
        <v>87</v>
      </c>
      <c r="AW160" s="13" t="s">
        <v>37</v>
      </c>
      <c r="AX160" s="13" t="s">
        <v>76</v>
      </c>
      <c r="AY160" s="211" t="s">
        <v>324</v>
      </c>
    </row>
    <row r="161" spans="1:65" s="13" customFormat="1" ht="11.25">
      <c r="B161" s="201"/>
      <c r="C161" s="202"/>
      <c r="D161" s="195" t="s">
        <v>336</v>
      </c>
      <c r="E161" s="203" t="s">
        <v>19</v>
      </c>
      <c r="F161" s="204" t="s">
        <v>2325</v>
      </c>
      <c r="G161" s="202"/>
      <c r="H161" s="205">
        <v>130</v>
      </c>
      <c r="I161" s="206"/>
      <c r="J161" s="202"/>
      <c r="K161" s="202"/>
      <c r="L161" s="207"/>
      <c r="M161" s="208"/>
      <c r="N161" s="209"/>
      <c r="O161" s="209"/>
      <c r="P161" s="209"/>
      <c r="Q161" s="209"/>
      <c r="R161" s="209"/>
      <c r="S161" s="209"/>
      <c r="T161" s="210"/>
      <c r="AT161" s="211" t="s">
        <v>336</v>
      </c>
      <c r="AU161" s="211" t="s">
        <v>87</v>
      </c>
      <c r="AV161" s="13" t="s">
        <v>87</v>
      </c>
      <c r="AW161" s="13" t="s">
        <v>37</v>
      </c>
      <c r="AX161" s="13" t="s">
        <v>76</v>
      </c>
      <c r="AY161" s="211" t="s">
        <v>324</v>
      </c>
    </row>
    <row r="162" spans="1:65" s="14" customFormat="1" ht="11.25">
      <c r="B162" s="212"/>
      <c r="C162" s="213"/>
      <c r="D162" s="195" t="s">
        <v>336</v>
      </c>
      <c r="E162" s="214" t="s">
        <v>2262</v>
      </c>
      <c r="F162" s="215" t="s">
        <v>349</v>
      </c>
      <c r="G162" s="213"/>
      <c r="H162" s="216">
        <v>190</v>
      </c>
      <c r="I162" s="217"/>
      <c r="J162" s="213"/>
      <c r="K162" s="213"/>
      <c r="L162" s="218"/>
      <c r="M162" s="219"/>
      <c r="N162" s="220"/>
      <c r="O162" s="220"/>
      <c r="P162" s="220"/>
      <c r="Q162" s="220"/>
      <c r="R162" s="220"/>
      <c r="S162" s="220"/>
      <c r="T162" s="221"/>
      <c r="AT162" s="222" t="s">
        <v>336</v>
      </c>
      <c r="AU162" s="222" t="s">
        <v>87</v>
      </c>
      <c r="AV162" s="14" t="s">
        <v>330</v>
      </c>
      <c r="AW162" s="14" t="s">
        <v>37</v>
      </c>
      <c r="AX162" s="14" t="s">
        <v>84</v>
      </c>
      <c r="AY162" s="222" t="s">
        <v>324</v>
      </c>
    </row>
    <row r="163" spans="1:65" s="2" customFormat="1" ht="14.45" customHeight="1">
      <c r="A163" s="36"/>
      <c r="B163" s="37"/>
      <c r="C163" s="244" t="s">
        <v>506</v>
      </c>
      <c r="D163" s="260" t="s">
        <v>588</v>
      </c>
      <c r="E163" s="245" t="s">
        <v>606</v>
      </c>
      <c r="F163" s="246" t="s">
        <v>607</v>
      </c>
      <c r="G163" s="247" t="s">
        <v>157</v>
      </c>
      <c r="H163" s="248">
        <v>6.5549999999999997</v>
      </c>
      <c r="I163" s="249"/>
      <c r="J163" s="250">
        <f>ROUND(I163*H163,2)</f>
        <v>0</v>
      </c>
      <c r="K163" s="246" t="s">
        <v>329</v>
      </c>
      <c r="L163" s="251"/>
      <c r="M163" s="252" t="s">
        <v>19</v>
      </c>
      <c r="N163" s="253" t="s">
        <v>47</v>
      </c>
      <c r="O163" s="66"/>
      <c r="P163" s="191">
        <f>O163*H163</f>
        <v>0</v>
      </c>
      <c r="Q163" s="191">
        <v>1</v>
      </c>
      <c r="R163" s="191">
        <f>Q163*H163</f>
        <v>6.5549999999999997</v>
      </c>
      <c r="S163" s="191">
        <v>0</v>
      </c>
      <c r="T163" s="192">
        <f>S163*H163</f>
        <v>0</v>
      </c>
      <c r="U163" s="36"/>
      <c r="V163" s="36"/>
      <c r="W163" s="36"/>
      <c r="X163" s="36"/>
      <c r="Y163" s="36"/>
      <c r="Z163" s="36"/>
      <c r="AA163" s="36"/>
      <c r="AB163" s="36"/>
      <c r="AC163" s="36"/>
      <c r="AD163" s="36"/>
      <c r="AE163" s="36"/>
      <c r="AR163" s="193" t="s">
        <v>378</v>
      </c>
      <c r="AT163" s="193" t="s">
        <v>588</v>
      </c>
      <c r="AU163" s="193" t="s">
        <v>87</v>
      </c>
      <c r="AY163" s="19" t="s">
        <v>324</v>
      </c>
      <c r="BE163" s="194">
        <f>IF(N163="základní",J163,0)</f>
        <v>0</v>
      </c>
      <c r="BF163" s="194">
        <f>IF(N163="snížená",J163,0)</f>
        <v>0</v>
      </c>
      <c r="BG163" s="194">
        <f>IF(N163="zákl. přenesená",J163,0)</f>
        <v>0</v>
      </c>
      <c r="BH163" s="194">
        <f>IF(N163="sníž. přenesená",J163,0)</f>
        <v>0</v>
      </c>
      <c r="BI163" s="194">
        <f>IF(N163="nulová",J163,0)</f>
        <v>0</v>
      </c>
      <c r="BJ163" s="19" t="s">
        <v>84</v>
      </c>
      <c r="BK163" s="194">
        <f>ROUND(I163*H163,2)</f>
        <v>0</v>
      </c>
      <c r="BL163" s="19" t="s">
        <v>330</v>
      </c>
      <c r="BM163" s="193" t="s">
        <v>2326</v>
      </c>
    </row>
    <row r="164" spans="1:65" s="2" customFormat="1" ht="11.25">
      <c r="A164" s="36"/>
      <c r="B164" s="37"/>
      <c r="C164" s="38"/>
      <c r="D164" s="195" t="s">
        <v>332</v>
      </c>
      <c r="E164" s="38"/>
      <c r="F164" s="196" t="s">
        <v>607</v>
      </c>
      <c r="G164" s="38"/>
      <c r="H164" s="38"/>
      <c r="I164" s="197"/>
      <c r="J164" s="38"/>
      <c r="K164" s="38"/>
      <c r="L164" s="41"/>
      <c r="M164" s="198"/>
      <c r="N164" s="199"/>
      <c r="O164" s="66"/>
      <c r="P164" s="66"/>
      <c r="Q164" s="66"/>
      <c r="R164" s="66"/>
      <c r="S164" s="66"/>
      <c r="T164" s="67"/>
      <c r="U164" s="36"/>
      <c r="V164" s="36"/>
      <c r="W164" s="36"/>
      <c r="X164" s="36"/>
      <c r="Y164" s="36"/>
      <c r="Z164" s="36"/>
      <c r="AA164" s="36"/>
      <c r="AB164" s="36"/>
      <c r="AC164" s="36"/>
      <c r="AD164" s="36"/>
      <c r="AE164" s="36"/>
      <c r="AT164" s="19" t="s">
        <v>332</v>
      </c>
      <c r="AU164" s="19" t="s">
        <v>87</v>
      </c>
    </row>
    <row r="165" spans="1:65" s="13" customFormat="1" ht="11.25">
      <c r="B165" s="201"/>
      <c r="C165" s="202"/>
      <c r="D165" s="195" t="s">
        <v>336</v>
      </c>
      <c r="E165" s="203" t="s">
        <v>19</v>
      </c>
      <c r="F165" s="204" t="s">
        <v>2327</v>
      </c>
      <c r="G165" s="202"/>
      <c r="H165" s="205">
        <v>6.5549999999999997</v>
      </c>
      <c r="I165" s="206"/>
      <c r="J165" s="202"/>
      <c r="K165" s="202"/>
      <c r="L165" s="207"/>
      <c r="M165" s="208"/>
      <c r="N165" s="209"/>
      <c r="O165" s="209"/>
      <c r="P165" s="209"/>
      <c r="Q165" s="209"/>
      <c r="R165" s="209"/>
      <c r="S165" s="209"/>
      <c r="T165" s="210"/>
      <c r="AT165" s="211" t="s">
        <v>336</v>
      </c>
      <c r="AU165" s="211" t="s">
        <v>87</v>
      </c>
      <c r="AV165" s="13" t="s">
        <v>87</v>
      </c>
      <c r="AW165" s="13" t="s">
        <v>37</v>
      </c>
      <c r="AX165" s="13" t="s">
        <v>84</v>
      </c>
      <c r="AY165" s="211" t="s">
        <v>324</v>
      </c>
    </row>
    <row r="166" spans="1:65" s="2" customFormat="1" ht="14.45" customHeight="1">
      <c r="A166" s="36"/>
      <c r="B166" s="37"/>
      <c r="C166" s="244" t="s">
        <v>517</v>
      </c>
      <c r="D166" s="260" t="s">
        <v>588</v>
      </c>
      <c r="E166" s="245" t="s">
        <v>594</v>
      </c>
      <c r="F166" s="246" t="s">
        <v>595</v>
      </c>
      <c r="G166" s="247" t="s">
        <v>152</v>
      </c>
      <c r="H166" s="248">
        <v>2.37</v>
      </c>
      <c r="I166" s="249"/>
      <c r="J166" s="250">
        <f>ROUND(I166*H166,2)</f>
        <v>0</v>
      </c>
      <c r="K166" s="246" t="s">
        <v>329</v>
      </c>
      <c r="L166" s="251"/>
      <c r="M166" s="252" t="s">
        <v>19</v>
      </c>
      <c r="N166" s="253" t="s">
        <v>47</v>
      </c>
      <c r="O166" s="66"/>
      <c r="P166" s="191">
        <f>O166*H166</f>
        <v>0</v>
      </c>
      <c r="Q166" s="191">
        <v>2.4289999999999998</v>
      </c>
      <c r="R166" s="191">
        <f>Q166*H166</f>
        <v>5.7567300000000001</v>
      </c>
      <c r="S166" s="191">
        <v>0</v>
      </c>
      <c r="T166" s="192">
        <f>S166*H166</f>
        <v>0</v>
      </c>
      <c r="U166" s="36"/>
      <c r="V166" s="36"/>
      <c r="W166" s="36"/>
      <c r="X166" s="36"/>
      <c r="Y166" s="36"/>
      <c r="Z166" s="36"/>
      <c r="AA166" s="36"/>
      <c r="AB166" s="36"/>
      <c r="AC166" s="36"/>
      <c r="AD166" s="36"/>
      <c r="AE166" s="36"/>
      <c r="AR166" s="193" t="s">
        <v>378</v>
      </c>
      <c r="AT166" s="193" t="s">
        <v>588</v>
      </c>
      <c r="AU166" s="193" t="s">
        <v>87</v>
      </c>
      <c r="AY166" s="19" t="s">
        <v>324</v>
      </c>
      <c r="BE166" s="194">
        <f>IF(N166="základní",J166,0)</f>
        <v>0</v>
      </c>
      <c r="BF166" s="194">
        <f>IF(N166="snížená",J166,0)</f>
        <v>0</v>
      </c>
      <c r="BG166" s="194">
        <f>IF(N166="zákl. přenesená",J166,0)</f>
        <v>0</v>
      </c>
      <c r="BH166" s="194">
        <f>IF(N166="sníž. přenesená",J166,0)</f>
        <v>0</v>
      </c>
      <c r="BI166" s="194">
        <f>IF(N166="nulová",J166,0)</f>
        <v>0</v>
      </c>
      <c r="BJ166" s="19" t="s">
        <v>84</v>
      </c>
      <c r="BK166" s="194">
        <f>ROUND(I166*H166,2)</f>
        <v>0</v>
      </c>
      <c r="BL166" s="19" t="s">
        <v>330</v>
      </c>
      <c r="BM166" s="193" t="s">
        <v>2328</v>
      </c>
    </row>
    <row r="167" spans="1:65" s="2" customFormat="1" ht="11.25">
      <c r="A167" s="36"/>
      <c r="B167" s="37"/>
      <c r="C167" s="38"/>
      <c r="D167" s="195" t="s">
        <v>332</v>
      </c>
      <c r="E167" s="38"/>
      <c r="F167" s="196" t="s">
        <v>595</v>
      </c>
      <c r="G167" s="38"/>
      <c r="H167" s="38"/>
      <c r="I167" s="197"/>
      <c r="J167" s="38"/>
      <c r="K167" s="38"/>
      <c r="L167" s="41"/>
      <c r="M167" s="198"/>
      <c r="N167" s="199"/>
      <c r="O167" s="66"/>
      <c r="P167" s="66"/>
      <c r="Q167" s="66"/>
      <c r="R167" s="66"/>
      <c r="S167" s="66"/>
      <c r="T167" s="67"/>
      <c r="U167" s="36"/>
      <c r="V167" s="36"/>
      <c r="W167" s="36"/>
      <c r="X167" s="36"/>
      <c r="Y167" s="36"/>
      <c r="Z167" s="36"/>
      <c r="AA167" s="36"/>
      <c r="AB167" s="36"/>
      <c r="AC167" s="36"/>
      <c r="AD167" s="36"/>
      <c r="AE167" s="36"/>
      <c r="AT167" s="19" t="s">
        <v>332</v>
      </c>
      <c r="AU167" s="19" t="s">
        <v>87</v>
      </c>
    </row>
    <row r="168" spans="1:65" s="15" customFormat="1" ht="11.25">
      <c r="B168" s="223"/>
      <c r="C168" s="224"/>
      <c r="D168" s="195" t="s">
        <v>336</v>
      </c>
      <c r="E168" s="225" t="s">
        <v>19</v>
      </c>
      <c r="F168" s="226" t="s">
        <v>2323</v>
      </c>
      <c r="G168" s="224"/>
      <c r="H168" s="225" t="s">
        <v>19</v>
      </c>
      <c r="I168" s="227"/>
      <c r="J168" s="224"/>
      <c r="K168" s="224"/>
      <c r="L168" s="228"/>
      <c r="M168" s="229"/>
      <c r="N168" s="230"/>
      <c r="O168" s="230"/>
      <c r="P168" s="230"/>
      <c r="Q168" s="230"/>
      <c r="R168" s="230"/>
      <c r="S168" s="230"/>
      <c r="T168" s="231"/>
      <c r="AT168" s="232" t="s">
        <v>336</v>
      </c>
      <c r="AU168" s="232" t="s">
        <v>87</v>
      </c>
      <c r="AV168" s="15" t="s">
        <v>84</v>
      </c>
      <c r="AW168" s="15" t="s">
        <v>37</v>
      </c>
      <c r="AX168" s="15" t="s">
        <v>76</v>
      </c>
      <c r="AY168" s="232" t="s">
        <v>324</v>
      </c>
    </row>
    <row r="169" spans="1:65" s="13" customFormat="1" ht="11.25">
      <c r="B169" s="201"/>
      <c r="C169" s="202"/>
      <c r="D169" s="195" t="s">
        <v>336</v>
      </c>
      <c r="E169" s="203" t="s">
        <v>19</v>
      </c>
      <c r="F169" s="204" t="s">
        <v>2329</v>
      </c>
      <c r="G169" s="202"/>
      <c r="H169" s="205">
        <v>1.222</v>
      </c>
      <c r="I169" s="206"/>
      <c r="J169" s="202"/>
      <c r="K169" s="202"/>
      <c r="L169" s="207"/>
      <c r="M169" s="208"/>
      <c r="N169" s="209"/>
      <c r="O169" s="209"/>
      <c r="P169" s="209"/>
      <c r="Q169" s="209"/>
      <c r="R169" s="209"/>
      <c r="S169" s="209"/>
      <c r="T169" s="210"/>
      <c r="AT169" s="211" t="s">
        <v>336</v>
      </c>
      <c r="AU169" s="211" t="s">
        <v>87</v>
      </c>
      <c r="AV169" s="13" t="s">
        <v>87</v>
      </c>
      <c r="AW169" s="13" t="s">
        <v>37</v>
      </c>
      <c r="AX169" s="13" t="s">
        <v>76</v>
      </c>
      <c r="AY169" s="211" t="s">
        <v>324</v>
      </c>
    </row>
    <row r="170" spans="1:65" s="13" customFormat="1" ht="11.25">
      <c r="B170" s="201"/>
      <c r="C170" s="202"/>
      <c r="D170" s="195" t="s">
        <v>336</v>
      </c>
      <c r="E170" s="203" t="s">
        <v>19</v>
      </c>
      <c r="F170" s="204" t="s">
        <v>2330</v>
      </c>
      <c r="G170" s="202"/>
      <c r="H170" s="205">
        <v>0.63300000000000001</v>
      </c>
      <c r="I170" s="206"/>
      <c r="J170" s="202"/>
      <c r="K170" s="202"/>
      <c r="L170" s="207"/>
      <c r="M170" s="208"/>
      <c r="N170" s="209"/>
      <c r="O170" s="209"/>
      <c r="P170" s="209"/>
      <c r="Q170" s="209"/>
      <c r="R170" s="209"/>
      <c r="S170" s="209"/>
      <c r="T170" s="210"/>
      <c r="AT170" s="211" t="s">
        <v>336</v>
      </c>
      <c r="AU170" s="211" t="s">
        <v>87</v>
      </c>
      <c r="AV170" s="13" t="s">
        <v>87</v>
      </c>
      <c r="AW170" s="13" t="s">
        <v>37</v>
      </c>
      <c r="AX170" s="13" t="s">
        <v>76</v>
      </c>
      <c r="AY170" s="211" t="s">
        <v>324</v>
      </c>
    </row>
    <row r="171" spans="1:65" s="13" customFormat="1" ht="11.25">
      <c r="B171" s="201"/>
      <c r="C171" s="202"/>
      <c r="D171" s="195" t="s">
        <v>336</v>
      </c>
      <c r="E171" s="203" t="s">
        <v>19</v>
      </c>
      <c r="F171" s="204" t="s">
        <v>2331</v>
      </c>
      <c r="G171" s="202"/>
      <c r="H171" s="205">
        <v>0.51500000000000001</v>
      </c>
      <c r="I171" s="206"/>
      <c r="J171" s="202"/>
      <c r="K171" s="202"/>
      <c r="L171" s="207"/>
      <c r="M171" s="208"/>
      <c r="N171" s="209"/>
      <c r="O171" s="209"/>
      <c r="P171" s="209"/>
      <c r="Q171" s="209"/>
      <c r="R171" s="209"/>
      <c r="S171" s="209"/>
      <c r="T171" s="210"/>
      <c r="AT171" s="211" t="s">
        <v>336</v>
      </c>
      <c r="AU171" s="211" t="s">
        <v>87</v>
      </c>
      <c r="AV171" s="13" t="s">
        <v>87</v>
      </c>
      <c r="AW171" s="13" t="s">
        <v>37</v>
      </c>
      <c r="AX171" s="13" t="s">
        <v>76</v>
      </c>
      <c r="AY171" s="211" t="s">
        <v>324</v>
      </c>
    </row>
    <row r="172" spans="1:65" s="14" customFormat="1" ht="11.25">
      <c r="B172" s="212"/>
      <c r="C172" s="213"/>
      <c r="D172" s="195" t="s">
        <v>336</v>
      </c>
      <c r="E172" s="214" t="s">
        <v>19</v>
      </c>
      <c r="F172" s="215" t="s">
        <v>349</v>
      </c>
      <c r="G172" s="213"/>
      <c r="H172" s="216">
        <v>2.37</v>
      </c>
      <c r="I172" s="217"/>
      <c r="J172" s="213"/>
      <c r="K172" s="213"/>
      <c r="L172" s="218"/>
      <c r="M172" s="219"/>
      <c r="N172" s="220"/>
      <c r="O172" s="220"/>
      <c r="P172" s="220"/>
      <c r="Q172" s="220"/>
      <c r="R172" s="220"/>
      <c r="S172" s="220"/>
      <c r="T172" s="221"/>
      <c r="AT172" s="222" t="s">
        <v>336</v>
      </c>
      <c r="AU172" s="222" t="s">
        <v>87</v>
      </c>
      <c r="AV172" s="14" t="s">
        <v>330</v>
      </c>
      <c r="AW172" s="14" t="s">
        <v>37</v>
      </c>
      <c r="AX172" s="14" t="s">
        <v>84</v>
      </c>
      <c r="AY172" s="222" t="s">
        <v>324</v>
      </c>
    </row>
    <row r="173" spans="1:65" s="2" customFormat="1" ht="14.45" customHeight="1">
      <c r="A173" s="36"/>
      <c r="B173" s="37"/>
      <c r="C173" s="182" t="s">
        <v>556</v>
      </c>
      <c r="D173" s="254" t="s">
        <v>326</v>
      </c>
      <c r="E173" s="183" t="s">
        <v>620</v>
      </c>
      <c r="F173" s="184" t="s">
        <v>2332</v>
      </c>
      <c r="G173" s="185" t="s">
        <v>186</v>
      </c>
      <c r="H173" s="186">
        <v>44</v>
      </c>
      <c r="I173" s="187"/>
      <c r="J173" s="188">
        <f>ROUND(I173*H173,2)</f>
        <v>0</v>
      </c>
      <c r="K173" s="184" t="s">
        <v>19</v>
      </c>
      <c r="L173" s="41"/>
      <c r="M173" s="189" t="s">
        <v>19</v>
      </c>
      <c r="N173" s="190" t="s">
        <v>47</v>
      </c>
      <c r="O173" s="66"/>
      <c r="P173" s="191">
        <f>O173*H173</f>
        <v>0</v>
      </c>
      <c r="Q173" s="191">
        <v>0.15478</v>
      </c>
      <c r="R173" s="191">
        <f>Q173*H173</f>
        <v>6.8103199999999999</v>
      </c>
      <c r="S173" s="191">
        <v>0</v>
      </c>
      <c r="T173" s="192">
        <f>S173*H173</f>
        <v>0</v>
      </c>
      <c r="U173" s="36"/>
      <c r="V173" s="36"/>
      <c r="W173" s="36"/>
      <c r="X173" s="36"/>
      <c r="Y173" s="36"/>
      <c r="Z173" s="36"/>
      <c r="AA173" s="36"/>
      <c r="AB173" s="36"/>
      <c r="AC173" s="36"/>
      <c r="AD173" s="36"/>
      <c r="AE173" s="36"/>
      <c r="AR173" s="193" t="s">
        <v>330</v>
      </c>
      <c r="AT173" s="193" t="s">
        <v>326</v>
      </c>
      <c r="AU173" s="193" t="s">
        <v>87</v>
      </c>
      <c r="AY173" s="19" t="s">
        <v>324</v>
      </c>
      <c r="BE173" s="194">
        <f>IF(N173="základní",J173,0)</f>
        <v>0</v>
      </c>
      <c r="BF173" s="194">
        <f>IF(N173="snížená",J173,0)</f>
        <v>0</v>
      </c>
      <c r="BG173" s="194">
        <f>IF(N173="zákl. přenesená",J173,0)</f>
        <v>0</v>
      </c>
      <c r="BH173" s="194">
        <f>IF(N173="sníž. přenesená",J173,0)</f>
        <v>0</v>
      </c>
      <c r="BI173" s="194">
        <f>IF(N173="nulová",J173,0)</f>
        <v>0</v>
      </c>
      <c r="BJ173" s="19" t="s">
        <v>84</v>
      </c>
      <c r="BK173" s="194">
        <f>ROUND(I173*H173,2)</f>
        <v>0</v>
      </c>
      <c r="BL173" s="19" t="s">
        <v>330</v>
      </c>
      <c r="BM173" s="193" t="s">
        <v>2333</v>
      </c>
    </row>
    <row r="174" spans="1:65" s="2" customFormat="1" ht="11.25">
      <c r="A174" s="36"/>
      <c r="B174" s="37"/>
      <c r="C174" s="38"/>
      <c r="D174" s="195" t="s">
        <v>332</v>
      </c>
      <c r="E174" s="38"/>
      <c r="F174" s="196" t="s">
        <v>2334</v>
      </c>
      <c r="G174" s="38"/>
      <c r="H174" s="38"/>
      <c r="I174" s="197"/>
      <c r="J174" s="38"/>
      <c r="K174" s="38"/>
      <c r="L174" s="41"/>
      <c r="M174" s="198"/>
      <c r="N174" s="199"/>
      <c r="O174" s="66"/>
      <c r="P174" s="66"/>
      <c r="Q174" s="66"/>
      <c r="R174" s="66"/>
      <c r="S174" s="66"/>
      <c r="T174" s="67"/>
      <c r="U174" s="36"/>
      <c r="V174" s="36"/>
      <c r="W174" s="36"/>
      <c r="X174" s="36"/>
      <c r="Y174" s="36"/>
      <c r="Z174" s="36"/>
      <c r="AA174" s="36"/>
      <c r="AB174" s="36"/>
      <c r="AC174" s="36"/>
      <c r="AD174" s="36"/>
      <c r="AE174" s="36"/>
      <c r="AT174" s="19" t="s">
        <v>332</v>
      </c>
      <c r="AU174" s="19" t="s">
        <v>87</v>
      </c>
    </row>
    <row r="175" spans="1:65" s="2" customFormat="1" ht="39">
      <c r="A175" s="36"/>
      <c r="B175" s="37"/>
      <c r="C175" s="38"/>
      <c r="D175" s="195" t="s">
        <v>334</v>
      </c>
      <c r="E175" s="38"/>
      <c r="F175" s="200" t="s">
        <v>617</v>
      </c>
      <c r="G175" s="38"/>
      <c r="H175" s="38"/>
      <c r="I175" s="197"/>
      <c r="J175" s="38"/>
      <c r="K175" s="38"/>
      <c r="L175" s="41"/>
      <c r="M175" s="198"/>
      <c r="N175" s="199"/>
      <c r="O175" s="66"/>
      <c r="P175" s="66"/>
      <c r="Q175" s="66"/>
      <c r="R175" s="66"/>
      <c r="S175" s="66"/>
      <c r="T175" s="67"/>
      <c r="U175" s="36"/>
      <c r="V175" s="36"/>
      <c r="W175" s="36"/>
      <c r="X175" s="36"/>
      <c r="Y175" s="36"/>
      <c r="Z175" s="36"/>
      <c r="AA175" s="36"/>
      <c r="AB175" s="36"/>
      <c r="AC175" s="36"/>
      <c r="AD175" s="36"/>
      <c r="AE175" s="36"/>
      <c r="AT175" s="19" t="s">
        <v>334</v>
      </c>
      <c r="AU175" s="19" t="s">
        <v>87</v>
      </c>
    </row>
    <row r="176" spans="1:65" s="15" customFormat="1" ht="11.25">
      <c r="B176" s="223"/>
      <c r="C176" s="224"/>
      <c r="D176" s="195" t="s">
        <v>336</v>
      </c>
      <c r="E176" s="225" t="s">
        <v>19</v>
      </c>
      <c r="F176" s="226" t="s">
        <v>2323</v>
      </c>
      <c r="G176" s="224"/>
      <c r="H176" s="225" t="s">
        <v>19</v>
      </c>
      <c r="I176" s="227"/>
      <c r="J176" s="224"/>
      <c r="K176" s="224"/>
      <c r="L176" s="228"/>
      <c r="M176" s="229"/>
      <c r="N176" s="230"/>
      <c r="O176" s="230"/>
      <c r="P176" s="230"/>
      <c r="Q176" s="230"/>
      <c r="R176" s="230"/>
      <c r="S176" s="230"/>
      <c r="T176" s="231"/>
      <c r="AT176" s="232" t="s">
        <v>336</v>
      </c>
      <c r="AU176" s="232" t="s">
        <v>87</v>
      </c>
      <c r="AV176" s="15" t="s">
        <v>84</v>
      </c>
      <c r="AW176" s="15" t="s">
        <v>37</v>
      </c>
      <c r="AX176" s="15" t="s">
        <v>76</v>
      </c>
      <c r="AY176" s="232" t="s">
        <v>324</v>
      </c>
    </row>
    <row r="177" spans="1:65" s="13" customFormat="1" ht="11.25">
      <c r="B177" s="201"/>
      <c r="C177" s="202"/>
      <c r="D177" s="195" t="s">
        <v>336</v>
      </c>
      <c r="E177" s="203" t="s">
        <v>19</v>
      </c>
      <c r="F177" s="204" t="s">
        <v>2335</v>
      </c>
      <c r="G177" s="202"/>
      <c r="H177" s="205">
        <v>14</v>
      </c>
      <c r="I177" s="206"/>
      <c r="J177" s="202"/>
      <c r="K177" s="202"/>
      <c r="L177" s="207"/>
      <c r="M177" s="208"/>
      <c r="N177" s="209"/>
      <c r="O177" s="209"/>
      <c r="P177" s="209"/>
      <c r="Q177" s="209"/>
      <c r="R177" s="209"/>
      <c r="S177" s="209"/>
      <c r="T177" s="210"/>
      <c r="AT177" s="211" t="s">
        <v>336</v>
      </c>
      <c r="AU177" s="211" t="s">
        <v>87</v>
      </c>
      <c r="AV177" s="13" t="s">
        <v>87</v>
      </c>
      <c r="AW177" s="13" t="s">
        <v>37</v>
      </c>
      <c r="AX177" s="13" t="s">
        <v>76</v>
      </c>
      <c r="AY177" s="211" t="s">
        <v>324</v>
      </c>
    </row>
    <row r="178" spans="1:65" s="13" customFormat="1" ht="11.25">
      <c r="B178" s="201"/>
      <c r="C178" s="202"/>
      <c r="D178" s="195" t="s">
        <v>336</v>
      </c>
      <c r="E178" s="203" t="s">
        <v>19</v>
      </c>
      <c r="F178" s="204" t="s">
        <v>2336</v>
      </c>
      <c r="G178" s="202"/>
      <c r="H178" s="205">
        <v>30</v>
      </c>
      <c r="I178" s="206"/>
      <c r="J178" s="202"/>
      <c r="K178" s="202"/>
      <c r="L178" s="207"/>
      <c r="M178" s="208"/>
      <c r="N178" s="209"/>
      <c r="O178" s="209"/>
      <c r="P178" s="209"/>
      <c r="Q178" s="209"/>
      <c r="R178" s="209"/>
      <c r="S178" s="209"/>
      <c r="T178" s="210"/>
      <c r="AT178" s="211" t="s">
        <v>336</v>
      </c>
      <c r="AU178" s="211" t="s">
        <v>87</v>
      </c>
      <c r="AV178" s="13" t="s">
        <v>87</v>
      </c>
      <c r="AW178" s="13" t="s">
        <v>37</v>
      </c>
      <c r="AX178" s="13" t="s">
        <v>76</v>
      </c>
      <c r="AY178" s="211" t="s">
        <v>324</v>
      </c>
    </row>
    <row r="179" spans="1:65" s="14" customFormat="1" ht="11.25">
      <c r="B179" s="212"/>
      <c r="C179" s="213"/>
      <c r="D179" s="195" t="s">
        <v>336</v>
      </c>
      <c r="E179" s="214" t="s">
        <v>19</v>
      </c>
      <c r="F179" s="215" t="s">
        <v>349</v>
      </c>
      <c r="G179" s="213"/>
      <c r="H179" s="216">
        <v>44</v>
      </c>
      <c r="I179" s="217"/>
      <c r="J179" s="213"/>
      <c r="K179" s="213"/>
      <c r="L179" s="218"/>
      <c r="M179" s="219"/>
      <c r="N179" s="220"/>
      <c r="O179" s="220"/>
      <c r="P179" s="220"/>
      <c r="Q179" s="220"/>
      <c r="R179" s="220"/>
      <c r="S179" s="220"/>
      <c r="T179" s="221"/>
      <c r="AT179" s="222" t="s">
        <v>336</v>
      </c>
      <c r="AU179" s="222" t="s">
        <v>87</v>
      </c>
      <c r="AV179" s="14" t="s">
        <v>330</v>
      </c>
      <c r="AW179" s="14" t="s">
        <v>37</v>
      </c>
      <c r="AX179" s="14" t="s">
        <v>84</v>
      </c>
      <c r="AY179" s="222" t="s">
        <v>324</v>
      </c>
    </row>
    <row r="180" spans="1:65" s="2" customFormat="1" ht="14.45" customHeight="1">
      <c r="A180" s="36"/>
      <c r="B180" s="37"/>
      <c r="C180" s="182" t="s">
        <v>564</v>
      </c>
      <c r="D180" s="182" t="s">
        <v>326</v>
      </c>
      <c r="E180" s="183" t="s">
        <v>2337</v>
      </c>
      <c r="F180" s="184" t="s">
        <v>2338</v>
      </c>
      <c r="G180" s="185" t="s">
        <v>186</v>
      </c>
      <c r="H180" s="186">
        <v>28</v>
      </c>
      <c r="I180" s="187"/>
      <c r="J180" s="188">
        <f>ROUND(I180*H180,2)</f>
        <v>0</v>
      </c>
      <c r="K180" s="184" t="s">
        <v>329</v>
      </c>
      <c r="L180" s="41"/>
      <c r="M180" s="189" t="s">
        <v>19</v>
      </c>
      <c r="N180" s="190" t="s">
        <v>47</v>
      </c>
      <c r="O180" s="66"/>
      <c r="P180" s="191">
        <f>O180*H180</f>
        <v>0</v>
      </c>
      <c r="Q180" s="191">
        <v>3.363E-2</v>
      </c>
      <c r="R180" s="191">
        <f>Q180*H180</f>
        <v>0.94164000000000003</v>
      </c>
      <c r="S180" s="191">
        <v>0</v>
      </c>
      <c r="T180" s="192">
        <f>S180*H180</f>
        <v>0</v>
      </c>
      <c r="U180" s="36"/>
      <c r="V180" s="36"/>
      <c r="W180" s="36"/>
      <c r="X180" s="36"/>
      <c r="Y180" s="36"/>
      <c r="Z180" s="36"/>
      <c r="AA180" s="36"/>
      <c r="AB180" s="36"/>
      <c r="AC180" s="36"/>
      <c r="AD180" s="36"/>
      <c r="AE180" s="36"/>
      <c r="AR180" s="193" t="s">
        <v>330</v>
      </c>
      <c r="AT180" s="193" t="s">
        <v>326</v>
      </c>
      <c r="AU180" s="193" t="s">
        <v>87</v>
      </c>
      <c r="AY180" s="19" t="s">
        <v>324</v>
      </c>
      <c r="BE180" s="194">
        <f>IF(N180="základní",J180,0)</f>
        <v>0</v>
      </c>
      <c r="BF180" s="194">
        <f>IF(N180="snížená",J180,0)</f>
        <v>0</v>
      </c>
      <c r="BG180" s="194">
        <f>IF(N180="zákl. přenesená",J180,0)</f>
        <v>0</v>
      </c>
      <c r="BH180" s="194">
        <f>IF(N180="sníž. přenesená",J180,0)</f>
        <v>0</v>
      </c>
      <c r="BI180" s="194">
        <f>IF(N180="nulová",J180,0)</f>
        <v>0</v>
      </c>
      <c r="BJ180" s="19" t="s">
        <v>84</v>
      </c>
      <c r="BK180" s="194">
        <f>ROUND(I180*H180,2)</f>
        <v>0</v>
      </c>
      <c r="BL180" s="19" t="s">
        <v>330</v>
      </c>
      <c r="BM180" s="193" t="s">
        <v>2339</v>
      </c>
    </row>
    <row r="181" spans="1:65" s="2" customFormat="1" ht="11.25">
      <c r="A181" s="36"/>
      <c r="B181" s="37"/>
      <c r="C181" s="38"/>
      <c r="D181" s="195" t="s">
        <v>332</v>
      </c>
      <c r="E181" s="38"/>
      <c r="F181" s="196" t="s">
        <v>2340</v>
      </c>
      <c r="G181" s="38"/>
      <c r="H181" s="38"/>
      <c r="I181" s="197"/>
      <c r="J181" s="38"/>
      <c r="K181" s="38"/>
      <c r="L181" s="41"/>
      <c r="M181" s="198"/>
      <c r="N181" s="199"/>
      <c r="O181" s="66"/>
      <c r="P181" s="66"/>
      <c r="Q181" s="66"/>
      <c r="R181" s="66"/>
      <c r="S181" s="66"/>
      <c r="T181" s="67"/>
      <c r="U181" s="36"/>
      <c r="V181" s="36"/>
      <c r="W181" s="36"/>
      <c r="X181" s="36"/>
      <c r="Y181" s="36"/>
      <c r="Z181" s="36"/>
      <c r="AA181" s="36"/>
      <c r="AB181" s="36"/>
      <c r="AC181" s="36"/>
      <c r="AD181" s="36"/>
      <c r="AE181" s="36"/>
      <c r="AT181" s="19" t="s">
        <v>332</v>
      </c>
      <c r="AU181" s="19" t="s">
        <v>87</v>
      </c>
    </row>
    <row r="182" spans="1:65" s="2" customFormat="1" ht="117">
      <c r="A182" s="36"/>
      <c r="B182" s="37"/>
      <c r="C182" s="38"/>
      <c r="D182" s="195" t="s">
        <v>334</v>
      </c>
      <c r="E182" s="38"/>
      <c r="F182" s="200" t="s">
        <v>2341</v>
      </c>
      <c r="G182" s="38"/>
      <c r="H182" s="38"/>
      <c r="I182" s="197"/>
      <c r="J182" s="38"/>
      <c r="K182" s="38"/>
      <c r="L182" s="41"/>
      <c r="M182" s="198"/>
      <c r="N182" s="199"/>
      <c r="O182" s="66"/>
      <c r="P182" s="66"/>
      <c r="Q182" s="66"/>
      <c r="R182" s="66"/>
      <c r="S182" s="66"/>
      <c r="T182" s="67"/>
      <c r="U182" s="36"/>
      <c r="V182" s="36"/>
      <c r="W182" s="36"/>
      <c r="X182" s="36"/>
      <c r="Y182" s="36"/>
      <c r="Z182" s="36"/>
      <c r="AA182" s="36"/>
      <c r="AB182" s="36"/>
      <c r="AC182" s="36"/>
      <c r="AD182" s="36"/>
      <c r="AE182" s="36"/>
      <c r="AT182" s="19" t="s">
        <v>334</v>
      </c>
      <c r="AU182" s="19" t="s">
        <v>87</v>
      </c>
    </row>
    <row r="183" spans="1:65" s="15" customFormat="1" ht="11.25">
      <c r="B183" s="223"/>
      <c r="C183" s="224"/>
      <c r="D183" s="195" t="s">
        <v>336</v>
      </c>
      <c r="E183" s="225" t="s">
        <v>19</v>
      </c>
      <c r="F183" s="226" t="s">
        <v>2342</v>
      </c>
      <c r="G183" s="224"/>
      <c r="H183" s="225" t="s">
        <v>19</v>
      </c>
      <c r="I183" s="227"/>
      <c r="J183" s="224"/>
      <c r="K183" s="224"/>
      <c r="L183" s="228"/>
      <c r="M183" s="229"/>
      <c r="N183" s="230"/>
      <c r="O183" s="230"/>
      <c r="P183" s="230"/>
      <c r="Q183" s="230"/>
      <c r="R183" s="230"/>
      <c r="S183" s="230"/>
      <c r="T183" s="231"/>
      <c r="AT183" s="232" t="s">
        <v>336</v>
      </c>
      <c r="AU183" s="232" t="s">
        <v>87</v>
      </c>
      <c r="AV183" s="15" t="s">
        <v>84</v>
      </c>
      <c r="AW183" s="15" t="s">
        <v>37</v>
      </c>
      <c r="AX183" s="15" t="s">
        <v>76</v>
      </c>
      <c r="AY183" s="232" t="s">
        <v>324</v>
      </c>
    </row>
    <row r="184" spans="1:65" s="13" customFormat="1" ht="11.25">
      <c r="B184" s="201"/>
      <c r="C184" s="202"/>
      <c r="D184" s="195" t="s">
        <v>336</v>
      </c>
      <c r="E184" s="203" t="s">
        <v>2181</v>
      </c>
      <c r="F184" s="204" t="s">
        <v>2343</v>
      </c>
      <c r="G184" s="202"/>
      <c r="H184" s="205">
        <v>28</v>
      </c>
      <c r="I184" s="206"/>
      <c r="J184" s="202"/>
      <c r="K184" s="202"/>
      <c r="L184" s="207"/>
      <c r="M184" s="208"/>
      <c r="N184" s="209"/>
      <c r="O184" s="209"/>
      <c r="P184" s="209"/>
      <c r="Q184" s="209"/>
      <c r="R184" s="209"/>
      <c r="S184" s="209"/>
      <c r="T184" s="210"/>
      <c r="AT184" s="211" t="s">
        <v>336</v>
      </c>
      <c r="AU184" s="211" t="s">
        <v>87</v>
      </c>
      <c r="AV184" s="13" t="s">
        <v>87</v>
      </c>
      <c r="AW184" s="13" t="s">
        <v>37</v>
      </c>
      <c r="AX184" s="13" t="s">
        <v>84</v>
      </c>
      <c r="AY184" s="211" t="s">
        <v>324</v>
      </c>
    </row>
    <row r="185" spans="1:65" s="2" customFormat="1" ht="14.45" customHeight="1">
      <c r="A185" s="36"/>
      <c r="B185" s="37"/>
      <c r="C185" s="244" t="s">
        <v>8</v>
      </c>
      <c r="D185" s="244" t="s">
        <v>588</v>
      </c>
      <c r="E185" s="245" t="s">
        <v>2344</v>
      </c>
      <c r="F185" s="246" t="s">
        <v>2345</v>
      </c>
      <c r="G185" s="247" t="s">
        <v>186</v>
      </c>
      <c r="H185" s="248">
        <v>28</v>
      </c>
      <c r="I185" s="249"/>
      <c r="J185" s="250">
        <f>ROUND(I185*H185,2)</f>
        <v>0</v>
      </c>
      <c r="K185" s="246" t="s">
        <v>329</v>
      </c>
      <c r="L185" s="251"/>
      <c r="M185" s="252" t="s">
        <v>19</v>
      </c>
      <c r="N185" s="253" t="s">
        <v>47</v>
      </c>
      <c r="O185" s="66"/>
      <c r="P185" s="191">
        <f>O185*H185</f>
        <v>0</v>
      </c>
      <c r="Q185" s="191">
        <v>6.3099999999999996E-3</v>
      </c>
      <c r="R185" s="191">
        <f>Q185*H185</f>
        <v>0.17668</v>
      </c>
      <c r="S185" s="191">
        <v>0</v>
      </c>
      <c r="T185" s="192">
        <f>S185*H185</f>
        <v>0</v>
      </c>
      <c r="U185" s="36"/>
      <c r="V185" s="36"/>
      <c r="W185" s="36"/>
      <c r="X185" s="36"/>
      <c r="Y185" s="36"/>
      <c r="Z185" s="36"/>
      <c r="AA185" s="36"/>
      <c r="AB185" s="36"/>
      <c r="AC185" s="36"/>
      <c r="AD185" s="36"/>
      <c r="AE185" s="36"/>
      <c r="AR185" s="193" t="s">
        <v>378</v>
      </c>
      <c r="AT185" s="193" t="s">
        <v>588</v>
      </c>
      <c r="AU185" s="193" t="s">
        <v>87</v>
      </c>
      <c r="AY185" s="19" t="s">
        <v>324</v>
      </c>
      <c r="BE185" s="194">
        <f>IF(N185="základní",J185,0)</f>
        <v>0</v>
      </c>
      <c r="BF185" s="194">
        <f>IF(N185="snížená",J185,0)</f>
        <v>0</v>
      </c>
      <c r="BG185" s="194">
        <f>IF(N185="zákl. přenesená",J185,0)</f>
        <v>0</v>
      </c>
      <c r="BH185" s="194">
        <f>IF(N185="sníž. přenesená",J185,0)</f>
        <v>0</v>
      </c>
      <c r="BI185" s="194">
        <f>IF(N185="nulová",J185,0)</f>
        <v>0</v>
      </c>
      <c r="BJ185" s="19" t="s">
        <v>84</v>
      </c>
      <c r="BK185" s="194">
        <f>ROUND(I185*H185,2)</f>
        <v>0</v>
      </c>
      <c r="BL185" s="19" t="s">
        <v>330</v>
      </c>
      <c r="BM185" s="193" t="s">
        <v>2346</v>
      </c>
    </row>
    <row r="186" spans="1:65" s="2" customFormat="1" ht="11.25">
      <c r="A186" s="36"/>
      <c r="B186" s="37"/>
      <c r="C186" s="38"/>
      <c r="D186" s="195" t="s">
        <v>332</v>
      </c>
      <c r="E186" s="38"/>
      <c r="F186" s="196" t="s">
        <v>2345</v>
      </c>
      <c r="G186" s="38"/>
      <c r="H186" s="38"/>
      <c r="I186" s="197"/>
      <c r="J186" s="38"/>
      <c r="K186" s="38"/>
      <c r="L186" s="41"/>
      <c r="M186" s="198"/>
      <c r="N186" s="199"/>
      <c r="O186" s="66"/>
      <c r="P186" s="66"/>
      <c r="Q186" s="66"/>
      <c r="R186" s="66"/>
      <c r="S186" s="66"/>
      <c r="T186" s="67"/>
      <c r="U186" s="36"/>
      <c r="V186" s="36"/>
      <c r="W186" s="36"/>
      <c r="X186" s="36"/>
      <c r="Y186" s="36"/>
      <c r="Z186" s="36"/>
      <c r="AA186" s="36"/>
      <c r="AB186" s="36"/>
      <c r="AC186" s="36"/>
      <c r="AD186" s="36"/>
      <c r="AE186" s="36"/>
      <c r="AT186" s="19" t="s">
        <v>332</v>
      </c>
      <c r="AU186" s="19" t="s">
        <v>87</v>
      </c>
    </row>
    <row r="187" spans="1:65" s="2" customFormat="1" ht="19.5">
      <c r="A187" s="36"/>
      <c r="B187" s="37"/>
      <c r="C187" s="38"/>
      <c r="D187" s="195" t="s">
        <v>727</v>
      </c>
      <c r="E187" s="38"/>
      <c r="F187" s="200" t="s">
        <v>2347</v>
      </c>
      <c r="G187" s="38"/>
      <c r="H187" s="38"/>
      <c r="I187" s="197"/>
      <c r="J187" s="38"/>
      <c r="K187" s="38"/>
      <c r="L187" s="41"/>
      <c r="M187" s="198"/>
      <c r="N187" s="199"/>
      <c r="O187" s="66"/>
      <c r="P187" s="66"/>
      <c r="Q187" s="66"/>
      <c r="R187" s="66"/>
      <c r="S187" s="66"/>
      <c r="T187" s="67"/>
      <c r="U187" s="36"/>
      <c r="V187" s="36"/>
      <c r="W187" s="36"/>
      <c r="X187" s="36"/>
      <c r="Y187" s="36"/>
      <c r="Z187" s="36"/>
      <c r="AA187" s="36"/>
      <c r="AB187" s="36"/>
      <c r="AC187" s="36"/>
      <c r="AD187" s="36"/>
      <c r="AE187" s="36"/>
      <c r="AT187" s="19" t="s">
        <v>727</v>
      </c>
      <c r="AU187" s="19" t="s">
        <v>87</v>
      </c>
    </row>
    <row r="188" spans="1:65" s="13" customFormat="1" ht="11.25">
      <c r="B188" s="201"/>
      <c r="C188" s="202"/>
      <c r="D188" s="195" t="s">
        <v>336</v>
      </c>
      <c r="E188" s="203" t="s">
        <v>19</v>
      </c>
      <c r="F188" s="204" t="s">
        <v>2181</v>
      </c>
      <c r="G188" s="202"/>
      <c r="H188" s="205">
        <v>28</v>
      </c>
      <c r="I188" s="206"/>
      <c r="J188" s="202"/>
      <c r="K188" s="202"/>
      <c r="L188" s="207"/>
      <c r="M188" s="208"/>
      <c r="N188" s="209"/>
      <c r="O188" s="209"/>
      <c r="P188" s="209"/>
      <c r="Q188" s="209"/>
      <c r="R188" s="209"/>
      <c r="S188" s="209"/>
      <c r="T188" s="210"/>
      <c r="AT188" s="211" t="s">
        <v>336</v>
      </c>
      <c r="AU188" s="211" t="s">
        <v>87</v>
      </c>
      <c r="AV188" s="13" t="s">
        <v>87</v>
      </c>
      <c r="AW188" s="13" t="s">
        <v>37</v>
      </c>
      <c r="AX188" s="13" t="s">
        <v>84</v>
      </c>
      <c r="AY188" s="211" t="s">
        <v>324</v>
      </c>
    </row>
    <row r="189" spans="1:65" s="2" customFormat="1" ht="14.45" customHeight="1">
      <c r="A189" s="36"/>
      <c r="B189" s="37"/>
      <c r="C189" s="244" t="s">
        <v>187</v>
      </c>
      <c r="D189" s="244" t="s">
        <v>588</v>
      </c>
      <c r="E189" s="245" t="s">
        <v>2348</v>
      </c>
      <c r="F189" s="246" t="s">
        <v>2349</v>
      </c>
      <c r="G189" s="247" t="s">
        <v>190</v>
      </c>
      <c r="H189" s="248">
        <v>8</v>
      </c>
      <c r="I189" s="249"/>
      <c r="J189" s="250">
        <f>ROUND(I189*H189,2)</f>
        <v>0</v>
      </c>
      <c r="K189" s="246" t="s">
        <v>329</v>
      </c>
      <c r="L189" s="251"/>
      <c r="M189" s="252" t="s">
        <v>19</v>
      </c>
      <c r="N189" s="253" t="s">
        <v>47</v>
      </c>
      <c r="O189" s="66"/>
      <c r="P189" s="191">
        <f>O189*H189</f>
        <v>0</v>
      </c>
      <c r="Q189" s="191">
        <v>7.7999999999999999E-4</v>
      </c>
      <c r="R189" s="191">
        <f>Q189*H189</f>
        <v>6.2399999999999999E-3</v>
      </c>
      <c r="S189" s="191">
        <v>0</v>
      </c>
      <c r="T189" s="192">
        <f>S189*H189</f>
        <v>0</v>
      </c>
      <c r="U189" s="36"/>
      <c r="V189" s="36"/>
      <c r="W189" s="36"/>
      <c r="X189" s="36"/>
      <c r="Y189" s="36"/>
      <c r="Z189" s="36"/>
      <c r="AA189" s="36"/>
      <c r="AB189" s="36"/>
      <c r="AC189" s="36"/>
      <c r="AD189" s="36"/>
      <c r="AE189" s="36"/>
      <c r="AR189" s="193" t="s">
        <v>378</v>
      </c>
      <c r="AT189" s="193" t="s">
        <v>588</v>
      </c>
      <c r="AU189" s="193" t="s">
        <v>87</v>
      </c>
      <c r="AY189" s="19" t="s">
        <v>324</v>
      </c>
      <c r="BE189" s="194">
        <f>IF(N189="základní",J189,0)</f>
        <v>0</v>
      </c>
      <c r="BF189" s="194">
        <f>IF(N189="snížená",J189,0)</f>
        <v>0</v>
      </c>
      <c r="BG189" s="194">
        <f>IF(N189="zákl. přenesená",J189,0)</f>
        <v>0</v>
      </c>
      <c r="BH189" s="194">
        <f>IF(N189="sníž. přenesená",J189,0)</f>
        <v>0</v>
      </c>
      <c r="BI189" s="194">
        <f>IF(N189="nulová",J189,0)</f>
        <v>0</v>
      </c>
      <c r="BJ189" s="19" t="s">
        <v>84</v>
      </c>
      <c r="BK189" s="194">
        <f>ROUND(I189*H189,2)</f>
        <v>0</v>
      </c>
      <c r="BL189" s="19" t="s">
        <v>330</v>
      </c>
      <c r="BM189" s="193" t="s">
        <v>2350</v>
      </c>
    </row>
    <row r="190" spans="1:65" s="2" customFormat="1" ht="11.25">
      <c r="A190" s="36"/>
      <c r="B190" s="37"/>
      <c r="C190" s="38"/>
      <c r="D190" s="195" t="s">
        <v>332</v>
      </c>
      <c r="E190" s="38"/>
      <c r="F190" s="196" t="s">
        <v>2349</v>
      </c>
      <c r="G190" s="38"/>
      <c r="H190" s="38"/>
      <c r="I190" s="197"/>
      <c r="J190" s="38"/>
      <c r="K190" s="38"/>
      <c r="L190" s="41"/>
      <c r="M190" s="198"/>
      <c r="N190" s="199"/>
      <c r="O190" s="66"/>
      <c r="P190" s="66"/>
      <c r="Q190" s="66"/>
      <c r="R190" s="66"/>
      <c r="S190" s="66"/>
      <c r="T190" s="67"/>
      <c r="U190" s="36"/>
      <c r="V190" s="36"/>
      <c r="W190" s="36"/>
      <c r="X190" s="36"/>
      <c r="Y190" s="36"/>
      <c r="Z190" s="36"/>
      <c r="AA190" s="36"/>
      <c r="AB190" s="36"/>
      <c r="AC190" s="36"/>
      <c r="AD190" s="36"/>
      <c r="AE190" s="36"/>
      <c r="AT190" s="19" t="s">
        <v>332</v>
      </c>
      <c r="AU190" s="19" t="s">
        <v>87</v>
      </c>
    </row>
    <row r="191" spans="1:65" s="13" customFormat="1" ht="11.25">
      <c r="B191" s="201"/>
      <c r="C191" s="202"/>
      <c r="D191" s="195" t="s">
        <v>336</v>
      </c>
      <c r="E191" s="203" t="s">
        <v>19</v>
      </c>
      <c r="F191" s="204" t="s">
        <v>2351</v>
      </c>
      <c r="G191" s="202"/>
      <c r="H191" s="205">
        <v>8</v>
      </c>
      <c r="I191" s="206"/>
      <c r="J191" s="202"/>
      <c r="K191" s="202"/>
      <c r="L191" s="207"/>
      <c r="M191" s="208"/>
      <c r="N191" s="209"/>
      <c r="O191" s="209"/>
      <c r="P191" s="209"/>
      <c r="Q191" s="209"/>
      <c r="R191" s="209"/>
      <c r="S191" s="209"/>
      <c r="T191" s="210"/>
      <c r="AT191" s="211" t="s">
        <v>336</v>
      </c>
      <c r="AU191" s="211" t="s">
        <v>87</v>
      </c>
      <c r="AV191" s="13" t="s">
        <v>87</v>
      </c>
      <c r="AW191" s="13" t="s">
        <v>37</v>
      </c>
      <c r="AX191" s="13" t="s">
        <v>84</v>
      </c>
      <c r="AY191" s="211" t="s">
        <v>324</v>
      </c>
    </row>
    <row r="192" spans="1:65" s="2" customFormat="1" ht="24.2" customHeight="1">
      <c r="A192" s="36"/>
      <c r="B192" s="37"/>
      <c r="C192" s="244" t="s">
        <v>587</v>
      </c>
      <c r="D192" s="244" t="s">
        <v>588</v>
      </c>
      <c r="E192" s="245" t="s">
        <v>2352</v>
      </c>
      <c r="F192" s="246" t="s">
        <v>2353</v>
      </c>
      <c r="G192" s="247" t="s">
        <v>267</v>
      </c>
      <c r="H192" s="248">
        <v>201.21600000000001</v>
      </c>
      <c r="I192" s="249"/>
      <c r="J192" s="250">
        <f>ROUND(I192*H192,2)</f>
        <v>0</v>
      </c>
      <c r="K192" s="246" t="s">
        <v>19</v>
      </c>
      <c r="L192" s="251"/>
      <c r="M192" s="252" t="s">
        <v>19</v>
      </c>
      <c r="N192" s="253" t="s">
        <v>47</v>
      </c>
      <c r="O192" s="66"/>
      <c r="P192" s="191">
        <f>O192*H192</f>
        <v>0</v>
      </c>
      <c r="Q192" s="191">
        <v>1E-3</v>
      </c>
      <c r="R192" s="191">
        <f>Q192*H192</f>
        <v>0.20121600000000001</v>
      </c>
      <c r="S192" s="191">
        <v>0</v>
      </c>
      <c r="T192" s="192">
        <f>S192*H192</f>
        <v>0</v>
      </c>
      <c r="U192" s="36"/>
      <c r="V192" s="36"/>
      <c r="W192" s="36"/>
      <c r="X192" s="36"/>
      <c r="Y192" s="36"/>
      <c r="Z192" s="36"/>
      <c r="AA192" s="36"/>
      <c r="AB192" s="36"/>
      <c r="AC192" s="36"/>
      <c r="AD192" s="36"/>
      <c r="AE192" s="36"/>
      <c r="AR192" s="193" t="s">
        <v>378</v>
      </c>
      <c r="AT192" s="193" t="s">
        <v>588</v>
      </c>
      <c r="AU192" s="193" t="s">
        <v>87</v>
      </c>
      <c r="AY192" s="19" t="s">
        <v>324</v>
      </c>
      <c r="BE192" s="194">
        <f>IF(N192="základní",J192,0)</f>
        <v>0</v>
      </c>
      <c r="BF192" s="194">
        <f>IF(N192="snížená",J192,0)</f>
        <v>0</v>
      </c>
      <c r="BG192" s="194">
        <f>IF(N192="zákl. přenesená",J192,0)</f>
        <v>0</v>
      </c>
      <c r="BH192" s="194">
        <f>IF(N192="sníž. přenesená",J192,0)</f>
        <v>0</v>
      </c>
      <c r="BI192" s="194">
        <f>IF(N192="nulová",J192,0)</f>
        <v>0</v>
      </c>
      <c r="BJ192" s="19" t="s">
        <v>84</v>
      </c>
      <c r="BK192" s="194">
        <f>ROUND(I192*H192,2)</f>
        <v>0</v>
      </c>
      <c r="BL192" s="19" t="s">
        <v>330</v>
      </c>
      <c r="BM192" s="193" t="s">
        <v>2354</v>
      </c>
    </row>
    <row r="193" spans="1:65" s="2" customFormat="1" ht="11.25">
      <c r="A193" s="36"/>
      <c r="B193" s="37"/>
      <c r="C193" s="38"/>
      <c r="D193" s="195" t="s">
        <v>332</v>
      </c>
      <c r="E193" s="38"/>
      <c r="F193" s="196" t="s">
        <v>2353</v>
      </c>
      <c r="G193" s="38"/>
      <c r="H193" s="38"/>
      <c r="I193" s="197"/>
      <c r="J193" s="38"/>
      <c r="K193" s="38"/>
      <c r="L193" s="41"/>
      <c r="M193" s="198"/>
      <c r="N193" s="199"/>
      <c r="O193" s="66"/>
      <c r="P193" s="66"/>
      <c r="Q193" s="66"/>
      <c r="R193" s="66"/>
      <c r="S193" s="66"/>
      <c r="T193" s="67"/>
      <c r="U193" s="36"/>
      <c r="V193" s="36"/>
      <c r="W193" s="36"/>
      <c r="X193" s="36"/>
      <c r="Y193" s="36"/>
      <c r="Z193" s="36"/>
      <c r="AA193" s="36"/>
      <c r="AB193" s="36"/>
      <c r="AC193" s="36"/>
      <c r="AD193" s="36"/>
      <c r="AE193" s="36"/>
      <c r="AT193" s="19" t="s">
        <v>332</v>
      </c>
      <c r="AU193" s="19" t="s">
        <v>87</v>
      </c>
    </row>
    <row r="194" spans="1:65" s="13" customFormat="1" ht="11.25">
      <c r="B194" s="201"/>
      <c r="C194" s="202"/>
      <c r="D194" s="195" t="s">
        <v>336</v>
      </c>
      <c r="E194" s="203" t="s">
        <v>19</v>
      </c>
      <c r="F194" s="204" t="s">
        <v>2355</v>
      </c>
      <c r="G194" s="202"/>
      <c r="H194" s="205">
        <v>150.72</v>
      </c>
      <c r="I194" s="206"/>
      <c r="J194" s="202"/>
      <c r="K194" s="202"/>
      <c r="L194" s="207"/>
      <c r="M194" s="208"/>
      <c r="N194" s="209"/>
      <c r="O194" s="209"/>
      <c r="P194" s="209"/>
      <c r="Q194" s="209"/>
      <c r="R194" s="209"/>
      <c r="S194" s="209"/>
      <c r="T194" s="210"/>
      <c r="AT194" s="211" t="s">
        <v>336</v>
      </c>
      <c r="AU194" s="211" t="s">
        <v>87</v>
      </c>
      <c r="AV194" s="13" t="s">
        <v>87</v>
      </c>
      <c r="AW194" s="13" t="s">
        <v>37</v>
      </c>
      <c r="AX194" s="13" t="s">
        <v>76</v>
      </c>
      <c r="AY194" s="211" t="s">
        <v>324</v>
      </c>
    </row>
    <row r="195" spans="1:65" s="13" customFormat="1" ht="11.25">
      <c r="B195" s="201"/>
      <c r="C195" s="202"/>
      <c r="D195" s="195" t="s">
        <v>336</v>
      </c>
      <c r="E195" s="203" t="s">
        <v>19</v>
      </c>
      <c r="F195" s="204" t="s">
        <v>2356</v>
      </c>
      <c r="G195" s="202"/>
      <c r="H195" s="205">
        <v>50.496000000000002</v>
      </c>
      <c r="I195" s="206"/>
      <c r="J195" s="202"/>
      <c r="K195" s="202"/>
      <c r="L195" s="207"/>
      <c r="M195" s="208"/>
      <c r="N195" s="209"/>
      <c r="O195" s="209"/>
      <c r="P195" s="209"/>
      <c r="Q195" s="209"/>
      <c r="R195" s="209"/>
      <c r="S195" s="209"/>
      <c r="T195" s="210"/>
      <c r="AT195" s="211" t="s">
        <v>336</v>
      </c>
      <c r="AU195" s="211" t="s">
        <v>87</v>
      </c>
      <c r="AV195" s="13" t="s">
        <v>87</v>
      </c>
      <c r="AW195" s="13" t="s">
        <v>37</v>
      </c>
      <c r="AX195" s="13" t="s">
        <v>76</v>
      </c>
      <c r="AY195" s="211" t="s">
        <v>324</v>
      </c>
    </row>
    <row r="196" spans="1:65" s="14" customFormat="1" ht="11.25">
      <c r="B196" s="212"/>
      <c r="C196" s="213"/>
      <c r="D196" s="195" t="s">
        <v>336</v>
      </c>
      <c r="E196" s="214" t="s">
        <v>19</v>
      </c>
      <c r="F196" s="215" t="s">
        <v>349</v>
      </c>
      <c r="G196" s="213"/>
      <c r="H196" s="216">
        <v>201.21600000000001</v>
      </c>
      <c r="I196" s="217"/>
      <c r="J196" s="213"/>
      <c r="K196" s="213"/>
      <c r="L196" s="218"/>
      <c r="M196" s="219"/>
      <c r="N196" s="220"/>
      <c r="O196" s="220"/>
      <c r="P196" s="220"/>
      <c r="Q196" s="220"/>
      <c r="R196" s="220"/>
      <c r="S196" s="220"/>
      <c r="T196" s="221"/>
      <c r="AT196" s="222" t="s">
        <v>336</v>
      </c>
      <c r="AU196" s="222" t="s">
        <v>87</v>
      </c>
      <c r="AV196" s="14" t="s">
        <v>330</v>
      </c>
      <c r="AW196" s="14" t="s">
        <v>37</v>
      </c>
      <c r="AX196" s="14" t="s">
        <v>84</v>
      </c>
      <c r="AY196" s="222" t="s">
        <v>324</v>
      </c>
    </row>
    <row r="197" spans="1:65" s="2" customFormat="1" ht="14.45" customHeight="1">
      <c r="A197" s="36"/>
      <c r="B197" s="37"/>
      <c r="C197" s="182" t="s">
        <v>593</v>
      </c>
      <c r="D197" s="182" t="s">
        <v>326</v>
      </c>
      <c r="E197" s="183" t="s">
        <v>2357</v>
      </c>
      <c r="F197" s="184" t="s">
        <v>2358</v>
      </c>
      <c r="G197" s="185" t="s">
        <v>186</v>
      </c>
      <c r="H197" s="186">
        <v>26.5</v>
      </c>
      <c r="I197" s="187"/>
      <c r="J197" s="188">
        <f>ROUND(I197*H197,2)</f>
        <v>0</v>
      </c>
      <c r="K197" s="184" t="s">
        <v>19</v>
      </c>
      <c r="L197" s="41"/>
      <c r="M197" s="189" t="s">
        <v>19</v>
      </c>
      <c r="N197" s="190" t="s">
        <v>47</v>
      </c>
      <c r="O197" s="66"/>
      <c r="P197" s="191">
        <f>O197*H197</f>
        <v>0</v>
      </c>
      <c r="Q197" s="191">
        <v>3.363E-2</v>
      </c>
      <c r="R197" s="191">
        <f>Q197*H197</f>
        <v>0.89119499999999996</v>
      </c>
      <c r="S197" s="191">
        <v>0</v>
      </c>
      <c r="T197" s="192">
        <f>S197*H197</f>
        <v>0</v>
      </c>
      <c r="U197" s="36"/>
      <c r="V197" s="36"/>
      <c r="W197" s="36"/>
      <c r="X197" s="36"/>
      <c r="Y197" s="36"/>
      <c r="Z197" s="36"/>
      <c r="AA197" s="36"/>
      <c r="AB197" s="36"/>
      <c r="AC197" s="36"/>
      <c r="AD197" s="36"/>
      <c r="AE197" s="36"/>
      <c r="AR197" s="193" t="s">
        <v>330</v>
      </c>
      <c r="AT197" s="193" t="s">
        <v>326</v>
      </c>
      <c r="AU197" s="193" t="s">
        <v>87</v>
      </c>
      <c r="AY197" s="19" t="s">
        <v>324</v>
      </c>
      <c r="BE197" s="194">
        <f>IF(N197="základní",J197,0)</f>
        <v>0</v>
      </c>
      <c r="BF197" s="194">
        <f>IF(N197="snížená",J197,0)</f>
        <v>0</v>
      </c>
      <c r="BG197" s="194">
        <f>IF(N197="zákl. přenesená",J197,0)</f>
        <v>0</v>
      </c>
      <c r="BH197" s="194">
        <f>IF(N197="sníž. přenesená",J197,0)</f>
        <v>0</v>
      </c>
      <c r="BI197" s="194">
        <f>IF(N197="nulová",J197,0)</f>
        <v>0</v>
      </c>
      <c r="BJ197" s="19" t="s">
        <v>84</v>
      </c>
      <c r="BK197" s="194">
        <f>ROUND(I197*H197,2)</f>
        <v>0</v>
      </c>
      <c r="BL197" s="19" t="s">
        <v>330</v>
      </c>
      <c r="BM197" s="193" t="s">
        <v>2359</v>
      </c>
    </row>
    <row r="198" spans="1:65" s="2" customFormat="1" ht="11.25">
      <c r="A198" s="36"/>
      <c r="B198" s="37"/>
      <c r="C198" s="38"/>
      <c r="D198" s="195" t="s">
        <v>332</v>
      </c>
      <c r="E198" s="38"/>
      <c r="F198" s="196" t="s">
        <v>2360</v>
      </c>
      <c r="G198" s="38"/>
      <c r="H198" s="38"/>
      <c r="I198" s="197"/>
      <c r="J198" s="38"/>
      <c r="K198" s="38"/>
      <c r="L198" s="41"/>
      <c r="M198" s="198"/>
      <c r="N198" s="199"/>
      <c r="O198" s="66"/>
      <c r="P198" s="66"/>
      <c r="Q198" s="66"/>
      <c r="R198" s="66"/>
      <c r="S198" s="66"/>
      <c r="T198" s="67"/>
      <c r="U198" s="36"/>
      <c r="V198" s="36"/>
      <c r="W198" s="36"/>
      <c r="X198" s="36"/>
      <c r="Y198" s="36"/>
      <c r="Z198" s="36"/>
      <c r="AA198" s="36"/>
      <c r="AB198" s="36"/>
      <c r="AC198" s="36"/>
      <c r="AD198" s="36"/>
      <c r="AE198" s="36"/>
      <c r="AT198" s="19" t="s">
        <v>332</v>
      </c>
      <c r="AU198" s="19" t="s">
        <v>87</v>
      </c>
    </row>
    <row r="199" spans="1:65" s="2" customFormat="1" ht="117">
      <c r="A199" s="36"/>
      <c r="B199" s="37"/>
      <c r="C199" s="38"/>
      <c r="D199" s="195" t="s">
        <v>334</v>
      </c>
      <c r="E199" s="38"/>
      <c r="F199" s="200" t="s">
        <v>2361</v>
      </c>
      <c r="G199" s="38"/>
      <c r="H199" s="38"/>
      <c r="I199" s="197"/>
      <c r="J199" s="38"/>
      <c r="K199" s="38"/>
      <c r="L199" s="41"/>
      <c r="M199" s="198"/>
      <c r="N199" s="199"/>
      <c r="O199" s="66"/>
      <c r="P199" s="66"/>
      <c r="Q199" s="66"/>
      <c r="R199" s="66"/>
      <c r="S199" s="66"/>
      <c r="T199" s="67"/>
      <c r="U199" s="36"/>
      <c r="V199" s="36"/>
      <c r="W199" s="36"/>
      <c r="X199" s="36"/>
      <c r="Y199" s="36"/>
      <c r="Z199" s="36"/>
      <c r="AA199" s="36"/>
      <c r="AB199" s="36"/>
      <c r="AC199" s="36"/>
      <c r="AD199" s="36"/>
      <c r="AE199" s="36"/>
      <c r="AT199" s="19" t="s">
        <v>334</v>
      </c>
      <c r="AU199" s="19" t="s">
        <v>87</v>
      </c>
    </row>
    <row r="200" spans="1:65" s="13" customFormat="1" ht="11.25">
      <c r="B200" s="201"/>
      <c r="C200" s="202"/>
      <c r="D200" s="195" t="s">
        <v>336</v>
      </c>
      <c r="E200" s="203" t="s">
        <v>19</v>
      </c>
      <c r="F200" s="204" t="s">
        <v>2362</v>
      </c>
      <c r="G200" s="202"/>
      <c r="H200" s="205">
        <v>26.5</v>
      </c>
      <c r="I200" s="206"/>
      <c r="J200" s="202"/>
      <c r="K200" s="202"/>
      <c r="L200" s="207"/>
      <c r="M200" s="208"/>
      <c r="N200" s="209"/>
      <c r="O200" s="209"/>
      <c r="P200" s="209"/>
      <c r="Q200" s="209"/>
      <c r="R200" s="209"/>
      <c r="S200" s="209"/>
      <c r="T200" s="210"/>
      <c r="AT200" s="211" t="s">
        <v>336</v>
      </c>
      <c r="AU200" s="211" t="s">
        <v>87</v>
      </c>
      <c r="AV200" s="13" t="s">
        <v>87</v>
      </c>
      <c r="AW200" s="13" t="s">
        <v>37</v>
      </c>
      <c r="AX200" s="13" t="s">
        <v>84</v>
      </c>
      <c r="AY200" s="211" t="s">
        <v>324</v>
      </c>
    </row>
    <row r="201" spans="1:65" s="2" customFormat="1" ht="14.45" customHeight="1">
      <c r="A201" s="36"/>
      <c r="B201" s="37"/>
      <c r="C201" s="244" t="s">
        <v>598</v>
      </c>
      <c r="D201" s="244" t="s">
        <v>588</v>
      </c>
      <c r="E201" s="245" t="s">
        <v>2363</v>
      </c>
      <c r="F201" s="246" t="s">
        <v>2364</v>
      </c>
      <c r="G201" s="247" t="s">
        <v>186</v>
      </c>
      <c r="H201" s="248">
        <v>26.5</v>
      </c>
      <c r="I201" s="249"/>
      <c r="J201" s="250">
        <f>ROUND(I201*H201,2)</f>
        <v>0</v>
      </c>
      <c r="K201" s="246" t="s">
        <v>19</v>
      </c>
      <c r="L201" s="251"/>
      <c r="M201" s="252" t="s">
        <v>19</v>
      </c>
      <c r="N201" s="253" t="s">
        <v>47</v>
      </c>
      <c r="O201" s="66"/>
      <c r="P201" s="191">
        <f>O201*H201</f>
        <v>0</v>
      </c>
      <c r="Q201" s="191">
        <v>9.8700000000000003E-3</v>
      </c>
      <c r="R201" s="191">
        <f>Q201*H201</f>
        <v>0.26155499999999998</v>
      </c>
      <c r="S201" s="191">
        <v>0</v>
      </c>
      <c r="T201" s="192">
        <f>S201*H201</f>
        <v>0</v>
      </c>
      <c r="U201" s="36"/>
      <c r="V201" s="36"/>
      <c r="W201" s="36"/>
      <c r="X201" s="36"/>
      <c r="Y201" s="36"/>
      <c r="Z201" s="36"/>
      <c r="AA201" s="36"/>
      <c r="AB201" s="36"/>
      <c r="AC201" s="36"/>
      <c r="AD201" s="36"/>
      <c r="AE201" s="36"/>
      <c r="AR201" s="193" t="s">
        <v>378</v>
      </c>
      <c r="AT201" s="193" t="s">
        <v>588</v>
      </c>
      <c r="AU201" s="193" t="s">
        <v>87</v>
      </c>
      <c r="AY201" s="19" t="s">
        <v>324</v>
      </c>
      <c r="BE201" s="194">
        <f>IF(N201="základní",J201,0)</f>
        <v>0</v>
      </c>
      <c r="BF201" s="194">
        <f>IF(N201="snížená",J201,0)</f>
        <v>0</v>
      </c>
      <c r="BG201" s="194">
        <f>IF(N201="zákl. přenesená",J201,0)</f>
        <v>0</v>
      </c>
      <c r="BH201" s="194">
        <f>IF(N201="sníž. přenesená",J201,0)</f>
        <v>0</v>
      </c>
      <c r="BI201" s="194">
        <f>IF(N201="nulová",J201,0)</f>
        <v>0</v>
      </c>
      <c r="BJ201" s="19" t="s">
        <v>84</v>
      </c>
      <c r="BK201" s="194">
        <f>ROUND(I201*H201,2)</f>
        <v>0</v>
      </c>
      <c r="BL201" s="19" t="s">
        <v>330</v>
      </c>
      <c r="BM201" s="193" t="s">
        <v>2365</v>
      </c>
    </row>
    <row r="202" spans="1:65" s="2" customFormat="1" ht="11.25">
      <c r="A202" s="36"/>
      <c r="B202" s="37"/>
      <c r="C202" s="38"/>
      <c r="D202" s="195" t="s">
        <v>332</v>
      </c>
      <c r="E202" s="38"/>
      <c r="F202" s="196" t="s">
        <v>2364</v>
      </c>
      <c r="G202" s="38"/>
      <c r="H202" s="38"/>
      <c r="I202" s="197"/>
      <c r="J202" s="38"/>
      <c r="K202" s="38"/>
      <c r="L202" s="41"/>
      <c r="M202" s="198"/>
      <c r="N202" s="199"/>
      <c r="O202" s="66"/>
      <c r="P202" s="66"/>
      <c r="Q202" s="66"/>
      <c r="R202" s="66"/>
      <c r="S202" s="66"/>
      <c r="T202" s="67"/>
      <c r="U202" s="36"/>
      <c r="V202" s="36"/>
      <c r="W202" s="36"/>
      <c r="X202" s="36"/>
      <c r="Y202" s="36"/>
      <c r="Z202" s="36"/>
      <c r="AA202" s="36"/>
      <c r="AB202" s="36"/>
      <c r="AC202" s="36"/>
      <c r="AD202" s="36"/>
      <c r="AE202" s="36"/>
      <c r="AT202" s="19" t="s">
        <v>332</v>
      </c>
      <c r="AU202" s="19" t="s">
        <v>87</v>
      </c>
    </row>
    <row r="203" spans="1:65" s="13" customFormat="1" ht="11.25">
      <c r="B203" s="201"/>
      <c r="C203" s="202"/>
      <c r="D203" s="195" t="s">
        <v>336</v>
      </c>
      <c r="E203" s="203" t="s">
        <v>19</v>
      </c>
      <c r="F203" s="204" t="s">
        <v>2362</v>
      </c>
      <c r="G203" s="202"/>
      <c r="H203" s="205">
        <v>26.5</v>
      </c>
      <c r="I203" s="206"/>
      <c r="J203" s="202"/>
      <c r="K203" s="202"/>
      <c r="L203" s="207"/>
      <c r="M203" s="208"/>
      <c r="N203" s="209"/>
      <c r="O203" s="209"/>
      <c r="P203" s="209"/>
      <c r="Q203" s="209"/>
      <c r="R203" s="209"/>
      <c r="S203" s="209"/>
      <c r="T203" s="210"/>
      <c r="AT203" s="211" t="s">
        <v>336</v>
      </c>
      <c r="AU203" s="211" t="s">
        <v>87</v>
      </c>
      <c r="AV203" s="13" t="s">
        <v>87</v>
      </c>
      <c r="AW203" s="13" t="s">
        <v>37</v>
      </c>
      <c r="AX203" s="13" t="s">
        <v>84</v>
      </c>
      <c r="AY203" s="211" t="s">
        <v>324</v>
      </c>
    </row>
    <row r="204" spans="1:65" s="2" customFormat="1" ht="14.45" customHeight="1">
      <c r="A204" s="36"/>
      <c r="B204" s="37"/>
      <c r="C204" s="244" t="s">
        <v>605</v>
      </c>
      <c r="D204" s="244" t="s">
        <v>588</v>
      </c>
      <c r="E204" s="245" t="s">
        <v>2366</v>
      </c>
      <c r="F204" s="246" t="s">
        <v>2367</v>
      </c>
      <c r="G204" s="247" t="s">
        <v>267</v>
      </c>
      <c r="H204" s="248">
        <v>188.4</v>
      </c>
      <c r="I204" s="249"/>
      <c r="J204" s="250">
        <f>ROUND(I204*H204,2)</f>
        <v>0</v>
      </c>
      <c r="K204" s="246" t="s">
        <v>19</v>
      </c>
      <c r="L204" s="251"/>
      <c r="M204" s="252" t="s">
        <v>19</v>
      </c>
      <c r="N204" s="253" t="s">
        <v>47</v>
      </c>
      <c r="O204" s="66"/>
      <c r="P204" s="191">
        <f>O204*H204</f>
        <v>0</v>
      </c>
      <c r="Q204" s="191">
        <v>1E-3</v>
      </c>
      <c r="R204" s="191">
        <f>Q204*H204</f>
        <v>0.18840000000000001</v>
      </c>
      <c r="S204" s="191">
        <v>0</v>
      </c>
      <c r="T204" s="192">
        <f>S204*H204</f>
        <v>0</v>
      </c>
      <c r="U204" s="36"/>
      <c r="V204" s="36"/>
      <c r="W204" s="36"/>
      <c r="X204" s="36"/>
      <c r="Y204" s="36"/>
      <c r="Z204" s="36"/>
      <c r="AA204" s="36"/>
      <c r="AB204" s="36"/>
      <c r="AC204" s="36"/>
      <c r="AD204" s="36"/>
      <c r="AE204" s="36"/>
      <c r="AR204" s="193" t="s">
        <v>378</v>
      </c>
      <c r="AT204" s="193" t="s">
        <v>588</v>
      </c>
      <c r="AU204" s="193" t="s">
        <v>87</v>
      </c>
      <c r="AY204" s="19" t="s">
        <v>324</v>
      </c>
      <c r="BE204" s="194">
        <f>IF(N204="základní",J204,0)</f>
        <v>0</v>
      </c>
      <c r="BF204" s="194">
        <f>IF(N204="snížená",J204,0)</f>
        <v>0</v>
      </c>
      <c r="BG204" s="194">
        <f>IF(N204="zákl. přenesená",J204,0)</f>
        <v>0</v>
      </c>
      <c r="BH204" s="194">
        <f>IF(N204="sníž. přenesená",J204,0)</f>
        <v>0</v>
      </c>
      <c r="BI204" s="194">
        <f>IF(N204="nulová",J204,0)</f>
        <v>0</v>
      </c>
      <c r="BJ204" s="19" t="s">
        <v>84</v>
      </c>
      <c r="BK204" s="194">
        <f>ROUND(I204*H204,2)</f>
        <v>0</v>
      </c>
      <c r="BL204" s="19" t="s">
        <v>330</v>
      </c>
      <c r="BM204" s="193" t="s">
        <v>2368</v>
      </c>
    </row>
    <row r="205" spans="1:65" s="2" customFormat="1" ht="11.25">
      <c r="A205" s="36"/>
      <c r="B205" s="37"/>
      <c r="C205" s="38"/>
      <c r="D205" s="195" t="s">
        <v>332</v>
      </c>
      <c r="E205" s="38"/>
      <c r="F205" s="196" t="s">
        <v>2367</v>
      </c>
      <c r="G205" s="38"/>
      <c r="H205" s="38"/>
      <c r="I205" s="197"/>
      <c r="J205" s="38"/>
      <c r="K205" s="38"/>
      <c r="L205" s="41"/>
      <c r="M205" s="198"/>
      <c r="N205" s="199"/>
      <c r="O205" s="66"/>
      <c r="P205" s="66"/>
      <c r="Q205" s="66"/>
      <c r="R205" s="66"/>
      <c r="S205" s="66"/>
      <c r="T205" s="67"/>
      <c r="U205" s="36"/>
      <c r="V205" s="36"/>
      <c r="W205" s="36"/>
      <c r="X205" s="36"/>
      <c r="Y205" s="36"/>
      <c r="Z205" s="36"/>
      <c r="AA205" s="36"/>
      <c r="AB205" s="36"/>
      <c r="AC205" s="36"/>
      <c r="AD205" s="36"/>
      <c r="AE205" s="36"/>
      <c r="AT205" s="19" t="s">
        <v>332</v>
      </c>
      <c r="AU205" s="19" t="s">
        <v>87</v>
      </c>
    </row>
    <row r="206" spans="1:65" s="13" customFormat="1" ht="11.25">
      <c r="B206" s="201"/>
      <c r="C206" s="202"/>
      <c r="D206" s="195" t="s">
        <v>336</v>
      </c>
      <c r="E206" s="203" t="s">
        <v>19</v>
      </c>
      <c r="F206" s="204" t="s">
        <v>2369</v>
      </c>
      <c r="G206" s="202"/>
      <c r="H206" s="205">
        <v>188.4</v>
      </c>
      <c r="I206" s="206"/>
      <c r="J206" s="202"/>
      <c r="K206" s="202"/>
      <c r="L206" s="207"/>
      <c r="M206" s="208"/>
      <c r="N206" s="209"/>
      <c r="O206" s="209"/>
      <c r="P206" s="209"/>
      <c r="Q206" s="209"/>
      <c r="R206" s="209"/>
      <c r="S206" s="209"/>
      <c r="T206" s="210"/>
      <c r="AT206" s="211" t="s">
        <v>336</v>
      </c>
      <c r="AU206" s="211" t="s">
        <v>87</v>
      </c>
      <c r="AV206" s="13" t="s">
        <v>87</v>
      </c>
      <c r="AW206" s="13" t="s">
        <v>37</v>
      </c>
      <c r="AX206" s="13" t="s">
        <v>84</v>
      </c>
      <c r="AY206" s="211" t="s">
        <v>324</v>
      </c>
    </row>
    <row r="207" spans="1:65" s="2" customFormat="1" ht="14.45" customHeight="1">
      <c r="A207" s="36"/>
      <c r="B207" s="37"/>
      <c r="C207" s="182" t="s">
        <v>7</v>
      </c>
      <c r="D207" s="182" t="s">
        <v>326</v>
      </c>
      <c r="E207" s="183" t="s">
        <v>2370</v>
      </c>
      <c r="F207" s="184" t="s">
        <v>2371</v>
      </c>
      <c r="G207" s="185" t="s">
        <v>186</v>
      </c>
      <c r="H207" s="186">
        <v>54.5</v>
      </c>
      <c r="I207" s="187"/>
      <c r="J207" s="188">
        <f>ROUND(I207*H207,2)</f>
        <v>0</v>
      </c>
      <c r="K207" s="184" t="s">
        <v>329</v>
      </c>
      <c r="L207" s="41"/>
      <c r="M207" s="189" t="s">
        <v>19</v>
      </c>
      <c r="N207" s="190" t="s">
        <v>47</v>
      </c>
      <c r="O207" s="66"/>
      <c r="P207" s="191">
        <f>O207*H207</f>
        <v>0</v>
      </c>
      <c r="Q207" s="191">
        <v>3.6999999999999999E-4</v>
      </c>
      <c r="R207" s="191">
        <f>Q207*H207</f>
        <v>2.0164999999999999E-2</v>
      </c>
      <c r="S207" s="191">
        <v>0</v>
      </c>
      <c r="T207" s="192">
        <f>S207*H207</f>
        <v>0</v>
      </c>
      <c r="U207" s="36"/>
      <c r="V207" s="36"/>
      <c r="W207" s="36"/>
      <c r="X207" s="36"/>
      <c r="Y207" s="36"/>
      <c r="Z207" s="36"/>
      <c r="AA207" s="36"/>
      <c r="AB207" s="36"/>
      <c r="AC207" s="36"/>
      <c r="AD207" s="36"/>
      <c r="AE207" s="36"/>
      <c r="AR207" s="193" t="s">
        <v>330</v>
      </c>
      <c r="AT207" s="193" t="s">
        <v>326</v>
      </c>
      <c r="AU207" s="193" t="s">
        <v>87</v>
      </c>
      <c r="AY207" s="19" t="s">
        <v>324</v>
      </c>
      <c r="BE207" s="194">
        <f>IF(N207="základní",J207,0)</f>
        <v>0</v>
      </c>
      <c r="BF207" s="194">
        <f>IF(N207="snížená",J207,0)</f>
        <v>0</v>
      </c>
      <c r="BG207" s="194">
        <f>IF(N207="zákl. přenesená",J207,0)</f>
        <v>0</v>
      </c>
      <c r="BH207" s="194">
        <f>IF(N207="sníž. přenesená",J207,0)</f>
        <v>0</v>
      </c>
      <c r="BI207" s="194">
        <f>IF(N207="nulová",J207,0)</f>
        <v>0</v>
      </c>
      <c r="BJ207" s="19" t="s">
        <v>84</v>
      </c>
      <c r="BK207" s="194">
        <f>ROUND(I207*H207,2)</f>
        <v>0</v>
      </c>
      <c r="BL207" s="19" t="s">
        <v>330</v>
      </c>
      <c r="BM207" s="193" t="s">
        <v>2372</v>
      </c>
    </row>
    <row r="208" spans="1:65" s="2" customFormat="1" ht="11.25">
      <c r="A208" s="36"/>
      <c r="B208" s="37"/>
      <c r="C208" s="38"/>
      <c r="D208" s="195" t="s">
        <v>332</v>
      </c>
      <c r="E208" s="38"/>
      <c r="F208" s="196" t="s">
        <v>2373</v>
      </c>
      <c r="G208" s="38"/>
      <c r="H208" s="38"/>
      <c r="I208" s="197"/>
      <c r="J208" s="38"/>
      <c r="K208" s="38"/>
      <c r="L208" s="41"/>
      <c r="M208" s="198"/>
      <c r="N208" s="199"/>
      <c r="O208" s="66"/>
      <c r="P208" s="66"/>
      <c r="Q208" s="66"/>
      <c r="R208" s="66"/>
      <c r="S208" s="66"/>
      <c r="T208" s="67"/>
      <c r="U208" s="36"/>
      <c r="V208" s="36"/>
      <c r="W208" s="36"/>
      <c r="X208" s="36"/>
      <c r="Y208" s="36"/>
      <c r="Z208" s="36"/>
      <c r="AA208" s="36"/>
      <c r="AB208" s="36"/>
      <c r="AC208" s="36"/>
      <c r="AD208" s="36"/>
      <c r="AE208" s="36"/>
      <c r="AT208" s="19" t="s">
        <v>332</v>
      </c>
      <c r="AU208" s="19" t="s">
        <v>87</v>
      </c>
    </row>
    <row r="209" spans="1:65" s="2" customFormat="1" ht="117">
      <c r="A209" s="36"/>
      <c r="B209" s="37"/>
      <c r="C209" s="38"/>
      <c r="D209" s="195" t="s">
        <v>334</v>
      </c>
      <c r="E209" s="38"/>
      <c r="F209" s="200" t="s">
        <v>2341</v>
      </c>
      <c r="G209" s="38"/>
      <c r="H209" s="38"/>
      <c r="I209" s="197"/>
      <c r="J209" s="38"/>
      <c r="K209" s="38"/>
      <c r="L209" s="41"/>
      <c r="M209" s="198"/>
      <c r="N209" s="199"/>
      <c r="O209" s="66"/>
      <c r="P209" s="66"/>
      <c r="Q209" s="66"/>
      <c r="R209" s="66"/>
      <c r="S209" s="66"/>
      <c r="T209" s="67"/>
      <c r="U209" s="36"/>
      <c r="V209" s="36"/>
      <c r="W209" s="36"/>
      <c r="X209" s="36"/>
      <c r="Y209" s="36"/>
      <c r="Z209" s="36"/>
      <c r="AA209" s="36"/>
      <c r="AB209" s="36"/>
      <c r="AC209" s="36"/>
      <c r="AD209" s="36"/>
      <c r="AE209" s="36"/>
      <c r="AT209" s="19" t="s">
        <v>334</v>
      </c>
      <c r="AU209" s="19" t="s">
        <v>87</v>
      </c>
    </row>
    <row r="210" spans="1:65" s="13" customFormat="1" ht="11.25">
      <c r="B210" s="201"/>
      <c r="C210" s="202"/>
      <c r="D210" s="195" t="s">
        <v>336</v>
      </c>
      <c r="E210" s="203" t="s">
        <v>19</v>
      </c>
      <c r="F210" s="204" t="s">
        <v>2181</v>
      </c>
      <c r="G210" s="202"/>
      <c r="H210" s="205">
        <v>28</v>
      </c>
      <c r="I210" s="206"/>
      <c r="J210" s="202"/>
      <c r="K210" s="202"/>
      <c r="L210" s="207"/>
      <c r="M210" s="208"/>
      <c r="N210" s="209"/>
      <c r="O210" s="209"/>
      <c r="P210" s="209"/>
      <c r="Q210" s="209"/>
      <c r="R210" s="209"/>
      <c r="S210" s="209"/>
      <c r="T210" s="210"/>
      <c r="AT210" s="211" t="s">
        <v>336</v>
      </c>
      <c r="AU210" s="211" t="s">
        <v>87</v>
      </c>
      <c r="AV210" s="13" t="s">
        <v>87</v>
      </c>
      <c r="AW210" s="13" t="s">
        <v>37</v>
      </c>
      <c r="AX210" s="13" t="s">
        <v>76</v>
      </c>
      <c r="AY210" s="211" t="s">
        <v>324</v>
      </c>
    </row>
    <row r="211" spans="1:65" s="13" customFormat="1" ht="11.25">
      <c r="B211" s="201"/>
      <c r="C211" s="202"/>
      <c r="D211" s="195" t="s">
        <v>336</v>
      </c>
      <c r="E211" s="203" t="s">
        <v>19</v>
      </c>
      <c r="F211" s="204" t="s">
        <v>2362</v>
      </c>
      <c r="G211" s="202"/>
      <c r="H211" s="205">
        <v>26.5</v>
      </c>
      <c r="I211" s="206"/>
      <c r="J211" s="202"/>
      <c r="K211" s="202"/>
      <c r="L211" s="207"/>
      <c r="M211" s="208"/>
      <c r="N211" s="209"/>
      <c r="O211" s="209"/>
      <c r="P211" s="209"/>
      <c r="Q211" s="209"/>
      <c r="R211" s="209"/>
      <c r="S211" s="209"/>
      <c r="T211" s="210"/>
      <c r="AT211" s="211" t="s">
        <v>336</v>
      </c>
      <c r="AU211" s="211" t="s">
        <v>87</v>
      </c>
      <c r="AV211" s="13" t="s">
        <v>87</v>
      </c>
      <c r="AW211" s="13" t="s">
        <v>37</v>
      </c>
      <c r="AX211" s="13" t="s">
        <v>76</v>
      </c>
      <c r="AY211" s="211" t="s">
        <v>324</v>
      </c>
    </row>
    <row r="212" spans="1:65" s="14" customFormat="1" ht="11.25">
      <c r="B212" s="212"/>
      <c r="C212" s="213"/>
      <c r="D212" s="195" t="s">
        <v>336</v>
      </c>
      <c r="E212" s="214" t="s">
        <v>19</v>
      </c>
      <c r="F212" s="215" t="s">
        <v>349</v>
      </c>
      <c r="G212" s="213"/>
      <c r="H212" s="216">
        <v>54.5</v>
      </c>
      <c r="I212" s="217"/>
      <c r="J212" s="213"/>
      <c r="K212" s="213"/>
      <c r="L212" s="218"/>
      <c r="M212" s="219"/>
      <c r="N212" s="220"/>
      <c r="O212" s="220"/>
      <c r="P212" s="220"/>
      <c r="Q212" s="220"/>
      <c r="R212" s="220"/>
      <c r="S212" s="220"/>
      <c r="T212" s="221"/>
      <c r="AT212" s="222" t="s">
        <v>336</v>
      </c>
      <c r="AU212" s="222" t="s">
        <v>87</v>
      </c>
      <c r="AV212" s="14" t="s">
        <v>330</v>
      </c>
      <c r="AW212" s="14" t="s">
        <v>37</v>
      </c>
      <c r="AX212" s="14" t="s">
        <v>84</v>
      </c>
      <c r="AY212" s="222" t="s">
        <v>324</v>
      </c>
    </row>
    <row r="213" spans="1:65" s="2" customFormat="1" ht="14.45" customHeight="1">
      <c r="A213" s="36"/>
      <c r="B213" s="37"/>
      <c r="C213" s="182" t="s">
        <v>613</v>
      </c>
      <c r="D213" s="182" t="s">
        <v>326</v>
      </c>
      <c r="E213" s="183" t="s">
        <v>2374</v>
      </c>
      <c r="F213" s="184" t="s">
        <v>2375</v>
      </c>
      <c r="G213" s="185" t="s">
        <v>190</v>
      </c>
      <c r="H213" s="186">
        <v>4</v>
      </c>
      <c r="I213" s="187"/>
      <c r="J213" s="188">
        <f>ROUND(I213*H213,2)</f>
        <v>0</v>
      </c>
      <c r="K213" s="184" t="s">
        <v>329</v>
      </c>
      <c r="L213" s="41"/>
      <c r="M213" s="189" t="s">
        <v>19</v>
      </c>
      <c r="N213" s="190" t="s">
        <v>47</v>
      </c>
      <c r="O213" s="66"/>
      <c r="P213" s="191">
        <f>O213*H213</f>
        <v>0</v>
      </c>
      <c r="Q213" s="191">
        <v>3.6900000000000001E-3</v>
      </c>
      <c r="R213" s="191">
        <f>Q213*H213</f>
        <v>1.4760000000000001E-2</v>
      </c>
      <c r="S213" s="191">
        <v>0</v>
      </c>
      <c r="T213" s="192">
        <f>S213*H213</f>
        <v>0</v>
      </c>
      <c r="U213" s="36"/>
      <c r="V213" s="36"/>
      <c r="W213" s="36"/>
      <c r="X213" s="36"/>
      <c r="Y213" s="36"/>
      <c r="Z213" s="36"/>
      <c r="AA213" s="36"/>
      <c r="AB213" s="36"/>
      <c r="AC213" s="36"/>
      <c r="AD213" s="36"/>
      <c r="AE213" s="36"/>
      <c r="AR213" s="193" t="s">
        <v>330</v>
      </c>
      <c r="AT213" s="193" t="s">
        <v>326</v>
      </c>
      <c r="AU213" s="193" t="s">
        <v>87</v>
      </c>
      <c r="AY213" s="19" t="s">
        <v>324</v>
      </c>
      <c r="BE213" s="194">
        <f>IF(N213="základní",J213,0)</f>
        <v>0</v>
      </c>
      <c r="BF213" s="194">
        <f>IF(N213="snížená",J213,0)</f>
        <v>0</v>
      </c>
      <c r="BG213" s="194">
        <f>IF(N213="zákl. přenesená",J213,0)</f>
        <v>0</v>
      </c>
      <c r="BH213" s="194">
        <f>IF(N213="sníž. přenesená",J213,0)</f>
        <v>0</v>
      </c>
      <c r="BI213" s="194">
        <f>IF(N213="nulová",J213,0)</f>
        <v>0</v>
      </c>
      <c r="BJ213" s="19" t="s">
        <v>84</v>
      </c>
      <c r="BK213" s="194">
        <f>ROUND(I213*H213,2)</f>
        <v>0</v>
      </c>
      <c r="BL213" s="19" t="s">
        <v>330</v>
      </c>
      <c r="BM213" s="193" t="s">
        <v>2376</v>
      </c>
    </row>
    <row r="214" spans="1:65" s="2" customFormat="1" ht="11.25">
      <c r="A214" s="36"/>
      <c r="B214" s="37"/>
      <c r="C214" s="38"/>
      <c r="D214" s="195" t="s">
        <v>332</v>
      </c>
      <c r="E214" s="38"/>
      <c r="F214" s="196" t="s">
        <v>2377</v>
      </c>
      <c r="G214" s="38"/>
      <c r="H214" s="38"/>
      <c r="I214" s="197"/>
      <c r="J214" s="38"/>
      <c r="K214" s="38"/>
      <c r="L214" s="41"/>
      <c r="M214" s="198"/>
      <c r="N214" s="199"/>
      <c r="O214" s="66"/>
      <c r="P214" s="66"/>
      <c r="Q214" s="66"/>
      <c r="R214" s="66"/>
      <c r="S214" s="66"/>
      <c r="T214" s="67"/>
      <c r="U214" s="36"/>
      <c r="V214" s="36"/>
      <c r="W214" s="36"/>
      <c r="X214" s="36"/>
      <c r="Y214" s="36"/>
      <c r="Z214" s="36"/>
      <c r="AA214" s="36"/>
      <c r="AB214" s="36"/>
      <c r="AC214" s="36"/>
      <c r="AD214" s="36"/>
      <c r="AE214" s="36"/>
      <c r="AT214" s="19" t="s">
        <v>332</v>
      </c>
      <c r="AU214" s="19" t="s">
        <v>87</v>
      </c>
    </row>
    <row r="215" spans="1:65" s="2" customFormat="1" ht="39">
      <c r="A215" s="36"/>
      <c r="B215" s="37"/>
      <c r="C215" s="38"/>
      <c r="D215" s="195" t="s">
        <v>334</v>
      </c>
      <c r="E215" s="38"/>
      <c r="F215" s="200" t="s">
        <v>2378</v>
      </c>
      <c r="G215" s="38"/>
      <c r="H215" s="38"/>
      <c r="I215" s="197"/>
      <c r="J215" s="38"/>
      <c r="K215" s="38"/>
      <c r="L215" s="41"/>
      <c r="M215" s="198"/>
      <c r="N215" s="199"/>
      <c r="O215" s="66"/>
      <c r="P215" s="66"/>
      <c r="Q215" s="66"/>
      <c r="R215" s="66"/>
      <c r="S215" s="66"/>
      <c r="T215" s="67"/>
      <c r="U215" s="36"/>
      <c r="V215" s="36"/>
      <c r="W215" s="36"/>
      <c r="X215" s="36"/>
      <c r="Y215" s="36"/>
      <c r="Z215" s="36"/>
      <c r="AA215" s="36"/>
      <c r="AB215" s="36"/>
      <c r="AC215" s="36"/>
      <c r="AD215" s="36"/>
      <c r="AE215" s="36"/>
      <c r="AT215" s="19" t="s">
        <v>334</v>
      </c>
      <c r="AU215" s="19" t="s">
        <v>87</v>
      </c>
    </row>
    <row r="216" spans="1:65" s="15" customFormat="1" ht="11.25">
      <c r="B216" s="223"/>
      <c r="C216" s="224"/>
      <c r="D216" s="195" t="s">
        <v>336</v>
      </c>
      <c r="E216" s="225" t="s">
        <v>19</v>
      </c>
      <c r="F216" s="226" t="s">
        <v>2379</v>
      </c>
      <c r="G216" s="224"/>
      <c r="H216" s="225" t="s">
        <v>19</v>
      </c>
      <c r="I216" s="227"/>
      <c r="J216" s="224"/>
      <c r="K216" s="224"/>
      <c r="L216" s="228"/>
      <c r="M216" s="229"/>
      <c r="N216" s="230"/>
      <c r="O216" s="230"/>
      <c r="P216" s="230"/>
      <c r="Q216" s="230"/>
      <c r="R216" s="230"/>
      <c r="S216" s="230"/>
      <c r="T216" s="231"/>
      <c r="AT216" s="232" t="s">
        <v>336</v>
      </c>
      <c r="AU216" s="232" t="s">
        <v>87</v>
      </c>
      <c r="AV216" s="15" t="s">
        <v>84</v>
      </c>
      <c r="AW216" s="15" t="s">
        <v>37</v>
      </c>
      <c r="AX216" s="15" t="s">
        <v>76</v>
      </c>
      <c r="AY216" s="232" t="s">
        <v>324</v>
      </c>
    </row>
    <row r="217" spans="1:65" s="13" customFormat="1" ht="11.25">
      <c r="B217" s="201"/>
      <c r="C217" s="202"/>
      <c r="D217" s="195" t="s">
        <v>336</v>
      </c>
      <c r="E217" s="203" t="s">
        <v>19</v>
      </c>
      <c r="F217" s="204" t="s">
        <v>2380</v>
      </c>
      <c r="G217" s="202"/>
      <c r="H217" s="205">
        <v>2</v>
      </c>
      <c r="I217" s="206"/>
      <c r="J217" s="202"/>
      <c r="K217" s="202"/>
      <c r="L217" s="207"/>
      <c r="M217" s="208"/>
      <c r="N217" s="209"/>
      <c r="O217" s="209"/>
      <c r="P217" s="209"/>
      <c r="Q217" s="209"/>
      <c r="R217" s="209"/>
      <c r="S217" s="209"/>
      <c r="T217" s="210"/>
      <c r="AT217" s="211" t="s">
        <v>336</v>
      </c>
      <c r="AU217" s="211" t="s">
        <v>87</v>
      </c>
      <c r="AV217" s="13" t="s">
        <v>87</v>
      </c>
      <c r="AW217" s="13" t="s">
        <v>37</v>
      </c>
      <c r="AX217" s="13" t="s">
        <v>76</v>
      </c>
      <c r="AY217" s="211" t="s">
        <v>324</v>
      </c>
    </row>
    <row r="218" spans="1:65" s="13" customFormat="1" ht="11.25">
      <c r="B218" s="201"/>
      <c r="C218" s="202"/>
      <c r="D218" s="195" t="s">
        <v>336</v>
      </c>
      <c r="E218" s="203" t="s">
        <v>19</v>
      </c>
      <c r="F218" s="204" t="s">
        <v>2381</v>
      </c>
      <c r="G218" s="202"/>
      <c r="H218" s="205">
        <v>2</v>
      </c>
      <c r="I218" s="206"/>
      <c r="J218" s="202"/>
      <c r="K218" s="202"/>
      <c r="L218" s="207"/>
      <c r="M218" s="208"/>
      <c r="N218" s="209"/>
      <c r="O218" s="209"/>
      <c r="P218" s="209"/>
      <c r="Q218" s="209"/>
      <c r="R218" s="209"/>
      <c r="S218" s="209"/>
      <c r="T218" s="210"/>
      <c r="AT218" s="211" t="s">
        <v>336</v>
      </c>
      <c r="AU218" s="211" t="s">
        <v>87</v>
      </c>
      <c r="AV218" s="13" t="s">
        <v>87</v>
      </c>
      <c r="AW218" s="13" t="s">
        <v>37</v>
      </c>
      <c r="AX218" s="13" t="s">
        <v>76</v>
      </c>
      <c r="AY218" s="211" t="s">
        <v>324</v>
      </c>
    </row>
    <row r="219" spans="1:65" s="14" customFormat="1" ht="11.25">
      <c r="B219" s="212"/>
      <c r="C219" s="213"/>
      <c r="D219" s="195" t="s">
        <v>336</v>
      </c>
      <c r="E219" s="214" t="s">
        <v>2183</v>
      </c>
      <c r="F219" s="215" t="s">
        <v>349</v>
      </c>
      <c r="G219" s="213"/>
      <c r="H219" s="216">
        <v>4</v>
      </c>
      <c r="I219" s="217"/>
      <c r="J219" s="213"/>
      <c r="K219" s="213"/>
      <c r="L219" s="218"/>
      <c r="M219" s="219"/>
      <c r="N219" s="220"/>
      <c r="O219" s="220"/>
      <c r="P219" s="220"/>
      <c r="Q219" s="220"/>
      <c r="R219" s="220"/>
      <c r="S219" s="220"/>
      <c r="T219" s="221"/>
      <c r="AT219" s="222" t="s">
        <v>336</v>
      </c>
      <c r="AU219" s="222" t="s">
        <v>87</v>
      </c>
      <c r="AV219" s="14" t="s">
        <v>330</v>
      </c>
      <c r="AW219" s="14" t="s">
        <v>37</v>
      </c>
      <c r="AX219" s="14" t="s">
        <v>84</v>
      </c>
      <c r="AY219" s="222" t="s">
        <v>324</v>
      </c>
    </row>
    <row r="220" spans="1:65" s="2" customFormat="1" ht="14.45" customHeight="1">
      <c r="A220" s="36"/>
      <c r="B220" s="37"/>
      <c r="C220" s="182" t="s">
        <v>619</v>
      </c>
      <c r="D220" s="182" t="s">
        <v>326</v>
      </c>
      <c r="E220" s="183" t="s">
        <v>2382</v>
      </c>
      <c r="F220" s="184" t="s">
        <v>2383</v>
      </c>
      <c r="G220" s="185" t="s">
        <v>190</v>
      </c>
      <c r="H220" s="186">
        <v>5</v>
      </c>
      <c r="I220" s="187"/>
      <c r="J220" s="188">
        <f>ROUND(I220*H220,2)</f>
        <v>0</v>
      </c>
      <c r="K220" s="184" t="s">
        <v>19</v>
      </c>
      <c r="L220" s="41"/>
      <c r="M220" s="189" t="s">
        <v>19</v>
      </c>
      <c r="N220" s="190" t="s">
        <v>47</v>
      </c>
      <c r="O220" s="66"/>
      <c r="P220" s="191">
        <f>O220*H220</f>
        <v>0</v>
      </c>
      <c r="Q220" s="191">
        <v>3.6900000000000001E-3</v>
      </c>
      <c r="R220" s="191">
        <f>Q220*H220</f>
        <v>1.8450000000000001E-2</v>
      </c>
      <c r="S220" s="191">
        <v>0</v>
      </c>
      <c r="T220" s="192">
        <f>S220*H220</f>
        <v>0</v>
      </c>
      <c r="U220" s="36"/>
      <c r="V220" s="36"/>
      <c r="W220" s="36"/>
      <c r="X220" s="36"/>
      <c r="Y220" s="36"/>
      <c r="Z220" s="36"/>
      <c r="AA220" s="36"/>
      <c r="AB220" s="36"/>
      <c r="AC220" s="36"/>
      <c r="AD220" s="36"/>
      <c r="AE220" s="36"/>
      <c r="AR220" s="193" t="s">
        <v>330</v>
      </c>
      <c r="AT220" s="193" t="s">
        <v>326</v>
      </c>
      <c r="AU220" s="193" t="s">
        <v>87</v>
      </c>
      <c r="AY220" s="19" t="s">
        <v>324</v>
      </c>
      <c r="BE220" s="194">
        <f>IF(N220="základní",J220,0)</f>
        <v>0</v>
      </c>
      <c r="BF220" s="194">
        <f>IF(N220="snížená",J220,0)</f>
        <v>0</v>
      </c>
      <c r="BG220" s="194">
        <f>IF(N220="zákl. přenesená",J220,0)</f>
        <v>0</v>
      </c>
      <c r="BH220" s="194">
        <f>IF(N220="sníž. přenesená",J220,0)</f>
        <v>0</v>
      </c>
      <c r="BI220" s="194">
        <f>IF(N220="nulová",J220,0)</f>
        <v>0</v>
      </c>
      <c r="BJ220" s="19" t="s">
        <v>84</v>
      </c>
      <c r="BK220" s="194">
        <f>ROUND(I220*H220,2)</f>
        <v>0</v>
      </c>
      <c r="BL220" s="19" t="s">
        <v>330</v>
      </c>
      <c r="BM220" s="193" t="s">
        <v>2384</v>
      </c>
    </row>
    <row r="221" spans="1:65" s="2" customFormat="1" ht="11.25">
      <c r="A221" s="36"/>
      <c r="B221" s="37"/>
      <c r="C221" s="38"/>
      <c r="D221" s="195" t="s">
        <v>332</v>
      </c>
      <c r="E221" s="38"/>
      <c r="F221" s="196" t="s">
        <v>2383</v>
      </c>
      <c r="G221" s="38"/>
      <c r="H221" s="38"/>
      <c r="I221" s="197"/>
      <c r="J221" s="38"/>
      <c r="K221" s="38"/>
      <c r="L221" s="41"/>
      <c r="M221" s="198"/>
      <c r="N221" s="199"/>
      <c r="O221" s="66"/>
      <c r="P221" s="66"/>
      <c r="Q221" s="66"/>
      <c r="R221" s="66"/>
      <c r="S221" s="66"/>
      <c r="T221" s="67"/>
      <c r="U221" s="36"/>
      <c r="V221" s="36"/>
      <c r="W221" s="36"/>
      <c r="X221" s="36"/>
      <c r="Y221" s="36"/>
      <c r="Z221" s="36"/>
      <c r="AA221" s="36"/>
      <c r="AB221" s="36"/>
      <c r="AC221" s="36"/>
      <c r="AD221" s="36"/>
      <c r="AE221" s="36"/>
      <c r="AT221" s="19" t="s">
        <v>332</v>
      </c>
      <c r="AU221" s="19" t="s">
        <v>87</v>
      </c>
    </row>
    <row r="222" spans="1:65" s="2" customFormat="1" ht="39">
      <c r="A222" s="36"/>
      <c r="B222" s="37"/>
      <c r="C222" s="38"/>
      <c r="D222" s="195" t="s">
        <v>334</v>
      </c>
      <c r="E222" s="38"/>
      <c r="F222" s="200" t="s">
        <v>2378</v>
      </c>
      <c r="G222" s="38"/>
      <c r="H222" s="38"/>
      <c r="I222" s="197"/>
      <c r="J222" s="38"/>
      <c r="K222" s="38"/>
      <c r="L222" s="41"/>
      <c r="M222" s="198"/>
      <c r="N222" s="199"/>
      <c r="O222" s="66"/>
      <c r="P222" s="66"/>
      <c r="Q222" s="66"/>
      <c r="R222" s="66"/>
      <c r="S222" s="66"/>
      <c r="T222" s="67"/>
      <c r="U222" s="36"/>
      <c r="V222" s="36"/>
      <c r="W222" s="36"/>
      <c r="X222" s="36"/>
      <c r="Y222" s="36"/>
      <c r="Z222" s="36"/>
      <c r="AA222" s="36"/>
      <c r="AB222" s="36"/>
      <c r="AC222" s="36"/>
      <c r="AD222" s="36"/>
      <c r="AE222" s="36"/>
      <c r="AT222" s="19" t="s">
        <v>334</v>
      </c>
      <c r="AU222" s="19" t="s">
        <v>87</v>
      </c>
    </row>
    <row r="223" spans="1:65" s="15" customFormat="1" ht="11.25">
      <c r="B223" s="223"/>
      <c r="C223" s="224"/>
      <c r="D223" s="195" t="s">
        <v>336</v>
      </c>
      <c r="E223" s="225" t="s">
        <v>19</v>
      </c>
      <c r="F223" s="226" t="s">
        <v>2385</v>
      </c>
      <c r="G223" s="224"/>
      <c r="H223" s="225" t="s">
        <v>19</v>
      </c>
      <c r="I223" s="227"/>
      <c r="J223" s="224"/>
      <c r="K223" s="224"/>
      <c r="L223" s="228"/>
      <c r="M223" s="229"/>
      <c r="N223" s="230"/>
      <c r="O223" s="230"/>
      <c r="P223" s="230"/>
      <c r="Q223" s="230"/>
      <c r="R223" s="230"/>
      <c r="S223" s="230"/>
      <c r="T223" s="231"/>
      <c r="AT223" s="232" t="s">
        <v>336</v>
      </c>
      <c r="AU223" s="232" t="s">
        <v>87</v>
      </c>
      <c r="AV223" s="15" t="s">
        <v>84</v>
      </c>
      <c r="AW223" s="15" t="s">
        <v>37</v>
      </c>
      <c r="AX223" s="15" t="s">
        <v>76</v>
      </c>
      <c r="AY223" s="232" t="s">
        <v>324</v>
      </c>
    </row>
    <row r="224" spans="1:65" s="13" customFormat="1" ht="11.25">
      <c r="B224" s="201"/>
      <c r="C224" s="202"/>
      <c r="D224" s="195" t="s">
        <v>336</v>
      </c>
      <c r="E224" s="203" t="s">
        <v>2246</v>
      </c>
      <c r="F224" s="204" t="s">
        <v>2386</v>
      </c>
      <c r="G224" s="202"/>
      <c r="H224" s="205">
        <v>5</v>
      </c>
      <c r="I224" s="206"/>
      <c r="J224" s="202"/>
      <c r="K224" s="202"/>
      <c r="L224" s="207"/>
      <c r="M224" s="208"/>
      <c r="N224" s="209"/>
      <c r="O224" s="209"/>
      <c r="P224" s="209"/>
      <c r="Q224" s="209"/>
      <c r="R224" s="209"/>
      <c r="S224" s="209"/>
      <c r="T224" s="210"/>
      <c r="AT224" s="211" t="s">
        <v>336</v>
      </c>
      <c r="AU224" s="211" t="s">
        <v>87</v>
      </c>
      <c r="AV224" s="13" t="s">
        <v>87</v>
      </c>
      <c r="AW224" s="13" t="s">
        <v>37</v>
      </c>
      <c r="AX224" s="13" t="s">
        <v>84</v>
      </c>
      <c r="AY224" s="211" t="s">
        <v>324</v>
      </c>
    </row>
    <row r="225" spans="1:65" s="2" customFormat="1" ht="14.45" customHeight="1">
      <c r="A225" s="36"/>
      <c r="B225" s="37"/>
      <c r="C225" s="182" t="s">
        <v>624</v>
      </c>
      <c r="D225" s="182" t="s">
        <v>326</v>
      </c>
      <c r="E225" s="183" t="s">
        <v>636</v>
      </c>
      <c r="F225" s="184" t="s">
        <v>637</v>
      </c>
      <c r="G225" s="185" t="s">
        <v>186</v>
      </c>
      <c r="H225" s="186">
        <v>178</v>
      </c>
      <c r="I225" s="187"/>
      <c r="J225" s="188">
        <f>ROUND(I225*H225,2)</f>
        <v>0</v>
      </c>
      <c r="K225" s="184" t="s">
        <v>329</v>
      </c>
      <c r="L225" s="41"/>
      <c r="M225" s="189" t="s">
        <v>19</v>
      </c>
      <c r="N225" s="190" t="s">
        <v>47</v>
      </c>
      <c r="O225" s="66"/>
      <c r="P225" s="191">
        <f>O225*H225</f>
        <v>0</v>
      </c>
      <c r="Q225" s="191">
        <v>2.5200000000000001E-3</v>
      </c>
      <c r="R225" s="191">
        <f>Q225*H225</f>
        <v>0.44856000000000001</v>
      </c>
      <c r="S225" s="191">
        <v>0</v>
      </c>
      <c r="T225" s="192">
        <f>S225*H225</f>
        <v>0</v>
      </c>
      <c r="U225" s="36"/>
      <c r="V225" s="36"/>
      <c r="W225" s="36"/>
      <c r="X225" s="36"/>
      <c r="Y225" s="36"/>
      <c r="Z225" s="36"/>
      <c r="AA225" s="36"/>
      <c r="AB225" s="36"/>
      <c r="AC225" s="36"/>
      <c r="AD225" s="36"/>
      <c r="AE225" s="36"/>
      <c r="AR225" s="193" t="s">
        <v>330</v>
      </c>
      <c r="AT225" s="193" t="s">
        <v>326</v>
      </c>
      <c r="AU225" s="193" t="s">
        <v>87</v>
      </c>
      <c r="AY225" s="19" t="s">
        <v>324</v>
      </c>
      <c r="BE225" s="194">
        <f>IF(N225="základní",J225,0)</f>
        <v>0</v>
      </c>
      <c r="BF225" s="194">
        <f>IF(N225="snížená",J225,0)</f>
        <v>0</v>
      </c>
      <c r="BG225" s="194">
        <f>IF(N225="zákl. přenesená",J225,0)</f>
        <v>0</v>
      </c>
      <c r="BH225" s="194">
        <f>IF(N225="sníž. přenesená",J225,0)</f>
        <v>0</v>
      </c>
      <c r="BI225" s="194">
        <f>IF(N225="nulová",J225,0)</f>
        <v>0</v>
      </c>
      <c r="BJ225" s="19" t="s">
        <v>84</v>
      </c>
      <c r="BK225" s="194">
        <f>ROUND(I225*H225,2)</f>
        <v>0</v>
      </c>
      <c r="BL225" s="19" t="s">
        <v>330</v>
      </c>
      <c r="BM225" s="193" t="s">
        <v>2387</v>
      </c>
    </row>
    <row r="226" spans="1:65" s="2" customFormat="1" ht="11.25">
      <c r="A226" s="36"/>
      <c r="B226" s="37"/>
      <c r="C226" s="38"/>
      <c r="D226" s="195" t="s">
        <v>332</v>
      </c>
      <c r="E226" s="38"/>
      <c r="F226" s="196" t="s">
        <v>639</v>
      </c>
      <c r="G226" s="38"/>
      <c r="H226" s="38"/>
      <c r="I226" s="197"/>
      <c r="J226" s="38"/>
      <c r="K226" s="38"/>
      <c r="L226" s="41"/>
      <c r="M226" s="198"/>
      <c r="N226" s="199"/>
      <c r="O226" s="66"/>
      <c r="P226" s="66"/>
      <c r="Q226" s="66"/>
      <c r="R226" s="66"/>
      <c r="S226" s="66"/>
      <c r="T226" s="67"/>
      <c r="U226" s="36"/>
      <c r="V226" s="36"/>
      <c r="W226" s="36"/>
      <c r="X226" s="36"/>
      <c r="Y226" s="36"/>
      <c r="Z226" s="36"/>
      <c r="AA226" s="36"/>
      <c r="AB226" s="36"/>
      <c r="AC226" s="36"/>
      <c r="AD226" s="36"/>
      <c r="AE226" s="36"/>
      <c r="AT226" s="19" t="s">
        <v>332</v>
      </c>
      <c r="AU226" s="19" t="s">
        <v>87</v>
      </c>
    </row>
    <row r="227" spans="1:65" s="2" customFormat="1" ht="175.5">
      <c r="A227" s="36"/>
      <c r="B227" s="37"/>
      <c r="C227" s="38"/>
      <c r="D227" s="195" t="s">
        <v>334</v>
      </c>
      <c r="E227" s="38"/>
      <c r="F227" s="200" t="s">
        <v>629</v>
      </c>
      <c r="G227" s="38"/>
      <c r="H227" s="38"/>
      <c r="I227" s="197"/>
      <c r="J227" s="38"/>
      <c r="K227" s="38"/>
      <c r="L227" s="41"/>
      <c r="M227" s="198"/>
      <c r="N227" s="199"/>
      <c r="O227" s="66"/>
      <c r="P227" s="66"/>
      <c r="Q227" s="66"/>
      <c r="R227" s="66"/>
      <c r="S227" s="66"/>
      <c r="T227" s="67"/>
      <c r="U227" s="36"/>
      <c r="V227" s="36"/>
      <c r="W227" s="36"/>
      <c r="X227" s="36"/>
      <c r="Y227" s="36"/>
      <c r="Z227" s="36"/>
      <c r="AA227" s="36"/>
      <c r="AB227" s="36"/>
      <c r="AC227" s="36"/>
      <c r="AD227" s="36"/>
      <c r="AE227" s="36"/>
      <c r="AT227" s="19" t="s">
        <v>334</v>
      </c>
      <c r="AU227" s="19" t="s">
        <v>87</v>
      </c>
    </row>
    <row r="228" spans="1:65" s="15" customFormat="1" ht="11.25">
      <c r="B228" s="223"/>
      <c r="C228" s="224"/>
      <c r="D228" s="195" t="s">
        <v>336</v>
      </c>
      <c r="E228" s="225" t="s">
        <v>19</v>
      </c>
      <c r="F228" s="226" t="s">
        <v>2323</v>
      </c>
      <c r="G228" s="224"/>
      <c r="H228" s="225" t="s">
        <v>19</v>
      </c>
      <c r="I228" s="227"/>
      <c r="J228" s="224"/>
      <c r="K228" s="224"/>
      <c r="L228" s="228"/>
      <c r="M228" s="229"/>
      <c r="N228" s="230"/>
      <c r="O228" s="230"/>
      <c r="P228" s="230"/>
      <c r="Q228" s="230"/>
      <c r="R228" s="230"/>
      <c r="S228" s="230"/>
      <c r="T228" s="231"/>
      <c r="AT228" s="232" t="s">
        <v>336</v>
      </c>
      <c r="AU228" s="232" t="s">
        <v>87</v>
      </c>
      <c r="AV228" s="15" t="s">
        <v>84</v>
      </c>
      <c r="AW228" s="15" t="s">
        <v>37</v>
      </c>
      <c r="AX228" s="15" t="s">
        <v>76</v>
      </c>
      <c r="AY228" s="232" t="s">
        <v>324</v>
      </c>
    </row>
    <row r="229" spans="1:65" s="13" customFormat="1" ht="11.25">
      <c r="B229" s="201"/>
      <c r="C229" s="202"/>
      <c r="D229" s="195" t="s">
        <v>336</v>
      </c>
      <c r="E229" s="203" t="s">
        <v>19</v>
      </c>
      <c r="F229" s="204" t="s">
        <v>2388</v>
      </c>
      <c r="G229" s="202"/>
      <c r="H229" s="205">
        <v>63</v>
      </c>
      <c r="I229" s="206"/>
      <c r="J229" s="202"/>
      <c r="K229" s="202"/>
      <c r="L229" s="207"/>
      <c r="M229" s="208"/>
      <c r="N229" s="209"/>
      <c r="O229" s="209"/>
      <c r="P229" s="209"/>
      <c r="Q229" s="209"/>
      <c r="R229" s="209"/>
      <c r="S229" s="209"/>
      <c r="T229" s="210"/>
      <c r="AT229" s="211" t="s">
        <v>336</v>
      </c>
      <c r="AU229" s="211" t="s">
        <v>87</v>
      </c>
      <c r="AV229" s="13" t="s">
        <v>87</v>
      </c>
      <c r="AW229" s="13" t="s">
        <v>37</v>
      </c>
      <c r="AX229" s="13" t="s">
        <v>76</v>
      </c>
      <c r="AY229" s="211" t="s">
        <v>324</v>
      </c>
    </row>
    <row r="230" spans="1:65" s="13" customFormat="1" ht="11.25">
      <c r="B230" s="201"/>
      <c r="C230" s="202"/>
      <c r="D230" s="195" t="s">
        <v>336</v>
      </c>
      <c r="E230" s="203" t="s">
        <v>19</v>
      </c>
      <c r="F230" s="204" t="s">
        <v>2389</v>
      </c>
      <c r="G230" s="202"/>
      <c r="H230" s="205">
        <v>115</v>
      </c>
      <c r="I230" s="206"/>
      <c r="J230" s="202"/>
      <c r="K230" s="202"/>
      <c r="L230" s="207"/>
      <c r="M230" s="208"/>
      <c r="N230" s="209"/>
      <c r="O230" s="209"/>
      <c r="P230" s="209"/>
      <c r="Q230" s="209"/>
      <c r="R230" s="209"/>
      <c r="S230" s="209"/>
      <c r="T230" s="210"/>
      <c r="AT230" s="211" t="s">
        <v>336</v>
      </c>
      <c r="AU230" s="211" t="s">
        <v>87</v>
      </c>
      <c r="AV230" s="13" t="s">
        <v>87</v>
      </c>
      <c r="AW230" s="13" t="s">
        <v>37</v>
      </c>
      <c r="AX230" s="13" t="s">
        <v>76</v>
      </c>
      <c r="AY230" s="211" t="s">
        <v>324</v>
      </c>
    </row>
    <row r="231" spans="1:65" s="14" customFormat="1" ht="11.25">
      <c r="B231" s="212"/>
      <c r="C231" s="213"/>
      <c r="D231" s="195" t="s">
        <v>336</v>
      </c>
      <c r="E231" s="214" t="s">
        <v>191</v>
      </c>
      <c r="F231" s="215" t="s">
        <v>349</v>
      </c>
      <c r="G231" s="213"/>
      <c r="H231" s="216">
        <v>178</v>
      </c>
      <c r="I231" s="217"/>
      <c r="J231" s="213"/>
      <c r="K231" s="213"/>
      <c r="L231" s="218"/>
      <c r="M231" s="219"/>
      <c r="N231" s="220"/>
      <c r="O231" s="220"/>
      <c r="P231" s="220"/>
      <c r="Q231" s="220"/>
      <c r="R231" s="220"/>
      <c r="S231" s="220"/>
      <c r="T231" s="221"/>
      <c r="AT231" s="222" t="s">
        <v>336</v>
      </c>
      <c r="AU231" s="222" t="s">
        <v>87</v>
      </c>
      <c r="AV231" s="14" t="s">
        <v>330</v>
      </c>
      <c r="AW231" s="14" t="s">
        <v>37</v>
      </c>
      <c r="AX231" s="14" t="s">
        <v>84</v>
      </c>
      <c r="AY231" s="222" t="s">
        <v>324</v>
      </c>
    </row>
    <row r="232" spans="1:65" s="2" customFormat="1" ht="14.45" customHeight="1">
      <c r="A232" s="36"/>
      <c r="B232" s="37"/>
      <c r="C232" s="244" t="s">
        <v>631</v>
      </c>
      <c r="D232" s="244" t="s">
        <v>588</v>
      </c>
      <c r="E232" s="245" t="s">
        <v>643</v>
      </c>
      <c r="F232" s="246" t="s">
        <v>644</v>
      </c>
      <c r="G232" s="247" t="s">
        <v>186</v>
      </c>
      <c r="H232" s="248">
        <v>178</v>
      </c>
      <c r="I232" s="249"/>
      <c r="J232" s="250">
        <f>ROUND(I232*H232,2)</f>
        <v>0</v>
      </c>
      <c r="K232" s="246" t="s">
        <v>19</v>
      </c>
      <c r="L232" s="251"/>
      <c r="M232" s="252" t="s">
        <v>19</v>
      </c>
      <c r="N232" s="253" t="s">
        <v>47</v>
      </c>
      <c r="O232" s="66"/>
      <c r="P232" s="191">
        <f>O232*H232</f>
        <v>0</v>
      </c>
      <c r="Q232" s="191">
        <v>0</v>
      </c>
      <c r="R232" s="191">
        <f>Q232*H232</f>
        <v>0</v>
      </c>
      <c r="S232" s="191">
        <v>0</v>
      </c>
      <c r="T232" s="192">
        <f>S232*H232</f>
        <v>0</v>
      </c>
      <c r="U232" s="36"/>
      <c r="V232" s="36"/>
      <c r="W232" s="36"/>
      <c r="X232" s="36"/>
      <c r="Y232" s="36"/>
      <c r="Z232" s="36"/>
      <c r="AA232" s="36"/>
      <c r="AB232" s="36"/>
      <c r="AC232" s="36"/>
      <c r="AD232" s="36"/>
      <c r="AE232" s="36"/>
      <c r="AR232" s="193" t="s">
        <v>378</v>
      </c>
      <c r="AT232" s="193" t="s">
        <v>588</v>
      </c>
      <c r="AU232" s="193" t="s">
        <v>87</v>
      </c>
      <c r="AY232" s="19" t="s">
        <v>324</v>
      </c>
      <c r="BE232" s="194">
        <f>IF(N232="základní",J232,0)</f>
        <v>0</v>
      </c>
      <c r="BF232" s="194">
        <f>IF(N232="snížená",J232,0)</f>
        <v>0</v>
      </c>
      <c r="BG232" s="194">
        <f>IF(N232="zákl. přenesená",J232,0)</f>
        <v>0</v>
      </c>
      <c r="BH232" s="194">
        <f>IF(N232="sníž. přenesená",J232,0)</f>
        <v>0</v>
      </c>
      <c r="BI232" s="194">
        <f>IF(N232="nulová",J232,0)</f>
        <v>0</v>
      </c>
      <c r="BJ232" s="19" t="s">
        <v>84</v>
      </c>
      <c r="BK232" s="194">
        <f>ROUND(I232*H232,2)</f>
        <v>0</v>
      </c>
      <c r="BL232" s="19" t="s">
        <v>330</v>
      </c>
      <c r="BM232" s="193" t="s">
        <v>2390</v>
      </c>
    </row>
    <row r="233" spans="1:65" s="2" customFormat="1" ht="11.25">
      <c r="A233" s="36"/>
      <c r="B233" s="37"/>
      <c r="C233" s="38"/>
      <c r="D233" s="195" t="s">
        <v>332</v>
      </c>
      <c r="E233" s="38"/>
      <c r="F233" s="196" t="s">
        <v>644</v>
      </c>
      <c r="G233" s="38"/>
      <c r="H233" s="38"/>
      <c r="I233" s="197"/>
      <c r="J233" s="38"/>
      <c r="K233" s="38"/>
      <c r="L233" s="41"/>
      <c r="M233" s="198"/>
      <c r="N233" s="199"/>
      <c r="O233" s="66"/>
      <c r="P233" s="66"/>
      <c r="Q233" s="66"/>
      <c r="R233" s="66"/>
      <c r="S233" s="66"/>
      <c r="T233" s="67"/>
      <c r="U233" s="36"/>
      <c r="V233" s="36"/>
      <c r="W233" s="36"/>
      <c r="X233" s="36"/>
      <c r="Y233" s="36"/>
      <c r="Z233" s="36"/>
      <c r="AA233" s="36"/>
      <c r="AB233" s="36"/>
      <c r="AC233" s="36"/>
      <c r="AD233" s="36"/>
      <c r="AE233" s="36"/>
      <c r="AT233" s="19" t="s">
        <v>332</v>
      </c>
      <c r="AU233" s="19" t="s">
        <v>87</v>
      </c>
    </row>
    <row r="234" spans="1:65" s="13" customFormat="1" ht="11.25">
      <c r="B234" s="201"/>
      <c r="C234" s="202"/>
      <c r="D234" s="195" t="s">
        <v>336</v>
      </c>
      <c r="E234" s="203" t="s">
        <v>19</v>
      </c>
      <c r="F234" s="204" t="s">
        <v>191</v>
      </c>
      <c r="G234" s="202"/>
      <c r="H234" s="205">
        <v>178</v>
      </c>
      <c r="I234" s="206"/>
      <c r="J234" s="202"/>
      <c r="K234" s="202"/>
      <c r="L234" s="207"/>
      <c r="M234" s="208"/>
      <c r="N234" s="209"/>
      <c r="O234" s="209"/>
      <c r="P234" s="209"/>
      <c r="Q234" s="209"/>
      <c r="R234" s="209"/>
      <c r="S234" s="209"/>
      <c r="T234" s="210"/>
      <c r="AT234" s="211" t="s">
        <v>336</v>
      </c>
      <c r="AU234" s="211" t="s">
        <v>87</v>
      </c>
      <c r="AV234" s="13" t="s">
        <v>87</v>
      </c>
      <c r="AW234" s="13" t="s">
        <v>37</v>
      </c>
      <c r="AX234" s="13" t="s">
        <v>84</v>
      </c>
      <c r="AY234" s="211" t="s">
        <v>324</v>
      </c>
    </row>
    <row r="235" spans="1:65" s="2" customFormat="1" ht="14.45" customHeight="1">
      <c r="A235" s="36"/>
      <c r="B235" s="37"/>
      <c r="C235" s="182" t="s">
        <v>635</v>
      </c>
      <c r="D235" s="182" t="s">
        <v>326</v>
      </c>
      <c r="E235" s="183" t="s">
        <v>2391</v>
      </c>
      <c r="F235" s="184" t="s">
        <v>2392</v>
      </c>
      <c r="G235" s="185" t="s">
        <v>186</v>
      </c>
      <c r="H235" s="186">
        <v>565</v>
      </c>
      <c r="I235" s="187"/>
      <c r="J235" s="188">
        <f>ROUND(I235*H235,2)</f>
        <v>0</v>
      </c>
      <c r="K235" s="184" t="s">
        <v>329</v>
      </c>
      <c r="L235" s="41"/>
      <c r="M235" s="189" t="s">
        <v>19</v>
      </c>
      <c r="N235" s="190" t="s">
        <v>47</v>
      </c>
      <c r="O235" s="66"/>
      <c r="P235" s="191">
        <f>O235*H235</f>
        <v>0</v>
      </c>
      <c r="Q235" s="191">
        <v>3.4199999999999999E-3</v>
      </c>
      <c r="R235" s="191">
        <f>Q235*H235</f>
        <v>1.9322999999999999</v>
      </c>
      <c r="S235" s="191">
        <v>0</v>
      </c>
      <c r="T235" s="192">
        <f>S235*H235</f>
        <v>0</v>
      </c>
      <c r="U235" s="36"/>
      <c r="V235" s="36"/>
      <c r="W235" s="36"/>
      <c r="X235" s="36"/>
      <c r="Y235" s="36"/>
      <c r="Z235" s="36"/>
      <c r="AA235" s="36"/>
      <c r="AB235" s="36"/>
      <c r="AC235" s="36"/>
      <c r="AD235" s="36"/>
      <c r="AE235" s="36"/>
      <c r="AR235" s="193" t="s">
        <v>330</v>
      </c>
      <c r="AT235" s="193" t="s">
        <v>326</v>
      </c>
      <c r="AU235" s="193" t="s">
        <v>87</v>
      </c>
      <c r="AY235" s="19" t="s">
        <v>324</v>
      </c>
      <c r="BE235" s="194">
        <f>IF(N235="základní",J235,0)</f>
        <v>0</v>
      </c>
      <c r="BF235" s="194">
        <f>IF(N235="snížená",J235,0)</f>
        <v>0</v>
      </c>
      <c r="BG235" s="194">
        <f>IF(N235="zákl. přenesená",J235,0)</f>
        <v>0</v>
      </c>
      <c r="BH235" s="194">
        <f>IF(N235="sníž. přenesená",J235,0)</f>
        <v>0</v>
      </c>
      <c r="BI235" s="194">
        <f>IF(N235="nulová",J235,0)</f>
        <v>0</v>
      </c>
      <c r="BJ235" s="19" t="s">
        <v>84</v>
      </c>
      <c r="BK235" s="194">
        <f>ROUND(I235*H235,2)</f>
        <v>0</v>
      </c>
      <c r="BL235" s="19" t="s">
        <v>330</v>
      </c>
      <c r="BM235" s="193" t="s">
        <v>2393</v>
      </c>
    </row>
    <row r="236" spans="1:65" s="2" customFormat="1" ht="11.25">
      <c r="A236" s="36"/>
      <c r="B236" s="37"/>
      <c r="C236" s="38"/>
      <c r="D236" s="195" t="s">
        <v>332</v>
      </c>
      <c r="E236" s="38"/>
      <c r="F236" s="196" t="s">
        <v>2394</v>
      </c>
      <c r="G236" s="38"/>
      <c r="H236" s="38"/>
      <c r="I236" s="197"/>
      <c r="J236" s="38"/>
      <c r="K236" s="38"/>
      <c r="L236" s="41"/>
      <c r="M236" s="198"/>
      <c r="N236" s="199"/>
      <c r="O236" s="66"/>
      <c r="P236" s="66"/>
      <c r="Q236" s="66"/>
      <c r="R236" s="66"/>
      <c r="S236" s="66"/>
      <c r="T236" s="67"/>
      <c r="U236" s="36"/>
      <c r="V236" s="36"/>
      <c r="W236" s="36"/>
      <c r="X236" s="36"/>
      <c r="Y236" s="36"/>
      <c r="Z236" s="36"/>
      <c r="AA236" s="36"/>
      <c r="AB236" s="36"/>
      <c r="AC236" s="36"/>
      <c r="AD236" s="36"/>
      <c r="AE236" s="36"/>
      <c r="AT236" s="19" t="s">
        <v>332</v>
      </c>
      <c r="AU236" s="19" t="s">
        <v>87</v>
      </c>
    </row>
    <row r="237" spans="1:65" s="2" customFormat="1" ht="175.5">
      <c r="A237" s="36"/>
      <c r="B237" s="37"/>
      <c r="C237" s="38"/>
      <c r="D237" s="195" t="s">
        <v>334</v>
      </c>
      <c r="E237" s="38"/>
      <c r="F237" s="200" t="s">
        <v>629</v>
      </c>
      <c r="G237" s="38"/>
      <c r="H237" s="38"/>
      <c r="I237" s="197"/>
      <c r="J237" s="38"/>
      <c r="K237" s="38"/>
      <c r="L237" s="41"/>
      <c r="M237" s="198"/>
      <c r="N237" s="199"/>
      <c r="O237" s="66"/>
      <c r="P237" s="66"/>
      <c r="Q237" s="66"/>
      <c r="R237" s="66"/>
      <c r="S237" s="66"/>
      <c r="T237" s="67"/>
      <c r="U237" s="36"/>
      <c r="V237" s="36"/>
      <c r="W237" s="36"/>
      <c r="X237" s="36"/>
      <c r="Y237" s="36"/>
      <c r="Z237" s="36"/>
      <c r="AA237" s="36"/>
      <c r="AB237" s="36"/>
      <c r="AC237" s="36"/>
      <c r="AD237" s="36"/>
      <c r="AE237" s="36"/>
      <c r="AT237" s="19" t="s">
        <v>334</v>
      </c>
      <c r="AU237" s="19" t="s">
        <v>87</v>
      </c>
    </row>
    <row r="238" spans="1:65" s="15" customFormat="1" ht="11.25">
      <c r="B238" s="223"/>
      <c r="C238" s="224"/>
      <c r="D238" s="195" t="s">
        <v>336</v>
      </c>
      <c r="E238" s="225" t="s">
        <v>19</v>
      </c>
      <c r="F238" s="226" t="s">
        <v>2395</v>
      </c>
      <c r="G238" s="224"/>
      <c r="H238" s="225" t="s">
        <v>19</v>
      </c>
      <c r="I238" s="227"/>
      <c r="J238" s="224"/>
      <c r="K238" s="224"/>
      <c r="L238" s="228"/>
      <c r="M238" s="229"/>
      <c r="N238" s="230"/>
      <c r="O238" s="230"/>
      <c r="P238" s="230"/>
      <c r="Q238" s="230"/>
      <c r="R238" s="230"/>
      <c r="S238" s="230"/>
      <c r="T238" s="231"/>
      <c r="AT238" s="232" t="s">
        <v>336</v>
      </c>
      <c r="AU238" s="232" t="s">
        <v>87</v>
      </c>
      <c r="AV238" s="15" t="s">
        <v>84</v>
      </c>
      <c r="AW238" s="15" t="s">
        <v>37</v>
      </c>
      <c r="AX238" s="15" t="s">
        <v>76</v>
      </c>
      <c r="AY238" s="232" t="s">
        <v>324</v>
      </c>
    </row>
    <row r="239" spans="1:65" s="13" customFormat="1" ht="11.25">
      <c r="B239" s="201"/>
      <c r="C239" s="202"/>
      <c r="D239" s="195" t="s">
        <v>336</v>
      </c>
      <c r="E239" s="203" t="s">
        <v>19</v>
      </c>
      <c r="F239" s="204" t="s">
        <v>2396</v>
      </c>
      <c r="G239" s="202"/>
      <c r="H239" s="205">
        <v>132</v>
      </c>
      <c r="I239" s="206"/>
      <c r="J239" s="202"/>
      <c r="K239" s="202"/>
      <c r="L239" s="207"/>
      <c r="M239" s="208"/>
      <c r="N239" s="209"/>
      <c r="O239" s="209"/>
      <c r="P239" s="209"/>
      <c r="Q239" s="209"/>
      <c r="R239" s="209"/>
      <c r="S239" s="209"/>
      <c r="T239" s="210"/>
      <c r="AT239" s="211" t="s">
        <v>336</v>
      </c>
      <c r="AU239" s="211" t="s">
        <v>87</v>
      </c>
      <c r="AV239" s="13" t="s">
        <v>87</v>
      </c>
      <c r="AW239" s="13" t="s">
        <v>37</v>
      </c>
      <c r="AX239" s="13" t="s">
        <v>76</v>
      </c>
      <c r="AY239" s="211" t="s">
        <v>324</v>
      </c>
    </row>
    <row r="240" spans="1:65" s="13" customFormat="1" ht="11.25">
      <c r="B240" s="201"/>
      <c r="C240" s="202"/>
      <c r="D240" s="195" t="s">
        <v>336</v>
      </c>
      <c r="E240" s="203" t="s">
        <v>19</v>
      </c>
      <c r="F240" s="204" t="s">
        <v>2397</v>
      </c>
      <c r="G240" s="202"/>
      <c r="H240" s="205">
        <v>70</v>
      </c>
      <c r="I240" s="206"/>
      <c r="J240" s="202"/>
      <c r="K240" s="202"/>
      <c r="L240" s="207"/>
      <c r="M240" s="208"/>
      <c r="N240" s="209"/>
      <c r="O240" s="209"/>
      <c r="P240" s="209"/>
      <c r="Q240" s="209"/>
      <c r="R240" s="209"/>
      <c r="S240" s="209"/>
      <c r="T240" s="210"/>
      <c r="AT240" s="211" t="s">
        <v>336</v>
      </c>
      <c r="AU240" s="211" t="s">
        <v>87</v>
      </c>
      <c r="AV240" s="13" t="s">
        <v>87</v>
      </c>
      <c r="AW240" s="13" t="s">
        <v>37</v>
      </c>
      <c r="AX240" s="13" t="s">
        <v>76</v>
      </c>
      <c r="AY240" s="211" t="s">
        <v>324</v>
      </c>
    </row>
    <row r="241" spans="1:65" s="13" customFormat="1" ht="11.25">
      <c r="B241" s="201"/>
      <c r="C241" s="202"/>
      <c r="D241" s="195" t="s">
        <v>336</v>
      </c>
      <c r="E241" s="203" t="s">
        <v>19</v>
      </c>
      <c r="F241" s="204" t="s">
        <v>2398</v>
      </c>
      <c r="G241" s="202"/>
      <c r="H241" s="205">
        <v>72</v>
      </c>
      <c r="I241" s="206"/>
      <c r="J241" s="202"/>
      <c r="K241" s="202"/>
      <c r="L241" s="207"/>
      <c r="M241" s="208"/>
      <c r="N241" s="209"/>
      <c r="O241" s="209"/>
      <c r="P241" s="209"/>
      <c r="Q241" s="209"/>
      <c r="R241" s="209"/>
      <c r="S241" s="209"/>
      <c r="T241" s="210"/>
      <c r="AT241" s="211" t="s">
        <v>336</v>
      </c>
      <c r="AU241" s="211" t="s">
        <v>87</v>
      </c>
      <c r="AV241" s="13" t="s">
        <v>87</v>
      </c>
      <c r="AW241" s="13" t="s">
        <v>37</v>
      </c>
      <c r="AX241" s="13" t="s">
        <v>76</v>
      </c>
      <c r="AY241" s="211" t="s">
        <v>324</v>
      </c>
    </row>
    <row r="242" spans="1:65" s="13" customFormat="1" ht="11.25">
      <c r="B242" s="201"/>
      <c r="C242" s="202"/>
      <c r="D242" s="195" t="s">
        <v>336</v>
      </c>
      <c r="E242" s="203" t="s">
        <v>19</v>
      </c>
      <c r="F242" s="204" t="s">
        <v>2399</v>
      </c>
      <c r="G242" s="202"/>
      <c r="H242" s="205">
        <v>135</v>
      </c>
      <c r="I242" s="206"/>
      <c r="J242" s="202"/>
      <c r="K242" s="202"/>
      <c r="L242" s="207"/>
      <c r="M242" s="208"/>
      <c r="N242" s="209"/>
      <c r="O242" s="209"/>
      <c r="P242" s="209"/>
      <c r="Q242" s="209"/>
      <c r="R242" s="209"/>
      <c r="S242" s="209"/>
      <c r="T242" s="210"/>
      <c r="AT242" s="211" t="s">
        <v>336</v>
      </c>
      <c r="AU242" s="211" t="s">
        <v>87</v>
      </c>
      <c r="AV242" s="13" t="s">
        <v>87</v>
      </c>
      <c r="AW242" s="13" t="s">
        <v>37</v>
      </c>
      <c r="AX242" s="13" t="s">
        <v>76</v>
      </c>
      <c r="AY242" s="211" t="s">
        <v>324</v>
      </c>
    </row>
    <row r="243" spans="1:65" s="13" customFormat="1" ht="11.25">
      <c r="B243" s="201"/>
      <c r="C243" s="202"/>
      <c r="D243" s="195" t="s">
        <v>336</v>
      </c>
      <c r="E243" s="203" t="s">
        <v>19</v>
      </c>
      <c r="F243" s="204" t="s">
        <v>2400</v>
      </c>
      <c r="G243" s="202"/>
      <c r="H243" s="205">
        <v>156</v>
      </c>
      <c r="I243" s="206"/>
      <c r="J243" s="202"/>
      <c r="K243" s="202"/>
      <c r="L243" s="207"/>
      <c r="M243" s="208"/>
      <c r="N243" s="209"/>
      <c r="O243" s="209"/>
      <c r="P243" s="209"/>
      <c r="Q243" s="209"/>
      <c r="R243" s="209"/>
      <c r="S243" s="209"/>
      <c r="T243" s="210"/>
      <c r="AT243" s="211" t="s">
        <v>336</v>
      </c>
      <c r="AU243" s="211" t="s">
        <v>87</v>
      </c>
      <c r="AV243" s="13" t="s">
        <v>87</v>
      </c>
      <c r="AW243" s="13" t="s">
        <v>37</v>
      </c>
      <c r="AX243" s="13" t="s">
        <v>76</v>
      </c>
      <c r="AY243" s="211" t="s">
        <v>324</v>
      </c>
    </row>
    <row r="244" spans="1:65" s="14" customFormat="1" ht="11.25">
      <c r="B244" s="212"/>
      <c r="C244" s="213"/>
      <c r="D244" s="195" t="s">
        <v>336</v>
      </c>
      <c r="E244" s="214" t="s">
        <v>2179</v>
      </c>
      <c r="F244" s="215" t="s">
        <v>349</v>
      </c>
      <c r="G244" s="213"/>
      <c r="H244" s="216">
        <v>565</v>
      </c>
      <c r="I244" s="217"/>
      <c r="J244" s="213"/>
      <c r="K244" s="213"/>
      <c r="L244" s="218"/>
      <c r="M244" s="219"/>
      <c r="N244" s="220"/>
      <c r="O244" s="220"/>
      <c r="P244" s="220"/>
      <c r="Q244" s="220"/>
      <c r="R244" s="220"/>
      <c r="S244" s="220"/>
      <c r="T244" s="221"/>
      <c r="AT244" s="222" t="s">
        <v>336</v>
      </c>
      <c r="AU244" s="222" t="s">
        <v>87</v>
      </c>
      <c r="AV244" s="14" t="s">
        <v>330</v>
      </c>
      <c r="AW244" s="14" t="s">
        <v>37</v>
      </c>
      <c r="AX244" s="14" t="s">
        <v>84</v>
      </c>
      <c r="AY244" s="222" t="s">
        <v>324</v>
      </c>
    </row>
    <row r="245" spans="1:65" s="2" customFormat="1" ht="14.45" customHeight="1">
      <c r="A245" s="36"/>
      <c r="B245" s="37"/>
      <c r="C245" s="244" t="s">
        <v>642</v>
      </c>
      <c r="D245" s="244" t="s">
        <v>588</v>
      </c>
      <c r="E245" s="245" t="s">
        <v>2401</v>
      </c>
      <c r="F245" s="246" t="s">
        <v>2402</v>
      </c>
      <c r="G245" s="247" t="s">
        <v>186</v>
      </c>
      <c r="H245" s="248">
        <v>565</v>
      </c>
      <c r="I245" s="249"/>
      <c r="J245" s="250">
        <f>ROUND(I245*H245,2)</f>
        <v>0</v>
      </c>
      <c r="K245" s="246" t="s">
        <v>19</v>
      </c>
      <c r="L245" s="251"/>
      <c r="M245" s="252" t="s">
        <v>19</v>
      </c>
      <c r="N245" s="253" t="s">
        <v>47</v>
      </c>
      <c r="O245" s="66"/>
      <c r="P245" s="191">
        <f>O245*H245</f>
        <v>0</v>
      </c>
      <c r="Q245" s="191">
        <v>0</v>
      </c>
      <c r="R245" s="191">
        <f>Q245*H245</f>
        <v>0</v>
      </c>
      <c r="S245" s="191">
        <v>0</v>
      </c>
      <c r="T245" s="192">
        <f>S245*H245</f>
        <v>0</v>
      </c>
      <c r="U245" s="36"/>
      <c r="V245" s="36"/>
      <c r="W245" s="36"/>
      <c r="X245" s="36"/>
      <c r="Y245" s="36"/>
      <c r="Z245" s="36"/>
      <c r="AA245" s="36"/>
      <c r="AB245" s="36"/>
      <c r="AC245" s="36"/>
      <c r="AD245" s="36"/>
      <c r="AE245" s="36"/>
      <c r="AR245" s="193" t="s">
        <v>378</v>
      </c>
      <c r="AT245" s="193" t="s">
        <v>588</v>
      </c>
      <c r="AU245" s="193" t="s">
        <v>87</v>
      </c>
      <c r="AY245" s="19" t="s">
        <v>324</v>
      </c>
      <c r="BE245" s="194">
        <f>IF(N245="základní",J245,0)</f>
        <v>0</v>
      </c>
      <c r="BF245" s="194">
        <f>IF(N245="snížená",J245,0)</f>
        <v>0</v>
      </c>
      <c r="BG245" s="194">
        <f>IF(N245="zákl. přenesená",J245,0)</f>
        <v>0</v>
      </c>
      <c r="BH245" s="194">
        <f>IF(N245="sníž. přenesená",J245,0)</f>
        <v>0</v>
      </c>
      <c r="BI245" s="194">
        <f>IF(N245="nulová",J245,0)</f>
        <v>0</v>
      </c>
      <c r="BJ245" s="19" t="s">
        <v>84</v>
      </c>
      <c r="BK245" s="194">
        <f>ROUND(I245*H245,2)</f>
        <v>0</v>
      </c>
      <c r="BL245" s="19" t="s">
        <v>330</v>
      </c>
      <c r="BM245" s="193" t="s">
        <v>2403</v>
      </c>
    </row>
    <row r="246" spans="1:65" s="2" customFormat="1" ht="11.25">
      <c r="A246" s="36"/>
      <c r="B246" s="37"/>
      <c r="C246" s="38"/>
      <c r="D246" s="195" t="s">
        <v>332</v>
      </c>
      <c r="E246" s="38"/>
      <c r="F246" s="196" t="s">
        <v>2402</v>
      </c>
      <c r="G246" s="38"/>
      <c r="H246" s="38"/>
      <c r="I246" s="197"/>
      <c r="J246" s="38"/>
      <c r="K246" s="38"/>
      <c r="L246" s="41"/>
      <c r="M246" s="198"/>
      <c r="N246" s="199"/>
      <c r="O246" s="66"/>
      <c r="P246" s="66"/>
      <c r="Q246" s="66"/>
      <c r="R246" s="66"/>
      <c r="S246" s="66"/>
      <c r="T246" s="67"/>
      <c r="U246" s="36"/>
      <c r="V246" s="36"/>
      <c r="W246" s="36"/>
      <c r="X246" s="36"/>
      <c r="Y246" s="36"/>
      <c r="Z246" s="36"/>
      <c r="AA246" s="36"/>
      <c r="AB246" s="36"/>
      <c r="AC246" s="36"/>
      <c r="AD246" s="36"/>
      <c r="AE246" s="36"/>
      <c r="AT246" s="19" t="s">
        <v>332</v>
      </c>
      <c r="AU246" s="19" t="s">
        <v>87</v>
      </c>
    </row>
    <row r="247" spans="1:65" s="13" customFormat="1" ht="11.25">
      <c r="B247" s="201"/>
      <c r="C247" s="202"/>
      <c r="D247" s="195" t="s">
        <v>336</v>
      </c>
      <c r="E247" s="203" t="s">
        <v>19</v>
      </c>
      <c r="F247" s="204" t="s">
        <v>2179</v>
      </c>
      <c r="G247" s="202"/>
      <c r="H247" s="205">
        <v>565</v>
      </c>
      <c r="I247" s="206"/>
      <c r="J247" s="202"/>
      <c r="K247" s="202"/>
      <c r="L247" s="207"/>
      <c r="M247" s="208"/>
      <c r="N247" s="209"/>
      <c r="O247" s="209"/>
      <c r="P247" s="209"/>
      <c r="Q247" s="209"/>
      <c r="R247" s="209"/>
      <c r="S247" s="209"/>
      <c r="T247" s="210"/>
      <c r="AT247" s="211" t="s">
        <v>336</v>
      </c>
      <c r="AU247" s="211" t="s">
        <v>87</v>
      </c>
      <c r="AV247" s="13" t="s">
        <v>87</v>
      </c>
      <c r="AW247" s="13" t="s">
        <v>37</v>
      </c>
      <c r="AX247" s="13" t="s">
        <v>84</v>
      </c>
      <c r="AY247" s="211" t="s">
        <v>324</v>
      </c>
    </row>
    <row r="248" spans="1:65" s="2" customFormat="1" ht="14.45" customHeight="1">
      <c r="A248" s="36"/>
      <c r="B248" s="37"/>
      <c r="C248" s="182" t="s">
        <v>646</v>
      </c>
      <c r="D248" s="182" t="s">
        <v>326</v>
      </c>
      <c r="E248" s="183" t="s">
        <v>2404</v>
      </c>
      <c r="F248" s="184" t="s">
        <v>2405</v>
      </c>
      <c r="G248" s="185" t="s">
        <v>186</v>
      </c>
      <c r="H248" s="186">
        <v>565</v>
      </c>
      <c r="I248" s="187"/>
      <c r="J248" s="188">
        <f>ROUND(I248*H248,2)</f>
        <v>0</v>
      </c>
      <c r="K248" s="184" t="s">
        <v>329</v>
      </c>
      <c r="L248" s="41"/>
      <c r="M248" s="189" t="s">
        <v>19</v>
      </c>
      <c r="N248" s="190" t="s">
        <v>47</v>
      </c>
      <c r="O248" s="66"/>
      <c r="P248" s="191">
        <f>O248*H248</f>
        <v>0</v>
      </c>
      <c r="Q248" s="191">
        <v>4.4900000000000001E-3</v>
      </c>
      <c r="R248" s="191">
        <f>Q248*H248</f>
        <v>2.5368499999999998</v>
      </c>
      <c r="S248" s="191">
        <v>0</v>
      </c>
      <c r="T248" s="192">
        <f>S248*H248</f>
        <v>0</v>
      </c>
      <c r="U248" s="36"/>
      <c r="V248" s="36"/>
      <c r="W248" s="36"/>
      <c r="X248" s="36"/>
      <c r="Y248" s="36"/>
      <c r="Z248" s="36"/>
      <c r="AA248" s="36"/>
      <c r="AB248" s="36"/>
      <c r="AC248" s="36"/>
      <c r="AD248" s="36"/>
      <c r="AE248" s="36"/>
      <c r="AR248" s="193" t="s">
        <v>330</v>
      </c>
      <c r="AT248" s="193" t="s">
        <v>326</v>
      </c>
      <c r="AU248" s="193" t="s">
        <v>87</v>
      </c>
      <c r="AY248" s="19" t="s">
        <v>324</v>
      </c>
      <c r="BE248" s="194">
        <f>IF(N248="základní",J248,0)</f>
        <v>0</v>
      </c>
      <c r="BF248" s="194">
        <f>IF(N248="snížená",J248,0)</f>
        <v>0</v>
      </c>
      <c r="BG248" s="194">
        <f>IF(N248="zákl. přenesená",J248,0)</f>
        <v>0</v>
      </c>
      <c r="BH248" s="194">
        <f>IF(N248="sníž. přenesená",J248,0)</f>
        <v>0</v>
      </c>
      <c r="BI248" s="194">
        <f>IF(N248="nulová",J248,0)</f>
        <v>0</v>
      </c>
      <c r="BJ248" s="19" t="s">
        <v>84</v>
      </c>
      <c r="BK248" s="194">
        <f>ROUND(I248*H248,2)</f>
        <v>0</v>
      </c>
      <c r="BL248" s="19" t="s">
        <v>330</v>
      </c>
      <c r="BM248" s="193" t="s">
        <v>2406</v>
      </c>
    </row>
    <row r="249" spans="1:65" s="2" customFormat="1" ht="19.5">
      <c r="A249" s="36"/>
      <c r="B249" s="37"/>
      <c r="C249" s="38"/>
      <c r="D249" s="195" t="s">
        <v>332</v>
      </c>
      <c r="E249" s="38"/>
      <c r="F249" s="196" t="s">
        <v>2407</v>
      </c>
      <c r="G249" s="38"/>
      <c r="H249" s="38"/>
      <c r="I249" s="197"/>
      <c r="J249" s="38"/>
      <c r="K249" s="38"/>
      <c r="L249" s="41"/>
      <c r="M249" s="198"/>
      <c r="N249" s="199"/>
      <c r="O249" s="66"/>
      <c r="P249" s="66"/>
      <c r="Q249" s="66"/>
      <c r="R249" s="66"/>
      <c r="S249" s="66"/>
      <c r="T249" s="67"/>
      <c r="U249" s="36"/>
      <c r="V249" s="36"/>
      <c r="W249" s="36"/>
      <c r="X249" s="36"/>
      <c r="Y249" s="36"/>
      <c r="Z249" s="36"/>
      <c r="AA249" s="36"/>
      <c r="AB249" s="36"/>
      <c r="AC249" s="36"/>
      <c r="AD249" s="36"/>
      <c r="AE249" s="36"/>
      <c r="AT249" s="19" t="s">
        <v>332</v>
      </c>
      <c r="AU249" s="19" t="s">
        <v>87</v>
      </c>
    </row>
    <row r="250" spans="1:65" s="2" customFormat="1" ht="175.5">
      <c r="A250" s="36"/>
      <c r="B250" s="37"/>
      <c r="C250" s="38"/>
      <c r="D250" s="195" t="s">
        <v>334</v>
      </c>
      <c r="E250" s="38"/>
      <c r="F250" s="200" t="s">
        <v>629</v>
      </c>
      <c r="G250" s="38"/>
      <c r="H250" s="38"/>
      <c r="I250" s="197"/>
      <c r="J250" s="38"/>
      <c r="K250" s="38"/>
      <c r="L250" s="41"/>
      <c r="M250" s="198"/>
      <c r="N250" s="199"/>
      <c r="O250" s="66"/>
      <c r="P250" s="66"/>
      <c r="Q250" s="66"/>
      <c r="R250" s="66"/>
      <c r="S250" s="66"/>
      <c r="T250" s="67"/>
      <c r="U250" s="36"/>
      <c r="V250" s="36"/>
      <c r="W250" s="36"/>
      <c r="X250" s="36"/>
      <c r="Y250" s="36"/>
      <c r="Z250" s="36"/>
      <c r="AA250" s="36"/>
      <c r="AB250" s="36"/>
      <c r="AC250" s="36"/>
      <c r="AD250" s="36"/>
      <c r="AE250" s="36"/>
      <c r="AT250" s="19" t="s">
        <v>334</v>
      </c>
      <c r="AU250" s="19" t="s">
        <v>87</v>
      </c>
    </row>
    <row r="251" spans="1:65" s="13" customFormat="1" ht="11.25">
      <c r="B251" s="201"/>
      <c r="C251" s="202"/>
      <c r="D251" s="195" t="s">
        <v>336</v>
      </c>
      <c r="E251" s="203" t="s">
        <v>19</v>
      </c>
      <c r="F251" s="204" t="s">
        <v>2179</v>
      </c>
      <c r="G251" s="202"/>
      <c r="H251" s="205">
        <v>565</v>
      </c>
      <c r="I251" s="206"/>
      <c r="J251" s="202"/>
      <c r="K251" s="202"/>
      <c r="L251" s="207"/>
      <c r="M251" s="208"/>
      <c r="N251" s="209"/>
      <c r="O251" s="209"/>
      <c r="P251" s="209"/>
      <c r="Q251" s="209"/>
      <c r="R251" s="209"/>
      <c r="S251" s="209"/>
      <c r="T251" s="210"/>
      <c r="AT251" s="211" t="s">
        <v>336</v>
      </c>
      <c r="AU251" s="211" t="s">
        <v>87</v>
      </c>
      <c r="AV251" s="13" t="s">
        <v>87</v>
      </c>
      <c r="AW251" s="13" t="s">
        <v>37</v>
      </c>
      <c r="AX251" s="13" t="s">
        <v>84</v>
      </c>
      <c r="AY251" s="211" t="s">
        <v>324</v>
      </c>
    </row>
    <row r="252" spans="1:65" s="2" customFormat="1" ht="14.45" customHeight="1">
      <c r="A252" s="36"/>
      <c r="B252" s="37"/>
      <c r="C252" s="182" t="s">
        <v>653</v>
      </c>
      <c r="D252" s="182" t="s">
        <v>326</v>
      </c>
      <c r="E252" s="183" t="s">
        <v>654</v>
      </c>
      <c r="F252" s="184" t="s">
        <v>655</v>
      </c>
      <c r="G252" s="185" t="s">
        <v>190</v>
      </c>
      <c r="H252" s="186">
        <v>16</v>
      </c>
      <c r="I252" s="187"/>
      <c r="J252" s="188">
        <f>ROUND(I252*H252,2)</f>
        <v>0</v>
      </c>
      <c r="K252" s="184" t="s">
        <v>329</v>
      </c>
      <c r="L252" s="41"/>
      <c r="M252" s="189" t="s">
        <v>19</v>
      </c>
      <c r="N252" s="190" t="s">
        <v>47</v>
      </c>
      <c r="O252" s="66"/>
      <c r="P252" s="191">
        <f>O252*H252</f>
        <v>0</v>
      </c>
      <c r="Q252" s="191">
        <v>2.6199999999999999E-3</v>
      </c>
      <c r="R252" s="191">
        <f>Q252*H252</f>
        <v>4.1919999999999999E-2</v>
      </c>
      <c r="S252" s="191">
        <v>0</v>
      </c>
      <c r="T252" s="192">
        <f>S252*H252</f>
        <v>0</v>
      </c>
      <c r="U252" s="36"/>
      <c r="V252" s="36"/>
      <c r="W252" s="36"/>
      <c r="X252" s="36"/>
      <c r="Y252" s="36"/>
      <c r="Z252" s="36"/>
      <c r="AA252" s="36"/>
      <c r="AB252" s="36"/>
      <c r="AC252" s="36"/>
      <c r="AD252" s="36"/>
      <c r="AE252" s="36"/>
      <c r="AR252" s="193" t="s">
        <v>330</v>
      </c>
      <c r="AT252" s="193" t="s">
        <v>326</v>
      </c>
      <c r="AU252" s="193" t="s">
        <v>87</v>
      </c>
      <c r="AY252" s="19" t="s">
        <v>324</v>
      </c>
      <c r="BE252" s="194">
        <f>IF(N252="základní",J252,0)</f>
        <v>0</v>
      </c>
      <c r="BF252" s="194">
        <f>IF(N252="snížená",J252,0)</f>
        <v>0</v>
      </c>
      <c r="BG252" s="194">
        <f>IF(N252="zákl. přenesená",J252,0)</f>
        <v>0</v>
      </c>
      <c r="BH252" s="194">
        <f>IF(N252="sníž. přenesená",J252,0)</f>
        <v>0</v>
      </c>
      <c r="BI252" s="194">
        <f>IF(N252="nulová",J252,0)</f>
        <v>0</v>
      </c>
      <c r="BJ252" s="19" t="s">
        <v>84</v>
      </c>
      <c r="BK252" s="194">
        <f>ROUND(I252*H252,2)</f>
        <v>0</v>
      </c>
      <c r="BL252" s="19" t="s">
        <v>330</v>
      </c>
      <c r="BM252" s="193" t="s">
        <v>2408</v>
      </c>
    </row>
    <row r="253" spans="1:65" s="2" customFormat="1" ht="11.25">
      <c r="A253" s="36"/>
      <c r="B253" s="37"/>
      <c r="C253" s="38"/>
      <c r="D253" s="195" t="s">
        <v>332</v>
      </c>
      <c r="E253" s="38"/>
      <c r="F253" s="196" t="s">
        <v>657</v>
      </c>
      <c r="G253" s="38"/>
      <c r="H253" s="38"/>
      <c r="I253" s="197"/>
      <c r="J253" s="38"/>
      <c r="K253" s="38"/>
      <c r="L253" s="41"/>
      <c r="M253" s="198"/>
      <c r="N253" s="199"/>
      <c r="O253" s="66"/>
      <c r="P253" s="66"/>
      <c r="Q253" s="66"/>
      <c r="R253" s="66"/>
      <c r="S253" s="66"/>
      <c r="T253" s="67"/>
      <c r="U253" s="36"/>
      <c r="V253" s="36"/>
      <c r="W253" s="36"/>
      <c r="X253" s="36"/>
      <c r="Y253" s="36"/>
      <c r="Z253" s="36"/>
      <c r="AA253" s="36"/>
      <c r="AB253" s="36"/>
      <c r="AC253" s="36"/>
      <c r="AD253" s="36"/>
      <c r="AE253" s="36"/>
      <c r="AT253" s="19" t="s">
        <v>332</v>
      </c>
      <c r="AU253" s="19" t="s">
        <v>87</v>
      </c>
    </row>
    <row r="254" spans="1:65" s="2" customFormat="1" ht="48.75">
      <c r="A254" s="36"/>
      <c r="B254" s="37"/>
      <c r="C254" s="38"/>
      <c r="D254" s="195" t="s">
        <v>334</v>
      </c>
      <c r="E254" s="38"/>
      <c r="F254" s="200" t="s">
        <v>651</v>
      </c>
      <c r="G254" s="38"/>
      <c r="H254" s="38"/>
      <c r="I254" s="197"/>
      <c r="J254" s="38"/>
      <c r="K254" s="38"/>
      <c r="L254" s="41"/>
      <c r="M254" s="198"/>
      <c r="N254" s="199"/>
      <c r="O254" s="66"/>
      <c r="P254" s="66"/>
      <c r="Q254" s="66"/>
      <c r="R254" s="66"/>
      <c r="S254" s="66"/>
      <c r="T254" s="67"/>
      <c r="U254" s="36"/>
      <c r="V254" s="36"/>
      <c r="W254" s="36"/>
      <c r="X254" s="36"/>
      <c r="Y254" s="36"/>
      <c r="Z254" s="36"/>
      <c r="AA254" s="36"/>
      <c r="AB254" s="36"/>
      <c r="AC254" s="36"/>
      <c r="AD254" s="36"/>
      <c r="AE254" s="36"/>
      <c r="AT254" s="19" t="s">
        <v>334</v>
      </c>
      <c r="AU254" s="19" t="s">
        <v>87</v>
      </c>
    </row>
    <row r="255" spans="1:65" s="15" customFormat="1" ht="11.25">
      <c r="B255" s="223"/>
      <c r="C255" s="224"/>
      <c r="D255" s="195" t="s">
        <v>336</v>
      </c>
      <c r="E255" s="225" t="s">
        <v>19</v>
      </c>
      <c r="F255" s="226" t="s">
        <v>2323</v>
      </c>
      <c r="G255" s="224"/>
      <c r="H255" s="225" t="s">
        <v>19</v>
      </c>
      <c r="I255" s="227"/>
      <c r="J255" s="224"/>
      <c r="K255" s="224"/>
      <c r="L255" s="228"/>
      <c r="M255" s="229"/>
      <c r="N255" s="230"/>
      <c r="O255" s="230"/>
      <c r="P255" s="230"/>
      <c r="Q255" s="230"/>
      <c r="R255" s="230"/>
      <c r="S255" s="230"/>
      <c r="T255" s="231"/>
      <c r="AT255" s="232" t="s">
        <v>336</v>
      </c>
      <c r="AU255" s="232" t="s">
        <v>87</v>
      </c>
      <c r="AV255" s="15" t="s">
        <v>84</v>
      </c>
      <c r="AW255" s="15" t="s">
        <v>37</v>
      </c>
      <c r="AX255" s="15" t="s">
        <v>76</v>
      </c>
      <c r="AY255" s="232" t="s">
        <v>324</v>
      </c>
    </row>
    <row r="256" spans="1:65" s="13" customFormat="1" ht="11.25">
      <c r="B256" s="201"/>
      <c r="C256" s="202"/>
      <c r="D256" s="195" t="s">
        <v>336</v>
      </c>
      <c r="E256" s="203" t="s">
        <v>19</v>
      </c>
      <c r="F256" s="204" t="s">
        <v>2409</v>
      </c>
      <c r="G256" s="202"/>
      <c r="H256" s="205">
        <v>6</v>
      </c>
      <c r="I256" s="206"/>
      <c r="J256" s="202"/>
      <c r="K256" s="202"/>
      <c r="L256" s="207"/>
      <c r="M256" s="208"/>
      <c r="N256" s="209"/>
      <c r="O256" s="209"/>
      <c r="P256" s="209"/>
      <c r="Q256" s="209"/>
      <c r="R256" s="209"/>
      <c r="S256" s="209"/>
      <c r="T256" s="210"/>
      <c r="AT256" s="211" t="s">
        <v>336</v>
      </c>
      <c r="AU256" s="211" t="s">
        <v>87</v>
      </c>
      <c r="AV256" s="13" t="s">
        <v>87</v>
      </c>
      <c r="AW256" s="13" t="s">
        <v>37</v>
      </c>
      <c r="AX256" s="13" t="s">
        <v>76</v>
      </c>
      <c r="AY256" s="211" t="s">
        <v>324</v>
      </c>
    </row>
    <row r="257" spans="1:65" s="13" customFormat="1" ht="11.25">
      <c r="B257" s="201"/>
      <c r="C257" s="202"/>
      <c r="D257" s="195" t="s">
        <v>336</v>
      </c>
      <c r="E257" s="203" t="s">
        <v>19</v>
      </c>
      <c r="F257" s="204" t="s">
        <v>2410</v>
      </c>
      <c r="G257" s="202"/>
      <c r="H257" s="205">
        <v>10</v>
      </c>
      <c r="I257" s="206"/>
      <c r="J257" s="202"/>
      <c r="K257" s="202"/>
      <c r="L257" s="207"/>
      <c r="M257" s="208"/>
      <c r="N257" s="209"/>
      <c r="O257" s="209"/>
      <c r="P257" s="209"/>
      <c r="Q257" s="209"/>
      <c r="R257" s="209"/>
      <c r="S257" s="209"/>
      <c r="T257" s="210"/>
      <c r="AT257" s="211" t="s">
        <v>336</v>
      </c>
      <c r="AU257" s="211" t="s">
        <v>87</v>
      </c>
      <c r="AV257" s="13" t="s">
        <v>87</v>
      </c>
      <c r="AW257" s="13" t="s">
        <v>37</v>
      </c>
      <c r="AX257" s="13" t="s">
        <v>76</v>
      </c>
      <c r="AY257" s="211" t="s">
        <v>324</v>
      </c>
    </row>
    <row r="258" spans="1:65" s="14" customFormat="1" ht="11.25">
      <c r="B258" s="212"/>
      <c r="C258" s="213"/>
      <c r="D258" s="195" t="s">
        <v>336</v>
      </c>
      <c r="E258" s="214" t="s">
        <v>660</v>
      </c>
      <c r="F258" s="215" t="s">
        <v>349</v>
      </c>
      <c r="G258" s="213"/>
      <c r="H258" s="216">
        <v>16</v>
      </c>
      <c r="I258" s="217"/>
      <c r="J258" s="213"/>
      <c r="K258" s="213"/>
      <c r="L258" s="218"/>
      <c r="M258" s="219"/>
      <c r="N258" s="220"/>
      <c r="O258" s="220"/>
      <c r="P258" s="220"/>
      <c r="Q258" s="220"/>
      <c r="R258" s="220"/>
      <c r="S258" s="220"/>
      <c r="T258" s="221"/>
      <c r="AT258" s="222" t="s">
        <v>336</v>
      </c>
      <c r="AU258" s="222" t="s">
        <v>87</v>
      </c>
      <c r="AV258" s="14" t="s">
        <v>330</v>
      </c>
      <c r="AW258" s="14" t="s">
        <v>37</v>
      </c>
      <c r="AX258" s="14" t="s">
        <v>84</v>
      </c>
      <c r="AY258" s="222" t="s">
        <v>324</v>
      </c>
    </row>
    <row r="259" spans="1:65" s="2" customFormat="1" ht="14.45" customHeight="1">
      <c r="A259" s="36"/>
      <c r="B259" s="37"/>
      <c r="C259" s="182" t="s">
        <v>661</v>
      </c>
      <c r="D259" s="182" t="s">
        <v>326</v>
      </c>
      <c r="E259" s="183" t="s">
        <v>2411</v>
      </c>
      <c r="F259" s="184" t="s">
        <v>2412</v>
      </c>
      <c r="G259" s="185" t="s">
        <v>190</v>
      </c>
      <c r="H259" s="186">
        <v>45</v>
      </c>
      <c r="I259" s="187"/>
      <c r="J259" s="188">
        <f>ROUND(I259*H259,2)</f>
        <v>0</v>
      </c>
      <c r="K259" s="184" t="s">
        <v>329</v>
      </c>
      <c r="L259" s="41"/>
      <c r="M259" s="189" t="s">
        <v>19</v>
      </c>
      <c r="N259" s="190" t="s">
        <v>47</v>
      </c>
      <c r="O259" s="66"/>
      <c r="P259" s="191">
        <f>O259*H259</f>
        <v>0</v>
      </c>
      <c r="Q259" s="191">
        <v>3.15E-3</v>
      </c>
      <c r="R259" s="191">
        <f>Q259*H259</f>
        <v>0.14174999999999999</v>
      </c>
      <c r="S259" s="191">
        <v>0</v>
      </c>
      <c r="T259" s="192">
        <f>S259*H259</f>
        <v>0</v>
      </c>
      <c r="U259" s="36"/>
      <c r="V259" s="36"/>
      <c r="W259" s="36"/>
      <c r="X259" s="36"/>
      <c r="Y259" s="36"/>
      <c r="Z259" s="36"/>
      <c r="AA259" s="36"/>
      <c r="AB259" s="36"/>
      <c r="AC259" s="36"/>
      <c r="AD259" s="36"/>
      <c r="AE259" s="36"/>
      <c r="AR259" s="193" t="s">
        <v>330</v>
      </c>
      <c r="AT259" s="193" t="s">
        <v>326</v>
      </c>
      <c r="AU259" s="193" t="s">
        <v>87</v>
      </c>
      <c r="AY259" s="19" t="s">
        <v>324</v>
      </c>
      <c r="BE259" s="194">
        <f>IF(N259="základní",J259,0)</f>
        <v>0</v>
      </c>
      <c r="BF259" s="194">
        <f>IF(N259="snížená",J259,0)</f>
        <v>0</v>
      </c>
      <c r="BG259" s="194">
        <f>IF(N259="zákl. přenesená",J259,0)</f>
        <v>0</v>
      </c>
      <c r="BH259" s="194">
        <f>IF(N259="sníž. přenesená",J259,0)</f>
        <v>0</v>
      </c>
      <c r="BI259" s="194">
        <f>IF(N259="nulová",J259,0)</f>
        <v>0</v>
      </c>
      <c r="BJ259" s="19" t="s">
        <v>84</v>
      </c>
      <c r="BK259" s="194">
        <f>ROUND(I259*H259,2)</f>
        <v>0</v>
      </c>
      <c r="BL259" s="19" t="s">
        <v>330</v>
      </c>
      <c r="BM259" s="193" t="s">
        <v>2413</v>
      </c>
    </row>
    <row r="260" spans="1:65" s="2" customFormat="1" ht="11.25">
      <c r="A260" s="36"/>
      <c r="B260" s="37"/>
      <c r="C260" s="38"/>
      <c r="D260" s="195" t="s">
        <v>332</v>
      </c>
      <c r="E260" s="38"/>
      <c r="F260" s="196" t="s">
        <v>2414</v>
      </c>
      <c r="G260" s="38"/>
      <c r="H260" s="38"/>
      <c r="I260" s="197"/>
      <c r="J260" s="38"/>
      <c r="K260" s="38"/>
      <c r="L260" s="41"/>
      <c r="M260" s="198"/>
      <c r="N260" s="199"/>
      <c r="O260" s="66"/>
      <c r="P260" s="66"/>
      <c r="Q260" s="66"/>
      <c r="R260" s="66"/>
      <c r="S260" s="66"/>
      <c r="T260" s="67"/>
      <c r="U260" s="36"/>
      <c r="V260" s="36"/>
      <c r="W260" s="36"/>
      <c r="X260" s="36"/>
      <c r="Y260" s="36"/>
      <c r="Z260" s="36"/>
      <c r="AA260" s="36"/>
      <c r="AB260" s="36"/>
      <c r="AC260" s="36"/>
      <c r="AD260" s="36"/>
      <c r="AE260" s="36"/>
      <c r="AT260" s="19" t="s">
        <v>332</v>
      </c>
      <c r="AU260" s="19" t="s">
        <v>87</v>
      </c>
    </row>
    <row r="261" spans="1:65" s="2" customFormat="1" ht="48.75">
      <c r="A261" s="36"/>
      <c r="B261" s="37"/>
      <c r="C261" s="38"/>
      <c r="D261" s="195" t="s">
        <v>334</v>
      </c>
      <c r="E261" s="38"/>
      <c r="F261" s="200" t="s">
        <v>651</v>
      </c>
      <c r="G261" s="38"/>
      <c r="H261" s="38"/>
      <c r="I261" s="197"/>
      <c r="J261" s="38"/>
      <c r="K261" s="38"/>
      <c r="L261" s="41"/>
      <c r="M261" s="198"/>
      <c r="N261" s="199"/>
      <c r="O261" s="66"/>
      <c r="P261" s="66"/>
      <c r="Q261" s="66"/>
      <c r="R261" s="66"/>
      <c r="S261" s="66"/>
      <c r="T261" s="67"/>
      <c r="U261" s="36"/>
      <c r="V261" s="36"/>
      <c r="W261" s="36"/>
      <c r="X261" s="36"/>
      <c r="Y261" s="36"/>
      <c r="Z261" s="36"/>
      <c r="AA261" s="36"/>
      <c r="AB261" s="36"/>
      <c r="AC261" s="36"/>
      <c r="AD261" s="36"/>
      <c r="AE261" s="36"/>
      <c r="AT261" s="19" t="s">
        <v>334</v>
      </c>
      <c r="AU261" s="19" t="s">
        <v>87</v>
      </c>
    </row>
    <row r="262" spans="1:65" s="15" customFormat="1" ht="11.25">
      <c r="B262" s="223"/>
      <c r="C262" s="224"/>
      <c r="D262" s="195" t="s">
        <v>336</v>
      </c>
      <c r="E262" s="225" t="s">
        <v>19</v>
      </c>
      <c r="F262" s="226" t="s">
        <v>2395</v>
      </c>
      <c r="G262" s="224"/>
      <c r="H262" s="225" t="s">
        <v>19</v>
      </c>
      <c r="I262" s="227"/>
      <c r="J262" s="224"/>
      <c r="K262" s="224"/>
      <c r="L262" s="228"/>
      <c r="M262" s="229"/>
      <c r="N262" s="230"/>
      <c r="O262" s="230"/>
      <c r="P262" s="230"/>
      <c r="Q262" s="230"/>
      <c r="R262" s="230"/>
      <c r="S262" s="230"/>
      <c r="T262" s="231"/>
      <c r="AT262" s="232" t="s">
        <v>336</v>
      </c>
      <c r="AU262" s="232" t="s">
        <v>87</v>
      </c>
      <c r="AV262" s="15" t="s">
        <v>84</v>
      </c>
      <c r="AW262" s="15" t="s">
        <v>37</v>
      </c>
      <c r="AX262" s="15" t="s">
        <v>76</v>
      </c>
      <c r="AY262" s="232" t="s">
        <v>324</v>
      </c>
    </row>
    <row r="263" spans="1:65" s="13" customFormat="1" ht="11.25">
      <c r="B263" s="201"/>
      <c r="C263" s="202"/>
      <c r="D263" s="195" t="s">
        <v>336</v>
      </c>
      <c r="E263" s="203" t="s">
        <v>19</v>
      </c>
      <c r="F263" s="204" t="s">
        <v>2415</v>
      </c>
      <c r="G263" s="202"/>
      <c r="H263" s="205">
        <v>11</v>
      </c>
      <c r="I263" s="206"/>
      <c r="J263" s="202"/>
      <c r="K263" s="202"/>
      <c r="L263" s="207"/>
      <c r="M263" s="208"/>
      <c r="N263" s="209"/>
      <c r="O263" s="209"/>
      <c r="P263" s="209"/>
      <c r="Q263" s="209"/>
      <c r="R263" s="209"/>
      <c r="S263" s="209"/>
      <c r="T263" s="210"/>
      <c r="AT263" s="211" t="s">
        <v>336</v>
      </c>
      <c r="AU263" s="211" t="s">
        <v>87</v>
      </c>
      <c r="AV263" s="13" t="s">
        <v>87</v>
      </c>
      <c r="AW263" s="13" t="s">
        <v>37</v>
      </c>
      <c r="AX263" s="13" t="s">
        <v>76</v>
      </c>
      <c r="AY263" s="211" t="s">
        <v>324</v>
      </c>
    </row>
    <row r="264" spans="1:65" s="13" customFormat="1" ht="11.25">
      <c r="B264" s="201"/>
      <c r="C264" s="202"/>
      <c r="D264" s="195" t="s">
        <v>336</v>
      </c>
      <c r="E264" s="203" t="s">
        <v>19</v>
      </c>
      <c r="F264" s="204" t="s">
        <v>2416</v>
      </c>
      <c r="G264" s="202"/>
      <c r="H264" s="205">
        <v>7</v>
      </c>
      <c r="I264" s="206"/>
      <c r="J264" s="202"/>
      <c r="K264" s="202"/>
      <c r="L264" s="207"/>
      <c r="M264" s="208"/>
      <c r="N264" s="209"/>
      <c r="O264" s="209"/>
      <c r="P264" s="209"/>
      <c r="Q264" s="209"/>
      <c r="R264" s="209"/>
      <c r="S264" s="209"/>
      <c r="T264" s="210"/>
      <c r="AT264" s="211" t="s">
        <v>336</v>
      </c>
      <c r="AU264" s="211" t="s">
        <v>87</v>
      </c>
      <c r="AV264" s="13" t="s">
        <v>87</v>
      </c>
      <c r="AW264" s="13" t="s">
        <v>37</v>
      </c>
      <c r="AX264" s="13" t="s">
        <v>76</v>
      </c>
      <c r="AY264" s="211" t="s">
        <v>324</v>
      </c>
    </row>
    <row r="265" spans="1:65" s="13" customFormat="1" ht="11.25">
      <c r="B265" s="201"/>
      <c r="C265" s="202"/>
      <c r="D265" s="195" t="s">
        <v>336</v>
      </c>
      <c r="E265" s="203" t="s">
        <v>19</v>
      </c>
      <c r="F265" s="204" t="s">
        <v>2417</v>
      </c>
      <c r="G265" s="202"/>
      <c r="H265" s="205">
        <v>6</v>
      </c>
      <c r="I265" s="206"/>
      <c r="J265" s="202"/>
      <c r="K265" s="202"/>
      <c r="L265" s="207"/>
      <c r="M265" s="208"/>
      <c r="N265" s="209"/>
      <c r="O265" s="209"/>
      <c r="P265" s="209"/>
      <c r="Q265" s="209"/>
      <c r="R265" s="209"/>
      <c r="S265" s="209"/>
      <c r="T265" s="210"/>
      <c r="AT265" s="211" t="s">
        <v>336</v>
      </c>
      <c r="AU265" s="211" t="s">
        <v>87</v>
      </c>
      <c r="AV265" s="13" t="s">
        <v>87</v>
      </c>
      <c r="AW265" s="13" t="s">
        <v>37</v>
      </c>
      <c r="AX265" s="13" t="s">
        <v>76</v>
      </c>
      <c r="AY265" s="211" t="s">
        <v>324</v>
      </c>
    </row>
    <row r="266" spans="1:65" s="13" customFormat="1" ht="11.25">
      <c r="B266" s="201"/>
      <c r="C266" s="202"/>
      <c r="D266" s="195" t="s">
        <v>336</v>
      </c>
      <c r="E266" s="203" t="s">
        <v>19</v>
      </c>
      <c r="F266" s="204" t="s">
        <v>2418</v>
      </c>
      <c r="G266" s="202"/>
      <c r="H266" s="205">
        <v>9</v>
      </c>
      <c r="I266" s="206"/>
      <c r="J266" s="202"/>
      <c r="K266" s="202"/>
      <c r="L266" s="207"/>
      <c r="M266" s="208"/>
      <c r="N266" s="209"/>
      <c r="O266" s="209"/>
      <c r="P266" s="209"/>
      <c r="Q266" s="209"/>
      <c r="R266" s="209"/>
      <c r="S266" s="209"/>
      <c r="T266" s="210"/>
      <c r="AT266" s="211" t="s">
        <v>336</v>
      </c>
      <c r="AU266" s="211" t="s">
        <v>87</v>
      </c>
      <c r="AV266" s="13" t="s">
        <v>87</v>
      </c>
      <c r="AW266" s="13" t="s">
        <v>37</v>
      </c>
      <c r="AX266" s="13" t="s">
        <v>76</v>
      </c>
      <c r="AY266" s="211" t="s">
        <v>324</v>
      </c>
    </row>
    <row r="267" spans="1:65" s="13" customFormat="1" ht="11.25">
      <c r="B267" s="201"/>
      <c r="C267" s="202"/>
      <c r="D267" s="195" t="s">
        <v>336</v>
      </c>
      <c r="E267" s="203" t="s">
        <v>19</v>
      </c>
      <c r="F267" s="204" t="s">
        <v>2419</v>
      </c>
      <c r="G267" s="202"/>
      <c r="H267" s="205">
        <v>12</v>
      </c>
      <c r="I267" s="206"/>
      <c r="J267" s="202"/>
      <c r="K267" s="202"/>
      <c r="L267" s="207"/>
      <c r="M267" s="208"/>
      <c r="N267" s="209"/>
      <c r="O267" s="209"/>
      <c r="P267" s="209"/>
      <c r="Q267" s="209"/>
      <c r="R267" s="209"/>
      <c r="S267" s="209"/>
      <c r="T267" s="210"/>
      <c r="AT267" s="211" t="s">
        <v>336</v>
      </c>
      <c r="AU267" s="211" t="s">
        <v>87</v>
      </c>
      <c r="AV267" s="13" t="s">
        <v>87</v>
      </c>
      <c r="AW267" s="13" t="s">
        <v>37</v>
      </c>
      <c r="AX267" s="13" t="s">
        <v>76</v>
      </c>
      <c r="AY267" s="211" t="s">
        <v>324</v>
      </c>
    </row>
    <row r="268" spans="1:65" s="14" customFormat="1" ht="11.25">
      <c r="B268" s="212"/>
      <c r="C268" s="213"/>
      <c r="D268" s="195" t="s">
        <v>336</v>
      </c>
      <c r="E268" s="214" t="s">
        <v>2420</v>
      </c>
      <c r="F268" s="215" t="s">
        <v>349</v>
      </c>
      <c r="G268" s="213"/>
      <c r="H268" s="216">
        <v>45</v>
      </c>
      <c r="I268" s="217"/>
      <c r="J268" s="213"/>
      <c r="K268" s="213"/>
      <c r="L268" s="218"/>
      <c r="M268" s="219"/>
      <c r="N268" s="220"/>
      <c r="O268" s="220"/>
      <c r="P268" s="220"/>
      <c r="Q268" s="220"/>
      <c r="R268" s="220"/>
      <c r="S268" s="220"/>
      <c r="T268" s="221"/>
      <c r="AT268" s="222" t="s">
        <v>336</v>
      </c>
      <c r="AU268" s="222" t="s">
        <v>87</v>
      </c>
      <c r="AV268" s="14" t="s">
        <v>330</v>
      </c>
      <c r="AW268" s="14" t="s">
        <v>37</v>
      </c>
      <c r="AX268" s="14" t="s">
        <v>84</v>
      </c>
      <c r="AY268" s="222" t="s">
        <v>324</v>
      </c>
    </row>
    <row r="269" spans="1:65" s="2" customFormat="1" ht="14.45" customHeight="1">
      <c r="A269" s="36"/>
      <c r="B269" s="37"/>
      <c r="C269" s="182" t="s">
        <v>670</v>
      </c>
      <c r="D269" s="182" t="s">
        <v>326</v>
      </c>
      <c r="E269" s="183" t="s">
        <v>2421</v>
      </c>
      <c r="F269" s="184" t="s">
        <v>2422</v>
      </c>
      <c r="G269" s="185" t="s">
        <v>152</v>
      </c>
      <c r="H269" s="186">
        <v>497.6</v>
      </c>
      <c r="I269" s="187"/>
      <c r="J269" s="188">
        <f>ROUND(I269*H269,2)</f>
        <v>0</v>
      </c>
      <c r="K269" s="184" t="s">
        <v>329</v>
      </c>
      <c r="L269" s="41"/>
      <c r="M269" s="189" t="s">
        <v>19</v>
      </c>
      <c r="N269" s="190" t="s">
        <v>47</v>
      </c>
      <c r="O269" s="66"/>
      <c r="P269" s="191">
        <f>O269*H269</f>
        <v>0</v>
      </c>
      <c r="Q269" s="191">
        <v>0</v>
      </c>
      <c r="R269" s="191">
        <f>Q269*H269</f>
        <v>0</v>
      </c>
      <c r="S269" s="191">
        <v>0</v>
      </c>
      <c r="T269" s="192">
        <f>S269*H269</f>
        <v>0</v>
      </c>
      <c r="U269" s="36"/>
      <c r="V269" s="36"/>
      <c r="W269" s="36"/>
      <c r="X269" s="36"/>
      <c r="Y269" s="36"/>
      <c r="Z269" s="36"/>
      <c r="AA269" s="36"/>
      <c r="AB269" s="36"/>
      <c r="AC269" s="36"/>
      <c r="AD269" s="36"/>
      <c r="AE269" s="36"/>
      <c r="AR269" s="193" t="s">
        <v>330</v>
      </c>
      <c r="AT269" s="193" t="s">
        <v>326</v>
      </c>
      <c r="AU269" s="193" t="s">
        <v>87</v>
      </c>
      <c r="AY269" s="19" t="s">
        <v>324</v>
      </c>
      <c r="BE269" s="194">
        <f>IF(N269="základní",J269,0)</f>
        <v>0</v>
      </c>
      <c r="BF269" s="194">
        <f>IF(N269="snížená",J269,0)</f>
        <v>0</v>
      </c>
      <c r="BG269" s="194">
        <f>IF(N269="zákl. přenesená",J269,0)</f>
        <v>0</v>
      </c>
      <c r="BH269" s="194">
        <f>IF(N269="sníž. přenesená",J269,0)</f>
        <v>0</v>
      </c>
      <c r="BI269" s="194">
        <f>IF(N269="nulová",J269,0)</f>
        <v>0</v>
      </c>
      <c r="BJ269" s="19" t="s">
        <v>84</v>
      </c>
      <c r="BK269" s="194">
        <f>ROUND(I269*H269,2)</f>
        <v>0</v>
      </c>
      <c r="BL269" s="19" t="s">
        <v>330</v>
      </c>
      <c r="BM269" s="193" t="s">
        <v>2423</v>
      </c>
    </row>
    <row r="270" spans="1:65" s="2" customFormat="1" ht="19.5">
      <c r="A270" s="36"/>
      <c r="B270" s="37"/>
      <c r="C270" s="38"/>
      <c r="D270" s="195" t="s">
        <v>332</v>
      </c>
      <c r="E270" s="38"/>
      <c r="F270" s="196" t="s">
        <v>2424</v>
      </c>
      <c r="G270" s="38"/>
      <c r="H270" s="38"/>
      <c r="I270" s="197"/>
      <c r="J270" s="38"/>
      <c r="K270" s="38"/>
      <c r="L270" s="41"/>
      <c r="M270" s="198"/>
      <c r="N270" s="199"/>
      <c r="O270" s="66"/>
      <c r="P270" s="66"/>
      <c r="Q270" s="66"/>
      <c r="R270" s="66"/>
      <c r="S270" s="66"/>
      <c r="T270" s="67"/>
      <c r="U270" s="36"/>
      <c r="V270" s="36"/>
      <c r="W270" s="36"/>
      <c r="X270" s="36"/>
      <c r="Y270" s="36"/>
      <c r="Z270" s="36"/>
      <c r="AA270" s="36"/>
      <c r="AB270" s="36"/>
      <c r="AC270" s="36"/>
      <c r="AD270" s="36"/>
      <c r="AE270" s="36"/>
      <c r="AT270" s="19" t="s">
        <v>332</v>
      </c>
      <c r="AU270" s="19" t="s">
        <v>87</v>
      </c>
    </row>
    <row r="271" spans="1:65" s="2" customFormat="1" ht="58.5">
      <c r="A271" s="36"/>
      <c r="B271" s="37"/>
      <c r="C271" s="38"/>
      <c r="D271" s="195" t="s">
        <v>334</v>
      </c>
      <c r="E271" s="38"/>
      <c r="F271" s="200" t="s">
        <v>2425</v>
      </c>
      <c r="G271" s="38"/>
      <c r="H271" s="38"/>
      <c r="I271" s="197"/>
      <c r="J271" s="38"/>
      <c r="K271" s="38"/>
      <c r="L271" s="41"/>
      <c r="M271" s="198"/>
      <c r="N271" s="199"/>
      <c r="O271" s="66"/>
      <c r="P271" s="66"/>
      <c r="Q271" s="66"/>
      <c r="R271" s="66"/>
      <c r="S271" s="66"/>
      <c r="T271" s="67"/>
      <c r="U271" s="36"/>
      <c r="V271" s="36"/>
      <c r="W271" s="36"/>
      <c r="X271" s="36"/>
      <c r="Y271" s="36"/>
      <c r="Z271" s="36"/>
      <c r="AA271" s="36"/>
      <c r="AB271" s="36"/>
      <c r="AC271" s="36"/>
      <c r="AD271" s="36"/>
      <c r="AE271" s="36"/>
      <c r="AT271" s="19" t="s">
        <v>334</v>
      </c>
      <c r="AU271" s="19" t="s">
        <v>87</v>
      </c>
    </row>
    <row r="272" spans="1:65" s="13" customFormat="1" ht="11.25">
      <c r="B272" s="201"/>
      <c r="C272" s="202"/>
      <c r="D272" s="195" t="s">
        <v>336</v>
      </c>
      <c r="E272" s="203" t="s">
        <v>19</v>
      </c>
      <c r="F272" s="204" t="s">
        <v>2191</v>
      </c>
      <c r="G272" s="202"/>
      <c r="H272" s="205">
        <v>181.6</v>
      </c>
      <c r="I272" s="206"/>
      <c r="J272" s="202"/>
      <c r="K272" s="202"/>
      <c r="L272" s="207"/>
      <c r="M272" s="208"/>
      <c r="N272" s="209"/>
      <c r="O272" s="209"/>
      <c r="P272" s="209"/>
      <c r="Q272" s="209"/>
      <c r="R272" s="209"/>
      <c r="S272" s="209"/>
      <c r="T272" s="210"/>
      <c r="AT272" s="211" t="s">
        <v>336</v>
      </c>
      <c r="AU272" s="211" t="s">
        <v>87</v>
      </c>
      <c r="AV272" s="13" t="s">
        <v>87</v>
      </c>
      <c r="AW272" s="13" t="s">
        <v>37</v>
      </c>
      <c r="AX272" s="13" t="s">
        <v>76</v>
      </c>
      <c r="AY272" s="211" t="s">
        <v>324</v>
      </c>
    </row>
    <row r="273" spans="1:65" s="13" customFormat="1" ht="11.25">
      <c r="B273" s="201"/>
      <c r="C273" s="202"/>
      <c r="D273" s="195" t="s">
        <v>336</v>
      </c>
      <c r="E273" s="203" t="s">
        <v>19</v>
      </c>
      <c r="F273" s="204" t="s">
        <v>2255</v>
      </c>
      <c r="G273" s="202"/>
      <c r="H273" s="205">
        <v>316</v>
      </c>
      <c r="I273" s="206"/>
      <c r="J273" s="202"/>
      <c r="K273" s="202"/>
      <c r="L273" s="207"/>
      <c r="M273" s="208"/>
      <c r="N273" s="209"/>
      <c r="O273" s="209"/>
      <c r="P273" s="209"/>
      <c r="Q273" s="209"/>
      <c r="R273" s="209"/>
      <c r="S273" s="209"/>
      <c r="T273" s="210"/>
      <c r="AT273" s="211" t="s">
        <v>336</v>
      </c>
      <c r="AU273" s="211" t="s">
        <v>87</v>
      </c>
      <c r="AV273" s="13" t="s">
        <v>87</v>
      </c>
      <c r="AW273" s="13" t="s">
        <v>37</v>
      </c>
      <c r="AX273" s="13" t="s">
        <v>76</v>
      </c>
      <c r="AY273" s="211" t="s">
        <v>324</v>
      </c>
    </row>
    <row r="274" spans="1:65" s="14" customFormat="1" ht="11.25">
      <c r="B274" s="212"/>
      <c r="C274" s="213"/>
      <c r="D274" s="195" t="s">
        <v>336</v>
      </c>
      <c r="E274" s="214" t="s">
        <v>19</v>
      </c>
      <c r="F274" s="215" t="s">
        <v>349</v>
      </c>
      <c r="G274" s="213"/>
      <c r="H274" s="216">
        <v>497.6</v>
      </c>
      <c r="I274" s="217"/>
      <c r="J274" s="213"/>
      <c r="K274" s="213"/>
      <c r="L274" s="218"/>
      <c r="M274" s="219"/>
      <c r="N274" s="220"/>
      <c r="O274" s="220"/>
      <c r="P274" s="220"/>
      <c r="Q274" s="220"/>
      <c r="R274" s="220"/>
      <c r="S274" s="220"/>
      <c r="T274" s="221"/>
      <c r="AT274" s="222" t="s">
        <v>336</v>
      </c>
      <c r="AU274" s="222" t="s">
        <v>87</v>
      </c>
      <c r="AV274" s="14" t="s">
        <v>330</v>
      </c>
      <c r="AW274" s="14" t="s">
        <v>37</v>
      </c>
      <c r="AX274" s="14" t="s">
        <v>84</v>
      </c>
      <c r="AY274" s="222" t="s">
        <v>324</v>
      </c>
    </row>
    <row r="275" spans="1:65" s="2" customFormat="1" ht="14.45" customHeight="1">
      <c r="A275" s="36"/>
      <c r="B275" s="37"/>
      <c r="C275" s="182" t="s">
        <v>677</v>
      </c>
      <c r="D275" s="182" t="s">
        <v>326</v>
      </c>
      <c r="E275" s="183" t="s">
        <v>2426</v>
      </c>
      <c r="F275" s="184" t="s">
        <v>2427</v>
      </c>
      <c r="G275" s="185" t="s">
        <v>152</v>
      </c>
      <c r="H275" s="186">
        <v>516.63800000000003</v>
      </c>
      <c r="I275" s="187"/>
      <c r="J275" s="188">
        <f>ROUND(I275*H275,2)</f>
        <v>0</v>
      </c>
      <c r="K275" s="184" t="s">
        <v>329</v>
      </c>
      <c r="L275" s="41"/>
      <c r="M275" s="189" t="s">
        <v>19</v>
      </c>
      <c r="N275" s="190" t="s">
        <v>47</v>
      </c>
      <c r="O275" s="66"/>
      <c r="P275" s="191">
        <f>O275*H275</f>
        <v>0</v>
      </c>
      <c r="Q275" s="191">
        <v>0</v>
      </c>
      <c r="R275" s="191">
        <f>Q275*H275</f>
        <v>0</v>
      </c>
      <c r="S275" s="191">
        <v>0</v>
      </c>
      <c r="T275" s="192">
        <f>S275*H275</f>
        <v>0</v>
      </c>
      <c r="U275" s="36"/>
      <c r="V275" s="36"/>
      <c r="W275" s="36"/>
      <c r="X275" s="36"/>
      <c r="Y275" s="36"/>
      <c r="Z275" s="36"/>
      <c r="AA275" s="36"/>
      <c r="AB275" s="36"/>
      <c r="AC275" s="36"/>
      <c r="AD275" s="36"/>
      <c r="AE275" s="36"/>
      <c r="AR275" s="193" t="s">
        <v>330</v>
      </c>
      <c r="AT275" s="193" t="s">
        <v>326</v>
      </c>
      <c r="AU275" s="193" t="s">
        <v>87</v>
      </c>
      <c r="AY275" s="19" t="s">
        <v>324</v>
      </c>
      <c r="BE275" s="194">
        <f>IF(N275="základní",J275,0)</f>
        <v>0</v>
      </c>
      <c r="BF275" s="194">
        <f>IF(N275="snížená",J275,0)</f>
        <v>0</v>
      </c>
      <c r="BG275" s="194">
        <f>IF(N275="zákl. přenesená",J275,0)</f>
        <v>0</v>
      </c>
      <c r="BH275" s="194">
        <f>IF(N275="sníž. přenesená",J275,0)</f>
        <v>0</v>
      </c>
      <c r="BI275" s="194">
        <f>IF(N275="nulová",J275,0)</f>
        <v>0</v>
      </c>
      <c r="BJ275" s="19" t="s">
        <v>84</v>
      </c>
      <c r="BK275" s="194">
        <f>ROUND(I275*H275,2)</f>
        <v>0</v>
      </c>
      <c r="BL275" s="19" t="s">
        <v>330</v>
      </c>
      <c r="BM275" s="193" t="s">
        <v>2428</v>
      </c>
    </row>
    <row r="276" spans="1:65" s="2" customFormat="1" ht="19.5">
      <c r="A276" s="36"/>
      <c r="B276" s="37"/>
      <c r="C276" s="38"/>
      <c r="D276" s="195" t="s">
        <v>332</v>
      </c>
      <c r="E276" s="38"/>
      <c r="F276" s="196" t="s">
        <v>2429</v>
      </c>
      <c r="G276" s="38"/>
      <c r="H276" s="38"/>
      <c r="I276" s="197"/>
      <c r="J276" s="38"/>
      <c r="K276" s="38"/>
      <c r="L276" s="41"/>
      <c r="M276" s="198"/>
      <c r="N276" s="199"/>
      <c r="O276" s="66"/>
      <c r="P276" s="66"/>
      <c r="Q276" s="66"/>
      <c r="R276" s="66"/>
      <c r="S276" s="66"/>
      <c r="T276" s="67"/>
      <c r="U276" s="36"/>
      <c r="V276" s="36"/>
      <c r="W276" s="36"/>
      <c r="X276" s="36"/>
      <c r="Y276" s="36"/>
      <c r="Z276" s="36"/>
      <c r="AA276" s="36"/>
      <c r="AB276" s="36"/>
      <c r="AC276" s="36"/>
      <c r="AD276" s="36"/>
      <c r="AE276" s="36"/>
      <c r="AT276" s="19" t="s">
        <v>332</v>
      </c>
      <c r="AU276" s="19" t="s">
        <v>87</v>
      </c>
    </row>
    <row r="277" spans="1:65" s="2" customFormat="1" ht="58.5">
      <c r="A277" s="36"/>
      <c r="B277" s="37"/>
      <c r="C277" s="38"/>
      <c r="D277" s="195" t="s">
        <v>334</v>
      </c>
      <c r="E277" s="38"/>
      <c r="F277" s="200" t="s">
        <v>2425</v>
      </c>
      <c r="G277" s="38"/>
      <c r="H277" s="38"/>
      <c r="I277" s="197"/>
      <c r="J277" s="38"/>
      <c r="K277" s="38"/>
      <c r="L277" s="41"/>
      <c r="M277" s="198"/>
      <c r="N277" s="199"/>
      <c r="O277" s="66"/>
      <c r="P277" s="66"/>
      <c r="Q277" s="66"/>
      <c r="R277" s="66"/>
      <c r="S277" s="66"/>
      <c r="T277" s="67"/>
      <c r="U277" s="36"/>
      <c r="V277" s="36"/>
      <c r="W277" s="36"/>
      <c r="X277" s="36"/>
      <c r="Y277" s="36"/>
      <c r="Z277" s="36"/>
      <c r="AA277" s="36"/>
      <c r="AB277" s="36"/>
      <c r="AC277" s="36"/>
      <c r="AD277" s="36"/>
      <c r="AE277" s="36"/>
      <c r="AT277" s="19" t="s">
        <v>334</v>
      </c>
      <c r="AU277" s="19" t="s">
        <v>87</v>
      </c>
    </row>
    <row r="278" spans="1:65" s="13" customFormat="1" ht="11.25">
      <c r="B278" s="201"/>
      <c r="C278" s="202"/>
      <c r="D278" s="195" t="s">
        <v>336</v>
      </c>
      <c r="E278" s="203" t="s">
        <v>19</v>
      </c>
      <c r="F278" s="204" t="s">
        <v>2258</v>
      </c>
      <c r="G278" s="202"/>
      <c r="H278" s="205">
        <v>516.63800000000003</v>
      </c>
      <c r="I278" s="206"/>
      <c r="J278" s="202"/>
      <c r="K278" s="202"/>
      <c r="L278" s="207"/>
      <c r="M278" s="208"/>
      <c r="N278" s="209"/>
      <c r="O278" s="209"/>
      <c r="P278" s="209"/>
      <c r="Q278" s="209"/>
      <c r="R278" s="209"/>
      <c r="S278" s="209"/>
      <c r="T278" s="210"/>
      <c r="AT278" s="211" t="s">
        <v>336</v>
      </c>
      <c r="AU278" s="211" t="s">
        <v>87</v>
      </c>
      <c r="AV278" s="13" t="s">
        <v>87</v>
      </c>
      <c r="AW278" s="13" t="s">
        <v>37</v>
      </c>
      <c r="AX278" s="13" t="s">
        <v>84</v>
      </c>
      <c r="AY278" s="211" t="s">
        <v>324</v>
      </c>
    </row>
    <row r="279" spans="1:65" s="2" customFormat="1" ht="14.45" customHeight="1">
      <c r="A279" s="36"/>
      <c r="B279" s="37"/>
      <c r="C279" s="182" t="s">
        <v>683</v>
      </c>
      <c r="D279" s="182" t="s">
        <v>326</v>
      </c>
      <c r="E279" s="183" t="s">
        <v>662</v>
      </c>
      <c r="F279" s="184" t="s">
        <v>663</v>
      </c>
      <c r="G279" s="185" t="s">
        <v>152</v>
      </c>
      <c r="H279" s="186">
        <v>886.5</v>
      </c>
      <c r="I279" s="187"/>
      <c r="J279" s="188">
        <f>ROUND(I279*H279,2)</f>
        <v>0</v>
      </c>
      <c r="K279" s="184" t="s">
        <v>329</v>
      </c>
      <c r="L279" s="41"/>
      <c r="M279" s="189" t="s">
        <v>19</v>
      </c>
      <c r="N279" s="190" t="s">
        <v>47</v>
      </c>
      <c r="O279" s="66"/>
      <c r="P279" s="191">
        <f>O279*H279</f>
        <v>0</v>
      </c>
      <c r="Q279" s="191">
        <v>0</v>
      </c>
      <c r="R279" s="191">
        <f>Q279*H279</f>
        <v>0</v>
      </c>
      <c r="S279" s="191">
        <v>0</v>
      </c>
      <c r="T279" s="192">
        <f>S279*H279</f>
        <v>0</v>
      </c>
      <c r="U279" s="36"/>
      <c r="V279" s="36"/>
      <c r="W279" s="36"/>
      <c r="X279" s="36"/>
      <c r="Y279" s="36"/>
      <c r="Z279" s="36"/>
      <c r="AA279" s="36"/>
      <c r="AB279" s="36"/>
      <c r="AC279" s="36"/>
      <c r="AD279" s="36"/>
      <c r="AE279" s="36"/>
      <c r="AR279" s="193" t="s">
        <v>330</v>
      </c>
      <c r="AT279" s="193" t="s">
        <v>326</v>
      </c>
      <c r="AU279" s="193" t="s">
        <v>87</v>
      </c>
      <c r="AY279" s="19" t="s">
        <v>324</v>
      </c>
      <c r="BE279" s="194">
        <f>IF(N279="základní",J279,0)</f>
        <v>0</v>
      </c>
      <c r="BF279" s="194">
        <f>IF(N279="snížená",J279,0)</f>
        <v>0</v>
      </c>
      <c r="BG279" s="194">
        <f>IF(N279="zákl. přenesená",J279,0)</f>
        <v>0</v>
      </c>
      <c r="BH279" s="194">
        <f>IF(N279="sníž. přenesená",J279,0)</f>
        <v>0</v>
      </c>
      <c r="BI279" s="194">
        <f>IF(N279="nulová",J279,0)</f>
        <v>0</v>
      </c>
      <c r="BJ279" s="19" t="s">
        <v>84</v>
      </c>
      <c r="BK279" s="194">
        <f>ROUND(I279*H279,2)</f>
        <v>0</v>
      </c>
      <c r="BL279" s="19" t="s">
        <v>330</v>
      </c>
      <c r="BM279" s="193" t="s">
        <v>2430</v>
      </c>
    </row>
    <row r="280" spans="1:65" s="2" customFormat="1" ht="19.5">
      <c r="A280" s="36"/>
      <c r="B280" s="37"/>
      <c r="C280" s="38"/>
      <c r="D280" s="195" t="s">
        <v>332</v>
      </c>
      <c r="E280" s="38"/>
      <c r="F280" s="196" t="s">
        <v>665</v>
      </c>
      <c r="G280" s="38"/>
      <c r="H280" s="38"/>
      <c r="I280" s="197"/>
      <c r="J280" s="38"/>
      <c r="K280" s="38"/>
      <c r="L280" s="41"/>
      <c r="M280" s="198"/>
      <c r="N280" s="199"/>
      <c r="O280" s="66"/>
      <c r="P280" s="66"/>
      <c r="Q280" s="66"/>
      <c r="R280" s="66"/>
      <c r="S280" s="66"/>
      <c r="T280" s="67"/>
      <c r="U280" s="36"/>
      <c r="V280" s="36"/>
      <c r="W280" s="36"/>
      <c r="X280" s="36"/>
      <c r="Y280" s="36"/>
      <c r="Z280" s="36"/>
      <c r="AA280" s="36"/>
      <c r="AB280" s="36"/>
      <c r="AC280" s="36"/>
      <c r="AD280" s="36"/>
      <c r="AE280" s="36"/>
      <c r="AT280" s="19" t="s">
        <v>332</v>
      </c>
      <c r="AU280" s="19" t="s">
        <v>87</v>
      </c>
    </row>
    <row r="281" spans="1:65" s="2" customFormat="1" ht="136.5">
      <c r="A281" s="36"/>
      <c r="B281" s="37"/>
      <c r="C281" s="38"/>
      <c r="D281" s="195" t="s">
        <v>334</v>
      </c>
      <c r="E281" s="38"/>
      <c r="F281" s="200" t="s">
        <v>666</v>
      </c>
      <c r="G281" s="38"/>
      <c r="H281" s="38"/>
      <c r="I281" s="197"/>
      <c r="J281" s="38"/>
      <c r="K281" s="38"/>
      <c r="L281" s="41"/>
      <c r="M281" s="198"/>
      <c r="N281" s="199"/>
      <c r="O281" s="66"/>
      <c r="P281" s="66"/>
      <c r="Q281" s="66"/>
      <c r="R281" s="66"/>
      <c r="S281" s="66"/>
      <c r="T281" s="67"/>
      <c r="U281" s="36"/>
      <c r="V281" s="36"/>
      <c r="W281" s="36"/>
      <c r="X281" s="36"/>
      <c r="Y281" s="36"/>
      <c r="Z281" s="36"/>
      <c r="AA281" s="36"/>
      <c r="AB281" s="36"/>
      <c r="AC281" s="36"/>
      <c r="AD281" s="36"/>
      <c r="AE281" s="36"/>
      <c r="AT281" s="19" t="s">
        <v>334</v>
      </c>
      <c r="AU281" s="19" t="s">
        <v>87</v>
      </c>
    </row>
    <row r="282" spans="1:65" s="13" customFormat="1" ht="11.25">
      <c r="B282" s="201"/>
      <c r="C282" s="202"/>
      <c r="D282" s="195" t="s">
        <v>336</v>
      </c>
      <c r="E282" s="203" t="s">
        <v>19</v>
      </c>
      <c r="F282" s="204" t="s">
        <v>2431</v>
      </c>
      <c r="G282" s="202"/>
      <c r="H282" s="205">
        <v>181.6</v>
      </c>
      <c r="I282" s="206"/>
      <c r="J282" s="202"/>
      <c r="K282" s="202"/>
      <c r="L282" s="207"/>
      <c r="M282" s="208"/>
      <c r="N282" s="209"/>
      <c r="O282" s="209"/>
      <c r="P282" s="209"/>
      <c r="Q282" s="209"/>
      <c r="R282" s="209"/>
      <c r="S282" s="209"/>
      <c r="T282" s="210"/>
      <c r="AT282" s="211" t="s">
        <v>336</v>
      </c>
      <c r="AU282" s="211" t="s">
        <v>87</v>
      </c>
      <c r="AV282" s="13" t="s">
        <v>87</v>
      </c>
      <c r="AW282" s="13" t="s">
        <v>37</v>
      </c>
      <c r="AX282" s="13" t="s">
        <v>76</v>
      </c>
      <c r="AY282" s="211" t="s">
        <v>324</v>
      </c>
    </row>
    <row r="283" spans="1:65" s="13" customFormat="1" ht="11.25">
      <c r="B283" s="201"/>
      <c r="C283" s="202"/>
      <c r="D283" s="195" t="s">
        <v>336</v>
      </c>
      <c r="E283" s="203" t="s">
        <v>19</v>
      </c>
      <c r="F283" s="204" t="s">
        <v>2432</v>
      </c>
      <c r="G283" s="202"/>
      <c r="H283" s="205">
        <v>316</v>
      </c>
      <c r="I283" s="206"/>
      <c r="J283" s="202"/>
      <c r="K283" s="202"/>
      <c r="L283" s="207"/>
      <c r="M283" s="208"/>
      <c r="N283" s="209"/>
      <c r="O283" s="209"/>
      <c r="P283" s="209"/>
      <c r="Q283" s="209"/>
      <c r="R283" s="209"/>
      <c r="S283" s="209"/>
      <c r="T283" s="210"/>
      <c r="AT283" s="211" t="s">
        <v>336</v>
      </c>
      <c r="AU283" s="211" t="s">
        <v>87</v>
      </c>
      <c r="AV283" s="13" t="s">
        <v>87</v>
      </c>
      <c r="AW283" s="13" t="s">
        <v>37</v>
      </c>
      <c r="AX283" s="13" t="s">
        <v>76</v>
      </c>
      <c r="AY283" s="211" t="s">
        <v>324</v>
      </c>
    </row>
    <row r="284" spans="1:65" s="13" customFormat="1" ht="11.25">
      <c r="B284" s="201"/>
      <c r="C284" s="202"/>
      <c r="D284" s="195" t="s">
        <v>336</v>
      </c>
      <c r="E284" s="203" t="s">
        <v>19</v>
      </c>
      <c r="F284" s="204" t="s">
        <v>668</v>
      </c>
      <c r="G284" s="202"/>
      <c r="H284" s="205">
        <v>388.9</v>
      </c>
      <c r="I284" s="206"/>
      <c r="J284" s="202"/>
      <c r="K284" s="202"/>
      <c r="L284" s="207"/>
      <c r="M284" s="208"/>
      <c r="N284" s="209"/>
      <c r="O284" s="209"/>
      <c r="P284" s="209"/>
      <c r="Q284" s="209"/>
      <c r="R284" s="209"/>
      <c r="S284" s="209"/>
      <c r="T284" s="210"/>
      <c r="AT284" s="211" t="s">
        <v>336</v>
      </c>
      <c r="AU284" s="211" t="s">
        <v>87</v>
      </c>
      <c r="AV284" s="13" t="s">
        <v>87</v>
      </c>
      <c r="AW284" s="13" t="s">
        <v>37</v>
      </c>
      <c r="AX284" s="13" t="s">
        <v>76</v>
      </c>
      <c r="AY284" s="211" t="s">
        <v>324</v>
      </c>
    </row>
    <row r="285" spans="1:65" s="14" customFormat="1" ht="11.25">
      <c r="B285" s="212"/>
      <c r="C285" s="213"/>
      <c r="D285" s="195" t="s">
        <v>336</v>
      </c>
      <c r="E285" s="214" t="s">
        <v>19</v>
      </c>
      <c r="F285" s="215" t="s">
        <v>349</v>
      </c>
      <c r="G285" s="213"/>
      <c r="H285" s="216">
        <v>886.5</v>
      </c>
      <c r="I285" s="217"/>
      <c r="J285" s="213"/>
      <c r="K285" s="213"/>
      <c r="L285" s="218"/>
      <c r="M285" s="219"/>
      <c r="N285" s="220"/>
      <c r="O285" s="220"/>
      <c r="P285" s="220"/>
      <c r="Q285" s="220"/>
      <c r="R285" s="220"/>
      <c r="S285" s="220"/>
      <c r="T285" s="221"/>
      <c r="AT285" s="222" t="s">
        <v>336</v>
      </c>
      <c r="AU285" s="222" t="s">
        <v>87</v>
      </c>
      <c r="AV285" s="14" t="s">
        <v>330</v>
      </c>
      <c r="AW285" s="14" t="s">
        <v>37</v>
      </c>
      <c r="AX285" s="14" t="s">
        <v>84</v>
      </c>
      <c r="AY285" s="222" t="s">
        <v>324</v>
      </c>
    </row>
    <row r="286" spans="1:65" s="2" customFormat="1" ht="14.45" customHeight="1">
      <c r="A286" s="36"/>
      <c r="B286" s="37"/>
      <c r="C286" s="182" t="s">
        <v>211</v>
      </c>
      <c r="D286" s="182" t="s">
        <v>326</v>
      </c>
      <c r="E286" s="183" t="s">
        <v>2433</v>
      </c>
      <c r="F286" s="184" t="s">
        <v>2434</v>
      </c>
      <c r="G286" s="185" t="s">
        <v>152</v>
      </c>
      <c r="H286" s="186">
        <v>562.08799999999997</v>
      </c>
      <c r="I286" s="187"/>
      <c r="J286" s="188">
        <f>ROUND(I286*H286,2)</f>
        <v>0</v>
      </c>
      <c r="K286" s="184" t="s">
        <v>329</v>
      </c>
      <c r="L286" s="41"/>
      <c r="M286" s="189" t="s">
        <v>19</v>
      </c>
      <c r="N286" s="190" t="s">
        <v>47</v>
      </c>
      <c r="O286" s="66"/>
      <c r="P286" s="191">
        <f>O286*H286</f>
        <v>0</v>
      </c>
      <c r="Q286" s="191">
        <v>0</v>
      </c>
      <c r="R286" s="191">
        <f>Q286*H286</f>
        <v>0</v>
      </c>
      <c r="S286" s="191">
        <v>0</v>
      </c>
      <c r="T286" s="192">
        <f>S286*H286</f>
        <v>0</v>
      </c>
      <c r="U286" s="36"/>
      <c r="V286" s="36"/>
      <c r="W286" s="36"/>
      <c r="X286" s="36"/>
      <c r="Y286" s="36"/>
      <c r="Z286" s="36"/>
      <c r="AA286" s="36"/>
      <c r="AB286" s="36"/>
      <c r="AC286" s="36"/>
      <c r="AD286" s="36"/>
      <c r="AE286" s="36"/>
      <c r="AR286" s="193" t="s">
        <v>330</v>
      </c>
      <c r="AT286" s="193" t="s">
        <v>326</v>
      </c>
      <c r="AU286" s="193" t="s">
        <v>87</v>
      </c>
      <c r="AY286" s="19" t="s">
        <v>324</v>
      </c>
      <c r="BE286" s="194">
        <f>IF(N286="základní",J286,0)</f>
        <v>0</v>
      </c>
      <c r="BF286" s="194">
        <f>IF(N286="snížená",J286,0)</f>
        <v>0</v>
      </c>
      <c r="BG286" s="194">
        <f>IF(N286="zákl. přenesená",J286,0)</f>
        <v>0</v>
      </c>
      <c r="BH286" s="194">
        <f>IF(N286="sníž. přenesená",J286,0)</f>
        <v>0</v>
      </c>
      <c r="BI286" s="194">
        <f>IF(N286="nulová",J286,0)</f>
        <v>0</v>
      </c>
      <c r="BJ286" s="19" t="s">
        <v>84</v>
      </c>
      <c r="BK286" s="194">
        <f>ROUND(I286*H286,2)</f>
        <v>0</v>
      </c>
      <c r="BL286" s="19" t="s">
        <v>330</v>
      </c>
      <c r="BM286" s="193" t="s">
        <v>2435</v>
      </c>
    </row>
    <row r="287" spans="1:65" s="2" customFormat="1" ht="19.5">
      <c r="A287" s="36"/>
      <c r="B287" s="37"/>
      <c r="C287" s="38"/>
      <c r="D287" s="195" t="s">
        <v>332</v>
      </c>
      <c r="E287" s="38"/>
      <c r="F287" s="196" t="s">
        <v>2436</v>
      </c>
      <c r="G287" s="38"/>
      <c r="H287" s="38"/>
      <c r="I287" s="197"/>
      <c r="J287" s="38"/>
      <c r="K287" s="38"/>
      <c r="L287" s="41"/>
      <c r="M287" s="198"/>
      <c r="N287" s="199"/>
      <c r="O287" s="66"/>
      <c r="P287" s="66"/>
      <c r="Q287" s="66"/>
      <c r="R287" s="66"/>
      <c r="S287" s="66"/>
      <c r="T287" s="67"/>
      <c r="U287" s="36"/>
      <c r="V287" s="36"/>
      <c r="W287" s="36"/>
      <c r="X287" s="36"/>
      <c r="Y287" s="36"/>
      <c r="Z287" s="36"/>
      <c r="AA287" s="36"/>
      <c r="AB287" s="36"/>
      <c r="AC287" s="36"/>
      <c r="AD287" s="36"/>
      <c r="AE287" s="36"/>
      <c r="AT287" s="19" t="s">
        <v>332</v>
      </c>
      <c r="AU287" s="19" t="s">
        <v>87</v>
      </c>
    </row>
    <row r="288" spans="1:65" s="2" customFormat="1" ht="136.5">
      <c r="A288" s="36"/>
      <c r="B288" s="37"/>
      <c r="C288" s="38"/>
      <c r="D288" s="195" t="s">
        <v>334</v>
      </c>
      <c r="E288" s="38"/>
      <c r="F288" s="200" t="s">
        <v>666</v>
      </c>
      <c r="G288" s="38"/>
      <c r="H288" s="38"/>
      <c r="I288" s="197"/>
      <c r="J288" s="38"/>
      <c r="K288" s="38"/>
      <c r="L288" s="41"/>
      <c r="M288" s="198"/>
      <c r="N288" s="199"/>
      <c r="O288" s="66"/>
      <c r="P288" s="66"/>
      <c r="Q288" s="66"/>
      <c r="R288" s="66"/>
      <c r="S288" s="66"/>
      <c r="T288" s="67"/>
      <c r="U288" s="36"/>
      <c r="V288" s="36"/>
      <c r="W288" s="36"/>
      <c r="X288" s="36"/>
      <c r="Y288" s="36"/>
      <c r="Z288" s="36"/>
      <c r="AA288" s="36"/>
      <c r="AB288" s="36"/>
      <c r="AC288" s="36"/>
      <c r="AD288" s="36"/>
      <c r="AE288" s="36"/>
      <c r="AT288" s="19" t="s">
        <v>334</v>
      </c>
      <c r="AU288" s="19" t="s">
        <v>87</v>
      </c>
    </row>
    <row r="289" spans="1:65" s="13" customFormat="1" ht="11.25">
      <c r="B289" s="201"/>
      <c r="C289" s="202"/>
      <c r="D289" s="195" t="s">
        <v>336</v>
      </c>
      <c r="E289" s="203" t="s">
        <v>19</v>
      </c>
      <c r="F289" s="204" t="s">
        <v>2437</v>
      </c>
      <c r="G289" s="202"/>
      <c r="H289" s="205">
        <v>45.45</v>
      </c>
      <c r="I289" s="206"/>
      <c r="J289" s="202"/>
      <c r="K289" s="202"/>
      <c r="L289" s="207"/>
      <c r="M289" s="208"/>
      <c r="N289" s="209"/>
      <c r="O289" s="209"/>
      <c r="P289" s="209"/>
      <c r="Q289" s="209"/>
      <c r="R289" s="209"/>
      <c r="S289" s="209"/>
      <c r="T289" s="210"/>
      <c r="AT289" s="211" t="s">
        <v>336</v>
      </c>
      <c r="AU289" s="211" t="s">
        <v>87</v>
      </c>
      <c r="AV289" s="13" t="s">
        <v>87</v>
      </c>
      <c r="AW289" s="13" t="s">
        <v>37</v>
      </c>
      <c r="AX289" s="13" t="s">
        <v>76</v>
      </c>
      <c r="AY289" s="211" t="s">
        <v>324</v>
      </c>
    </row>
    <row r="290" spans="1:65" s="13" customFormat="1" ht="11.25">
      <c r="B290" s="201"/>
      <c r="C290" s="202"/>
      <c r="D290" s="195" t="s">
        <v>336</v>
      </c>
      <c r="E290" s="203" t="s">
        <v>19</v>
      </c>
      <c r="F290" s="204" t="s">
        <v>2438</v>
      </c>
      <c r="G290" s="202"/>
      <c r="H290" s="205">
        <v>516.63800000000003</v>
      </c>
      <c r="I290" s="206"/>
      <c r="J290" s="202"/>
      <c r="K290" s="202"/>
      <c r="L290" s="207"/>
      <c r="M290" s="208"/>
      <c r="N290" s="209"/>
      <c r="O290" s="209"/>
      <c r="P290" s="209"/>
      <c r="Q290" s="209"/>
      <c r="R290" s="209"/>
      <c r="S290" s="209"/>
      <c r="T290" s="210"/>
      <c r="AT290" s="211" t="s">
        <v>336</v>
      </c>
      <c r="AU290" s="211" t="s">
        <v>87</v>
      </c>
      <c r="AV290" s="13" t="s">
        <v>87</v>
      </c>
      <c r="AW290" s="13" t="s">
        <v>37</v>
      </c>
      <c r="AX290" s="13" t="s">
        <v>76</v>
      </c>
      <c r="AY290" s="211" t="s">
        <v>324</v>
      </c>
    </row>
    <row r="291" spans="1:65" s="14" customFormat="1" ht="11.25">
      <c r="B291" s="212"/>
      <c r="C291" s="213"/>
      <c r="D291" s="195" t="s">
        <v>336</v>
      </c>
      <c r="E291" s="214" t="s">
        <v>19</v>
      </c>
      <c r="F291" s="215" t="s">
        <v>349</v>
      </c>
      <c r="G291" s="213"/>
      <c r="H291" s="216">
        <v>562.08799999999997</v>
      </c>
      <c r="I291" s="217"/>
      <c r="J291" s="213"/>
      <c r="K291" s="213"/>
      <c r="L291" s="218"/>
      <c r="M291" s="219"/>
      <c r="N291" s="220"/>
      <c r="O291" s="220"/>
      <c r="P291" s="220"/>
      <c r="Q291" s="220"/>
      <c r="R291" s="220"/>
      <c r="S291" s="220"/>
      <c r="T291" s="221"/>
      <c r="AT291" s="222" t="s">
        <v>336</v>
      </c>
      <c r="AU291" s="222" t="s">
        <v>87</v>
      </c>
      <c r="AV291" s="14" t="s">
        <v>330</v>
      </c>
      <c r="AW291" s="14" t="s">
        <v>37</v>
      </c>
      <c r="AX291" s="14" t="s">
        <v>84</v>
      </c>
      <c r="AY291" s="222" t="s">
        <v>324</v>
      </c>
    </row>
    <row r="292" spans="1:65" s="2" customFormat="1" ht="14.45" customHeight="1">
      <c r="A292" s="36"/>
      <c r="B292" s="37"/>
      <c r="C292" s="182" t="s">
        <v>165</v>
      </c>
      <c r="D292" s="182" t="s">
        <v>326</v>
      </c>
      <c r="E292" s="183" t="s">
        <v>694</v>
      </c>
      <c r="F292" s="184" t="s">
        <v>695</v>
      </c>
      <c r="G292" s="185" t="s">
        <v>152</v>
      </c>
      <c r="H292" s="186">
        <v>388.9</v>
      </c>
      <c r="I292" s="187"/>
      <c r="J292" s="188">
        <f>ROUND(I292*H292,2)</f>
        <v>0</v>
      </c>
      <c r="K292" s="184" t="s">
        <v>329</v>
      </c>
      <c r="L292" s="41"/>
      <c r="M292" s="189" t="s">
        <v>19</v>
      </c>
      <c r="N292" s="190" t="s">
        <v>47</v>
      </c>
      <c r="O292" s="66"/>
      <c r="P292" s="191">
        <f>O292*H292</f>
        <v>0</v>
      </c>
      <c r="Q292" s="191">
        <v>0</v>
      </c>
      <c r="R292" s="191">
        <f>Q292*H292</f>
        <v>0</v>
      </c>
      <c r="S292" s="191">
        <v>0</v>
      </c>
      <c r="T292" s="192">
        <f>S292*H292</f>
        <v>0</v>
      </c>
      <c r="U292" s="36"/>
      <c r="V292" s="36"/>
      <c r="W292" s="36"/>
      <c r="X292" s="36"/>
      <c r="Y292" s="36"/>
      <c r="Z292" s="36"/>
      <c r="AA292" s="36"/>
      <c r="AB292" s="36"/>
      <c r="AC292" s="36"/>
      <c r="AD292" s="36"/>
      <c r="AE292" s="36"/>
      <c r="AR292" s="193" t="s">
        <v>330</v>
      </c>
      <c r="AT292" s="193" t="s">
        <v>326</v>
      </c>
      <c r="AU292" s="193" t="s">
        <v>87</v>
      </c>
      <c r="AY292" s="19" t="s">
        <v>324</v>
      </c>
      <c r="BE292" s="194">
        <f>IF(N292="základní",J292,0)</f>
        <v>0</v>
      </c>
      <c r="BF292" s="194">
        <f>IF(N292="snížená",J292,0)</f>
        <v>0</v>
      </c>
      <c r="BG292" s="194">
        <f>IF(N292="zákl. přenesená",J292,0)</f>
        <v>0</v>
      </c>
      <c r="BH292" s="194">
        <f>IF(N292="sníž. přenesená",J292,0)</f>
        <v>0</v>
      </c>
      <c r="BI292" s="194">
        <f>IF(N292="nulová",J292,0)</f>
        <v>0</v>
      </c>
      <c r="BJ292" s="19" t="s">
        <v>84</v>
      </c>
      <c r="BK292" s="194">
        <f>ROUND(I292*H292,2)</f>
        <v>0</v>
      </c>
      <c r="BL292" s="19" t="s">
        <v>330</v>
      </c>
      <c r="BM292" s="193" t="s">
        <v>2439</v>
      </c>
    </row>
    <row r="293" spans="1:65" s="2" customFormat="1" ht="11.25">
      <c r="A293" s="36"/>
      <c r="B293" s="37"/>
      <c r="C293" s="38"/>
      <c r="D293" s="195" t="s">
        <v>332</v>
      </c>
      <c r="E293" s="38"/>
      <c r="F293" s="196" t="s">
        <v>697</v>
      </c>
      <c r="G293" s="38"/>
      <c r="H293" s="38"/>
      <c r="I293" s="197"/>
      <c r="J293" s="38"/>
      <c r="K293" s="38"/>
      <c r="L293" s="41"/>
      <c r="M293" s="198"/>
      <c r="N293" s="199"/>
      <c r="O293" s="66"/>
      <c r="P293" s="66"/>
      <c r="Q293" s="66"/>
      <c r="R293" s="66"/>
      <c r="S293" s="66"/>
      <c r="T293" s="67"/>
      <c r="U293" s="36"/>
      <c r="V293" s="36"/>
      <c r="W293" s="36"/>
      <c r="X293" s="36"/>
      <c r="Y293" s="36"/>
      <c r="Z293" s="36"/>
      <c r="AA293" s="36"/>
      <c r="AB293" s="36"/>
      <c r="AC293" s="36"/>
      <c r="AD293" s="36"/>
      <c r="AE293" s="36"/>
      <c r="AT293" s="19" t="s">
        <v>332</v>
      </c>
      <c r="AU293" s="19" t="s">
        <v>87</v>
      </c>
    </row>
    <row r="294" spans="1:65" s="2" customFormat="1" ht="107.25">
      <c r="A294" s="36"/>
      <c r="B294" s="37"/>
      <c r="C294" s="38"/>
      <c r="D294" s="195" t="s">
        <v>334</v>
      </c>
      <c r="E294" s="38"/>
      <c r="F294" s="200" t="s">
        <v>698</v>
      </c>
      <c r="G294" s="38"/>
      <c r="H294" s="38"/>
      <c r="I294" s="197"/>
      <c r="J294" s="38"/>
      <c r="K294" s="38"/>
      <c r="L294" s="41"/>
      <c r="M294" s="198"/>
      <c r="N294" s="199"/>
      <c r="O294" s="66"/>
      <c r="P294" s="66"/>
      <c r="Q294" s="66"/>
      <c r="R294" s="66"/>
      <c r="S294" s="66"/>
      <c r="T294" s="67"/>
      <c r="U294" s="36"/>
      <c r="V294" s="36"/>
      <c r="W294" s="36"/>
      <c r="X294" s="36"/>
      <c r="Y294" s="36"/>
      <c r="Z294" s="36"/>
      <c r="AA294" s="36"/>
      <c r="AB294" s="36"/>
      <c r="AC294" s="36"/>
      <c r="AD294" s="36"/>
      <c r="AE294" s="36"/>
      <c r="AT294" s="19" t="s">
        <v>334</v>
      </c>
      <c r="AU294" s="19" t="s">
        <v>87</v>
      </c>
    </row>
    <row r="295" spans="1:65" s="13" customFormat="1" ht="11.25">
      <c r="B295" s="201"/>
      <c r="C295" s="202"/>
      <c r="D295" s="195" t="s">
        <v>336</v>
      </c>
      <c r="E295" s="203" t="s">
        <v>19</v>
      </c>
      <c r="F295" s="204" t="s">
        <v>699</v>
      </c>
      <c r="G295" s="202"/>
      <c r="H295" s="205">
        <v>388.9</v>
      </c>
      <c r="I295" s="206"/>
      <c r="J295" s="202"/>
      <c r="K295" s="202"/>
      <c r="L295" s="207"/>
      <c r="M295" s="208"/>
      <c r="N295" s="209"/>
      <c r="O295" s="209"/>
      <c r="P295" s="209"/>
      <c r="Q295" s="209"/>
      <c r="R295" s="209"/>
      <c r="S295" s="209"/>
      <c r="T295" s="210"/>
      <c r="AT295" s="211" t="s">
        <v>336</v>
      </c>
      <c r="AU295" s="211" t="s">
        <v>87</v>
      </c>
      <c r="AV295" s="13" t="s">
        <v>87</v>
      </c>
      <c r="AW295" s="13" t="s">
        <v>37</v>
      </c>
      <c r="AX295" s="13" t="s">
        <v>76</v>
      </c>
      <c r="AY295" s="211" t="s">
        <v>324</v>
      </c>
    </row>
    <row r="296" spans="1:65" s="14" customFormat="1" ht="11.25">
      <c r="B296" s="212"/>
      <c r="C296" s="213"/>
      <c r="D296" s="195" t="s">
        <v>336</v>
      </c>
      <c r="E296" s="214" t="s">
        <v>19</v>
      </c>
      <c r="F296" s="215" t="s">
        <v>349</v>
      </c>
      <c r="G296" s="213"/>
      <c r="H296" s="216">
        <v>388.9</v>
      </c>
      <c r="I296" s="217"/>
      <c r="J296" s="213"/>
      <c r="K296" s="213"/>
      <c r="L296" s="218"/>
      <c r="M296" s="219"/>
      <c r="N296" s="220"/>
      <c r="O296" s="220"/>
      <c r="P296" s="220"/>
      <c r="Q296" s="220"/>
      <c r="R296" s="220"/>
      <c r="S296" s="220"/>
      <c r="T296" s="221"/>
      <c r="AT296" s="222" t="s">
        <v>336</v>
      </c>
      <c r="AU296" s="222" t="s">
        <v>87</v>
      </c>
      <c r="AV296" s="14" t="s">
        <v>330</v>
      </c>
      <c r="AW296" s="14" t="s">
        <v>37</v>
      </c>
      <c r="AX296" s="14" t="s">
        <v>84</v>
      </c>
      <c r="AY296" s="222" t="s">
        <v>324</v>
      </c>
    </row>
    <row r="297" spans="1:65" s="2" customFormat="1" ht="14.45" customHeight="1">
      <c r="A297" s="36"/>
      <c r="B297" s="37"/>
      <c r="C297" s="182" t="s">
        <v>701</v>
      </c>
      <c r="D297" s="182" t="s">
        <v>326</v>
      </c>
      <c r="E297" s="183" t="s">
        <v>709</v>
      </c>
      <c r="F297" s="184" t="s">
        <v>710</v>
      </c>
      <c r="G297" s="185" t="s">
        <v>152</v>
      </c>
      <c r="H297" s="186">
        <v>743.68799999999999</v>
      </c>
      <c r="I297" s="187"/>
      <c r="J297" s="188">
        <f>ROUND(I297*H297,2)</f>
        <v>0</v>
      </c>
      <c r="K297" s="184" t="s">
        <v>329</v>
      </c>
      <c r="L297" s="41"/>
      <c r="M297" s="189" t="s">
        <v>19</v>
      </c>
      <c r="N297" s="190" t="s">
        <v>47</v>
      </c>
      <c r="O297" s="66"/>
      <c r="P297" s="191">
        <f>O297*H297</f>
        <v>0</v>
      </c>
      <c r="Q297" s="191">
        <v>0</v>
      </c>
      <c r="R297" s="191">
        <f>Q297*H297</f>
        <v>0</v>
      </c>
      <c r="S297" s="191">
        <v>0</v>
      </c>
      <c r="T297" s="192">
        <f>S297*H297</f>
        <v>0</v>
      </c>
      <c r="U297" s="36"/>
      <c r="V297" s="36"/>
      <c r="W297" s="36"/>
      <c r="X297" s="36"/>
      <c r="Y297" s="36"/>
      <c r="Z297" s="36"/>
      <c r="AA297" s="36"/>
      <c r="AB297" s="36"/>
      <c r="AC297" s="36"/>
      <c r="AD297" s="36"/>
      <c r="AE297" s="36"/>
      <c r="AR297" s="193" t="s">
        <v>330</v>
      </c>
      <c r="AT297" s="193" t="s">
        <v>326</v>
      </c>
      <c r="AU297" s="193" t="s">
        <v>87</v>
      </c>
      <c r="AY297" s="19" t="s">
        <v>324</v>
      </c>
      <c r="BE297" s="194">
        <f>IF(N297="základní",J297,0)</f>
        <v>0</v>
      </c>
      <c r="BF297" s="194">
        <f>IF(N297="snížená",J297,0)</f>
        <v>0</v>
      </c>
      <c r="BG297" s="194">
        <f>IF(N297="zákl. přenesená",J297,0)</f>
        <v>0</v>
      </c>
      <c r="BH297" s="194">
        <f>IF(N297="sníž. přenesená",J297,0)</f>
        <v>0</v>
      </c>
      <c r="BI297" s="194">
        <f>IF(N297="nulová",J297,0)</f>
        <v>0</v>
      </c>
      <c r="BJ297" s="19" t="s">
        <v>84</v>
      </c>
      <c r="BK297" s="194">
        <f>ROUND(I297*H297,2)</f>
        <v>0</v>
      </c>
      <c r="BL297" s="19" t="s">
        <v>330</v>
      </c>
      <c r="BM297" s="193" t="s">
        <v>2440</v>
      </c>
    </row>
    <row r="298" spans="1:65" s="2" customFormat="1" ht="11.25">
      <c r="A298" s="36"/>
      <c r="B298" s="37"/>
      <c r="C298" s="38"/>
      <c r="D298" s="195" t="s">
        <v>332</v>
      </c>
      <c r="E298" s="38"/>
      <c r="F298" s="196" t="s">
        <v>710</v>
      </c>
      <c r="G298" s="38"/>
      <c r="H298" s="38"/>
      <c r="I298" s="197"/>
      <c r="J298" s="38"/>
      <c r="K298" s="38"/>
      <c r="L298" s="41"/>
      <c r="M298" s="198"/>
      <c r="N298" s="199"/>
      <c r="O298" s="66"/>
      <c r="P298" s="66"/>
      <c r="Q298" s="66"/>
      <c r="R298" s="66"/>
      <c r="S298" s="66"/>
      <c r="T298" s="67"/>
      <c r="U298" s="36"/>
      <c r="V298" s="36"/>
      <c r="W298" s="36"/>
      <c r="X298" s="36"/>
      <c r="Y298" s="36"/>
      <c r="Z298" s="36"/>
      <c r="AA298" s="36"/>
      <c r="AB298" s="36"/>
      <c r="AC298" s="36"/>
      <c r="AD298" s="36"/>
      <c r="AE298" s="36"/>
      <c r="AT298" s="19" t="s">
        <v>332</v>
      </c>
      <c r="AU298" s="19" t="s">
        <v>87</v>
      </c>
    </row>
    <row r="299" spans="1:65" s="2" customFormat="1" ht="214.5">
      <c r="A299" s="36"/>
      <c r="B299" s="37"/>
      <c r="C299" s="38"/>
      <c r="D299" s="195" t="s">
        <v>334</v>
      </c>
      <c r="E299" s="38"/>
      <c r="F299" s="200" t="s">
        <v>712</v>
      </c>
      <c r="G299" s="38"/>
      <c r="H299" s="38"/>
      <c r="I299" s="197"/>
      <c r="J299" s="38"/>
      <c r="K299" s="38"/>
      <c r="L299" s="41"/>
      <c r="M299" s="198"/>
      <c r="N299" s="199"/>
      <c r="O299" s="66"/>
      <c r="P299" s="66"/>
      <c r="Q299" s="66"/>
      <c r="R299" s="66"/>
      <c r="S299" s="66"/>
      <c r="T299" s="67"/>
      <c r="U299" s="36"/>
      <c r="V299" s="36"/>
      <c r="W299" s="36"/>
      <c r="X299" s="36"/>
      <c r="Y299" s="36"/>
      <c r="Z299" s="36"/>
      <c r="AA299" s="36"/>
      <c r="AB299" s="36"/>
      <c r="AC299" s="36"/>
      <c r="AD299" s="36"/>
      <c r="AE299" s="36"/>
      <c r="AT299" s="19" t="s">
        <v>334</v>
      </c>
      <c r="AU299" s="19" t="s">
        <v>87</v>
      </c>
    </row>
    <row r="300" spans="1:65" s="13" customFormat="1" ht="11.25">
      <c r="B300" s="201"/>
      <c r="C300" s="202"/>
      <c r="D300" s="195" t="s">
        <v>336</v>
      </c>
      <c r="E300" s="203" t="s">
        <v>19</v>
      </c>
      <c r="F300" s="204" t="s">
        <v>2441</v>
      </c>
      <c r="G300" s="202"/>
      <c r="H300" s="205">
        <v>181.6</v>
      </c>
      <c r="I300" s="206"/>
      <c r="J300" s="202"/>
      <c r="K300" s="202"/>
      <c r="L300" s="207"/>
      <c r="M300" s="208"/>
      <c r="N300" s="209"/>
      <c r="O300" s="209"/>
      <c r="P300" s="209"/>
      <c r="Q300" s="209"/>
      <c r="R300" s="209"/>
      <c r="S300" s="209"/>
      <c r="T300" s="210"/>
      <c r="AT300" s="211" t="s">
        <v>336</v>
      </c>
      <c r="AU300" s="211" t="s">
        <v>87</v>
      </c>
      <c r="AV300" s="13" t="s">
        <v>87</v>
      </c>
      <c r="AW300" s="13" t="s">
        <v>37</v>
      </c>
      <c r="AX300" s="13" t="s">
        <v>76</v>
      </c>
      <c r="AY300" s="211" t="s">
        <v>324</v>
      </c>
    </row>
    <row r="301" spans="1:65" s="13" customFormat="1" ht="11.25">
      <c r="B301" s="201"/>
      <c r="C301" s="202"/>
      <c r="D301" s="195" t="s">
        <v>336</v>
      </c>
      <c r="E301" s="203" t="s">
        <v>19</v>
      </c>
      <c r="F301" s="204" t="s">
        <v>2442</v>
      </c>
      <c r="G301" s="202"/>
      <c r="H301" s="205">
        <v>516.63800000000003</v>
      </c>
      <c r="I301" s="206"/>
      <c r="J301" s="202"/>
      <c r="K301" s="202"/>
      <c r="L301" s="207"/>
      <c r="M301" s="208"/>
      <c r="N301" s="209"/>
      <c r="O301" s="209"/>
      <c r="P301" s="209"/>
      <c r="Q301" s="209"/>
      <c r="R301" s="209"/>
      <c r="S301" s="209"/>
      <c r="T301" s="210"/>
      <c r="AT301" s="211" t="s">
        <v>336</v>
      </c>
      <c r="AU301" s="211" t="s">
        <v>87</v>
      </c>
      <c r="AV301" s="13" t="s">
        <v>87</v>
      </c>
      <c r="AW301" s="13" t="s">
        <v>37</v>
      </c>
      <c r="AX301" s="13" t="s">
        <v>76</v>
      </c>
      <c r="AY301" s="211" t="s">
        <v>324</v>
      </c>
    </row>
    <row r="302" spans="1:65" s="13" customFormat="1" ht="11.25">
      <c r="B302" s="201"/>
      <c r="C302" s="202"/>
      <c r="D302" s="195" t="s">
        <v>336</v>
      </c>
      <c r="E302" s="203" t="s">
        <v>19</v>
      </c>
      <c r="F302" s="204" t="s">
        <v>2235</v>
      </c>
      <c r="G302" s="202"/>
      <c r="H302" s="205">
        <v>45.45</v>
      </c>
      <c r="I302" s="206"/>
      <c r="J302" s="202"/>
      <c r="K302" s="202"/>
      <c r="L302" s="207"/>
      <c r="M302" s="208"/>
      <c r="N302" s="209"/>
      <c r="O302" s="209"/>
      <c r="P302" s="209"/>
      <c r="Q302" s="209"/>
      <c r="R302" s="209"/>
      <c r="S302" s="209"/>
      <c r="T302" s="210"/>
      <c r="AT302" s="211" t="s">
        <v>336</v>
      </c>
      <c r="AU302" s="211" t="s">
        <v>87</v>
      </c>
      <c r="AV302" s="13" t="s">
        <v>87</v>
      </c>
      <c r="AW302" s="13" t="s">
        <v>37</v>
      </c>
      <c r="AX302" s="13" t="s">
        <v>76</v>
      </c>
      <c r="AY302" s="211" t="s">
        <v>324</v>
      </c>
    </row>
    <row r="303" spans="1:65" s="14" customFormat="1" ht="11.25">
      <c r="B303" s="212"/>
      <c r="C303" s="213"/>
      <c r="D303" s="195" t="s">
        <v>336</v>
      </c>
      <c r="E303" s="214" t="s">
        <v>19</v>
      </c>
      <c r="F303" s="215" t="s">
        <v>349</v>
      </c>
      <c r="G303" s="213"/>
      <c r="H303" s="216">
        <v>743.68799999999999</v>
      </c>
      <c r="I303" s="217"/>
      <c r="J303" s="213"/>
      <c r="K303" s="213"/>
      <c r="L303" s="218"/>
      <c r="M303" s="219"/>
      <c r="N303" s="220"/>
      <c r="O303" s="220"/>
      <c r="P303" s="220"/>
      <c r="Q303" s="220"/>
      <c r="R303" s="220"/>
      <c r="S303" s="220"/>
      <c r="T303" s="221"/>
      <c r="AT303" s="222" t="s">
        <v>336</v>
      </c>
      <c r="AU303" s="222" t="s">
        <v>87</v>
      </c>
      <c r="AV303" s="14" t="s">
        <v>330</v>
      </c>
      <c r="AW303" s="14" t="s">
        <v>37</v>
      </c>
      <c r="AX303" s="14" t="s">
        <v>84</v>
      </c>
      <c r="AY303" s="222" t="s">
        <v>324</v>
      </c>
    </row>
    <row r="304" spans="1:65" s="2" customFormat="1" ht="14.45" customHeight="1">
      <c r="A304" s="36"/>
      <c r="B304" s="37"/>
      <c r="C304" s="182" t="s">
        <v>708</v>
      </c>
      <c r="D304" s="182" t="s">
        <v>326</v>
      </c>
      <c r="E304" s="183" t="s">
        <v>2443</v>
      </c>
      <c r="F304" s="184" t="s">
        <v>723</v>
      </c>
      <c r="G304" s="185" t="s">
        <v>152</v>
      </c>
      <c r="H304" s="186">
        <v>388.9</v>
      </c>
      <c r="I304" s="187"/>
      <c r="J304" s="188">
        <f>ROUND(I304*H304,2)</f>
        <v>0</v>
      </c>
      <c r="K304" s="184" t="s">
        <v>329</v>
      </c>
      <c r="L304" s="41"/>
      <c r="M304" s="189" t="s">
        <v>19</v>
      </c>
      <c r="N304" s="190" t="s">
        <v>47</v>
      </c>
      <c r="O304" s="66"/>
      <c r="P304" s="191">
        <f>O304*H304</f>
        <v>0</v>
      </c>
      <c r="Q304" s="191">
        <v>0</v>
      </c>
      <c r="R304" s="191">
        <f>Q304*H304</f>
        <v>0</v>
      </c>
      <c r="S304" s="191">
        <v>0</v>
      </c>
      <c r="T304" s="192">
        <f>S304*H304</f>
        <v>0</v>
      </c>
      <c r="U304" s="36"/>
      <c r="V304" s="36"/>
      <c r="W304" s="36"/>
      <c r="X304" s="36"/>
      <c r="Y304" s="36"/>
      <c r="Z304" s="36"/>
      <c r="AA304" s="36"/>
      <c r="AB304" s="36"/>
      <c r="AC304" s="36"/>
      <c r="AD304" s="36"/>
      <c r="AE304" s="36"/>
      <c r="AR304" s="193" t="s">
        <v>330</v>
      </c>
      <c r="AT304" s="193" t="s">
        <v>326</v>
      </c>
      <c r="AU304" s="193" t="s">
        <v>87</v>
      </c>
      <c r="AY304" s="19" t="s">
        <v>324</v>
      </c>
      <c r="BE304" s="194">
        <f>IF(N304="základní",J304,0)</f>
        <v>0</v>
      </c>
      <c r="BF304" s="194">
        <f>IF(N304="snížená",J304,0)</f>
        <v>0</v>
      </c>
      <c r="BG304" s="194">
        <f>IF(N304="zákl. přenesená",J304,0)</f>
        <v>0</v>
      </c>
      <c r="BH304" s="194">
        <f>IF(N304="sníž. přenesená",J304,0)</f>
        <v>0</v>
      </c>
      <c r="BI304" s="194">
        <f>IF(N304="nulová",J304,0)</f>
        <v>0</v>
      </c>
      <c r="BJ304" s="19" t="s">
        <v>84</v>
      </c>
      <c r="BK304" s="194">
        <f>ROUND(I304*H304,2)</f>
        <v>0</v>
      </c>
      <c r="BL304" s="19" t="s">
        <v>330</v>
      </c>
      <c r="BM304" s="193" t="s">
        <v>2444</v>
      </c>
    </row>
    <row r="305" spans="1:51" s="2" customFormat="1" ht="19.5">
      <c r="A305" s="36"/>
      <c r="B305" s="37"/>
      <c r="C305" s="38"/>
      <c r="D305" s="195" t="s">
        <v>332</v>
      </c>
      <c r="E305" s="38"/>
      <c r="F305" s="196" t="s">
        <v>725</v>
      </c>
      <c r="G305" s="38"/>
      <c r="H305" s="38"/>
      <c r="I305" s="197"/>
      <c r="J305" s="38"/>
      <c r="K305" s="38"/>
      <c r="L305" s="41"/>
      <c r="M305" s="198"/>
      <c r="N305" s="199"/>
      <c r="O305" s="66"/>
      <c r="P305" s="66"/>
      <c r="Q305" s="66"/>
      <c r="R305" s="66"/>
      <c r="S305" s="66"/>
      <c r="T305" s="67"/>
      <c r="U305" s="36"/>
      <c r="V305" s="36"/>
      <c r="W305" s="36"/>
      <c r="X305" s="36"/>
      <c r="Y305" s="36"/>
      <c r="Z305" s="36"/>
      <c r="AA305" s="36"/>
      <c r="AB305" s="36"/>
      <c r="AC305" s="36"/>
      <c r="AD305" s="36"/>
      <c r="AE305" s="36"/>
      <c r="AT305" s="19" t="s">
        <v>332</v>
      </c>
      <c r="AU305" s="19" t="s">
        <v>87</v>
      </c>
    </row>
    <row r="306" spans="1:51" s="2" customFormat="1" ht="321.75">
      <c r="A306" s="36"/>
      <c r="B306" s="37"/>
      <c r="C306" s="38"/>
      <c r="D306" s="195" t="s">
        <v>334</v>
      </c>
      <c r="E306" s="38"/>
      <c r="F306" s="200" t="s">
        <v>726</v>
      </c>
      <c r="G306" s="38"/>
      <c r="H306" s="38"/>
      <c r="I306" s="197"/>
      <c r="J306" s="38"/>
      <c r="K306" s="38"/>
      <c r="L306" s="41"/>
      <c r="M306" s="198"/>
      <c r="N306" s="199"/>
      <c r="O306" s="66"/>
      <c r="P306" s="66"/>
      <c r="Q306" s="66"/>
      <c r="R306" s="66"/>
      <c r="S306" s="66"/>
      <c r="T306" s="67"/>
      <c r="U306" s="36"/>
      <c r="V306" s="36"/>
      <c r="W306" s="36"/>
      <c r="X306" s="36"/>
      <c r="Y306" s="36"/>
      <c r="Z306" s="36"/>
      <c r="AA306" s="36"/>
      <c r="AB306" s="36"/>
      <c r="AC306" s="36"/>
      <c r="AD306" s="36"/>
      <c r="AE306" s="36"/>
      <c r="AT306" s="19" t="s">
        <v>334</v>
      </c>
      <c r="AU306" s="19" t="s">
        <v>87</v>
      </c>
    </row>
    <row r="307" spans="1:51" s="2" customFormat="1" ht="19.5">
      <c r="A307" s="36"/>
      <c r="B307" s="37"/>
      <c r="C307" s="38"/>
      <c r="D307" s="195" t="s">
        <v>727</v>
      </c>
      <c r="E307" s="38"/>
      <c r="F307" s="200" t="s">
        <v>2445</v>
      </c>
      <c r="G307" s="38"/>
      <c r="H307" s="38"/>
      <c r="I307" s="197"/>
      <c r="J307" s="38"/>
      <c r="K307" s="38"/>
      <c r="L307" s="41"/>
      <c r="M307" s="198"/>
      <c r="N307" s="199"/>
      <c r="O307" s="66"/>
      <c r="P307" s="66"/>
      <c r="Q307" s="66"/>
      <c r="R307" s="66"/>
      <c r="S307" s="66"/>
      <c r="T307" s="67"/>
      <c r="U307" s="36"/>
      <c r="V307" s="36"/>
      <c r="W307" s="36"/>
      <c r="X307" s="36"/>
      <c r="Y307" s="36"/>
      <c r="Z307" s="36"/>
      <c r="AA307" s="36"/>
      <c r="AB307" s="36"/>
      <c r="AC307" s="36"/>
      <c r="AD307" s="36"/>
      <c r="AE307" s="36"/>
      <c r="AT307" s="19" t="s">
        <v>727</v>
      </c>
      <c r="AU307" s="19" t="s">
        <v>87</v>
      </c>
    </row>
    <row r="308" spans="1:51" s="15" customFormat="1" ht="11.25">
      <c r="B308" s="223"/>
      <c r="C308" s="224"/>
      <c r="D308" s="195" t="s">
        <v>336</v>
      </c>
      <c r="E308" s="225" t="s">
        <v>19</v>
      </c>
      <c r="F308" s="226" t="s">
        <v>2283</v>
      </c>
      <c r="G308" s="224"/>
      <c r="H308" s="225" t="s">
        <v>19</v>
      </c>
      <c r="I308" s="227"/>
      <c r="J308" s="224"/>
      <c r="K308" s="224"/>
      <c r="L308" s="228"/>
      <c r="M308" s="229"/>
      <c r="N308" s="230"/>
      <c r="O308" s="230"/>
      <c r="P308" s="230"/>
      <c r="Q308" s="230"/>
      <c r="R308" s="230"/>
      <c r="S308" s="230"/>
      <c r="T308" s="231"/>
      <c r="AT308" s="232" t="s">
        <v>336</v>
      </c>
      <c r="AU308" s="232" t="s">
        <v>87</v>
      </c>
      <c r="AV308" s="15" t="s">
        <v>84</v>
      </c>
      <c r="AW308" s="15" t="s">
        <v>37</v>
      </c>
      <c r="AX308" s="15" t="s">
        <v>76</v>
      </c>
      <c r="AY308" s="232" t="s">
        <v>324</v>
      </c>
    </row>
    <row r="309" spans="1:51" s="15" customFormat="1" ht="11.25">
      <c r="B309" s="223"/>
      <c r="C309" s="224"/>
      <c r="D309" s="195" t="s">
        <v>336</v>
      </c>
      <c r="E309" s="225" t="s">
        <v>19</v>
      </c>
      <c r="F309" s="226" t="s">
        <v>2446</v>
      </c>
      <c r="G309" s="224"/>
      <c r="H309" s="225" t="s">
        <v>19</v>
      </c>
      <c r="I309" s="227"/>
      <c r="J309" s="224"/>
      <c r="K309" s="224"/>
      <c r="L309" s="228"/>
      <c r="M309" s="229"/>
      <c r="N309" s="230"/>
      <c r="O309" s="230"/>
      <c r="P309" s="230"/>
      <c r="Q309" s="230"/>
      <c r="R309" s="230"/>
      <c r="S309" s="230"/>
      <c r="T309" s="231"/>
      <c r="AT309" s="232" t="s">
        <v>336</v>
      </c>
      <c r="AU309" s="232" t="s">
        <v>87</v>
      </c>
      <c r="AV309" s="15" t="s">
        <v>84</v>
      </c>
      <c r="AW309" s="15" t="s">
        <v>37</v>
      </c>
      <c r="AX309" s="15" t="s">
        <v>76</v>
      </c>
      <c r="AY309" s="232" t="s">
        <v>324</v>
      </c>
    </row>
    <row r="310" spans="1:51" s="13" customFormat="1" ht="11.25">
      <c r="B310" s="201"/>
      <c r="C310" s="202"/>
      <c r="D310" s="195" t="s">
        <v>336</v>
      </c>
      <c r="E310" s="203" t="s">
        <v>19</v>
      </c>
      <c r="F310" s="204" t="s">
        <v>2447</v>
      </c>
      <c r="G310" s="202"/>
      <c r="H310" s="205">
        <v>5.7</v>
      </c>
      <c r="I310" s="206"/>
      <c r="J310" s="202"/>
      <c r="K310" s="202"/>
      <c r="L310" s="207"/>
      <c r="M310" s="208"/>
      <c r="N310" s="209"/>
      <c r="O310" s="209"/>
      <c r="P310" s="209"/>
      <c r="Q310" s="209"/>
      <c r="R310" s="209"/>
      <c r="S310" s="209"/>
      <c r="T310" s="210"/>
      <c r="AT310" s="211" t="s">
        <v>336</v>
      </c>
      <c r="AU310" s="211" t="s">
        <v>87</v>
      </c>
      <c r="AV310" s="13" t="s">
        <v>87</v>
      </c>
      <c r="AW310" s="13" t="s">
        <v>37</v>
      </c>
      <c r="AX310" s="13" t="s">
        <v>76</v>
      </c>
      <c r="AY310" s="211" t="s">
        <v>324</v>
      </c>
    </row>
    <row r="311" spans="1:51" s="15" customFormat="1" ht="11.25">
      <c r="B311" s="223"/>
      <c r="C311" s="224"/>
      <c r="D311" s="195" t="s">
        <v>336</v>
      </c>
      <c r="E311" s="225" t="s">
        <v>19</v>
      </c>
      <c r="F311" s="226" t="s">
        <v>2448</v>
      </c>
      <c r="G311" s="224"/>
      <c r="H311" s="225" t="s">
        <v>19</v>
      </c>
      <c r="I311" s="227"/>
      <c r="J311" s="224"/>
      <c r="K311" s="224"/>
      <c r="L311" s="228"/>
      <c r="M311" s="229"/>
      <c r="N311" s="230"/>
      <c r="O311" s="230"/>
      <c r="P311" s="230"/>
      <c r="Q311" s="230"/>
      <c r="R311" s="230"/>
      <c r="S311" s="230"/>
      <c r="T311" s="231"/>
      <c r="AT311" s="232" t="s">
        <v>336</v>
      </c>
      <c r="AU311" s="232" t="s">
        <v>87</v>
      </c>
      <c r="AV311" s="15" t="s">
        <v>84</v>
      </c>
      <c r="AW311" s="15" t="s">
        <v>37</v>
      </c>
      <c r="AX311" s="15" t="s">
        <v>76</v>
      </c>
      <c r="AY311" s="232" t="s">
        <v>324</v>
      </c>
    </row>
    <row r="312" spans="1:51" s="13" customFormat="1" ht="11.25">
      <c r="B312" s="201"/>
      <c r="C312" s="202"/>
      <c r="D312" s="195" t="s">
        <v>336</v>
      </c>
      <c r="E312" s="203" t="s">
        <v>19</v>
      </c>
      <c r="F312" s="204" t="s">
        <v>2449</v>
      </c>
      <c r="G312" s="202"/>
      <c r="H312" s="205">
        <v>39.1</v>
      </c>
      <c r="I312" s="206"/>
      <c r="J312" s="202"/>
      <c r="K312" s="202"/>
      <c r="L312" s="207"/>
      <c r="M312" s="208"/>
      <c r="N312" s="209"/>
      <c r="O312" s="209"/>
      <c r="P312" s="209"/>
      <c r="Q312" s="209"/>
      <c r="R312" s="209"/>
      <c r="S312" s="209"/>
      <c r="T312" s="210"/>
      <c r="AT312" s="211" t="s">
        <v>336</v>
      </c>
      <c r="AU312" s="211" t="s">
        <v>87</v>
      </c>
      <c r="AV312" s="13" t="s">
        <v>87</v>
      </c>
      <c r="AW312" s="13" t="s">
        <v>37</v>
      </c>
      <c r="AX312" s="13" t="s">
        <v>76</v>
      </c>
      <c r="AY312" s="211" t="s">
        <v>324</v>
      </c>
    </row>
    <row r="313" spans="1:51" s="15" customFormat="1" ht="11.25">
      <c r="B313" s="223"/>
      <c r="C313" s="224"/>
      <c r="D313" s="195" t="s">
        <v>336</v>
      </c>
      <c r="E313" s="225" t="s">
        <v>19</v>
      </c>
      <c r="F313" s="226" t="s">
        <v>2450</v>
      </c>
      <c r="G313" s="224"/>
      <c r="H313" s="225" t="s">
        <v>19</v>
      </c>
      <c r="I313" s="227"/>
      <c r="J313" s="224"/>
      <c r="K313" s="224"/>
      <c r="L313" s="228"/>
      <c r="M313" s="229"/>
      <c r="N313" s="230"/>
      <c r="O313" s="230"/>
      <c r="P313" s="230"/>
      <c r="Q313" s="230"/>
      <c r="R313" s="230"/>
      <c r="S313" s="230"/>
      <c r="T313" s="231"/>
      <c r="AT313" s="232" t="s">
        <v>336</v>
      </c>
      <c r="AU313" s="232" t="s">
        <v>87</v>
      </c>
      <c r="AV313" s="15" t="s">
        <v>84</v>
      </c>
      <c r="AW313" s="15" t="s">
        <v>37</v>
      </c>
      <c r="AX313" s="15" t="s">
        <v>76</v>
      </c>
      <c r="AY313" s="232" t="s">
        <v>324</v>
      </c>
    </row>
    <row r="314" spans="1:51" s="13" customFormat="1" ht="11.25">
      <c r="B314" s="201"/>
      <c r="C314" s="202"/>
      <c r="D314" s="195" t="s">
        <v>336</v>
      </c>
      <c r="E314" s="203" t="s">
        <v>19</v>
      </c>
      <c r="F314" s="204" t="s">
        <v>2449</v>
      </c>
      <c r="G314" s="202"/>
      <c r="H314" s="205">
        <v>39.1</v>
      </c>
      <c r="I314" s="206"/>
      <c r="J314" s="202"/>
      <c r="K314" s="202"/>
      <c r="L314" s="207"/>
      <c r="M314" s="208"/>
      <c r="N314" s="209"/>
      <c r="O314" s="209"/>
      <c r="P314" s="209"/>
      <c r="Q314" s="209"/>
      <c r="R314" s="209"/>
      <c r="S314" s="209"/>
      <c r="T314" s="210"/>
      <c r="AT314" s="211" t="s">
        <v>336</v>
      </c>
      <c r="AU314" s="211" t="s">
        <v>87</v>
      </c>
      <c r="AV314" s="13" t="s">
        <v>87</v>
      </c>
      <c r="AW314" s="13" t="s">
        <v>37</v>
      </c>
      <c r="AX314" s="13" t="s">
        <v>76</v>
      </c>
      <c r="AY314" s="211" t="s">
        <v>324</v>
      </c>
    </row>
    <row r="315" spans="1:51" s="16" customFormat="1" ht="11.25">
      <c r="B315" s="233"/>
      <c r="C315" s="234"/>
      <c r="D315" s="195" t="s">
        <v>336</v>
      </c>
      <c r="E315" s="235" t="s">
        <v>19</v>
      </c>
      <c r="F315" s="236" t="s">
        <v>550</v>
      </c>
      <c r="G315" s="234"/>
      <c r="H315" s="237">
        <v>83.9</v>
      </c>
      <c r="I315" s="238"/>
      <c r="J315" s="234"/>
      <c r="K315" s="234"/>
      <c r="L315" s="239"/>
      <c r="M315" s="240"/>
      <c r="N315" s="241"/>
      <c r="O315" s="241"/>
      <c r="P315" s="241"/>
      <c r="Q315" s="241"/>
      <c r="R315" s="241"/>
      <c r="S315" s="241"/>
      <c r="T315" s="242"/>
      <c r="AT315" s="243" t="s">
        <v>336</v>
      </c>
      <c r="AU315" s="243" t="s">
        <v>87</v>
      </c>
      <c r="AV315" s="16" t="s">
        <v>343</v>
      </c>
      <c r="AW315" s="16" t="s">
        <v>37</v>
      </c>
      <c r="AX315" s="16" t="s">
        <v>76</v>
      </c>
      <c r="AY315" s="243" t="s">
        <v>324</v>
      </c>
    </row>
    <row r="316" spans="1:51" s="15" customFormat="1" ht="11.25">
      <c r="B316" s="223"/>
      <c r="C316" s="224"/>
      <c r="D316" s="195" t="s">
        <v>336</v>
      </c>
      <c r="E316" s="225" t="s">
        <v>19</v>
      </c>
      <c r="F316" s="226" t="s">
        <v>2451</v>
      </c>
      <c r="G316" s="224"/>
      <c r="H316" s="225" t="s">
        <v>19</v>
      </c>
      <c r="I316" s="227"/>
      <c r="J316" s="224"/>
      <c r="K316" s="224"/>
      <c r="L316" s="228"/>
      <c r="M316" s="229"/>
      <c r="N316" s="230"/>
      <c r="O316" s="230"/>
      <c r="P316" s="230"/>
      <c r="Q316" s="230"/>
      <c r="R316" s="230"/>
      <c r="S316" s="230"/>
      <c r="T316" s="231"/>
      <c r="AT316" s="232" t="s">
        <v>336</v>
      </c>
      <c r="AU316" s="232" t="s">
        <v>87</v>
      </c>
      <c r="AV316" s="15" t="s">
        <v>84</v>
      </c>
      <c r="AW316" s="15" t="s">
        <v>37</v>
      </c>
      <c r="AX316" s="15" t="s">
        <v>76</v>
      </c>
      <c r="AY316" s="232" t="s">
        <v>324</v>
      </c>
    </row>
    <row r="317" spans="1:51" s="15" customFormat="1" ht="11.25">
      <c r="B317" s="223"/>
      <c r="C317" s="224"/>
      <c r="D317" s="195" t="s">
        <v>336</v>
      </c>
      <c r="E317" s="225" t="s">
        <v>19</v>
      </c>
      <c r="F317" s="226" t="s">
        <v>2452</v>
      </c>
      <c r="G317" s="224"/>
      <c r="H317" s="225" t="s">
        <v>19</v>
      </c>
      <c r="I317" s="227"/>
      <c r="J317" s="224"/>
      <c r="K317" s="224"/>
      <c r="L317" s="228"/>
      <c r="M317" s="229"/>
      <c r="N317" s="230"/>
      <c r="O317" s="230"/>
      <c r="P317" s="230"/>
      <c r="Q317" s="230"/>
      <c r="R317" s="230"/>
      <c r="S317" s="230"/>
      <c r="T317" s="231"/>
      <c r="AT317" s="232" t="s">
        <v>336</v>
      </c>
      <c r="AU317" s="232" t="s">
        <v>87</v>
      </c>
      <c r="AV317" s="15" t="s">
        <v>84</v>
      </c>
      <c r="AW317" s="15" t="s">
        <v>37</v>
      </c>
      <c r="AX317" s="15" t="s">
        <v>76</v>
      </c>
      <c r="AY317" s="232" t="s">
        <v>324</v>
      </c>
    </row>
    <row r="318" spans="1:51" s="13" customFormat="1" ht="11.25">
      <c r="B318" s="201"/>
      <c r="C318" s="202"/>
      <c r="D318" s="195" t="s">
        <v>336</v>
      </c>
      <c r="E318" s="203" t="s">
        <v>19</v>
      </c>
      <c r="F318" s="204" t="s">
        <v>2453</v>
      </c>
      <c r="G318" s="202"/>
      <c r="H318" s="205">
        <v>305</v>
      </c>
      <c r="I318" s="206"/>
      <c r="J318" s="202"/>
      <c r="K318" s="202"/>
      <c r="L318" s="207"/>
      <c r="M318" s="208"/>
      <c r="N318" s="209"/>
      <c r="O318" s="209"/>
      <c r="P318" s="209"/>
      <c r="Q318" s="209"/>
      <c r="R318" s="209"/>
      <c r="S318" s="209"/>
      <c r="T318" s="210"/>
      <c r="AT318" s="211" t="s">
        <v>336</v>
      </c>
      <c r="AU318" s="211" t="s">
        <v>87</v>
      </c>
      <c r="AV318" s="13" t="s">
        <v>87</v>
      </c>
      <c r="AW318" s="13" t="s">
        <v>37</v>
      </c>
      <c r="AX318" s="13" t="s">
        <v>76</v>
      </c>
      <c r="AY318" s="211" t="s">
        <v>324</v>
      </c>
    </row>
    <row r="319" spans="1:51" s="16" customFormat="1" ht="11.25">
      <c r="B319" s="233"/>
      <c r="C319" s="234"/>
      <c r="D319" s="195" t="s">
        <v>336</v>
      </c>
      <c r="E319" s="235" t="s">
        <v>19</v>
      </c>
      <c r="F319" s="236" t="s">
        <v>550</v>
      </c>
      <c r="G319" s="234"/>
      <c r="H319" s="237">
        <v>305</v>
      </c>
      <c r="I319" s="238"/>
      <c r="J319" s="234"/>
      <c r="K319" s="234"/>
      <c r="L319" s="239"/>
      <c r="M319" s="240"/>
      <c r="N319" s="241"/>
      <c r="O319" s="241"/>
      <c r="P319" s="241"/>
      <c r="Q319" s="241"/>
      <c r="R319" s="241"/>
      <c r="S319" s="241"/>
      <c r="T319" s="242"/>
      <c r="AT319" s="243" t="s">
        <v>336</v>
      </c>
      <c r="AU319" s="243" t="s">
        <v>87</v>
      </c>
      <c r="AV319" s="16" t="s">
        <v>343</v>
      </c>
      <c r="AW319" s="16" t="s">
        <v>37</v>
      </c>
      <c r="AX319" s="16" t="s">
        <v>76</v>
      </c>
      <c r="AY319" s="243" t="s">
        <v>324</v>
      </c>
    </row>
    <row r="320" spans="1:51" s="14" customFormat="1" ht="11.25">
      <c r="B320" s="212"/>
      <c r="C320" s="213"/>
      <c r="D320" s="195" t="s">
        <v>336</v>
      </c>
      <c r="E320" s="214" t="s">
        <v>281</v>
      </c>
      <c r="F320" s="215" t="s">
        <v>349</v>
      </c>
      <c r="G320" s="213"/>
      <c r="H320" s="216">
        <v>388.9</v>
      </c>
      <c r="I320" s="217"/>
      <c r="J320" s="213"/>
      <c r="K320" s="213"/>
      <c r="L320" s="218"/>
      <c r="M320" s="219"/>
      <c r="N320" s="220"/>
      <c r="O320" s="220"/>
      <c r="P320" s="220"/>
      <c r="Q320" s="220"/>
      <c r="R320" s="220"/>
      <c r="S320" s="220"/>
      <c r="T320" s="221"/>
      <c r="AT320" s="222" t="s">
        <v>336</v>
      </c>
      <c r="AU320" s="222" t="s">
        <v>87</v>
      </c>
      <c r="AV320" s="14" t="s">
        <v>330</v>
      </c>
      <c r="AW320" s="14" t="s">
        <v>37</v>
      </c>
      <c r="AX320" s="14" t="s">
        <v>84</v>
      </c>
      <c r="AY320" s="222" t="s">
        <v>324</v>
      </c>
    </row>
    <row r="321" spans="1:65" s="2" customFormat="1" ht="14.45" customHeight="1">
      <c r="A321" s="36"/>
      <c r="B321" s="37"/>
      <c r="C321" s="182" t="s">
        <v>714</v>
      </c>
      <c r="D321" s="182" t="s">
        <v>326</v>
      </c>
      <c r="E321" s="183" t="s">
        <v>761</v>
      </c>
      <c r="F321" s="184" t="s">
        <v>762</v>
      </c>
      <c r="G321" s="185" t="s">
        <v>152</v>
      </c>
      <c r="H321" s="186">
        <v>7.125</v>
      </c>
      <c r="I321" s="187"/>
      <c r="J321" s="188">
        <f>ROUND(I321*H321,2)</f>
        <v>0</v>
      </c>
      <c r="K321" s="184" t="s">
        <v>329</v>
      </c>
      <c r="L321" s="41"/>
      <c r="M321" s="189" t="s">
        <v>19</v>
      </c>
      <c r="N321" s="190" t="s">
        <v>47</v>
      </c>
      <c r="O321" s="66"/>
      <c r="P321" s="191">
        <f>O321*H321</f>
        <v>0</v>
      </c>
      <c r="Q321" s="191">
        <v>0</v>
      </c>
      <c r="R321" s="191">
        <f>Q321*H321</f>
        <v>0</v>
      </c>
      <c r="S321" s="191">
        <v>0</v>
      </c>
      <c r="T321" s="192">
        <f>S321*H321</f>
        <v>0</v>
      </c>
      <c r="U321" s="36"/>
      <c r="V321" s="36"/>
      <c r="W321" s="36"/>
      <c r="X321" s="36"/>
      <c r="Y321" s="36"/>
      <c r="Z321" s="36"/>
      <c r="AA321" s="36"/>
      <c r="AB321" s="36"/>
      <c r="AC321" s="36"/>
      <c r="AD321" s="36"/>
      <c r="AE321" s="36"/>
      <c r="AR321" s="193" t="s">
        <v>330</v>
      </c>
      <c r="AT321" s="193" t="s">
        <v>326</v>
      </c>
      <c r="AU321" s="193" t="s">
        <v>87</v>
      </c>
      <c r="AY321" s="19" t="s">
        <v>324</v>
      </c>
      <c r="BE321" s="194">
        <f>IF(N321="základní",J321,0)</f>
        <v>0</v>
      </c>
      <c r="BF321" s="194">
        <f>IF(N321="snížená",J321,0)</f>
        <v>0</v>
      </c>
      <c r="BG321" s="194">
        <f>IF(N321="zákl. přenesená",J321,0)</f>
        <v>0</v>
      </c>
      <c r="BH321" s="194">
        <f>IF(N321="sníž. přenesená",J321,0)</f>
        <v>0</v>
      </c>
      <c r="BI321" s="194">
        <f>IF(N321="nulová",J321,0)</f>
        <v>0</v>
      </c>
      <c r="BJ321" s="19" t="s">
        <v>84</v>
      </c>
      <c r="BK321" s="194">
        <f>ROUND(I321*H321,2)</f>
        <v>0</v>
      </c>
      <c r="BL321" s="19" t="s">
        <v>330</v>
      </c>
      <c r="BM321" s="193" t="s">
        <v>2454</v>
      </c>
    </row>
    <row r="322" spans="1:65" s="2" customFormat="1" ht="19.5">
      <c r="A322" s="36"/>
      <c r="B322" s="37"/>
      <c r="C322" s="38"/>
      <c r="D322" s="195" t="s">
        <v>332</v>
      </c>
      <c r="E322" s="38"/>
      <c r="F322" s="196" t="s">
        <v>764</v>
      </c>
      <c r="G322" s="38"/>
      <c r="H322" s="38"/>
      <c r="I322" s="197"/>
      <c r="J322" s="38"/>
      <c r="K322" s="38"/>
      <c r="L322" s="41"/>
      <c r="M322" s="198"/>
      <c r="N322" s="199"/>
      <c r="O322" s="66"/>
      <c r="P322" s="66"/>
      <c r="Q322" s="66"/>
      <c r="R322" s="66"/>
      <c r="S322" s="66"/>
      <c r="T322" s="67"/>
      <c r="U322" s="36"/>
      <c r="V322" s="36"/>
      <c r="W322" s="36"/>
      <c r="X322" s="36"/>
      <c r="Y322" s="36"/>
      <c r="Z322" s="36"/>
      <c r="AA322" s="36"/>
      <c r="AB322" s="36"/>
      <c r="AC322" s="36"/>
      <c r="AD322" s="36"/>
      <c r="AE322" s="36"/>
      <c r="AT322" s="19" t="s">
        <v>332</v>
      </c>
      <c r="AU322" s="19" t="s">
        <v>87</v>
      </c>
    </row>
    <row r="323" spans="1:65" s="2" customFormat="1" ht="68.25">
      <c r="A323" s="36"/>
      <c r="B323" s="37"/>
      <c r="C323" s="38"/>
      <c r="D323" s="195" t="s">
        <v>334</v>
      </c>
      <c r="E323" s="38"/>
      <c r="F323" s="200" t="s">
        <v>765</v>
      </c>
      <c r="G323" s="38"/>
      <c r="H323" s="38"/>
      <c r="I323" s="197"/>
      <c r="J323" s="38"/>
      <c r="K323" s="38"/>
      <c r="L323" s="41"/>
      <c r="M323" s="198"/>
      <c r="N323" s="199"/>
      <c r="O323" s="66"/>
      <c r="P323" s="66"/>
      <c r="Q323" s="66"/>
      <c r="R323" s="66"/>
      <c r="S323" s="66"/>
      <c r="T323" s="67"/>
      <c r="U323" s="36"/>
      <c r="V323" s="36"/>
      <c r="W323" s="36"/>
      <c r="X323" s="36"/>
      <c r="Y323" s="36"/>
      <c r="Z323" s="36"/>
      <c r="AA323" s="36"/>
      <c r="AB323" s="36"/>
      <c r="AC323" s="36"/>
      <c r="AD323" s="36"/>
      <c r="AE323" s="36"/>
      <c r="AT323" s="19" t="s">
        <v>334</v>
      </c>
      <c r="AU323" s="19" t="s">
        <v>87</v>
      </c>
    </row>
    <row r="324" spans="1:65" s="15" customFormat="1" ht="11.25">
      <c r="B324" s="223"/>
      <c r="C324" s="224"/>
      <c r="D324" s="195" t="s">
        <v>336</v>
      </c>
      <c r="E324" s="225" t="s">
        <v>19</v>
      </c>
      <c r="F324" s="226" t="s">
        <v>2455</v>
      </c>
      <c r="G324" s="224"/>
      <c r="H324" s="225" t="s">
        <v>19</v>
      </c>
      <c r="I324" s="227"/>
      <c r="J324" s="224"/>
      <c r="K324" s="224"/>
      <c r="L324" s="228"/>
      <c r="M324" s="229"/>
      <c r="N324" s="230"/>
      <c r="O324" s="230"/>
      <c r="P324" s="230"/>
      <c r="Q324" s="230"/>
      <c r="R324" s="230"/>
      <c r="S324" s="230"/>
      <c r="T324" s="231"/>
      <c r="AT324" s="232" t="s">
        <v>336</v>
      </c>
      <c r="AU324" s="232" t="s">
        <v>87</v>
      </c>
      <c r="AV324" s="15" t="s">
        <v>84</v>
      </c>
      <c r="AW324" s="15" t="s">
        <v>37</v>
      </c>
      <c r="AX324" s="15" t="s">
        <v>76</v>
      </c>
      <c r="AY324" s="232" t="s">
        <v>324</v>
      </c>
    </row>
    <row r="325" spans="1:65" s="13" customFormat="1" ht="11.25">
      <c r="B325" s="201"/>
      <c r="C325" s="202"/>
      <c r="D325" s="195" t="s">
        <v>336</v>
      </c>
      <c r="E325" s="203" t="s">
        <v>2197</v>
      </c>
      <c r="F325" s="204" t="s">
        <v>2456</v>
      </c>
      <c r="G325" s="202"/>
      <c r="H325" s="205">
        <v>7.125</v>
      </c>
      <c r="I325" s="206"/>
      <c r="J325" s="202"/>
      <c r="K325" s="202"/>
      <c r="L325" s="207"/>
      <c r="M325" s="208"/>
      <c r="N325" s="209"/>
      <c r="O325" s="209"/>
      <c r="P325" s="209"/>
      <c r="Q325" s="209"/>
      <c r="R325" s="209"/>
      <c r="S325" s="209"/>
      <c r="T325" s="210"/>
      <c r="AT325" s="211" t="s">
        <v>336</v>
      </c>
      <c r="AU325" s="211" t="s">
        <v>87</v>
      </c>
      <c r="AV325" s="13" t="s">
        <v>87</v>
      </c>
      <c r="AW325" s="13" t="s">
        <v>37</v>
      </c>
      <c r="AX325" s="13" t="s">
        <v>84</v>
      </c>
      <c r="AY325" s="211" t="s">
        <v>324</v>
      </c>
    </row>
    <row r="326" spans="1:65" s="2" customFormat="1" ht="14.45" customHeight="1">
      <c r="A326" s="36"/>
      <c r="B326" s="37"/>
      <c r="C326" s="244" t="s">
        <v>721</v>
      </c>
      <c r="D326" s="244" t="s">
        <v>588</v>
      </c>
      <c r="E326" s="245" t="s">
        <v>2457</v>
      </c>
      <c r="F326" s="246" t="s">
        <v>776</v>
      </c>
      <c r="G326" s="247" t="s">
        <v>157</v>
      </c>
      <c r="H326" s="248">
        <v>13.180999999999999</v>
      </c>
      <c r="I326" s="249"/>
      <c r="J326" s="250">
        <f>ROUND(I326*H326,2)</f>
        <v>0</v>
      </c>
      <c r="K326" s="246" t="s">
        <v>329</v>
      </c>
      <c r="L326" s="251"/>
      <c r="M326" s="252" t="s">
        <v>19</v>
      </c>
      <c r="N326" s="253" t="s">
        <v>47</v>
      </c>
      <c r="O326" s="66"/>
      <c r="P326" s="191">
        <f>O326*H326</f>
        <v>0</v>
      </c>
      <c r="Q326" s="191">
        <v>1</v>
      </c>
      <c r="R326" s="191">
        <f>Q326*H326</f>
        <v>13.180999999999999</v>
      </c>
      <c r="S326" s="191">
        <v>0</v>
      </c>
      <c r="T326" s="192">
        <f>S326*H326</f>
        <v>0</v>
      </c>
      <c r="U326" s="36"/>
      <c r="V326" s="36"/>
      <c r="W326" s="36"/>
      <c r="X326" s="36"/>
      <c r="Y326" s="36"/>
      <c r="Z326" s="36"/>
      <c r="AA326" s="36"/>
      <c r="AB326" s="36"/>
      <c r="AC326" s="36"/>
      <c r="AD326" s="36"/>
      <c r="AE326" s="36"/>
      <c r="AR326" s="193" t="s">
        <v>378</v>
      </c>
      <c r="AT326" s="193" t="s">
        <v>588</v>
      </c>
      <c r="AU326" s="193" t="s">
        <v>87</v>
      </c>
      <c r="AY326" s="19" t="s">
        <v>324</v>
      </c>
      <c r="BE326" s="194">
        <f>IF(N326="základní",J326,0)</f>
        <v>0</v>
      </c>
      <c r="BF326" s="194">
        <f>IF(N326="snížená",J326,0)</f>
        <v>0</v>
      </c>
      <c r="BG326" s="194">
        <f>IF(N326="zákl. přenesená",J326,0)</f>
        <v>0</v>
      </c>
      <c r="BH326" s="194">
        <f>IF(N326="sníž. přenesená",J326,0)</f>
        <v>0</v>
      </c>
      <c r="BI326" s="194">
        <f>IF(N326="nulová",J326,0)</f>
        <v>0</v>
      </c>
      <c r="BJ326" s="19" t="s">
        <v>84</v>
      </c>
      <c r="BK326" s="194">
        <f>ROUND(I326*H326,2)</f>
        <v>0</v>
      </c>
      <c r="BL326" s="19" t="s">
        <v>330</v>
      </c>
      <c r="BM326" s="193" t="s">
        <v>2458</v>
      </c>
    </row>
    <row r="327" spans="1:65" s="2" customFormat="1" ht="11.25">
      <c r="A327" s="36"/>
      <c r="B327" s="37"/>
      <c r="C327" s="38"/>
      <c r="D327" s="195" t="s">
        <v>332</v>
      </c>
      <c r="E327" s="38"/>
      <c r="F327" s="196" t="s">
        <v>776</v>
      </c>
      <c r="G327" s="38"/>
      <c r="H327" s="38"/>
      <c r="I327" s="197"/>
      <c r="J327" s="38"/>
      <c r="K327" s="38"/>
      <c r="L327" s="41"/>
      <c r="M327" s="198"/>
      <c r="N327" s="199"/>
      <c r="O327" s="66"/>
      <c r="P327" s="66"/>
      <c r="Q327" s="66"/>
      <c r="R327" s="66"/>
      <c r="S327" s="66"/>
      <c r="T327" s="67"/>
      <c r="U327" s="36"/>
      <c r="V327" s="36"/>
      <c r="W327" s="36"/>
      <c r="X327" s="36"/>
      <c r="Y327" s="36"/>
      <c r="Z327" s="36"/>
      <c r="AA327" s="36"/>
      <c r="AB327" s="36"/>
      <c r="AC327" s="36"/>
      <c r="AD327" s="36"/>
      <c r="AE327" s="36"/>
      <c r="AT327" s="19" t="s">
        <v>332</v>
      </c>
      <c r="AU327" s="19" t="s">
        <v>87</v>
      </c>
    </row>
    <row r="328" spans="1:65" s="13" customFormat="1" ht="11.25">
      <c r="B328" s="201"/>
      <c r="C328" s="202"/>
      <c r="D328" s="195" t="s">
        <v>336</v>
      </c>
      <c r="E328" s="203" t="s">
        <v>19</v>
      </c>
      <c r="F328" s="204" t="s">
        <v>2459</v>
      </c>
      <c r="G328" s="202"/>
      <c r="H328" s="205">
        <v>13.180999999999999</v>
      </c>
      <c r="I328" s="206"/>
      <c r="J328" s="202"/>
      <c r="K328" s="202"/>
      <c r="L328" s="207"/>
      <c r="M328" s="208"/>
      <c r="N328" s="209"/>
      <c r="O328" s="209"/>
      <c r="P328" s="209"/>
      <c r="Q328" s="209"/>
      <c r="R328" s="209"/>
      <c r="S328" s="209"/>
      <c r="T328" s="210"/>
      <c r="AT328" s="211" t="s">
        <v>336</v>
      </c>
      <c r="AU328" s="211" t="s">
        <v>87</v>
      </c>
      <c r="AV328" s="13" t="s">
        <v>87</v>
      </c>
      <c r="AW328" s="13" t="s">
        <v>37</v>
      </c>
      <c r="AX328" s="13" t="s">
        <v>84</v>
      </c>
      <c r="AY328" s="211" t="s">
        <v>324</v>
      </c>
    </row>
    <row r="329" spans="1:65" s="2" customFormat="1" ht="14.45" customHeight="1">
      <c r="A329" s="36"/>
      <c r="B329" s="37"/>
      <c r="C329" s="182" t="s">
        <v>743</v>
      </c>
      <c r="D329" s="182" t="s">
        <v>326</v>
      </c>
      <c r="E329" s="183" t="s">
        <v>2460</v>
      </c>
      <c r="F329" s="184" t="s">
        <v>2461</v>
      </c>
      <c r="G329" s="185" t="s">
        <v>135</v>
      </c>
      <c r="H329" s="186">
        <v>152.30000000000001</v>
      </c>
      <c r="I329" s="187"/>
      <c r="J329" s="188">
        <f>ROUND(I329*H329,2)</f>
        <v>0</v>
      </c>
      <c r="K329" s="184" t="s">
        <v>329</v>
      </c>
      <c r="L329" s="41"/>
      <c r="M329" s="189" t="s">
        <v>19</v>
      </c>
      <c r="N329" s="190" t="s">
        <v>47</v>
      </c>
      <c r="O329" s="66"/>
      <c r="P329" s="191">
        <f>O329*H329</f>
        <v>0</v>
      </c>
      <c r="Q329" s="191">
        <v>0</v>
      </c>
      <c r="R329" s="191">
        <f>Q329*H329</f>
        <v>0</v>
      </c>
      <c r="S329" s="191">
        <v>0</v>
      </c>
      <c r="T329" s="192">
        <f>S329*H329</f>
        <v>0</v>
      </c>
      <c r="U329" s="36"/>
      <c r="V329" s="36"/>
      <c r="W329" s="36"/>
      <c r="X329" s="36"/>
      <c r="Y329" s="36"/>
      <c r="Z329" s="36"/>
      <c r="AA329" s="36"/>
      <c r="AB329" s="36"/>
      <c r="AC329" s="36"/>
      <c r="AD329" s="36"/>
      <c r="AE329" s="36"/>
      <c r="AR329" s="193" t="s">
        <v>330</v>
      </c>
      <c r="AT329" s="193" t="s">
        <v>326</v>
      </c>
      <c r="AU329" s="193" t="s">
        <v>87</v>
      </c>
      <c r="AY329" s="19" t="s">
        <v>324</v>
      </c>
      <c r="BE329" s="194">
        <f>IF(N329="základní",J329,0)</f>
        <v>0</v>
      </c>
      <c r="BF329" s="194">
        <f>IF(N329="snížená",J329,0)</f>
        <v>0</v>
      </c>
      <c r="BG329" s="194">
        <f>IF(N329="zákl. přenesená",J329,0)</f>
        <v>0</v>
      </c>
      <c r="BH329" s="194">
        <f>IF(N329="sníž. přenesená",J329,0)</f>
        <v>0</v>
      </c>
      <c r="BI329" s="194">
        <f>IF(N329="nulová",J329,0)</f>
        <v>0</v>
      </c>
      <c r="BJ329" s="19" t="s">
        <v>84</v>
      </c>
      <c r="BK329" s="194">
        <f>ROUND(I329*H329,2)</f>
        <v>0</v>
      </c>
      <c r="BL329" s="19" t="s">
        <v>330</v>
      </c>
      <c r="BM329" s="193" t="s">
        <v>2462</v>
      </c>
    </row>
    <row r="330" spans="1:65" s="2" customFormat="1" ht="11.25">
      <c r="A330" s="36"/>
      <c r="B330" s="37"/>
      <c r="C330" s="38"/>
      <c r="D330" s="195" t="s">
        <v>332</v>
      </c>
      <c r="E330" s="38"/>
      <c r="F330" s="196" t="s">
        <v>2463</v>
      </c>
      <c r="G330" s="38"/>
      <c r="H330" s="38"/>
      <c r="I330" s="197"/>
      <c r="J330" s="38"/>
      <c r="K330" s="38"/>
      <c r="L330" s="41"/>
      <c r="M330" s="198"/>
      <c r="N330" s="199"/>
      <c r="O330" s="66"/>
      <c r="P330" s="66"/>
      <c r="Q330" s="66"/>
      <c r="R330" s="66"/>
      <c r="S330" s="66"/>
      <c r="T330" s="67"/>
      <c r="U330" s="36"/>
      <c r="V330" s="36"/>
      <c r="W330" s="36"/>
      <c r="X330" s="36"/>
      <c r="Y330" s="36"/>
      <c r="Z330" s="36"/>
      <c r="AA330" s="36"/>
      <c r="AB330" s="36"/>
      <c r="AC330" s="36"/>
      <c r="AD330" s="36"/>
      <c r="AE330" s="36"/>
      <c r="AT330" s="19" t="s">
        <v>332</v>
      </c>
      <c r="AU330" s="19" t="s">
        <v>87</v>
      </c>
    </row>
    <row r="331" spans="1:65" s="2" customFormat="1" ht="107.25">
      <c r="A331" s="36"/>
      <c r="B331" s="37"/>
      <c r="C331" s="38"/>
      <c r="D331" s="195" t="s">
        <v>334</v>
      </c>
      <c r="E331" s="38"/>
      <c r="F331" s="200" t="s">
        <v>793</v>
      </c>
      <c r="G331" s="38"/>
      <c r="H331" s="38"/>
      <c r="I331" s="197"/>
      <c r="J331" s="38"/>
      <c r="K331" s="38"/>
      <c r="L331" s="41"/>
      <c r="M331" s="198"/>
      <c r="N331" s="199"/>
      <c r="O331" s="66"/>
      <c r="P331" s="66"/>
      <c r="Q331" s="66"/>
      <c r="R331" s="66"/>
      <c r="S331" s="66"/>
      <c r="T331" s="67"/>
      <c r="U331" s="36"/>
      <c r="V331" s="36"/>
      <c r="W331" s="36"/>
      <c r="X331" s="36"/>
      <c r="Y331" s="36"/>
      <c r="Z331" s="36"/>
      <c r="AA331" s="36"/>
      <c r="AB331" s="36"/>
      <c r="AC331" s="36"/>
      <c r="AD331" s="36"/>
      <c r="AE331" s="36"/>
      <c r="AT331" s="19" t="s">
        <v>334</v>
      </c>
      <c r="AU331" s="19" t="s">
        <v>87</v>
      </c>
    </row>
    <row r="332" spans="1:65" s="15" customFormat="1" ht="11.25">
      <c r="B332" s="223"/>
      <c r="C332" s="224"/>
      <c r="D332" s="195" t="s">
        <v>336</v>
      </c>
      <c r="E332" s="225" t="s">
        <v>19</v>
      </c>
      <c r="F332" s="226" t="s">
        <v>2283</v>
      </c>
      <c r="G332" s="224"/>
      <c r="H332" s="225" t="s">
        <v>19</v>
      </c>
      <c r="I332" s="227"/>
      <c r="J332" s="224"/>
      <c r="K332" s="224"/>
      <c r="L332" s="228"/>
      <c r="M332" s="229"/>
      <c r="N332" s="230"/>
      <c r="O332" s="230"/>
      <c r="P332" s="230"/>
      <c r="Q332" s="230"/>
      <c r="R332" s="230"/>
      <c r="S332" s="230"/>
      <c r="T332" s="231"/>
      <c r="AT332" s="232" t="s">
        <v>336</v>
      </c>
      <c r="AU332" s="232" t="s">
        <v>87</v>
      </c>
      <c r="AV332" s="15" t="s">
        <v>84</v>
      </c>
      <c r="AW332" s="15" t="s">
        <v>37</v>
      </c>
      <c r="AX332" s="15" t="s">
        <v>76</v>
      </c>
      <c r="AY332" s="232" t="s">
        <v>324</v>
      </c>
    </row>
    <row r="333" spans="1:65" s="13" customFormat="1" ht="11.25">
      <c r="B333" s="201"/>
      <c r="C333" s="202"/>
      <c r="D333" s="195" t="s">
        <v>336</v>
      </c>
      <c r="E333" s="203" t="s">
        <v>19</v>
      </c>
      <c r="F333" s="204" t="s">
        <v>2464</v>
      </c>
      <c r="G333" s="202"/>
      <c r="H333" s="205">
        <v>15.2</v>
      </c>
      <c r="I333" s="206"/>
      <c r="J333" s="202"/>
      <c r="K333" s="202"/>
      <c r="L333" s="207"/>
      <c r="M333" s="208"/>
      <c r="N333" s="209"/>
      <c r="O333" s="209"/>
      <c r="P333" s="209"/>
      <c r="Q333" s="209"/>
      <c r="R333" s="209"/>
      <c r="S333" s="209"/>
      <c r="T333" s="210"/>
      <c r="AT333" s="211" t="s">
        <v>336</v>
      </c>
      <c r="AU333" s="211" t="s">
        <v>87</v>
      </c>
      <c r="AV333" s="13" t="s">
        <v>87</v>
      </c>
      <c r="AW333" s="13" t="s">
        <v>37</v>
      </c>
      <c r="AX333" s="13" t="s">
        <v>76</v>
      </c>
      <c r="AY333" s="211" t="s">
        <v>324</v>
      </c>
    </row>
    <row r="334" spans="1:65" s="13" customFormat="1" ht="11.25">
      <c r="B334" s="201"/>
      <c r="C334" s="202"/>
      <c r="D334" s="195" t="s">
        <v>336</v>
      </c>
      <c r="E334" s="203" t="s">
        <v>19</v>
      </c>
      <c r="F334" s="204" t="s">
        <v>2465</v>
      </c>
      <c r="G334" s="202"/>
      <c r="H334" s="205">
        <v>100</v>
      </c>
      <c r="I334" s="206"/>
      <c r="J334" s="202"/>
      <c r="K334" s="202"/>
      <c r="L334" s="207"/>
      <c r="M334" s="208"/>
      <c r="N334" s="209"/>
      <c r="O334" s="209"/>
      <c r="P334" s="209"/>
      <c r="Q334" s="209"/>
      <c r="R334" s="209"/>
      <c r="S334" s="209"/>
      <c r="T334" s="210"/>
      <c r="AT334" s="211" t="s">
        <v>336</v>
      </c>
      <c r="AU334" s="211" t="s">
        <v>87</v>
      </c>
      <c r="AV334" s="13" t="s">
        <v>87</v>
      </c>
      <c r="AW334" s="13" t="s">
        <v>37</v>
      </c>
      <c r="AX334" s="13" t="s">
        <v>76</v>
      </c>
      <c r="AY334" s="211" t="s">
        <v>324</v>
      </c>
    </row>
    <row r="335" spans="1:65" s="13" customFormat="1" ht="11.25">
      <c r="B335" s="201"/>
      <c r="C335" s="202"/>
      <c r="D335" s="195" t="s">
        <v>336</v>
      </c>
      <c r="E335" s="203" t="s">
        <v>19</v>
      </c>
      <c r="F335" s="204" t="s">
        <v>2466</v>
      </c>
      <c r="G335" s="202"/>
      <c r="H335" s="205">
        <v>37.1</v>
      </c>
      <c r="I335" s="206"/>
      <c r="J335" s="202"/>
      <c r="K335" s="202"/>
      <c r="L335" s="207"/>
      <c r="M335" s="208"/>
      <c r="N335" s="209"/>
      <c r="O335" s="209"/>
      <c r="P335" s="209"/>
      <c r="Q335" s="209"/>
      <c r="R335" s="209"/>
      <c r="S335" s="209"/>
      <c r="T335" s="210"/>
      <c r="AT335" s="211" t="s">
        <v>336</v>
      </c>
      <c r="AU335" s="211" t="s">
        <v>87</v>
      </c>
      <c r="AV335" s="13" t="s">
        <v>87</v>
      </c>
      <c r="AW335" s="13" t="s">
        <v>37</v>
      </c>
      <c r="AX335" s="13" t="s">
        <v>76</v>
      </c>
      <c r="AY335" s="211" t="s">
        <v>324</v>
      </c>
    </row>
    <row r="336" spans="1:65" s="14" customFormat="1" ht="11.25">
      <c r="B336" s="212"/>
      <c r="C336" s="213"/>
      <c r="D336" s="195" t="s">
        <v>336</v>
      </c>
      <c r="E336" s="214" t="s">
        <v>19</v>
      </c>
      <c r="F336" s="215" t="s">
        <v>349</v>
      </c>
      <c r="G336" s="213"/>
      <c r="H336" s="216">
        <v>152.30000000000001</v>
      </c>
      <c r="I336" s="217"/>
      <c r="J336" s="213"/>
      <c r="K336" s="213"/>
      <c r="L336" s="218"/>
      <c r="M336" s="219"/>
      <c r="N336" s="220"/>
      <c r="O336" s="220"/>
      <c r="P336" s="220"/>
      <c r="Q336" s="220"/>
      <c r="R336" s="220"/>
      <c r="S336" s="220"/>
      <c r="T336" s="221"/>
      <c r="AT336" s="222" t="s">
        <v>336</v>
      </c>
      <c r="AU336" s="222" t="s">
        <v>87</v>
      </c>
      <c r="AV336" s="14" t="s">
        <v>330</v>
      </c>
      <c r="AW336" s="14" t="s">
        <v>37</v>
      </c>
      <c r="AX336" s="14" t="s">
        <v>84</v>
      </c>
      <c r="AY336" s="222" t="s">
        <v>324</v>
      </c>
    </row>
    <row r="337" spans="1:65" s="2" customFormat="1" ht="14.45" customHeight="1">
      <c r="A337" s="36"/>
      <c r="B337" s="37"/>
      <c r="C337" s="182" t="s">
        <v>760</v>
      </c>
      <c r="D337" s="182" t="s">
        <v>326</v>
      </c>
      <c r="E337" s="183" t="s">
        <v>797</v>
      </c>
      <c r="F337" s="184" t="s">
        <v>798</v>
      </c>
      <c r="G337" s="185" t="s">
        <v>135</v>
      </c>
      <c r="H337" s="186">
        <v>285.39999999999998</v>
      </c>
      <c r="I337" s="187"/>
      <c r="J337" s="188">
        <f>ROUND(I337*H337,2)</f>
        <v>0</v>
      </c>
      <c r="K337" s="184" t="s">
        <v>329</v>
      </c>
      <c r="L337" s="41"/>
      <c r="M337" s="189" t="s">
        <v>19</v>
      </c>
      <c r="N337" s="190" t="s">
        <v>47</v>
      </c>
      <c r="O337" s="66"/>
      <c r="P337" s="191">
        <f>O337*H337</f>
        <v>0</v>
      </c>
      <c r="Q337" s="191">
        <v>0</v>
      </c>
      <c r="R337" s="191">
        <f>Q337*H337</f>
        <v>0</v>
      </c>
      <c r="S337" s="191">
        <v>0</v>
      </c>
      <c r="T337" s="192">
        <f>S337*H337</f>
        <v>0</v>
      </c>
      <c r="U337" s="36"/>
      <c r="V337" s="36"/>
      <c r="W337" s="36"/>
      <c r="X337" s="36"/>
      <c r="Y337" s="36"/>
      <c r="Z337" s="36"/>
      <c r="AA337" s="36"/>
      <c r="AB337" s="36"/>
      <c r="AC337" s="36"/>
      <c r="AD337" s="36"/>
      <c r="AE337" s="36"/>
      <c r="AR337" s="193" t="s">
        <v>330</v>
      </c>
      <c r="AT337" s="193" t="s">
        <v>326</v>
      </c>
      <c r="AU337" s="193" t="s">
        <v>87</v>
      </c>
      <c r="AY337" s="19" t="s">
        <v>324</v>
      </c>
      <c r="BE337" s="194">
        <f>IF(N337="základní",J337,0)</f>
        <v>0</v>
      </c>
      <c r="BF337" s="194">
        <f>IF(N337="snížená",J337,0)</f>
        <v>0</v>
      </c>
      <c r="BG337" s="194">
        <f>IF(N337="zákl. přenesená",J337,0)</f>
        <v>0</v>
      </c>
      <c r="BH337" s="194">
        <f>IF(N337="sníž. přenesená",J337,0)</f>
        <v>0</v>
      </c>
      <c r="BI337" s="194">
        <f>IF(N337="nulová",J337,0)</f>
        <v>0</v>
      </c>
      <c r="BJ337" s="19" t="s">
        <v>84</v>
      </c>
      <c r="BK337" s="194">
        <f>ROUND(I337*H337,2)</f>
        <v>0</v>
      </c>
      <c r="BL337" s="19" t="s">
        <v>330</v>
      </c>
      <c r="BM337" s="193" t="s">
        <v>2467</v>
      </c>
    </row>
    <row r="338" spans="1:65" s="2" customFormat="1" ht="11.25">
      <c r="A338" s="36"/>
      <c r="B338" s="37"/>
      <c r="C338" s="38"/>
      <c r="D338" s="195" t="s">
        <v>332</v>
      </c>
      <c r="E338" s="38"/>
      <c r="F338" s="196" t="s">
        <v>800</v>
      </c>
      <c r="G338" s="38"/>
      <c r="H338" s="38"/>
      <c r="I338" s="197"/>
      <c r="J338" s="38"/>
      <c r="K338" s="38"/>
      <c r="L338" s="41"/>
      <c r="M338" s="198"/>
      <c r="N338" s="199"/>
      <c r="O338" s="66"/>
      <c r="P338" s="66"/>
      <c r="Q338" s="66"/>
      <c r="R338" s="66"/>
      <c r="S338" s="66"/>
      <c r="T338" s="67"/>
      <c r="U338" s="36"/>
      <c r="V338" s="36"/>
      <c r="W338" s="36"/>
      <c r="X338" s="36"/>
      <c r="Y338" s="36"/>
      <c r="Z338" s="36"/>
      <c r="AA338" s="36"/>
      <c r="AB338" s="36"/>
      <c r="AC338" s="36"/>
      <c r="AD338" s="36"/>
      <c r="AE338" s="36"/>
      <c r="AT338" s="19" t="s">
        <v>332</v>
      </c>
      <c r="AU338" s="19" t="s">
        <v>87</v>
      </c>
    </row>
    <row r="339" spans="1:65" s="2" customFormat="1" ht="87.75">
      <c r="A339" s="36"/>
      <c r="B339" s="37"/>
      <c r="C339" s="38"/>
      <c r="D339" s="195" t="s">
        <v>334</v>
      </c>
      <c r="E339" s="38"/>
      <c r="F339" s="200" t="s">
        <v>801</v>
      </c>
      <c r="G339" s="38"/>
      <c r="H339" s="38"/>
      <c r="I339" s="197"/>
      <c r="J339" s="38"/>
      <c r="K339" s="38"/>
      <c r="L339" s="41"/>
      <c r="M339" s="198"/>
      <c r="N339" s="199"/>
      <c r="O339" s="66"/>
      <c r="P339" s="66"/>
      <c r="Q339" s="66"/>
      <c r="R339" s="66"/>
      <c r="S339" s="66"/>
      <c r="T339" s="67"/>
      <c r="U339" s="36"/>
      <c r="V339" s="36"/>
      <c r="W339" s="36"/>
      <c r="X339" s="36"/>
      <c r="Y339" s="36"/>
      <c r="Z339" s="36"/>
      <c r="AA339" s="36"/>
      <c r="AB339" s="36"/>
      <c r="AC339" s="36"/>
      <c r="AD339" s="36"/>
      <c r="AE339" s="36"/>
      <c r="AT339" s="19" t="s">
        <v>334</v>
      </c>
      <c r="AU339" s="19" t="s">
        <v>87</v>
      </c>
    </row>
    <row r="340" spans="1:65" s="15" customFormat="1" ht="11.25">
      <c r="B340" s="223"/>
      <c r="C340" s="224"/>
      <c r="D340" s="195" t="s">
        <v>336</v>
      </c>
      <c r="E340" s="225" t="s">
        <v>19</v>
      </c>
      <c r="F340" s="226" t="s">
        <v>2283</v>
      </c>
      <c r="G340" s="224"/>
      <c r="H340" s="225" t="s">
        <v>19</v>
      </c>
      <c r="I340" s="227"/>
      <c r="J340" s="224"/>
      <c r="K340" s="224"/>
      <c r="L340" s="228"/>
      <c r="M340" s="229"/>
      <c r="N340" s="230"/>
      <c r="O340" s="230"/>
      <c r="P340" s="230"/>
      <c r="Q340" s="230"/>
      <c r="R340" s="230"/>
      <c r="S340" s="230"/>
      <c r="T340" s="231"/>
      <c r="AT340" s="232" t="s">
        <v>336</v>
      </c>
      <c r="AU340" s="232" t="s">
        <v>87</v>
      </c>
      <c r="AV340" s="15" t="s">
        <v>84</v>
      </c>
      <c r="AW340" s="15" t="s">
        <v>37</v>
      </c>
      <c r="AX340" s="15" t="s">
        <v>76</v>
      </c>
      <c r="AY340" s="232" t="s">
        <v>324</v>
      </c>
    </row>
    <row r="341" spans="1:65" s="15" customFormat="1" ht="11.25">
      <c r="B341" s="223"/>
      <c r="C341" s="224"/>
      <c r="D341" s="195" t="s">
        <v>336</v>
      </c>
      <c r="E341" s="225" t="s">
        <v>19</v>
      </c>
      <c r="F341" s="226" t="s">
        <v>2468</v>
      </c>
      <c r="G341" s="224"/>
      <c r="H341" s="225" t="s">
        <v>19</v>
      </c>
      <c r="I341" s="227"/>
      <c r="J341" s="224"/>
      <c r="K341" s="224"/>
      <c r="L341" s="228"/>
      <c r="M341" s="229"/>
      <c r="N341" s="230"/>
      <c r="O341" s="230"/>
      <c r="P341" s="230"/>
      <c r="Q341" s="230"/>
      <c r="R341" s="230"/>
      <c r="S341" s="230"/>
      <c r="T341" s="231"/>
      <c r="AT341" s="232" t="s">
        <v>336</v>
      </c>
      <c r="AU341" s="232" t="s">
        <v>87</v>
      </c>
      <c r="AV341" s="15" t="s">
        <v>84</v>
      </c>
      <c r="AW341" s="15" t="s">
        <v>37</v>
      </c>
      <c r="AX341" s="15" t="s">
        <v>76</v>
      </c>
      <c r="AY341" s="232" t="s">
        <v>324</v>
      </c>
    </row>
    <row r="342" spans="1:65" s="13" customFormat="1" ht="11.25">
      <c r="B342" s="201"/>
      <c r="C342" s="202"/>
      <c r="D342" s="195" t="s">
        <v>336</v>
      </c>
      <c r="E342" s="203" t="s">
        <v>19</v>
      </c>
      <c r="F342" s="204" t="s">
        <v>2469</v>
      </c>
      <c r="G342" s="202"/>
      <c r="H342" s="205">
        <v>197.12</v>
      </c>
      <c r="I342" s="206"/>
      <c r="J342" s="202"/>
      <c r="K342" s="202"/>
      <c r="L342" s="207"/>
      <c r="M342" s="208"/>
      <c r="N342" s="209"/>
      <c r="O342" s="209"/>
      <c r="P342" s="209"/>
      <c r="Q342" s="209"/>
      <c r="R342" s="209"/>
      <c r="S342" s="209"/>
      <c r="T342" s="210"/>
      <c r="AT342" s="211" t="s">
        <v>336</v>
      </c>
      <c r="AU342" s="211" t="s">
        <v>87</v>
      </c>
      <c r="AV342" s="13" t="s">
        <v>87</v>
      </c>
      <c r="AW342" s="13" t="s">
        <v>37</v>
      </c>
      <c r="AX342" s="13" t="s">
        <v>76</v>
      </c>
      <c r="AY342" s="211" t="s">
        <v>324</v>
      </c>
    </row>
    <row r="343" spans="1:65" s="13" customFormat="1" ht="11.25">
      <c r="B343" s="201"/>
      <c r="C343" s="202"/>
      <c r="D343" s="195" t="s">
        <v>336</v>
      </c>
      <c r="E343" s="203" t="s">
        <v>19</v>
      </c>
      <c r="F343" s="204" t="s">
        <v>2470</v>
      </c>
      <c r="G343" s="202"/>
      <c r="H343" s="205">
        <v>78.2</v>
      </c>
      <c r="I343" s="206"/>
      <c r="J343" s="202"/>
      <c r="K343" s="202"/>
      <c r="L343" s="207"/>
      <c r="M343" s="208"/>
      <c r="N343" s="209"/>
      <c r="O343" s="209"/>
      <c r="P343" s="209"/>
      <c r="Q343" s="209"/>
      <c r="R343" s="209"/>
      <c r="S343" s="209"/>
      <c r="T343" s="210"/>
      <c r="AT343" s="211" t="s">
        <v>336</v>
      </c>
      <c r="AU343" s="211" t="s">
        <v>87</v>
      </c>
      <c r="AV343" s="13" t="s">
        <v>87</v>
      </c>
      <c r="AW343" s="13" t="s">
        <v>37</v>
      </c>
      <c r="AX343" s="13" t="s">
        <v>76</v>
      </c>
      <c r="AY343" s="211" t="s">
        <v>324</v>
      </c>
    </row>
    <row r="344" spans="1:65" s="13" customFormat="1" ht="11.25">
      <c r="B344" s="201"/>
      <c r="C344" s="202"/>
      <c r="D344" s="195" t="s">
        <v>336</v>
      </c>
      <c r="E344" s="203" t="s">
        <v>19</v>
      </c>
      <c r="F344" s="204" t="s">
        <v>2471</v>
      </c>
      <c r="G344" s="202"/>
      <c r="H344" s="205">
        <v>10.08</v>
      </c>
      <c r="I344" s="206"/>
      <c r="J344" s="202"/>
      <c r="K344" s="202"/>
      <c r="L344" s="207"/>
      <c r="M344" s="208"/>
      <c r="N344" s="209"/>
      <c r="O344" s="209"/>
      <c r="P344" s="209"/>
      <c r="Q344" s="209"/>
      <c r="R344" s="209"/>
      <c r="S344" s="209"/>
      <c r="T344" s="210"/>
      <c r="AT344" s="211" t="s">
        <v>336</v>
      </c>
      <c r="AU344" s="211" t="s">
        <v>87</v>
      </c>
      <c r="AV344" s="13" t="s">
        <v>87</v>
      </c>
      <c r="AW344" s="13" t="s">
        <v>37</v>
      </c>
      <c r="AX344" s="13" t="s">
        <v>76</v>
      </c>
      <c r="AY344" s="211" t="s">
        <v>324</v>
      </c>
    </row>
    <row r="345" spans="1:65" s="14" customFormat="1" ht="11.25">
      <c r="B345" s="212"/>
      <c r="C345" s="213"/>
      <c r="D345" s="195" t="s">
        <v>336</v>
      </c>
      <c r="E345" s="214" t="s">
        <v>19</v>
      </c>
      <c r="F345" s="215" t="s">
        <v>349</v>
      </c>
      <c r="G345" s="213"/>
      <c r="H345" s="216">
        <v>285.39999999999998</v>
      </c>
      <c r="I345" s="217"/>
      <c r="J345" s="213"/>
      <c r="K345" s="213"/>
      <c r="L345" s="218"/>
      <c r="M345" s="219"/>
      <c r="N345" s="220"/>
      <c r="O345" s="220"/>
      <c r="P345" s="220"/>
      <c r="Q345" s="220"/>
      <c r="R345" s="220"/>
      <c r="S345" s="220"/>
      <c r="T345" s="221"/>
      <c r="AT345" s="222" t="s">
        <v>336</v>
      </c>
      <c r="AU345" s="222" t="s">
        <v>87</v>
      </c>
      <c r="AV345" s="14" t="s">
        <v>330</v>
      </c>
      <c r="AW345" s="14" t="s">
        <v>37</v>
      </c>
      <c r="AX345" s="14" t="s">
        <v>84</v>
      </c>
      <c r="AY345" s="222" t="s">
        <v>324</v>
      </c>
    </row>
    <row r="346" spans="1:65" s="12" customFormat="1" ht="22.9" customHeight="1">
      <c r="B346" s="166"/>
      <c r="C346" s="167"/>
      <c r="D346" s="168" t="s">
        <v>75</v>
      </c>
      <c r="E346" s="180" t="s">
        <v>87</v>
      </c>
      <c r="F346" s="180" t="s">
        <v>802</v>
      </c>
      <c r="G346" s="167"/>
      <c r="H346" s="167"/>
      <c r="I346" s="170"/>
      <c r="J346" s="181">
        <f>BK346</f>
        <v>0</v>
      </c>
      <c r="K346" s="167"/>
      <c r="L346" s="172"/>
      <c r="M346" s="173"/>
      <c r="N346" s="174"/>
      <c r="O346" s="174"/>
      <c r="P346" s="175">
        <f>SUM(P347:P593)</f>
        <v>0</v>
      </c>
      <c r="Q346" s="174"/>
      <c r="R346" s="175">
        <f>SUM(R347:R593)</f>
        <v>98.959902020000015</v>
      </c>
      <c r="S346" s="174"/>
      <c r="T346" s="176">
        <f>SUM(T347:T593)</f>
        <v>0</v>
      </c>
      <c r="AR346" s="177" t="s">
        <v>84</v>
      </c>
      <c r="AT346" s="178" t="s">
        <v>75</v>
      </c>
      <c r="AU346" s="178" t="s">
        <v>84</v>
      </c>
      <c r="AY346" s="177" t="s">
        <v>324</v>
      </c>
      <c r="BK346" s="179">
        <f>SUM(BK347:BK593)</f>
        <v>0</v>
      </c>
    </row>
    <row r="347" spans="1:65" s="2" customFormat="1" ht="14.45" customHeight="1">
      <c r="A347" s="36"/>
      <c r="B347" s="37"/>
      <c r="C347" s="182" t="s">
        <v>774</v>
      </c>
      <c r="D347" s="182" t="s">
        <v>326</v>
      </c>
      <c r="E347" s="183" t="s">
        <v>804</v>
      </c>
      <c r="F347" s="184" t="s">
        <v>805</v>
      </c>
      <c r="G347" s="185" t="s">
        <v>135</v>
      </c>
      <c r="H347" s="186">
        <v>134.5</v>
      </c>
      <c r="I347" s="187"/>
      <c r="J347" s="188">
        <f>ROUND(I347*H347,2)</f>
        <v>0</v>
      </c>
      <c r="K347" s="184" t="s">
        <v>329</v>
      </c>
      <c r="L347" s="41"/>
      <c r="M347" s="189" t="s">
        <v>19</v>
      </c>
      <c r="N347" s="190" t="s">
        <v>47</v>
      </c>
      <c r="O347" s="66"/>
      <c r="P347" s="191">
        <f>O347*H347</f>
        <v>0</v>
      </c>
      <c r="Q347" s="191">
        <v>0</v>
      </c>
      <c r="R347" s="191">
        <f>Q347*H347</f>
        <v>0</v>
      </c>
      <c r="S347" s="191">
        <v>0</v>
      </c>
      <c r="T347" s="192">
        <f>S347*H347</f>
        <v>0</v>
      </c>
      <c r="U347" s="36"/>
      <c r="V347" s="36"/>
      <c r="W347" s="36"/>
      <c r="X347" s="36"/>
      <c r="Y347" s="36"/>
      <c r="Z347" s="36"/>
      <c r="AA347" s="36"/>
      <c r="AB347" s="36"/>
      <c r="AC347" s="36"/>
      <c r="AD347" s="36"/>
      <c r="AE347" s="36"/>
      <c r="AR347" s="193" t="s">
        <v>330</v>
      </c>
      <c r="AT347" s="193" t="s">
        <v>326</v>
      </c>
      <c r="AU347" s="193" t="s">
        <v>87</v>
      </c>
      <c r="AY347" s="19" t="s">
        <v>324</v>
      </c>
      <c r="BE347" s="194">
        <f>IF(N347="základní",J347,0)</f>
        <v>0</v>
      </c>
      <c r="BF347" s="194">
        <f>IF(N347="snížená",J347,0)</f>
        <v>0</v>
      </c>
      <c r="BG347" s="194">
        <f>IF(N347="zákl. přenesená",J347,0)</f>
        <v>0</v>
      </c>
      <c r="BH347" s="194">
        <f>IF(N347="sníž. přenesená",J347,0)</f>
        <v>0</v>
      </c>
      <c r="BI347" s="194">
        <f>IF(N347="nulová",J347,0)</f>
        <v>0</v>
      </c>
      <c r="BJ347" s="19" t="s">
        <v>84</v>
      </c>
      <c r="BK347" s="194">
        <f>ROUND(I347*H347,2)</f>
        <v>0</v>
      </c>
      <c r="BL347" s="19" t="s">
        <v>330</v>
      </c>
      <c r="BM347" s="193" t="s">
        <v>2472</v>
      </c>
    </row>
    <row r="348" spans="1:65" s="2" customFormat="1" ht="11.25">
      <c r="A348" s="36"/>
      <c r="B348" s="37"/>
      <c r="C348" s="38"/>
      <c r="D348" s="195" t="s">
        <v>332</v>
      </c>
      <c r="E348" s="38"/>
      <c r="F348" s="196" t="s">
        <v>807</v>
      </c>
      <c r="G348" s="38"/>
      <c r="H348" s="38"/>
      <c r="I348" s="197"/>
      <c r="J348" s="38"/>
      <c r="K348" s="38"/>
      <c r="L348" s="41"/>
      <c r="M348" s="198"/>
      <c r="N348" s="199"/>
      <c r="O348" s="66"/>
      <c r="P348" s="66"/>
      <c r="Q348" s="66"/>
      <c r="R348" s="66"/>
      <c r="S348" s="66"/>
      <c r="T348" s="67"/>
      <c r="U348" s="36"/>
      <c r="V348" s="36"/>
      <c r="W348" s="36"/>
      <c r="X348" s="36"/>
      <c r="Y348" s="36"/>
      <c r="Z348" s="36"/>
      <c r="AA348" s="36"/>
      <c r="AB348" s="36"/>
      <c r="AC348" s="36"/>
      <c r="AD348" s="36"/>
      <c r="AE348" s="36"/>
      <c r="AT348" s="19" t="s">
        <v>332</v>
      </c>
      <c r="AU348" s="19" t="s">
        <v>87</v>
      </c>
    </row>
    <row r="349" spans="1:65" s="2" customFormat="1" ht="117">
      <c r="A349" s="36"/>
      <c r="B349" s="37"/>
      <c r="C349" s="38"/>
      <c r="D349" s="195" t="s">
        <v>334</v>
      </c>
      <c r="E349" s="38"/>
      <c r="F349" s="200" t="s">
        <v>808</v>
      </c>
      <c r="G349" s="38"/>
      <c r="H349" s="38"/>
      <c r="I349" s="197"/>
      <c r="J349" s="38"/>
      <c r="K349" s="38"/>
      <c r="L349" s="41"/>
      <c r="M349" s="198"/>
      <c r="N349" s="199"/>
      <c r="O349" s="66"/>
      <c r="P349" s="66"/>
      <c r="Q349" s="66"/>
      <c r="R349" s="66"/>
      <c r="S349" s="66"/>
      <c r="T349" s="67"/>
      <c r="U349" s="36"/>
      <c r="V349" s="36"/>
      <c r="W349" s="36"/>
      <c r="X349" s="36"/>
      <c r="Y349" s="36"/>
      <c r="Z349" s="36"/>
      <c r="AA349" s="36"/>
      <c r="AB349" s="36"/>
      <c r="AC349" s="36"/>
      <c r="AD349" s="36"/>
      <c r="AE349" s="36"/>
      <c r="AT349" s="19" t="s">
        <v>334</v>
      </c>
      <c r="AU349" s="19" t="s">
        <v>87</v>
      </c>
    </row>
    <row r="350" spans="1:65" s="2" customFormat="1" ht="19.5">
      <c r="A350" s="36"/>
      <c r="B350" s="37"/>
      <c r="C350" s="38"/>
      <c r="D350" s="195" t="s">
        <v>727</v>
      </c>
      <c r="E350" s="38"/>
      <c r="F350" s="200" t="s">
        <v>2473</v>
      </c>
      <c r="G350" s="38"/>
      <c r="H350" s="38"/>
      <c r="I350" s="197"/>
      <c r="J350" s="38"/>
      <c r="K350" s="38"/>
      <c r="L350" s="41"/>
      <c r="M350" s="198"/>
      <c r="N350" s="199"/>
      <c r="O350" s="66"/>
      <c r="P350" s="66"/>
      <c r="Q350" s="66"/>
      <c r="R350" s="66"/>
      <c r="S350" s="66"/>
      <c r="T350" s="67"/>
      <c r="U350" s="36"/>
      <c r="V350" s="36"/>
      <c r="W350" s="36"/>
      <c r="X350" s="36"/>
      <c r="Y350" s="36"/>
      <c r="Z350" s="36"/>
      <c r="AA350" s="36"/>
      <c r="AB350" s="36"/>
      <c r="AC350" s="36"/>
      <c r="AD350" s="36"/>
      <c r="AE350" s="36"/>
      <c r="AT350" s="19" t="s">
        <v>727</v>
      </c>
      <c r="AU350" s="19" t="s">
        <v>87</v>
      </c>
    </row>
    <row r="351" spans="1:65" s="15" customFormat="1" ht="11.25">
      <c r="B351" s="223"/>
      <c r="C351" s="224"/>
      <c r="D351" s="195" t="s">
        <v>336</v>
      </c>
      <c r="E351" s="225" t="s">
        <v>19</v>
      </c>
      <c r="F351" s="226" t="s">
        <v>2323</v>
      </c>
      <c r="G351" s="224"/>
      <c r="H351" s="225" t="s">
        <v>19</v>
      </c>
      <c r="I351" s="227"/>
      <c r="J351" s="224"/>
      <c r="K351" s="224"/>
      <c r="L351" s="228"/>
      <c r="M351" s="229"/>
      <c r="N351" s="230"/>
      <c r="O351" s="230"/>
      <c r="P351" s="230"/>
      <c r="Q351" s="230"/>
      <c r="R351" s="230"/>
      <c r="S351" s="230"/>
      <c r="T351" s="231"/>
      <c r="AT351" s="232" t="s">
        <v>336</v>
      </c>
      <c r="AU351" s="232" t="s">
        <v>87</v>
      </c>
      <c r="AV351" s="15" t="s">
        <v>84</v>
      </c>
      <c r="AW351" s="15" t="s">
        <v>37</v>
      </c>
      <c r="AX351" s="15" t="s">
        <v>76</v>
      </c>
      <c r="AY351" s="232" t="s">
        <v>324</v>
      </c>
    </row>
    <row r="352" spans="1:65" s="13" customFormat="1" ht="11.25">
      <c r="B352" s="201"/>
      <c r="C352" s="202"/>
      <c r="D352" s="195" t="s">
        <v>336</v>
      </c>
      <c r="E352" s="203" t="s">
        <v>19</v>
      </c>
      <c r="F352" s="204" t="s">
        <v>2474</v>
      </c>
      <c r="G352" s="202"/>
      <c r="H352" s="205">
        <v>35.1</v>
      </c>
      <c r="I352" s="206"/>
      <c r="J352" s="202"/>
      <c r="K352" s="202"/>
      <c r="L352" s="207"/>
      <c r="M352" s="208"/>
      <c r="N352" s="209"/>
      <c r="O352" s="209"/>
      <c r="P352" s="209"/>
      <c r="Q352" s="209"/>
      <c r="R352" s="209"/>
      <c r="S352" s="209"/>
      <c r="T352" s="210"/>
      <c r="AT352" s="211" t="s">
        <v>336</v>
      </c>
      <c r="AU352" s="211" t="s">
        <v>87</v>
      </c>
      <c r="AV352" s="13" t="s">
        <v>87</v>
      </c>
      <c r="AW352" s="13" t="s">
        <v>37</v>
      </c>
      <c r="AX352" s="13" t="s">
        <v>76</v>
      </c>
      <c r="AY352" s="211" t="s">
        <v>324</v>
      </c>
    </row>
    <row r="353" spans="1:65" s="13" customFormat="1" ht="11.25">
      <c r="B353" s="201"/>
      <c r="C353" s="202"/>
      <c r="D353" s="195" t="s">
        <v>336</v>
      </c>
      <c r="E353" s="203" t="s">
        <v>19</v>
      </c>
      <c r="F353" s="204" t="s">
        <v>2475</v>
      </c>
      <c r="G353" s="202"/>
      <c r="H353" s="205">
        <v>31.4</v>
      </c>
      <c r="I353" s="206"/>
      <c r="J353" s="202"/>
      <c r="K353" s="202"/>
      <c r="L353" s="207"/>
      <c r="M353" s="208"/>
      <c r="N353" s="209"/>
      <c r="O353" s="209"/>
      <c r="P353" s="209"/>
      <c r="Q353" s="209"/>
      <c r="R353" s="209"/>
      <c r="S353" s="209"/>
      <c r="T353" s="210"/>
      <c r="AT353" s="211" t="s">
        <v>336</v>
      </c>
      <c r="AU353" s="211" t="s">
        <v>87</v>
      </c>
      <c r="AV353" s="13" t="s">
        <v>87</v>
      </c>
      <c r="AW353" s="13" t="s">
        <v>37</v>
      </c>
      <c r="AX353" s="13" t="s">
        <v>76</v>
      </c>
      <c r="AY353" s="211" t="s">
        <v>324</v>
      </c>
    </row>
    <row r="354" spans="1:65" s="13" customFormat="1" ht="11.25">
      <c r="B354" s="201"/>
      <c r="C354" s="202"/>
      <c r="D354" s="195" t="s">
        <v>336</v>
      </c>
      <c r="E354" s="203" t="s">
        <v>19</v>
      </c>
      <c r="F354" s="204" t="s">
        <v>2476</v>
      </c>
      <c r="G354" s="202"/>
      <c r="H354" s="205">
        <v>68</v>
      </c>
      <c r="I354" s="206"/>
      <c r="J354" s="202"/>
      <c r="K354" s="202"/>
      <c r="L354" s="207"/>
      <c r="M354" s="208"/>
      <c r="N354" s="209"/>
      <c r="O354" s="209"/>
      <c r="P354" s="209"/>
      <c r="Q354" s="209"/>
      <c r="R354" s="209"/>
      <c r="S354" s="209"/>
      <c r="T354" s="210"/>
      <c r="AT354" s="211" t="s">
        <v>336</v>
      </c>
      <c r="AU354" s="211" t="s">
        <v>87</v>
      </c>
      <c r="AV354" s="13" t="s">
        <v>87</v>
      </c>
      <c r="AW354" s="13" t="s">
        <v>37</v>
      </c>
      <c r="AX354" s="13" t="s">
        <v>76</v>
      </c>
      <c r="AY354" s="211" t="s">
        <v>324</v>
      </c>
    </row>
    <row r="355" spans="1:65" s="14" customFormat="1" ht="11.25">
      <c r="B355" s="212"/>
      <c r="C355" s="213"/>
      <c r="D355" s="195" t="s">
        <v>336</v>
      </c>
      <c r="E355" s="214" t="s">
        <v>273</v>
      </c>
      <c r="F355" s="215" t="s">
        <v>349</v>
      </c>
      <c r="G355" s="213"/>
      <c r="H355" s="216">
        <v>134.5</v>
      </c>
      <c r="I355" s="217"/>
      <c r="J355" s="213"/>
      <c r="K355" s="213"/>
      <c r="L355" s="218"/>
      <c r="M355" s="219"/>
      <c r="N355" s="220"/>
      <c r="O355" s="220"/>
      <c r="P355" s="220"/>
      <c r="Q355" s="220"/>
      <c r="R355" s="220"/>
      <c r="S355" s="220"/>
      <c r="T355" s="221"/>
      <c r="AT355" s="222" t="s">
        <v>336</v>
      </c>
      <c r="AU355" s="222" t="s">
        <v>87</v>
      </c>
      <c r="AV355" s="14" t="s">
        <v>330</v>
      </c>
      <c r="AW355" s="14" t="s">
        <v>37</v>
      </c>
      <c r="AX355" s="14" t="s">
        <v>84</v>
      </c>
      <c r="AY355" s="222" t="s">
        <v>324</v>
      </c>
    </row>
    <row r="356" spans="1:65" s="2" customFormat="1" ht="14.45" customHeight="1">
      <c r="A356" s="36"/>
      <c r="B356" s="37"/>
      <c r="C356" s="244" t="s">
        <v>780</v>
      </c>
      <c r="D356" s="244" t="s">
        <v>588</v>
      </c>
      <c r="E356" s="245" t="s">
        <v>2477</v>
      </c>
      <c r="F356" s="246" t="s">
        <v>2478</v>
      </c>
      <c r="G356" s="247" t="s">
        <v>152</v>
      </c>
      <c r="H356" s="248">
        <v>20.175000000000001</v>
      </c>
      <c r="I356" s="249"/>
      <c r="J356" s="250">
        <f>ROUND(I356*H356,2)</f>
        <v>0</v>
      </c>
      <c r="K356" s="246" t="s">
        <v>329</v>
      </c>
      <c r="L356" s="251"/>
      <c r="M356" s="252" t="s">
        <v>19</v>
      </c>
      <c r="N356" s="253" t="s">
        <v>47</v>
      </c>
      <c r="O356" s="66"/>
      <c r="P356" s="191">
        <f>O356*H356</f>
        <v>0</v>
      </c>
      <c r="Q356" s="191">
        <v>2.234</v>
      </c>
      <c r="R356" s="191">
        <f>Q356*H356</f>
        <v>45.070950000000003</v>
      </c>
      <c r="S356" s="191">
        <v>0</v>
      </c>
      <c r="T356" s="192">
        <f>S356*H356</f>
        <v>0</v>
      </c>
      <c r="U356" s="36"/>
      <c r="V356" s="36"/>
      <c r="W356" s="36"/>
      <c r="X356" s="36"/>
      <c r="Y356" s="36"/>
      <c r="Z356" s="36"/>
      <c r="AA356" s="36"/>
      <c r="AB356" s="36"/>
      <c r="AC356" s="36"/>
      <c r="AD356" s="36"/>
      <c r="AE356" s="36"/>
      <c r="AR356" s="193" t="s">
        <v>378</v>
      </c>
      <c r="AT356" s="193" t="s">
        <v>588</v>
      </c>
      <c r="AU356" s="193" t="s">
        <v>87</v>
      </c>
      <c r="AY356" s="19" t="s">
        <v>324</v>
      </c>
      <c r="BE356" s="194">
        <f>IF(N356="základní",J356,0)</f>
        <v>0</v>
      </c>
      <c r="BF356" s="194">
        <f>IF(N356="snížená",J356,0)</f>
        <v>0</v>
      </c>
      <c r="BG356" s="194">
        <f>IF(N356="zákl. přenesená",J356,0)</f>
        <v>0</v>
      </c>
      <c r="BH356" s="194">
        <f>IF(N356="sníž. přenesená",J356,0)</f>
        <v>0</v>
      </c>
      <c r="BI356" s="194">
        <f>IF(N356="nulová",J356,0)</f>
        <v>0</v>
      </c>
      <c r="BJ356" s="19" t="s">
        <v>84</v>
      </c>
      <c r="BK356" s="194">
        <f>ROUND(I356*H356,2)</f>
        <v>0</v>
      </c>
      <c r="BL356" s="19" t="s">
        <v>330</v>
      </c>
      <c r="BM356" s="193" t="s">
        <v>2479</v>
      </c>
    </row>
    <row r="357" spans="1:65" s="2" customFormat="1" ht="11.25">
      <c r="A357" s="36"/>
      <c r="B357" s="37"/>
      <c r="C357" s="38"/>
      <c r="D357" s="195" t="s">
        <v>332</v>
      </c>
      <c r="E357" s="38"/>
      <c r="F357" s="196" t="s">
        <v>2478</v>
      </c>
      <c r="G357" s="38"/>
      <c r="H357" s="38"/>
      <c r="I357" s="197"/>
      <c r="J357" s="38"/>
      <c r="K357" s="38"/>
      <c r="L357" s="41"/>
      <c r="M357" s="198"/>
      <c r="N357" s="199"/>
      <c r="O357" s="66"/>
      <c r="P357" s="66"/>
      <c r="Q357" s="66"/>
      <c r="R357" s="66"/>
      <c r="S357" s="66"/>
      <c r="T357" s="67"/>
      <c r="U357" s="36"/>
      <c r="V357" s="36"/>
      <c r="W357" s="36"/>
      <c r="X357" s="36"/>
      <c r="Y357" s="36"/>
      <c r="Z357" s="36"/>
      <c r="AA357" s="36"/>
      <c r="AB357" s="36"/>
      <c r="AC357" s="36"/>
      <c r="AD357" s="36"/>
      <c r="AE357" s="36"/>
      <c r="AT357" s="19" t="s">
        <v>332</v>
      </c>
      <c r="AU357" s="19" t="s">
        <v>87</v>
      </c>
    </row>
    <row r="358" spans="1:65" s="13" customFormat="1" ht="11.25">
      <c r="B358" s="201"/>
      <c r="C358" s="202"/>
      <c r="D358" s="195" t="s">
        <v>336</v>
      </c>
      <c r="E358" s="203" t="s">
        <v>19</v>
      </c>
      <c r="F358" s="204" t="s">
        <v>817</v>
      </c>
      <c r="G358" s="202"/>
      <c r="H358" s="205">
        <v>20.175000000000001</v>
      </c>
      <c r="I358" s="206"/>
      <c r="J358" s="202"/>
      <c r="K358" s="202"/>
      <c r="L358" s="207"/>
      <c r="M358" s="208"/>
      <c r="N358" s="209"/>
      <c r="O358" s="209"/>
      <c r="P358" s="209"/>
      <c r="Q358" s="209"/>
      <c r="R358" s="209"/>
      <c r="S358" s="209"/>
      <c r="T358" s="210"/>
      <c r="AT358" s="211" t="s">
        <v>336</v>
      </c>
      <c r="AU358" s="211" t="s">
        <v>87</v>
      </c>
      <c r="AV358" s="13" t="s">
        <v>87</v>
      </c>
      <c r="AW358" s="13" t="s">
        <v>37</v>
      </c>
      <c r="AX358" s="13" t="s">
        <v>84</v>
      </c>
      <c r="AY358" s="211" t="s">
        <v>324</v>
      </c>
    </row>
    <row r="359" spans="1:65" s="2" customFormat="1" ht="14.45" customHeight="1">
      <c r="A359" s="36"/>
      <c r="B359" s="37"/>
      <c r="C359" s="182" t="s">
        <v>788</v>
      </c>
      <c r="D359" s="182" t="s">
        <v>326</v>
      </c>
      <c r="E359" s="183" t="s">
        <v>2480</v>
      </c>
      <c r="F359" s="184" t="s">
        <v>2481</v>
      </c>
      <c r="G359" s="185" t="s">
        <v>135</v>
      </c>
      <c r="H359" s="186">
        <v>161.4</v>
      </c>
      <c r="I359" s="187"/>
      <c r="J359" s="188">
        <f>ROUND(I359*H359,2)</f>
        <v>0</v>
      </c>
      <c r="K359" s="184" t="s">
        <v>329</v>
      </c>
      <c r="L359" s="41"/>
      <c r="M359" s="189" t="s">
        <v>19</v>
      </c>
      <c r="N359" s="190" t="s">
        <v>47</v>
      </c>
      <c r="O359" s="66"/>
      <c r="P359" s="191">
        <f>O359*H359</f>
        <v>0</v>
      </c>
      <c r="Q359" s="191">
        <v>5.3800000000000002E-3</v>
      </c>
      <c r="R359" s="191">
        <f>Q359*H359</f>
        <v>0.8683320000000001</v>
      </c>
      <c r="S359" s="191">
        <v>0</v>
      </c>
      <c r="T359" s="192">
        <f>S359*H359</f>
        <v>0</v>
      </c>
      <c r="U359" s="36"/>
      <c r="V359" s="36"/>
      <c r="W359" s="36"/>
      <c r="X359" s="36"/>
      <c r="Y359" s="36"/>
      <c r="Z359" s="36"/>
      <c r="AA359" s="36"/>
      <c r="AB359" s="36"/>
      <c r="AC359" s="36"/>
      <c r="AD359" s="36"/>
      <c r="AE359" s="36"/>
      <c r="AR359" s="193" t="s">
        <v>330</v>
      </c>
      <c r="AT359" s="193" t="s">
        <v>326</v>
      </c>
      <c r="AU359" s="193" t="s">
        <v>87</v>
      </c>
      <c r="AY359" s="19" t="s">
        <v>324</v>
      </c>
      <c r="BE359" s="194">
        <f>IF(N359="základní",J359,0)</f>
        <v>0</v>
      </c>
      <c r="BF359" s="194">
        <f>IF(N359="snížená",J359,0)</f>
        <v>0</v>
      </c>
      <c r="BG359" s="194">
        <f>IF(N359="zákl. přenesená",J359,0)</f>
        <v>0</v>
      </c>
      <c r="BH359" s="194">
        <f>IF(N359="sníž. přenesená",J359,0)</f>
        <v>0</v>
      </c>
      <c r="BI359" s="194">
        <f>IF(N359="nulová",J359,0)</f>
        <v>0</v>
      </c>
      <c r="BJ359" s="19" t="s">
        <v>84</v>
      </c>
      <c r="BK359" s="194">
        <f>ROUND(I359*H359,2)</f>
        <v>0</v>
      </c>
      <c r="BL359" s="19" t="s">
        <v>330</v>
      </c>
      <c r="BM359" s="193" t="s">
        <v>2482</v>
      </c>
    </row>
    <row r="360" spans="1:65" s="2" customFormat="1" ht="11.25">
      <c r="A360" s="36"/>
      <c r="B360" s="37"/>
      <c r="C360" s="38"/>
      <c r="D360" s="195" t="s">
        <v>332</v>
      </c>
      <c r="E360" s="38"/>
      <c r="F360" s="196" t="s">
        <v>2483</v>
      </c>
      <c r="G360" s="38"/>
      <c r="H360" s="38"/>
      <c r="I360" s="197"/>
      <c r="J360" s="38"/>
      <c r="K360" s="38"/>
      <c r="L360" s="41"/>
      <c r="M360" s="198"/>
      <c r="N360" s="199"/>
      <c r="O360" s="66"/>
      <c r="P360" s="66"/>
      <c r="Q360" s="66"/>
      <c r="R360" s="66"/>
      <c r="S360" s="66"/>
      <c r="T360" s="67"/>
      <c r="U360" s="36"/>
      <c r="V360" s="36"/>
      <c r="W360" s="36"/>
      <c r="X360" s="36"/>
      <c r="Y360" s="36"/>
      <c r="Z360" s="36"/>
      <c r="AA360" s="36"/>
      <c r="AB360" s="36"/>
      <c r="AC360" s="36"/>
      <c r="AD360" s="36"/>
      <c r="AE360" s="36"/>
      <c r="AT360" s="19" t="s">
        <v>332</v>
      </c>
      <c r="AU360" s="19" t="s">
        <v>87</v>
      </c>
    </row>
    <row r="361" spans="1:65" s="2" customFormat="1" ht="58.5">
      <c r="A361" s="36"/>
      <c r="B361" s="37"/>
      <c r="C361" s="38"/>
      <c r="D361" s="195" t="s">
        <v>334</v>
      </c>
      <c r="E361" s="38"/>
      <c r="F361" s="200" t="s">
        <v>823</v>
      </c>
      <c r="G361" s="38"/>
      <c r="H361" s="38"/>
      <c r="I361" s="197"/>
      <c r="J361" s="38"/>
      <c r="K361" s="38"/>
      <c r="L361" s="41"/>
      <c r="M361" s="198"/>
      <c r="N361" s="199"/>
      <c r="O361" s="66"/>
      <c r="P361" s="66"/>
      <c r="Q361" s="66"/>
      <c r="R361" s="66"/>
      <c r="S361" s="66"/>
      <c r="T361" s="67"/>
      <c r="U361" s="36"/>
      <c r="V361" s="36"/>
      <c r="W361" s="36"/>
      <c r="X361" s="36"/>
      <c r="Y361" s="36"/>
      <c r="Z361" s="36"/>
      <c r="AA361" s="36"/>
      <c r="AB361" s="36"/>
      <c r="AC361" s="36"/>
      <c r="AD361" s="36"/>
      <c r="AE361" s="36"/>
      <c r="AT361" s="19" t="s">
        <v>334</v>
      </c>
      <c r="AU361" s="19" t="s">
        <v>87</v>
      </c>
    </row>
    <row r="362" spans="1:65" s="13" customFormat="1" ht="11.25">
      <c r="B362" s="201"/>
      <c r="C362" s="202"/>
      <c r="D362" s="195" t="s">
        <v>336</v>
      </c>
      <c r="E362" s="203" t="s">
        <v>19</v>
      </c>
      <c r="F362" s="204" t="s">
        <v>824</v>
      </c>
      <c r="G362" s="202"/>
      <c r="H362" s="205">
        <v>161.4</v>
      </c>
      <c r="I362" s="206"/>
      <c r="J362" s="202"/>
      <c r="K362" s="202"/>
      <c r="L362" s="207"/>
      <c r="M362" s="208"/>
      <c r="N362" s="209"/>
      <c r="O362" s="209"/>
      <c r="P362" s="209"/>
      <c r="Q362" s="209"/>
      <c r="R362" s="209"/>
      <c r="S362" s="209"/>
      <c r="T362" s="210"/>
      <c r="AT362" s="211" t="s">
        <v>336</v>
      </c>
      <c r="AU362" s="211" t="s">
        <v>87</v>
      </c>
      <c r="AV362" s="13" t="s">
        <v>87</v>
      </c>
      <c r="AW362" s="13" t="s">
        <v>37</v>
      </c>
      <c r="AX362" s="13" t="s">
        <v>84</v>
      </c>
      <c r="AY362" s="211" t="s">
        <v>324</v>
      </c>
    </row>
    <row r="363" spans="1:65" s="2" customFormat="1" ht="14.45" customHeight="1">
      <c r="A363" s="36"/>
      <c r="B363" s="37"/>
      <c r="C363" s="182" t="s">
        <v>796</v>
      </c>
      <c r="D363" s="182" t="s">
        <v>326</v>
      </c>
      <c r="E363" s="183" t="s">
        <v>2484</v>
      </c>
      <c r="F363" s="184" t="s">
        <v>2485</v>
      </c>
      <c r="G363" s="185" t="s">
        <v>135</v>
      </c>
      <c r="H363" s="186">
        <v>115.2</v>
      </c>
      <c r="I363" s="187"/>
      <c r="J363" s="188">
        <f>ROUND(I363*H363,2)</f>
        <v>0</v>
      </c>
      <c r="K363" s="184" t="s">
        <v>329</v>
      </c>
      <c r="L363" s="41"/>
      <c r="M363" s="189" t="s">
        <v>19</v>
      </c>
      <c r="N363" s="190" t="s">
        <v>47</v>
      </c>
      <c r="O363" s="66"/>
      <c r="P363" s="191">
        <f>O363*H363</f>
        <v>0</v>
      </c>
      <c r="Q363" s="191">
        <v>0</v>
      </c>
      <c r="R363" s="191">
        <f>Q363*H363</f>
        <v>0</v>
      </c>
      <c r="S363" s="191">
        <v>0</v>
      </c>
      <c r="T363" s="192">
        <f>S363*H363</f>
        <v>0</v>
      </c>
      <c r="U363" s="36"/>
      <c r="V363" s="36"/>
      <c r="W363" s="36"/>
      <c r="X363" s="36"/>
      <c r="Y363" s="36"/>
      <c r="Z363" s="36"/>
      <c r="AA363" s="36"/>
      <c r="AB363" s="36"/>
      <c r="AC363" s="36"/>
      <c r="AD363" s="36"/>
      <c r="AE363" s="36"/>
      <c r="AR363" s="193" t="s">
        <v>330</v>
      </c>
      <c r="AT363" s="193" t="s">
        <v>326</v>
      </c>
      <c r="AU363" s="193" t="s">
        <v>87</v>
      </c>
      <c r="AY363" s="19" t="s">
        <v>324</v>
      </c>
      <c r="BE363" s="194">
        <f>IF(N363="základní",J363,0)</f>
        <v>0</v>
      </c>
      <c r="BF363" s="194">
        <f>IF(N363="snížená",J363,0)</f>
        <v>0</v>
      </c>
      <c r="BG363" s="194">
        <f>IF(N363="zákl. přenesená",J363,0)</f>
        <v>0</v>
      </c>
      <c r="BH363" s="194">
        <f>IF(N363="sníž. přenesená",J363,0)</f>
        <v>0</v>
      </c>
      <c r="BI363" s="194">
        <f>IF(N363="nulová",J363,0)</f>
        <v>0</v>
      </c>
      <c r="BJ363" s="19" t="s">
        <v>84</v>
      </c>
      <c r="BK363" s="194">
        <f>ROUND(I363*H363,2)</f>
        <v>0</v>
      </c>
      <c r="BL363" s="19" t="s">
        <v>330</v>
      </c>
      <c r="BM363" s="193" t="s">
        <v>2486</v>
      </c>
    </row>
    <row r="364" spans="1:65" s="2" customFormat="1" ht="19.5">
      <c r="A364" s="36"/>
      <c r="B364" s="37"/>
      <c r="C364" s="38"/>
      <c r="D364" s="195" t="s">
        <v>332</v>
      </c>
      <c r="E364" s="38"/>
      <c r="F364" s="196" t="s">
        <v>2487</v>
      </c>
      <c r="G364" s="38"/>
      <c r="H364" s="38"/>
      <c r="I364" s="197"/>
      <c r="J364" s="38"/>
      <c r="K364" s="38"/>
      <c r="L364" s="41"/>
      <c r="M364" s="198"/>
      <c r="N364" s="199"/>
      <c r="O364" s="66"/>
      <c r="P364" s="66"/>
      <c r="Q364" s="66"/>
      <c r="R364" s="66"/>
      <c r="S364" s="66"/>
      <c r="T364" s="67"/>
      <c r="U364" s="36"/>
      <c r="V364" s="36"/>
      <c r="W364" s="36"/>
      <c r="X364" s="36"/>
      <c r="Y364" s="36"/>
      <c r="Z364" s="36"/>
      <c r="AA364" s="36"/>
      <c r="AB364" s="36"/>
      <c r="AC364" s="36"/>
      <c r="AD364" s="36"/>
      <c r="AE364" s="36"/>
      <c r="AT364" s="19" t="s">
        <v>332</v>
      </c>
      <c r="AU364" s="19" t="s">
        <v>87</v>
      </c>
    </row>
    <row r="365" spans="1:65" s="2" customFormat="1" ht="58.5">
      <c r="A365" s="36"/>
      <c r="B365" s="37"/>
      <c r="C365" s="38"/>
      <c r="D365" s="195" t="s">
        <v>334</v>
      </c>
      <c r="E365" s="38"/>
      <c r="F365" s="200" t="s">
        <v>2488</v>
      </c>
      <c r="G365" s="38"/>
      <c r="H365" s="38"/>
      <c r="I365" s="197"/>
      <c r="J365" s="38"/>
      <c r="K365" s="38"/>
      <c r="L365" s="41"/>
      <c r="M365" s="198"/>
      <c r="N365" s="199"/>
      <c r="O365" s="66"/>
      <c r="P365" s="66"/>
      <c r="Q365" s="66"/>
      <c r="R365" s="66"/>
      <c r="S365" s="66"/>
      <c r="T365" s="67"/>
      <c r="U365" s="36"/>
      <c r="V365" s="36"/>
      <c r="W365" s="36"/>
      <c r="X365" s="36"/>
      <c r="Y365" s="36"/>
      <c r="Z365" s="36"/>
      <c r="AA365" s="36"/>
      <c r="AB365" s="36"/>
      <c r="AC365" s="36"/>
      <c r="AD365" s="36"/>
      <c r="AE365" s="36"/>
      <c r="AT365" s="19" t="s">
        <v>334</v>
      </c>
      <c r="AU365" s="19" t="s">
        <v>87</v>
      </c>
    </row>
    <row r="366" spans="1:65" s="15" customFormat="1" ht="11.25">
      <c r="B366" s="223"/>
      <c r="C366" s="224"/>
      <c r="D366" s="195" t="s">
        <v>336</v>
      </c>
      <c r="E366" s="225" t="s">
        <v>19</v>
      </c>
      <c r="F366" s="226" t="s">
        <v>2283</v>
      </c>
      <c r="G366" s="224"/>
      <c r="H366" s="225" t="s">
        <v>19</v>
      </c>
      <c r="I366" s="227"/>
      <c r="J366" s="224"/>
      <c r="K366" s="224"/>
      <c r="L366" s="228"/>
      <c r="M366" s="229"/>
      <c r="N366" s="230"/>
      <c r="O366" s="230"/>
      <c r="P366" s="230"/>
      <c r="Q366" s="230"/>
      <c r="R366" s="230"/>
      <c r="S366" s="230"/>
      <c r="T366" s="231"/>
      <c r="AT366" s="232" t="s">
        <v>336</v>
      </c>
      <c r="AU366" s="232" t="s">
        <v>87</v>
      </c>
      <c r="AV366" s="15" t="s">
        <v>84</v>
      </c>
      <c r="AW366" s="15" t="s">
        <v>37</v>
      </c>
      <c r="AX366" s="15" t="s">
        <v>76</v>
      </c>
      <c r="AY366" s="232" t="s">
        <v>324</v>
      </c>
    </row>
    <row r="367" spans="1:65" s="13" customFormat="1" ht="11.25">
      <c r="B367" s="201"/>
      <c r="C367" s="202"/>
      <c r="D367" s="195" t="s">
        <v>336</v>
      </c>
      <c r="E367" s="203" t="s">
        <v>19</v>
      </c>
      <c r="F367" s="204" t="s">
        <v>2489</v>
      </c>
      <c r="G367" s="202"/>
      <c r="H367" s="205">
        <v>15.2</v>
      </c>
      <c r="I367" s="206"/>
      <c r="J367" s="202"/>
      <c r="K367" s="202"/>
      <c r="L367" s="207"/>
      <c r="M367" s="208"/>
      <c r="N367" s="209"/>
      <c r="O367" s="209"/>
      <c r="P367" s="209"/>
      <c r="Q367" s="209"/>
      <c r="R367" s="209"/>
      <c r="S367" s="209"/>
      <c r="T367" s="210"/>
      <c r="AT367" s="211" t="s">
        <v>336</v>
      </c>
      <c r="AU367" s="211" t="s">
        <v>87</v>
      </c>
      <c r="AV367" s="13" t="s">
        <v>87</v>
      </c>
      <c r="AW367" s="13" t="s">
        <v>37</v>
      </c>
      <c r="AX367" s="13" t="s">
        <v>76</v>
      </c>
      <c r="AY367" s="211" t="s">
        <v>324</v>
      </c>
    </row>
    <row r="368" spans="1:65" s="13" customFormat="1" ht="11.25">
      <c r="B368" s="201"/>
      <c r="C368" s="202"/>
      <c r="D368" s="195" t="s">
        <v>336</v>
      </c>
      <c r="E368" s="203" t="s">
        <v>19</v>
      </c>
      <c r="F368" s="204" t="s">
        <v>2465</v>
      </c>
      <c r="G368" s="202"/>
      <c r="H368" s="205">
        <v>100</v>
      </c>
      <c r="I368" s="206"/>
      <c r="J368" s="202"/>
      <c r="K368" s="202"/>
      <c r="L368" s="207"/>
      <c r="M368" s="208"/>
      <c r="N368" s="209"/>
      <c r="O368" s="209"/>
      <c r="P368" s="209"/>
      <c r="Q368" s="209"/>
      <c r="R368" s="209"/>
      <c r="S368" s="209"/>
      <c r="T368" s="210"/>
      <c r="AT368" s="211" t="s">
        <v>336</v>
      </c>
      <c r="AU368" s="211" t="s">
        <v>87</v>
      </c>
      <c r="AV368" s="13" t="s">
        <v>87</v>
      </c>
      <c r="AW368" s="13" t="s">
        <v>37</v>
      </c>
      <c r="AX368" s="13" t="s">
        <v>76</v>
      </c>
      <c r="AY368" s="211" t="s">
        <v>324</v>
      </c>
    </row>
    <row r="369" spans="1:65" s="14" customFormat="1" ht="11.25">
      <c r="B369" s="212"/>
      <c r="C369" s="213"/>
      <c r="D369" s="195" t="s">
        <v>336</v>
      </c>
      <c r="E369" s="214" t="s">
        <v>19</v>
      </c>
      <c r="F369" s="215" t="s">
        <v>349</v>
      </c>
      <c r="G369" s="213"/>
      <c r="H369" s="216">
        <v>115.2</v>
      </c>
      <c r="I369" s="217"/>
      <c r="J369" s="213"/>
      <c r="K369" s="213"/>
      <c r="L369" s="218"/>
      <c r="M369" s="219"/>
      <c r="N369" s="220"/>
      <c r="O369" s="220"/>
      <c r="P369" s="220"/>
      <c r="Q369" s="220"/>
      <c r="R369" s="220"/>
      <c r="S369" s="220"/>
      <c r="T369" s="221"/>
      <c r="AT369" s="222" t="s">
        <v>336</v>
      </c>
      <c r="AU369" s="222" t="s">
        <v>87</v>
      </c>
      <c r="AV369" s="14" t="s">
        <v>330</v>
      </c>
      <c r="AW369" s="14" t="s">
        <v>37</v>
      </c>
      <c r="AX369" s="14" t="s">
        <v>84</v>
      </c>
      <c r="AY369" s="222" t="s">
        <v>324</v>
      </c>
    </row>
    <row r="370" spans="1:65" s="2" customFormat="1" ht="14.45" customHeight="1">
      <c r="A370" s="36"/>
      <c r="B370" s="37"/>
      <c r="C370" s="182" t="s">
        <v>803</v>
      </c>
      <c r="D370" s="182" t="s">
        <v>326</v>
      </c>
      <c r="E370" s="183" t="s">
        <v>2490</v>
      </c>
      <c r="F370" s="184" t="s">
        <v>2491</v>
      </c>
      <c r="G370" s="185" t="s">
        <v>186</v>
      </c>
      <c r="H370" s="186">
        <v>671.5</v>
      </c>
      <c r="I370" s="187"/>
      <c r="J370" s="188">
        <f>ROUND(I370*H370,2)</f>
        <v>0</v>
      </c>
      <c r="K370" s="184" t="s">
        <v>329</v>
      </c>
      <c r="L370" s="41"/>
      <c r="M370" s="189" t="s">
        <v>19</v>
      </c>
      <c r="N370" s="190" t="s">
        <v>47</v>
      </c>
      <c r="O370" s="66"/>
      <c r="P370" s="191">
        <f>O370*H370</f>
        <v>0</v>
      </c>
      <c r="Q370" s="191">
        <v>1.2E-4</v>
      </c>
      <c r="R370" s="191">
        <f>Q370*H370</f>
        <v>8.0579999999999999E-2</v>
      </c>
      <c r="S370" s="191">
        <v>0</v>
      </c>
      <c r="T370" s="192">
        <f>S370*H370</f>
        <v>0</v>
      </c>
      <c r="U370" s="36"/>
      <c r="V370" s="36"/>
      <c r="W370" s="36"/>
      <c r="X370" s="36"/>
      <c r="Y370" s="36"/>
      <c r="Z370" s="36"/>
      <c r="AA370" s="36"/>
      <c r="AB370" s="36"/>
      <c r="AC370" s="36"/>
      <c r="AD370" s="36"/>
      <c r="AE370" s="36"/>
      <c r="AR370" s="193" t="s">
        <v>330</v>
      </c>
      <c r="AT370" s="193" t="s">
        <v>326</v>
      </c>
      <c r="AU370" s="193" t="s">
        <v>87</v>
      </c>
      <c r="AY370" s="19" t="s">
        <v>324</v>
      </c>
      <c r="BE370" s="194">
        <f>IF(N370="základní",J370,0)</f>
        <v>0</v>
      </c>
      <c r="BF370" s="194">
        <f>IF(N370="snížená",J370,0)</f>
        <v>0</v>
      </c>
      <c r="BG370" s="194">
        <f>IF(N370="zákl. přenesená",J370,0)</f>
        <v>0</v>
      </c>
      <c r="BH370" s="194">
        <f>IF(N370="sníž. přenesená",J370,0)</f>
        <v>0</v>
      </c>
      <c r="BI370" s="194">
        <f>IF(N370="nulová",J370,0)</f>
        <v>0</v>
      </c>
      <c r="BJ370" s="19" t="s">
        <v>84</v>
      </c>
      <c r="BK370" s="194">
        <f>ROUND(I370*H370,2)</f>
        <v>0</v>
      </c>
      <c r="BL370" s="19" t="s">
        <v>330</v>
      </c>
      <c r="BM370" s="193" t="s">
        <v>2492</v>
      </c>
    </row>
    <row r="371" spans="1:65" s="2" customFormat="1" ht="11.25">
      <c r="A371" s="36"/>
      <c r="B371" s="37"/>
      <c r="C371" s="38"/>
      <c r="D371" s="195" t="s">
        <v>332</v>
      </c>
      <c r="E371" s="38"/>
      <c r="F371" s="196" t="s">
        <v>2493</v>
      </c>
      <c r="G371" s="38"/>
      <c r="H371" s="38"/>
      <c r="I371" s="197"/>
      <c r="J371" s="38"/>
      <c r="K371" s="38"/>
      <c r="L371" s="41"/>
      <c r="M371" s="198"/>
      <c r="N371" s="199"/>
      <c r="O371" s="66"/>
      <c r="P371" s="66"/>
      <c r="Q371" s="66"/>
      <c r="R371" s="66"/>
      <c r="S371" s="66"/>
      <c r="T371" s="67"/>
      <c r="U371" s="36"/>
      <c r="V371" s="36"/>
      <c r="W371" s="36"/>
      <c r="X371" s="36"/>
      <c r="Y371" s="36"/>
      <c r="Z371" s="36"/>
      <c r="AA371" s="36"/>
      <c r="AB371" s="36"/>
      <c r="AC371" s="36"/>
      <c r="AD371" s="36"/>
      <c r="AE371" s="36"/>
      <c r="AT371" s="19" t="s">
        <v>332</v>
      </c>
      <c r="AU371" s="19" t="s">
        <v>87</v>
      </c>
    </row>
    <row r="372" spans="1:65" s="13" customFormat="1" ht="11.25">
      <c r="B372" s="201"/>
      <c r="C372" s="202"/>
      <c r="D372" s="195" t="s">
        <v>336</v>
      </c>
      <c r="E372" s="203" t="s">
        <v>19</v>
      </c>
      <c r="F372" s="204" t="s">
        <v>2494</v>
      </c>
      <c r="G372" s="202"/>
      <c r="H372" s="205">
        <v>671.5</v>
      </c>
      <c r="I372" s="206"/>
      <c r="J372" s="202"/>
      <c r="K372" s="202"/>
      <c r="L372" s="207"/>
      <c r="M372" s="208"/>
      <c r="N372" s="209"/>
      <c r="O372" s="209"/>
      <c r="P372" s="209"/>
      <c r="Q372" s="209"/>
      <c r="R372" s="209"/>
      <c r="S372" s="209"/>
      <c r="T372" s="210"/>
      <c r="AT372" s="211" t="s">
        <v>336</v>
      </c>
      <c r="AU372" s="211" t="s">
        <v>87</v>
      </c>
      <c r="AV372" s="13" t="s">
        <v>87</v>
      </c>
      <c r="AW372" s="13" t="s">
        <v>37</v>
      </c>
      <c r="AX372" s="13" t="s">
        <v>84</v>
      </c>
      <c r="AY372" s="211" t="s">
        <v>324</v>
      </c>
    </row>
    <row r="373" spans="1:65" s="2" customFormat="1" ht="14.45" customHeight="1">
      <c r="A373" s="36"/>
      <c r="B373" s="37"/>
      <c r="C373" s="182" t="s">
        <v>813</v>
      </c>
      <c r="D373" s="255" t="s">
        <v>326</v>
      </c>
      <c r="E373" s="183" t="s">
        <v>2495</v>
      </c>
      <c r="F373" s="184" t="s">
        <v>2496</v>
      </c>
      <c r="G373" s="185" t="s">
        <v>186</v>
      </c>
      <c r="H373" s="186">
        <v>30</v>
      </c>
      <c r="I373" s="187"/>
      <c r="J373" s="188">
        <f>ROUND(I373*H373,2)</f>
        <v>0</v>
      </c>
      <c r="K373" s="184" t="s">
        <v>329</v>
      </c>
      <c r="L373" s="41"/>
      <c r="M373" s="189" t="s">
        <v>19</v>
      </c>
      <c r="N373" s="190" t="s">
        <v>47</v>
      </c>
      <c r="O373" s="66"/>
      <c r="P373" s="191">
        <f>O373*H373</f>
        <v>0</v>
      </c>
      <c r="Q373" s="191">
        <v>1.6000000000000001E-4</v>
      </c>
      <c r="R373" s="191">
        <f>Q373*H373</f>
        <v>4.8000000000000004E-3</v>
      </c>
      <c r="S373" s="191">
        <v>0</v>
      </c>
      <c r="T373" s="192">
        <f>S373*H373</f>
        <v>0</v>
      </c>
      <c r="U373" s="36"/>
      <c r="V373" s="36"/>
      <c r="W373" s="36"/>
      <c r="X373" s="36"/>
      <c r="Y373" s="36"/>
      <c r="Z373" s="36"/>
      <c r="AA373" s="36"/>
      <c r="AB373" s="36"/>
      <c r="AC373" s="36"/>
      <c r="AD373" s="36"/>
      <c r="AE373" s="36"/>
      <c r="AR373" s="193" t="s">
        <v>330</v>
      </c>
      <c r="AT373" s="193" t="s">
        <v>326</v>
      </c>
      <c r="AU373" s="193" t="s">
        <v>87</v>
      </c>
      <c r="AY373" s="19" t="s">
        <v>324</v>
      </c>
      <c r="BE373" s="194">
        <f>IF(N373="základní",J373,0)</f>
        <v>0</v>
      </c>
      <c r="BF373" s="194">
        <f>IF(N373="snížená",J373,0)</f>
        <v>0</v>
      </c>
      <c r="BG373" s="194">
        <f>IF(N373="zákl. přenesená",J373,0)</f>
        <v>0</v>
      </c>
      <c r="BH373" s="194">
        <f>IF(N373="sníž. přenesená",J373,0)</f>
        <v>0</v>
      </c>
      <c r="BI373" s="194">
        <f>IF(N373="nulová",J373,0)</f>
        <v>0</v>
      </c>
      <c r="BJ373" s="19" t="s">
        <v>84</v>
      </c>
      <c r="BK373" s="194">
        <f>ROUND(I373*H373,2)</f>
        <v>0</v>
      </c>
      <c r="BL373" s="19" t="s">
        <v>330</v>
      </c>
      <c r="BM373" s="193" t="s">
        <v>2497</v>
      </c>
    </row>
    <row r="374" spans="1:65" s="2" customFormat="1" ht="11.25">
      <c r="A374" s="36"/>
      <c r="B374" s="37"/>
      <c r="C374" s="38"/>
      <c r="D374" s="195" t="s">
        <v>332</v>
      </c>
      <c r="E374" s="38"/>
      <c r="F374" s="196" t="s">
        <v>2498</v>
      </c>
      <c r="G374" s="38"/>
      <c r="H374" s="38"/>
      <c r="I374" s="197"/>
      <c r="J374" s="38"/>
      <c r="K374" s="38"/>
      <c r="L374" s="41"/>
      <c r="M374" s="198"/>
      <c r="N374" s="199"/>
      <c r="O374" s="66"/>
      <c r="P374" s="66"/>
      <c r="Q374" s="66"/>
      <c r="R374" s="66"/>
      <c r="S374" s="66"/>
      <c r="T374" s="67"/>
      <c r="U374" s="36"/>
      <c r="V374" s="36"/>
      <c r="W374" s="36"/>
      <c r="X374" s="36"/>
      <c r="Y374" s="36"/>
      <c r="Z374" s="36"/>
      <c r="AA374" s="36"/>
      <c r="AB374" s="36"/>
      <c r="AC374" s="36"/>
      <c r="AD374" s="36"/>
      <c r="AE374" s="36"/>
      <c r="AT374" s="19" t="s">
        <v>332</v>
      </c>
      <c r="AU374" s="19" t="s">
        <v>87</v>
      </c>
    </row>
    <row r="375" spans="1:65" s="2" customFormat="1" ht="19.5">
      <c r="A375" s="36"/>
      <c r="B375" s="37"/>
      <c r="C375" s="38"/>
      <c r="D375" s="195" t="s">
        <v>727</v>
      </c>
      <c r="E375" s="38"/>
      <c r="F375" s="200" t="s">
        <v>851</v>
      </c>
      <c r="G375" s="38"/>
      <c r="H375" s="38"/>
      <c r="I375" s="197"/>
      <c r="J375" s="38"/>
      <c r="K375" s="38"/>
      <c r="L375" s="41"/>
      <c r="M375" s="198"/>
      <c r="N375" s="199"/>
      <c r="O375" s="66"/>
      <c r="P375" s="66"/>
      <c r="Q375" s="66"/>
      <c r="R375" s="66"/>
      <c r="S375" s="66"/>
      <c r="T375" s="67"/>
      <c r="U375" s="36"/>
      <c r="V375" s="36"/>
      <c r="W375" s="36"/>
      <c r="X375" s="36"/>
      <c r="Y375" s="36"/>
      <c r="Z375" s="36"/>
      <c r="AA375" s="36"/>
      <c r="AB375" s="36"/>
      <c r="AC375" s="36"/>
      <c r="AD375" s="36"/>
      <c r="AE375" s="36"/>
      <c r="AT375" s="19" t="s">
        <v>727</v>
      </c>
      <c r="AU375" s="19" t="s">
        <v>87</v>
      </c>
    </row>
    <row r="376" spans="1:65" s="13" customFormat="1" ht="11.25">
      <c r="B376" s="201"/>
      <c r="C376" s="202"/>
      <c r="D376" s="195" t="s">
        <v>336</v>
      </c>
      <c r="E376" s="203" t="s">
        <v>19</v>
      </c>
      <c r="F376" s="204" t="s">
        <v>2499</v>
      </c>
      <c r="G376" s="202"/>
      <c r="H376" s="205">
        <v>30</v>
      </c>
      <c r="I376" s="206"/>
      <c r="J376" s="202"/>
      <c r="K376" s="202"/>
      <c r="L376" s="207"/>
      <c r="M376" s="208"/>
      <c r="N376" s="209"/>
      <c r="O376" s="209"/>
      <c r="P376" s="209"/>
      <c r="Q376" s="209"/>
      <c r="R376" s="209"/>
      <c r="S376" s="209"/>
      <c r="T376" s="210"/>
      <c r="AT376" s="211" t="s">
        <v>336</v>
      </c>
      <c r="AU376" s="211" t="s">
        <v>87</v>
      </c>
      <c r="AV376" s="13" t="s">
        <v>87</v>
      </c>
      <c r="AW376" s="13" t="s">
        <v>37</v>
      </c>
      <c r="AX376" s="13" t="s">
        <v>84</v>
      </c>
      <c r="AY376" s="211" t="s">
        <v>324</v>
      </c>
    </row>
    <row r="377" spans="1:65" s="2" customFormat="1" ht="14.45" customHeight="1">
      <c r="A377" s="36"/>
      <c r="B377" s="37"/>
      <c r="C377" s="182" t="s">
        <v>818</v>
      </c>
      <c r="D377" s="255" t="s">
        <v>326</v>
      </c>
      <c r="E377" s="183" t="s">
        <v>2500</v>
      </c>
      <c r="F377" s="184" t="s">
        <v>2501</v>
      </c>
      <c r="G377" s="185" t="s">
        <v>186</v>
      </c>
      <c r="H377" s="186">
        <v>90</v>
      </c>
      <c r="I377" s="187"/>
      <c r="J377" s="188">
        <f>ROUND(I377*H377,2)</f>
        <v>0</v>
      </c>
      <c r="K377" s="184" t="s">
        <v>329</v>
      </c>
      <c r="L377" s="41"/>
      <c r="M377" s="189" t="s">
        <v>19</v>
      </c>
      <c r="N377" s="190" t="s">
        <v>47</v>
      </c>
      <c r="O377" s="66"/>
      <c r="P377" s="191">
        <f>O377*H377</f>
        <v>0</v>
      </c>
      <c r="Q377" s="191">
        <v>3.4000000000000002E-4</v>
      </c>
      <c r="R377" s="191">
        <f>Q377*H377</f>
        <v>3.0600000000000002E-2</v>
      </c>
      <c r="S377" s="191">
        <v>0</v>
      </c>
      <c r="T377" s="192">
        <f>S377*H377</f>
        <v>0</v>
      </c>
      <c r="U377" s="36"/>
      <c r="V377" s="36"/>
      <c r="W377" s="36"/>
      <c r="X377" s="36"/>
      <c r="Y377" s="36"/>
      <c r="Z377" s="36"/>
      <c r="AA377" s="36"/>
      <c r="AB377" s="36"/>
      <c r="AC377" s="36"/>
      <c r="AD377" s="36"/>
      <c r="AE377" s="36"/>
      <c r="AR377" s="193" t="s">
        <v>330</v>
      </c>
      <c r="AT377" s="193" t="s">
        <v>326</v>
      </c>
      <c r="AU377" s="193" t="s">
        <v>87</v>
      </c>
      <c r="AY377" s="19" t="s">
        <v>324</v>
      </c>
      <c r="BE377" s="194">
        <f>IF(N377="základní",J377,0)</f>
        <v>0</v>
      </c>
      <c r="BF377" s="194">
        <f>IF(N377="snížená",J377,0)</f>
        <v>0</v>
      </c>
      <c r="BG377" s="194">
        <f>IF(N377="zákl. přenesená",J377,0)</f>
        <v>0</v>
      </c>
      <c r="BH377" s="194">
        <f>IF(N377="sníž. přenesená",J377,0)</f>
        <v>0</v>
      </c>
      <c r="BI377" s="194">
        <f>IF(N377="nulová",J377,0)</f>
        <v>0</v>
      </c>
      <c r="BJ377" s="19" t="s">
        <v>84</v>
      </c>
      <c r="BK377" s="194">
        <f>ROUND(I377*H377,2)</f>
        <v>0</v>
      </c>
      <c r="BL377" s="19" t="s">
        <v>330</v>
      </c>
      <c r="BM377" s="193" t="s">
        <v>2502</v>
      </c>
    </row>
    <row r="378" spans="1:65" s="2" customFormat="1" ht="11.25">
      <c r="A378" s="36"/>
      <c r="B378" s="37"/>
      <c r="C378" s="38"/>
      <c r="D378" s="195" t="s">
        <v>332</v>
      </c>
      <c r="E378" s="38"/>
      <c r="F378" s="196" t="s">
        <v>2503</v>
      </c>
      <c r="G378" s="38"/>
      <c r="H378" s="38"/>
      <c r="I378" s="197"/>
      <c r="J378" s="38"/>
      <c r="K378" s="38"/>
      <c r="L378" s="41"/>
      <c r="M378" s="198"/>
      <c r="N378" s="199"/>
      <c r="O378" s="66"/>
      <c r="P378" s="66"/>
      <c r="Q378" s="66"/>
      <c r="R378" s="66"/>
      <c r="S378" s="66"/>
      <c r="T378" s="67"/>
      <c r="U378" s="36"/>
      <c r="V378" s="36"/>
      <c r="W378" s="36"/>
      <c r="X378" s="36"/>
      <c r="Y378" s="36"/>
      <c r="Z378" s="36"/>
      <c r="AA378" s="36"/>
      <c r="AB378" s="36"/>
      <c r="AC378" s="36"/>
      <c r="AD378" s="36"/>
      <c r="AE378" s="36"/>
      <c r="AT378" s="19" t="s">
        <v>332</v>
      </c>
      <c r="AU378" s="19" t="s">
        <v>87</v>
      </c>
    </row>
    <row r="379" spans="1:65" s="2" customFormat="1" ht="19.5">
      <c r="A379" s="36"/>
      <c r="B379" s="37"/>
      <c r="C379" s="38"/>
      <c r="D379" s="195" t="s">
        <v>727</v>
      </c>
      <c r="E379" s="38"/>
      <c r="F379" s="200" t="s">
        <v>851</v>
      </c>
      <c r="G379" s="38"/>
      <c r="H379" s="38"/>
      <c r="I379" s="197"/>
      <c r="J379" s="38"/>
      <c r="K379" s="38"/>
      <c r="L379" s="41"/>
      <c r="M379" s="198"/>
      <c r="N379" s="199"/>
      <c r="O379" s="66"/>
      <c r="P379" s="66"/>
      <c r="Q379" s="66"/>
      <c r="R379" s="66"/>
      <c r="S379" s="66"/>
      <c r="T379" s="67"/>
      <c r="U379" s="36"/>
      <c r="V379" s="36"/>
      <c r="W379" s="36"/>
      <c r="X379" s="36"/>
      <c r="Y379" s="36"/>
      <c r="Z379" s="36"/>
      <c r="AA379" s="36"/>
      <c r="AB379" s="36"/>
      <c r="AC379" s="36"/>
      <c r="AD379" s="36"/>
      <c r="AE379" s="36"/>
      <c r="AT379" s="19" t="s">
        <v>727</v>
      </c>
      <c r="AU379" s="19" t="s">
        <v>87</v>
      </c>
    </row>
    <row r="380" spans="1:65" s="15" customFormat="1" ht="11.25">
      <c r="B380" s="223"/>
      <c r="C380" s="224"/>
      <c r="D380" s="195" t="s">
        <v>336</v>
      </c>
      <c r="E380" s="225" t="s">
        <v>19</v>
      </c>
      <c r="F380" s="226" t="s">
        <v>2504</v>
      </c>
      <c r="G380" s="224"/>
      <c r="H380" s="225" t="s">
        <v>19</v>
      </c>
      <c r="I380" s="227"/>
      <c r="J380" s="224"/>
      <c r="K380" s="224"/>
      <c r="L380" s="228"/>
      <c r="M380" s="229"/>
      <c r="N380" s="230"/>
      <c r="O380" s="230"/>
      <c r="P380" s="230"/>
      <c r="Q380" s="230"/>
      <c r="R380" s="230"/>
      <c r="S380" s="230"/>
      <c r="T380" s="231"/>
      <c r="AT380" s="232" t="s">
        <v>336</v>
      </c>
      <c r="AU380" s="232" t="s">
        <v>87</v>
      </c>
      <c r="AV380" s="15" t="s">
        <v>84</v>
      </c>
      <c r="AW380" s="15" t="s">
        <v>37</v>
      </c>
      <c r="AX380" s="15" t="s">
        <v>76</v>
      </c>
      <c r="AY380" s="232" t="s">
        <v>324</v>
      </c>
    </row>
    <row r="381" spans="1:65" s="15" customFormat="1" ht="11.25">
      <c r="B381" s="223"/>
      <c r="C381" s="224"/>
      <c r="D381" s="195" t="s">
        <v>336</v>
      </c>
      <c r="E381" s="225" t="s">
        <v>19</v>
      </c>
      <c r="F381" s="226" t="s">
        <v>2505</v>
      </c>
      <c r="G381" s="224"/>
      <c r="H381" s="225" t="s">
        <v>19</v>
      </c>
      <c r="I381" s="227"/>
      <c r="J381" s="224"/>
      <c r="K381" s="224"/>
      <c r="L381" s="228"/>
      <c r="M381" s="229"/>
      <c r="N381" s="230"/>
      <c r="O381" s="230"/>
      <c r="P381" s="230"/>
      <c r="Q381" s="230"/>
      <c r="R381" s="230"/>
      <c r="S381" s="230"/>
      <c r="T381" s="231"/>
      <c r="AT381" s="232" t="s">
        <v>336</v>
      </c>
      <c r="AU381" s="232" t="s">
        <v>87</v>
      </c>
      <c r="AV381" s="15" t="s">
        <v>84</v>
      </c>
      <c r="AW381" s="15" t="s">
        <v>37</v>
      </c>
      <c r="AX381" s="15" t="s">
        <v>76</v>
      </c>
      <c r="AY381" s="232" t="s">
        <v>324</v>
      </c>
    </row>
    <row r="382" spans="1:65" s="13" customFormat="1" ht="11.25">
      <c r="B382" s="201"/>
      <c r="C382" s="202"/>
      <c r="D382" s="195" t="s">
        <v>336</v>
      </c>
      <c r="E382" s="203" t="s">
        <v>19</v>
      </c>
      <c r="F382" s="204" t="s">
        <v>2506</v>
      </c>
      <c r="G382" s="202"/>
      <c r="H382" s="205">
        <v>45</v>
      </c>
      <c r="I382" s="206"/>
      <c r="J382" s="202"/>
      <c r="K382" s="202"/>
      <c r="L382" s="207"/>
      <c r="M382" s="208"/>
      <c r="N382" s="209"/>
      <c r="O382" s="209"/>
      <c r="P382" s="209"/>
      <c r="Q382" s="209"/>
      <c r="R382" s="209"/>
      <c r="S382" s="209"/>
      <c r="T382" s="210"/>
      <c r="AT382" s="211" t="s">
        <v>336</v>
      </c>
      <c r="AU382" s="211" t="s">
        <v>87</v>
      </c>
      <c r="AV382" s="13" t="s">
        <v>87</v>
      </c>
      <c r="AW382" s="13" t="s">
        <v>37</v>
      </c>
      <c r="AX382" s="13" t="s">
        <v>76</v>
      </c>
      <c r="AY382" s="211" t="s">
        <v>324</v>
      </c>
    </row>
    <row r="383" spans="1:65" s="13" customFormat="1" ht="11.25">
      <c r="B383" s="201"/>
      <c r="C383" s="202"/>
      <c r="D383" s="195" t="s">
        <v>336</v>
      </c>
      <c r="E383" s="203" t="s">
        <v>19</v>
      </c>
      <c r="F383" s="204" t="s">
        <v>2507</v>
      </c>
      <c r="G383" s="202"/>
      <c r="H383" s="205">
        <v>45</v>
      </c>
      <c r="I383" s="206"/>
      <c r="J383" s="202"/>
      <c r="K383" s="202"/>
      <c r="L383" s="207"/>
      <c r="M383" s="208"/>
      <c r="N383" s="209"/>
      <c r="O383" s="209"/>
      <c r="P383" s="209"/>
      <c r="Q383" s="209"/>
      <c r="R383" s="209"/>
      <c r="S383" s="209"/>
      <c r="T383" s="210"/>
      <c r="AT383" s="211" t="s">
        <v>336</v>
      </c>
      <c r="AU383" s="211" t="s">
        <v>87</v>
      </c>
      <c r="AV383" s="13" t="s">
        <v>87</v>
      </c>
      <c r="AW383" s="13" t="s">
        <v>37</v>
      </c>
      <c r="AX383" s="13" t="s">
        <v>76</v>
      </c>
      <c r="AY383" s="211" t="s">
        <v>324</v>
      </c>
    </row>
    <row r="384" spans="1:65" s="14" customFormat="1" ht="11.25">
      <c r="B384" s="212"/>
      <c r="C384" s="213"/>
      <c r="D384" s="195" t="s">
        <v>336</v>
      </c>
      <c r="E384" s="214" t="s">
        <v>2251</v>
      </c>
      <c r="F384" s="215" t="s">
        <v>349</v>
      </c>
      <c r="G384" s="213"/>
      <c r="H384" s="216">
        <v>90</v>
      </c>
      <c r="I384" s="217"/>
      <c r="J384" s="213"/>
      <c r="K384" s="213"/>
      <c r="L384" s="218"/>
      <c r="M384" s="219"/>
      <c r="N384" s="220"/>
      <c r="O384" s="220"/>
      <c r="P384" s="220"/>
      <c r="Q384" s="220"/>
      <c r="R384" s="220"/>
      <c r="S384" s="220"/>
      <c r="T384" s="221"/>
      <c r="AT384" s="222" t="s">
        <v>336</v>
      </c>
      <c r="AU384" s="222" t="s">
        <v>87</v>
      </c>
      <c r="AV384" s="14" t="s">
        <v>330</v>
      </c>
      <c r="AW384" s="14" t="s">
        <v>37</v>
      </c>
      <c r="AX384" s="14" t="s">
        <v>84</v>
      </c>
      <c r="AY384" s="222" t="s">
        <v>324</v>
      </c>
    </row>
    <row r="385" spans="1:65" s="2" customFormat="1" ht="24.2" customHeight="1">
      <c r="A385" s="36"/>
      <c r="B385" s="37"/>
      <c r="C385" s="182" t="s">
        <v>825</v>
      </c>
      <c r="D385" s="255" t="s">
        <v>326</v>
      </c>
      <c r="E385" s="183" t="s">
        <v>2508</v>
      </c>
      <c r="F385" s="184" t="s">
        <v>2509</v>
      </c>
      <c r="G385" s="185" t="s">
        <v>186</v>
      </c>
      <c r="H385" s="186">
        <v>10</v>
      </c>
      <c r="I385" s="187"/>
      <c r="J385" s="188">
        <f>ROUND(I385*H385,2)</f>
        <v>0</v>
      </c>
      <c r="K385" s="184" t="s">
        <v>19</v>
      </c>
      <c r="L385" s="41"/>
      <c r="M385" s="189" t="s">
        <v>19</v>
      </c>
      <c r="N385" s="190" t="s">
        <v>47</v>
      </c>
      <c r="O385" s="66"/>
      <c r="P385" s="191">
        <f>O385*H385</f>
        <v>0</v>
      </c>
      <c r="Q385" s="191">
        <v>0</v>
      </c>
      <c r="R385" s="191">
        <f>Q385*H385</f>
        <v>0</v>
      </c>
      <c r="S385" s="191">
        <v>0</v>
      </c>
      <c r="T385" s="192">
        <f>S385*H385</f>
        <v>0</v>
      </c>
      <c r="U385" s="36"/>
      <c r="V385" s="36"/>
      <c r="W385" s="36"/>
      <c r="X385" s="36"/>
      <c r="Y385" s="36"/>
      <c r="Z385" s="36"/>
      <c r="AA385" s="36"/>
      <c r="AB385" s="36"/>
      <c r="AC385" s="36"/>
      <c r="AD385" s="36"/>
      <c r="AE385" s="36"/>
      <c r="AR385" s="193" t="s">
        <v>330</v>
      </c>
      <c r="AT385" s="193" t="s">
        <v>326</v>
      </c>
      <c r="AU385" s="193" t="s">
        <v>87</v>
      </c>
      <c r="AY385" s="19" t="s">
        <v>324</v>
      </c>
      <c r="BE385" s="194">
        <f>IF(N385="základní",J385,0)</f>
        <v>0</v>
      </c>
      <c r="BF385" s="194">
        <f>IF(N385="snížená",J385,0)</f>
        <v>0</v>
      </c>
      <c r="BG385" s="194">
        <f>IF(N385="zákl. přenesená",J385,0)</f>
        <v>0</v>
      </c>
      <c r="BH385" s="194">
        <f>IF(N385="sníž. přenesená",J385,0)</f>
        <v>0</v>
      </c>
      <c r="BI385" s="194">
        <f>IF(N385="nulová",J385,0)</f>
        <v>0</v>
      </c>
      <c r="BJ385" s="19" t="s">
        <v>84</v>
      </c>
      <c r="BK385" s="194">
        <f>ROUND(I385*H385,2)</f>
        <v>0</v>
      </c>
      <c r="BL385" s="19" t="s">
        <v>330</v>
      </c>
      <c r="BM385" s="193" t="s">
        <v>2510</v>
      </c>
    </row>
    <row r="386" spans="1:65" s="2" customFormat="1" ht="11.25">
      <c r="A386" s="36"/>
      <c r="B386" s="37"/>
      <c r="C386" s="38"/>
      <c r="D386" s="195" t="s">
        <v>332</v>
      </c>
      <c r="E386" s="38"/>
      <c r="F386" s="196" t="s">
        <v>2509</v>
      </c>
      <c r="G386" s="38"/>
      <c r="H386" s="38"/>
      <c r="I386" s="197"/>
      <c r="J386" s="38"/>
      <c r="K386" s="38"/>
      <c r="L386" s="41"/>
      <c r="M386" s="198"/>
      <c r="N386" s="199"/>
      <c r="O386" s="66"/>
      <c r="P386" s="66"/>
      <c r="Q386" s="66"/>
      <c r="R386" s="66"/>
      <c r="S386" s="66"/>
      <c r="T386" s="67"/>
      <c r="U386" s="36"/>
      <c r="V386" s="36"/>
      <c r="W386" s="36"/>
      <c r="X386" s="36"/>
      <c r="Y386" s="36"/>
      <c r="Z386" s="36"/>
      <c r="AA386" s="36"/>
      <c r="AB386" s="36"/>
      <c r="AC386" s="36"/>
      <c r="AD386" s="36"/>
      <c r="AE386" s="36"/>
      <c r="AT386" s="19" t="s">
        <v>332</v>
      </c>
      <c r="AU386" s="19" t="s">
        <v>87</v>
      </c>
    </row>
    <row r="387" spans="1:65" s="13" customFormat="1" ht="11.25">
      <c r="B387" s="201"/>
      <c r="C387" s="202"/>
      <c r="D387" s="195" t="s">
        <v>336</v>
      </c>
      <c r="E387" s="203" t="s">
        <v>19</v>
      </c>
      <c r="F387" s="204" t="s">
        <v>2511</v>
      </c>
      <c r="G387" s="202"/>
      <c r="H387" s="205">
        <v>10</v>
      </c>
      <c r="I387" s="206"/>
      <c r="J387" s="202"/>
      <c r="K387" s="202"/>
      <c r="L387" s="207"/>
      <c r="M387" s="208"/>
      <c r="N387" s="209"/>
      <c r="O387" s="209"/>
      <c r="P387" s="209"/>
      <c r="Q387" s="209"/>
      <c r="R387" s="209"/>
      <c r="S387" s="209"/>
      <c r="T387" s="210"/>
      <c r="AT387" s="211" t="s">
        <v>336</v>
      </c>
      <c r="AU387" s="211" t="s">
        <v>87</v>
      </c>
      <c r="AV387" s="13" t="s">
        <v>87</v>
      </c>
      <c r="AW387" s="13" t="s">
        <v>37</v>
      </c>
      <c r="AX387" s="13" t="s">
        <v>84</v>
      </c>
      <c r="AY387" s="211" t="s">
        <v>324</v>
      </c>
    </row>
    <row r="388" spans="1:65" s="2" customFormat="1" ht="14.45" customHeight="1">
      <c r="A388" s="36"/>
      <c r="B388" s="37"/>
      <c r="C388" s="182" t="s">
        <v>833</v>
      </c>
      <c r="D388" s="255" t="s">
        <v>326</v>
      </c>
      <c r="E388" s="183" t="s">
        <v>847</v>
      </c>
      <c r="F388" s="184" t="s">
        <v>848</v>
      </c>
      <c r="G388" s="185" t="s">
        <v>186</v>
      </c>
      <c r="H388" s="186">
        <v>797.5</v>
      </c>
      <c r="I388" s="187"/>
      <c r="J388" s="188">
        <f>ROUND(I388*H388,2)</f>
        <v>0</v>
      </c>
      <c r="K388" s="184" t="s">
        <v>329</v>
      </c>
      <c r="L388" s="41"/>
      <c r="M388" s="189" t="s">
        <v>19</v>
      </c>
      <c r="N388" s="190" t="s">
        <v>47</v>
      </c>
      <c r="O388" s="66"/>
      <c r="P388" s="191">
        <f>O388*H388</f>
        <v>0</v>
      </c>
      <c r="Q388" s="191">
        <v>5.1999999999999995E-4</v>
      </c>
      <c r="R388" s="191">
        <f>Q388*H388</f>
        <v>0.41469999999999996</v>
      </c>
      <c r="S388" s="191">
        <v>0</v>
      </c>
      <c r="T388" s="192">
        <f>S388*H388</f>
        <v>0</v>
      </c>
      <c r="U388" s="36"/>
      <c r="V388" s="36"/>
      <c r="W388" s="36"/>
      <c r="X388" s="36"/>
      <c r="Y388" s="36"/>
      <c r="Z388" s="36"/>
      <c r="AA388" s="36"/>
      <c r="AB388" s="36"/>
      <c r="AC388" s="36"/>
      <c r="AD388" s="36"/>
      <c r="AE388" s="36"/>
      <c r="AR388" s="193" t="s">
        <v>330</v>
      </c>
      <c r="AT388" s="193" t="s">
        <v>326</v>
      </c>
      <c r="AU388" s="193" t="s">
        <v>87</v>
      </c>
      <c r="AY388" s="19" t="s">
        <v>324</v>
      </c>
      <c r="BE388" s="194">
        <f>IF(N388="základní",J388,0)</f>
        <v>0</v>
      </c>
      <c r="BF388" s="194">
        <f>IF(N388="snížená",J388,0)</f>
        <v>0</v>
      </c>
      <c r="BG388" s="194">
        <f>IF(N388="zákl. přenesená",J388,0)</f>
        <v>0</v>
      </c>
      <c r="BH388" s="194">
        <f>IF(N388="sníž. přenesená",J388,0)</f>
        <v>0</v>
      </c>
      <c r="BI388" s="194">
        <f>IF(N388="nulová",J388,0)</f>
        <v>0</v>
      </c>
      <c r="BJ388" s="19" t="s">
        <v>84</v>
      </c>
      <c r="BK388" s="194">
        <f>ROUND(I388*H388,2)</f>
        <v>0</v>
      </c>
      <c r="BL388" s="19" t="s">
        <v>330</v>
      </c>
      <c r="BM388" s="193" t="s">
        <v>2512</v>
      </c>
    </row>
    <row r="389" spans="1:65" s="2" customFormat="1" ht="11.25">
      <c r="A389" s="36"/>
      <c r="B389" s="37"/>
      <c r="C389" s="38"/>
      <c r="D389" s="195" t="s">
        <v>332</v>
      </c>
      <c r="E389" s="38"/>
      <c r="F389" s="196" t="s">
        <v>850</v>
      </c>
      <c r="G389" s="38"/>
      <c r="H389" s="38"/>
      <c r="I389" s="197"/>
      <c r="J389" s="38"/>
      <c r="K389" s="38"/>
      <c r="L389" s="41"/>
      <c r="M389" s="198"/>
      <c r="N389" s="199"/>
      <c r="O389" s="66"/>
      <c r="P389" s="66"/>
      <c r="Q389" s="66"/>
      <c r="R389" s="66"/>
      <c r="S389" s="66"/>
      <c r="T389" s="67"/>
      <c r="U389" s="36"/>
      <c r="V389" s="36"/>
      <c r="W389" s="36"/>
      <c r="X389" s="36"/>
      <c r="Y389" s="36"/>
      <c r="Z389" s="36"/>
      <c r="AA389" s="36"/>
      <c r="AB389" s="36"/>
      <c r="AC389" s="36"/>
      <c r="AD389" s="36"/>
      <c r="AE389" s="36"/>
      <c r="AT389" s="19" t="s">
        <v>332</v>
      </c>
      <c r="AU389" s="19" t="s">
        <v>87</v>
      </c>
    </row>
    <row r="390" spans="1:65" s="2" customFormat="1" ht="19.5">
      <c r="A390" s="36"/>
      <c r="B390" s="37"/>
      <c r="C390" s="38"/>
      <c r="D390" s="195" t="s">
        <v>727</v>
      </c>
      <c r="E390" s="38"/>
      <c r="F390" s="200" t="s">
        <v>851</v>
      </c>
      <c r="G390" s="38"/>
      <c r="H390" s="38"/>
      <c r="I390" s="197"/>
      <c r="J390" s="38"/>
      <c r="K390" s="38"/>
      <c r="L390" s="41"/>
      <c r="M390" s="198"/>
      <c r="N390" s="199"/>
      <c r="O390" s="66"/>
      <c r="P390" s="66"/>
      <c r="Q390" s="66"/>
      <c r="R390" s="66"/>
      <c r="S390" s="66"/>
      <c r="T390" s="67"/>
      <c r="U390" s="36"/>
      <c r="V390" s="36"/>
      <c r="W390" s="36"/>
      <c r="X390" s="36"/>
      <c r="Y390" s="36"/>
      <c r="Z390" s="36"/>
      <c r="AA390" s="36"/>
      <c r="AB390" s="36"/>
      <c r="AC390" s="36"/>
      <c r="AD390" s="36"/>
      <c r="AE390" s="36"/>
      <c r="AT390" s="19" t="s">
        <v>727</v>
      </c>
      <c r="AU390" s="19" t="s">
        <v>87</v>
      </c>
    </row>
    <row r="391" spans="1:65" s="13" customFormat="1" ht="11.25">
      <c r="B391" s="201"/>
      <c r="C391" s="202"/>
      <c r="D391" s="195" t="s">
        <v>336</v>
      </c>
      <c r="E391" s="203" t="s">
        <v>19</v>
      </c>
      <c r="F391" s="204" t="s">
        <v>2181</v>
      </c>
      <c r="G391" s="202"/>
      <c r="H391" s="205">
        <v>28</v>
      </c>
      <c r="I391" s="206"/>
      <c r="J391" s="202"/>
      <c r="K391" s="202"/>
      <c r="L391" s="207"/>
      <c r="M391" s="208"/>
      <c r="N391" s="209"/>
      <c r="O391" s="209"/>
      <c r="P391" s="209"/>
      <c r="Q391" s="209"/>
      <c r="R391" s="209"/>
      <c r="S391" s="209"/>
      <c r="T391" s="210"/>
      <c r="AT391" s="211" t="s">
        <v>336</v>
      </c>
      <c r="AU391" s="211" t="s">
        <v>87</v>
      </c>
      <c r="AV391" s="13" t="s">
        <v>87</v>
      </c>
      <c r="AW391" s="13" t="s">
        <v>37</v>
      </c>
      <c r="AX391" s="13" t="s">
        <v>76</v>
      </c>
      <c r="AY391" s="211" t="s">
        <v>324</v>
      </c>
    </row>
    <row r="392" spans="1:65" s="13" customFormat="1" ht="11.25">
      <c r="B392" s="201"/>
      <c r="C392" s="202"/>
      <c r="D392" s="195" t="s">
        <v>336</v>
      </c>
      <c r="E392" s="203" t="s">
        <v>19</v>
      </c>
      <c r="F392" s="204" t="s">
        <v>191</v>
      </c>
      <c r="G392" s="202"/>
      <c r="H392" s="205">
        <v>178</v>
      </c>
      <c r="I392" s="206"/>
      <c r="J392" s="202"/>
      <c r="K392" s="202"/>
      <c r="L392" s="207"/>
      <c r="M392" s="208"/>
      <c r="N392" s="209"/>
      <c r="O392" s="209"/>
      <c r="P392" s="209"/>
      <c r="Q392" s="209"/>
      <c r="R392" s="209"/>
      <c r="S392" s="209"/>
      <c r="T392" s="210"/>
      <c r="AT392" s="211" t="s">
        <v>336</v>
      </c>
      <c r="AU392" s="211" t="s">
        <v>87</v>
      </c>
      <c r="AV392" s="13" t="s">
        <v>87</v>
      </c>
      <c r="AW392" s="13" t="s">
        <v>37</v>
      </c>
      <c r="AX392" s="13" t="s">
        <v>76</v>
      </c>
      <c r="AY392" s="211" t="s">
        <v>324</v>
      </c>
    </row>
    <row r="393" spans="1:65" s="13" customFormat="1" ht="11.25">
      <c r="B393" s="201"/>
      <c r="C393" s="202"/>
      <c r="D393" s="195" t="s">
        <v>336</v>
      </c>
      <c r="E393" s="203" t="s">
        <v>19</v>
      </c>
      <c r="F393" s="204" t="s">
        <v>2179</v>
      </c>
      <c r="G393" s="202"/>
      <c r="H393" s="205">
        <v>565</v>
      </c>
      <c r="I393" s="206"/>
      <c r="J393" s="202"/>
      <c r="K393" s="202"/>
      <c r="L393" s="207"/>
      <c r="M393" s="208"/>
      <c r="N393" s="209"/>
      <c r="O393" s="209"/>
      <c r="P393" s="209"/>
      <c r="Q393" s="209"/>
      <c r="R393" s="209"/>
      <c r="S393" s="209"/>
      <c r="T393" s="210"/>
      <c r="AT393" s="211" t="s">
        <v>336</v>
      </c>
      <c r="AU393" s="211" t="s">
        <v>87</v>
      </c>
      <c r="AV393" s="13" t="s">
        <v>87</v>
      </c>
      <c r="AW393" s="13" t="s">
        <v>37</v>
      </c>
      <c r="AX393" s="13" t="s">
        <v>76</v>
      </c>
      <c r="AY393" s="211" t="s">
        <v>324</v>
      </c>
    </row>
    <row r="394" spans="1:65" s="13" customFormat="1" ht="11.25">
      <c r="B394" s="201"/>
      <c r="C394" s="202"/>
      <c r="D394" s="195" t="s">
        <v>336</v>
      </c>
      <c r="E394" s="203" t="s">
        <v>19</v>
      </c>
      <c r="F394" s="204" t="s">
        <v>2362</v>
      </c>
      <c r="G394" s="202"/>
      <c r="H394" s="205">
        <v>26.5</v>
      </c>
      <c r="I394" s="206"/>
      <c r="J394" s="202"/>
      <c r="K394" s="202"/>
      <c r="L394" s="207"/>
      <c r="M394" s="208"/>
      <c r="N394" s="209"/>
      <c r="O394" s="209"/>
      <c r="P394" s="209"/>
      <c r="Q394" s="209"/>
      <c r="R394" s="209"/>
      <c r="S394" s="209"/>
      <c r="T394" s="210"/>
      <c r="AT394" s="211" t="s">
        <v>336</v>
      </c>
      <c r="AU394" s="211" t="s">
        <v>87</v>
      </c>
      <c r="AV394" s="13" t="s">
        <v>87</v>
      </c>
      <c r="AW394" s="13" t="s">
        <v>37</v>
      </c>
      <c r="AX394" s="13" t="s">
        <v>76</v>
      </c>
      <c r="AY394" s="211" t="s">
        <v>324</v>
      </c>
    </row>
    <row r="395" spans="1:65" s="14" customFormat="1" ht="11.25">
      <c r="B395" s="212"/>
      <c r="C395" s="213"/>
      <c r="D395" s="195" t="s">
        <v>336</v>
      </c>
      <c r="E395" s="214" t="s">
        <v>19</v>
      </c>
      <c r="F395" s="215" t="s">
        <v>349</v>
      </c>
      <c r="G395" s="213"/>
      <c r="H395" s="216">
        <v>797.5</v>
      </c>
      <c r="I395" s="217"/>
      <c r="J395" s="213"/>
      <c r="K395" s="213"/>
      <c r="L395" s="218"/>
      <c r="M395" s="219"/>
      <c r="N395" s="220"/>
      <c r="O395" s="220"/>
      <c r="P395" s="220"/>
      <c r="Q395" s="220"/>
      <c r="R395" s="220"/>
      <c r="S395" s="220"/>
      <c r="T395" s="221"/>
      <c r="AT395" s="222" t="s">
        <v>336</v>
      </c>
      <c r="AU395" s="222" t="s">
        <v>87</v>
      </c>
      <c r="AV395" s="14" t="s">
        <v>330</v>
      </c>
      <c r="AW395" s="14" t="s">
        <v>37</v>
      </c>
      <c r="AX395" s="14" t="s">
        <v>84</v>
      </c>
      <c r="AY395" s="222" t="s">
        <v>324</v>
      </c>
    </row>
    <row r="396" spans="1:65" s="2" customFormat="1" ht="24.2" customHeight="1">
      <c r="A396" s="36"/>
      <c r="B396" s="37"/>
      <c r="C396" s="182" t="s">
        <v>2513</v>
      </c>
      <c r="D396" s="255" t="s">
        <v>326</v>
      </c>
      <c r="E396" s="183" t="s">
        <v>853</v>
      </c>
      <c r="F396" s="184" t="s">
        <v>854</v>
      </c>
      <c r="G396" s="185" t="s">
        <v>186</v>
      </c>
      <c r="H396" s="186">
        <v>39.875</v>
      </c>
      <c r="I396" s="187"/>
      <c r="J396" s="188">
        <f>ROUND(I396*H396,2)</f>
        <v>0</v>
      </c>
      <c r="K396" s="184" t="s">
        <v>19</v>
      </c>
      <c r="L396" s="41"/>
      <c r="M396" s="189" t="s">
        <v>19</v>
      </c>
      <c r="N396" s="190" t="s">
        <v>47</v>
      </c>
      <c r="O396" s="66"/>
      <c r="P396" s="191">
        <f>O396*H396</f>
        <v>0</v>
      </c>
      <c r="Q396" s="191">
        <v>0</v>
      </c>
      <c r="R396" s="191">
        <f>Q396*H396</f>
        <v>0</v>
      </c>
      <c r="S396" s="191">
        <v>0</v>
      </c>
      <c r="T396" s="192">
        <f>S396*H396</f>
        <v>0</v>
      </c>
      <c r="U396" s="36"/>
      <c r="V396" s="36"/>
      <c r="W396" s="36"/>
      <c r="X396" s="36"/>
      <c r="Y396" s="36"/>
      <c r="Z396" s="36"/>
      <c r="AA396" s="36"/>
      <c r="AB396" s="36"/>
      <c r="AC396" s="36"/>
      <c r="AD396" s="36"/>
      <c r="AE396" s="36"/>
      <c r="AR396" s="193" t="s">
        <v>330</v>
      </c>
      <c r="AT396" s="193" t="s">
        <v>326</v>
      </c>
      <c r="AU396" s="193" t="s">
        <v>87</v>
      </c>
      <c r="AY396" s="19" t="s">
        <v>324</v>
      </c>
      <c r="BE396" s="194">
        <f>IF(N396="základní",J396,0)</f>
        <v>0</v>
      </c>
      <c r="BF396" s="194">
        <f>IF(N396="snížená",J396,0)</f>
        <v>0</v>
      </c>
      <c r="BG396" s="194">
        <f>IF(N396="zákl. přenesená",J396,0)</f>
        <v>0</v>
      </c>
      <c r="BH396" s="194">
        <f>IF(N396="sníž. přenesená",J396,0)</f>
        <v>0</v>
      </c>
      <c r="BI396" s="194">
        <f>IF(N396="nulová",J396,0)</f>
        <v>0</v>
      </c>
      <c r="BJ396" s="19" t="s">
        <v>84</v>
      </c>
      <c r="BK396" s="194">
        <f>ROUND(I396*H396,2)</f>
        <v>0</v>
      </c>
      <c r="BL396" s="19" t="s">
        <v>330</v>
      </c>
      <c r="BM396" s="193" t="s">
        <v>2514</v>
      </c>
    </row>
    <row r="397" spans="1:65" s="2" customFormat="1" ht="11.25">
      <c r="A397" s="36"/>
      <c r="B397" s="37"/>
      <c r="C397" s="38"/>
      <c r="D397" s="195" t="s">
        <v>332</v>
      </c>
      <c r="E397" s="38"/>
      <c r="F397" s="196" t="s">
        <v>854</v>
      </c>
      <c r="G397" s="38"/>
      <c r="H397" s="38"/>
      <c r="I397" s="197"/>
      <c r="J397" s="38"/>
      <c r="K397" s="38"/>
      <c r="L397" s="41"/>
      <c r="M397" s="198"/>
      <c r="N397" s="199"/>
      <c r="O397" s="66"/>
      <c r="P397" s="66"/>
      <c r="Q397" s="66"/>
      <c r="R397" s="66"/>
      <c r="S397" s="66"/>
      <c r="T397" s="67"/>
      <c r="U397" s="36"/>
      <c r="V397" s="36"/>
      <c r="W397" s="36"/>
      <c r="X397" s="36"/>
      <c r="Y397" s="36"/>
      <c r="Z397" s="36"/>
      <c r="AA397" s="36"/>
      <c r="AB397" s="36"/>
      <c r="AC397" s="36"/>
      <c r="AD397" s="36"/>
      <c r="AE397" s="36"/>
      <c r="AT397" s="19" t="s">
        <v>332</v>
      </c>
      <c r="AU397" s="19" t="s">
        <v>87</v>
      </c>
    </row>
    <row r="398" spans="1:65" s="13" customFormat="1" ht="11.25">
      <c r="B398" s="201"/>
      <c r="C398" s="202"/>
      <c r="D398" s="195" t="s">
        <v>336</v>
      </c>
      <c r="E398" s="203" t="s">
        <v>19</v>
      </c>
      <c r="F398" s="204" t="s">
        <v>2515</v>
      </c>
      <c r="G398" s="202"/>
      <c r="H398" s="205">
        <v>1.4</v>
      </c>
      <c r="I398" s="206"/>
      <c r="J398" s="202"/>
      <c r="K398" s="202"/>
      <c r="L398" s="207"/>
      <c r="M398" s="208"/>
      <c r="N398" s="209"/>
      <c r="O398" s="209"/>
      <c r="P398" s="209"/>
      <c r="Q398" s="209"/>
      <c r="R398" s="209"/>
      <c r="S398" s="209"/>
      <c r="T398" s="210"/>
      <c r="AT398" s="211" t="s">
        <v>336</v>
      </c>
      <c r="AU398" s="211" t="s">
        <v>87</v>
      </c>
      <c r="AV398" s="13" t="s">
        <v>87</v>
      </c>
      <c r="AW398" s="13" t="s">
        <v>37</v>
      </c>
      <c r="AX398" s="13" t="s">
        <v>76</v>
      </c>
      <c r="AY398" s="211" t="s">
        <v>324</v>
      </c>
    </row>
    <row r="399" spans="1:65" s="13" customFormat="1" ht="11.25">
      <c r="B399" s="201"/>
      <c r="C399" s="202"/>
      <c r="D399" s="195" t="s">
        <v>336</v>
      </c>
      <c r="E399" s="203" t="s">
        <v>19</v>
      </c>
      <c r="F399" s="204" t="s">
        <v>857</v>
      </c>
      <c r="G399" s="202"/>
      <c r="H399" s="205">
        <v>8.9</v>
      </c>
      <c r="I399" s="206"/>
      <c r="J399" s="202"/>
      <c r="K399" s="202"/>
      <c r="L399" s="207"/>
      <c r="M399" s="208"/>
      <c r="N399" s="209"/>
      <c r="O399" s="209"/>
      <c r="P399" s="209"/>
      <c r="Q399" s="209"/>
      <c r="R399" s="209"/>
      <c r="S399" s="209"/>
      <c r="T399" s="210"/>
      <c r="AT399" s="211" t="s">
        <v>336</v>
      </c>
      <c r="AU399" s="211" t="s">
        <v>87</v>
      </c>
      <c r="AV399" s="13" t="s">
        <v>87</v>
      </c>
      <c r="AW399" s="13" t="s">
        <v>37</v>
      </c>
      <c r="AX399" s="13" t="s">
        <v>76</v>
      </c>
      <c r="AY399" s="211" t="s">
        <v>324</v>
      </c>
    </row>
    <row r="400" spans="1:65" s="13" customFormat="1" ht="11.25">
      <c r="B400" s="201"/>
      <c r="C400" s="202"/>
      <c r="D400" s="195" t="s">
        <v>336</v>
      </c>
      <c r="E400" s="203" t="s">
        <v>19</v>
      </c>
      <c r="F400" s="204" t="s">
        <v>2516</v>
      </c>
      <c r="G400" s="202"/>
      <c r="H400" s="205">
        <v>28.25</v>
      </c>
      <c r="I400" s="206"/>
      <c r="J400" s="202"/>
      <c r="K400" s="202"/>
      <c r="L400" s="207"/>
      <c r="M400" s="208"/>
      <c r="N400" s="209"/>
      <c r="O400" s="209"/>
      <c r="P400" s="209"/>
      <c r="Q400" s="209"/>
      <c r="R400" s="209"/>
      <c r="S400" s="209"/>
      <c r="T400" s="210"/>
      <c r="AT400" s="211" t="s">
        <v>336</v>
      </c>
      <c r="AU400" s="211" t="s">
        <v>87</v>
      </c>
      <c r="AV400" s="13" t="s">
        <v>87</v>
      </c>
      <c r="AW400" s="13" t="s">
        <v>37</v>
      </c>
      <c r="AX400" s="13" t="s">
        <v>76</v>
      </c>
      <c r="AY400" s="211" t="s">
        <v>324</v>
      </c>
    </row>
    <row r="401" spans="1:65" s="13" customFormat="1" ht="11.25">
      <c r="B401" s="201"/>
      <c r="C401" s="202"/>
      <c r="D401" s="195" t="s">
        <v>336</v>
      </c>
      <c r="E401" s="203" t="s">
        <v>19</v>
      </c>
      <c r="F401" s="204" t="s">
        <v>2517</v>
      </c>
      <c r="G401" s="202"/>
      <c r="H401" s="205">
        <v>1.325</v>
      </c>
      <c r="I401" s="206"/>
      <c r="J401" s="202"/>
      <c r="K401" s="202"/>
      <c r="L401" s="207"/>
      <c r="M401" s="208"/>
      <c r="N401" s="209"/>
      <c r="O401" s="209"/>
      <c r="P401" s="209"/>
      <c r="Q401" s="209"/>
      <c r="R401" s="209"/>
      <c r="S401" s="209"/>
      <c r="T401" s="210"/>
      <c r="AT401" s="211" t="s">
        <v>336</v>
      </c>
      <c r="AU401" s="211" t="s">
        <v>87</v>
      </c>
      <c r="AV401" s="13" t="s">
        <v>87</v>
      </c>
      <c r="AW401" s="13" t="s">
        <v>37</v>
      </c>
      <c r="AX401" s="13" t="s">
        <v>76</v>
      </c>
      <c r="AY401" s="211" t="s">
        <v>324</v>
      </c>
    </row>
    <row r="402" spans="1:65" s="14" customFormat="1" ht="11.25">
      <c r="B402" s="212"/>
      <c r="C402" s="213"/>
      <c r="D402" s="195" t="s">
        <v>336</v>
      </c>
      <c r="E402" s="214" t="s">
        <v>19</v>
      </c>
      <c r="F402" s="215" t="s">
        <v>349</v>
      </c>
      <c r="G402" s="213"/>
      <c r="H402" s="216">
        <v>39.875</v>
      </c>
      <c r="I402" s="217"/>
      <c r="J402" s="213"/>
      <c r="K402" s="213"/>
      <c r="L402" s="218"/>
      <c r="M402" s="219"/>
      <c r="N402" s="220"/>
      <c r="O402" s="220"/>
      <c r="P402" s="220"/>
      <c r="Q402" s="220"/>
      <c r="R402" s="220"/>
      <c r="S402" s="220"/>
      <c r="T402" s="221"/>
      <c r="AT402" s="222" t="s">
        <v>336</v>
      </c>
      <c r="AU402" s="222" t="s">
        <v>87</v>
      </c>
      <c r="AV402" s="14" t="s">
        <v>330</v>
      </c>
      <c r="AW402" s="14" t="s">
        <v>37</v>
      </c>
      <c r="AX402" s="14" t="s">
        <v>84</v>
      </c>
      <c r="AY402" s="222" t="s">
        <v>324</v>
      </c>
    </row>
    <row r="403" spans="1:65" s="2" customFormat="1" ht="14.45" customHeight="1">
      <c r="A403" s="36"/>
      <c r="B403" s="37"/>
      <c r="C403" s="182" t="s">
        <v>841</v>
      </c>
      <c r="D403" s="255" t="s">
        <v>326</v>
      </c>
      <c r="E403" s="183" t="s">
        <v>859</v>
      </c>
      <c r="F403" s="184" t="s">
        <v>860</v>
      </c>
      <c r="G403" s="185" t="s">
        <v>186</v>
      </c>
      <c r="H403" s="186">
        <v>95</v>
      </c>
      <c r="I403" s="187"/>
      <c r="J403" s="188">
        <f>ROUND(I403*H403,2)</f>
        <v>0</v>
      </c>
      <c r="K403" s="184" t="s">
        <v>329</v>
      </c>
      <c r="L403" s="41"/>
      <c r="M403" s="189" t="s">
        <v>19</v>
      </c>
      <c r="N403" s="190" t="s">
        <v>47</v>
      </c>
      <c r="O403" s="66"/>
      <c r="P403" s="191">
        <f>O403*H403</f>
        <v>0</v>
      </c>
      <c r="Q403" s="191">
        <v>3.8000000000000002E-4</v>
      </c>
      <c r="R403" s="191">
        <f>Q403*H403</f>
        <v>3.61E-2</v>
      </c>
      <c r="S403" s="191">
        <v>0</v>
      </c>
      <c r="T403" s="192">
        <f>S403*H403</f>
        <v>0</v>
      </c>
      <c r="U403" s="36"/>
      <c r="V403" s="36"/>
      <c r="W403" s="36"/>
      <c r="X403" s="36"/>
      <c r="Y403" s="36"/>
      <c r="Z403" s="36"/>
      <c r="AA403" s="36"/>
      <c r="AB403" s="36"/>
      <c r="AC403" s="36"/>
      <c r="AD403" s="36"/>
      <c r="AE403" s="36"/>
      <c r="AR403" s="193" t="s">
        <v>330</v>
      </c>
      <c r="AT403" s="193" t="s">
        <v>326</v>
      </c>
      <c r="AU403" s="193" t="s">
        <v>87</v>
      </c>
      <c r="AY403" s="19" t="s">
        <v>324</v>
      </c>
      <c r="BE403" s="194">
        <f>IF(N403="základní",J403,0)</f>
        <v>0</v>
      </c>
      <c r="BF403" s="194">
        <f>IF(N403="snížená",J403,0)</f>
        <v>0</v>
      </c>
      <c r="BG403" s="194">
        <f>IF(N403="zákl. přenesená",J403,0)</f>
        <v>0</v>
      </c>
      <c r="BH403" s="194">
        <f>IF(N403="sníž. přenesená",J403,0)</f>
        <v>0</v>
      </c>
      <c r="BI403" s="194">
        <f>IF(N403="nulová",J403,0)</f>
        <v>0</v>
      </c>
      <c r="BJ403" s="19" t="s">
        <v>84</v>
      </c>
      <c r="BK403" s="194">
        <f>ROUND(I403*H403,2)</f>
        <v>0</v>
      </c>
      <c r="BL403" s="19" t="s">
        <v>330</v>
      </c>
      <c r="BM403" s="193" t="s">
        <v>2518</v>
      </c>
    </row>
    <row r="404" spans="1:65" s="2" customFormat="1" ht="11.25">
      <c r="A404" s="36"/>
      <c r="B404" s="37"/>
      <c r="C404" s="38"/>
      <c r="D404" s="195" t="s">
        <v>332</v>
      </c>
      <c r="E404" s="38"/>
      <c r="F404" s="196" t="s">
        <v>862</v>
      </c>
      <c r="G404" s="38"/>
      <c r="H404" s="38"/>
      <c r="I404" s="197"/>
      <c r="J404" s="38"/>
      <c r="K404" s="38"/>
      <c r="L404" s="41"/>
      <c r="M404" s="198"/>
      <c r="N404" s="199"/>
      <c r="O404" s="66"/>
      <c r="P404" s="66"/>
      <c r="Q404" s="66"/>
      <c r="R404" s="66"/>
      <c r="S404" s="66"/>
      <c r="T404" s="67"/>
      <c r="U404" s="36"/>
      <c r="V404" s="36"/>
      <c r="W404" s="36"/>
      <c r="X404" s="36"/>
      <c r="Y404" s="36"/>
      <c r="Z404" s="36"/>
      <c r="AA404" s="36"/>
      <c r="AB404" s="36"/>
      <c r="AC404" s="36"/>
      <c r="AD404" s="36"/>
      <c r="AE404" s="36"/>
      <c r="AT404" s="19" t="s">
        <v>332</v>
      </c>
      <c r="AU404" s="19" t="s">
        <v>87</v>
      </c>
    </row>
    <row r="405" spans="1:65" s="2" customFormat="1" ht="29.25">
      <c r="A405" s="36"/>
      <c r="B405" s="37"/>
      <c r="C405" s="38"/>
      <c r="D405" s="195" t="s">
        <v>727</v>
      </c>
      <c r="E405" s="38"/>
      <c r="F405" s="200" t="s">
        <v>2519</v>
      </c>
      <c r="G405" s="38"/>
      <c r="H405" s="38"/>
      <c r="I405" s="197"/>
      <c r="J405" s="38"/>
      <c r="K405" s="38"/>
      <c r="L405" s="41"/>
      <c r="M405" s="198"/>
      <c r="N405" s="199"/>
      <c r="O405" s="66"/>
      <c r="P405" s="66"/>
      <c r="Q405" s="66"/>
      <c r="R405" s="66"/>
      <c r="S405" s="66"/>
      <c r="T405" s="67"/>
      <c r="U405" s="36"/>
      <c r="V405" s="36"/>
      <c r="W405" s="36"/>
      <c r="X405" s="36"/>
      <c r="Y405" s="36"/>
      <c r="Z405" s="36"/>
      <c r="AA405" s="36"/>
      <c r="AB405" s="36"/>
      <c r="AC405" s="36"/>
      <c r="AD405" s="36"/>
      <c r="AE405" s="36"/>
      <c r="AT405" s="19" t="s">
        <v>727</v>
      </c>
      <c r="AU405" s="19" t="s">
        <v>87</v>
      </c>
    </row>
    <row r="406" spans="1:65" s="13" customFormat="1" ht="11.25">
      <c r="B406" s="201"/>
      <c r="C406" s="202"/>
      <c r="D406" s="195" t="s">
        <v>336</v>
      </c>
      <c r="E406" s="203" t="s">
        <v>19</v>
      </c>
      <c r="F406" s="204" t="s">
        <v>2520</v>
      </c>
      <c r="G406" s="202"/>
      <c r="H406" s="205">
        <v>95</v>
      </c>
      <c r="I406" s="206"/>
      <c r="J406" s="202"/>
      <c r="K406" s="202"/>
      <c r="L406" s="207"/>
      <c r="M406" s="208"/>
      <c r="N406" s="209"/>
      <c r="O406" s="209"/>
      <c r="P406" s="209"/>
      <c r="Q406" s="209"/>
      <c r="R406" s="209"/>
      <c r="S406" s="209"/>
      <c r="T406" s="210"/>
      <c r="AT406" s="211" t="s">
        <v>336</v>
      </c>
      <c r="AU406" s="211" t="s">
        <v>87</v>
      </c>
      <c r="AV406" s="13" t="s">
        <v>87</v>
      </c>
      <c r="AW406" s="13" t="s">
        <v>37</v>
      </c>
      <c r="AX406" s="13" t="s">
        <v>84</v>
      </c>
      <c r="AY406" s="211" t="s">
        <v>324</v>
      </c>
    </row>
    <row r="407" spans="1:65" s="2" customFormat="1" ht="14.45" customHeight="1">
      <c r="A407" s="36"/>
      <c r="B407" s="37"/>
      <c r="C407" s="182" t="s">
        <v>846</v>
      </c>
      <c r="D407" s="255" t="s">
        <v>326</v>
      </c>
      <c r="E407" s="183" t="s">
        <v>866</v>
      </c>
      <c r="F407" s="184" t="s">
        <v>867</v>
      </c>
      <c r="G407" s="185" t="s">
        <v>186</v>
      </c>
      <c r="H407" s="186">
        <v>95</v>
      </c>
      <c r="I407" s="187"/>
      <c r="J407" s="188">
        <f>ROUND(I407*H407,2)</f>
        <v>0</v>
      </c>
      <c r="K407" s="184" t="s">
        <v>329</v>
      </c>
      <c r="L407" s="41"/>
      <c r="M407" s="189" t="s">
        <v>19</v>
      </c>
      <c r="N407" s="190" t="s">
        <v>47</v>
      </c>
      <c r="O407" s="66"/>
      <c r="P407" s="191">
        <f>O407*H407</f>
        <v>0</v>
      </c>
      <c r="Q407" s="191">
        <v>7.7999999999999999E-4</v>
      </c>
      <c r="R407" s="191">
        <f>Q407*H407</f>
        <v>7.4099999999999999E-2</v>
      </c>
      <c r="S407" s="191">
        <v>0</v>
      </c>
      <c r="T407" s="192">
        <f>S407*H407</f>
        <v>0</v>
      </c>
      <c r="U407" s="36"/>
      <c r="V407" s="36"/>
      <c r="W407" s="36"/>
      <c r="X407" s="36"/>
      <c r="Y407" s="36"/>
      <c r="Z407" s="36"/>
      <c r="AA407" s="36"/>
      <c r="AB407" s="36"/>
      <c r="AC407" s="36"/>
      <c r="AD407" s="36"/>
      <c r="AE407" s="36"/>
      <c r="AR407" s="193" t="s">
        <v>330</v>
      </c>
      <c r="AT407" s="193" t="s">
        <v>326</v>
      </c>
      <c r="AU407" s="193" t="s">
        <v>87</v>
      </c>
      <c r="AY407" s="19" t="s">
        <v>324</v>
      </c>
      <c r="BE407" s="194">
        <f>IF(N407="základní",J407,0)</f>
        <v>0</v>
      </c>
      <c r="BF407" s="194">
        <f>IF(N407="snížená",J407,0)</f>
        <v>0</v>
      </c>
      <c r="BG407" s="194">
        <f>IF(N407="zákl. přenesená",J407,0)</f>
        <v>0</v>
      </c>
      <c r="BH407" s="194">
        <f>IF(N407="sníž. přenesená",J407,0)</f>
        <v>0</v>
      </c>
      <c r="BI407" s="194">
        <f>IF(N407="nulová",J407,0)</f>
        <v>0</v>
      </c>
      <c r="BJ407" s="19" t="s">
        <v>84</v>
      </c>
      <c r="BK407" s="194">
        <f>ROUND(I407*H407,2)</f>
        <v>0</v>
      </c>
      <c r="BL407" s="19" t="s">
        <v>330</v>
      </c>
      <c r="BM407" s="193" t="s">
        <v>2521</v>
      </c>
    </row>
    <row r="408" spans="1:65" s="2" customFormat="1" ht="11.25">
      <c r="A408" s="36"/>
      <c r="B408" s="37"/>
      <c r="C408" s="38"/>
      <c r="D408" s="195" t="s">
        <v>332</v>
      </c>
      <c r="E408" s="38"/>
      <c r="F408" s="196" t="s">
        <v>869</v>
      </c>
      <c r="G408" s="38"/>
      <c r="H408" s="38"/>
      <c r="I408" s="197"/>
      <c r="J408" s="38"/>
      <c r="K408" s="38"/>
      <c r="L408" s="41"/>
      <c r="M408" s="198"/>
      <c r="N408" s="199"/>
      <c r="O408" s="66"/>
      <c r="P408" s="66"/>
      <c r="Q408" s="66"/>
      <c r="R408" s="66"/>
      <c r="S408" s="66"/>
      <c r="T408" s="67"/>
      <c r="U408" s="36"/>
      <c r="V408" s="36"/>
      <c r="W408" s="36"/>
      <c r="X408" s="36"/>
      <c r="Y408" s="36"/>
      <c r="Z408" s="36"/>
      <c r="AA408" s="36"/>
      <c r="AB408" s="36"/>
      <c r="AC408" s="36"/>
      <c r="AD408" s="36"/>
      <c r="AE408" s="36"/>
      <c r="AT408" s="19" t="s">
        <v>332</v>
      </c>
      <c r="AU408" s="19" t="s">
        <v>87</v>
      </c>
    </row>
    <row r="409" spans="1:65" s="2" customFormat="1" ht="29.25">
      <c r="A409" s="36"/>
      <c r="B409" s="37"/>
      <c r="C409" s="38"/>
      <c r="D409" s="195" t="s">
        <v>727</v>
      </c>
      <c r="E409" s="38"/>
      <c r="F409" s="200" t="s">
        <v>2519</v>
      </c>
      <c r="G409" s="38"/>
      <c r="H409" s="38"/>
      <c r="I409" s="197"/>
      <c r="J409" s="38"/>
      <c r="K409" s="38"/>
      <c r="L409" s="41"/>
      <c r="M409" s="198"/>
      <c r="N409" s="199"/>
      <c r="O409" s="66"/>
      <c r="P409" s="66"/>
      <c r="Q409" s="66"/>
      <c r="R409" s="66"/>
      <c r="S409" s="66"/>
      <c r="T409" s="67"/>
      <c r="U409" s="36"/>
      <c r="V409" s="36"/>
      <c r="W409" s="36"/>
      <c r="X409" s="36"/>
      <c r="Y409" s="36"/>
      <c r="Z409" s="36"/>
      <c r="AA409" s="36"/>
      <c r="AB409" s="36"/>
      <c r="AC409" s="36"/>
      <c r="AD409" s="36"/>
      <c r="AE409" s="36"/>
      <c r="AT409" s="19" t="s">
        <v>727</v>
      </c>
      <c r="AU409" s="19" t="s">
        <v>87</v>
      </c>
    </row>
    <row r="410" spans="1:65" s="13" customFormat="1" ht="11.25">
      <c r="B410" s="201"/>
      <c r="C410" s="202"/>
      <c r="D410" s="195" t="s">
        <v>336</v>
      </c>
      <c r="E410" s="203" t="s">
        <v>19</v>
      </c>
      <c r="F410" s="204" t="s">
        <v>2522</v>
      </c>
      <c r="G410" s="202"/>
      <c r="H410" s="205">
        <v>95</v>
      </c>
      <c r="I410" s="206"/>
      <c r="J410" s="202"/>
      <c r="K410" s="202"/>
      <c r="L410" s="207"/>
      <c r="M410" s="208"/>
      <c r="N410" s="209"/>
      <c r="O410" s="209"/>
      <c r="P410" s="209"/>
      <c r="Q410" s="209"/>
      <c r="R410" s="209"/>
      <c r="S410" s="209"/>
      <c r="T410" s="210"/>
      <c r="AT410" s="211" t="s">
        <v>336</v>
      </c>
      <c r="AU410" s="211" t="s">
        <v>87</v>
      </c>
      <c r="AV410" s="13" t="s">
        <v>87</v>
      </c>
      <c r="AW410" s="13" t="s">
        <v>37</v>
      </c>
      <c r="AX410" s="13" t="s">
        <v>84</v>
      </c>
      <c r="AY410" s="211" t="s">
        <v>324</v>
      </c>
    </row>
    <row r="411" spans="1:65" s="2" customFormat="1" ht="24.2" customHeight="1">
      <c r="A411" s="36"/>
      <c r="B411" s="37"/>
      <c r="C411" s="182" t="s">
        <v>2523</v>
      </c>
      <c r="D411" s="255" t="s">
        <v>326</v>
      </c>
      <c r="E411" s="183" t="s">
        <v>873</v>
      </c>
      <c r="F411" s="184" t="s">
        <v>874</v>
      </c>
      <c r="G411" s="185" t="s">
        <v>186</v>
      </c>
      <c r="H411" s="186">
        <v>9.5</v>
      </c>
      <c r="I411" s="187"/>
      <c r="J411" s="188">
        <f>ROUND(I411*H411,2)</f>
        <v>0</v>
      </c>
      <c r="K411" s="184" t="s">
        <v>19</v>
      </c>
      <c r="L411" s="41"/>
      <c r="M411" s="189" t="s">
        <v>19</v>
      </c>
      <c r="N411" s="190" t="s">
        <v>47</v>
      </c>
      <c r="O411" s="66"/>
      <c r="P411" s="191">
        <f>O411*H411</f>
        <v>0</v>
      </c>
      <c r="Q411" s="191">
        <v>0</v>
      </c>
      <c r="R411" s="191">
        <f>Q411*H411</f>
        <v>0</v>
      </c>
      <c r="S411" s="191">
        <v>0</v>
      </c>
      <c r="T411" s="192">
        <f>S411*H411</f>
        <v>0</v>
      </c>
      <c r="U411" s="36"/>
      <c r="V411" s="36"/>
      <c r="W411" s="36"/>
      <c r="X411" s="36"/>
      <c r="Y411" s="36"/>
      <c r="Z411" s="36"/>
      <c r="AA411" s="36"/>
      <c r="AB411" s="36"/>
      <c r="AC411" s="36"/>
      <c r="AD411" s="36"/>
      <c r="AE411" s="36"/>
      <c r="AR411" s="193" t="s">
        <v>330</v>
      </c>
      <c r="AT411" s="193" t="s">
        <v>326</v>
      </c>
      <c r="AU411" s="193" t="s">
        <v>87</v>
      </c>
      <c r="AY411" s="19" t="s">
        <v>324</v>
      </c>
      <c r="BE411" s="194">
        <f>IF(N411="základní",J411,0)</f>
        <v>0</v>
      </c>
      <c r="BF411" s="194">
        <f>IF(N411="snížená",J411,0)</f>
        <v>0</v>
      </c>
      <c r="BG411" s="194">
        <f>IF(N411="zákl. přenesená",J411,0)</f>
        <v>0</v>
      </c>
      <c r="BH411" s="194">
        <f>IF(N411="sníž. přenesená",J411,0)</f>
        <v>0</v>
      </c>
      <c r="BI411" s="194">
        <f>IF(N411="nulová",J411,0)</f>
        <v>0</v>
      </c>
      <c r="BJ411" s="19" t="s">
        <v>84</v>
      </c>
      <c r="BK411" s="194">
        <f>ROUND(I411*H411,2)</f>
        <v>0</v>
      </c>
      <c r="BL411" s="19" t="s">
        <v>330</v>
      </c>
      <c r="BM411" s="193" t="s">
        <v>2524</v>
      </c>
    </row>
    <row r="412" spans="1:65" s="2" customFormat="1" ht="11.25">
      <c r="A412" s="36"/>
      <c r="B412" s="37"/>
      <c r="C412" s="38"/>
      <c r="D412" s="195" t="s">
        <v>332</v>
      </c>
      <c r="E412" s="38"/>
      <c r="F412" s="196" t="s">
        <v>874</v>
      </c>
      <c r="G412" s="38"/>
      <c r="H412" s="38"/>
      <c r="I412" s="197"/>
      <c r="J412" s="38"/>
      <c r="K412" s="38"/>
      <c r="L412" s="41"/>
      <c r="M412" s="198"/>
      <c r="N412" s="199"/>
      <c r="O412" s="66"/>
      <c r="P412" s="66"/>
      <c r="Q412" s="66"/>
      <c r="R412" s="66"/>
      <c r="S412" s="66"/>
      <c r="T412" s="67"/>
      <c r="U412" s="36"/>
      <c r="V412" s="36"/>
      <c r="W412" s="36"/>
      <c r="X412" s="36"/>
      <c r="Y412" s="36"/>
      <c r="Z412" s="36"/>
      <c r="AA412" s="36"/>
      <c r="AB412" s="36"/>
      <c r="AC412" s="36"/>
      <c r="AD412" s="36"/>
      <c r="AE412" s="36"/>
      <c r="AT412" s="19" t="s">
        <v>332</v>
      </c>
      <c r="AU412" s="19" t="s">
        <v>87</v>
      </c>
    </row>
    <row r="413" spans="1:65" s="13" customFormat="1" ht="11.25">
      <c r="B413" s="201"/>
      <c r="C413" s="202"/>
      <c r="D413" s="195" t="s">
        <v>336</v>
      </c>
      <c r="E413" s="203" t="s">
        <v>19</v>
      </c>
      <c r="F413" s="204" t="s">
        <v>2525</v>
      </c>
      <c r="G413" s="202"/>
      <c r="H413" s="205">
        <v>4.75</v>
      </c>
      <c r="I413" s="206"/>
      <c r="J413" s="202"/>
      <c r="K413" s="202"/>
      <c r="L413" s="207"/>
      <c r="M413" s="208"/>
      <c r="N413" s="209"/>
      <c r="O413" s="209"/>
      <c r="P413" s="209"/>
      <c r="Q413" s="209"/>
      <c r="R413" s="209"/>
      <c r="S413" s="209"/>
      <c r="T413" s="210"/>
      <c r="AT413" s="211" t="s">
        <v>336</v>
      </c>
      <c r="AU413" s="211" t="s">
        <v>87</v>
      </c>
      <c r="AV413" s="13" t="s">
        <v>87</v>
      </c>
      <c r="AW413" s="13" t="s">
        <v>37</v>
      </c>
      <c r="AX413" s="13" t="s">
        <v>76</v>
      </c>
      <c r="AY413" s="211" t="s">
        <v>324</v>
      </c>
    </row>
    <row r="414" spans="1:65" s="13" customFormat="1" ht="11.25">
      <c r="B414" s="201"/>
      <c r="C414" s="202"/>
      <c r="D414" s="195" t="s">
        <v>336</v>
      </c>
      <c r="E414" s="203" t="s">
        <v>19</v>
      </c>
      <c r="F414" s="204" t="s">
        <v>2526</v>
      </c>
      <c r="G414" s="202"/>
      <c r="H414" s="205">
        <v>4.75</v>
      </c>
      <c r="I414" s="206"/>
      <c r="J414" s="202"/>
      <c r="K414" s="202"/>
      <c r="L414" s="207"/>
      <c r="M414" s="208"/>
      <c r="N414" s="209"/>
      <c r="O414" s="209"/>
      <c r="P414" s="209"/>
      <c r="Q414" s="209"/>
      <c r="R414" s="209"/>
      <c r="S414" s="209"/>
      <c r="T414" s="210"/>
      <c r="AT414" s="211" t="s">
        <v>336</v>
      </c>
      <c r="AU414" s="211" t="s">
        <v>87</v>
      </c>
      <c r="AV414" s="13" t="s">
        <v>87</v>
      </c>
      <c r="AW414" s="13" t="s">
        <v>37</v>
      </c>
      <c r="AX414" s="13" t="s">
        <v>76</v>
      </c>
      <c r="AY414" s="211" t="s">
        <v>324</v>
      </c>
    </row>
    <row r="415" spans="1:65" s="14" customFormat="1" ht="11.25">
      <c r="B415" s="212"/>
      <c r="C415" s="213"/>
      <c r="D415" s="195" t="s">
        <v>336</v>
      </c>
      <c r="E415" s="214" t="s">
        <v>19</v>
      </c>
      <c r="F415" s="215" t="s">
        <v>349</v>
      </c>
      <c r="G415" s="213"/>
      <c r="H415" s="216">
        <v>9.5</v>
      </c>
      <c r="I415" s="217"/>
      <c r="J415" s="213"/>
      <c r="K415" s="213"/>
      <c r="L415" s="218"/>
      <c r="M415" s="219"/>
      <c r="N415" s="220"/>
      <c r="O415" s="220"/>
      <c r="P415" s="220"/>
      <c r="Q415" s="220"/>
      <c r="R415" s="220"/>
      <c r="S415" s="220"/>
      <c r="T415" s="221"/>
      <c r="AT415" s="222" t="s">
        <v>336</v>
      </c>
      <c r="AU415" s="222" t="s">
        <v>87</v>
      </c>
      <c r="AV415" s="14" t="s">
        <v>330</v>
      </c>
      <c r="AW415" s="14" t="s">
        <v>37</v>
      </c>
      <c r="AX415" s="14" t="s">
        <v>84</v>
      </c>
      <c r="AY415" s="222" t="s">
        <v>324</v>
      </c>
    </row>
    <row r="416" spans="1:65" s="2" customFormat="1" ht="14.45" customHeight="1">
      <c r="A416" s="36"/>
      <c r="B416" s="37"/>
      <c r="C416" s="182" t="s">
        <v>858</v>
      </c>
      <c r="D416" s="182" t="s">
        <v>326</v>
      </c>
      <c r="E416" s="183" t="s">
        <v>905</v>
      </c>
      <c r="F416" s="184" t="s">
        <v>906</v>
      </c>
      <c r="G416" s="185" t="s">
        <v>365</v>
      </c>
      <c r="H416" s="186">
        <v>74.7</v>
      </c>
      <c r="I416" s="187"/>
      <c r="J416" s="188">
        <f>ROUND(I416*H416,2)</f>
        <v>0</v>
      </c>
      <c r="K416" s="184" t="s">
        <v>329</v>
      </c>
      <c r="L416" s="41"/>
      <c r="M416" s="189" t="s">
        <v>19</v>
      </c>
      <c r="N416" s="190" t="s">
        <v>47</v>
      </c>
      <c r="O416" s="66"/>
      <c r="P416" s="191">
        <f>O416*H416</f>
        <v>0</v>
      </c>
      <c r="Q416" s="191">
        <v>1.3999999999999999E-4</v>
      </c>
      <c r="R416" s="191">
        <f>Q416*H416</f>
        <v>1.0458E-2</v>
      </c>
      <c r="S416" s="191">
        <v>0</v>
      </c>
      <c r="T416" s="192">
        <f>S416*H416</f>
        <v>0</v>
      </c>
      <c r="U416" s="36"/>
      <c r="V416" s="36"/>
      <c r="W416" s="36"/>
      <c r="X416" s="36"/>
      <c r="Y416" s="36"/>
      <c r="Z416" s="36"/>
      <c r="AA416" s="36"/>
      <c r="AB416" s="36"/>
      <c r="AC416" s="36"/>
      <c r="AD416" s="36"/>
      <c r="AE416" s="36"/>
      <c r="AR416" s="193" t="s">
        <v>330</v>
      </c>
      <c r="AT416" s="193" t="s">
        <v>326</v>
      </c>
      <c r="AU416" s="193" t="s">
        <v>87</v>
      </c>
      <c r="AY416" s="19" t="s">
        <v>324</v>
      </c>
      <c r="BE416" s="194">
        <f>IF(N416="základní",J416,0)</f>
        <v>0</v>
      </c>
      <c r="BF416" s="194">
        <f>IF(N416="snížená",J416,0)</f>
        <v>0</v>
      </c>
      <c r="BG416" s="194">
        <f>IF(N416="zákl. přenesená",J416,0)</f>
        <v>0</v>
      </c>
      <c r="BH416" s="194">
        <f>IF(N416="sníž. přenesená",J416,0)</f>
        <v>0</v>
      </c>
      <c r="BI416" s="194">
        <f>IF(N416="nulová",J416,0)</f>
        <v>0</v>
      </c>
      <c r="BJ416" s="19" t="s">
        <v>84</v>
      </c>
      <c r="BK416" s="194">
        <f>ROUND(I416*H416,2)</f>
        <v>0</v>
      </c>
      <c r="BL416" s="19" t="s">
        <v>330</v>
      </c>
      <c r="BM416" s="193" t="s">
        <v>2527</v>
      </c>
    </row>
    <row r="417" spans="1:51" s="2" customFormat="1" ht="11.25">
      <c r="A417" s="36"/>
      <c r="B417" s="37"/>
      <c r="C417" s="38"/>
      <c r="D417" s="195" t="s">
        <v>332</v>
      </c>
      <c r="E417" s="38"/>
      <c r="F417" s="196" t="s">
        <v>908</v>
      </c>
      <c r="G417" s="38"/>
      <c r="H417" s="38"/>
      <c r="I417" s="197"/>
      <c r="J417" s="38"/>
      <c r="K417" s="38"/>
      <c r="L417" s="41"/>
      <c r="M417" s="198"/>
      <c r="N417" s="199"/>
      <c r="O417" s="66"/>
      <c r="P417" s="66"/>
      <c r="Q417" s="66"/>
      <c r="R417" s="66"/>
      <c r="S417" s="66"/>
      <c r="T417" s="67"/>
      <c r="U417" s="36"/>
      <c r="V417" s="36"/>
      <c r="W417" s="36"/>
      <c r="X417" s="36"/>
      <c r="Y417" s="36"/>
      <c r="Z417" s="36"/>
      <c r="AA417" s="36"/>
      <c r="AB417" s="36"/>
      <c r="AC417" s="36"/>
      <c r="AD417" s="36"/>
      <c r="AE417" s="36"/>
      <c r="AT417" s="19" t="s">
        <v>332</v>
      </c>
      <c r="AU417" s="19" t="s">
        <v>87</v>
      </c>
    </row>
    <row r="418" spans="1:51" s="2" customFormat="1" ht="117">
      <c r="A418" s="36"/>
      <c r="B418" s="37"/>
      <c r="C418" s="38"/>
      <c r="D418" s="195" t="s">
        <v>334</v>
      </c>
      <c r="E418" s="38"/>
      <c r="F418" s="200" t="s">
        <v>909</v>
      </c>
      <c r="G418" s="38"/>
      <c r="H418" s="38"/>
      <c r="I418" s="197"/>
      <c r="J418" s="38"/>
      <c r="K418" s="38"/>
      <c r="L418" s="41"/>
      <c r="M418" s="198"/>
      <c r="N418" s="199"/>
      <c r="O418" s="66"/>
      <c r="P418" s="66"/>
      <c r="Q418" s="66"/>
      <c r="R418" s="66"/>
      <c r="S418" s="66"/>
      <c r="T418" s="67"/>
      <c r="U418" s="36"/>
      <c r="V418" s="36"/>
      <c r="W418" s="36"/>
      <c r="X418" s="36"/>
      <c r="Y418" s="36"/>
      <c r="Z418" s="36"/>
      <c r="AA418" s="36"/>
      <c r="AB418" s="36"/>
      <c r="AC418" s="36"/>
      <c r="AD418" s="36"/>
      <c r="AE418" s="36"/>
      <c r="AT418" s="19" t="s">
        <v>334</v>
      </c>
      <c r="AU418" s="19" t="s">
        <v>87</v>
      </c>
    </row>
    <row r="419" spans="1:51" s="15" customFormat="1" ht="11.25">
      <c r="B419" s="223"/>
      <c r="C419" s="224"/>
      <c r="D419" s="195" t="s">
        <v>336</v>
      </c>
      <c r="E419" s="225" t="s">
        <v>19</v>
      </c>
      <c r="F419" s="226" t="s">
        <v>2395</v>
      </c>
      <c r="G419" s="224"/>
      <c r="H419" s="225" t="s">
        <v>19</v>
      </c>
      <c r="I419" s="227"/>
      <c r="J419" s="224"/>
      <c r="K419" s="224"/>
      <c r="L419" s="228"/>
      <c r="M419" s="229"/>
      <c r="N419" s="230"/>
      <c r="O419" s="230"/>
      <c r="P419" s="230"/>
      <c r="Q419" s="230"/>
      <c r="R419" s="230"/>
      <c r="S419" s="230"/>
      <c r="T419" s="231"/>
      <c r="AT419" s="232" t="s">
        <v>336</v>
      </c>
      <c r="AU419" s="232" t="s">
        <v>87</v>
      </c>
      <c r="AV419" s="15" t="s">
        <v>84</v>
      </c>
      <c r="AW419" s="15" t="s">
        <v>37</v>
      </c>
      <c r="AX419" s="15" t="s">
        <v>76</v>
      </c>
      <c r="AY419" s="232" t="s">
        <v>324</v>
      </c>
    </row>
    <row r="420" spans="1:51" s="15" customFormat="1" ht="11.25">
      <c r="B420" s="223"/>
      <c r="C420" s="224"/>
      <c r="D420" s="195" t="s">
        <v>336</v>
      </c>
      <c r="E420" s="225" t="s">
        <v>19</v>
      </c>
      <c r="F420" s="226" t="s">
        <v>910</v>
      </c>
      <c r="G420" s="224"/>
      <c r="H420" s="225" t="s">
        <v>19</v>
      </c>
      <c r="I420" s="227"/>
      <c r="J420" s="224"/>
      <c r="K420" s="224"/>
      <c r="L420" s="228"/>
      <c r="M420" s="229"/>
      <c r="N420" s="230"/>
      <c r="O420" s="230"/>
      <c r="P420" s="230"/>
      <c r="Q420" s="230"/>
      <c r="R420" s="230"/>
      <c r="S420" s="230"/>
      <c r="T420" s="231"/>
      <c r="AT420" s="232" t="s">
        <v>336</v>
      </c>
      <c r="AU420" s="232" t="s">
        <v>87</v>
      </c>
      <c r="AV420" s="15" t="s">
        <v>84</v>
      </c>
      <c r="AW420" s="15" t="s">
        <v>37</v>
      </c>
      <c r="AX420" s="15" t="s">
        <v>76</v>
      </c>
      <c r="AY420" s="232" t="s">
        <v>324</v>
      </c>
    </row>
    <row r="421" spans="1:51" s="13" customFormat="1" ht="11.25">
      <c r="B421" s="201"/>
      <c r="C421" s="202"/>
      <c r="D421" s="195" t="s">
        <v>336</v>
      </c>
      <c r="E421" s="203" t="s">
        <v>19</v>
      </c>
      <c r="F421" s="204" t="s">
        <v>2528</v>
      </c>
      <c r="G421" s="202"/>
      <c r="H421" s="205">
        <v>1.8</v>
      </c>
      <c r="I421" s="206"/>
      <c r="J421" s="202"/>
      <c r="K421" s="202"/>
      <c r="L421" s="207"/>
      <c r="M421" s="208"/>
      <c r="N421" s="209"/>
      <c r="O421" s="209"/>
      <c r="P421" s="209"/>
      <c r="Q421" s="209"/>
      <c r="R421" s="209"/>
      <c r="S421" s="209"/>
      <c r="T421" s="210"/>
      <c r="AT421" s="211" t="s">
        <v>336</v>
      </c>
      <c r="AU421" s="211" t="s">
        <v>87</v>
      </c>
      <c r="AV421" s="13" t="s">
        <v>87</v>
      </c>
      <c r="AW421" s="13" t="s">
        <v>37</v>
      </c>
      <c r="AX421" s="13" t="s">
        <v>76</v>
      </c>
      <c r="AY421" s="211" t="s">
        <v>324</v>
      </c>
    </row>
    <row r="422" spans="1:51" s="16" customFormat="1" ht="11.25">
      <c r="B422" s="233"/>
      <c r="C422" s="234"/>
      <c r="D422" s="195" t="s">
        <v>336</v>
      </c>
      <c r="E422" s="235" t="s">
        <v>19</v>
      </c>
      <c r="F422" s="236" t="s">
        <v>550</v>
      </c>
      <c r="G422" s="234"/>
      <c r="H422" s="237">
        <v>1.8</v>
      </c>
      <c r="I422" s="238"/>
      <c r="J422" s="234"/>
      <c r="K422" s="234"/>
      <c r="L422" s="239"/>
      <c r="M422" s="240"/>
      <c r="N422" s="241"/>
      <c r="O422" s="241"/>
      <c r="P422" s="241"/>
      <c r="Q422" s="241"/>
      <c r="R422" s="241"/>
      <c r="S422" s="241"/>
      <c r="T422" s="242"/>
      <c r="AT422" s="243" t="s">
        <v>336</v>
      </c>
      <c r="AU422" s="243" t="s">
        <v>87</v>
      </c>
      <c r="AV422" s="16" t="s">
        <v>343</v>
      </c>
      <c r="AW422" s="16" t="s">
        <v>37</v>
      </c>
      <c r="AX422" s="16" t="s">
        <v>76</v>
      </c>
      <c r="AY422" s="243" t="s">
        <v>324</v>
      </c>
    </row>
    <row r="423" spans="1:51" s="13" customFormat="1" ht="11.25">
      <c r="B423" s="201"/>
      <c r="C423" s="202"/>
      <c r="D423" s="195" t="s">
        <v>336</v>
      </c>
      <c r="E423" s="203" t="s">
        <v>19</v>
      </c>
      <c r="F423" s="204" t="s">
        <v>2529</v>
      </c>
      <c r="G423" s="202"/>
      <c r="H423" s="205">
        <v>11.55</v>
      </c>
      <c r="I423" s="206"/>
      <c r="J423" s="202"/>
      <c r="K423" s="202"/>
      <c r="L423" s="207"/>
      <c r="M423" s="208"/>
      <c r="N423" s="209"/>
      <c r="O423" s="209"/>
      <c r="P423" s="209"/>
      <c r="Q423" s="209"/>
      <c r="R423" s="209"/>
      <c r="S423" s="209"/>
      <c r="T423" s="210"/>
      <c r="AT423" s="211" t="s">
        <v>336</v>
      </c>
      <c r="AU423" s="211" t="s">
        <v>87</v>
      </c>
      <c r="AV423" s="13" t="s">
        <v>87</v>
      </c>
      <c r="AW423" s="13" t="s">
        <v>37</v>
      </c>
      <c r="AX423" s="13" t="s">
        <v>76</v>
      </c>
      <c r="AY423" s="211" t="s">
        <v>324</v>
      </c>
    </row>
    <row r="424" spans="1:51" s="13" customFormat="1" ht="11.25">
      <c r="B424" s="201"/>
      <c r="C424" s="202"/>
      <c r="D424" s="195" t="s">
        <v>336</v>
      </c>
      <c r="E424" s="203" t="s">
        <v>19</v>
      </c>
      <c r="F424" s="204" t="s">
        <v>2530</v>
      </c>
      <c r="G424" s="202"/>
      <c r="H424" s="205">
        <v>5.25</v>
      </c>
      <c r="I424" s="206"/>
      <c r="J424" s="202"/>
      <c r="K424" s="202"/>
      <c r="L424" s="207"/>
      <c r="M424" s="208"/>
      <c r="N424" s="209"/>
      <c r="O424" s="209"/>
      <c r="P424" s="209"/>
      <c r="Q424" s="209"/>
      <c r="R424" s="209"/>
      <c r="S424" s="209"/>
      <c r="T424" s="210"/>
      <c r="AT424" s="211" t="s">
        <v>336</v>
      </c>
      <c r="AU424" s="211" t="s">
        <v>87</v>
      </c>
      <c r="AV424" s="13" t="s">
        <v>87</v>
      </c>
      <c r="AW424" s="13" t="s">
        <v>37</v>
      </c>
      <c r="AX424" s="13" t="s">
        <v>76</v>
      </c>
      <c r="AY424" s="211" t="s">
        <v>324</v>
      </c>
    </row>
    <row r="425" spans="1:51" s="13" customFormat="1" ht="11.25">
      <c r="B425" s="201"/>
      <c r="C425" s="202"/>
      <c r="D425" s="195" t="s">
        <v>336</v>
      </c>
      <c r="E425" s="203" t="s">
        <v>19</v>
      </c>
      <c r="F425" s="204" t="s">
        <v>2531</v>
      </c>
      <c r="G425" s="202"/>
      <c r="H425" s="205">
        <v>6.3</v>
      </c>
      <c r="I425" s="206"/>
      <c r="J425" s="202"/>
      <c r="K425" s="202"/>
      <c r="L425" s="207"/>
      <c r="M425" s="208"/>
      <c r="N425" s="209"/>
      <c r="O425" s="209"/>
      <c r="P425" s="209"/>
      <c r="Q425" s="209"/>
      <c r="R425" s="209"/>
      <c r="S425" s="209"/>
      <c r="T425" s="210"/>
      <c r="AT425" s="211" t="s">
        <v>336</v>
      </c>
      <c r="AU425" s="211" t="s">
        <v>87</v>
      </c>
      <c r="AV425" s="13" t="s">
        <v>87</v>
      </c>
      <c r="AW425" s="13" t="s">
        <v>37</v>
      </c>
      <c r="AX425" s="13" t="s">
        <v>76</v>
      </c>
      <c r="AY425" s="211" t="s">
        <v>324</v>
      </c>
    </row>
    <row r="426" spans="1:51" s="13" customFormat="1" ht="11.25">
      <c r="B426" s="201"/>
      <c r="C426" s="202"/>
      <c r="D426" s="195" t="s">
        <v>336</v>
      </c>
      <c r="E426" s="203" t="s">
        <v>19</v>
      </c>
      <c r="F426" s="204" t="s">
        <v>2532</v>
      </c>
      <c r="G426" s="202"/>
      <c r="H426" s="205">
        <v>12.15</v>
      </c>
      <c r="I426" s="206"/>
      <c r="J426" s="202"/>
      <c r="K426" s="202"/>
      <c r="L426" s="207"/>
      <c r="M426" s="208"/>
      <c r="N426" s="209"/>
      <c r="O426" s="209"/>
      <c r="P426" s="209"/>
      <c r="Q426" s="209"/>
      <c r="R426" s="209"/>
      <c r="S426" s="209"/>
      <c r="T426" s="210"/>
      <c r="AT426" s="211" t="s">
        <v>336</v>
      </c>
      <c r="AU426" s="211" t="s">
        <v>87</v>
      </c>
      <c r="AV426" s="13" t="s">
        <v>87</v>
      </c>
      <c r="AW426" s="13" t="s">
        <v>37</v>
      </c>
      <c r="AX426" s="13" t="s">
        <v>76</v>
      </c>
      <c r="AY426" s="211" t="s">
        <v>324</v>
      </c>
    </row>
    <row r="427" spans="1:51" s="13" customFormat="1" ht="11.25">
      <c r="B427" s="201"/>
      <c r="C427" s="202"/>
      <c r="D427" s="195" t="s">
        <v>336</v>
      </c>
      <c r="E427" s="203" t="s">
        <v>19</v>
      </c>
      <c r="F427" s="204" t="s">
        <v>2533</v>
      </c>
      <c r="G427" s="202"/>
      <c r="H427" s="205">
        <v>12.6</v>
      </c>
      <c r="I427" s="206"/>
      <c r="J427" s="202"/>
      <c r="K427" s="202"/>
      <c r="L427" s="207"/>
      <c r="M427" s="208"/>
      <c r="N427" s="209"/>
      <c r="O427" s="209"/>
      <c r="P427" s="209"/>
      <c r="Q427" s="209"/>
      <c r="R427" s="209"/>
      <c r="S427" s="209"/>
      <c r="T427" s="210"/>
      <c r="AT427" s="211" t="s">
        <v>336</v>
      </c>
      <c r="AU427" s="211" t="s">
        <v>87</v>
      </c>
      <c r="AV427" s="13" t="s">
        <v>87</v>
      </c>
      <c r="AW427" s="13" t="s">
        <v>37</v>
      </c>
      <c r="AX427" s="13" t="s">
        <v>76</v>
      </c>
      <c r="AY427" s="211" t="s">
        <v>324</v>
      </c>
    </row>
    <row r="428" spans="1:51" s="13" customFormat="1" ht="11.25">
      <c r="B428" s="201"/>
      <c r="C428" s="202"/>
      <c r="D428" s="195" t="s">
        <v>336</v>
      </c>
      <c r="E428" s="203" t="s">
        <v>19</v>
      </c>
      <c r="F428" s="204" t="s">
        <v>2534</v>
      </c>
      <c r="G428" s="202"/>
      <c r="H428" s="205">
        <v>5.85</v>
      </c>
      <c r="I428" s="206"/>
      <c r="J428" s="202"/>
      <c r="K428" s="202"/>
      <c r="L428" s="207"/>
      <c r="M428" s="208"/>
      <c r="N428" s="209"/>
      <c r="O428" s="209"/>
      <c r="P428" s="209"/>
      <c r="Q428" s="209"/>
      <c r="R428" s="209"/>
      <c r="S428" s="209"/>
      <c r="T428" s="210"/>
      <c r="AT428" s="211" t="s">
        <v>336</v>
      </c>
      <c r="AU428" s="211" t="s">
        <v>87</v>
      </c>
      <c r="AV428" s="13" t="s">
        <v>87</v>
      </c>
      <c r="AW428" s="13" t="s">
        <v>37</v>
      </c>
      <c r="AX428" s="13" t="s">
        <v>76</v>
      </c>
      <c r="AY428" s="211" t="s">
        <v>324</v>
      </c>
    </row>
    <row r="429" spans="1:51" s="13" customFormat="1" ht="11.25">
      <c r="B429" s="201"/>
      <c r="C429" s="202"/>
      <c r="D429" s="195" t="s">
        <v>336</v>
      </c>
      <c r="E429" s="203" t="s">
        <v>19</v>
      </c>
      <c r="F429" s="204" t="s">
        <v>2535</v>
      </c>
      <c r="G429" s="202"/>
      <c r="H429" s="205">
        <v>11.25</v>
      </c>
      <c r="I429" s="206"/>
      <c r="J429" s="202"/>
      <c r="K429" s="202"/>
      <c r="L429" s="207"/>
      <c r="M429" s="208"/>
      <c r="N429" s="209"/>
      <c r="O429" s="209"/>
      <c r="P429" s="209"/>
      <c r="Q429" s="209"/>
      <c r="R429" s="209"/>
      <c r="S429" s="209"/>
      <c r="T429" s="210"/>
      <c r="AT429" s="211" t="s">
        <v>336</v>
      </c>
      <c r="AU429" s="211" t="s">
        <v>87</v>
      </c>
      <c r="AV429" s="13" t="s">
        <v>87</v>
      </c>
      <c r="AW429" s="13" t="s">
        <v>37</v>
      </c>
      <c r="AX429" s="13" t="s">
        <v>76</v>
      </c>
      <c r="AY429" s="211" t="s">
        <v>324</v>
      </c>
    </row>
    <row r="430" spans="1:51" s="16" customFormat="1" ht="11.25">
      <c r="B430" s="233"/>
      <c r="C430" s="234"/>
      <c r="D430" s="195" t="s">
        <v>336</v>
      </c>
      <c r="E430" s="235" t="s">
        <v>19</v>
      </c>
      <c r="F430" s="236" t="s">
        <v>550</v>
      </c>
      <c r="G430" s="234"/>
      <c r="H430" s="237">
        <v>64.95</v>
      </c>
      <c r="I430" s="238"/>
      <c r="J430" s="234"/>
      <c r="K430" s="234"/>
      <c r="L430" s="239"/>
      <c r="M430" s="240"/>
      <c r="N430" s="241"/>
      <c r="O430" s="241"/>
      <c r="P430" s="241"/>
      <c r="Q430" s="241"/>
      <c r="R430" s="241"/>
      <c r="S430" s="241"/>
      <c r="T430" s="242"/>
      <c r="AT430" s="243" t="s">
        <v>336</v>
      </c>
      <c r="AU430" s="243" t="s">
        <v>87</v>
      </c>
      <c r="AV430" s="16" t="s">
        <v>343</v>
      </c>
      <c r="AW430" s="16" t="s">
        <v>37</v>
      </c>
      <c r="AX430" s="16" t="s">
        <v>76</v>
      </c>
      <c r="AY430" s="243" t="s">
        <v>324</v>
      </c>
    </row>
    <row r="431" spans="1:51" s="15" customFormat="1" ht="11.25">
      <c r="B431" s="223"/>
      <c r="C431" s="224"/>
      <c r="D431" s="195" t="s">
        <v>336</v>
      </c>
      <c r="E431" s="225" t="s">
        <v>19</v>
      </c>
      <c r="F431" s="226" t="s">
        <v>2536</v>
      </c>
      <c r="G431" s="224"/>
      <c r="H431" s="225" t="s">
        <v>19</v>
      </c>
      <c r="I431" s="227"/>
      <c r="J431" s="224"/>
      <c r="K431" s="224"/>
      <c r="L431" s="228"/>
      <c r="M431" s="229"/>
      <c r="N431" s="230"/>
      <c r="O431" s="230"/>
      <c r="P431" s="230"/>
      <c r="Q431" s="230"/>
      <c r="R431" s="230"/>
      <c r="S431" s="230"/>
      <c r="T431" s="231"/>
      <c r="AT431" s="232" t="s">
        <v>336</v>
      </c>
      <c r="AU431" s="232" t="s">
        <v>87</v>
      </c>
      <c r="AV431" s="15" t="s">
        <v>84</v>
      </c>
      <c r="AW431" s="15" t="s">
        <v>37</v>
      </c>
      <c r="AX431" s="15" t="s">
        <v>76</v>
      </c>
      <c r="AY431" s="232" t="s">
        <v>324</v>
      </c>
    </row>
    <row r="432" spans="1:51" s="13" customFormat="1" ht="11.25">
      <c r="B432" s="201"/>
      <c r="C432" s="202"/>
      <c r="D432" s="195" t="s">
        <v>336</v>
      </c>
      <c r="E432" s="203" t="s">
        <v>19</v>
      </c>
      <c r="F432" s="204" t="s">
        <v>2537</v>
      </c>
      <c r="G432" s="202"/>
      <c r="H432" s="205">
        <v>7.95</v>
      </c>
      <c r="I432" s="206"/>
      <c r="J432" s="202"/>
      <c r="K432" s="202"/>
      <c r="L432" s="207"/>
      <c r="M432" s="208"/>
      <c r="N432" s="209"/>
      <c r="O432" s="209"/>
      <c r="P432" s="209"/>
      <c r="Q432" s="209"/>
      <c r="R432" s="209"/>
      <c r="S432" s="209"/>
      <c r="T432" s="210"/>
      <c r="AT432" s="211" t="s">
        <v>336</v>
      </c>
      <c r="AU432" s="211" t="s">
        <v>87</v>
      </c>
      <c r="AV432" s="13" t="s">
        <v>87</v>
      </c>
      <c r="AW432" s="13" t="s">
        <v>37</v>
      </c>
      <c r="AX432" s="13" t="s">
        <v>76</v>
      </c>
      <c r="AY432" s="211" t="s">
        <v>324</v>
      </c>
    </row>
    <row r="433" spans="1:65" s="14" customFormat="1" ht="11.25">
      <c r="B433" s="212"/>
      <c r="C433" s="213"/>
      <c r="D433" s="195" t="s">
        <v>336</v>
      </c>
      <c r="E433" s="214" t="s">
        <v>19</v>
      </c>
      <c r="F433" s="215" t="s">
        <v>349</v>
      </c>
      <c r="G433" s="213"/>
      <c r="H433" s="216">
        <v>74.7</v>
      </c>
      <c r="I433" s="217"/>
      <c r="J433" s="213"/>
      <c r="K433" s="213"/>
      <c r="L433" s="218"/>
      <c r="M433" s="219"/>
      <c r="N433" s="220"/>
      <c r="O433" s="220"/>
      <c r="P433" s="220"/>
      <c r="Q433" s="220"/>
      <c r="R433" s="220"/>
      <c r="S433" s="220"/>
      <c r="T433" s="221"/>
      <c r="AT433" s="222" t="s">
        <v>336</v>
      </c>
      <c r="AU433" s="222" t="s">
        <v>87</v>
      </c>
      <c r="AV433" s="14" t="s">
        <v>330</v>
      </c>
      <c r="AW433" s="14" t="s">
        <v>37</v>
      </c>
      <c r="AX433" s="14" t="s">
        <v>84</v>
      </c>
      <c r="AY433" s="222" t="s">
        <v>324</v>
      </c>
    </row>
    <row r="434" spans="1:65" s="2" customFormat="1" ht="14.45" customHeight="1">
      <c r="A434" s="36"/>
      <c r="B434" s="37"/>
      <c r="C434" s="182" t="s">
        <v>865</v>
      </c>
      <c r="D434" s="182" t="s">
        <v>326</v>
      </c>
      <c r="E434" s="183" t="s">
        <v>2538</v>
      </c>
      <c r="F434" s="184" t="s">
        <v>2539</v>
      </c>
      <c r="G434" s="185" t="s">
        <v>365</v>
      </c>
      <c r="H434" s="186">
        <v>102</v>
      </c>
      <c r="I434" s="187"/>
      <c r="J434" s="188">
        <f>ROUND(I434*H434,2)</f>
        <v>0</v>
      </c>
      <c r="K434" s="184" t="s">
        <v>329</v>
      </c>
      <c r="L434" s="41"/>
      <c r="M434" s="189" t="s">
        <v>19</v>
      </c>
      <c r="N434" s="190" t="s">
        <v>47</v>
      </c>
      <c r="O434" s="66"/>
      <c r="P434" s="191">
        <f>O434*H434</f>
        <v>0</v>
      </c>
      <c r="Q434" s="191">
        <v>6.0000000000000002E-5</v>
      </c>
      <c r="R434" s="191">
        <f>Q434*H434</f>
        <v>6.1200000000000004E-3</v>
      </c>
      <c r="S434" s="191">
        <v>0</v>
      </c>
      <c r="T434" s="192">
        <f>S434*H434</f>
        <v>0</v>
      </c>
      <c r="U434" s="36"/>
      <c r="V434" s="36"/>
      <c r="W434" s="36"/>
      <c r="X434" s="36"/>
      <c r="Y434" s="36"/>
      <c r="Z434" s="36"/>
      <c r="AA434" s="36"/>
      <c r="AB434" s="36"/>
      <c r="AC434" s="36"/>
      <c r="AD434" s="36"/>
      <c r="AE434" s="36"/>
      <c r="AR434" s="193" t="s">
        <v>330</v>
      </c>
      <c r="AT434" s="193" t="s">
        <v>326</v>
      </c>
      <c r="AU434" s="193" t="s">
        <v>87</v>
      </c>
      <c r="AY434" s="19" t="s">
        <v>324</v>
      </c>
      <c r="BE434" s="194">
        <f>IF(N434="základní",J434,0)</f>
        <v>0</v>
      </c>
      <c r="BF434" s="194">
        <f>IF(N434="snížená",J434,0)</f>
        <v>0</v>
      </c>
      <c r="BG434" s="194">
        <f>IF(N434="zákl. přenesená",J434,0)</f>
        <v>0</v>
      </c>
      <c r="BH434" s="194">
        <f>IF(N434="sníž. přenesená",J434,0)</f>
        <v>0</v>
      </c>
      <c r="BI434" s="194">
        <f>IF(N434="nulová",J434,0)</f>
        <v>0</v>
      </c>
      <c r="BJ434" s="19" t="s">
        <v>84</v>
      </c>
      <c r="BK434" s="194">
        <f>ROUND(I434*H434,2)</f>
        <v>0</v>
      </c>
      <c r="BL434" s="19" t="s">
        <v>330</v>
      </c>
      <c r="BM434" s="193" t="s">
        <v>2540</v>
      </c>
    </row>
    <row r="435" spans="1:65" s="2" customFormat="1" ht="11.25">
      <c r="A435" s="36"/>
      <c r="B435" s="37"/>
      <c r="C435" s="38"/>
      <c r="D435" s="195" t="s">
        <v>332</v>
      </c>
      <c r="E435" s="38"/>
      <c r="F435" s="196" t="s">
        <v>2541</v>
      </c>
      <c r="G435" s="38"/>
      <c r="H435" s="38"/>
      <c r="I435" s="197"/>
      <c r="J435" s="38"/>
      <c r="K435" s="38"/>
      <c r="L435" s="41"/>
      <c r="M435" s="198"/>
      <c r="N435" s="199"/>
      <c r="O435" s="66"/>
      <c r="P435" s="66"/>
      <c r="Q435" s="66"/>
      <c r="R435" s="66"/>
      <c r="S435" s="66"/>
      <c r="T435" s="67"/>
      <c r="U435" s="36"/>
      <c r="V435" s="36"/>
      <c r="W435" s="36"/>
      <c r="X435" s="36"/>
      <c r="Y435" s="36"/>
      <c r="Z435" s="36"/>
      <c r="AA435" s="36"/>
      <c r="AB435" s="36"/>
      <c r="AC435" s="36"/>
      <c r="AD435" s="36"/>
      <c r="AE435" s="36"/>
      <c r="AT435" s="19" t="s">
        <v>332</v>
      </c>
      <c r="AU435" s="19" t="s">
        <v>87</v>
      </c>
    </row>
    <row r="436" spans="1:65" s="2" customFormat="1" ht="156">
      <c r="A436" s="36"/>
      <c r="B436" s="37"/>
      <c r="C436" s="38"/>
      <c r="D436" s="195" t="s">
        <v>334</v>
      </c>
      <c r="E436" s="38"/>
      <c r="F436" s="200" t="s">
        <v>2542</v>
      </c>
      <c r="G436" s="38"/>
      <c r="H436" s="38"/>
      <c r="I436" s="197"/>
      <c r="J436" s="38"/>
      <c r="K436" s="38"/>
      <c r="L436" s="41"/>
      <c r="M436" s="198"/>
      <c r="N436" s="199"/>
      <c r="O436" s="66"/>
      <c r="P436" s="66"/>
      <c r="Q436" s="66"/>
      <c r="R436" s="66"/>
      <c r="S436" s="66"/>
      <c r="T436" s="67"/>
      <c r="U436" s="36"/>
      <c r="V436" s="36"/>
      <c r="W436" s="36"/>
      <c r="X436" s="36"/>
      <c r="Y436" s="36"/>
      <c r="Z436" s="36"/>
      <c r="AA436" s="36"/>
      <c r="AB436" s="36"/>
      <c r="AC436" s="36"/>
      <c r="AD436" s="36"/>
      <c r="AE436" s="36"/>
      <c r="AT436" s="19" t="s">
        <v>334</v>
      </c>
      <c r="AU436" s="19" t="s">
        <v>87</v>
      </c>
    </row>
    <row r="437" spans="1:65" s="2" customFormat="1" ht="29.25">
      <c r="A437" s="36"/>
      <c r="B437" s="37"/>
      <c r="C437" s="38"/>
      <c r="D437" s="195" t="s">
        <v>727</v>
      </c>
      <c r="E437" s="38"/>
      <c r="F437" s="200" t="s">
        <v>2543</v>
      </c>
      <c r="G437" s="38"/>
      <c r="H437" s="38"/>
      <c r="I437" s="197"/>
      <c r="J437" s="38"/>
      <c r="K437" s="38"/>
      <c r="L437" s="41"/>
      <c r="M437" s="198"/>
      <c r="N437" s="199"/>
      <c r="O437" s="66"/>
      <c r="P437" s="66"/>
      <c r="Q437" s="66"/>
      <c r="R437" s="66"/>
      <c r="S437" s="66"/>
      <c r="T437" s="67"/>
      <c r="U437" s="36"/>
      <c r="V437" s="36"/>
      <c r="W437" s="36"/>
      <c r="X437" s="36"/>
      <c r="Y437" s="36"/>
      <c r="Z437" s="36"/>
      <c r="AA437" s="36"/>
      <c r="AB437" s="36"/>
      <c r="AC437" s="36"/>
      <c r="AD437" s="36"/>
      <c r="AE437" s="36"/>
      <c r="AT437" s="19" t="s">
        <v>727</v>
      </c>
      <c r="AU437" s="19" t="s">
        <v>87</v>
      </c>
    </row>
    <row r="438" spans="1:65" s="13" customFormat="1" ht="11.25">
      <c r="B438" s="201"/>
      <c r="C438" s="202"/>
      <c r="D438" s="195" t="s">
        <v>336</v>
      </c>
      <c r="E438" s="203" t="s">
        <v>19</v>
      </c>
      <c r="F438" s="204" t="s">
        <v>2544</v>
      </c>
      <c r="G438" s="202"/>
      <c r="H438" s="205">
        <v>90</v>
      </c>
      <c r="I438" s="206"/>
      <c r="J438" s="202"/>
      <c r="K438" s="202"/>
      <c r="L438" s="207"/>
      <c r="M438" s="208"/>
      <c r="N438" s="209"/>
      <c r="O438" s="209"/>
      <c r="P438" s="209"/>
      <c r="Q438" s="209"/>
      <c r="R438" s="209"/>
      <c r="S438" s="209"/>
      <c r="T438" s="210"/>
      <c r="AT438" s="211" t="s">
        <v>336</v>
      </c>
      <c r="AU438" s="211" t="s">
        <v>87</v>
      </c>
      <c r="AV438" s="13" t="s">
        <v>87</v>
      </c>
      <c r="AW438" s="13" t="s">
        <v>37</v>
      </c>
      <c r="AX438" s="13" t="s">
        <v>76</v>
      </c>
      <c r="AY438" s="211" t="s">
        <v>324</v>
      </c>
    </row>
    <row r="439" spans="1:65" s="15" customFormat="1" ht="11.25">
      <c r="B439" s="223"/>
      <c r="C439" s="224"/>
      <c r="D439" s="195" t="s">
        <v>336</v>
      </c>
      <c r="E439" s="225" t="s">
        <v>19</v>
      </c>
      <c r="F439" s="226" t="s">
        <v>2545</v>
      </c>
      <c r="G439" s="224"/>
      <c r="H439" s="225" t="s">
        <v>19</v>
      </c>
      <c r="I439" s="227"/>
      <c r="J439" s="224"/>
      <c r="K439" s="224"/>
      <c r="L439" s="228"/>
      <c r="M439" s="229"/>
      <c r="N439" s="230"/>
      <c r="O439" s="230"/>
      <c r="P439" s="230"/>
      <c r="Q439" s="230"/>
      <c r="R439" s="230"/>
      <c r="S439" s="230"/>
      <c r="T439" s="231"/>
      <c r="AT439" s="232" t="s">
        <v>336</v>
      </c>
      <c r="AU439" s="232" t="s">
        <v>87</v>
      </c>
      <c r="AV439" s="15" t="s">
        <v>84</v>
      </c>
      <c r="AW439" s="15" t="s">
        <v>37</v>
      </c>
      <c r="AX439" s="15" t="s">
        <v>76</v>
      </c>
      <c r="AY439" s="232" t="s">
        <v>324</v>
      </c>
    </row>
    <row r="440" spans="1:65" s="13" customFormat="1" ht="11.25">
      <c r="B440" s="201"/>
      <c r="C440" s="202"/>
      <c r="D440" s="195" t="s">
        <v>336</v>
      </c>
      <c r="E440" s="203" t="s">
        <v>19</v>
      </c>
      <c r="F440" s="204" t="s">
        <v>2546</v>
      </c>
      <c r="G440" s="202"/>
      <c r="H440" s="205">
        <v>12</v>
      </c>
      <c r="I440" s="206"/>
      <c r="J440" s="202"/>
      <c r="K440" s="202"/>
      <c r="L440" s="207"/>
      <c r="M440" s="208"/>
      <c r="N440" s="209"/>
      <c r="O440" s="209"/>
      <c r="P440" s="209"/>
      <c r="Q440" s="209"/>
      <c r="R440" s="209"/>
      <c r="S440" s="209"/>
      <c r="T440" s="210"/>
      <c r="AT440" s="211" t="s">
        <v>336</v>
      </c>
      <c r="AU440" s="211" t="s">
        <v>87</v>
      </c>
      <c r="AV440" s="13" t="s">
        <v>87</v>
      </c>
      <c r="AW440" s="13" t="s">
        <v>37</v>
      </c>
      <c r="AX440" s="13" t="s">
        <v>76</v>
      </c>
      <c r="AY440" s="211" t="s">
        <v>324</v>
      </c>
    </row>
    <row r="441" spans="1:65" s="14" customFormat="1" ht="11.25">
      <c r="B441" s="212"/>
      <c r="C441" s="213"/>
      <c r="D441" s="195" t="s">
        <v>336</v>
      </c>
      <c r="E441" s="214" t="s">
        <v>19</v>
      </c>
      <c r="F441" s="215" t="s">
        <v>349</v>
      </c>
      <c r="G441" s="213"/>
      <c r="H441" s="216">
        <v>102</v>
      </c>
      <c r="I441" s="217"/>
      <c r="J441" s="213"/>
      <c r="K441" s="213"/>
      <c r="L441" s="218"/>
      <c r="M441" s="219"/>
      <c r="N441" s="220"/>
      <c r="O441" s="220"/>
      <c r="P441" s="220"/>
      <c r="Q441" s="220"/>
      <c r="R441" s="220"/>
      <c r="S441" s="220"/>
      <c r="T441" s="221"/>
      <c r="AT441" s="222" t="s">
        <v>336</v>
      </c>
      <c r="AU441" s="222" t="s">
        <v>87</v>
      </c>
      <c r="AV441" s="14" t="s">
        <v>330</v>
      </c>
      <c r="AW441" s="14" t="s">
        <v>37</v>
      </c>
      <c r="AX441" s="14" t="s">
        <v>84</v>
      </c>
      <c r="AY441" s="222" t="s">
        <v>324</v>
      </c>
    </row>
    <row r="442" spans="1:65" s="2" customFormat="1" ht="14.45" customHeight="1">
      <c r="A442" s="36"/>
      <c r="B442" s="37"/>
      <c r="C442" s="244" t="s">
        <v>880</v>
      </c>
      <c r="D442" s="244" t="s">
        <v>588</v>
      </c>
      <c r="E442" s="245" t="s">
        <v>2547</v>
      </c>
      <c r="F442" s="246" t="s">
        <v>2548</v>
      </c>
      <c r="G442" s="247" t="s">
        <v>157</v>
      </c>
      <c r="H442" s="248">
        <v>0.9</v>
      </c>
      <c r="I442" s="249"/>
      <c r="J442" s="250">
        <f>ROUND(I442*H442,2)</f>
        <v>0</v>
      </c>
      <c r="K442" s="246" t="s">
        <v>329</v>
      </c>
      <c r="L442" s="251"/>
      <c r="M442" s="252" t="s">
        <v>19</v>
      </c>
      <c r="N442" s="253" t="s">
        <v>47</v>
      </c>
      <c r="O442" s="66"/>
      <c r="P442" s="191">
        <f>O442*H442</f>
        <v>0</v>
      </c>
      <c r="Q442" s="191">
        <v>1</v>
      </c>
      <c r="R442" s="191">
        <f>Q442*H442</f>
        <v>0.9</v>
      </c>
      <c r="S442" s="191">
        <v>0</v>
      </c>
      <c r="T442" s="192">
        <f>S442*H442</f>
        <v>0</v>
      </c>
      <c r="U442" s="36"/>
      <c r="V442" s="36"/>
      <c r="W442" s="36"/>
      <c r="X442" s="36"/>
      <c r="Y442" s="36"/>
      <c r="Z442" s="36"/>
      <c r="AA442" s="36"/>
      <c r="AB442" s="36"/>
      <c r="AC442" s="36"/>
      <c r="AD442" s="36"/>
      <c r="AE442" s="36"/>
      <c r="AR442" s="193" t="s">
        <v>378</v>
      </c>
      <c r="AT442" s="193" t="s">
        <v>588</v>
      </c>
      <c r="AU442" s="193" t="s">
        <v>87</v>
      </c>
      <c r="AY442" s="19" t="s">
        <v>324</v>
      </c>
      <c r="BE442" s="194">
        <f>IF(N442="základní",J442,0)</f>
        <v>0</v>
      </c>
      <c r="BF442" s="194">
        <f>IF(N442="snížená",J442,0)</f>
        <v>0</v>
      </c>
      <c r="BG442" s="194">
        <f>IF(N442="zákl. přenesená",J442,0)</f>
        <v>0</v>
      </c>
      <c r="BH442" s="194">
        <f>IF(N442="sníž. přenesená",J442,0)</f>
        <v>0</v>
      </c>
      <c r="BI442" s="194">
        <f>IF(N442="nulová",J442,0)</f>
        <v>0</v>
      </c>
      <c r="BJ442" s="19" t="s">
        <v>84</v>
      </c>
      <c r="BK442" s="194">
        <f>ROUND(I442*H442,2)</f>
        <v>0</v>
      </c>
      <c r="BL442" s="19" t="s">
        <v>330</v>
      </c>
      <c r="BM442" s="193" t="s">
        <v>2549</v>
      </c>
    </row>
    <row r="443" spans="1:65" s="2" customFormat="1" ht="11.25">
      <c r="A443" s="36"/>
      <c r="B443" s="37"/>
      <c r="C443" s="38"/>
      <c r="D443" s="195" t="s">
        <v>332</v>
      </c>
      <c r="E443" s="38"/>
      <c r="F443" s="196" t="s">
        <v>2548</v>
      </c>
      <c r="G443" s="38"/>
      <c r="H443" s="38"/>
      <c r="I443" s="197"/>
      <c r="J443" s="38"/>
      <c r="K443" s="38"/>
      <c r="L443" s="41"/>
      <c r="M443" s="198"/>
      <c r="N443" s="199"/>
      <c r="O443" s="66"/>
      <c r="P443" s="66"/>
      <c r="Q443" s="66"/>
      <c r="R443" s="66"/>
      <c r="S443" s="66"/>
      <c r="T443" s="67"/>
      <c r="U443" s="36"/>
      <c r="V443" s="36"/>
      <c r="W443" s="36"/>
      <c r="X443" s="36"/>
      <c r="Y443" s="36"/>
      <c r="Z443" s="36"/>
      <c r="AA443" s="36"/>
      <c r="AB443" s="36"/>
      <c r="AC443" s="36"/>
      <c r="AD443" s="36"/>
      <c r="AE443" s="36"/>
      <c r="AT443" s="19" t="s">
        <v>332</v>
      </c>
      <c r="AU443" s="19" t="s">
        <v>87</v>
      </c>
    </row>
    <row r="444" spans="1:65" s="13" customFormat="1" ht="11.25">
      <c r="B444" s="201"/>
      <c r="C444" s="202"/>
      <c r="D444" s="195" t="s">
        <v>336</v>
      </c>
      <c r="E444" s="203" t="s">
        <v>2163</v>
      </c>
      <c r="F444" s="204" t="s">
        <v>2550</v>
      </c>
      <c r="G444" s="202"/>
      <c r="H444" s="205">
        <v>0.9</v>
      </c>
      <c r="I444" s="206"/>
      <c r="J444" s="202"/>
      <c r="K444" s="202"/>
      <c r="L444" s="207"/>
      <c r="M444" s="208"/>
      <c r="N444" s="209"/>
      <c r="O444" s="209"/>
      <c r="P444" s="209"/>
      <c r="Q444" s="209"/>
      <c r="R444" s="209"/>
      <c r="S444" s="209"/>
      <c r="T444" s="210"/>
      <c r="AT444" s="211" t="s">
        <v>336</v>
      </c>
      <c r="AU444" s="211" t="s">
        <v>87</v>
      </c>
      <c r="AV444" s="13" t="s">
        <v>87</v>
      </c>
      <c r="AW444" s="13" t="s">
        <v>37</v>
      </c>
      <c r="AX444" s="13" t="s">
        <v>84</v>
      </c>
      <c r="AY444" s="211" t="s">
        <v>324</v>
      </c>
    </row>
    <row r="445" spans="1:65" s="2" customFormat="1" ht="14.45" customHeight="1">
      <c r="A445" s="36"/>
      <c r="B445" s="37"/>
      <c r="C445" s="244" t="s">
        <v>890</v>
      </c>
      <c r="D445" s="244" t="s">
        <v>588</v>
      </c>
      <c r="E445" s="245" t="s">
        <v>2551</v>
      </c>
      <c r="F445" s="246" t="s">
        <v>2552</v>
      </c>
      <c r="G445" s="247" t="s">
        <v>157</v>
      </c>
      <c r="H445" s="248">
        <v>4.4999999999999998E-2</v>
      </c>
      <c r="I445" s="249"/>
      <c r="J445" s="250">
        <f>ROUND(I445*H445,2)</f>
        <v>0</v>
      </c>
      <c r="K445" s="246" t="s">
        <v>329</v>
      </c>
      <c r="L445" s="251"/>
      <c r="M445" s="252" t="s">
        <v>19</v>
      </c>
      <c r="N445" s="253" t="s">
        <v>47</v>
      </c>
      <c r="O445" s="66"/>
      <c r="P445" s="191">
        <f>O445*H445</f>
        <v>0</v>
      </c>
      <c r="Q445" s="191">
        <v>1</v>
      </c>
      <c r="R445" s="191">
        <f>Q445*H445</f>
        <v>4.4999999999999998E-2</v>
      </c>
      <c r="S445" s="191">
        <v>0</v>
      </c>
      <c r="T445" s="192">
        <f>S445*H445</f>
        <v>0</v>
      </c>
      <c r="U445" s="36"/>
      <c r="V445" s="36"/>
      <c r="W445" s="36"/>
      <c r="X445" s="36"/>
      <c r="Y445" s="36"/>
      <c r="Z445" s="36"/>
      <c r="AA445" s="36"/>
      <c r="AB445" s="36"/>
      <c r="AC445" s="36"/>
      <c r="AD445" s="36"/>
      <c r="AE445" s="36"/>
      <c r="AR445" s="193" t="s">
        <v>378</v>
      </c>
      <c r="AT445" s="193" t="s">
        <v>588</v>
      </c>
      <c r="AU445" s="193" t="s">
        <v>87</v>
      </c>
      <c r="AY445" s="19" t="s">
        <v>324</v>
      </c>
      <c r="BE445" s="194">
        <f>IF(N445="základní",J445,0)</f>
        <v>0</v>
      </c>
      <c r="BF445" s="194">
        <f>IF(N445="snížená",J445,0)</f>
        <v>0</v>
      </c>
      <c r="BG445" s="194">
        <f>IF(N445="zákl. přenesená",J445,0)</f>
        <v>0</v>
      </c>
      <c r="BH445" s="194">
        <f>IF(N445="sníž. přenesená",J445,0)</f>
        <v>0</v>
      </c>
      <c r="BI445" s="194">
        <f>IF(N445="nulová",J445,0)</f>
        <v>0</v>
      </c>
      <c r="BJ445" s="19" t="s">
        <v>84</v>
      </c>
      <c r="BK445" s="194">
        <f>ROUND(I445*H445,2)</f>
        <v>0</v>
      </c>
      <c r="BL445" s="19" t="s">
        <v>330</v>
      </c>
      <c r="BM445" s="193" t="s">
        <v>2553</v>
      </c>
    </row>
    <row r="446" spans="1:65" s="2" customFormat="1" ht="11.25">
      <c r="A446" s="36"/>
      <c r="B446" s="37"/>
      <c r="C446" s="38"/>
      <c r="D446" s="195" t="s">
        <v>332</v>
      </c>
      <c r="E446" s="38"/>
      <c r="F446" s="196" t="s">
        <v>2552</v>
      </c>
      <c r="G446" s="38"/>
      <c r="H446" s="38"/>
      <c r="I446" s="197"/>
      <c r="J446" s="38"/>
      <c r="K446" s="38"/>
      <c r="L446" s="41"/>
      <c r="M446" s="198"/>
      <c r="N446" s="199"/>
      <c r="O446" s="66"/>
      <c r="P446" s="66"/>
      <c r="Q446" s="66"/>
      <c r="R446" s="66"/>
      <c r="S446" s="66"/>
      <c r="T446" s="67"/>
      <c r="U446" s="36"/>
      <c r="V446" s="36"/>
      <c r="W446" s="36"/>
      <c r="X446" s="36"/>
      <c r="Y446" s="36"/>
      <c r="Z446" s="36"/>
      <c r="AA446" s="36"/>
      <c r="AB446" s="36"/>
      <c r="AC446" s="36"/>
      <c r="AD446" s="36"/>
      <c r="AE446" s="36"/>
      <c r="AT446" s="19" t="s">
        <v>332</v>
      </c>
      <c r="AU446" s="19" t="s">
        <v>87</v>
      </c>
    </row>
    <row r="447" spans="1:65" s="13" customFormat="1" ht="11.25">
      <c r="B447" s="201"/>
      <c r="C447" s="202"/>
      <c r="D447" s="195" t="s">
        <v>336</v>
      </c>
      <c r="E447" s="203" t="s">
        <v>19</v>
      </c>
      <c r="F447" s="204" t="s">
        <v>2554</v>
      </c>
      <c r="G447" s="202"/>
      <c r="H447" s="205">
        <v>4.4999999999999998E-2</v>
      </c>
      <c r="I447" s="206"/>
      <c r="J447" s="202"/>
      <c r="K447" s="202"/>
      <c r="L447" s="207"/>
      <c r="M447" s="208"/>
      <c r="N447" s="209"/>
      <c r="O447" s="209"/>
      <c r="P447" s="209"/>
      <c r="Q447" s="209"/>
      <c r="R447" s="209"/>
      <c r="S447" s="209"/>
      <c r="T447" s="210"/>
      <c r="AT447" s="211" t="s">
        <v>336</v>
      </c>
      <c r="AU447" s="211" t="s">
        <v>87</v>
      </c>
      <c r="AV447" s="13" t="s">
        <v>87</v>
      </c>
      <c r="AW447" s="13" t="s">
        <v>37</v>
      </c>
      <c r="AX447" s="13" t="s">
        <v>84</v>
      </c>
      <c r="AY447" s="211" t="s">
        <v>324</v>
      </c>
    </row>
    <row r="448" spans="1:65" s="2" customFormat="1" ht="14.45" customHeight="1">
      <c r="A448" s="36"/>
      <c r="B448" s="37"/>
      <c r="C448" s="182" t="s">
        <v>899</v>
      </c>
      <c r="D448" s="182" t="s">
        <v>326</v>
      </c>
      <c r="E448" s="183" t="s">
        <v>915</v>
      </c>
      <c r="F448" s="184" t="s">
        <v>916</v>
      </c>
      <c r="G448" s="185" t="s">
        <v>365</v>
      </c>
      <c r="H448" s="186">
        <v>358.6</v>
      </c>
      <c r="I448" s="187"/>
      <c r="J448" s="188">
        <f>ROUND(I448*H448,2)</f>
        <v>0</v>
      </c>
      <c r="K448" s="184" t="s">
        <v>329</v>
      </c>
      <c r="L448" s="41"/>
      <c r="M448" s="189" t="s">
        <v>19</v>
      </c>
      <c r="N448" s="190" t="s">
        <v>47</v>
      </c>
      <c r="O448" s="66"/>
      <c r="P448" s="191">
        <f>O448*H448</f>
        <v>0</v>
      </c>
      <c r="Q448" s="191">
        <v>1.4999999999999999E-4</v>
      </c>
      <c r="R448" s="191">
        <f>Q448*H448</f>
        <v>5.3789999999999998E-2</v>
      </c>
      <c r="S448" s="191">
        <v>0</v>
      </c>
      <c r="T448" s="192">
        <f>S448*H448</f>
        <v>0</v>
      </c>
      <c r="U448" s="36"/>
      <c r="V448" s="36"/>
      <c r="W448" s="36"/>
      <c r="X448" s="36"/>
      <c r="Y448" s="36"/>
      <c r="Z448" s="36"/>
      <c r="AA448" s="36"/>
      <c r="AB448" s="36"/>
      <c r="AC448" s="36"/>
      <c r="AD448" s="36"/>
      <c r="AE448" s="36"/>
      <c r="AR448" s="193" t="s">
        <v>330</v>
      </c>
      <c r="AT448" s="193" t="s">
        <v>326</v>
      </c>
      <c r="AU448" s="193" t="s">
        <v>87</v>
      </c>
      <c r="AY448" s="19" t="s">
        <v>324</v>
      </c>
      <c r="BE448" s="194">
        <f>IF(N448="základní",J448,0)</f>
        <v>0</v>
      </c>
      <c r="BF448" s="194">
        <f>IF(N448="snížená",J448,0)</f>
        <v>0</v>
      </c>
      <c r="BG448" s="194">
        <f>IF(N448="zákl. přenesená",J448,0)</f>
        <v>0</v>
      </c>
      <c r="BH448" s="194">
        <f>IF(N448="sníž. přenesená",J448,0)</f>
        <v>0</v>
      </c>
      <c r="BI448" s="194">
        <f>IF(N448="nulová",J448,0)</f>
        <v>0</v>
      </c>
      <c r="BJ448" s="19" t="s">
        <v>84</v>
      </c>
      <c r="BK448" s="194">
        <f>ROUND(I448*H448,2)</f>
        <v>0</v>
      </c>
      <c r="BL448" s="19" t="s">
        <v>330</v>
      </c>
      <c r="BM448" s="193" t="s">
        <v>2555</v>
      </c>
    </row>
    <row r="449" spans="1:65" s="2" customFormat="1" ht="11.25">
      <c r="A449" s="36"/>
      <c r="B449" s="37"/>
      <c r="C449" s="38"/>
      <c r="D449" s="195" t="s">
        <v>332</v>
      </c>
      <c r="E449" s="38"/>
      <c r="F449" s="196" t="s">
        <v>918</v>
      </c>
      <c r="G449" s="38"/>
      <c r="H449" s="38"/>
      <c r="I449" s="197"/>
      <c r="J449" s="38"/>
      <c r="K449" s="38"/>
      <c r="L449" s="41"/>
      <c r="M449" s="198"/>
      <c r="N449" s="199"/>
      <c r="O449" s="66"/>
      <c r="P449" s="66"/>
      <c r="Q449" s="66"/>
      <c r="R449" s="66"/>
      <c r="S449" s="66"/>
      <c r="T449" s="67"/>
      <c r="U449" s="36"/>
      <c r="V449" s="36"/>
      <c r="W449" s="36"/>
      <c r="X449" s="36"/>
      <c r="Y449" s="36"/>
      <c r="Z449" s="36"/>
      <c r="AA449" s="36"/>
      <c r="AB449" s="36"/>
      <c r="AC449" s="36"/>
      <c r="AD449" s="36"/>
      <c r="AE449" s="36"/>
      <c r="AT449" s="19" t="s">
        <v>332</v>
      </c>
      <c r="AU449" s="19" t="s">
        <v>87</v>
      </c>
    </row>
    <row r="450" spans="1:65" s="2" customFormat="1" ht="117">
      <c r="A450" s="36"/>
      <c r="B450" s="37"/>
      <c r="C450" s="38"/>
      <c r="D450" s="195" t="s">
        <v>334</v>
      </c>
      <c r="E450" s="38"/>
      <c r="F450" s="200" t="s">
        <v>909</v>
      </c>
      <c r="G450" s="38"/>
      <c r="H450" s="38"/>
      <c r="I450" s="197"/>
      <c r="J450" s="38"/>
      <c r="K450" s="38"/>
      <c r="L450" s="41"/>
      <c r="M450" s="198"/>
      <c r="N450" s="199"/>
      <c r="O450" s="66"/>
      <c r="P450" s="66"/>
      <c r="Q450" s="66"/>
      <c r="R450" s="66"/>
      <c r="S450" s="66"/>
      <c r="T450" s="67"/>
      <c r="U450" s="36"/>
      <c r="V450" s="36"/>
      <c r="W450" s="36"/>
      <c r="X450" s="36"/>
      <c r="Y450" s="36"/>
      <c r="Z450" s="36"/>
      <c r="AA450" s="36"/>
      <c r="AB450" s="36"/>
      <c r="AC450" s="36"/>
      <c r="AD450" s="36"/>
      <c r="AE450" s="36"/>
      <c r="AT450" s="19" t="s">
        <v>334</v>
      </c>
      <c r="AU450" s="19" t="s">
        <v>87</v>
      </c>
    </row>
    <row r="451" spans="1:65" s="15" customFormat="1" ht="11.25">
      <c r="B451" s="223"/>
      <c r="C451" s="224"/>
      <c r="D451" s="195" t="s">
        <v>336</v>
      </c>
      <c r="E451" s="225" t="s">
        <v>19</v>
      </c>
      <c r="F451" s="226" t="s">
        <v>2395</v>
      </c>
      <c r="G451" s="224"/>
      <c r="H451" s="225" t="s">
        <v>19</v>
      </c>
      <c r="I451" s="227"/>
      <c r="J451" s="224"/>
      <c r="K451" s="224"/>
      <c r="L451" s="228"/>
      <c r="M451" s="229"/>
      <c r="N451" s="230"/>
      <c r="O451" s="230"/>
      <c r="P451" s="230"/>
      <c r="Q451" s="230"/>
      <c r="R451" s="230"/>
      <c r="S451" s="230"/>
      <c r="T451" s="231"/>
      <c r="AT451" s="232" t="s">
        <v>336</v>
      </c>
      <c r="AU451" s="232" t="s">
        <v>87</v>
      </c>
      <c r="AV451" s="15" t="s">
        <v>84</v>
      </c>
      <c r="AW451" s="15" t="s">
        <v>37</v>
      </c>
      <c r="AX451" s="15" t="s">
        <v>76</v>
      </c>
      <c r="AY451" s="232" t="s">
        <v>324</v>
      </c>
    </row>
    <row r="452" spans="1:65" s="15" customFormat="1" ht="11.25">
      <c r="B452" s="223"/>
      <c r="C452" s="224"/>
      <c r="D452" s="195" t="s">
        <v>336</v>
      </c>
      <c r="E452" s="225" t="s">
        <v>19</v>
      </c>
      <c r="F452" s="226" t="s">
        <v>919</v>
      </c>
      <c r="G452" s="224"/>
      <c r="H452" s="225" t="s">
        <v>19</v>
      </c>
      <c r="I452" s="227"/>
      <c r="J452" s="224"/>
      <c r="K452" s="224"/>
      <c r="L452" s="228"/>
      <c r="M452" s="229"/>
      <c r="N452" s="230"/>
      <c r="O452" s="230"/>
      <c r="P452" s="230"/>
      <c r="Q452" s="230"/>
      <c r="R452" s="230"/>
      <c r="S452" s="230"/>
      <c r="T452" s="231"/>
      <c r="AT452" s="232" t="s">
        <v>336</v>
      </c>
      <c r="AU452" s="232" t="s">
        <v>87</v>
      </c>
      <c r="AV452" s="15" t="s">
        <v>84</v>
      </c>
      <c r="AW452" s="15" t="s">
        <v>37</v>
      </c>
      <c r="AX452" s="15" t="s">
        <v>76</v>
      </c>
      <c r="AY452" s="232" t="s">
        <v>324</v>
      </c>
    </row>
    <row r="453" spans="1:65" s="13" customFormat="1" ht="11.25">
      <c r="B453" s="201"/>
      <c r="C453" s="202"/>
      <c r="D453" s="195" t="s">
        <v>336</v>
      </c>
      <c r="E453" s="203" t="s">
        <v>19</v>
      </c>
      <c r="F453" s="204" t="s">
        <v>2556</v>
      </c>
      <c r="G453" s="202"/>
      <c r="H453" s="205">
        <v>17.600000000000001</v>
      </c>
      <c r="I453" s="206"/>
      <c r="J453" s="202"/>
      <c r="K453" s="202"/>
      <c r="L453" s="207"/>
      <c r="M453" s="208"/>
      <c r="N453" s="209"/>
      <c r="O453" s="209"/>
      <c r="P453" s="209"/>
      <c r="Q453" s="209"/>
      <c r="R453" s="209"/>
      <c r="S453" s="209"/>
      <c r="T453" s="210"/>
      <c r="AT453" s="211" t="s">
        <v>336</v>
      </c>
      <c r="AU453" s="211" t="s">
        <v>87</v>
      </c>
      <c r="AV453" s="13" t="s">
        <v>87</v>
      </c>
      <c r="AW453" s="13" t="s">
        <v>37</v>
      </c>
      <c r="AX453" s="13" t="s">
        <v>76</v>
      </c>
      <c r="AY453" s="211" t="s">
        <v>324</v>
      </c>
    </row>
    <row r="454" spans="1:65" s="16" customFormat="1" ht="11.25">
      <c r="B454" s="233"/>
      <c r="C454" s="234"/>
      <c r="D454" s="195" t="s">
        <v>336</v>
      </c>
      <c r="E454" s="235" t="s">
        <v>19</v>
      </c>
      <c r="F454" s="236" t="s">
        <v>550</v>
      </c>
      <c r="G454" s="234"/>
      <c r="H454" s="237">
        <v>17.600000000000001</v>
      </c>
      <c r="I454" s="238"/>
      <c r="J454" s="234"/>
      <c r="K454" s="234"/>
      <c r="L454" s="239"/>
      <c r="M454" s="240"/>
      <c r="N454" s="241"/>
      <c r="O454" s="241"/>
      <c r="P454" s="241"/>
      <c r="Q454" s="241"/>
      <c r="R454" s="241"/>
      <c r="S454" s="241"/>
      <c r="T454" s="242"/>
      <c r="AT454" s="243" t="s">
        <v>336</v>
      </c>
      <c r="AU454" s="243" t="s">
        <v>87</v>
      </c>
      <c r="AV454" s="16" t="s">
        <v>343</v>
      </c>
      <c r="AW454" s="16" t="s">
        <v>37</v>
      </c>
      <c r="AX454" s="16" t="s">
        <v>76</v>
      </c>
      <c r="AY454" s="243" t="s">
        <v>324</v>
      </c>
    </row>
    <row r="455" spans="1:65" s="13" customFormat="1" ht="11.25">
      <c r="B455" s="201"/>
      <c r="C455" s="202"/>
      <c r="D455" s="195" t="s">
        <v>336</v>
      </c>
      <c r="E455" s="203" t="s">
        <v>19</v>
      </c>
      <c r="F455" s="204" t="s">
        <v>2557</v>
      </c>
      <c r="G455" s="202"/>
      <c r="H455" s="205">
        <v>60.5</v>
      </c>
      <c r="I455" s="206"/>
      <c r="J455" s="202"/>
      <c r="K455" s="202"/>
      <c r="L455" s="207"/>
      <c r="M455" s="208"/>
      <c r="N455" s="209"/>
      <c r="O455" s="209"/>
      <c r="P455" s="209"/>
      <c r="Q455" s="209"/>
      <c r="R455" s="209"/>
      <c r="S455" s="209"/>
      <c r="T455" s="210"/>
      <c r="AT455" s="211" t="s">
        <v>336</v>
      </c>
      <c r="AU455" s="211" t="s">
        <v>87</v>
      </c>
      <c r="AV455" s="13" t="s">
        <v>87</v>
      </c>
      <c r="AW455" s="13" t="s">
        <v>37</v>
      </c>
      <c r="AX455" s="13" t="s">
        <v>76</v>
      </c>
      <c r="AY455" s="211" t="s">
        <v>324</v>
      </c>
    </row>
    <row r="456" spans="1:65" s="13" customFormat="1" ht="11.25">
      <c r="B456" s="201"/>
      <c r="C456" s="202"/>
      <c r="D456" s="195" t="s">
        <v>336</v>
      </c>
      <c r="E456" s="203" t="s">
        <v>19</v>
      </c>
      <c r="F456" s="204" t="s">
        <v>2558</v>
      </c>
      <c r="G456" s="202"/>
      <c r="H456" s="205">
        <v>38.5</v>
      </c>
      <c r="I456" s="206"/>
      <c r="J456" s="202"/>
      <c r="K456" s="202"/>
      <c r="L456" s="207"/>
      <c r="M456" s="208"/>
      <c r="N456" s="209"/>
      <c r="O456" s="209"/>
      <c r="P456" s="209"/>
      <c r="Q456" s="209"/>
      <c r="R456" s="209"/>
      <c r="S456" s="209"/>
      <c r="T456" s="210"/>
      <c r="AT456" s="211" t="s">
        <v>336</v>
      </c>
      <c r="AU456" s="211" t="s">
        <v>87</v>
      </c>
      <c r="AV456" s="13" t="s">
        <v>87</v>
      </c>
      <c r="AW456" s="13" t="s">
        <v>37</v>
      </c>
      <c r="AX456" s="13" t="s">
        <v>76</v>
      </c>
      <c r="AY456" s="211" t="s">
        <v>324</v>
      </c>
    </row>
    <row r="457" spans="1:65" s="13" customFormat="1" ht="11.25">
      <c r="B457" s="201"/>
      <c r="C457" s="202"/>
      <c r="D457" s="195" t="s">
        <v>336</v>
      </c>
      <c r="E457" s="203" t="s">
        <v>19</v>
      </c>
      <c r="F457" s="204" t="s">
        <v>2559</v>
      </c>
      <c r="G457" s="202"/>
      <c r="H457" s="205">
        <v>33</v>
      </c>
      <c r="I457" s="206"/>
      <c r="J457" s="202"/>
      <c r="K457" s="202"/>
      <c r="L457" s="207"/>
      <c r="M457" s="208"/>
      <c r="N457" s="209"/>
      <c r="O457" s="209"/>
      <c r="P457" s="209"/>
      <c r="Q457" s="209"/>
      <c r="R457" s="209"/>
      <c r="S457" s="209"/>
      <c r="T457" s="210"/>
      <c r="AT457" s="211" t="s">
        <v>336</v>
      </c>
      <c r="AU457" s="211" t="s">
        <v>87</v>
      </c>
      <c r="AV457" s="13" t="s">
        <v>87</v>
      </c>
      <c r="AW457" s="13" t="s">
        <v>37</v>
      </c>
      <c r="AX457" s="13" t="s">
        <v>76</v>
      </c>
      <c r="AY457" s="211" t="s">
        <v>324</v>
      </c>
    </row>
    <row r="458" spans="1:65" s="13" customFormat="1" ht="11.25">
      <c r="B458" s="201"/>
      <c r="C458" s="202"/>
      <c r="D458" s="195" t="s">
        <v>336</v>
      </c>
      <c r="E458" s="203" t="s">
        <v>19</v>
      </c>
      <c r="F458" s="204" t="s">
        <v>2560</v>
      </c>
      <c r="G458" s="202"/>
      <c r="H458" s="205">
        <v>59.4</v>
      </c>
      <c r="I458" s="206"/>
      <c r="J458" s="202"/>
      <c r="K458" s="202"/>
      <c r="L458" s="207"/>
      <c r="M458" s="208"/>
      <c r="N458" s="209"/>
      <c r="O458" s="209"/>
      <c r="P458" s="209"/>
      <c r="Q458" s="209"/>
      <c r="R458" s="209"/>
      <c r="S458" s="209"/>
      <c r="T458" s="210"/>
      <c r="AT458" s="211" t="s">
        <v>336</v>
      </c>
      <c r="AU458" s="211" t="s">
        <v>87</v>
      </c>
      <c r="AV458" s="13" t="s">
        <v>87</v>
      </c>
      <c r="AW458" s="13" t="s">
        <v>37</v>
      </c>
      <c r="AX458" s="13" t="s">
        <v>76</v>
      </c>
      <c r="AY458" s="211" t="s">
        <v>324</v>
      </c>
    </row>
    <row r="459" spans="1:65" s="13" customFormat="1" ht="11.25">
      <c r="B459" s="201"/>
      <c r="C459" s="202"/>
      <c r="D459" s="195" t="s">
        <v>336</v>
      </c>
      <c r="E459" s="203" t="s">
        <v>19</v>
      </c>
      <c r="F459" s="204" t="s">
        <v>2561</v>
      </c>
      <c r="G459" s="202"/>
      <c r="H459" s="205">
        <v>79.2</v>
      </c>
      <c r="I459" s="206"/>
      <c r="J459" s="202"/>
      <c r="K459" s="202"/>
      <c r="L459" s="207"/>
      <c r="M459" s="208"/>
      <c r="N459" s="209"/>
      <c r="O459" s="209"/>
      <c r="P459" s="209"/>
      <c r="Q459" s="209"/>
      <c r="R459" s="209"/>
      <c r="S459" s="209"/>
      <c r="T459" s="210"/>
      <c r="AT459" s="211" t="s">
        <v>336</v>
      </c>
      <c r="AU459" s="211" t="s">
        <v>87</v>
      </c>
      <c r="AV459" s="13" t="s">
        <v>87</v>
      </c>
      <c r="AW459" s="13" t="s">
        <v>37</v>
      </c>
      <c r="AX459" s="13" t="s">
        <v>76</v>
      </c>
      <c r="AY459" s="211" t="s">
        <v>324</v>
      </c>
    </row>
    <row r="460" spans="1:65" s="13" customFormat="1" ht="11.25">
      <c r="B460" s="201"/>
      <c r="C460" s="202"/>
      <c r="D460" s="195" t="s">
        <v>336</v>
      </c>
      <c r="E460" s="203" t="s">
        <v>19</v>
      </c>
      <c r="F460" s="204" t="s">
        <v>2562</v>
      </c>
      <c r="G460" s="202"/>
      <c r="H460" s="205">
        <v>26.4</v>
      </c>
      <c r="I460" s="206"/>
      <c r="J460" s="202"/>
      <c r="K460" s="202"/>
      <c r="L460" s="207"/>
      <c r="M460" s="208"/>
      <c r="N460" s="209"/>
      <c r="O460" s="209"/>
      <c r="P460" s="209"/>
      <c r="Q460" s="209"/>
      <c r="R460" s="209"/>
      <c r="S460" s="209"/>
      <c r="T460" s="210"/>
      <c r="AT460" s="211" t="s">
        <v>336</v>
      </c>
      <c r="AU460" s="211" t="s">
        <v>87</v>
      </c>
      <c r="AV460" s="13" t="s">
        <v>87</v>
      </c>
      <c r="AW460" s="13" t="s">
        <v>37</v>
      </c>
      <c r="AX460" s="13" t="s">
        <v>76</v>
      </c>
      <c r="AY460" s="211" t="s">
        <v>324</v>
      </c>
    </row>
    <row r="461" spans="1:65" s="13" customFormat="1" ht="11.25">
      <c r="B461" s="201"/>
      <c r="C461" s="202"/>
      <c r="D461" s="195" t="s">
        <v>336</v>
      </c>
      <c r="E461" s="203" t="s">
        <v>19</v>
      </c>
      <c r="F461" s="204" t="s">
        <v>2563</v>
      </c>
      <c r="G461" s="202"/>
      <c r="H461" s="205">
        <v>44</v>
      </c>
      <c r="I461" s="206"/>
      <c r="J461" s="202"/>
      <c r="K461" s="202"/>
      <c r="L461" s="207"/>
      <c r="M461" s="208"/>
      <c r="N461" s="209"/>
      <c r="O461" s="209"/>
      <c r="P461" s="209"/>
      <c r="Q461" s="209"/>
      <c r="R461" s="209"/>
      <c r="S461" s="209"/>
      <c r="T461" s="210"/>
      <c r="AT461" s="211" t="s">
        <v>336</v>
      </c>
      <c r="AU461" s="211" t="s">
        <v>87</v>
      </c>
      <c r="AV461" s="13" t="s">
        <v>87</v>
      </c>
      <c r="AW461" s="13" t="s">
        <v>37</v>
      </c>
      <c r="AX461" s="13" t="s">
        <v>76</v>
      </c>
      <c r="AY461" s="211" t="s">
        <v>324</v>
      </c>
    </row>
    <row r="462" spans="1:65" s="16" customFormat="1" ht="11.25">
      <c r="B462" s="233"/>
      <c r="C462" s="234"/>
      <c r="D462" s="195" t="s">
        <v>336</v>
      </c>
      <c r="E462" s="235" t="s">
        <v>19</v>
      </c>
      <c r="F462" s="236" t="s">
        <v>550</v>
      </c>
      <c r="G462" s="234"/>
      <c r="H462" s="237">
        <v>341</v>
      </c>
      <c r="I462" s="238"/>
      <c r="J462" s="234"/>
      <c r="K462" s="234"/>
      <c r="L462" s="239"/>
      <c r="M462" s="240"/>
      <c r="N462" s="241"/>
      <c r="O462" s="241"/>
      <c r="P462" s="241"/>
      <c r="Q462" s="241"/>
      <c r="R462" s="241"/>
      <c r="S462" s="241"/>
      <c r="T462" s="242"/>
      <c r="AT462" s="243" t="s">
        <v>336</v>
      </c>
      <c r="AU462" s="243" t="s">
        <v>87</v>
      </c>
      <c r="AV462" s="16" t="s">
        <v>343</v>
      </c>
      <c r="AW462" s="16" t="s">
        <v>37</v>
      </c>
      <c r="AX462" s="16" t="s">
        <v>76</v>
      </c>
      <c r="AY462" s="243" t="s">
        <v>324</v>
      </c>
    </row>
    <row r="463" spans="1:65" s="14" customFormat="1" ht="11.25">
      <c r="B463" s="212"/>
      <c r="C463" s="213"/>
      <c r="D463" s="195" t="s">
        <v>336</v>
      </c>
      <c r="E463" s="214" t="s">
        <v>19</v>
      </c>
      <c r="F463" s="215" t="s">
        <v>349</v>
      </c>
      <c r="G463" s="213"/>
      <c r="H463" s="216">
        <v>358.6</v>
      </c>
      <c r="I463" s="217"/>
      <c r="J463" s="213"/>
      <c r="K463" s="213"/>
      <c r="L463" s="218"/>
      <c r="M463" s="219"/>
      <c r="N463" s="220"/>
      <c r="O463" s="220"/>
      <c r="P463" s="220"/>
      <c r="Q463" s="220"/>
      <c r="R463" s="220"/>
      <c r="S463" s="220"/>
      <c r="T463" s="221"/>
      <c r="AT463" s="222" t="s">
        <v>336</v>
      </c>
      <c r="AU463" s="222" t="s">
        <v>87</v>
      </c>
      <c r="AV463" s="14" t="s">
        <v>330</v>
      </c>
      <c r="AW463" s="14" t="s">
        <v>37</v>
      </c>
      <c r="AX463" s="14" t="s">
        <v>84</v>
      </c>
      <c r="AY463" s="222" t="s">
        <v>324</v>
      </c>
    </row>
    <row r="464" spans="1:65" s="2" customFormat="1" ht="14.45" customHeight="1">
      <c r="A464" s="36"/>
      <c r="B464" s="37"/>
      <c r="C464" s="244" t="s">
        <v>904</v>
      </c>
      <c r="D464" s="244" t="s">
        <v>588</v>
      </c>
      <c r="E464" s="245" t="s">
        <v>924</v>
      </c>
      <c r="F464" s="246" t="s">
        <v>925</v>
      </c>
      <c r="G464" s="247" t="s">
        <v>157</v>
      </c>
      <c r="H464" s="248">
        <v>38.133000000000003</v>
      </c>
      <c r="I464" s="249"/>
      <c r="J464" s="250">
        <f>ROUND(I464*H464,2)</f>
        <v>0</v>
      </c>
      <c r="K464" s="246" t="s">
        <v>329</v>
      </c>
      <c r="L464" s="251"/>
      <c r="M464" s="252" t="s">
        <v>19</v>
      </c>
      <c r="N464" s="253" t="s">
        <v>47</v>
      </c>
      <c r="O464" s="66"/>
      <c r="P464" s="191">
        <f>O464*H464</f>
        <v>0</v>
      </c>
      <c r="Q464" s="191">
        <v>1</v>
      </c>
      <c r="R464" s="191">
        <f>Q464*H464</f>
        <v>38.133000000000003</v>
      </c>
      <c r="S464" s="191">
        <v>0</v>
      </c>
      <c r="T464" s="192">
        <f>S464*H464</f>
        <v>0</v>
      </c>
      <c r="U464" s="36"/>
      <c r="V464" s="36"/>
      <c r="W464" s="36"/>
      <c r="X464" s="36"/>
      <c r="Y464" s="36"/>
      <c r="Z464" s="36"/>
      <c r="AA464" s="36"/>
      <c r="AB464" s="36"/>
      <c r="AC464" s="36"/>
      <c r="AD464" s="36"/>
      <c r="AE464" s="36"/>
      <c r="AR464" s="193" t="s">
        <v>378</v>
      </c>
      <c r="AT464" s="193" t="s">
        <v>588</v>
      </c>
      <c r="AU464" s="193" t="s">
        <v>87</v>
      </c>
      <c r="AY464" s="19" t="s">
        <v>324</v>
      </c>
      <c r="BE464" s="194">
        <f>IF(N464="základní",J464,0)</f>
        <v>0</v>
      </c>
      <c r="BF464" s="194">
        <f>IF(N464="snížená",J464,0)</f>
        <v>0</v>
      </c>
      <c r="BG464" s="194">
        <f>IF(N464="zákl. přenesená",J464,0)</f>
        <v>0</v>
      </c>
      <c r="BH464" s="194">
        <f>IF(N464="sníž. přenesená",J464,0)</f>
        <v>0</v>
      </c>
      <c r="BI464" s="194">
        <f>IF(N464="nulová",J464,0)</f>
        <v>0</v>
      </c>
      <c r="BJ464" s="19" t="s">
        <v>84</v>
      </c>
      <c r="BK464" s="194">
        <f>ROUND(I464*H464,2)</f>
        <v>0</v>
      </c>
      <c r="BL464" s="19" t="s">
        <v>330</v>
      </c>
      <c r="BM464" s="193" t="s">
        <v>2564</v>
      </c>
    </row>
    <row r="465" spans="1:51" s="2" customFormat="1" ht="11.25">
      <c r="A465" s="36"/>
      <c r="B465" s="37"/>
      <c r="C465" s="38"/>
      <c r="D465" s="195" t="s">
        <v>332</v>
      </c>
      <c r="E465" s="38"/>
      <c r="F465" s="196" t="s">
        <v>925</v>
      </c>
      <c r="G465" s="38"/>
      <c r="H465" s="38"/>
      <c r="I465" s="197"/>
      <c r="J465" s="38"/>
      <c r="K465" s="38"/>
      <c r="L465" s="41"/>
      <c r="M465" s="198"/>
      <c r="N465" s="199"/>
      <c r="O465" s="66"/>
      <c r="P465" s="66"/>
      <c r="Q465" s="66"/>
      <c r="R465" s="66"/>
      <c r="S465" s="66"/>
      <c r="T465" s="67"/>
      <c r="U465" s="36"/>
      <c r="V465" s="36"/>
      <c r="W465" s="36"/>
      <c r="X465" s="36"/>
      <c r="Y465" s="36"/>
      <c r="Z465" s="36"/>
      <c r="AA465" s="36"/>
      <c r="AB465" s="36"/>
      <c r="AC465" s="36"/>
      <c r="AD465" s="36"/>
      <c r="AE465" s="36"/>
      <c r="AT465" s="19" t="s">
        <v>332</v>
      </c>
      <c r="AU465" s="19" t="s">
        <v>87</v>
      </c>
    </row>
    <row r="466" spans="1:51" s="15" customFormat="1" ht="11.25">
      <c r="B466" s="223"/>
      <c r="C466" s="224"/>
      <c r="D466" s="195" t="s">
        <v>336</v>
      </c>
      <c r="E466" s="225" t="s">
        <v>19</v>
      </c>
      <c r="F466" s="226" t="s">
        <v>910</v>
      </c>
      <c r="G466" s="224"/>
      <c r="H466" s="225" t="s">
        <v>19</v>
      </c>
      <c r="I466" s="227"/>
      <c r="J466" s="224"/>
      <c r="K466" s="224"/>
      <c r="L466" s="228"/>
      <c r="M466" s="229"/>
      <c r="N466" s="230"/>
      <c r="O466" s="230"/>
      <c r="P466" s="230"/>
      <c r="Q466" s="230"/>
      <c r="R466" s="230"/>
      <c r="S466" s="230"/>
      <c r="T466" s="231"/>
      <c r="AT466" s="232" t="s">
        <v>336</v>
      </c>
      <c r="AU466" s="232" t="s">
        <v>87</v>
      </c>
      <c r="AV466" s="15" t="s">
        <v>84</v>
      </c>
      <c r="AW466" s="15" t="s">
        <v>37</v>
      </c>
      <c r="AX466" s="15" t="s">
        <v>76</v>
      </c>
      <c r="AY466" s="232" t="s">
        <v>324</v>
      </c>
    </row>
    <row r="467" spans="1:51" s="13" customFormat="1" ht="11.25">
      <c r="B467" s="201"/>
      <c r="C467" s="202"/>
      <c r="D467" s="195" t="s">
        <v>336</v>
      </c>
      <c r="E467" s="203" t="s">
        <v>19</v>
      </c>
      <c r="F467" s="204" t="s">
        <v>2565</v>
      </c>
      <c r="G467" s="202"/>
      <c r="H467" s="205">
        <v>0.3</v>
      </c>
      <c r="I467" s="206"/>
      <c r="J467" s="202"/>
      <c r="K467" s="202"/>
      <c r="L467" s="207"/>
      <c r="M467" s="208"/>
      <c r="N467" s="209"/>
      <c r="O467" s="209"/>
      <c r="P467" s="209"/>
      <c r="Q467" s="209"/>
      <c r="R467" s="209"/>
      <c r="S467" s="209"/>
      <c r="T467" s="210"/>
      <c r="AT467" s="211" t="s">
        <v>336</v>
      </c>
      <c r="AU467" s="211" t="s">
        <v>87</v>
      </c>
      <c r="AV467" s="13" t="s">
        <v>87</v>
      </c>
      <c r="AW467" s="13" t="s">
        <v>37</v>
      </c>
      <c r="AX467" s="13" t="s">
        <v>76</v>
      </c>
      <c r="AY467" s="211" t="s">
        <v>324</v>
      </c>
    </row>
    <row r="468" spans="1:51" s="13" customFormat="1" ht="11.25">
      <c r="B468" s="201"/>
      <c r="C468" s="202"/>
      <c r="D468" s="195" t="s">
        <v>336</v>
      </c>
      <c r="E468" s="203" t="s">
        <v>19</v>
      </c>
      <c r="F468" s="204" t="s">
        <v>2566</v>
      </c>
      <c r="G468" s="202"/>
      <c r="H468" s="205">
        <v>1.925</v>
      </c>
      <c r="I468" s="206"/>
      <c r="J468" s="202"/>
      <c r="K468" s="202"/>
      <c r="L468" s="207"/>
      <c r="M468" s="208"/>
      <c r="N468" s="209"/>
      <c r="O468" s="209"/>
      <c r="P468" s="209"/>
      <c r="Q468" s="209"/>
      <c r="R468" s="209"/>
      <c r="S468" s="209"/>
      <c r="T468" s="210"/>
      <c r="AT468" s="211" t="s">
        <v>336</v>
      </c>
      <c r="AU468" s="211" t="s">
        <v>87</v>
      </c>
      <c r="AV468" s="13" t="s">
        <v>87</v>
      </c>
      <c r="AW468" s="13" t="s">
        <v>37</v>
      </c>
      <c r="AX468" s="13" t="s">
        <v>76</v>
      </c>
      <c r="AY468" s="211" t="s">
        <v>324</v>
      </c>
    </row>
    <row r="469" spans="1:51" s="13" customFormat="1" ht="11.25">
      <c r="B469" s="201"/>
      <c r="C469" s="202"/>
      <c r="D469" s="195" t="s">
        <v>336</v>
      </c>
      <c r="E469" s="203" t="s">
        <v>19</v>
      </c>
      <c r="F469" s="204" t="s">
        <v>2567</v>
      </c>
      <c r="G469" s="202"/>
      <c r="H469" s="205">
        <v>0.875</v>
      </c>
      <c r="I469" s="206"/>
      <c r="J469" s="202"/>
      <c r="K469" s="202"/>
      <c r="L469" s="207"/>
      <c r="M469" s="208"/>
      <c r="N469" s="209"/>
      <c r="O469" s="209"/>
      <c r="P469" s="209"/>
      <c r="Q469" s="209"/>
      <c r="R469" s="209"/>
      <c r="S469" s="209"/>
      <c r="T469" s="210"/>
      <c r="AT469" s="211" t="s">
        <v>336</v>
      </c>
      <c r="AU469" s="211" t="s">
        <v>87</v>
      </c>
      <c r="AV469" s="13" t="s">
        <v>87</v>
      </c>
      <c r="AW469" s="13" t="s">
        <v>37</v>
      </c>
      <c r="AX469" s="13" t="s">
        <v>76</v>
      </c>
      <c r="AY469" s="211" t="s">
        <v>324</v>
      </c>
    </row>
    <row r="470" spans="1:51" s="13" customFormat="1" ht="11.25">
      <c r="B470" s="201"/>
      <c r="C470" s="202"/>
      <c r="D470" s="195" t="s">
        <v>336</v>
      </c>
      <c r="E470" s="203" t="s">
        <v>19</v>
      </c>
      <c r="F470" s="204" t="s">
        <v>2568</v>
      </c>
      <c r="G470" s="202"/>
      <c r="H470" s="205">
        <v>1.05</v>
      </c>
      <c r="I470" s="206"/>
      <c r="J470" s="202"/>
      <c r="K470" s="202"/>
      <c r="L470" s="207"/>
      <c r="M470" s="208"/>
      <c r="N470" s="209"/>
      <c r="O470" s="209"/>
      <c r="P470" s="209"/>
      <c r="Q470" s="209"/>
      <c r="R470" s="209"/>
      <c r="S470" s="209"/>
      <c r="T470" s="210"/>
      <c r="AT470" s="211" t="s">
        <v>336</v>
      </c>
      <c r="AU470" s="211" t="s">
        <v>87</v>
      </c>
      <c r="AV470" s="13" t="s">
        <v>87</v>
      </c>
      <c r="AW470" s="13" t="s">
        <v>37</v>
      </c>
      <c r="AX470" s="13" t="s">
        <v>76</v>
      </c>
      <c r="AY470" s="211" t="s">
        <v>324</v>
      </c>
    </row>
    <row r="471" spans="1:51" s="13" customFormat="1" ht="11.25">
      <c r="B471" s="201"/>
      <c r="C471" s="202"/>
      <c r="D471" s="195" t="s">
        <v>336</v>
      </c>
      <c r="E471" s="203" t="s">
        <v>19</v>
      </c>
      <c r="F471" s="204" t="s">
        <v>2569</v>
      </c>
      <c r="G471" s="202"/>
      <c r="H471" s="205">
        <v>2.0249999999999999</v>
      </c>
      <c r="I471" s="206"/>
      <c r="J471" s="202"/>
      <c r="K471" s="202"/>
      <c r="L471" s="207"/>
      <c r="M471" s="208"/>
      <c r="N471" s="209"/>
      <c r="O471" s="209"/>
      <c r="P471" s="209"/>
      <c r="Q471" s="209"/>
      <c r="R471" s="209"/>
      <c r="S471" s="209"/>
      <c r="T471" s="210"/>
      <c r="AT471" s="211" t="s">
        <v>336</v>
      </c>
      <c r="AU471" s="211" t="s">
        <v>87</v>
      </c>
      <c r="AV471" s="13" t="s">
        <v>87</v>
      </c>
      <c r="AW471" s="13" t="s">
        <v>37</v>
      </c>
      <c r="AX471" s="13" t="s">
        <v>76</v>
      </c>
      <c r="AY471" s="211" t="s">
        <v>324</v>
      </c>
    </row>
    <row r="472" spans="1:51" s="13" customFormat="1" ht="11.25">
      <c r="B472" s="201"/>
      <c r="C472" s="202"/>
      <c r="D472" s="195" t="s">
        <v>336</v>
      </c>
      <c r="E472" s="203" t="s">
        <v>19</v>
      </c>
      <c r="F472" s="204" t="s">
        <v>2570</v>
      </c>
      <c r="G472" s="202"/>
      <c r="H472" s="205">
        <v>2.1</v>
      </c>
      <c r="I472" s="206"/>
      <c r="J472" s="202"/>
      <c r="K472" s="202"/>
      <c r="L472" s="207"/>
      <c r="M472" s="208"/>
      <c r="N472" s="209"/>
      <c r="O472" s="209"/>
      <c r="P472" s="209"/>
      <c r="Q472" s="209"/>
      <c r="R472" s="209"/>
      <c r="S472" s="209"/>
      <c r="T472" s="210"/>
      <c r="AT472" s="211" t="s">
        <v>336</v>
      </c>
      <c r="AU472" s="211" t="s">
        <v>87</v>
      </c>
      <c r="AV472" s="13" t="s">
        <v>87</v>
      </c>
      <c r="AW472" s="13" t="s">
        <v>37</v>
      </c>
      <c r="AX472" s="13" t="s">
        <v>76</v>
      </c>
      <c r="AY472" s="211" t="s">
        <v>324</v>
      </c>
    </row>
    <row r="473" spans="1:51" s="13" customFormat="1" ht="11.25">
      <c r="B473" s="201"/>
      <c r="C473" s="202"/>
      <c r="D473" s="195" t="s">
        <v>336</v>
      </c>
      <c r="E473" s="203" t="s">
        <v>19</v>
      </c>
      <c r="F473" s="204" t="s">
        <v>2571</v>
      </c>
      <c r="G473" s="202"/>
      <c r="H473" s="205">
        <v>0.97499999999999998</v>
      </c>
      <c r="I473" s="206"/>
      <c r="J473" s="202"/>
      <c r="K473" s="202"/>
      <c r="L473" s="207"/>
      <c r="M473" s="208"/>
      <c r="N473" s="209"/>
      <c r="O473" s="209"/>
      <c r="P473" s="209"/>
      <c r="Q473" s="209"/>
      <c r="R473" s="209"/>
      <c r="S473" s="209"/>
      <c r="T473" s="210"/>
      <c r="AT473" s="211" t="s">
        <v>336</v>
      </c>
      <c r="AU473" s="211" t="s">
        <v>87</v>
      </c>
      <c r="AV473" s="13" t="s">
        <v>87</v>
      </c>
      <c r="AW473" s="13" t="s">
        <v>37</v>
      </c>
      <c r="AX473" s="13" t="s">
        <v>76</v>
      </c>
      <c r="AY473" s="211" t="s">
        <v>324</v>
      </c>
    </row>
    <row r="474" spans="1:51" s="13" customFormat="1" ht="11.25">
      <c r="B474" s="201"/>
      <c r="C474" s="202"/>
      <c r="D474" s="195" t="s">
        <v>336</v>
      </c>
      <c r="E474" s="203" t="s">
        <v>19</v>
      </c>
      <c r="F474" s="204" t="s">
        <v>2572</v>
      </c>
      <c r="G474" s="202"/>
      <c r="H474" s="205">
        <v>1.875</v>
      </c>
      <c r="I474" s="206"/>
      <c r="J474" s="202"/>
      <c r="K474" s="202"/>
      <c r="L474" s="207"/>
      <c r="M474" s="208"/>
      <c r="N474" s="209"/>
      <c r="O474" s="209"/>
      <c r="P474" s="209"/>
      <c r="Q474" s="209"/>
      <c r="R474" s="209"/>
      <c r="S474" s="209"/>
      <c r="T474" s="210"/>
      <c r="AT474" s="211" t="s">
        <v>336</v>
      </c>
      <c r="AU474" s="211" t="s">
        <v>87</v>
      </c>
      <c r="AV474" s="13" t="s">
        <v>87</v>
      </c>
      <c r="AW474" s="13" t="s">
        <v>37</v>
      </c>
      <c r="AX474" s="13" t="s">
        <v>76</v>
      </c>
      <c r="AY474" s="211" t="s">
        <v>324</v>
      </c>
    </row>
    <row r="475" spans="1:51" s="16" customFormat="1" ht="11.25">
      <c r="B475" s="233"/>
      <c r="C475" s="234"/>
      <c r="D475" s="195" t="s">
        <v>336</v>
      </c>
      <c r="E475" s="235" t="s">
        <v>19</v>
      </c>
      <c r="F475" s="236" t="s">
        <v>550</v>
      </c>
      <c r="G475" s="234"/>
      <c r="H475" s="237">
        <v>11.125</v>
      </c>
      <c r="I475" s="238"/>
      <c r="J475" s="234"/>
      <c r="K475" s="234"/>
      <c r="L475" s="239"/>
      <c r="M475" s="240"/>
      <c r="N475" s="241"/>
      <c r="O475" s="241"/>
      <c r="P475" s="241"/>
      <c r="Q475" s="241"/>
      <c r="R475" s="241"/>
      <c r="S475" s="241"/>
      <c r="T475" s="242"/>
      <c r="AT475" s="243" t="s">
        <v>336</v>
      </c>
      <c r="AU475" s="243" t="s">
        <v>87</v>
      </c>
      <c r="AV475" s="16" t="s">
        <v>343</v>
      </c>
      <c r="AW475" s="16" t="s">
        <v>37</v>
      </c>
      <c r="AX475" s="16" t="s">
        <v>76</v>
      </c>
      <c r="AY475" s="243" t="s">
        <v>324</v>
      </c>
    </row>
    <row r="476" spans="1:51" s="15" customFormat="1" ht="11.25">
      <c r="B476" s="223"/>
      <c r="C476" s="224"/>
      <c r="D476" s="195" t="s">
        <v>336</v>
      </c>
      <c r="E476" s="225" t="s">
        <v>19</v>
      </c>
      <c r="F476" s="226" t="s">
        <v>919</v>
      </c>
      <c r="G476" s="224"/>
      <c r="H476" s="225" t="s">
        <v>19</v>
      </c>
      <c r="I476" s="227"/>
      <c r="J476" s="224"/>
      <c r="K476" s="224"/>
      <c r="L476" s="228"/>
      <c r="M476" s="229"/>
      <c r="N476" s="230"/>
      <c r="O476" s="230"/>
      <c r="P476" s="230"/>
      <c r="Q476" s="230"/>
      <c r="R476" s="230"/>
      <c r="S476" s="230"/>
      <c r="T476" s="231"/>
      <c r="AT476" s="232" t="s">
        <v>336</v>
      </c>
      <c r="AU476" s="232" t="s">
        <v>87</v>
      </c>
      <c r="AV476" s="15" t="s">
        <v>84</v>
      </c>
      <c r="AW476" s="15" t="s">
        <v>37</v>
      </c>
      <c r="AX476" s="15" t="s">
        <v>76</v>
      </c>
      <c r="AY476" s="232" t="s">
        <v>324</v>
      </c>
    </row>
    <row r="477" spans="1:51" s="13" customFormat="1" ht="11.25">
      <c r="B477" s="201"/>
      <c r="C477" s="202"/>
      <c r="D477" s="195" t="s">
        <v>336</v>
      </c>
      <c r="E477" s="203" t="s">
        <v>19</v>
      </c>
      <c r="F477" s="204" t="s">
        <v>2573</v>
      </c>
      <c r="G477" s="202"/>
      <c r="H477" s="205">
        <v>1.28</v>
      </c>
      <c r="I477" s="206"/>
      <c r="J477" s="202"/>
      <c r="K477" s="202"/>
      <c r="L477" s="207"/>
      <c r="M477" s="208"/>
      <c r="N477" s="209"/>
      <c r="O477" s="209"/>
      <c r="P477" s="209"/>
      <c r="Q477" s="209"/>
      <c r="R477" s="209"/>
      <c r="S477" s="209"/>
      <c r="T477" s="210"/>
      <c r="AT477" s="211" t="s">
        <v>336</v>
      </c>
      <c r="AU477" s="211" t="s">
        <v>87</v>
      </c>
      <c r="AV477" s="13" t="s">
        <v>87</v>
      </c>
      <c r="AW477" s="13" t="s">
        <v>37</v>
      </c>
      <c r="AX477" s="13" t="s">
        <v>76</v>
      </c>
      <c r="AY477" s="211" t="s">
        <v>324</v>
      </c>
    </row>
    <row r="478" spans="1:51" s="13" customFormat="1" ht="11.25">
      <c r="B478" s="201"/>
      <c r="C478" s="202"/>
      <c r="D478" s="195" t="s">
        <v>336</v>
      </c>
      <c r="E478" s="203" t="s">
        <v>19</v>
      </c>
      <c r="F478" s="204" t="s">
        <v>2574</v>
      </c>
      <c r="G478" s="202"/>
      <c r="H478" s="205">
        <v>4.4000000000000004</v>
      </c>
      <c r="I478" s="206"/>
      <c r="J478" s="202"/>
      <c r="K478" s="202"/>
      <c r="L478" s="207"/>
      <c r="M478" s="208"/>
      <c r="N478" s="209"/>
      <c r="O478" s="209"/>
      <c r="P478" s="209"/>
      <c r="Q478" s="209"/>
      <c r="R478" s="209"/>
      <c r="S478" s="209"/>
      <c r="T478" s="210"/>
      <c r="AT478" s="211" t="s">
        <v>336</v>
      </c>
      <c r="AU478" s="211" t="s">
        <v>87</v>
      </c>
      <c r="AV478" s="13" t="s">
        <v>87</v>
      </c>
      <c r="AW478" s="13" t="s">
        <v>37</v>
      </c>
      <c r="AX478" s="13" t="s">
        <v>76</v>
      </c>
      <c r="AY478" s="211" t="s">
        <v>324</v>
      </c>
    </row>
    <row r="479" spans="1:51" s="13" customFormat="1" ht="11.25">
      <c r="B479" s="201"/>
      <c r="C479" s="202"/>
      <c r="D479" s="195" t="s">
        <v>336</v>
      </c>
      <c r="E479" s="203" t="s">
        <v>19</v>
      </c>
      <c r="F479" s="204" t="s">
        <v>2575</v>
      </c>
      <c r="G479" s="202"/>
      <c r="H479" s="205">
        <v>2.8</v>
      </c>
      <c r="I479" s="206"/>
      <c r="J479" s="202"/>
      <c r="K479" s="202"/>
      <c r="L479" s="207"/>
      <c r="M479" s="208"/>
      <c r="N479" s="209"/>
      <c r="O479" s="209"/>
      <c r="P479" s="209"/>
      <c r="Q479" s="209"/>
      <c r="R479" s="209"/>
      <c r="S479" s="209"/>
      <c r="T479" s="210"/>
      <c r="AT479" s="211" t="s">
        <v>336</v>
      </c>
      <c r="AU479" s="211" t="s">
        <v>87</v>
      </c>
      <c r="AV479" s="13" t="s">
        <v>87</v>
      </c>
      <c r="AW479" s="13" t="s">
        <v>37</v>
      </c>
      <c r="AX479" s="13" t="s">
        <v>76</v>
      </c>
      <c r="AY479" s="211" t="s">
        <v>324</v>
      </c>
    </row>
    <row r="480" spans="1:51" s="13" customFormat="1" ht="11.25">
      <c r="B480" s="201"/>
      <c r="C480" s="202"/>
      <c r="D480" s="195" t="s">
        <v>336</v>
      </c>
      <c r="E480" s="203" t="s">
        <v>19</v>
      </c>
      <c r="F480" s="204" t="s">
        <v>2576</v>
      </c>
      <c r="G480" s="202"/>
      <c r="H480" s="205">
        <v>2.4</v>
      </c>
      <c r="I480" s="206"/>
      <c r="J480" s="202"/>
      <c r="K480" s="202"/>
      <c r="L480" s="207"/>
      <c r="M480" s="208"/>
      <c r="N480" s="209"/>
      <c r="O480" s="209"/>
      <c r="P480" s="209"/>
      <c r="Q480" s="209"/>
      <c r="R480" s="209"/>
      <c r="S480" s="209"/>
      <c r="T480" s="210"/>
      <c r="AT480" s="211" t="s">
        <v>336</v>
      </c>
      <c r="AU480" s="211" t="s">
        <v>87</v>
      </c>
      <c r="AV480" s="13" t="s">
        <v>87</v>
      </c>
      <c r="AW480" s="13" t="s">
        <v>37</v>
      </c>
      <c r="AX480" s="13" t="s">
        <v>76</v>
      </c>
      <c r="AY480" s="211" t="s">
        <v>324</v>
      </c>
    </row>
    <row r="481" spans="1:65" s="13" customFormat="1" ht="11.25">
      <c r="B481" s="201"/>
      <c r="C481" s="202"/>
      <c r="D481" s="195" t="s">
        <v>336</v>
      </c>
      <c r="E481" s="203" t="s">
        <v>19</v>
      </c>
      <c r="F481" s="204" t="s">
        <v>2577</v>
      </c>
      <c r="G481" s="202"/>
      <c r="H481" s="205">
        <v>4.32</v>
      </c>
      <c r="I481" s="206"/>
      <c r="J481" s="202"/>
      <c r="K481" s="202"/>
      <c r="L481" s="207"/>
      <c r="M481" s="208"/>
      <c r="N481" s="209"/>
      <c r="O481" s="209"/>
      <c r="P481" s="209"/>
      <c r="Q481" s="209"/>
      <c r="R481" s="209"/>
      <c r="S481" s="209"/>
      <c r="T481" s="210"/>
      <c r="AT481" s="211" t="s">
        <v>336</v>
      </c>
      <c r="AU481" s="211" t="s">
        <v>87</v>
      </c>
      <c r="AV481" s="13" t="s">
        <v>87</v>
      </c>
      <c r="AW481" s="13" t="s">
        <v>37</v>
      </c>
      <c r="AX481" s="13" t="s">
        <v>76</v>
      </c>
      <c r="AY481" s="211" t="s">
        <v>324</v>
      </c>
    </row>
    <row r="482" spans="1:65" s="13" customFormat="1" ht="11.25">
      <c r="B482" s="201"/>
      <c r="C482" s="202"/>
      <c r="D482" s="195" t="s">
        <v>336</v>
      </c>
      <c r="E482" s="203" t="s">
        <v>19</v>
      </c>
      <c r="F482" s="204" t="s">
        <v>2578</v>
      </c>
      <c r="G482" s="202"/>
      <c r="H482" s="205">
        <v>5.76</v>
      </c>
      <c r="I482" s="206"/>
      <c r="J482" s="202"/>
      <c r="K482" s="202"/>
      <c r="L482" s="207"/>
      <c r="M482" s="208"/>
      <c r="N482" s="209"/>
      <c r="O482" s="209"/>
      <c r="P482" s="209"/>
      <c r="Q482" s="209"/>
      <c r="R482" s="209"/>
      <c r="S482" s="209"/>
      <c r="T482" s="210"/>
      <c r="AT482" s="211" t="s">
        <v>336</v>
      </c>
      <c r="AU482" s="211" t="s">
        <v>87</v>
      </c>
      <c r="AV482" s="13" t="s">
        <v>87</v>
      </c>
      <c r="AW482" s="13" t="s">
        <v>37</v>
      </c>
      <c r="AX482" s="13" t="s">
        <v>76</v>
      </c>
      <c r="AY482" s="211" t="s">
        <v>324</v>
      </c>
    </row>
    <row r="483" spans="1:65" s="13" customFormat="1" ht="11.25">
      <c r="B483" s="201"/>
      <c r="C483" s="202"/>
      <c r="D483" s="195" t="s">
        <v>336</v>
      </c>
      <c r="E483" s="203" t="s">
        <v>19</v>
      </c>
      <c r="F483" s="204" t="s">
        <v>2579</v>
      </c>
      <c r="G483" s="202"/>
      <c r="H483" s="205">
        <v>1.92</v>
      </c>
      <c r="I483" s="206"/>
      <c r="J483" s="202"/>
      <c r="K483" s="202"/>
      <c r="L483" s="207"/>
      <c r="M483" s="208"/>
      <c r="N483" s="209"/>
      <c r="O483" s="209"/>
      <c r="P483" s="209"/>
      <c r="Q483" s="209"/>
      <c r="R483" s="209"/>
      <c r="S483" s="209"/>
      <c r="T483" s="210"/>
      <c r="AT483" s="211" t="s">
        <v>336</v>
      </c>
      <c r="AU483" s="211" t="s">
        <v>87</v>
      </c>
      <c r="AV483" s="13" t="s">
        <v>87</v>
      </c>
      <c r="AW483" s="13" t="s">
        <v>37</v>
      </c>
      <c r="AX483" s="13" t="s">
        <v>76</v>
      </c>
      <c r="AY483" s="211" t="s">
        <v>324</v>
      </c>
    </row>
    <row r="484" spans="1:65" s="13" customFormat="1" ht="11.25">
      <c r="B484" s="201"/>
      <c r="C484" s="202"/>
      <c r="D484" s="195" t="s">
        <v>336</v>
      </c>
      <c r="E484" s="203" t="s">
        <v>19</v>
      </c>
      <c r="F484" s="204" t="s">
        <v>2580</v>
      </c>
      <c r="G484" s="202"/>
      <c r="H484" s="205">
        <v>3.2</v>
      </c>
      <c r="I484" s="206"/>
      <c r="J484" s="202"/>
      <c r="K484" s="202"/>
      <c r="L484" s="207"/>
      <c r="M484" s="208"/>
      <c r="N484" s="209"/>
      <c r="O484" s="209"/>
      <c r="P484" s="209"/>
      <c r="Q484" s="209"/>
      <c r="R484" s="209"/>
      <c r="S484" s="209"/>
      <c r="T484" s="210"/>
      <c r="AT484" s="211" t="s">
        <v>336</v>
      </c>
      <c r="AU484" s="211" t="s">
        <v>87</v>
      </c>
      <c r="AV484" s="13" t="s">
        <v>87</v>
      </c>
      <c r="AW484" s="13" t="s">
        <v>37</v>
      </c>
      <c r="AX484" s="13" t="s">
        <v>76</v>
      </c>
      <c r="AY484" s="211" t="s">
        <v>324</v>
      </c>
    </row>
    <row r="485" spans="1:65" s="16" customFormat="1" ht="11.25">
      <c r="B485" s="233"/>
      <c r="C485" s="234"/>
      <c r="D485" s="195" t="s">
        <v>336</v>
      </c>
      <c r="E485" s="235" t="s">
        <v>19</v>
      </c>
      <c r="F485" s="236" t="s">
        <v>550</v>
      </c>
      <c r="G485" s="234"/>
      <c r="H485" s="237">
        <v>26.08</v>
      </c>
      <c r="I485" s="238"/>
      <c r="J485" s="234"/>
      <c r="K485" s="234"/>
      <c r="L485" s="239"/>
      <c r="M485" s="240"/>
      <c r="N485" s="241"/>
      <c r="O485" s="241"/>
      <c r="P485" s="241"/>
      <c r="Q485" s="241"/>
      <c r="R485" s="241"/>
      <c r="S485" s="241"/>
      <c r="T485" s="242"/>
      <c r="AT485" s="243" t="s">
        <v>336</v>
      </c>
      <c r="AU485" s="243" t="s">
        <v>87</v>
      </c>
      <c r="AV485" s="16" t="s">
        <v>343</v>
      </c>
      <c r="AW485" s="16" t="s">
        <v>37</v>
      </c>
      <c r="AX485" s="16" t="s">
        <v>76</v>
      </c>
      <c r="AY485" s="243" t="s">
        <v>324</v>
      </c>
    </row>
    <row r="486" spans="1:65" s="15" customFormat="1" ht="11.25">
      <c r="B486" s="223"/>
      <c r="C486" s="224"/>
      <c r="D486" s="195" t="s">
        <v>336</v>
      </c>
      <c r="E486" s="225" t="s">
        <v>19</v>
      </c>
      <c r="F486" s="226" t="s">
        <v>2536</v>
      </c>
      <c r="G486" s="224"/>
      <c r="H486" s="225" t="s">
        <v>19</v>
      </c>
      <c r="I486" s="227"/>
      <c r="J486" s="224"/>
      <c r="K486" s="224"/>
      <c r="L486" s="228"/>
      <c r="M486" s="229"/>
      <c r="N486" s="230"/>
      <c r="O486" s="230"/>
      <c r="P486" s="230"/>
      <c r="Q486" s="230"/>
      <c r="R486" s="230"/>
      <c r="S486" s="230"/>
      <c r="T486" s="231"/>
      <c r="AT486" s="232" t="s">
        <v>336</v>
      </c>
      <c r="AU486" s="232" t="s">
        <v>87</v>
      </c>
      <c r="AV486" s="15" t="s">
        <v>84</v>
      </c>
      <c r="AW486" s="15" t="s">
        <v>37</v>
      </c>
      <c r="AX486" s="15" t="s">
        <v>76</v>
      </c>
      <c r="AY486" s="232" t="s">
        <v>324</v>
      </c>
    </row>
    <row r="487" spans="1:65" s="13" customFormat="1" ht="11.25">
      <c r="B487" s="201"/>
      <c r="C487" s="202"/>
      <c r="D487" s="195" t="s">
        <v>336</v>
      </c>
      <c r="E487" s="203" t="s">
        <v>19</v>
      </c>
      <c r="F487" s="204" t="s">
        <v>2581</v>
      </c>
      <c r="G487" s="202"/>
      <c r="H487" s="205">
        <v>0.92800000000000005</v>
      </c>
      <c r="I487" s="206"/>
      <c r="J487" s="202"/>
      <c r="K487" s="202"/>
      <c r="L487" s="207"/>
      <c r="M487" s="208"/>
      <c r="N487" s="209"/>
      <c r="O487" s="209"/>
      <c r="P487" s="209"/>
      <c r="Q487" s="209"/>
      <c r="R487" s="209"/>
      <c r="S487" s="209"/>
      <c r="T487" s="210"/>
      <c r="AT487" s="211" t="s">
        <v>336</v>
      </c>
      <c r="AU487" s="211" t="s">
        <v>87</v>
      </c>
      <c r="AV487" s="13" t="s">
        <v>87</v>
      </c>
      <c r="AW487" s="13" t="s">
        <v>37</v>
      </c>
      <c r="AX487" s="13" t="s">
        <v>76</v>
      </c>
      <c r="AY487" s="211" t="s">
        <v>324</v>
      </c>
    </row>
    <row r="488" spans="1:65" s="14" customFormat="1" ht="11.25">
      <c r="B488" s="212"/>
      <c r="C488" s="213"/>
      <c r="D488" s="195" t="s">
        <v>336</v>
      </c>
      <c r="E488" s="214" t="s">
        <v>2167</v>
      </c>
      <c r="F488" s="215" t="s">
        <v>349</v>
      </c>
      <c r="G488" s="213"/>
      <c r="H488" s="216">
        <v>38.133000000000003</v>
      </c>
      <c r="I488" s="217"/>
      <c r="J488" s="213"/>
      <c r="K488" s="213"/>
      <c r="L488" s="218"/>
      <c r="M488" s="219"/>
      <c r="N488" s="220"/>
      <c r="O488" s="220"/>
      <c r="P488" s="220"/>
      <c r="Q488" s="220"/>
      <c r="R488" s="220"/>
      <c r="S488" s="220"/>
      <c r="T488" s="221"/>
      <c r="AT488" s="222" t="s">
        <v>336</v>
      </c>
      <c r="AU488" s="222" t="s">
        <v>87</v>
      </c>
      <c r="AV488" s="14" t="s">
        <v>330</v>
      </c>
      <c r="AW488" s="14" t="s">
        <v>37</v>
      </c>
      <c r="AX488" s="14" t="s">
        <v>84</v>
      </c>
      <c r="AY488" s="222" t="s">
        <v>324</v>
      </c>
    </row>
    <row r="489" spans="1:65" s="2" customFormat="1" ht="14.45" customHeight="1">
      <c r="A489" s="36"/>
      <c r="B489" s="37"/>
      <c r="C489" s="244" t="s">
        <v>914</v>
      </c>
      <c r="D489" s="244" t="s">
        <v>588</v>
      </c>
      <c r="E489" s="245" t="s">
        <v>934</v>
      </c>
      <c r="F489" s="246" t="s">
        <v>935</v>
      </c>
      <c r="G489" s="247" t="s">
        <v>157</v>
      </c>
      <c r="H489" s="248">
        <v>1.907</v>
      </c>
      <c r="I489" s="249"/>
      <c r="J489" s="250">
        <f>ROUND(I489*H489,2)</f>
        <v>0</v>
      </c>
      <c r="K489" s="246" t="s">
        <v>329</v>
      </c>
      <c r="L489" s="251"/>
      <c r="M489" s="252" t="s">
        <v>19</v>
      </c>
      <c r="N489" s="253" t="s">
        <v>47</v>
      </c>
      <c r="O489" s="66"/>
      <c r="P489" s="191">
        <f>O489*H489</f>
        <v>0</v>
      </c>
      <c r="Q489" s="191">
        <v>1</v>
      </c>
      <c r="R489" s="191">
        <f>Q489*H489</f>
        <v>1.907</v>
      </c>
      <c r="S489" s="191">
        <v>0</v>
      </c>
      <c r="T489" s="192">
        <f>S489*H489</f>
        <v>0</v>
      </c>
      <c r="U489" s="36"/>
      <c r="V489" s="36"/>
      <c r="W489" s="36"/>
      <c r="X489" s="36"/>
      <c r="Y489" s="36"/>
      <c r="Z489" s="36"/>
      <c r="AA489" s="36"/>
      <c r="AB489" s="36"/>
      <c r="AC489" s="36"/>
      <c r="AD489" s="36"/>
      <c r="AE489" s="36"/>
      <c r="AR489" s="193" t="s">
        <v>378</v>
      </c>
      <c r="AT489" s="193" t="s">
        <v>588</v>
      </c>
      <c r="AU489" s="193" t="s">
        <v>87</v>
      </c>
      <c r="AY489" s="19" t="s">
        <v>324</v>
      </c>
      <c r="BE489" s="194">
        <f>IF(N489="základní",J489,0)</f>
        <v>0</v>
      </c>
      <c r="BF489" s="194">
        <f>IF(N489="snížená",J489,0)</f>
        <v>0</v>
      </c>
      <c r="BG489" s="194">
        <f>IF(N489="zákl. přenesená",J489,0)</f>
        <v>0</v>
      </c>
      <c r="BH489" s="194">
        <f>IF(N489="sníž. přenesená",J489,0)</f>
        <v>0</v>
      </c>
      <c r="BI489" s="194">
        <f>IF(N489="nulová",J489,0)</f>
        <v>0</v>
      </c>
      <c r="BJ489" s="19" t="s">
        <v>84</v>
      </c>
      <c r="BK489" s="194">
        <f>ROUND(I489*H489,2)</f>
        <v>0</v>
      </c>
      <c r="BL489" s="19" t="s">
        <v>330</v>
      </c>
      <c r="BM489" s="193" t="s">
        <v>2582</v>
      </c>
    </row>
    <row r="490" spans="1:65" s="2" customFormat="1" ht="11.25">
      <c r="A490" s="36"/>
      <c r="B490" s="37"/>
      <c r="C490" s="38"/>
      <c r="D490" s="195" t="s">
        <v>332</v>
      </c>
      <c r="E490" s="38"/>
      <c r="F490" s="196" t="s">
        <v>935</v>
      </c>
      <c r="G490" s="38"/>
      <c r="H490" s="38"/>
      <c r="I490" s="197"/>
      <c r="J490" s="38"/>
      <c r="K490" s="38"/>
      <c r="L490" s="41"/>
      <c r="M490" s="198"/>
      <c r="N490" s="199"/>
      <c r="O490" s="66"/>
      <c r="P490" s="66"/>
      <c r="Q490" s="66"/>
      <c r="R490" s="66"/>
      <c r="S490" s="66"/>
      <c r="T490" s="67"/>
      <c r="U490" s="36"/>
      <c r="V490" s="36"/>
      <c r="W490" s="36"/>
      <c r="X490" s="36"/>
      <c r="Y490" s="36"/>
      <c r="Z490" s="36"/>
      <c r="AA490" s="36"/>
      <c r="AB490" s="36"/>
      <c r="AC490" s="36"/>
      <c r="AD490" s="36"/>
      <c r="AE490" s="36"/>
      <c r="AT490" s="19" t="s">
        <v>332</v>
      </c>
      <c r="AU490" s="19" t="s">
        <v>87</v>
      </c>
    </row>
    <row r="491" spans="1:65" s="13" customFormat="1" ht="11.25">
      <c r="B491" s="201"/>
      <c r="C491" s="202"/>
      <c r="D491" s="195" t="s">
        <v>336</v>
      </c>
      <c r="E491" s="203" t="s">
        <v>19</v>
      </c>
      <c r="F491" s="204" t="s">
        <v>2583</v>
      </c>
      <c r="G491" s="202"/>
      <c r="H491" s="205">
        <v>1.907</v>
      </c>
      <c r="I491" s="206"/>
      <c r="J491" s="202"/>
      <c r="K491" s="202"/>
      <c r="L491" s="207"/>
      <c r="M491" s="208"/>
      <c r="N491" s="209"/>
      <c r="O491" s="209"/>
      <c r="P491" s="209"/>
      <c r="Q491" s="209"/>
      <c r="R491" s="209"/>
      <c r="S491" s="209"/>
      <c r="T491" s="210"/>
      <c r="AT491" s="211" t="s">
        <v>336</v>
      </c>
      <c r="AU491" s="211" t="s">
        <v>87</v>
      </c>
      <c r="AV491" s="13" t="s">
        <v>87</v>
      </c>
      <c r="AW491" s="13" t="s">
        <v>37</v>
      </c>
      <c r="AX491" s="13" t="s">
        <v>84</v>
      </c>
      <c r="AY491" s="211" t="s">
        <v>324</v>
      </c>
    </row>
    <row r="492" spans="1:65" s="2" customFormat="1" ht="14.45" customHeight="1">
      <c r="A492" s="36"/>
      <c r="B492" s="37"/>
      <c r="C492" s="182" t="s">
        <v>923</v>
      </c>
      <c r="D492" s="182" t="s">
        <v>326</v>
      </c>
      <c r="E492" s="183" t="s">
        <v>2584</v>
      </c>
      <c r="F492" s="184" t="s">
        <v>2585</v>
      </c>
      <c r="G492" s="185" t="s">
        <v>190</v>
      </c>
      <c r="H492" s="186">
        <v>1343</v>
      </c>
      <c r="I492" s="187"/>
      <c r="J492" s="188">
        <f>ROUND(I492*H492,2)</f>
        <v>0</v>
      </c>
      <c r="K492" s="184" t="s">
        <v>19</v>
      </c>
      <c r="L492" s="41"/>
      <c r="M492" s="189" t="s">
        <v>19</v>
      </c>
      <c r="N492" s="190" t="s">
        <v>47</v>
      </c>
      <c r="O492" s="66"/>
      <c r="P492" s="191">
        <f>O492*H492</f>
        <v>0</v>
      </c>
      <c r="Q492" s="191">
        <v>0</v>
      </c>
      <c r="R492" s="191">
        <f>Q492*H492</f>
        <v>0</v>
      </c>
      <c r="S492" s="191">
        <v>0</v>
      </c>
      <c r="T492" s="192">
        <f>S492*H492</f>
        <v>0</v>
      </c>
      <c r="U492" s="36"/>
      <c r="V492" s="36"/>
      <c r="W492" s="36"/>
      <c r="X492" s="36"/>
      <c r="Y492" s="36"/>
      <c r="Z492" s="36"/>
      <c r="AA492" s="36"/>
      <c r="AB492" s="36"/>
      <c r="AC492" s="36"/>
      <c r="AD492" s="36"/>
      <c r="AE492" s="36"/>
      <c r="AR492" s="193" t="s">
        <v>330</v>
      </c>
      <c r="AT492" s="193" t="s">
        <v>326</v>
      </c>
      <c r="AU492" s="193" t="s">
        <v>87</v>
      </c>
      <c r="AY492" s="19" t="s">
        <v>324</v>
      </c>
      <c r="BE492" s="194">
        <f>IF(N492="základní",J492,0)</f>
        <v>0</v>
      </c>
      <c r="BF492" s="194">
        <f>IF(N492="snížená",J492,0)</f>
        <v>0</v>
      </c>
      <c r="BG492" s="194">
        <f>IF(N492="zákl. přenesená",J492,0)</f>
        <v>0</v>
      </c>
      <c r="BH492" s="194">
        <f>IF(N492="sníž. přenesená",J492,0)</f>
        <v>0</v>
      </c>
      <c r="BI492" s="194">
        <f>IF(N492="nulová",J492,0)</f>
        <v>0</v>
      </c>
      <c r="BJ492" s="19" t="s">
        <v>84</v>
      </c>
      <c r="BK492" s="194">
        <f>ROUND(I492*H492,2)</f>
        <v>0</v>
      </c>
      <c r="BL492" s="19" t="s">
        <v>330</v>
      </c>
      <c r="BM492" s="193" t="s">
        <v>2586</v>
      </c>
    </row>
    <row r="493" spans="1:65" s="15" customFormat="1" ht="11.25">
      <c r="B493" s="223"/>
      <c r="C493" s="224"/>
      <c r="D493" s="195" t="s">
        <v>336</v>
      </c>
      <c r="E493" s="225" t="s">
        <v>19</v>
      </c>
      <c r="F493" s="226" t="s">
        <v>2587</v>
      </c>
      <c r="G493" s="224"/>
      <c r="H493" s="225" t="s">
        <v>19</v>
      </c>
      <c r="I493" s="227"/>
      <c r="J493" s="224"/>
      <c r="K493" s="224"/>
      <c r="L493" s="228"/>
      <c r="M493" s="229"/>
      <c r="N493" s="230"/>
      <c r="O493" s="230"/>
      <c r="P493" s="230"/>
      <c r="Q493" s="230"/>
      <c r="R493" s="230"/>
      <c r="S493" s="230"/>
      <c r="T493" s="231"/>
      <c r="AT493" s="232" t="s">
        <v>336</v>
      </c>
      <c r="AU493" s="232" t="s">
        <v>87</v>
      </c>
      <c r="AV493" s="15" t="s">
        <v>84</v>
      </c>
      <c r="AW493" s="15" t="s">
        <v>37</v>
      </c>
      <c r="AX493" s="15" t="s">
        <v>76</v>
      </c>
      <c r="AY493" s="232" t="s">
        <v>324</v>
      </c>
    </row>
    <row r="494" spans="1:65" s="15" customFormat="1" ht="11.25">
      <c r="B494" s="223"/>
      <c r="C494" s="224"/>
      <c r="D494" s="195" t="s">
        <v>336</v>
      </c>
      <c r="E494" s="225" t="s">
        <v>19</v>
      </c>
      <c r="F494" s="226" t="s">
        <v>2588</v>
      </c>
      <c r="G494" s="224"/>
      <c r="H494" s="225" t="s">
        <v>19</v>
      </c>
      <c r="I494" s="227"/>
      <c r="J494" s="224"/>
      <c r="K494" s="224"/>
      <c r="L494" s="228"/>
      <c r="M494" s="229"/>
      <c r="N494" s="230"/>
      <c r="O494" s="230"/>
      <c r="P494" s="230"/>
      <c r="Q494" s="230"/>
      <c r="R494" s="230"/>
      <c r="S494" s="230"/>
      <c r="T494" s="231"/>
      <c r="AT494" s="232" t="s">
        <v>336</v>
      </c>
      <c r="AU494" s="232" t="s">
        <v>87</v>
      </c>
      <c r="AV494" s="15" t="s">
        <v>84</v>
      </c>
      <c r="AW494" s="15" t="s">
        <v>37</v>
      </c>
      <c r="AX494" s="15" t="s">
        <v>76</v>
      </c>
      <c r="AY494" s="232" t="s">
        <v>324</v>
      </c>
    </row>
    <row r="495" spans="1:65" s="13" customFormat="1" ht="11.25">
      <c r="B495" s="201"/>
      <c r="C495" s="202"/>
      <c r="D495" s="195" t="s">
        <v>336</v>
      </c>
      <c r="E495" s="203" t="s">
        <v>19</v>
      </c>
      <c r="F495" s="204" t="s">
        <v>2589</v>
      </c>
      <c r="G495" s="202"/>
      <c r="H495" s="205">
        <v>637</v>
      </c>
      <c r="I495" s="206"/>
      <c r="J495" s="202"/>
      <c r="K495" s="202"/>
      <c r="L495" s="207"/>
      <c r="M495" s="208"/>
      <c r="N495" s="209"/>
      <c r="O495" s="209"/>
      <c r="P495" s="209"/>
      <c r="Q495" s="209"/>
      <c r="R495" s="209"/>
      <c r="S495" s="209"/>
      <c r="T495" s="210"/>
      <c r="AT495" s="211" t="s">
        <v>336</v>
      </c>
      <c r="AU495" s="211" t="s">
        <v>87</v>
      </c>
      <c r="AV495" s="13" t="s">
        <v>87</v>
      </c>
      <c r="AW495" s="13" t="s">
        <v>37</v>
      </c>
      <c r="AX495" s="13" t="s">
        <v>76</v>
      </c>
      <c r="AY495" s="211" t="s">
        <v>324</v>
      </c>
    </row>
    <row r="496" spans="1:65" s="15" customFormat="1" ht="11.25">
      <c r="B496" s="223"/>
      <c r="C496" s="224"/>
      <c r="D496" s="195" t="s">
        <v>336</v>
      </c>
      <c r="E496" s="225" t="s">
        <v>19</v>
      </c>
      <c r="F496" s="226" t="s">
        <v>2590</v>
      </c>
      <c r="G496" s="224"/>
      <c r="H496" s="225" t="s">
        <v>19</v>
      </c>
      <c r="I496" s="227"/>
      <c r="J496" s="224"/>
      <c r="K496" s="224"/>
      <c r="L496" s="228"/>
      <c r="M496" s="229"/>
      <c r="N496" s="230"/>
      <c r="O496" s="230"/>
      <c r="P496" s="230"/>
      <c r="Q496" s="230"/>
      <c r="R496" s="230"/>
      <c r="S496" s="230"/>
      <c r="T496" s="231"/>
      <c r="AT496" s="232" t="s">
        <v>336</v>
      </c>
      <c r="AU496" s="232" t="s">
        <v>87</v>
      </c>
      <c r="AV496" s="15" t="s">
        <v>84</v>
      </c>
      <c r="AW496" s="15" t="s">
        <v>37</v>
      </c>
      <c r="AX496" s="15" t="s">
        <v>76</v>
      </c>
      <c r="AY496" s="232" t="s">
        <v>324</v>
      </c>
    </row>
    <row r="497" spans="1:65" s="13" customFormat="1" ht="11.25">
      <c r="B497" s="201"/>
      <c r="C497" s="202"/>
      <c r="D497" s="195" t="s">
        <v>336</v>
      </c>
      <c r="E497" s="203" t="s">
        <v>19</v>
      </c>
      <c r="F497" s="204" t="s">
        <v>2591</v>
      </c>
      <c r="G497" s="202"/>
      <c r="H497" s="205">
        <v>706</v>
      </c>
      <c r="I497" s="206"/>
      <c r="J497" s="202"/>
      <c r="K497" s="202"/>
      <c r="L497" s="207"/>
      <c r="M497" s="208"/>
      <c r="N497" s="209"/>
      <c r="O497" s="209"/>
      <c r="P497" s="209"/>
      <c r="Q497" s="209"/>
      <c r="R497" s="209"/>
      <c r="S497" s="209"/>
      <c r="T497" s="210"/>
      <c r="AT497" s="211" t="s">
        <v>336</v>
      </c>
      <c r="AU497" s="211" t="s">
        <v>87</v>
      </c>
      <c r="AV497" s="13" t="s">
        <v>87</v>
      </c>
      <c r="AW497" s="13" t="s">
        <v>37</v>
      </c>
      <c r="AX497" s="13" t="s">
        <v>76</v>
      </c>
      <c r="AY497" s="211" t="s">
        <v>324</v>
      </c>
    </row>
    <row r="498" spans="1:65" s="14" customFormat="1" ht="11.25">
      <c r="B498" s="212"/>
      <c r="C498" s="213"/>
      <c r="D498" s="195" t="s">
        <v>336</v>
      </c>
      <c r="E498" s="214" t="s">
        <v>2248</v>
      </c>
      <c r="F498" s="215" t="s">
        <v>349</v>
      </c>
      <c r="G498" s="213"/>
      <c r="H498" s="216">
        <v>1343</v>
      </c>
      <c r="I498" s="217"/>
      <c r="J498" s="213"/>
      <c r="K498" s="213"/>
      <c r="L498" s="218"/>
      <c r="M498" s="219"/>
      <c r="N498" s="220"/>
      <c r="O498" s="220"/>
      <c r="P498" s="220"/>
      <c r="Q498" s="220"/>
      <c r="R498" s="220"/>
      <c r="S498" s="220"/>
      <c r="T498" s="221"/>
      <c r="AT498" s="222" t="s">
        <v>336</v>
      </c>
      <c r="AU498" s="222" t="s">
        <v>87</v>
      </c>
      <c r="AV498" s="14" t="s">
        <v>330</v>
      </c>
      <c r="AW498" s="14" t="s">
        <v>37</v>
      </c>
      <c r="AX498" s="14" t="s">
        <v>84</v>
      </c>
      <c r="AY498" s="222" t="s">
        <v>324</v>
      </c>
    </row>
    <row r="499" spans="1:65" s="2" customFormat="1" ht="14.45" customHeight="1">
      <c r="A499" s="36"/>
      <c r="B499" s="37"/>
      <c r="C499" s="182" t="s">
        <v>933</v>
      </c>
      <c r="D499" s="182" t="s">
        <v>326</v>
      </c>
      <c r="E499" s="183" t="s">
        <v>2592</v>
      </c>
      <c r="F499" s="184" t="s">
        <v>2593</v>
      </c>
      <c r="G499" s="185" t="s">
        <v>365</v>
      </c>
      <c r="H499" s="186">
        <v>335.75</v>
      </c>
      <c r="I499" s="187"/>
      <c r="J499" s="188">
        <f>ROUND(I499*H499,2)</f>
        <v>0</v>
      </c>
      <c r="K499" s="184" t="s">
        <v>329</v>
      </c>
      <c r="L499" s="41"/>
      <c r="M499" s="189" t="s">
        <v>19</v>
      </c>
      <c r="N499" s="190" t="s">
        <v>47</v>
      </c>
      <c r="O499" s="66"/>
      <c r="P499" s="191">
        <f>O499*H499</f>
        <v>0</v>
      </c>
      <c r="Q499" s="191">
        <v>1.58E-3</v>
      </c>
      <c r="R499" s="191">
        <f>Q499*H499</f>
        <v>0.53048499999999998</v>
      </c>
      <c r="S499" s="191">
        <v>0</v>
      </c>
      <c r="T499" s="192">
        <f>S499*H499</f>
        <v>0</v>
      </c>
      <c r="U499" s="36"/>
      <c r="V499" s="36"/>
      <c r="W499" s="36"/>
      <c r="X499" s="36"/>
      <c r="Y499" s="36"/>
      <c r="Z499" s="36"/>
      <c r="AA499" s="36"/>
      <c r="AB499" s="36"/>
      <c r="AC499" s="36"/>
      <c r="AD499" s="36"/>
      <c r="AE499" s="36"/>
      <c r="AR499" s="193" t="s">
        <v>330</v>
      </c>
      <c r="AT499" s="193" t="s">
        <v>326</v>
      </c>
      <c r="AU499" s="193" t="s">
        <v>87</v>
      </c>
      <c r="AY499" s="19" t="s">
        <v>324</v>
      </c>
      <c r="BE499" s="194">
        <f>IF(N499="základní",J499,0)</f>
        <v>0</v>
      </c>
      <c r="BF499" s="194">
        <f>IF(N499="snížená",J499,0)</f>
        <v>0</v>
      </c>
      <c r="BG499" s="194">
        <f>IF(N499="zákl. přenesená",J499,0)</f>
        <v>0</v>
      </c>
      <c r="BH499" s="194">
        <f>IF(N499="sníž. přenesená",J499,0)</f>
        <v>0</v>
      </c>
      <c r="BI499" s="194">
        <f>IF(N499="nulová",J499,0)</f>
        <v>0</v>
      </c>
      <c r="BJ499" s="19" t="s">
        <v>84</v>
      </c>
      <c r="BK499" s="194">
        <f>ROUND(I499*H499,2)</f>
        <v>0</v>
      </c>
      <c r="BL499" s="19" t="s">
        <v>330</v>
      </c>
      <c r="BM499" s="193" t="s">
        <v>2594</v>
      </c>
    </row>
    <row r="500" spans="1:65" s="2" customFormat="1" ht="11.25">
      <c r="A500" s="36"/>
      <c r="B500" s="37"/>
      <c r="C500" s="38"/>
      <c r="D500" s="195" t="s">
        <v>332</v>
      </c>
      <c r="E500" s="38"/>
      <c r="F500" s="196" t="s">
        <v>2595</v>
      </c>
      <c r="G500" s="38"/>
      <c r="H500" s="38"/>
      <c r="I500" s="197"/>
      <c r="J500" s="38"/>
      <c r="K500" s="38"/>
      <c r="L500" s="41"/>
      <c r="M500" s="198"/>
      <c r="N500" s="199"/>
      <c r="O500" s="66"/>
      <c r="P500" s="66"/>
      <c r="Q500" s="66"/>
      <c r="R500" s="66"/>
      <c r="S500" s="66"/>
      <c r="T500" s="67"/>
      <c r="U500" s="36"/>
      <c r="V500" s="36"/>
      <c r="W500" s="36"/>
      <c r="X500" s="36"/>
      <c r="Y500" s="36"/>
      <c r="Z500" s="36"/>
      <c r="AA500" s="36"/>
      <c r="AB500" s="36"/>
      <c r="AC500" s="36"/>
      <c r="AD500" s="36"/>
      <c r="AE500" s="36"/>
      <c r="AT500" s="19" t="s">
        <v>332</v>
      </c>
      <c r="AU500" s="19" t="s">
        <v>87</v>
      </c>
    </row>
    <row r="501" spans="1:65" s="2" customFormat="1" ht="117">
      <c r="A501" s="36"/>
      <c r="B501" s="37"/>
      <c r="C501" s="38"/>
      <c r="D501" s="195" t="s">
        <v>334</v>
      </c>
      <c r="E501" s="38"/>
      <c r="F501" s="200" t="s">
        <v>2596</v>
      </c>
      <c r="G501" s="38"/>
      <c r="H501" s="38"/>
      <c r="I501" s="197"/>
      <c r="J501" s="38"/>
      <c r="K501" s="38"/>
      <c r="L501" s="41"/>
      <c r="M501" s="198"/>
      <c r="N501" s="199"/>
      <c r="O501" s="66"/>
      <c r="P501" s="66"/>
      <c r="Q501" s="66"/>
      <c r="R501" s="66"/>
      <c r="S501" s="66"/>
      <c r="T501" s="67"/>
      <c r="U501" s="36"/>
      <c r="V501" s="36"/>
      <c r="W501" s="36"/>
      <c r="X501" s="36"/>
      <c r="Y501" s="36"/>
      <c r="Z501" s="36"/>
      <c r="AA501" s="36"/>
      <c r="AB501" s="36"/>
      <c r="AC501" s="36"/>
      <c r="AD501" s="36"/>
      <c r="AE501" s="36"/>
      <c r="AT501" s="19" t="s">
        <v>334</v>
      </c>
      <c r="AU501" s="19" t="s">
        <v>87</v>
      </c>
    </row>
    <row r="502" spans="1:65" s="2" customFormat="1" ht="39">
      <c r="A502" s="36"/>
      <c r="B502" s="37"/>
      <c r="C502" s="38"/>
      <c r="D502" s="195" t="s">
        <v>727</v>
      </c>
      <c r="E502" s="38"/>
      <c r="F502" s="200" t="s">
        <v>2597</v>
      </c>
      <c r="G502" s="38"/>
      <c r="H502" s="38"/>
      <c r="I502" s="197"/>
      <c r="J502" s="38"/>
      <c r="K502" s="38"/>
      <c r="L502" s="41"/>
      <c r="M502" s="198"/>
      <c r="N502" s="199"/>
      <c r="O502" s="66"/>
      <c r="P502" s="66"/>
      <c r="Q502" s="66"/>
      <c r="R502" s="66"/>
      <c r="S502" s="66"/>
      <c r="T502" s="67"/>
      <c r="U502" s="36"/>
      <c r="V502" s="36"/>
      <c r="W502" s="36"/>
      <c r="X502" s="36"/>
      <c r="Y502" s="36"/>
      <c r="Z502" s="36"/>
      <c r="AA502" s="36"/>
      <c r="AB502" s="36"/>
      <c r="AC502" s="36"/>
      <c r="AD502" s="36"/>
      <c r="AE502" s="36"/>
      <c r="AT502" s="19" t="s">
        <v>727</v>
      </c>
      <c r="AU502" s="19" t="s">
        <v>87</v>
      </c>
    </row>
    <row r="503" spans="1:65" s="13" customFormat="1" ht="11.25">
      <c r="B503" s="201"/>
      <c r="C503" s="202"/>
      <c r="D503" s="195" t="s">
        <v>336</v>
      </c>
      <c r="E503" s="203" t="s">
        <v>19</v>
      </c>
      <c r="F503" s="204" t="s">
        <v>2598</v>
      </c>
      <c r="G503" s="202"/>
      <c r="H503" s="205">
        <v>335.75</v>
      </c>
      <c r="I503" s="206"/>
      <c r="J503" s="202"/>
      <c r="K503" s="202"/>
      <c r="L503" s="207"/>
      <c r="M503" s="208"/>
      <c r="N503" s="209"/>
      <c r="O503" s="209"/>
      <c r="P503" s="209"/>
      <c r="Q503" s="209"/>
      <c r="R503" s="209"/>
      <c r="S503" s="209"/>
      <c r="T503" s="210"/>
      <c r="AT503" s="211" t="s">
        <v>336</v>
      </c>
      <c r="AU503" s="211" t="s">
        <v>87</v>
      </c>
      <c r="AV503" s="13" t="s">
        <v>87</v>
      </c>
      <c r="AW503" s="13" t="s">
        <v>37</v>
      </c>
      <c r="AX503" s="13" t="s">
        <v>84</v>
      </c>
      <c r="AY503" s="211" t="s">
        <v>324</v>
      </c>
    </row>
    <row r="504" spans="1:65" s="2" customFormat="1" ht="14.45" customHeight="1">
      <c r="A504" s="36"/>
      <c r="B504" s="37"/>
      <c r="C504" s="244" t="s">
        <v>939</v>
      </c>
      <c r="D504" s="244" t="s">
        <v>588</v>
      </c>
      <c r="E504" s="245" t="s">
        <v>2599</v>
      </c>
      <c r="F504" s="246" t="s">
        <v>2600</v>
      </c>
      <c r="G504" s="247" t="s">
        <v>2601</v>
      </c>
      <c r="H504" s="248">
        <v>443.19</v>
      </c>
      <c r="I504" s="249"/>
      <c r="J504" s="250">
        <f>ROUND(I504*H504,2)</f>
        <v>0</v>
      </c>
      <c r="K504" s="246" t="s">
        <v>329</v>
      </c>
      <c r="L504" s="251"/>
      <c r="M504" s="252" t="s">
        <v>19</v>
      </c>
      <c r="N504" s="253" t="s">
        <v>47</v>
      </c>
      <c r="O504" s="66"/>
      <c r="P504" s="191">
        <f>O504*H504</f>
        <v>0</v>
      </c>
      <c r="Q504" s="191">
        <v>1.15E-3</v>
      </c>
      <c r="R504" s="191">
        <f>Q504*H504</f>
        <v>0.50966849999999997</v>
      </c>
      <c r="S504" s="191">
        <v>0</v>
      </c>
      <c r="T504" s="192">
        <f>S504*H504</f>
        <v>0</v>
      </c>
      <c r="U504" s="36"/>
      <c r="V504" s="36"/>
      <c r="W504" s="36"/>
      <c r="X504" s="36"/>
      <c r="Y504" s="36"/>
      <c r="Z504" s="36"/>
      <c r="AA504" s="36"/>
      <c r="AB504" s="36"/>
      <c r="AC504" s="36"/>
      <c r="AD504" s="36"/>
      <c r="AE504" s="36"/>
      <c r="AR504" s="193" t="s">
        <v>378</v>
      </c>
      <c r="AT504" s="193" t="s">
        <v>588</v>
      </c>
      <c r="AU504" s="193" t="s">
        <v>87</v>
      </c>
      <c r="AY504" s="19" t="s">
        <v>324</v>
      </c>
      <c r="BE504" s="194">
        <f>IF(N504="základní",J504,0)</f>
        <v>0</v>
      </c>
      <c r="BF504" s="194">
        <f>IF(N504="snížená",J504,0)</f>
        <v>0</v>
      </c>
      <c r="BG504" s="194">
        <f>IF(N504="zákl. přenesená",J504,0)</f>
        <v>0</v>
      </c>
      <c r="BH504" s="194">
        <f>IF(N504="sníž. přenesená",J504,0)</f>
        <v>0</v>
      </c>
      <c r="BI504" s="194">
        <f>IF(N504="nulová",J504,0)</f>
        <v>0</v>
      </c>
      <c r="BJ504" s="19" t="s">
        <v>84</v>
      </c>
      <c r="BK504" s="194">
        <f>ROUND(I504*H504,2)</f>
        <v>0</v>
      </c>
      <c r="BL504" s="19" t="s">
        <v>330</v>
      </c>
      <c r="BM504" s="193" t="s">
        <v>2602</v>
      </c>
    </row>
    <row r="505" spans="1:65" s="2" customFormat="1" ht="11.25">
      <c r="A505" s="36"/>
      <c r="B505" s="37"/>
      <c r="C505" s="38"/>
      <c r="D505" s="195" t="s">
        <v>332</v>
      </c>
      <c r="E505" s="38"/>
      <c r="F505" s="196" t="s">
        <v>2600</v>
      </c>
      <c r="G505" s="38"/>
      <c r="H505" s="38"/>
      <c r="I505" s="197"/>
      <c r="J505" s="38"/>
      <c r="K505" s="38"/>
      <c r="L505" s="41"/>
      <c r="M505" s="198"/>
      <c r="N505" s="199"/>
      <c r="O505" s="66"/>
      <c r="P505" s="66"/>
      <c r="Q505" s="66"/>
      <c r="R505" s="66"/>
      <c r="S505" s="66"/>
      <c r="T505" s="67"/>
      <c r="U505" s="36"/>
      <c r="V505" s="36"/>
      <c r="W505" s="36"/>
      <c r="X505" s="36"/>
      <c r="Y505" s="36"/>
      <c r="Z505" s="36"/>
      <c r="AA505" s="36"/>
      <c r="AB505" s="36"/>
      <c r="AC505" s="36"/>
      <c r="AD505" s="36"/>
      <c r="AE505" s="36"/>
      <c r="AT505" s="19" t="s">
        <v>332</v>
      </c>
      <c r="AU505" s="19" t="s">
        <v>87</v>
      </c>
    </row>
    <row r="506" spans="1:65" s="13" customFormat="1" ht="11.25">
      <c r="B506" s="201"/>
      <c r="C506" s="202"/>
      <c r="D506" s="195" t="s">
        <v>336</v>
      </c>
      <c r="E506" s="203" t="s">
        <v>19</v>
      </c>
      <c r="F506" s="204" t="s">
        <v>2603</v>
      </c>
      <c r="G506" s="202"/>
      <c r="H506" s="205">
        <v>443.19</v>
      </c>
      <c r="I506" s="206"/>
      <c r="J506" s="202"/>
      <c r="K506" s="202"/>
      <c r="L506" s="207"/>
      <c r="M506" s="208"/>
      <c r="N506" s="209"/>
      <c r="O506" s="209"/>
      <c r="P506" s="209"/>
      <c r="Q506" s="209"/>
      <c r="R506" s="209"/>
      <c r="S506" s="209"/>
      <c r="T506" s="210"/>
      <c r="AT506" s="211" t="s">
        <v>336</v>
      </c>
      <c r="AU506" s="211" t="s">
        <v>87</v>
      </c>
      <c r="AV506" s="13" t="s">
        <v>87</v>
      </c>
      <c r="AW506" s="13" t="s">
        <v>37</v>
      </c>
      <c r="AX506" s="13" t="s">
        <v>84</v>
      </c>
      <c r="AY506" s="211" t="s">
        <v>324</v>
      </c>
    </row>
    <row r="507" spans="1:65" s="2" customFormat="1" ht="14.45" customHeight="1">
      <c r="A507" s="36"/>
      <c r="B507" s="37"/>
      <c r="C507" s="182" t="s">
        <v>947</v>
      </c>
      <c r="D507" s="182" t="s">
        <v>326</v>
      </c>
      <c r="E507" s="183" t="s">
        <v>2604</v>
      </c>
      <c r="F507" s="184" t="s">
        <v>2605</v>
      </c>
      <c r="G507" s="185" t="s">
        <v>186</v>
      </c>
      <c r="H507" s="186">
        <v>9</v>
      </c>
      <c r="I507" s="187"/>
      <c r="J507" s="188">
        <f>ROUND(I507*H507,2)</f>
        <v>0</v>
      </c>
      <c r="K507" s="184" t="s">
        <v>329</v>
      </c>
      <c r="L507" s="41"/>
      <c r="M507" s="189" t="s">
        <v>19</v>
      </c>
      <c r="N507" s="190" t="s">
        <v>47</v>
      </c>
      <c r="O507" s="66"/>
      <c r="P507" s="191">
        <f>O507*H507</f>
        <v>0</v>
      </c>
      <c r="Q507" s="191">
        <v>1.5200000000000001E-3</v>
      </c>
      <c r="R507" s="191">
        <f>Q507*H507</f>
        <v>1.3680000000000001E-2</v>
      </c>
      <c r="S507" s="191">
        <v>0</v>
      </c>
      <c r="T507" s="192">
        <f>S507*H507</f>
        <v>0</v>
      </c>
      <c r="U507" s="36"/>
      <c r="V507" s="36"/>
      <c r="W507" s="36"/>
      <c r="X507" s="36"/>
      <c r="Y507" s="36"/>
      <c r="Z507" s="36"/>
      <c r="AA507" s="36"/>
      <c r="AB507" s="36"/>
      <c r="AC507" s="36"/>
      <c r="AD507" s="36"/>
      <c r="AE507" s="36"/>
      <c r="AR507" s="193" t="s">
        <v>330</v>
      </c>
      <c r="AT507" s="193" t="s">
        <v>326</v>
      </c>
      <c r="AU507" s="193" t="s">
        <v>87</v>
      </c>
      <c r="AY507" s="19" t="s">
        <v>324</v>
      </c>
      <c r="BE507" s="194">
        <f>IF(N507="základní",J507,0)</f>
        <v>0</v>
      </c>
      <c r="BF507" s="194">
        <f>IF(N507="snížená",J507,0)</f>
        <v>0</v>
      </c>
      <c r="BG507" s="194">
        <f>IF(N507="zákl. přenesená",J507,0)</f>
        <v>0</v>
      </c>
      <c r="BH507" s="194">
        <f>IF(N507="sníž. přenesená",J507,0)</f>
        <v>0</v>
      </c>
      <c r="BI507" s="194">
        <f>IF(N507="nulová",J507,0)</f>
        <v>0</v>
      </c>
      <c r="BJ507" s="19" t="s">
        <v>84</v>
      </c>
      <c r="BK507" s="194">
        <f>ROUND(I507*H507,2)</f>
        <v>0</v>
      </c>
      <c r="BL507" s="19" t="s">
        <v>330</v>
      </c>
      <c r="BM507" s="193" t="s">
        <v>2606</v>
      </c>
    </row>
    <row r="508" spans="1:65" s="2" customFormat="1" ht="19.5">
      <c r="A508" s="36"/>
      <c r="B508" s="37"/>
      <c r="C508" s="38"/>
      <c r="D508" s="195" t="s">
        <v>332</v>
      </c>
      <c r="E508" s="38"/>
      <c r="F508" s="196" t="s">
        <v>2607</v>
      </c>
      <c r="G508" s="38"/>
      <c r="H508" s="38"/>
      <c r="I508" s="197"/>
      <c r="J508" s="38"/>
      <c r="K508" s="38"/>
      <c r="L508" s="41"/>
      <c r="M508" s="198"/>
      <c r="N508" s="199"/>
      <c r="O508" s="66"/>
      <c r="P508" s="66"/>
      <c r="Q508" s="66"/>
      <c r="R508" s="66"/>
      <c r="S508" s="66"/>
      <c r="T508" s="67"/>
      <c r="U508" s="36"/>
      <c r="V508" s="36"/>
      <c r="W508" s="36"/>
      <c r="X508" s="36"/>
      <c r="Y508" s="36"/>
      <c r="Z508" s="36"/>
      <c r="AA508" s="36"/>
      <c r="AB508" s="36"/>
      <c r="AC508" s="36"/>
      <c r="AD508" s="36"/>
      <c r="AE508" s="36"/>
      <c r="AT508" s="19" t="s">
        <v>332</v>
      </c>
      <c r="AU508" s="19" t="s">
        <v>87</v>
      </c>
    </row>
    <row r="509" spans="1:65" s="2" customFormat="1" ht="48.75">
      <c r="A509" s="36"/>
      <c r="B509" s="37"/>
      <c r="C509" s="38"/>
      <c r="D509" s="195" t="s">
        <v>334</v>
      </c>
      <c r="E509" s="38"/>
      <c r="F509" s="200" t="s">
        <v>2608</v>
      </c>
      <c r="G509" s="38"/>
      <c r="H509" s="38"/>
      <c r="I509" s="197"/>
      <c r="J509" s="38"/>
      <c r="K509" s="38"/>
      <c r="L509" s="41"/>
      <c r="M509" s="198"/>
      <c r="N509" s="199"/>
      <c r="O509" s="66"/>
      <c r="P509" s="66"/>
      <c r="Q509" s="66"/>
      <c r="R509" s="66"/>
      <c r="S509" s="66"/>
      <c r="T509" s="67"/>
      <c r="U509" s="36"/>
      <c r="V509" s="36"/>
      <c r="W509" s="36"/>
      <c r="X509" s="36"/>
      <c r="Y509" s="36"/>
      <c r="Z509" s="36"/>
      <c r="AA509" s="36"/>
      <c r="AB509" s="36"/>
      <c r="AC509" s="36"/>
      <c r="AD509" s="36"/>
      <c r="AE509" s="36"/>
      <c r="AT509" s="19" t="s">
        <v>334</v>
      </c>
      <c r="AU509" s="19" t="s">
        <v>87</v>
      </c>
    </row>
    <row r="510" spans="1:65" s="13" customFormat="1" ht="11.25">
      <c r="B510" s="201"/>
      <c r="C510" s="202"/>
      <c r="D510" s="195" t="s">
        <v>336</v>
      </c>
      <c r="E510" s="203" t="s">
        <v>2176</v>
      </c>
      <c r="F510" s="204" t="s">
        <v>2609</v>
      </c>
      <c r="G510" s="202"/>
      <c r="H510" s="205">
        <v>9</v>
      </c>
      <c r="I510" s="206"/>
      <c r="J510" s="202"/>
      <c r="K510" s="202"/>
      <c r="L510" s="207"/>
      <c r="M510" s="208"/>
      <c r="N510" s="209"/>
      <c r="O510" s="209"/>
      <c r="P510" s="209"/>
      <c r="Q510" s="209"/>
      <c r="R510" s="209"/>
      <c r="S510" s="209"/>
      <c r="T510" s="210"/>
      <c r="AT510" s="211" t="s">
        <v>336</v>
      </c>
      <c r="AU510" s="211" t="s">
        <v>87</v>
      </c>
      <c r="AV510" s="13" t="s">
        <v>87</v>
      </c>
      <c r="AW510" s="13" t="s">
        <v>37</v>
      </c>
      <c r="AX510" s="13" t="s">
        <v>84</v>
      </c>
      <c r="AY510" s="211" t="s">
        <v>324</v>
      </c>
    </row>
    <row r="511" spans="1:65" s="2" customFormat="1" ht="14.45" customHeight="1">
      <c r="A511" s="36"/>
      <c r="B511" s="37"/>
      <c r="C511" s="182" t="s">
        <v>954</v>
      </c>
      <c r="D511" s="182" t="s">
        <v>326</v>
      </c>
      <c r="E511" s="183" t="s">
        <v>2610</v>
      </c>
      <c r="F511" s="184" t="s">
        <v>2611</v>
      </c>
      <c r="G511" s="185" t="s">
        <v>186</v>
      </c>
      <c r="H511" s="186">
        <v>81</v>
      </c>
      <c r="I511" s="187"/>
      <c r="J511" s="188">
        <f>ROUND(I511*H511,2)</f>
        <v>0</v>
      </c>
      <c r="K511" s="184" t="s">
        <v>329</v>
      </c>
      <c r="L511" s="41"/>
      <c r="M511" s="189" t="s">
        <v>19</v>
      </c>
      <c r="N511" s="190" t="s">
        <v>47</v>
      </c>
      <c r="O511" s="66"/>
      <c r="P511" s="191">
        <f>O511*H511</f>
        <v>0</v>
      </c>
      <c r="Q511" s="191">
        <v>2.5300000000000001E-3</v>
      </c>
      <c r="R511" s="191">
        <f>Q511*H511</f>
        <v>0.20493</v>
      </c>
      <c r="S511" s="191">
        <v>0</v>
      </c>
      <c r="T511" s="192">
        <f>S511*H511</f>
        <v>0</v>
      </c>
      <c r="U511" s="36"/>
      <c r="V511" s="36"/>
      <c r="W511" s="36"/>
      <c r="X511" s="36"/>
      <c r="Y511" s="36"/>
      <c r="Z511" s="36"/>
      <c r="AA511" s="36"/>
      <c r="AB511" s="36"/>
      <c r="AC511" s="36"/>
      <c r="AD511" s="36"/>
      <c r="AE511" s="36"/>
      <c r="AR511" s="193" t="s">
        <v>330</v>
      </c>
      <c r="AT511" s="193" t="s">
        <v>326</v>
      </c>
      <c r="AU511" s="193" t="s">
        <v>87</v>
      </c>
      <c r="AY511" s="19" t="s">
        <v>324</v>
      </c>
      <c r="BE511" s="194">
        <f>IF(N511="základní",J511,0)</f>
        <v>0</v>
      </c>
      <c r="BF511" s="194">
        <f>IF(N511="snížená",J511,0)</f>
        <v>0</v>
      </c>
      <c r="BG511" s="194">
        <f>IF(N511="zákl. přenesená",J511,0)</f>
        <v>0</v>
      </c>
      <c r="BH511" s="194">
        <f>IF(N511="sníž. přenesená",J511,0)</f>
        <v>0</v>
      </c>
      <c r="BI511" s="194">
        <f>IF(N511="nulová",J511,0)</f>
        <v>0</v>
      </c>
      <c r="BJ511" s="19" t="s">
        <v>84</v>
      </c>
      <c r="BK511" s="194">
        <f>ROUND(I511*H511,2)</f>
        <v>0</v>
      </c>
      <c r="BL511" s="19" t="s">
        <v>330</v>
      </c>
      <c r="BM511" s="193" t="s">
        <v>2612</v>
      </c>
    </row>
    <row r="512" spans="1:65" s="2" customFormat="1" ht="19.5">
      <c r="A512" s="36"/>
      <c r="B512" s="37"/>
      <c r="C512" s="38"/>
      <c r="D512" s="195" t="s">
        <v>332</v>
      </c>
      <c r="E512" s="38"/>
      <c r="F512" s="196" t="s">
        <v>2613</v>
      </c>
      <c r="G512" s="38"/>
      <c r="H512" s="38"/>
      <c r="I512" s="197"/>
      <c r="J512" s="38"/>
      <c r="K512" s="38"/>
      <c r="L512" s="41"/>
      <c r="M512" s="198"/>
      <c r="N512" s="199"/>
      <c r="O512" s="66"/>
      <c r="P512" s="66"/>
      <c r="Q512" s="66"/>
      <c r="R512" s="66"/>
      <c r="S512" s="66"/>
      <c r="T512" s="67"/>
      <c r="U512" s="36"/>
      <c r="V512" s="36"/>
      <c r="W512" s="36"/>
      <c r="X512" s="36"/>
      <c r="Y512" s="36"/>
      <c r="Z512" s="36"/>
      <c r="AA512" s="36"/>
      <c r="AB512" s="36"/>
      <c r="AC512" s="36"/>
      <c r="AD512" s="36"/>
      <c r="AE512" s="36"/>
      <c r="AT512" s="19" t="s">
        <v>332</v>
      </c>
      <c r="AU512" s="19" t="s">
        <v>87</v>
      </c>
    </row>
    <row r="513" spans="1:65" s="2" customFormat="1" ht="48.75">
      <c r="A513" s="36"/>
      <c r="B513" s="37"/>
      <c r="C513" s="38"/>
      <c r="D513" s="195" t="s">
        <v>334</v>
      </c>
      <c r="E513" s="38"/>
      <c r="F513" s="200" t="s">
        <v>2608</v>
      </c>
      <c r="G513" s="38"/>
      <c r="H513" s="38"/>
      <c r="I513" s="197"/>
      <c r="J513" s="38"/>
      <c r="K513" s="38"/>
      <c r="L513" s="41"/>
      <c r="M513" s="198"/>
      <c r="N513" s="199"/>
      <c r="O513" s="66"/>
      <c r="P513" s="66"/>
      <c r="Q513" s="66"/>
      <c r="R513" s="66"/>
      <c r="S513" s="66"/>
      <c r="T513" s="67"/>
      <c r="U513" s="36"/>
      <c r="V513" s="36"/>
      <c r="W513" s="36"/>
      <c r="X513" s="36"/>
      <c r="Y513" s="36"/>
      <c r="Z513" s="36"/>
      <c r="AA513" s="36"/>
      <c r="AB513" s="36"/>
      <c r="AC513" s="36"/>
      <c r="AD513" s="36"/>
      <c r="AE513" s="36"/>
      <c r="AT513" s="19" t="s">
        <v>334</v>
      </c>
      <c r="AU513" s="19" t="s">
        <v>87</v>
      </c>
    </row>
    <row r="514" spans="1:65" s="13" customFormat="1" ht="11.25">
      <c r="B514" s="201"/>
      <c r="C514" s="202"/>
      <c r="D514" s="195" t="s">
        <v>336</v>
      </c>
      <c r="E514" s="203" t="s">
        <v>19</v>
      </c>
      <c r="F514" s="204" t="s">
        <v>2614</v>
      </c>
      <c r="G514" s="202"/>
      <c r="H514" s="205">
        <v>81</v>
      </c>
      <c r="I514" s="206"/>
      <c r="J514" s="202"/>
      <c r="K514" s="202"/>
      <c r="L514" s="207"/>
      <c r="M514" s="208"/>
      <c r="N514" s="209"/>
      <c r="O514" s="209"/>
      <c r="P514" s="209"/>
      <c r="Q514" s="209"/>
      <c r="R514" s="209"/>
      <c r="S514" s="209"/>
      <c r="T514" s="210"/>
      <c r="AT514" s="211" t="s">
        <v>336</v>
      </c>
      <c r="AU514" s="211" t="s">
        <v>87</v>
      </c>
      <c r="AV514" s="13" t="s">
        <v>87</v>
      </c>
      <c r="AW514" s="13" t="s">
        <v>37</v>
      </c>
      <c r="AX514" s="13" t="s">
        <v>84</v>
      </c>
      <c r="AY514" s="211" t="s">
        <v>324</v>
      </c>
    </row>
    <row r="515" spans="1:65" s="2" customFormat="1" ht="14.45" customHeight="1">
      <c r="A515" s="36"/>
      <c r="B515" s="37"/>
      <c r="C515" s="182" t="s">
        <v>972</v>
      </c>
      <c r="D515" s="182" t="s">
        <v>326</v>
      </c>
      <c r="E515" s="183" t="s">
        <v>2615</v>
      </c>
      <c r="F515" s="184" t="s">
        <v>2616</v>
      </c>
      <c r="G515" s="185" t="s">
        <v>157</v>
      </c>
      <c r="H515" s="186">
        <v>1.861</v>
      </c>
      <c r="I515" s="187"/>
      <c r="J515" s="188">
        <f>ROUND(I515*H515,2)</f>
        <v>0</v>
      </c>
      <c r="K515" s="184" t="s">
        <v>329</v>
      </c>
      <c r="L515" s="41"/>
      <c r="M515" s="189" t="s">
        <v>19</v>
      </c>
      <c r="N515" s="190" t="s">
        <v>47</v>
      </c>
      <c r="O515" s="66"/>
      <c r="P515" s="191">
        <f>O515*H515</f>
        <v>0</v>
      </c>
      <c r="Q515" s="191">
        <v>9.9510000000000001E-2</v>
      </c>
      <c r="R515" s="191">
        <f>Q515*H515</f>
        <v>0.18518810999999999</v>
      </c>
      <c r="S515" s="191">
        <v>0</v>
      </c>
      <c r="T515" s="192">
        <f>S515*H515</f>
        <v>0</v>
      </c>
      <c r="U515" s="36"/>
      <c r="V515" s="36"/>
      <c r="W515" s="36"/>
      <c r="X515" s="36"/>
      <c r="Y515" s="36"/>
      <c r="Z515" s="36"/>
      <c r="AA515" s="36"/>
      <c r="AB515" s="36"/>
      <c r="AC515" s="36"/>
      <c r="AD515" s="36"/>
      <c r="AE515" s="36"/>
      <c r="AR515" s="193" t="s">
        <v>330</v>
      </c>
      <c r="AT515" s="193" t="s">
        <v>326</v>
      </c>
      <c r="AU515" s="193" t="s">
        <v>87</v>
      </c>
      <c r="AY515" s="19" t="s">
        <v>324</v>
      </c>
      <c r="BE515" s="194">
        <f>IF(N515="základní",J515,0)</f>
        <v>0</v>
      </c>
      <c r="BF515" s="194">
        <f>IF(N515="snížená",J515,0)</f>
        <v>0</v>
      </c>
      <c r="BG515" s="194">
        <f>IF(N515="zákl. přenesená",J515,0)</f>
        <v>0</v>
      </c>
      <c r="BH515" s="194">
        <f>IF(N515="sníž. přenesená",J515,0)</f>
        <v>0</v>
      </c>
      <c r="BI515" s="194">
        <f>IF(N515="nulová",J515,0)</f>
        <v>0</v>
      </c>
      <c r="BJ515" s="19" t="s">
        <v>84</v>
      </c>
      <c r="BK515" s="194">
        <f>ROUND(I515*H515,2)</f>
        <v>0</v>
      </c>
      <c r="BL515" s="19" t="s">
        <v>330</v>
      </c>
      <c r="BM515" s="193" t="s">
        <v>2617</v>
      </c>
    </row>
    <row r="516" spans="1:65" s="2" customFormat="1" ht="11.25">
      <c r="A516" s="36"/>
      <c r="B516" s="37"/>
      <c r="C516" s="38"/>
      <c r="D516" s="195" t="s">
        <v>332</v>
      </c>
      <c r="E516" s="38"/>
      <c r="F516" s="196" t="s">
        <v>2618</v>
      </c>
      <c r="G516" s="38"/>
      <c r="H516" s="38"/>
      <c r="I516" s="197"/>
      <c r="J516" s="38"/>
      <c r="K516" s="38"/>
      <c r="L516" s="41"/>
      <c r="M516" s="198"/>
      <c r="N516" s="199"/>
      <c r="O516" s="66"/>
      <c r="P516" s="66"/>
      <c r="Q516" s="66"/>
      <c r="R516" s="66"/>
      <c r="S516" s="66"/>
      <c r="T516" s="67"/>
      <c r="U516" s="36"/>
      <c r="V516" s="36"/>
      <c r="W516" s="36"/>
      <c r="X516" s="36"/>
      <c r="Y516" s="36"/>
      <c r="Z516" s="36"/>
      <c r="AA516" s="36"/>
      <c r="AB516" s="36"/>
      <c r="AC516" s="36"/>
      <c r="AD516" s="36"/>
      <c r="AE516" s="36"/>
      <c r="AT516" s="19" t="s">
        <v>332</v>
      </c>
      <c r="AU516" s="19" t="s">
        <v>87</v>
      </c>
    </row>
    <row r="517" spans="1:65" s="2" customFormat="1" ht="117">
      <c r="A517" s="36"/>
      <c r="B517" s="37"/>
      <c r="C517" s="38"/>
      <c r="D517" s="195" t="s">
        <v>334</v>
      </c>
      <c r="E517" s="38"/>
      <c r="F517" s="200" t="s">
        <v>2619</v>
      </c>
      <c r="G517" s="38"/>
      <c r="H517" s="38"/>
      <c r="I517" s="197"/>
      <c r="J517" s="38"/>
      <c r="K517" s="38"/>
      <c r="L517" s="41"/>
      <c r="M517" s="198"/>
      <c r="N517" s="199"/>
      <c r="O517" s="66"/>
      <c r="P517" s="66"/>
      <c r="Q517" s="66"/>
      <c r="R517" s="66"/>
      <c r="S517" s="66"/>
      <c r="T517" s="67"/>
      <c r="U517" s="36"/>
      <c r="V517" s="36"/>
      <c r="W517" s="36"/>
      <c r="X517" s="36"/>
      <c r="Y517" s="36"/>
      <c r="Z517" s="36"/>
      <c r="AA517" s="36"/>
      <c r="AB517" s="36"/>
      <c r="AC517" s="36"/>
      <c r="AD517" s="36"/>
      <c r="AE517" s="36"/>
      <c r="AT517" s="19" t="s">
        <v>334</v>
      </c>
      <c r="AU517" s="19" t="s">
        <v>87</v>
      </c>
    </row>
    <row r="518" spans="1:65" s="15" customFormat="1" ht="11.25">
      <c r="B518" s="223"/>
      <c r="C518" s="224"/>
      <c r="D518" s="195" t="s">
        <v>336</v>
      </c>
      <c r="E518" s="225" t="s">
        <v>19</v>
      </c>
      <c r="F518" s="226" t="s">
        <v>2620</v>
      </c>
      <c r="G518" s="224"/>
      <c r="H518" s="225" t="s">
        <v>19</v>
      </c>
      <c r="I518" s="227"/>
      <c r="J518" s="224"/>
      <c r="K518" s="224"/>
      <c r="L518" s="228"/>
      <c r="M518" s="229"/>
      <c r="N518" s="230"/>
      <c r="O518" s="230"/>
      <c r="P518" s="230"/>
      <c r="Q518" s="230"/>
      <c r="R518" s="230"/>
      <c r="S518" s="230"/>
      <c r="T518" s="231"/>
      <c r="AT518" s="232" t="s">
        <v>336</v>
      </c>
      <c r="AU518" s="232" t="s">
        <v>87</v>
      </c>
      <c r="AV518" s="15" t="s">
        <v>84</v>
      </c>
      <c r="AW518" s="15" t="s">
        <v>37</v>
      </c>
      <c r="AX518" s="15" t="s">
        <v>76</v>
      </c>
      <c r="AY518" s="232" t="s">
        <v>324</v>
      </c>
    </row>
    <row r="519" spans="1:65" s="13" customFormat="1" ht="11.25">
      <c r="B519" s="201"/>
      <c r="C519" s="202"/>
      <c r="D519" s="195" t="s">
        <v>336</v>
      </c>
      <c r="E519" s="203" t="s">
        <v>19</v>
      </c>
      <c r="F519" s="204" t="s">
        <v>2621</v>
      </c>
      <c r="G519" s="202"/>
      <c r="H519" s="205">
        <v>1.861</v>
      </c>
      <c r="I519" s="206"/>
      <c r="J519" s="202"/>
      <c r="K519" s="202"/>
      <c r="L519" s="207"/>
      <c r="M519" s="208"/>
      <c r="N519" s="209"/>
      <c r="O519" s="209"/>
      <c r="P519" s="209"/>
      <c r="Q519" s="209"/>
      <c r="R519" s="209"/>
      <c r="S519" s="209"/>
      <c r="T519" s="210"/>
      <c r="AT519" s="211" t="s">
        <v>336</v>
      </c>
      <c r="AU519" s="211" t="s">
        <v>87</v>
      </c>
      <c r="AV519" s="13" t="s">
        <v>87</v>
      </c>
      <c r="AW519" s="13" t="s">
        <v>37</v>
      </c>
      <c r="AX519" s="13" t="s">
        <v>84</v>
      </c>
      <c r="AY519" s="211" t="s">
        <v>324</v>
      </c>
    </row>
    <row r="520" spans="1:65" s="2" customFormat="1" ht="14.45" customHeight="1">
      <c r="A520" s="36"/>
      <c r="B520" s="37"/>
      <c r="C520" s="244" t="s">
        <v>981</v>
      </c>
      <c r="D520" s="244" t="s">
        <v>588</v>
      </c>
      <c r="E520" s="245" t="s">
        <v>2622</v>
      </c>
      <c r="F520" s="246" t="s">
        <v>2623</v>
      </c>
      <c r="G520" s="247" t="s">
        <v>267</v>
      </c>
      <c r="H520" s="248">
        <v>1860.7139999999999</v>
      </c>
      <c r="I520" s="249"/>
      <c r="J520" s="250">
        <f>ROUND(I520*H520,2)</f>
        <v>0</v>
      </c>
      <c r="K520" s="246" t="s">
        <v>19</v>
      </c>
      <c r="L520" s="251"/>
      <c r="M520" s="252" t="s">
        <v>19</v>
      </c>
      <c r="N520" s="253" t="s">
        <v>47</v>
      </c>
      <c r="O520" s="66"/>
      <c r="P520" s="191">
        <f>O520*H520</f>
        <v>0</v>
      </c>
      <c r="Q520" s="191">
        <v>0</v>
      </c>
      <c r="R520" s="191">
        <f>Q520*H520</f>
        <v>0</v>
      </c>
      <c r="S520" s="191">
        <v>0</v>
      </c>
      <c r="T520" s="192">
        <f>S520*H520</f>
        <v>0</v>
      </c>
      <c r="U520" s="36"/>
      <c r="V520" s="36"/>
      <c r="W520" s="36"/>
      <c r="X520" s="36"/>
      <c r="Y520" s="36"/>
      <c r="Z520" s="36"/>
      <c r="AA520" s="36"/>
      <c r="AB520" s="36"/>
      <c r="AC520" s="36"/>
      <c r="AD520" s="36"/>
      <c r="AE520" s="36"/>
      <c r="AR520" s="193" t="s">
        <v>378</v>
      </c>
      <c r="AT520" s="193" t="s">
        <v>588</v>
      </c>
      <c r="AU520" s="193" t="s">
        <v>87</v>
      </c>
      <c r="AY520" s="19" t="s">
        <v>324</v>
      </c>
      <c r="BE520" s="194">
        <f>IF(N520="základní",J520,0)</f>
        <v>0</v>
      </c>
      <c r="BF520" s="194">
        <f>IF(N520="snížená",J520,0)</f>
        <v>0</v>
      </c>
      <c r="BG520" s="194">
        <f>IF(N520="zákl. přenesená",J520,0)</f>
        <v>0</v>
      </c>
      <c r="BH520" s="194">
        <f>IF(N520="sníž. přenesená",J520,0)</f>
        <v>0</v>
      </c>
      <c r="BI520" s="194">
        <f>IF(N520="nulová",J520,0)</f>
        <v>0</v>
      </c>
      <c r="BJ520" s="19" t="s">
        <v>84</v>
      </c>
      <c r="BK520" s="194">
        <f>ROUND(I520*H520,2)</f>
        <v>0</v>
      </c>
      <c r="BL520" s="19" t="s">
        <v>330</v>
      </c>
      <c r="BM520" s="193" t="s">
        <v>2624</v>
      </c>
    </row>
    <row r="521" spans="1:65" s="2" customFormat="1" ht="11.25">
      <c r="A521" s="36"/>
      <c r="B521" s="37"/>
      <c r="C521" s="38"/>
      <c r="D521" s="195" t="s">
        <v>332</v>
      </c>
      <c r="E521" s="38"/>
      <c r="F521" s="196" t="s">
        <v>2623</v>
      </c>
      <c r="G521" s="38"/>
      <c r="H521" s="38"/>
      <c r="I521" s="197"/>
      <c r="J521" s="38"/>
      <c r="K521" s="38"/>
      <c r="L521" s="41"/>
      <c r="M521" s="198"/>
      <c r="N521" s="199"/>
      <c r="O521" s="66"/>
      <c r="P521" s="66"/>
      <c r="Q521" s="66"/>
      <c r="R521" s="66"/>
      <c r="S521" s="66"/>
      <c r="T521" s="67"/>
      <c r="U521" s="36"/>
      <c r="V521" s="36"/>
      <c r="W521" s="36"/>
      <c r="X521" s="36"/>
      <c r="Y521" s="36"/>
      <c r="Z521" s="36"/>
      <c r="AA521" s="36"/>
      <c r="AB521" s="36"/>
      <c r="AC521" s="36"/>
      <c r="AD521" s="36"/>
      <c r="AE521" s="36"/>
      <c r="AT521" s="19" t="s">
        <v>332</v>
      </c>
      <c r="AU521" s="19" t="s">
        <v>87</v>
      </c>
    </row>
    <row r="522" spans="1:65" s="15" customFormat="1" ht="11.25">
      <c r="B522" s="223"/>
      <c r="C522" s="224"/>
      <c r="D522" s="195" t="s">
        <v>336</v>
      </c>
      <c r="E522" s="225" t="s">
        <v>19</v>
      </c>
      <c r="F522" s="226" t="s">
        <v>2625</v>
      </c>
      <c r="G522" s="224"/>
      <c r="H522" s="225" t="s">
        <v>19</v>
      </c>
      <c r="I522" s="227"/>
      <c r="J522" s="224"/>
      <c r="K522" s="224"/>
      <c r="L522" s="228"/>
      <c r="M522" s="229"/>
      <c r="N522" s="230"/>
      <c r="O522" s="230"/>
      <c r="P522" s="230"/>
      <c r="Q522" s="230"/>
      <c r="R522" s="230"/>
      <c r="S522" s="230"/>
      <c r="T522" s="231"/>
      <c r="AT522" s="232" t="s">
        <v>336</v>
      </c>
      <c r="AU522" s="232" t="s">
        <v>87</v>
      </c>
      <c r="AV522" s="15" t="s">
        <v>84</v>
      </c>
      <c r="AW522" s="15" t="s">
        <v>37</v>
      </c>
      <c r="AX522" s="15" t="s">
        <v>76</v>
      </c>
      <c r="AY522" s="232" t="s">
        <v>324</v>
      </c>
    </row>
    <row r="523" spans="1:65" s="15" customFormat="1" ht="11.25">
      <c r="B523" s="223"/>
      <c r="C523" s="224"/>
      <c r="D523" s="195" t="s">
        <v>336</v>
      </c>
      <c r="E523" s="225" t="s">
        <v>19</v>
      </c>
      <c r="F523" s="226" t="s">
        <v>2626</v>
      </c>
      <c r="G523" s="224"/>
      <c r="H523" s="225" t="s">
        <v>19</v>
      </c>
      <c r="I523" s="227"/>
      <c r="J523" s="224"/>
      <c r="K523" s="224"/>
      <c r="L523" s="228"/>
      <c r="M523" s="229"/>
      <c r="N523" s="230"/>
      <c r="O523" s="230"/>
      <c r="P523" s="230"/>
      <c r="Q523" s="230"/>
      <c r="R523" s="230"/>
      <c r="S523" s="230"/>
      <c r="T523" s="231"/>
      <c r="AT523" s="232" t="s">
        <v>336</v>
      </c>
      <c r="AU523" s="232" t="s">
        <v>87</v>
      </c>
      <c r="AV523" s="15" t="s">
        <v>84</v>
      </c>
      <c r="AW523" s="15" t="s">
        <v>37</v>
      </c>
      <c r="AX523" s="15" t="s">
        <v>76</v>
      </c>
      <c r="AY523" s="232" t="s">
        <v>324</v>
      </c>
    </row>
    <row r="524" spans="1:65" s="13" customFormat="1" ht="11.25">
      <c r="B524" s="201"/>
      <c r="C524" s="202"/>
      <c r="D524" s="195" t="s">
        <v>336</v>
      </c>
      <c r="E524" s="203" t="s">
        <v>19</v>
      </c>
      <c r="F524" s="204" t="s">
        <v>2627</v>
      </c>
      <c r="G524" s="202"/>
      <c r="H524" s="205">
        <v>941.16</v>
      </c>
      <c r="I524" s="206"/>
      <c r="J524" s="202"/>
      <c r="K524" s="202"/>
      <c r="L524" s="207"/>
      <c r="M524" s="208"/>
      <c r="N524" s="209"/>
      <c r="O524" s="209"/>
      <c r="P524" s="209"/>
      <c r="Q524" s="209"/>
      <c r="R524" s="209"/>
      <c r="S524" s="209"/>
      <c r="T524" s="210"/>
      <c r="AT524" s="211" t="s">
        <v>336</v>
      </c>
      <c r="AU524" s="211" t="s">
        <v>87</v>
      </c>
      <c r="AV524" s="13" t="s">
        <v>87</v>
      </c>
      <c r="AW524" s="13" t="s">
        <v>37</v>
      </c>
      <c r="AX524" s="13" t="s">
        <v>76</v>
      </c>
      <c r="AY524" s="211" t="s">
        <v>324</v>
      </c>
    </row>
    <row r="525" spans="1:65" s="15" customFormat="1" ht="11.25">
      <c r="B525" s="223"/>
      <c r="C525" s="224"/>
      <c r="D525" s="195" t="s">
        <v>336</v>
      </c>
      <c r="E525" s="225" t="s">
        <v>19</v>
      </c>
      <c r="F525" s="226" t="s">
        <v>2628</v>
      </c>
      <c r="G525" s="224"/>
      <c r="H525" s="225" t="s">
        <v>19</v>
      </c>
      <c r="I525" s="227"/>
      <c r="J525" s="224"/>
      <c r="K525" s="224"/>
      <c r="L525" s="228"/>
      <c r="M525" s="229"/>
      <c r="N525" s="230"/>
      <c r="O525" s="230"/>
      <c r="P525" s="230"/>
      <c r="Q525" s="230"/>
      <c r="R525" s="230"/>
      <c r="S525" s="230"/>
      <c r="T525" s="231"/>
      <c r="AT525" s="232" t="s">
        <v>336</v>
      </c>
      <c r="AU525" s="232" t="s">
        <v>87</v>
      </c>
      <c r="AV525" s="15" t="s">
        <v>84</v>
      </c>
      <c r="AW525" s="15" t="s">
        <v>37</v>
      </c>
      <c r="AX525" s="15" t="s">
        <v>76</v>
      </c>
      <c r="AY525" s="232" t="s">
        <v>324</v>
      </c>
    </row>
    <row r="526" spans="1:65" s="13" customFormat="1" ht="11.25">
      <c r="B526" s="201"/>
      <c r="C526" s="202"/>
      <c r="D526" s="195" t="s">
        <v>336</v>
      </c>
      <c r="E526" s="203" t="s">
        <v>19</v>
      </c>
      <c r="F526" s="204" t="s">
        <v>2629</v>
      </c>
      <c r="G526" s="202"/>
      <c r="H526" s="205">
        <v>530.79399999999998</v>
      </c>
      <c r="I526" s="206"/>
      <c r="J526" s="202"/>
      <c r="K526" s="202"/>
      <c r="L526" s="207"/>
      <c r="M526" s="208"/>
      <c r="N526" s="209"/>
      <c r="O526" s="209"/>
      <c r="P526" s="209"/>
      <c r="Q526" s="209"/>
      <c r="R526" s="209"/>
      <c r="S526" s="209"/>
      <c r="T526" s="210"/>
      <c r="AT526" s="211" t="s">
        <v>336</v>
      </c>
      <c r="AU526" s="211" t="s">
        <v>87</v>
      </c>
      <c r="AV526" s="13" t="s">
        <v>87</v>
      </c>
      <c r="AW526" s="13" t="s">
        <v>37</v>
      </c>
      <c r="AX526" s="13" t="s">
        <v>76</v>
      </c>
      <c r="AY526" s="211" t="s">
        <v>324</v>
      </c>
    </row>
    <row r="527" spans="1:65" s="15" customFormat="1" ht="11.25">
      <c r="B527" s="223"/>
      <c r="C527" s="224"/>
      <c r="D527" s="195" t="s">
        <v>336</v>
      </c>
      <c r="E527" s="225" t="s">
        <v>19</v>
      </c>
      <c r="F527" s="226" t="s">
        <v>2630</v>
      </c>
      <c r="G527" s="224"/>
      <c r="H527" s="225" t="s">
        <v>19</v>
      </c>
      <c r="I527" s="227"/>
      <c r="J527" s="224"/>
      <c r="K527" s="224"/>
      <c r="L527" s="228"/>
      <c r="M527" s="229"/>
      <c r="N527" s="230"/>
      <c r="O527" s="230"/>
      <c r="P527" s="230"/>
      <c r="Q527" s="230"/>
      <c r="R527" s="230"/>
      <c r="S527" s="230"/>
      <c r="T527" s="231"/>
      <c r="AT527" s="232" t="s">
        <v>336</v>
      </c>
      <c r="AU527" s="232" t="s">
        <v>87</v>
      </c>
      <c r="AV527" s="15" t="s">
        <v>84</v>
      </c>
      <c r="AW527" s="15" t="s">
        <v>37</v>
      </c>
      <c r="AX527" s="15" t="s">
        <v>76</v>
      </c>
      <c r="AY527" s="232" t="s">
        <v>324</v>
      </c>
    </row>
    <row r="528" spans="1:65" s="13" customFormat="1" ht="11.25">
      <c r="B528" s="201"/>
      <c r="C528" s="202"/>
      <c r="D528" s="195" t="s">
        <v>336</v>
      </c>
      <c r="E528" s="203" t="s">
        <v>19</v>
      </c>
      <c r="F528" s="204" t="s">
        <v>2631</v>
      </c>
      <c r="G528" s="202"/>
      <c r="H528" s="205">
        <v>219.60400000000001</v>
      </c>
      <c r="I528" s="206"/>
      <c r="J528" s="202"/>
      <c r="K528" s="202"/>
      <c r="L528" s="207"/>
      <c r="M528" s="208"/>
      <c r="N528" s="209"/>
      <c r="O528" s="209"/>
      <c r="P528" s="209"/>
      <c r="Q528" s="209"/>
      <c r="R528" s="209"/>
      <c r="S528" s="209"/>
      <c r="T528" s="210"/>
      <c r="AT528" s="211" t="s">
        <v>336</v>
      </c>
      <c r="AU528" s="211" t="s">
        <v>87</v>
      </c>
      <c r="AV528" s="13" t="s">
        <v>87</v>
      </c>
      <c r="AW528" s="13" t="s">
        <v>37</v>
      </c>
      <c r="AX528" s="13" t="s">
        <v>76</v>
      </c>
      <c r="AY528" s="211" t="s">
        <v>324</v>
      </c>
    </row>
    <row r="529" spans="1:65" s="16" customFormat="1" ht="11.25">
      <c r="B529" s="233"/>
      <c r="C529" s="234"/>
      <c r="D529" s="195" t="s">
        <v>336</v>
      </c>
      <c r="E529" s="235" t="s">
        <v>2203</v>
      </c>
      <c r="F529" s="236" t="s">
        <v>550</v>
      </c>
      <c r="G529" s="234"/>
      <c r="H529" s="237">
        <v>1691.558</v>
      </c>
      <c r="I529" s="238"/>
      <c r="J529" s="234"/>
      <c r="K529" s="234"/>
      <c r="L529" s="239"/>
      <c r="M529" s="240"/>
      <c r="N529" s="241"/>
      <c r="O529" s="241"/>
      <c r="P529" s="241"/>
      <c r="Q529" s="241"/>
      <c r="R529" s="241"/>
      <c r="S529" s="241"/>
      <c r="T529" s="242"/>
      <c r="AT529" s="243" t="s">
        <v>336</v>
      </c>
      <c r="AU529" s="243" t="s">
        <v>87</v>
      </c>
      <c r="AV529" s="16" t="s">
        <v>343</v>
      </c>
      <c r="AW529" s="16" t="s">
        <v>37</v>
      </c>
      <c r="AX529" s="16" t="s">
        <v>76</v>
      </c>
      <c r="AY529" s="243" t="s">
        <v>324</v>
      </c>
    </row>
    <row r="530" spans="1:65" s="13" customFormat="1" ht="11.25">
      <c r="B530" s="201"/>
      <c r="C530" s="202"/>
      <c r="D530" s="195" t="s">
        <v>336</v>
      </c>
      <c r="E530" s="203" t="s">
        <v>19</v>
      </c>
      <c r="F530" s="204" t="s">
        <v>2632</v>
      </c>
      <c r="G530" s="202"/>
      <c r="H530" s="205">
        <v>169.15600000000001</v>
      </c>
      <c r="I530" s="206"/>
      <c r="J530" s="202"/>
      <c r="K530" s="202"/>
      <c r="L530" s="207"/>
      <c r="M530" s="208"/>
      <c r="N530" s="209"/>
      <c r="O530" s="209"/>
      <c r="P530" s="209"/>
      <c r="Q530" s="209"/>
      <c r="R530" s="209"/>
      <c r="S530" s="209"/>
      <c r="T530" s="210"/>
      <c r="AT530" s="211" t="s">
        <v>336</v>
      </c>
      <c r="AU530" s="211" t="s">
        <v>87</v>
      </c>
      <c r="AV530" s="13" t="s">
        <v>87</v>
      </c>
      <c r="AW530" s="13" t="s">
        <v>37</v>
      </c>
      <c r="AX530" s="13" t="s">
        <v>76</v>
      </c>
      <c r="AY530" s="211" t="s">
        <v>324</v>
      </c>
    </row>
    <row r="531" spans="1:65" s="14" customFormat="1" ht="11.25">
      <c r="B531" s="212"/>
      <c r="C531" s="213"/>
      <c r="D531" s="195" t="s">
        <v>336</v>
      </c>
      <c r="E531" s="214" t="s">
        <v>2200</v>
      </c>
      <c r="F531" s="215" t="s">
        <v>349</v>
      </c>
      <c r="G531" s="213"/>
      <c r="H531" s="216">
        <v>1860.7139999999999</v>
      </c>
      <c r="I531" s="217"/>
      <c r="J531" s="213"/>
      <c r="K531" s="213"/>
      <c r="L531" s="218"/>
      <c r="M531" s="219"/>
      <c r="N531" s="220"/>
      <c r="O531" s="220"/>
      <c r="P531" s="220"/>
      <c r="Q531" s="220"/>
      <c r="R531" s="220"/>
      <c r="S531" s="220"/>
      <c r="T531" s="221"/>
      <c r="AT531" s="222" t="s">
        <v>336</v>
      </c>
      <c r="AU531" s="222" t="s">
        <v>87</v>
      </c>
      <c r="AV531" s="14" t="s">
        <v>330</v>
      </c>
      <c r="AW531" s="14" t="s">
        <v>37</v>
      </c>
      <c r="AX531" s="14" t="s">
        <v>84</v>
      </c>
      <c r="AY531" s="222" t="s">
        <v>324</v>
      </c>
    </row>
    <row r="532" spans="1:65" s="2" customFormat="1" ht="14.45" customHeight="1">
      <c r="A532" s="36"/>
      <c r="B532" s="37"/>
      <c r="C532" s="182" t="s">
        <v>988</v>
      </c>
      <c r="D532" s="182" t="s">
        <v>326</v>
      </c>
      <c r="E532" s="183" t="s">
        <v>2633</v>
      </c>
      <c r="F532" s="184" t="s">
        <v>2616</v>
      </c>
      <c r="G532" s="185" t="s">
        <v>157</v>
      </c>
      <c r="H532" s="186">
        <v>1.2809999999999999</v>
      </c>
      <c r="I532" s="187"/>
      <c r="J532" s="188">
        <f>ROUND(I532*H532,2)</f>
        <v>0</v>
      </c>
      <c r="K532" s="184" t="s">
        <v>19</v>
      </c>
      <c r="L532" s="41"/>
      <c r="M532" s="189" t="s">
        <v>19</v>
      </c>
      <c r="N532" s="190" t="s">
        <v>47</v>
      </c>
      <c r="O532" s="66"/>
      <c r="P532" s="191">
        <f>O532*H532</f>
        <v>0</v>
      </c>
      <c r="Q532" s="191">
        <v>9.9510000000000001E-2</v>
      </c>
      <c r="R532" s="191">
        <f>Q532*H532</f>
        <v>0.12747231000000001</v>
      </c>
      <c r="S532" s="191">
        <v>0</v>
      </c>
      <c r="T532" s="192">
        <f>S532*H532</f>
        <v>0</v>
      </c>
      <c r="U532" s="36"/>
      <c r="V532" s="36"/>
      <c r="W532" s="36"/>
      <c r="X532" s="36"/>
      <c r="Y532" s="36"/>
      <c r="Z532" s="36"/>
      <c r="AA532" s="36"/>
      <c r="AB532" s="36"/>
      <c r="AC532" s="36"/>
      <c r="AD532" s="36"/>
      <c r="AE532" s="36"/>
      <c r="AR532" s="193" t="s">
        <v>330</v>
      </c>
      <c r="AT532" s="193" t="s">
        <v>326</v>
      </c>
      <c r="AU532" s="193" t="s">
        <v>87</v>
      </c>
      <c r="AY532" s="19" t="s">
        <v>324</v>
      </c>
      <c r="BE532" s="194">
        <f>IF(N532="základní",J532,0)</f>
        <v>0</v>
      </c>
      <c r="BF532" s="194">
        <f>IF(N532="snížená",J532,0)</f>
        <v>0</v>
      </c>
      <c r="BG532" s="194">
        <f>IF(N532="zákl. přenesená",J532,0)</f>
        <v>0</v>
      </c>
      <c r="BH532" s="194">
        <f>IF(N532="sníž. přenesená",J532,0)</f>
        <v>0</v>
      </c>
      <c r="BI532" s="194">
        <f>IF(N532="nulová",J532,0)</f>
        <v>0</v>
      </c>
      <c r="BJ532" s="19" t="s">
        <v>84</v>
      </c>
      <c r="BK532" s="194">
        <f>ROUND(I532*H532,2)</f>
        <v>0</v>
      </c>
      <c r="BL532" s="19" t="s">
        <v>330</v>
      </c>
      <c r="BM532" s="193" t="s">
        <v>2634</v>
      </c>
    </row>
    <row r="533" spans="1:65" s="2" customFormat="1" ht="11.25">
      <c r="A533" s="36"/>
      <c r="B533" s="37"/>
      <c r="C533" s="38"/>
      <c r="D533" s="195" t="s">
        <v>332</v>
      </c>
      <c r="E533" s="38"/>
      <c r="F533" s="196" t="s">
        <v>2618</v>
      </c>
      <c r="G533" s="38"/>
      <c r="H533" s="38"/>
      <c r="I533" s="197"/>
      <c r="J533" s="38"/>
      <c r="K533" s="38"/>
      <c r="L533" s="41"/>
      <c r="M533" s="198"/>
      <c r="N533" s="199"/>
      <c r="O533" s="66"/>
      <c r="P533" s="66"/>
      <c r="Q533" s="66"/>
      <c r="R533" s="66"/>
      <c r="S533" s="66"/>
      <c r="T533" s="67"/>
      <c r="U533" s="36"/>
      <c r="V533" s="36"/>
      <c r="W533" s="36"/>
      <c r="X533" s="36"/>
      <c r="Y533" s="36"/>
      <c r="Z533" s="36"/>
      <c r="AA533" s="36"/>
      <c r="AB533" s="36"/>
      <c r="AC533" s="36"/>
      <c r="AD533" s="36"/>
      <c r="AE533" s="36"/>
      <c r="AT533" s="19" t="s">
        <v>332</v>
      </c>
      <c r="AU533" s="19" t="s">
        <v>87</v>
      </c>
    </row>
    <row r="534" spans="1:65" s="2" customFormat="1" ht="117">
      <c r="A534" s="36"/>
      <c r="B534" s="37"/>
      <c r="C534" s="38"/>
      <c r="D534" s="195" t="s">
        <v>334</v>
      </c>
      <c r="E534" s="38"/>
      <c r="F534" s="200" t="s">
        <v>2619</v>
      </c>
      <c r="G534" s="38"/>
      <c r="H534" s="38"/>
      <c r="I534" s="197"/>
      <c r="J534" s="38"/>
      <c r="K534" s="38"/>
      <c r="L534" s="41"/>
      <c r="M534" s="198"/>
      <c r="N534" s="199"/>
      <c r="O534" s="66"/>
      <c r="P534" s="66"/>
      <c r="Q534" s="66"/>
      <c r="R534" s="66"/>
      <c r="S534" s="66"/>
      <c r="T534" s="67"/>
      <c r="U534" s="36"/>
      <c r="V534" s="36"/>
      <c r="W534" s="36"/>
      <c r="X534" s="36"/>
      <c r="Y534" s="36"/>
      <c r="Z534" s="36"/>
      <c r="AA534" s="36"/>
      <c r="AB534" s="36"/>
      <c r="AC534" s="36"/>
      <c r="AD534" s="36"/>
      <c r="AE534" s="36"/>
      <c r="AT534" s="19" t="s">
        <v>334</v>
      </c>
      <c r="AU534" s="19" t="s">
        <v>87</v>
      </c>
    </row>
    <row r="535" spans="1:65" s="13" customFormat="1" ht="11.25">
      <c r="B535" s="201"/>
      <c r="C535" s="202"/>
      <c r="D535" s="195" t="s">
        <v>336</v>
      </c>
      <c r="E535" s="203" t="s">
        <v>19</v>
      </c>
      <c r="F535" s="204" t="s">
        <v>2635</v>
      </c>
      <c r="G535" s="202"/>
      <c r="H535" s="205">
        <v>0.48199999999999998</v>
      </c>
      <c r="I535" s="206"/>
      <c r="J535" s="202"/>
      <c r="K535" s="202"/>
      <c r="L535" s="207"/>
      <c r="M535" s="208"/>
      <c r="N535" s="209"/>
      <c r="O535" s="209"/>
      <c r="P535" s="209"/>
      <c r="Q535" s="209"/>
      <c r="R535" s="209"/>
      <c r="S535" s="209"/>
      <c r="T535" s="210"/>
      <c r="AT535" s="211" t="s">
        <v>336</v>
      </c>
      <c r="AU535" s="211" t="s">
        <v>87</v>
      </c>
      <c r="AV535" s="13" t="s">
        <v>87</v>
      </c>
      <c r="AW535" s="13" t="s">
        <v>37</v>
      </c>
      <c r="AX535" s="13" t="s">
        <v>76</v>
      </c>
      <c r="AY535" s="211" t="s">
        <v>324</v>
      </c>
    </row>
    <row r="536" spans="1:65" s="13" customFormat="1" ht="11.25">
      <c r="B536" s="201"/>
      <c r="C536" s="202"/>
      <c r="D536" s="195" t="s">
        <v>336</v>
      </c>
      <c r="E536" s="203" t="s">
        <v>19</v>
      </c>
      <c r="F536" s="204" t="s">
        <v>2636</v>
      </c>
      <c r="G536" s="202"/>
      <c r="H536" s="205">
        <v>0.79900000000000004</v>
      </c>
      <c r="I536" s="206"/>
      <c r="J536" s="202"/>
      <c r="K536" s="202"/>
      <c r="L536" s="207"/>
      <c r="M536" s="208"/>
      <c r="N536" s="209"/>
      <c r="O536" s="209"/>
      <c r="P536" s="209"/>
      <c r="Q536" s="209"/>
      <c r="R536" s="209"/>
      <c r="S536" s="209"/>
      <c r="T536" s="210"/>
      <c r="AT536" s="211" t="s">
        <v>336</v>
      </c>
      <c r="AU536" s="211" t="s">
        <v>87</v>
      </c>
      <c r="AV536" s="13" t="s">
        <v>87</v>
      </c>
      <c r="AW536" s="13" t="s">
        <v>37</v>
      </c>
      <c r="AX536" s="13" t="s">
        <v>76</v>
      </c>
      <c r="AY536" s="211" t="s">
        <v>324</v>
      </c>
    </row>
    <row r="537" spans="1:65" s="14" customFormat="1" ht="11.25">
      <c r="B537" s="212"/>
      <c r="C537" s="213"/>
      <c r="D537" s="195" t="s">
        <v>336</v>
      </c>
      <c r="E537" s="214" t="s">
        <v>2232</v>
      </c>
      <c r="F537" s="215" t="s">
        <v>349</v>
      </c>
      <c r="G537" s="213"/>
      <c r="H537" s="216">
        <v>1.2809999999999999</v>
      </c>
      <c r="I537" s="217"/>
      <c r="J537" s="213"/>
      <c r="K537" s="213"/>
      <c r="L537" s="218"/>
      <c r="M537" s="219"/>
      <c r="N537" s="220"/>
      <c r="O537" s="220"/>
      <c r="P537" s="220"/>
      <c r="Q537" s="220"/>
      <c r="R537" s="220"/>
      <c r="S537" s="220"/>
      <c r="T537" s="221"/>
      <c r="AT537" s="222" t="s">
        <v>336</v>
      </c>
      <c r="AU537" s="222" t="s">
        <v>87</v>
      </c>
      <c r="AV537" s="14" t="s">
        <v>330</v>
      </c>
      <c r="AW537" s="14" t="s">
        <v>37</v>
      </c>
      <c r="AX537" s="14" t="s">
        <v>84</v>
      </c>
      <c r="AY537" s="222" t="s">
        <v>324</v>
      </c>
    </row>
    <row r="538" spans="1:65" s="2" customFormat="1" ht="14.45" customHeight="1">
      <c r="A538" s="36"/>
      <c r="B538" s="37"/>
      <c r="C538" s="244" t="s">
        <v>994</v>
      </c>
      <c r="D538" s="244" t="s">
        <v>588</v>
      </c>
      <c r="E538" s="245" t="s">
        <v>2637</v>
      </c>
      <c r="F538" s="246" t="s">
        <v>2638</v>
      </c>
      <c r="G538" s="247" t="s">
        <v>157</v>
      </c>
      <c r="H538" s="248">
        <v>1.2809999999999999</v>
      </c>
      <c r="I538" s="249"/>
      <c r="J538" s="250">
        <f>ROUND(I538*H538,2)</f>
        <v>0</v>
      </c>
      <c r="K538" s="246" t="s">
        <v>329</v>
      </c>
      <c r="L538" s="251"/>
      <c r="M538" s="252" t="s">
        <v>19</v>
      </c>
      <c r="N538" s="253" t="s">
        <v>47</v>
      </c>
      <c r="O538" s="66"/>
      <c r="P538" s="191">
        <f>O538*H538</f>
        <v>0</v>
      </c>
      <c r="Q538" s="191">
        <v>1</v>
      </c>
      <c r="R538" s="191">
        <f>Q538*H538</f>
        <v>1.2809999999999999</v>
      </c>
      <c r="S538" s="191">
        <v>0</v>
      </c>
      <c r="T538" s="192">
        <f>S538*H538</f>
        <v>0</v>
      </c>
      <c r="U538" s="36"/>
      <c r="V538" s="36"/>
      <c r="W538" s="36"/>
      <c r="X538" s="36"/>
      <c r="Y538" s="36"/>
      <c r="Z538" s="36"/>
      <c r="AA538" s="36"/>
      <c r="AB538" s="36"/>
      <c r="AC538" s="36"/>
      <c r="AD538" s="36"/>
      <c r="AE538" s="36"/>
      <c r="AR538" s="193" t="s">
        <v>378</v>
      </c>
      <c r="AT538" s="193" t="s">
        <v>588</v>
      </c>
      <c r="AU538" s="193" t="s">
        <v>87</v>
      </c>
      <c r="AY538" s="19" t="s">
        <v>324</v>
      </c>
      <c r="BE538" s="194">
        <f>IF(N538="základní",J538,0)</f>
        <v>0</v>
      </c>
      <c r="BF538" s="194">
        <f>IF(N538="snížená",J538,0)</f>
        <v>0</v>
      </c>
      <c r="BG538" s="194">
        <f>IF(N538="zákl. přenesená",J538,0)</f>
        <v>0</v>
      </c>
      <c r="BH538" s="194">
        <f>IF(N538="sníž. přenesená",J538,0)</f>
        <v>0</v>
      </c>
      <c r="BI538" s="194">
        <f>IF(N538="nulová",J538,0)</f>
        <v>0</v>
      </c>
      <c r="BJ538" s="19" t="s">
        <v>84</v>
      </c>
      <c r="BK538" s="194">
        <f>ROUND(I538*H538,2)</f>
        <v>0</v>
      </c>
      <c r="BL538" s="19" t="s">
        <v>330</v>
      </c>
      <c r="BM538" s="193" t="s">
        <v>2639</v>
      </c>
    </row>
    <row r="539" spans="1:65" s="2" customFormat="1" ht="11.25">
      <c r="A539" s="36"/>
      <c r="B539" s="37"/>
      <c r="C539" s="38"/>
      <c r="D539" s="195" t="s">
        <v>332</v>
      </c>
      <c r="E539" s="38"/>
      <c r="F539" s="196" t="s">
        <v>2638</v>
      </c>
      <c r="G539" s="38"/>
      <c r="H539" s="38"/>
      <c r="I539" s="197"/>
      <c r="J539" s="38"/>
      <c r="K539" s="38"/>
      <c r="L539" s="41"/>
      <c r="M539" s="198"/>
      <c r="N539" s="199"/>
      <c r="O539" s="66"/>
      <c r="P539" s="66"/>
      <c r="Q539" s="66"/>
      <c r="R539" s="66"/>
      <c r="S539" s="66"/>
      <c r="T539" s="67"/>
      <c r="U539" s="36"/>
      <c r="V539" s="36"/>
      <c r="W539" s="36"/>
      <c r="X539" s="36"/>
      <c r="Y539" s="36"/>
      <c r="Z539" s="36"/>
      <c r="AA539" s="36"/>
      <c r="AB539" s="36"/>
      <c r="AC539" s="36"/>
      <c r="AD539" s="36"/>
      <c r="AE539" s="36"/>
      <c r="AT539" s="19" t="s">
        <v>332</v>
      </c>
      <c r="AU539" s="19" t="s">
        <v>87</v>
      </c>
    </row>
    <row r="540" spans="1:65" s="13" customFormat="1" ht="11.25">
      <c r="B540" s="201"/>
      <c r="C540" s="202"/>
      <c r="D540" s="195" t="s">
        <v>336</v>
      </c>
      <c r="E540" s="203" t="s">
        <v>19</v>
      </c>
      <c r="F540" s="204" t="s">
        <v>2232</v>
      </c>
      <c r="G540" s="202"/>
      <c r="H540" s="205">
        <v>1.2809999999999999</v>
      </c>
      <c r="I540" s="206"/>
      <c r="J540" s="202"/>
      <c r="K540" s="202"/>
      <c r="L540" s="207"/>
      <c r="M540" s="208"/>
      <c r="N540" s="209"/>
      <c r="O540" s="209"/>
      <c r="P540" s="209"/>
      <c r="Q540" s="209"/>
      <c r="R540" s="209"/>
      <c r="S540" s="209"/>
      <c r="T540" s="210"/>
      <c r="AT540" s="211" t="s">
        <v>336</v>
      </c>
      <c r="AU540" s="211" t="s">
        <v>87</v>
      </c>
      <c r="AV540" s="13" t="s">
        <v>87</v>
      </c>
      <c r="AW540" s="13" t="s">
        <v>37</v>
      </c>
      <c r="AX540" s="13" t="s">
        <v>84</v>
      </c>
      <c r="AY540" s="211" t="s">
        <v>324</v>
      </c>
    </row>
    <row r="541" spans="1:65" s="2" customFormat="1" ht="14.45" customHeight="1">
      <c r="A541" s="36"/>
      <c r="B541" s="37"/>
      <c r="C541" s="182" t="s">
        <v>1000</v>
      </c>
      <c r="D541" s="182" t="s">
        <v>326</v>
      </c>
      <c r="E541" s="183" t="s">
        <v>2640</v>
      </c>
      <c r="F541" s="184" t="s">
        <v>2641</v>
      </c>
      <c r="G541" s="185" t="s">
        <v>157</v>
      </c>
      <c r="H541" s="186">
        <v>1.861</v>
      </c>
      <c r="I541" s="187"/>
      <c r="J541" s="188">
        <f>ROUND(I541*H541,2)</f>
        <v>0</v>
      </c>
      <c r="K541" s="184" t="s">
        <v>329</v>
      </c>
      <c r="L541" s="41"/>
      <c r="M541" s="189" t="s">
        <v>19</v>
      </c>
      <c r="N541" s="190" t="s">
        <v>47</v>
      </c>
      <c r="O541" s="66"/>
      <c r="P541" s="191">
        <f>O541*H541</f>
        <v>0</v>
      </c>
      <c r="Q541" s="191">
        <v>0</v>
      </c>
      <c r="R541" s="191">
        <f>Q541*H541</f>
        <v>0</v>
      </c>
      <c r="S541" s="191">
        <v>0</v>
      </c>
      <c r="T541" s="192">
        <f>S541*H541</f>
        <v>0</v>
      </c>
      <c r="U541" s="36"/>
      <c r="V541" s="36"/>
      <c r="W541" s="36"/>
      <c r="X541" s="36"/>
      <c r="Y541" s="36"/>
      <c r="Z541" s="36"/>
      <c r="AA541" s="36"/>
      <c r="AB541" s="36"/>
      <c r="AC541" s="36"/>
      <c r="AD541" s="36"/>
      <c r="AE541" s="36"/>
      <c r="AR541" s="193" t="s">
        <v>330</v>
      </c>
      <c r="AT541" s="193" t="s">
        <v>326</v>
      </c>
      <c r="AU541" s="193" t="s">
        <v>87</v>
      </c>
      <c r="AY541" s="19" t="s">
        <v>324</v>
      </c>
      <c r="BE541" s="194">
        <f>IF(N541="základní",J541,0)</f>
        <v>0</v>
      </c>
      <c r="BF541" s="194">
        <f>IF(N541="snížená",J541,0)</f>
        <v>0</v>
      </c>
      <c r="BG541" s="194">
        <f>IF(N541="zákl. přenesená",J541,0)</f>
        <v>0</v>
      </c>
      <c r="BH541" s="194">
        <f>IF(N541="sníž. přenesená",J541,0)</f>
        <v>0</v>
      </c>
      <c r="BI541" s="194">
        <f>IF(N541="nulová",J541,0)</f>
        <v>0</v>
      </c>
      <c r="BJ541" s="19" t="s">
        <v>84</v>
      </c>
      <c r="BK541" s="194">
        <f>ROUND(I541*H541,2)</f>
        <v>0</v>
      </c>
      <c r="BL541" s="19" t="s">
        <v>330</v>
      </c>
      <c r="BM541" s="193" t="s">
        <v>2642</v>
      </c>
    </row>
    <row r="542" spans="1:65" s="2" customFormat="1" ht="11.25">
      <c r="A542" s="36"/>
      <c r="B542" s="37"/>
      <c r="C542" s="38"/>
      <c r="D542" s="195" t="s">
        <v>332</v>
      </c>
      <c r="E542" s="38"/>
      <c r="F542" s="196" t="s">
        <v>2643</v>
      </c>
      <c r="G542" s="38"/>
      <c r="H542" s="38"/>
      <c r="I542" s="197"/>
      <c r="J542" s="38"/>
      <c r="K542" s="38"/>
      <c r="L542" s="41"/>
      <c r="M542" s="198"/>
      <c r="N542" s="199"/>
      <c r="O542" s="66"/>
      <c r="P542" s="66"/>
      <c r="Q542" s="66"/>
      <c r="R542" s="66"/>
      <c r="S542" s="66"/>
      <c r="T542" s="67"/>
      <c r="U542" s="36"/>
      <c r="V542" s="36"/>
      <c r="W542" s="36"/>
      <c r="X542" s="36"/>
      <c r="Y542" s="36"/>
      <c r="Z542" s="36"/>
      <c r="AA542" s="36"/>
      <c r="AB542" s="36"/>
      <c r="AC542" s="36"/>
      <c r="AD542" s="36"/>
      <c r="AE542" s="36"/>
      <c r="AT542" s="19" t="s">
        <v>332</v>
      </c>
      <c r="AU542" s="19" t="s">
        <v>87</v>
      </c>
    </row>
    <row r="543" spans="1:65" s="2" customFormat="1" ht="117">
      <c r="A543" s="36"/>
      <c r="B543" s="37"/>
      <c r="C543" s="38"/>
      <c r="D543" s="195" t="s">
        <v>334</v>
      </c>
      <c r="E543" s="38"/>
      <c r="F543" s="200" t="s">
        <v>2619</v>
      </c>
      <c r="G543" s="38"/>
      <c r="H543" s="38"/>
      <c r="I543" s="197"/>
      <c r="J543" s="38"/>
      <c r="K543" s="38"/>
      <c r="L543" s="41"/>
      <c r="M543" s="198"/>
      <c r="N543" s="199"/>
      <c r="O543" s="66"/>
      <c r="P543" s="66"/>
      <c r="Q543" s="66"/>
      <c r="R543" s="66"/>
      <c r="S543" s="66"/>
      <c r="T543" s="67"/>
      <c r="U543" s="36"/>
      <c r="V543" s="36"/>
      <c r="W543" s="36"/>
      <c r="X543" s="36"/>
      <c r="Y543" s="36"/>
      <c r="Z543" s="36"/>
      <c r="AA543" s="36"/>
      <c r="AB543" s="36"/>
      <c r="AC543" s="36"/>
      <c r="AD543" s="36"/>
      <c r="AE543" s="36"/>
      <c r="AT543" s="19" t="s">
        <v>334</v>
      </c>
      <c r="AU543" s="19" t="s">
        <v>87</v>
      </c>
    </row>
    <row r="544" spans="1:65" s="13" customFormat="1" ht="11.25">
      <c r="B544" s="201"/>
      <c r="C544" s="202"/>
      <c r="D544" s="195" t="s">
        <v>336</v>
      </c>
      <c r="E544" s="203" t="s">
        <v>19</v>
      </c>
      <c r="F544" s="204" t="s">
        <v>2621</v>
      </c>
      <c r="G544" s="202"/>
      <c r="H544" s="205">
        <v>1.861</v>
      </c>
      <c r="I544" s="206"/>
      <c r="J544" s="202"/>
      <c r="K544" s="202"/>
      <c r="L544" s="207"/>
      <c r="M544" s="208"/>
      <c r="N544" s="209"/>
      <c r="O544" s="209"/>
      <c r="P544" s="209"/>
      <c r="Q544" s="209"/>
      <c r="R544" s="209"/>
      <c r="S544" s="209"/>
      <c r="T544" s="210"/>
      <c r="AT544" s="211" t="s">
        <v>336</v>
      </c>
      <c r="AU544" s="211" t="s">
        <v>87</v>
      </c>
      <c r="AV544" s="13" t="s">
        <v>87</v>
      </c>
      <c r="AW544" s="13" t="s">
        <v>37</v>
      </c>
      <c r="AX544" s="13" t="s">
        <v>84</v>
      </c>
      <c r="AY544" s="211" t="s">
        <v>324</v>
      </c>
    </row>
    <row r="545" spans="1:65" s="2" customFormat="1" ht="14.45" customHeight="1">
      <c r="A545" s="36"/>
      <c r="B545" s="37"/>
      <c r="C545" s="182" t="s">
        <v>1006</v>
      </c>
      <c r="D545" s="182" t="s">
        <v>326</v>
      </c>
      <c r="E545" s="183" t="s">
        <v>2644</v>
      </c>
      <c r="F545" s="184" t="s">
        <v>2641</v>
      </c>
      <c r="G545" s="185" t="s">
        <v>157</v>
      </c>
      <c r="H545" s="186">
        <v>1.2809999999999999</v>
      </c>
      <c r="I545" s="187"/>
      <c r="J545" s="188">
        <f>ROUND(I545*H545,2)</f>
        <v>0</v>
      </c>
      <c r="K545" s="184" t="s">
        <v>19</v>
      </c>
      <c r="L545" s="41"/>
      <c r="M545" s="189" t="s">
        <v>19</v>
      </c>
      <c r="N545" s="190" t="s">
        <v>47</v>
      </c>
      <c r="O545" s="66"/>
      <c r="P545" s="191">
        <f>O545*H545</f>
        <v>0</v>
      </c>
      <c r="Q545" s="191">
        <v>0</v>
      </c>
      <c r="R545" s="191">
        <f>Q545*H545</f>
        <v>0</v>
      </c>
      <c r="S545" s="191">
        <v>0</v>
      </c>
      <c r="T545" s="192">
        <f>S545*H545</f>
        <v>0</v>
      </c>
      <c r="U545" s="36"/>
      <c r="V545" s="36"/>
      <c r="W545" s="36"/>
      <c r="X545" s="36"/>
      <c r="Y545" s="36"/>
      <c r="Z545" s="36"/>
      <c r="AA545" s="36"/>
      <c r="AB545" s="36"/>
      <c r="AC545" s="36"/>
      <c r="AD545" s="36"/>
      <c r="AE545" s="36"/>
      <c r="AR545" s="193" t="s">
        <v>330</v>
      </c>
      <c r="AT545" s="193" t="s">
        <v>326</v>
      </c>
      <c r="AU545" s="193" t="s">
        <v>87</v>
      </c>
      <c r="AY545" s="19" t="s">
        <v>324</v>
      </c>
      <c r="BE545" s="194">
        <f>IF(N545="základní",J545,0)</f>
        <v>0</v>
      </c>
      <c r="BF545" s="194">
        <f>IF(N545="snížená",J545,0)</f>
        <v>0</v>
      </c>
      <c r="BG545" s="194">
        <f>IF(N545="zákl. přenesená",J545,0)</f>
        <v>0</v>
      </c>
      <c r="BH545" s="194">
        <f>IF(N545="sníž. přenesená",J545,0)</f>
        <v>0</v>
      </c>
      <c r="BI545" s="194">
        <f>IF(N545="nulová",J545,0)</f>
        <v>0</v>
      </c>
      <c r="BJ545" s="19" t="s">
        <v>84</v>
      </c>
      <c r="BK545" s="194">
        <f>ROUND(I545*H545,2)</f>
        <v>0</v>
      </c>
      <c r="BL545" s="19" t="s">
        <v>330</v>
      </c>
      <c r="BM545" s="193" t="s">
        <v>2645</v>
      </c>
    </row>
    <row r="546" spans="1:65" s="2" customFormat="1" ht="11.25">
      <c r="A546" s="36"/>
      <c r="B546" s="37"/>
      <c r="C546" s="38"/>
      <c r="D546" s="195" t="s">
        <v>332</v>
      </c>
      <c r="E546" s="38"/>
      <c r="F546" s="196" t="s">
        <v>2643</v>
      </c>
      <c r="G546" s="38"/>
      <c r="H546" s="38"/>
      <c r="I546" s="197"/>
      <c r="J546" s="38"/>
      <c r="K546" s="38"/>
      <c r="L546" s="41"/>
      <c r="M546" s="198"/>
      <c r="N546" s="199"/>
      <c r="O546" s="66"/>
      <c r="P546" s="66"/>
      <c r="Q546" s="66"/>
      <c r="R546" s="66"/>
      <c r="S546" s="66"/>
      <c r="T546" s="67"/>
      <c r="U546" s="36"/>
      <c r="V546" s="36"/>
      <c r="W546" s="36"/>
      <c r="X546" s="36"/>
      <c r="Y546" s="36"/>
      <c r="Z546" s="36"/>
      <c r="AA546" s="36"/>
      <c r="AB546" s="36"/>
      <c r="AC546" s="36"/>
      <c r="AD546" s="36"/>
      <c r="AE546" s="36"/>
      <c r="AT546" s="19" t="s">
        <v>332</v>
      </c>
      <c r="AU546" s="19" t="s">
        <v>87</v>
      </c>
    </row>
    <row r="547" spans="1:65" s="2" customFormat="1" ht="117">
      <c r="A547" s="36"/>
      <c r="B547" s="37"/>
      <c r="C547" s="38"/>
      <c r="D547" s="195" t="s">
        <v>334</v>
      </c>
      <c r="E547" s="38"/>
      <c r="F547" s="200" t="s">
        <v>2619</v>
      </c>
      <c r="G547" s="38"/>
      <c r="H547" s="38"/>
      <c r="I547" s="197"/>
      <c r="J547" s="38"/>
      <c r="K547" s="38"/>
      <c r="L547" s="41"/>
      <c r="M547" s="198"/>
      <c r="N547" s="199"/>
      <c r="O547" s="66"/>
      <c r="P547" s="66"/>
      <c r="Q547" s="66"/>
      <c r="R547" s="66"/>
      <c r="S547" s="66"/>
      <c r="T547" s="67"/>
      <c r="U547" s="36"/>
      <c r="V547" s="36"/>
      <c r="W547" s="36"/>
      <c r="X547" s="36"/>
      <c r="Y547" s="36"/>
      <c r="Z547" s="36"/>
      <c r="AA547" s="36"/>
      <c r="AB547" s="36"/>
      <c r="AC547" s="36"/>
      <c r="AD547" s="36"/>
      <c r="AE547" s="36"/>
      <c r="AT547" s="19" t="s">
        <v>334</v>
      </c>
      <c r="AU547" s="19" t="s">
        <v>87</v>
      </c>
    </row>
    <row r="548" spans="1:65" s="13" customFormat="1" ht="11.25">
      <c r="B548" s="201"/>
      <c r="C548" s="202"/>
      <c r="D548" s="195" t="s">
        <v>336</v>
      </c>
      <c r="E548" s="203" t="s">
        <v>19</v>
      </c>
      <c r="F548" s="204" t="s">
        <v>2232</v>
      </c>
      <c r="G548" s="202"/>
      <c r="H548" s="205">
        <v>1.2809999999999999</v>
      </c>
      <c r="I548" s="206"/>
      <c r="J548" s="202"/>
      <c r="K548" s="202"/>
      <c r="L548" s="207"/>
      <c r="M548" s="208"/>
      <c r="N548" s="209"/>
      <c r="O548" s="209"/>
      <c r="P548" s="209"/>
      <c r="Q548" s="209"/>
      <c r="R548" s="209"/>
      <c r="S548" s="209"/>
      <c r="T548" s="210"/>
      <c r="AT548" s="211" t="s">
        <v>336</v>
      </c>
      <c r="AU548" s="211" t="s">
        <v>87</v>
      </c>
      <c r="AV548" s="13" t="s">
        <v>87</v>
      </c>
      <c r="AW548" s="13" t="s">
        <v>37</v>
      </c>
      <c r="AX548" s="13" t="s">
        <v>84</v>
      </c>
      <c r="AY548" s="211" t="s">
        <v>324</v>
      </c>
    </row>
    <row r="549" spans="1:65" s="2" customFormat="1" ht="14.45" customHeight="1">
      <c r="A549" s="36"/>
      <c r="B549" s="37"/>
      <c r="C549" s="182" t="s">
        <v>1011</v>
      </c>
      <c r="D549" s="182" t="s">
        <v>326</v>
      </c>
      <c r="E549" s="183" t="s">
        <v>2646</v>
      </c>
      <c r="F549" s="184" t="s">
        <v>2647</v>
      </c>
      <c r="G549" s="185" t="s">
        <v>152</v>
      </c>
      <c r="H549" s="186">
        <v>0.77</v>
      </c>
      <c r="I549" s="187"/>
      <c r="J549" s="188">
        <f>ROUND(I549*H549,2)</f>
        <v>0</v>
      </c>
      <c r="K549" s="184" t="s">
        <v>329</v>
      </c>
      <c r="L549" s="41"/>
      <c r="M549" s="189" t="s">
        <v>19</v>
      </c>
      <c r="N549" s="190" t="s">
        <v>47</v>
      </c>
      <c r="O549" s="66"/>
      <c r="P549" s="191">
        <f>O549*H549</f>
        <v>0</v>
      </c>
      <c r="Q549" s="191">
        <v>2.5300000000000001E-3</v>
      </c>
      <c r="R549" s="191">
        <f>Q549*H549</f>
        <v>1.9481000000000001E-3</v>
      </c>
      <c r="S549" s="191">
        <v>0</v>
      </c>
      <c r="T549" s="192">
        <f>S549*H549</f>
        <v>0</v>
      </c>
      <c r="U549" s="36"/>
      <c r="V549" s="36"/>
      <c r="W549" s="36"/>
      <c r="X549" s="36"/>
      <c r="Y549" s="36"/>
      <c r="Z549" s="36"/>
      <c r="AA549" s="36"/>
      <c r="AB549" s="36"/>
      <c r="AC549" s="36"/>
      <c r="AD549" s="36"/>
      <c r="AE549" s="36"/>
      <c r="AR549" s="193" t="s">
        <v>330</v>
      </c>
      <c r="AT549" s="193" t="s">
        <v>326</v>
      </c>
      <c r="AU549" s="193" t="s">
        <v>87</v>
      </c>
      <c r="AY549" s="19" t="s">
        <v>324</v>
      </c>
      <c r="BE549" s="194">
        <f>IF(N549="základní",J549,0)</f>
        <v>0</v>
      </c>
      <c r="BF549" s="194">
        <f>IF(N549="snížená",J549,0)</f>
        <v>0</v>
      </c>
      <c r="BG549" s="194">
        <f>IF(N549="zákl. přenesená",J549,0)</f>
        <v>0</v>
      </c>
      <c r="BH549" s="194">
        <f>IF(N549="sníž. přenesená",J549,0)</f>
        <v>0</v>
      </c>
      <c r="BI549" s="194">
        <f>IF(N549="nulová",J549,0)</f>
        <v>0</v>
      </c>
      <c r="BJ549" s="19" t="s">
        <v>84</v>
      </c>
      <c r="BK549" s="194">
        <f>ROUND(I549*H549,2)</f>
        <v>0</v>
      </c>
      <c r="BL549" s="19" t="s">
        <v>330</v>
      </c>
      <c r="BM549" s="193" t="s">
        <v>2648</v>
      </c>
    </row>
    <row r="550" spans="1:65" s="2" customFormat="1" ht="11.25">
      <c r="A550" s="36"/>
      <c r="B550" s="37"/>
      <c r="C550" s="38"/>
      <c r="D550" s="195" t="s">
        <v>332</v>
      </c>
      <c r="E550" s="38"/>
      <c r="F550" s="196" t="s">
        <v>2649</v>
      </c>
      <c r="G550" s="38"/>
      <c r="H550" s="38"/>
      <c r="I550" s="197"/>
      <c r="J550" s="38"/>
      <c r="K550" s="38"/>
      <c r="L550" s="41"/>
      <c r="M550" s="198"/>
      <c r="N550" s="199"/>
      <c r="O550" s="66"/>
      <c r="P550" s="66"/>
      <c r="Q550" s="66"/>
      <c r="R550" s="66"/>
      <c r="S550" s="66"/>
      <c r="T550" s="67"/>
      <c r="U550" s="36"/>
      <c r="V550" s="36"/>
      <c r="W550" s="36"/>
      <c r="X550" s="36"/>
      <c r="Y550" s="36"/>
      <c r="Z550" s="36"/>
      <c r="AA550" s="36"/>
      <c r="AB550" s="36"/>
      <c r="AC550" s="36"/>
      <c r="AD550" s="36"/>
      <c r="AE550" s="36"/>
      <c r="AT550" s="19" t="s">
        <v>332</v>
      </c>
      <c r="AU550" s="19" t="s">
        <v>87</v>
      </c>
    </row>
    <row r="551" spans="1:65" s="2" customFormat="1" ht="117">
      <c r="A551" s="36"/>
      <c r="B551" s="37"/>
      <c r="C551" s="38"/>
      <c r="D551" s="195" t="s">
        <v>334</v>
      </c>
      <c r="E551" s="38"/>
      <c r="F551" s="200" t="s">
        <v>2619</v>
      </c>
      <c r="G551" s="38"/>
      <c r="H551" s="38"/>
      <c r="I551" s="197"/>
      <c r="J551" s="38"/>
      <c r="K551" s="38"/>
      <c r="L551" s="41"/>
      <c r="M551" s="198"/>
      <c r="N551" s="199"/>
      <c r="O551" s="66"/>
      <c r="P551" s="66"/>
      <c r="Q551" s="66"/>
      <c r="R551" s="66"/>
      <c r="S551" s="66"/>
      <c r="T551" s="67"/>
      <c r="U551" s="36"/>
      <c r="V551" s="36"/>
      <c r="W551" s="36"/>
      <c r="X551" s="36"/>
      <c r="Y551" s="36"/>
      <c r="Z551" s="36"/>
      <c r="AA551" s="36"/>
      <c r="AB551" s="36"/>
      <c r="AC551" s="36"/>
      <c r="AD551" s="36"/>
      <c r="AE551" s="36"/>
      <c r="AT551" s="19" t="s">
        <v>334</v>
      </c>
      <c r="AU551" s="19" t="s">
        <v>87</v>
      </c>
    </row>
    <row r="552" spans="1:65" s="15" customFormat="1" ht="11.25">
      <c r="B552" s="223"/>
      <c r="C552" s="224"/>
      <c r="D552" s="195" t="s">
        <v>336</v>
      </c>
      <c r="E552" s="225" t="s">
        <v>19</v>
      </c>
      <c r="F552" s="226" t="s">
        <v>2650</v>
      </c>
      <c r="G552" s="224"/>
      <c r="H552" s="225" t="s">
        <v>19</v>
      </c>
      <c r="I552" s="227"/>
      <c r="J552" s="224"/>
      <c r="K552" s="224"/>
      <c r="L552" s="228"/>
      <c r="M552" s="229"/>
      <c r="N552" s="230"/>
      <c r="O552" s="230"/>
      <c r="P552" s="230"/>
      <c r="Q552" s="230"/>
      <c r="R552" s="230"/>
      <c r="S552" s="230"/>
      <c r="T552" s="231"/>
      <c r="AT552" s="232" t="s">
        <v>336</v>
      </c>
      <c r="AU552" s="232" t="s">
        <v>87</v>
      </c>
      <c r="AV552" s="15" t="s">
        <v>84</v>
      </c>
      <c r="AW552" s="15" t="s">
        <v>37</v>
      </c>
      <c r="AX552" s="15" t="s">
        <v>76</v>
      </c>
      <c r="AY552" s="232" t="s">
        <v>324</v>
      </c>
    </row>
    <row r="553" spans="1:65" s="13" customFormat="1" ht="11.25">
      <c r="B553" s="201"/>
      <c r="C553" s="202"/>
      <c r="D553" s="195" t="s">
        <v>336</v>
      </c>
      <c r="E553" s="203" t="s">
        <v>19</v>
      </c>
      <c r="F553" s="204" t="s">
        <v>2651</v>
      </c>
      <c r="G553" s="202"/>
      <c r="H553" s="205">
        <v>0.77</v>
      </c>
      <c r="I553" s="206"/>
      <c r="J553" s="202"/>
      <c r="K553" s="202"/>
      <c r="L553" s="207"/>
      <c r="M553" s="208"/>
      <c r="N553" s="209"/>
      <c r="O553" s="209"/>
      <c r="P553" s="209"/>
      <c r="Q553" s="209"/>
      <c r="R553" s="209"/>
      <c r="S553" s="209"/>
      <c r="T553" s="210"/>
      <c r="AT553" s="211" t="s">
        <v>336</v>
      </c>
      <c r="AU553" s="211" t="s">
        <v>87</v>
      </c>
      <c r="AV553" s="13" t="s">
        <v>87</v>
      </c>
      <c r="AW553" s="13" t="s">
        <v>37</v>
      </c>
      <c r="AX553" s="13" t="s">
        <v>84</v>
      </c>
      <c r="AY553" s="211" t="s">
        <v>324</v>
      </c>
    </row>
    <row r="554" spans="1:65" s="2" customFormat="1" ht="14.45" customHeight="1">
      <c r="A554" s="36"/>
      <c r="B554" s="37"/>
      <c r="C554" s="244" t="s">
        <v>1016</v>
      </c>
      <c r="D554" s="244" t="s">
        <v>588</v>
      </c>
      <c r="E554" s="245" t="s">
        <v>2652</v>
      </c>
      <c r="F554" s="246" t="s">
        <v>2653</v>
      </c>
      <c r="G554" s="247" t="s">
        <v>152</v>
      </c>
      <c r="H554" s="248">
        <v>15.4</v>
      </c>
      <c r="I554" s="249"/>
      <c r="J554" s="250">
        <f>ROUND(I554*H554,2)</f>
        <v>0</v>
      </c>
      <c r="K554" s="246" t="s">
        <v>329</v>
      </c>
      <c r="L554" s="251"/>
      <c r="M554" s="252" t="s">
        <v>19</v>
      </c>
      <c r="N554" s="253" t="s">
        <v>47</v>
      </c>
      <c r="O554" s="66"/>
      <c r="P554" s="191">
        <f>O554*H554</f>
        <v>0</v>
      </c>
      <c r="Q554" s="191">
        <v>0.55000000000000004</v>
      </c>
      <c r="R554" s="191">
        <f>Q554*H554</f>
        <v>8.4700000000000006</v>
      </c>
      <c r="S554" s="191">
        <v>0</v>
      </c>
      <c r="T554" s="192">
        <f>S554*H554</f>
        <v>0</v>
      </c>
      <c r="U554" s="36"/>
      <c r="V554" s="36"/>
      <c r="W554" s="36"/>
      <c r="X554" s="36"/>
      <c r="Y554" s="36"/>
      <c r="Z554" s="36"/>
      <c r="AA554" s="36"/>
      <c r="AB554" s="36"/>
      <c r="AC554" s="36"/>
      <c r="AD554" s="36"/>
      <c r="AE554" s="36"/>
      <c r="AR554" s="193" t="s">
        <v>378</v>
      </c>
      <c r="AT554" s="193" t="s">
        <v>588</v>
      </c>
      <c r="AU554" s="193" t="s">
        <v>87</v>
      </c>
      <c r="AY554" s="19" t="s">
        <v>324</v>
      </c>
      <c r="BE554" s="194">
        <f>IF(N554="základní",J554,0)</f>
        <v>0</v>
      </c>
      <c r="BF554" s="194">
        <f>IF(N554="snížená",J554,0)</f>
        <v>0</v>
      </c>
      <c r="BG554" s="194">
        <f>IF(N554="zákl. přenesená",J554,0)</f>
        <v>0</v>
      </c>
      <c r="BH554" s="194">
        <f>IF(N554="sníž. přenesená",J554,0)</f>
        <v>0</v>
      </c>
      <c r="BI554" s="194">
        <f>IF(N554="nulová",J554,0)</f>
        <v>0</v>
      </c>
      <c r="BJ554" s="19" t="s">
        <v>84</v>
      </c>
      <c r="BK554" s="194">
        <f>ROUND(I554*H554,2)</f>
        <v>0</v>
      </c>
      <c r="BL554" s="19" t="s">
        <v>330</v>
      </c>
      <c r="BM554" s="193" t="s">
        <v>2654</v>
      </c>
    </row>
    <row r="555" spans="1:65" s="2" customFormat="1" ht="11.25">
      <c r="A555" s="36"/>
      <c r="B555" s="37"/>
      <c r="C555" s="38"/>
      <c r="D555" s="195" t="s">
        <v>332</v>
      </c>
      <c r="E555" s="38"/>
      <c r="F555" s="196" t="s">
        <v>2653</v>
      </c>
      <c r="G555" s="38"/>
      <c r="H555" s="38"/>
      <c r="I555" s="197"/>
      <c r="J555" s="38"/>
      <c r="K555" s="38"/>
      <c r="L555" s="41"/>
      <c r="M555" s="198"/>
      <c r="N555" s="199"/>
      <c r="O555" s="66"/>
      <c r="P555" s="66"/>
      <c r="Q555" s="66"/>
      <c r="R555" s="66"/>
      <c r="S555" s="66"/>
      <c r="T555" s="67"/>
      <c r="U555" s="36"/>
      <c r="V555" s="36"/>
      <c r="W555" s="36"/>
      <c r="X555" s="36"/>
      <c r="Y555" s="36"/>
      <c r="Z555" s="36"/>
      <c r="AA555" s="36"/>
      <c r="AB555" s="36"/>
      <c r="AC555" s="36"/>
      <c r="AD555" s="36"/>
      <c r="AE555" s="36"/>
      <c r="AT555" s="19" t="s">
        <v>332</v>
      </c>
      <c r="AU555" s="19" t="s">
        <v>87</v>
      </c>
    </row>
    <row r="556" spans="1:65" s="15" customFormat="1" ht="11.25">
      <c r="B556" s="223"/>
      <c r="C556" s="224"/>
      <c r="D556" s="195" t="s">
        <v>336</v>
      </c>
      <c r="E556" s="225" t="s">
        <v>19</v>
      </c>
      <c r="F556" s="226" t="s">
        <v>2625</v>
      </c>
      <c r="G556" s="224"/>
      <c r="H556" s="225" t="s">
        <v>19</v>
      </c>
      <c r="I556" s="227"/>
      <c r="J556" s="224"/>
      <c r="K556" s="224"/>
      <c r="L556" s="228"/>
      <c r="M556" s="229"/>
      <c r="N556" s="230"/>
      <c r="O556" s="230"/>
      <c r="P556" s="230"/>
      <c r="Q556" s="230"/>
      <c r="R556" s="230"/>
      <c r="S556" s="230"/>
      <c r="T556" s="231"/>
      <c r="AT556" s="232" t="s">
        <v>336</v>
      </c>
      <c r="AU556" s="232" t="s">
        <v>87</v>
      </c>
      <c r="AV556" s="15" t="s">
        <v>84</v>
      </c>
      <c r="AW556" s="15" t="s">
        <v>37</v>
      </c>
      <c r="AX556" s="15" t="s">
        <v>76</v>
      </c>
      <c r="AY556" s="232" t="s">
        <v>324</v>
      </c>
    </row>
    <row r="557" spans="1:65" s="13" customFormat="1" ht="11.25">
      <c r="B557" s="201"/>
      <c r="C557" s="202"/>
      <c r="D557" s="195" t="s">
        <v>336</v>
      </c>
      <c r="E557" s="203" t="s">
        <v>19</v>
      </c>
      <c r="F557" s="204" t="s">
        <v>2655</v>
      </c>
      <c r="G557" s="202"/>
      <c r="H557" s="205">
        <v>14</v>
      </c>
      <c r="I557" s="206"/>
      <c r="J557" s="202"/>
      <c r="K557" s="202"/>
      <c r="L557" s="207"/>
      <c r="M557" s="208"/>
      <c r="N557" s="209"/>
      <c r="O557" s="209"/>
      <c r="P557" s="209"/>
      <c r="Q557" s="209"/>
      <c r="R557" s="209"/>
      <c r="S557" s="209"/>
      <c r="T557" s="210"/>
      <c r="AT557" s="211" t="s">
        <v>336</v>
      </c>
      <c r="AU557" s="211" t="s">
        <v>87</v>
      </c>
      <c r="AV557" s="13" t="s">
        <v>87</v>
      </c>
      <c r="AW557" s="13" t="s">
        <v>37</v>
      </c>
      <c r="AX557" s="13" t="s">
        <v>76</v>
      </c>
      <c r="AY557" s="211" t="s">
        <v>324</v>
      </c>
    </row>
    <row r="558" spans="1:65" s="13" customFormat="1" ht="11.25">
      <c r="B558" s="201"/>
      <c r="C558" s="202"/>
      <c r="D558" s="195" t="s">
        <v>336</v>
      </c>
      <c r="E558" s="203" t="s">
        <v>19</v>
      </c>
      <c r="F558" s="204" t="s">
        <v>2656</v>
      </c>
      <c r="G558" s="202"/>
      <c r="H558" s="205">
        <v>1.4</v>
      </c>
      <c r="I558" s="206"/>
      <c r="J558" s="202"/>
      <c r="K558" s="202"/>
      <c r="L558" s="207"/>
      <c r="M558" s="208"/>
      <c r="N558" s="209"/>
      <c r="O558" s="209"/>
      <c r="P558" s="209"/>
      <c r="Q558" s="209"/>
      <c r="R558" s="209"/>
      <c r="S558" s="209"/>
      <c r="T558" s="210"/>
      <c r="AT558" s="211" t="s">
        <v>336</v>
      </c>
      <c r="AU558" s="211" t="s">
        <v>87</v>
      </c>
      <c r="AV558" s="13" t="s">
        <v>87</v>
      </c>
      <c r="AW558" s="13" t="s">
        <v>37</v>
      </c>
      <c r="AX558" s="13" t="s">
        <v>76</v>
      </c>
      <c r="AY558" s="211" t="s">
        <v>324</v>
      </c>
    </row>
    <row r="559" spans="1:65" s="14" customFormat="1" ht="11.25">
      <c r="B559" s="212"/>
      <c r="C559" s="213"/>
      <c r="D559" s="195" t="s">
        <v>336</v>
      </c>
      <c r="E559" s="214" t="s">
        <v>2171</v>
      </c>
      <c r="F559" s="215" t="s">
        <v>349</v>
      </c>
      <c r="G559" s="213"/>
      <c r="H559" s="216">
        <v>15.4</v>
      </c>
      <c r="I559" s="217"/>
      <c r="J559" s="213"/>
      <c r="K559" s="213"/>
      <c r="L559" s="218"/>
      <c r="M559" s="219"/>
      <c r="N559" s="220"/>
      <c r="O559" s="220"/>
      <c r="P559" s="220"/>
      <c r="Q559" s="220"/>
      <c r="R559" s="220"/>
      <c r="S559" s="220"/>
      <c r="T559" s="221"/>
      <c r="AT559" s="222" t="s">
        <v>336</v>
      </c>
      <c r="AU559" s="222" t="s">
        <v>87</v>
      </c>
      <c r="AV559" s="14" t="s">
        <v>330</v>
      </c>
      <c r="AW559" s="14" t="s">
        <v>37</v>
      </c>
      <c r="AX559" s="14" t="s">
        <v>84</v>
      </c>
      <c r="AY559" s="222" t="s">
        <v>324</v>
      </c>
    </row>
    <row r="560" spans="1:65" s="13" customFormat="1" ht="11.25">
      <c r="B560" s="201"/>
      <c r="C560" s="202"/>
      <c r="D560" s="195" t="s">
        <v>336</v>
      </c>
      <c r="E560" s="203" t="s">
        <v>19</v>
      </c>
      <c r="F560" s="204" t="s">
        <v>2651</v>
      </c>
      <c r="G560" s="202"/>
      <c r="H560" s="205">
        <v>0.77</v>
      </c>
      <c r="I560" s="206"/>
      <c r="J560" s="202"/>
      <c r="K560" s="202"/>
      <c r="L560" s="207"/>
      <c r="M560" s="208"/>
      <c r="N560" s="209"/>
      <c r="O560" s="209"/>
      <c r="P560" s="209"/>
      <c r="Q560" s="209"/>
      <c r="R560" s="209"/>
      <c r="S560" s="209"/>
      <c r="T560" s="210"/>
      <c r="AT560" s="211" t="s">
        <v>336</v>
      </c>
      <c r="AU560" s="211" t="s">
        <v>87</v>
      </c>
      <c r="AV560" s="13" t="s">
        <v>87</v>
      </c>
      <c r="AW560" s="13" t="s">
        <v>37</v>
      </c>
      <c r="AX560" s="13" t="s">
        <v>76</v>
      </c>
      <c r="AY560" s="211" t="s">
        <v>324</v>
      </c>
    </row>
    <row r="561" spans="1:65" s="2" customFormat="1" ht="14.45" customHeight="1">
      <c r="A561" s="36"/>
      <c r="B561" s="37"/>
      <c r="C561" s="182" t="s">
        <v>1022</v>
      </c>
      <c r="D561" s="182" t="s">
        <v>326</v>
      </c>
      <c r="E561" s="183" t="s">
        <v>2657</v>
      </c>
      <c r="F561" s="184" t="s">
        <v>2658</v>
      </c>
      <c r="G561" s="185" t="s">
        <v>152</v>
      </c>
      <c r="H561" s="186">
        <v>0.77</v>
      </c>
      <c r="I561" s="187"/>
      <c r="J561" s="188">
        <f>ROUND(I561*H561,2)</f>
        <v>0</v>
      </c>
      <c r="K561" s="184" t="s">
        <v>329</v>
      </c>
      <c r="L561" s="41"/>
      <c r="M561" s="189" t="s">
        <v>19</v>
      </c>
      <c r="N561" s="190" t="s">
        <v>47</v>
      </c>
      <c r="O561" s="66"/>
      <c r="P561" s="191">
        <f>O561*H561</f>
        <v>0</v>
      </c>
      <c r="Q561" s="191">
        <v>0</v>
      </c>
      <c r="R561" s="191">
        <f>Q561*H561</f>
        <v>0</v>
      </c>
      <c r="S561" s="191">
        <v>0</v>
      </c>
      <c r="T561" s="192">
        <f>S561*H561</f>
        <v>0</v>
      </c>
      <c r="U561" s="36"/>
      <c r="V561" s="36"/>
      <c r="W561" s="36"/>
      <c r="X561" s="36"/>
      <c r="Y561" s="36"/>
      <c r="Z561" s="36"/>
      <c r="AA561" s="36"/>
      <c r="AB561" s="36"/>
      <c r="AC561" s="36"/>
      <c r="AD561" s="36"/>
      <c r="AE561" s="36"/>
      <c r="AR561" s="193" t="s">
        <v>330</v>
      </c>
      <c r="AT561" s="193" t="s">
        <v>326</v>
      </c>
      <c r="AU561" s="193" t="s">
        <v>87</v>
      </c>
      <c r="AY561" s="19" t="s">
        <v>324</v>
      </c>
      <c r="BE561" s="194">
        <f>IF(N561="základní",J561,0)</f>
        <v>0</v>
      </c>
      <c r="BF561" s="194">
        <f>IF(N561="snížená",J561,0)</f>
        <v>0</v>
      </c>
      <c r="BG561" s="194">
        <f>IF(N561="zákl. přenesená",J561,0)</f>
        <v>0</v>
      </c>
      <c r="BH561" s="194">
        <f>IF(N561="sníž. přenesená",J561,0)</f>
        <v>0</v>
      </c>
      <c r="BI561" s="194">
        <f>IF(N561="nulová",J561,0)</f>
        <v>0</v>
      </c>
      <c r="BJ561" s="19" t="s">
        <v>84</v>
      </c>
      <c r="BK561" s="194">
        <f>ROUND(I561*H561,2)</f>
        <v>0</v>
      </c>
      <c r="BL561" s="19" t="s">
        <v>330</v>
      </c>
      <c r="BM561" s="193" t="s">
        <v>2659</v>
      </c>
    </row>
    <row r="562" spans="1:65" s="2" customFormat="1" ht="11.25">
      <c r="A562" s="36"/>
      <c r="B562" s="37"/>
      <c r="C562" s="38"/>
      <c r="D562" s="195" t="s">
        <v>332</v>
      </c>
      <c r="E562" s="38"/>
      <c r="F562" s="196" t="s">
        <v>2660</v>
      </c>
      <c r="G562" s="38"/>
      <c r="H562" s="38"/>
      <c r="I562" s="197"/>
      <c r="J562" s="38"/>
      <c r="K562" s="38"/>
      <c r="L562" s="41"/>
      <c r="M562" s="198"/>
      <c r="N562" s="199"/>
      <c r="O562" s="66"/>
      <c r="P562" s="66"/>
      <c r="Q562" s="66"/>
      <c r="R562" s="66"/>
      <c r="S562" s="66"/>
      <c r="T562" s="67"/>
      <c r="U562" s="36"/>
      <c r="V562" s="36"/>
      <c r="W562" s="36"/>
      <c r="X562" s="36"/>
      <c r="Y562" s="36"/>
      <c r="Z562" s="36"/>
      <c r="AA562" s="36"/>
      <c r="AB562" s="36"/>
      <c r="AC562" s="36"/>
      <c r="AD562" s="36"/>
      <c r="AE562" s="36"/>
      <c r="AT562" s="19" t="s">
        <v>332</v>
      </c>
      <c r="AU562" s="19" t="s">
        <v>87</v>
      </c>
    </row>
    <row r="563" spans="1:65" s="2" customFormat="1" ht="117">
      <c r="A563" s="36"/>
      <c r="B563" s="37"/>
      <c r="C563" s="38"/>
      <c r="D563" s="195" t="s">
        <v>334</v>
      </c>
      <c r="E563" s="38"/>
      <c r="F563" s="200" t="s">
        <v>2619</v>
      </c>
      <c r="G563" s="38"/>
      <c r="H563" s="38"/>
      <c r="I563" s="197"/>
      <c r="J563" s="38"/>
      <c r="K563" s="38"/>
      <c r="L563" s="41"/>
      <c r="M563" s="198"/>
      <c r="N563" s="199"/>
      <c r="O563" s="66"/>
      <c r="P563" s="66"/>
      <c r="Q563" s="66"/>
      <c r="R563" s="66"/>
      <c r="S563" s="66"/>
      <c r="T563" s="67"/>
      <c r="U563" s="36"/>
      <c r="V563" s="36"/>
      <c r="W563" s="36"/>
      <c r="X563" s="36"/>
      <c r="Y563" s="36"/>
      <c r="Z563" s="36"/>
      <c r="AA563" s="36"/>
      <c r="AB563" s="36"/>
      <c r="AC563" s="36"/>
      <c r="AD563" s="36"/>
      <c r="AE563" s="36"/>
      <c r="AT563" s="19" t="s">
        <v>334</v>
      </c>
      <c r="AU563" s="19" t="s">
        <v>87</v>
      </c>
    </row>
    <row r="564" spans="1:65" s="13" customFormat="1" ht="11.25">
      <c r="B564" s="201"/>
      <c r="C564" s="202"/>
      <c r="D564" s="195" t="s">
        <v>336</v>
      </c>
      <c r="E564" s="203" t="s">
        <v>19</v>
      </c>
      <c r="F564" s="204" t="s">
        <v>2651</v>
      </c>
      <c r="G564" s="202"/>
      <c r="H564" s="205">
        <v>0.77</v>
      </c>
      <c r="I564" s="206"/>
      <c r="J564" s="202"/>
      <c r="K564" s="202"/>
      <c r="L564" s="207"/>
      <c r="M564" s="208"/>
      <c r="N564" s="209"/>
      <c r="O564" s="209"/>
      <c r="P564" s="209"/>
      <c r="Q564" s="209"/>
      <c r="R564" s="209"/>
      <c r="S564" s="209"/>
      <c r="T564" s="210"/>
      <c r="AT564" s="211" t="s">
        <v>336</v>
      </c>
      <c r="AU564" s="211" t="s">
        <v>87</v>
      </c>
      <c r="AV564" s="13" t="s">
        <v>87</v>
      </c>
      <c r="AW564" s="13" t="s">
        <v>37</v>
      </c>
      <c r="AX564" s="13" t="s">
        <v>84</v>
      </c>
      <c r="AY564" s="211" t="s">
        <v>324</v>
      </c>
    </row>
    <row r="565" spans="1:65" s="2" customFormat="1" ht="24.2" customHeight="1">
      <c r="A565" s="36"/>
      <c r="B565" s="37"/>
      <c r="C565" s="182" t="s">
        <v>1027</v>
      </c>
      <c r="D565" s="182" t="s">
        <v>326</v>
      </c>
      <c r="E565" s="183" t="s">
        <v>2661</v>
      </c>
      <c r="F565" s="184" t="s">
        <v>2662</v>
      </c>
      <c r="G565" s="185" t="s">
        <v>186</v>
      </c>
      <c r="H565" s="186">
        <v>12.5</v>
      </c>
      <c r="I565" s="187"/>
      <c r="J565" s="188">
        <f>ROUND(I565*H565,2)</f>
        <v>0</v>
      </c>
      <c r="K565" s="184" t="s">
        <v>19</v>
      </c>
      <c r="L565" s="41"/>
      <c r="M565" s="189" t="s">
        <v>19</v>
      </c>
      <c r="N565" s="190" t="s">
        <v>47</v>
      </c>
      <c r="O565" s="66"/>
      <c r="P565" s="191">
        <f>O565*H565</f>
        <v>0</v>
      </c>
      <c r="Q565" s="191">
        <v>0</v>
      </c>
      <c r="R565" s="191">
        <f>Q565*H565</f>
        <v>0</v>
      </c>
      <c r="S565" s="191">
        <v>0</v>
      </c>
      <c r="T565" s="192">
        <f>S565*H565</f>
        <v>0</v>
      </c>
      <c r="U565" s="36"/>
      <c r="V565" s="36"/>
      <c r="W565" s="36"/>
      <c r="X565" s="36"/>
      <c r="Y565" s="36"/>
      <c r="Z565" s="36"/>
      <c r="AA565" s="36"/>
      <c r="AB565" s="36"/>
      <c r="AC565" s="36"/>
      <c r="AD565" s="36"/>
      <c r="AE565" s="36"/>
      <c r="AR565" s="193" t="s">
        <v>330</v>
      </c>
      <c r="AT565" s="193" t="s">
        <v>326</v>
      </c>
      <c r="AU565" s="193" t="s">
        <v>87</v>
      </c>
      <c r="AY565" s="19" t="s">
        <v>324</v>
      </c>
      <c r="BE565" s="194">
        <f>IF(N565="základní",J565,0)</f>
        <v>0</v>
      </c>
      <c r="BF565" s="194">
        <f>IF(N565="snížená",J565,0)</f>
        <v>0</v>
      </c>
      <c r="BG565" s="194">
        <f>IF(N565="zákl. přenesená",J565,0)</f>
        <v>0</v>
      </c>
      <c r="BH565" s="194">
        <f>IF(N565="sníž. přenesená",J565,0)</f>
        <v>0</v>
      </c>
      <c r="BI565" s="194">
        <f>IF(N565="nulová",J565,0)</f>
        <v>0</v>
      </c>
      <c r="BJ565" s="19" t="s">
        <v>84</v>
      </c>
      <c r="BK565" s="194">
        <f>ROUND(I565*H565,2)</f>
        <v>0</v>
      </c>
      <c r="BL565" s="19" t="s">
        <v>330</v>
      </c>
      <c r="BM565" s="193" t="s">
        <v>2663</v>
      </c>
    </row>
    <row r="566" spans="1:65" s="2" customFormat="1" ht="19.5">
      <c r="A566" s="36"/>
      <c r="B566" s="37"/>
      <c r="C566" s="38"/>
      <c r="D566" s="195" t="s">
        <v>332</v>
      </c>
      <c r="E566" s="38"/>
      <c r="F566" s="196" t="s">
        <v>2662</v>
      </c>
      <c r="G566" s="38"/>
      <c r="H566" s="38"/>
      <c r="I566" s="197"/>
      <c r="J566" s="38"/>
      <c r="K566" s="38"/>
      <c r="L566" s="41"/>
      <c r="M566" s="198"/>
      <c r="N566" s="199"/>
      <c r="O566" s="66"/>
      <c r="P566" s="66"/>
      <c r="Q566" s="66"/>
      <c r="R566" s="66"/>
      <c r="S566" s="66"/>
      <c r="T566" s="67"/>
      <c r="U566" s="36"/>
      <c r="V566" s="36"/>
      <c r="W566" s="36"/>
      <c r="X566" s="36"/>
      <c r="Y566" s="36"/>
      <c r="Z566" s="36"/>
      <c r="AA566" s="36"/>
      <c r="AB566" s="36"/>
      <c r="AC566" s="36"/>
      <c r="AD566" s="36"/>
      <c r="AE566" s="36"/>
      <c r="AT566" s="19" t="s">
        <v>332</v>
      </c>
      <c r="AU566" s="19" t="s">
        <v>87</v>
      </c>
    </row>
    <row r="567" spans="1:65" s="15" customFormat="1" ht="11.25">
      <c r="B567" s="223"/>
      <c r="C567" s="224"/>
      <c r="D567" s="195" t="s">
        <v>336</v>
      </c>
      <c r="E567" s="225" t="s">
        <v>19</v>
      </c>
      <c r="F567" s="226" t="s">
        <v>2625</v>
      </c>
      <c r="G567" s="224"/>
      <c r="H567" s="225" t="s">
        <v>19</v>
      </c>
      <c r="I567" s="227"/>
      <c r="J567" s="224"/>
      <c r="K567" s="224"/>
      <c r="L567" s="228"/>
      <c r="M567" s="229"/>
      <c r="N567" s="230"/>
      <c r="O567" s="230"/>
      <c r="P567" s="230"/>
      <c r="Q567" s="230"/>
      <c r="R567" s="230"/>
      <c r="S567" s="230"/>
      <c r="T567" s="231"/>
      <c r="AT567" s="232" t="s">
        <v>336</v>
      </c>
      <c r="AU567" s="232" t="s">
        <v>87</v>
      </c>
      <c r="AV567" s="15" t="s">
        <v>84</v>
      </c>
      <c r="AW567" s="15" t="s">
        <v>37</v>
      </c>
      <c r="AX567" s="15" t="s">
        <v>76</v>
      </c>
      <c r="AY567" s="232" t="s">
        <v>324</v>
      </c>
    </row>
    <row r="568" spans="1:65" s="13" customFormat="1" ht="11.25">
      <c r="B568" s="201"/>
      <c r="C568" s="202"/>
      <c r="D568" s="195" t="s">
        <v>336</v>
      </c>
      <c r="E568" s="203" t="s">
        <v>19</v>
      </c>
      <c r="F568" s="204" t="s">
        <v>2664</v>
      </c>
      <c r="G568" s="202"/>
      <c r="H568" s="205">
        <v>12.5</v>
      </c>
      <c r="I568" s="206"/>
      <c r="J568" s="202"/>
      <c r="K568" s="202"/>
      <c r="L568" s="207"/>
      <c r="M568" s="208"/>
      <c r="N568" s="209"/>
      <c r="O568" s="209"/>
      <c r="P568" s="209"/>
      <c r="Q568" s="209"/>
      <c r="R568" s="209"/>
      <c r="S568" s="209"/>
      <c r="T568" s="210"/>
      <c r="AT568" s="211" t="s">
        <v>336</v>
      </c>
      <c r="AU568" s="211" t="s">
        <v>87</v>
      </c>
      <c r="AV568" s="13" t="s">
        <v>87</v>
      </c>
      <c r="AW568" s="13" t="s">
        <v>37</v>
      </c>
      <c r="AX568" s="13" t="s">
        <v>84</v>
      </c>
      <c r="AY568" s="211" t="s">
        <v>324</v>
      </c>
    </row>
    <row r="569" spans="1:65" s="2" customFormat="1" ht="24.2" customHeight="1">
      <c r="A569" s="36"/>
      <c r="B569" s="37"/>
      <c r="C569" s="182" t="s">
        <v>1032</v>
      </c>
      <c r="D569" s="182" t="s">
        <v>326</v>
      </c>
      <c r="E569" s="183" t="s">
        <v>2665</v>
      </c>
      <c r="F569" s="184" t="s">
        <v>2666</v>
      </c>
      <c r="G569" s="185" t="s">
        <v>1530</v>
      </c>
      <c r="H569" s="186">
        <v>1</v>
      </c>
      <c r="I569" s="187"/>
      <c r="J569" s="188">
        <f>ROUND(I569*H569,2)</f>
        <v>0</v>
      </c>
      <c r="K569" s="184" t="s">
        <v>19</v>
      </c>
      <c r="L569" s="41"/>
      <c r="M569" s="189" t="s">
        <v>19</v>
      </c>
      <c r="N569" s="190" t="s">
        <v>47</v>
      </c>
      <c r="O569" s="66"/>
      <c r="P569" s="191">
        <f>O569*H569</f>
        <v>0</v>
      </c>
      <c r="Q569" s="191">
        <v>0</v>
      </c>
      <c r="R569" s="191">
        <f>Q569*H569</f>
        <v>0</v>
      </c>
      <c r="S569" s="191">
        <v>0</v>
      </c>
      <c r="T569" s="192">
        <f>S569*H569</f>
        <v>0</v>
      </c>
      <c r="U569" s="36"/>
      <c r="V569" s="36"/>
      <c r="W569" s="36"/>
      <c r="X569" s="36"/>
      <c r="Y569" s="36"/>
      <c r="Z569" s="36"/>
      <c r="AA569" s="36"/>
      <c r="AB569" s="36"/>
      <c r="AC569" s="36"/>
      <c r="AD569" s="36"/>
      <c r="AE569" s="36"/>
      <c r="AR569" s="193" t="s">
        <v>330</v>
      </c>
      <c r="AT569" s="193" t="s">
        <v>326</v>
      </c>
      <c r="AU569" s="193" t="s">
        <v>87</v>
      </c>
      <c r="AY569" s="19" t="s">
        <v>324</v>
      </c>
      <c r="BE569" s="194">
        <f>IF(N569="základní",J569,0)</f>
        <v>0</v>
      </c>
      <c r="BF569" s="194">
        <f>IF(N569="snížená",J569,0)</f>
        <v>0</v>
      </c>
      <c r="BG569" s="194">
        <f>IF(N569="zákl. přenesená",J569,0)</f>
        <v>0</v>
      </c>
      <c r="BH569" s="194">
        <f>IF(N569="sníž. přenesená",J569,0)</f>
        <v>0</v>
      </c>
      <c r="BI569" s="194">
        <f>IF(N569="nulová",J569,0)</f>
        <v>0</v>
      </c>
      <c r="BJ569" s="19" t="s">
        <v>84</v>
      </c>
      <c r="BK569" s="194">
        <f>ROUND(I569*H569,2)</f>
        <v>0</v>
      </c>
      <c r="BL569" s="19" t="s">
        <v>330</v>
      </c>
      <c r="BM569" s="193" t="s">
        <v>2667</v>
      </c>
    </row>
    <row r="570" spans="1:65" s="2" customFormat="1" ht="11.25">
      <c r="A570" s="36"/>
      <c r="B570" s="37"/>
      <c r="C570" s="38"/>
      <c r="D570" s="195" t="s">
        <v>332</v>
      </c>
      <c r="E570" s="38"/>
      <c r="F570" s="196" t="s">
        <v>2666</v>
      </c>
      <c r="G570" s="38"/>
      <c r="H570" s="38"/>
      <c r="I570" s="197"/>
      <c r="J570" s="38"/>
      <c r="K570" s="38"/>
      <c r="L570" s="41"/>
      <c r="M570" s="198"/>
      <c r="N570" s="199"/>
      <c r="O570" s="66"/>
      <c r="P570" s="66"/>
      <c r="Q570" s="66"/>
      <c r="R570" s="66"/>
      <c r="S570" s="66"/>
      <c r="T570" s="67"/>
      <c r="U570" s="36"/>
      <c r="V570" s="36"/>
      <c r="W570" s="36"/>
      <c r="X570" s="36"/>
      <c r="Y570" s="36"/>
      <c r="Z570" s="36"/>
      <c r="AA570" s="36"/>
      <c r="AB570" s="36"/>
      <c r="AC570" s="36"/>
      <c r="AD570" s="36"/>
      <c r="AE570" s="36"/>
      <c r="AT570" s="19" t="s">
        <v>332</v>
      </c>
      <c r="AU570" s="19" t="s">
        <v>87</v>
      </c>
    </row>
    <row r="571" spans="1:65" s="2" customFormat="1" ht="14.45" customHeight="1">
      <c r="A571" s="36"/>
      <c r="B571" s="37"/>
      <c r="C571" s="182" t="s">
        <v>1040</v>
      </c>
      <c r="D571" s="182" t="s">
        <v>326</v>
      </c>
      <c r="E571" s="183" t="s">
        <v>2668</v>
      </c>
      <c r="F571" s="184" t="s">
        <v>2669</v>
      </c>
      <c r="G571" s="185" t="s">
        <v>1530</v>
      </c>
      <c r="H571" s="186">
        <v>1</v>
      </c>
      <c r="I571" s="187"/>
      <c r="J571" s="188">
        <f>ROUND(I571*H571,2)</f>
        <v>0</v>
      </c>
      <c r="K571" s="184" t="s">
        <v>19</v>
      </c>
      <c r="L571" s="41"/>
      <c r="M571" s="189" t="s">
        <v>19</v>
      </c>
      <c r="N571" s="190" t="s">
        <v>47</v>
      </c>
      <c r="O571" s="66"/>
      <c r="P571" s="191">
        <f>O571*H571</f>
        <v>0</v>
      </c>
      <c r="Q571" s="191">
        <v>0</v>
      </c>
      <c r="R571" s="191">
        <f>Q571*H571</f>
        <v>0</v>
      </c>
      <c r="S571" s="191">
        <v>0</v>
      </c>
      <c r="T571" s="192">
        <f>S571*H571</f>
        <v>0</v>
      </c>
      <c r="U571" s="36"/>
      <c r="V571" s="36"/>
      <c r="W571" s="36"/>
      <c r="X571" s="36"/>
      <c r="Y571" s="36"/>
      <c r="Z571" s="36"/>
      <c r="AA571" s="36"/>
      <c r="AB571" s="36"/>
      <c r="AC571" s="36"/>
      <c r="AD571" s="36"/>
      <c r="AE571" s="36"/>
      <c r="AR571" s="193" t="s">
        <v>330</v>
      </c>
      <c r="AT571" s="193" t="s">
        <v>326</v>
      </c>
      <c r="AU571" s="193" t="s">
        <v>87</v>
      </c>
      <c r="AY571" s="19" t="s">
        <v>324</v>
      </c>
      <c r="BE571" s="194">
        <f>IF(N571="základní",J571,0)</f>
        <v>0</v>
      </c>
      <c r="BF571" s="194">
        <f>IF(N571="snížená",J571,0)</f>
        <v>0</v>
      </c>
      <c r="BG571" s="194">
        <f>IF(N571="zákl. přenesená",J571,0)</f>
        <v>0</v>
      </c>
      <c r="BH571" s="194">
        <f>IF(N571="sníž. přenesená",J571,0)</f>
        <v>0</v>
      </c>
      <c r="BI571" s="194">
        <f>IF(N571="nulová",J571,0)</f>
        <v>0</v>
      </c>
      <c r="BJ571" s="19" t="s">
        <v>84</v>
      </c>
      <c r="BK571" s="194">
        <f>ROUND(I571*H571,2)</f>
        <v>0</v>
      </c>
      <c r="BL571" s="19" t="s">
        <v>330</v>
      </c>
      <c r="BM571" s="193" t="s">
        <v>2670</v>
      </c>
    </row>
    <row r="572" spans="1:65" s="2" customFormat="1" ht="11.25">
      <c r="A572" s="36"/>
      <c r="B572" s="37"/>
      <c r="C572" s="38"/>
      <c r="D572" s="195" t="s">
        <v>332</v>
      </c>
      <c r="E572" s="38"/>
      <c r="F572" s="196" t="s">
        <v>2671</v>
      </c>
      <c r="G572" s="38"/>
      <c r="H572" s="38"/>
      <c r="I572" s="197"/>
      <c r="J572" s="38"/>
      <c r="K572" s="38"/>
      <c r="L572" s="41"/>
      <c r="M572" s="198"/>
      <c r="N572" s="199"/>
      <c r="O572" s="66"/>
      <c r="P572" s="66"/>
      <c r="Q572" s="66"/>
      <c r="R572" s="66"/>
      <c r="S572" s="66"/>
      <c r="T572" s="67"/>
      <c r="U572" s="36"/>
      <c r="V572" s="36"/>
      <c r="W572" s="36"/>
      <c r="X572" s="36"/>
      <c r="Y572" s="36"/>
      <c r="Z572" s="36"/>
      <c r="AA572" s="36"/>
      <c r="AB572" s="36"/>
      <c r="AC572" s="36"/>
      <c r="AD572" s="36"/>
      <c r="AE572" s="36"/>
      <c r="AT572" s="19" t="s">
        <v>332</v>
      </c>
      <c r="AU572" s="19" t="s">
        <v>87</v>
      </c>
    </row>
    <row r="573" spans="1:65" s="2" customFormat="1" ht="24.2" customHeight="1">
      <c r="A573" s="36"/>
      <c r="B573" s="37"/>
      <c r="C573" s="182" t="s">
        <v>1046</v>
      </c>
      <c r="D573" s="182" t="s">
        <v>326</v>
      </c>
      <c r="E573" s="183" t="s">
        <v>2672</v>
      </c>
      <c r="F573" s="184" t="s">
        <v>2673</v>
      </c>
      <c r="G573" s="185" t="s">
        <v>186</v>
      </c>
      <c r="H573" s="186">
        <v>12.3</v>
      </c>
      <c r="I573" s="187"/>
      <c r="J573" s="188">
        <f>ROUND(I573*H573,2)</f>
        <v>0</v>
      </c>
      <c r="K573" s="184" t="s">
        <v>19</v>
      </c>
      <c r="L573" s="41"/>
      <c r="M573" s="189" t="s">
        <v>19</v>
      </c>
      <c r="N573" s="190" t="s">
        <v>47</v>
      </c>
      <c r="O573" s="66"/>
      <c r="P573" s="191">
        <f>O573*H573</f>
        <v>0</v>
      </c>
      <c r="Q573" s="191">
        <v>0</v>
      </c>
      <c r="R573" s="191">
        <f>Q573*H573</f>
        <v>0</v>
      </c>
      <c r="S573" s="191">
        <v>0</v>
      </c>
      <c r="T573" s="192">
        <f>S573*H573</f>
        <v>0</v>
      </c>
      <c r="U573" s="36"/>
      <c r="V573" s="36"/>
      <c r="W573" s="36"/>
      <c r="X573" s="36"/>
      <c r="Y573" s="36"/>
      <c r="Z573" s="36"/>
      <c r="AA573" s="36"/>
      <c r="AB573" s="36"/>
      <c r="AC573" s="36"/>
      <c r="AD573" s="36"/>
      <c r="AE573" s="36"/>
      <c r="AR573" s="193" t="s">
        <v>330</v>
      </c>
      <c r="AT573" s="193" t="s">
        <v>326</v>
      </c>
      <c r="AU573" s="193" t="s">
        <v>87</v>
      </c>
      <c r="AY573" s="19" t="s">
        <v>324</v>
      </c>
      <c r="BE573" s="194">
        <f>IF(N573="základní",J573,0)</f>
        <v>0</v>
      </c>
      <c r="BF573" s="194">
        <f>IF(N573="snížená",J573,0)</f>
        <v>0</v>
      </c>
      <c r="BG573" s="194">
        <f>IF(N573="zákl. přenesená",J573,0)</f>
        <v>0</v>
      </c>
      <c r="BH573" s="194">
        <f>IF(N573="sníž. přenesená",J573,0)</f>
        <v>0</v>
      </c>
      <c r="BI573" s="194">
        <f>IF(N573="nulová",J573,0)</f>
        <v>0</v>
      </c>
      <c r="BJ573" s="19" t="s">
        <v>84</v>
      </c>
      <c r="BK573" s="194">
        <f>ROUND(I573*H573,2)</f>
        <v>0</v>
      </c>
      <c r="BL573" s="19" t="s">
        <v>330</v>
      </c>
      <c r="BM573" s="193" t="s">
        <v>2674</v>
      </c>
    </row>
    <row r="574" spans="1:65" s="2" customFormat="1" ht="11.25">
      <c r="A574" s="36"/>
      <c r="B574" s="37"/>
      <c r="C574" s="38"/>
      <c r="D574" s="195" t="s">
        <v>332</v>
      </c>
      <c r="E574" s="38"/>
      <c r="F574" s="196" t="s">
        <v>2673</v>
      </c>
      <c r="G574" s="38"/>
      <c r="H574" s="38"/>
      <c r="I574" s="197"/>
      <c r="J574" s="38"/>
      <c r="K574" s="38"/>
      <c r="L574" s="41"/>
      <c r="M574" s="198"/>
      <c r="N574" s="199"/>
      <c r="O574" s="66"/>
      <c r="P574" s="66"/>
      <c r="Q574" s="66"/>
      <c r="R574" s="66"/>
      <c r="S574" s="66"/>
      <c r="T574" s="67"/>
      <c r="U574" s="36"/>
      <c r="V574" s="36"/>
      <c r="W574" s="36"/>
      <c r="X574" s="36"/>
      <c r="Y574" s="36"/>
      <c r="Z574" s="36"/>
      <c r="AA574" s="36"/>
      <c r="AB574" s="36"/>
      <c r="AC574" s="36"/>
      <c r="AD574" s="36"/>
      <c r="AE574" s="36"/>
      <c r="AT574" s="19" t="s">
        <v>332</v>
      </c>
      <c r="AU574" s="19" t="s">
        <v>87</v>
      </c>
    </row>
    <row r="575" spans="1:65" s="13" customFormat="1" ht="22.5">
      <c r="B575" s="201"/>
      <c r="C575" s="202"/>
      <c r="D575" s="195" t="s">
        <v>336</v>
      </c>
      <c r="E575" s="203" t="s">
        <v>19</v>
      </c>
      <c r="F575" s="204" t="s">
        <v>2675</v>
      </c>
      <c r="G575" s="202"/>
      <c r="H575" s="205">
        <v>9</v>
      </c>
      <c r="I575" s="206"/>
      <c r="J575" s="202"/>
      <c r="K575" s="202"/>
      <c r="L575" s="207"/>
      <c r="M575" s="208"/>
      <c r="N575" s="209"/>
      <c r="O575" s="209"/>
      <c r="P575" s="209"/>
      <c r="Q575" s="209"/>
      <c r="R575" s="209"/>
      <c r="S575" s="209"/>
      <c r="T575" s="210"/>
      <c r="AT575" s="211" t="s">
        <v>336</v>
      </c>
      <c r="AU575" s="211" t="s">
        <v>87</v>
      </c>
      <c r="AV575" s="13" t="s">
        <v>87</v>
      </c>
      <c r="AW575" s="13" t="s">
        <v>37</v>
      </c>
      <c r="AX575" s="13" t="s">
        <v>76</v>
      </c>
      <c r="AY575" s="211" t="s">
        <v>324</v>
      </c>
    </row>
    <row r="576" spans="1:65" s="13" customFormat="1" ht="11.25">
      <c r="B576" s="201"/>
      <c r="C576" s="202"/>
      <c r="D576" s="195" t="s">
        <v>336</v>
      </c>
      <c r="E576" s="203" t="s">
        <v>19</v>
      </c>
      <c r="F576" s="204" t="s">
        <v>2676</v>
      </c>
      <c r="G576" s="202"/>
      <c r="H576" s="205">
        <v>3.3</v>
      </c>
      <c r="I576" s="206"/>
      <c r="J576" s="202"/>
      <c r="K576" s="202"/>
      <c r="L576" s="207"/>
      <c r="M576" s="208"/>
      <c r="N576" s="209"/>
      <c r="O576" s="209"/>
      <c r="P576" s="209"/>
      <c r="Q576" s="209"/>
      <c r="R576" s="209"/>
      <c r="S576" s="209"/>
      <c r="T576" s="210"/>
      <c r="AT576" s="211" t="s">
        <v>336</v>
      </c>
      <c r="AU576" s="211" t="s">
        <v>87</v>
      </c>
      <c r="AV576" s="13" t="s">
        <v>87</v>
      </c>
      <c r="AW576" s="13" t="s">
        <v>37</v>
      </c>
      <c r="AX576" s="13" t="s">
        <v>76</v>
      </c>
      <c r="AY576" s="211" t="s">
        <v>324</v>
      </c>
    </row>
    <row r="577" spans="1:65" s="14" customFormat="1" ht="11.25">
      <c r="B577" s="212"/>
      <c r="C577" s="213"/>
      <c r="D577" s="195" t="s">
        <v>336</v>
      </c>
      <c r="E577" s="214" t="s">
        <v>19</v>
      </c>
      <c r="F577" s="215" t="s">
        <v>349</v>
      </c>
      <c r="G577" s="213"/>
      <c r="H577" s="216">
        <v>12.3</v>
      </c>
      <c r="I577" s="217"/>
      <c r="J577" s="213"/>
      <c r="K577" s="213"/>
      <c r="L577" s="218"/>
      <c r="M577" s="219"/>
      <c r="N577" s="220"/>
      <c r="O577" s="220"/>
      <c r="P577" s="220"/>
      <c r="Q577" s="220"/>
      <c r="R577" s="220"/>
      <c r="S577" s="220"/>
      <c r="T577" s="221"/>
      <c r="AT577" s="222" t="s">
        <v>336</v>
      </c>
      <c r="AU577" s="222" t="s">
        <v>87</v>
      </c>
      <c r="AV577" s="14" t="s">
        <v>330</v>
      </c>
      <c r="AW577" s="14" t="s">
        <v>37</v>
      </c>
      <c r="AX577" s="14" t="s">
        <v>84</v>
      </c>
      <c r="AY577" s="222" t="s">
        <v>324</v>
      </c>
    </row>
    <row r="578" spans="1:65" s="2" customFormat="1" ht="14.45" customHeight="1">
      <c r="A578" s="36"/>
      <c r="B578" s="37"/>
      <c r="C578" s="182" t="s">
        <v>1052</v>
      </c>
      <c r="D578" s="182" t="s">
        <v>326</v>
      </c>
      <c r="E578" s="183" t="s">
        <v>2677</v>
      </c>
      <c r="F578" s="184" t="s">
        <v>2678</v>
      </c>
      <c r="G578" s="185" t="s">
        <v>1530</v>
      </c>
      <c r="H578" s="186">
        <v>1</v>
      </c>
      <c r="I578" s="187"/>
      <c r="J578" s="188">
        <f>ROUND(I578*H578,2)</f>
        <v>0</v>
      </c>
      <c r="K578" s="184" t="s">
        <v>19</v>
      </c>
      <c r="L578" s="41"/>
      <c r="M578" s="189" t="s">
        <v>19</v>
      </c>
      <c r="N578" s="190" t="s">
        <v>47</v>
      </c>
      <c r="O578" s="66"/>
      <c r="P578" s="191">
        <f>O578*H578</f>
        <v>0</v>
      </c>
      <c r="Q578" s="191">
        <v>0</v>
      </c>
      <c r="R578" s="191">
        <f>Q578*H578</f>
        <v>0</v>
      </c>
      <c r="S578" s="191">
        <v>0</v>
      </c>
      <c r="T578" s="192">
        <f>S578*H578</f>
        <v>0</v>
      </c>
      <c r="U578" s="36"/>
      <c r="V578" s="36"/>
      <c r="W578" s="36"/>
      <c r="X578" s="36"/>
      <c r="Y578" s="36"/>
      <c r="Z578" s="36"/>
      <c r="AA578" s="36"/>
      <c r="AB578" s="36"/>
      <c r="AC578" s="36"/>
      <c r="AD578" s="36"/>
      <c r="AE578" s="36"/>
      <c r="AR578" s="193" t="s">
        <v>330</v>
      </c>
      <c r="AT578" s="193" t="s">
        <v>326</v>
      </c>
      <c r="AU578" s="193" t="s">
        <v>87</v>
      </c>
      <c r="AY578" s="19" t="s">
        <v>324</v>
      </c>
      <c r="BE578" s="194">
        <f>IF(N578="základní",J578,0)</f>
        <v>0</v>
      </c>
      <c r="BF578" s="194">
        <f>IF(N578="snížená",J578,0)</f>
        <v>0</v>
      </c>
      <c r="BG578" s="194">
        <f>IF(N578="zákl. přenesená",J578,0)</f>
        <v>0</v>
      </c>
      <c r="BH578" s="194">
        <f>IF(N578="sníž. přenesená",J578,0)</f>
        <v>0</v>
      </c>
      <c r="BI578" s="194">
        <f>IF(N578="nulová",J578,0)</f>
        <v>0</v>
      </c>
      <c r="BJ578" s="19" t="s">
        <v>84</v>
      </c>
      <c r="BK578" s="194">
        <f>ROUND(I578*H578,2)</f>
        <v>0</v>
      </c>
      <c r="BL578" s="19" t="s">
        <v>330</v>
      </c>
      <c r="BM578" s="193" t="s">
        <v>2679</v>
      </c>
    </row>
    <row r="579" spans="1:65" s="2" customFormat="1" ht="19.5">
      <c r="A579" s="36"/>
      <c r="B579" s="37"/>
      <c r="C579" s="38"/>
      <c r="D579" s="195" t="s">
        <v>332</v>
      </c>
      <c r="E579" s="38"/>
      <c r="F579" s="196" t="s">
        <v>2680</v>
      </c>
      <c r="G579" s="38"/>
      <c r="H579" s="38"/>
      <c r="I579" s="197"/>
      <c r="J579" s="38"/>
      <c r="K579" s="38"/>
      <c r="L579" s="41"/>
      <c r="M579" s="198"/>
      <c r="N579" s="199"/>
      <c r="O579" s="66"/>
      <c r="P579" s="66"/>
      <c r="Q579" s="66"/>
      <c r="R579" s="66"/>
      <c r="S579" s="66"/>
      <c r="T579" s="67"/>
      <c r="U579" s="36"/>
      <c r="V579" s="36"/>
      <c r="W579" s="36"/>
      <c r="X579" s="36"/>
      <c r="Y579" s="36"/>
      <c r="Z579" s="36"/>
      <c r="AA579" s="36"/>
      <c r="AB579" s="36"/>
      <c r="AC579" s="36"/>
      <c r="AD579" s="36"/>
      <c r="AE579" s="36"/>
      <c r="AT579" s="19" t="s">
        <v>332</v>
      </c>
      <c r="AU579" s="19" t="s">
        <v>87</v>
      </c>
    </row>
    <row r="580" spans="1:65" s="13" customFormat="1" ht="11.25">
      <c r="B580" s="201"/>
      <c r="C580" s="202"/>
      <c r="D580" s="195" t="s">
        <v>336</v>
      </c>
      <c r="E580" s="203" t="s">
        <v>19</v>
      </c>
      <c r="F580" s="204" t="s">
        <v>2681</v>
      </c>
      <c r="G580" s="202"/>
      <c r="H580" s="205">
        <v>1</v>
      </c>
      <c r="I580" s="206"/>
      <c r="J580" s="202"/>
      <c r="K580" s="202"/>
      <c r="L580" s="207"/>
      <c r="M580" s="208"/>
      <c r="N580" s="209"/>
      <c r="O580" s="209"/>
      <c r="P580" s="209"/>
      <c r="Q580" s="209"/>
      <c r="R580" s="209"/>
      <c r="S580" s="209"/>
      <c r="T580" s="210"/>
      <c r="AT580" s="211" t="s">
        <v>336</v>
      </c>
      <c r="AU580" s="211" t="s">
        <v>87</v>
      </c>
      <c r="AV580" s="13" t="s">
        <v>87</v>
      </c>
      <c r="AW580" s="13" t="s">
        <v>37</v>
      </c>
      <c r="AX580" s="13" t="s">
        <v>84</v>
      </c>
      <c r="AY580" s="211" t="s">
        <v>324</v>
      </c>
    </row>
    <row r="581" spans="1:65" s="2" customFormat="1" ht="14.45" customHeight="1">
      <c r="A581" s="36"/>
      <c r="B581" s="37"/>
      <c r="C581" s="182" t="s">
        <v>1058</v>
      </c>
      <c r="D581" s="182" t="s">
        <v>326</v>
      </c>
      <c r="E581" s="183" t="s">
        <v>2682</v>
      </c>
      <c r="F581" s="184" t="s">
        <v>2683</v>
      </c>
      <c r="G581" s="185" t="s">
        <v>135</v>
      </c>
      <c r="H581" s="186">
        <v>83.863</v>
      </c>
      <c r="I581" s="187"/>
      <c r="J581" s="188">
        <f>ROUND(I581*H581,2)</f>
        <v>0</v>
      </c>
      <c r="K581" s="184" t="s">
        <v>19</v>
      </c>
      <c r="L581" s="41"/>
      <c r="M581" s="189" t="s">
        <v>19</v>
      </c>
      <c r="N581" s="190" t="s">
        <v>47</v>
      </c>
      <c r="O581" s="66"/>
      <c r="P581" s="191">
        <f>O581*H581</f>
        <v>0</v>
      </c>
      <c r="Q581" s="191">
        <v>0</v>
      </c>
      <c r="R581" s="191">
        <f>Q581*H581</f>
        <v>0</v>
      </c>
      <c r="S581" s="191">
        <v>0</v>
      </c>
      <c r="T581" s="192">
        <f>S581*H581</f>
        <v>0</v>
      </c>
      <c r="U581" s="36"/>
      <c r="V581" s="36"/>
      <c r="W581" s="36"/>
      <c r="X581" s="36"/>
      <c r="Y581" s="36"/>
      <c r="Z581" s="36"/>
      <c r="AA581" s="36"/>
      <c r="AB581" s="36"/>
      <c r="AC581" s="36"/>
      <c r="AD581" s="36"/>
      <c r="AE581" s="36"/>
      <c r="AR581" s="193" t="s">
        <v>330</v>
      </c>
      <c r="AT581" s="193" t="s">
        <v>326</v>
      </c>
      <c r="AU581" s="193" t="s">
        <v>87</v>
      </c>
      <c r="AY581" s="19" t="s">
        <v>324</v>
      </c>
      <c r="BE581" s="194">
        <f>IF(N581="základní",J581,0)</f>
        <v>0</v>
      </c>
      <c r="BF581" s="194">
        <f>IF(N581="snížená",J581,0)</f>
        <v>0</v>
      </c>
      <c r="BG581" s="194">
        <f>IF(N581="zákl. přenesená",J581,0)</f>
        <v>0</v>
      </c>
      <c r="BH581" s="194">
        <f>IF(N581="sníž. přenesená",J581,0)</f>
        <v>0</v>
      </c>
      <c r="BI581" s="194">
        <f>IF(N581="nulová",J581,0)</f>
        <v>0</v>
      </c>
      <c r="BJ581" s="19" t="s">
        <v>84</v>
      </c>
      <c r="BK581" s="194">
        <f>ROUND(I581*H581,2)</f>
        <v>0</v>
      </c>
      <c r="BL581" s="19" t="s">
        <v>330</v>
      </c>
      <c r="BM581" s="193" t="s">
        <v>2684</v>
      </c>
    </row>
    <row r="582" spans="1:65" s="2" customFormat="1" ht="29.25">
      <c r="A582" s="36"/>
      <c r="B582" s="37"/>
      <c r="C582" s="38"/>
      <c r="D582" s="195" t="s">
        <v>332</v>
      </c>
      <c r="E582" s="38"/>
      <c r="F582" s="196" t="s">
        <v>2685</v>
      </c>
      <c r="G582" s="38"/>
      <c r="H582" s="38"/>
      <c r="I582" s="197"/>
      <c r="J582" s="38"/>
      <c r="K582" s="38"/>
      <c r="L582" s="41"/>
      <c r="M582" s="198"/>
      <c r="N582" s="199"/>
      <c r="O582" s="66"/>
      <c r="P582" s="66"/>
      <c r="Q582" s="66"/>
      <c r="R582" s="66"/>
      <c r="S582" s="66"/>
      <c r="T582" s="67"/>
      <c r="U582" s="36"/>
      <c r="V582" s="36"/>
      <c r="W582" s="36"/>
      <c r="X582" s="36"/>
      <c r="Y582" s="36"/>
      <c r="Z582" s="36"/>
      <c r="AA582" s="36"/>
      <c r="AB582" s="36"/>
      <c r="AC582" s="36"/>
      <c r="AD582" s="36"/>
      <c r="AE582" s="36"/>
      <c r="AT582" s="19" t="s">
        <v>332</v>
      </c>
      <c r="AU582" s="19" t="s">
        <v>87</v>
      </c>
    </row>
    <row r="583" spans="1:65" s="15" customFormat="1" ht="11.25">
      <c r="B583" s="223"/>
      <c r="C583" s="224"/>
      <c r="D583" s="195" t="s">
        <v>336</v>
      </c>
      <c r="E583" s="225" t="s">
        <v>19</v>
      </c>
      <c r="F583" s="226" t="s">
        <v>2686</v>
      </c>
      <c r="G583" s="224"/>
      <c r="H583" s="225" t="s">
        <v>19</v>
      </c>
      <c r="I583" s="227"/>
      <c r="J583" s="224"/>
      <c r="K583" s="224"/>
      <c r="L583" s="228"/>
      <c r="M583" s="229"/>
      <c r="N583" s="230"/>
      <c r="O583" s="230"/>
      <c r="P583" s="230"/>
      <c r="Q583" s="230"/>
      <c r="R583" s="230"/>
      <c r="S583" s="230"/>
      <c r="T583" s="231"/>
      <c r="AT583" s="232" t="s">
        <v>336</v>
      </c>
      <c r="AU583" s="232" t="s">
        <v>87</v>
      </c>
      <c r="AV583" s="15" t="s">
        <v>84</v>
      </c>
      <c r="AW583" s="15" t="s">
        <v>37</v>
      </c>
      <c r="AX583" s="15" t="s">
        <v>76</v>
      </c>
      <c r="AY583" s="232" t="s">
        <v>324</v>
      </c>
    </row>
    <row r="584" spans="1:65" s="13" customFormat="1" ht="11.25">
      <c r="B584" s="201"/>
      <c r="C584" s="202"/>
      <c r="D584" s="195" t="s">
        <v>336</v>
      </c>
      <c r="E584" s="203" t="s">
        <v>19</v>
      </c>
      <c r="F584" s="204" t="s">
        <v>2687</v>
      </c>
      <c r="G584" s="202"/>
      <c r="H584" s="205">
        <v>39.776000000000003</v>
      </c>
      <c r="I584" s="206"/>
      <c r="J584" s="202"/>
      <c r="K584" s="202"/>
      <c r="L584" s="207"/>
      <c r="M584" s="208"/>
      <c r="N584" s="209"/>
      <c r="O584" s="209"/>
      <c r="P584" s="209"/>
      <c r="Q584" s="209"/>
      <c r="R584" s="209"/>
      <c r="S584" s="209"/>
      <c r="T584" s="210"/>
      <c r="AT584" s="211" t="s">
        <v>336</v>
      </c>
      <c r="AU584" s="211" t="s">
        <v>87</v>
      </c>
      <c r="AV584" s="13" t="s">
        <v>87</v>
      </c>
      <c r="AW584" s="13" t="s">
        <v>37</v>
      </c>
      <c r="AX584" s="13" t="s">
        <v>76</v>
      </c>
      <c r="AY584" s="211" t="s">
        <v>324</v>
      </c>
    </row>
    <row r="585" spans="1:65" s="15" customFormat="1" ht="11.25">
      <c r="B585" s="223"/>
      <c r="C585" s="224"/>
      <c r="D585" s="195" t="s">
        <v>336</v>
      </c>
      <c r="E585" s="225" t="s">
        <v>19</v>
      </c>
      <c r="F585" s="226" t="s">
        <v>2688</v>
      </c>
      <c r="G585" s="224"/>
      <c r="H585" s="225" t="s">
        <v>19</v>
      </c>
      <c r="I585" s="227"/>
      <c r="J585" s="224"/>
      <c r="K585" s="224"/>
      <c r="L585" s="228"/>
      <c r="M585" s="229"/>
      <c r="N585" s="230"/>
      <c r="O585" s="230"/>
      <c r="P585" s="230"/>
      <c r="Q585" s="230"/>
      <c r="R585" s="230"/>
      <c r="S585" s="230"/>
      <c r="T585" s="231"/>
      <c r="AT585" s="232" t="s">
        <v>336</v>
      </c>
      <c r="AU585" s="232" t="s">
        <v>87</v>
      </c>
      <c r="AV585" s="15" t="s">
        <v>84</v>
      </c>
      <c r="AW585" s="15" t="s">
        <v>37</v>
      </c>
      <c r="AX585" s="15" t="s">
        <v>76</v>
      </c>
      <c r="AY585" s="232" t="s">
        <v>324</v>
      </c>
    </row>
    <row r="586" spans="1:65" s="13" customFormat="1" ht="11.25">
      <c r="B586" s="201"/>
      <c r="C586" s="202"/>
      <c r="D586" s="195" t="s">
        <v>336</v>
      </c>
      <c r="E586" s="203" t="s">
        <v>19</v>
      </c>
      <c r="F586" s="204" t="s">
        <v>2689</v>
      </c>
      <c r="G586" s="202"/>
      <c r="H586" s="205">
        <v>44.087000000000003</v>
      </c>
      <c r="I586" s="206"/>
      <c r="J586" s="202"/>
      <c r="K586" s="202"/>
      <c r="L586" s="207"/>
      <c r="M586" s="208"/>
      <c r="N586" s="209"/>
      <c r="O586" s="209"/>
      <c r="P586" s="209"/>
      <c r="Q586" s="209"/>
      <c r="R586" s="209"/>
      <c r="S586" s="209"/>
      <c r="T586" s="210"/>
      <c r="AT586" s="211" t="s">
        <v>336</v>
      </c>
      <c r="AU586" s="211" t="s">
        <v>87</v>
      </c>
      <c r="AV586" s="13" t="s">
        <v>87</v>
      </c>
      <c r="AW586" s="13" t="s">
        <v>37</v>
      </c>
      <c r="AX586" s="13" t="s">
        <v>76</v>
      </c>
      <c r="AY586" s="211" t="s">
        <v>324</v>
      </c>
    </row>
    <row r="587" spans="1:65" s="14" customFormat="1" ht="11.25">
      <c r="B587" s="212"/>
      <c r="C587" s="213"/>
      <c r="D587" s="195" t="s">
        <v>336</v>
      </c>
      <c r="E587" s="214" t="s">
        <v>2229</v>
      </c>
      <c r="F587" s="215" t="s">
        <v>349</v>
      </c>
      <c r="G587" s="213"/>
      <c r="H587" s="216">
        <v>83.863</v>
      </c>
      <c r="I587" s="217"/>
      <c r="J587" s="213"/>
      <c r="K587" s="213"/>
      <c r="L587" s="218"/>
      <c r="M587" s="219"/>
      <c r="N587" s="220"/>
      <c r="O587" s="220"/>
      <c r="P587" s="220"/>
      <c r="Q587" s="220"/>
      <c r="R587" s="220"/>
      <c r="S587" s="220"/>
      <c r="T587" s="221"/>
      <c r="AT587" s="222" t="s">
        <v>336</v>
      </c>
      <c r="AU587" s="222" t="s">
        <v>87</v>
      </c>
      <c r="AV587" s="14" t="s">
        <v>330</v>
      </c>
      <c r="AW587" s="14" t="s">
        <v>37</v>
      </c>
      <c r="AX587" s="14" t="s">
        <v>84</v>
      </c>
      <c r="AY587" s="222" t="s">
        <v>324</v>
      </c>
    </row>
    <row r="588" spans="1:65" s="2" customFormat="1" ht="14.45" customHeight="1">
      <c r="A588" s="36"/>
      <c r="B588" s="37"/>
      <c r="C588" s="182" t="s">
        <v>1064</v>
      </c>
      <c r="D588" s="182" t="s">
        <v>326</v>
      </c>
      <c r="E588" s="183" t="s">
        <v>2690</v>
      </c>
      <c r="F588" s="184" t="s">
        <v>2691</v>
      </c>
      <c r="G588" s="185" t="s">
        <v>135</v>
      </c>
      <c r="H588" s="186">
        <v>83.863</v>
      </c>
      <c r="I588" s="187"/>
      <c r="J588" s="188">
        <f>ROUND(I588*H588,2)</f>
        <v>0</v>
      </c>
      <c r="K588" s="184" t="s">
        <v>19</v>
      </c>
      <c r="L588" s="41"/>
      <c r="M588" s="189" t="s">
        <v>19</v>
      </c>
      <c r="N588" s="190" t="s">
        <v>47</v>
      </c>
      <c r="O588" s="66"/>
      <c r="P588" s="191">
        <f>O588*H588</f>
        <v>0</v>
      </c>
      <c r="Q588" s="191">
        <v>0</v>
      </c>
      <c r="R588" s="191">
        <f>Q588*H588</f>
        <v>0</v>
      </c>
      <c r="S588" s="191">
        <v>0</v>
      </c>
      <c r="T588" s="192">
        <f>S588*H588</f>
        <v>0</v>
      </c>
      <c r="U588" s="36"/>
      <c r="V588" s="36"/>
      <c r="W588" s="36"/>
      <c r="X588" s="36"/>
      <c r="Y588" s="36"/>
      <c r="Z588" s="36"/>
      <c r="AA588" s="36"/>
      <c r="AB588" s="36"/>
      <c r="AC588" s="36"/>
      <c r="AD588" s="36"/>
      <c r="AE588" s="36"/>
      <c r="AR588" s="193" t="s">
        <v>330</v>
      </c>
      <c r="AT588" s="193" t="s">
        <v>326</v>
      </c>
      <c r="AU588" s="193" t="s">
        <v>87</v>
      </c>
      <c r="AY588" s="19" t="s">
        <v>324</v>
      </c>
      <c r="BE588" s="194">
        <f>IF(N588="základní",J588,0)</f>
        <v>0</v>
      </c>
      <c r="BF588" s="194">
        <f>IF(N588="snížená",J588,0)</f>
        <v>0</v>
      </c>
      <c r="BG588" s="194">
        <f>IF(N588="zákl. přenesená",J588,0)</f>
        <v>0</v>
      </c>
      <c r="BH588" s="194">
        <f>IF(N588="sníž. přenesená",J588,0)</f>
        <v>0</v>
      </c>
      <c r="BI588" s="194">
        <f>IF(N588="nulová",J588,0)</f>
        <v>0</v>
      </c>
      <c r="BJ588" s="19" t="s">
        <v>84</v>
      </c>
      <c r="BK588" s="194">
        <f>ROUND(I588*H588,2)</f>
        <v>0</v>
      </c>
      <c r="BL588" s="19" t="s">
        <v>330</v>
      </c>
      <c r="BM588" s="193" t="s">
        <v>2692</v>
      </c>
    </row>
    <row r="589" spans="1:65" s="2" customFormat="1" ht="11.25">
      <c r="A589" s="36"/>
      <c r="B589" s="37"/>
      <c r="C589" s="38"/>
      <c r="D589" s="195" t="s">
        <v>332</v>
      </c>
      <c r="E589" s="38"/>
      <c r="F589" s="196" t="s">
        <v>2693</v>
      </c>
      <c r="G589" s="38"/>
      <c r="H589" s="38"/>
      <c r="I589" s="197"/>
      <c r="J589" s="38"/>
      <c r="K589" s="38"/>
      <c r="L589" s="41"/>
      <c r="M589" s="198"/>
      <c r="N589" s="199"/>
      <c r="O589" s="66"/>
      <c r="P589" s="66"/>
      <c r="Q589" s="66"/>
      <c r="R589" s="66"/>
      <c r="S589" s="66"/>
      <c r="T589" s="67"/>
      <c r="U589" s="36"/>
      <c r="V589" s="36"/>
      <c r="W589" s="36"/>
      <c r="X589" s="36"/>
      <c r="Y589" s="36"/>
      <c r="Z589" s="36"/>
      <c r="AA589" s="36"/>
      <c r="AB589" s="36"/>
      <c r="AC589" s="36"/>
      <c r="AD589" s="36"/>
      <c r="AE589" s="36"/>
      <c r="AT589" s="19" t="s">
        <v>332</v>
      </c>
      <c r="AU589" s="19" t="s">
        <v>87</v>
      </c>
    </row>
    <row r="590" spans="1:65" s="13" customFormat="1" ht="11.25">
      <c r="B590" s="201"/>
      <c r="C590" s="202"/>
      <c r="D590" s="195" t="s">
        <v>336</v>
      </c>
      <c r="E590" s="203" t="s">
        <v>19</v>
      </c>
      <c r="F590" s="204" t="s">
        <v>2229</v>
      </c>
      <c r="G590" s="202"/>
      <c r="H590" s="205">
        <v>83.863</v>
      </c>
      <c r="I590" s="206"/>
      <c r="J590" s="202"/>
      <c r="K590" s="202"/>
      <c r="L590" s="207"/>
      <c r="M590" s="208"/>
      <c r="N590" s="209"/>
      <c r="O590" s="209"/>
      <c r="P590" s="209"/>
      <c r="Q590" s="209"/>
      <c r="R590" s="209"/>
      <c r="S590" s="209"/>
      <c r="T590" s="210"/>
      <c r="AT590" s="211" t="s">
        <v>336</v>
      </c>
      <c r="AU590" s="211" t="s">
        <v>87</v>
      </c>
      <c r="AV590" s="13" t="s">
        <v>87</v>
      </c>
      <c r="AW590" s="13" t="s">
        <v>37</v>
      </c>
      <c r="AX590" s="13" t="s">
        <v>84</v>
      </c>
      <c r="AY590" s="211" t="s">
        <v>324</v>
      </c>
    </row>
    <row r="591" spans="1:65" s="2" customFormat="1" ht="14.45" customHeight="1">
      <c r="A591" s="36"/>
      <c r="B591" s="37"/>
      <c r="C591" s="182" t="s">
        <v>1069</v>
      </c>
      <c r="D591" s="182" t="s">
        <v>326</v>
      </c>
      <c r="E591" s="183" t="s">
        <v>2694</v>
      </c>
      <c r="F591" s="184" t="s">
        <v>2695</v>
      </c>
      <c r="G591" s="185" t="s">
        <v>135</v>
      </c>
      <c r="H591" s="186">
        <v>83.863</v>
      </c>
      <c r="I591" s="187"/>
      <c r="J591" s="188">
        <f>ROUND(I591*H591,2)</f>
        <v>0</v>
      </c>
      <c r="K591" s="184" t="s">
        <v>19</v>
      </c>
      <c r="L591" s="41"/>
      <c r="M591" s="189" t="s">
        <v>19</v>
      </c>
      <c r="N591" s="190" t="s">
        <v>47</v>
      </c>
      <c r="O591" s="66"/>
      <c r="P591" s="191">
        <f>O591*H591</f>
        <v>0</v>
      </c>
      <c r="Q591" s="191">
        <v>0</v>
      </c>
      <c r="R591" s="191">
        <f>Q591*H591</f>
        <v>0</v>
      </c>
      <c r="S591" s="191">
        <v>0</v>
      </c>
      <c r="T591" s="192">
        <f>S591*H591</f>
        <v>0</v>
      </c>
      <c r="U591" s="36"/>
      <c r="V591" s="36"/>
      <c r="W591" s="36"/>
      <c r="X591" s="36"/>
      <c r="Y591" s="36"/>
      <c r="Z591" s="36"/>
      <c r="AA591" s="36"/>
      <c r="AB591" s="36"/>
      <c r="AC591" s="36"/>
      <c r="AD591" s="36"/>
      <c r="AE591" s="36"/>
      <c r="AR591" s="193" t="s">
        <v>330</v>
      </c>
      <c r="AT591" s="193" t="s">
        <v>326</v>
      </c>
      <c r="AU591" s="193" t="s">
        <v>87</v>
      </c>
      <c r="AY591" s="19" t="s">
        <v>324</v>
      </c>
      <c r="BE591" s="194">
        <f>IF(N591="základní",J591,0)</f>
        <v>0</v>
      </c>
      <c r="BF591" s="194">
        <f>IF(N591="snížená",J591,0)</f>
        <v>0</v>
      </c>
      <c r="BG591" s="194">
        <f>IF(N591="zákl. přenesená",J591,0)</f>
        <v>0</v>
      </c>
      <c r="BH591" s="194">
        <f>IF(N591="sníž. přenesená",J591,0)</f>
        <v>0</v>
      </c>
      <c r="BI591" s="194">
        <f>IF(N591="nulová",J591,0)</f>
        <v>0</v>
      </c>
      <c r="BJ591" s="19" t="s">
        <v>84</v>
      </c>
      <c r="BK591" s="194">
        <f>ROUND(I591*H591,2)</f>
        <v>0</v>
      </c>
      <c r="BL591" s="19" t="s">
        <v>330</v>
      </c>
      <c r="BM591" s="193" t="s">
        <v>2696</v>
      </c>
    </row>
    <row r="592" spans="1:65" s="2" customFormat="1" ht="29.25">
      <c r="A592" s="36"/>
      <c r="B592" s="37"/>
      <c r="C592" s="38"/>
      <c r="D592" s="195" t="s">
        <v>332</v>
      </c>
      <c r="E592" s="38"/>
      <c r="F592" s="196" t="s">
        <v>2697</v>
      </c>
      <c r="G592" s="38"/>
      <c r="H592" s="38"/>
      <c r="I592" s="197"/>
      <c r="J592" s="38"/>
      <c r="K592" s="38"/>
      <c r="L592" s="41"/>
      <c r="M592" s="198"/>
      <c r="N592" s="199"/>
      <c r="O592" s="66"/>
      <c r="P592" s="66"/>
      <c r="Q592" s="66"/>
      <c r="R592" s="66"/>
      <c r="S592" s="66"/>
      <c r="T592" s="67"/>
      <c r="U592" s="36"/>
      <c r="V592" s="36"/>
      <c r="W592" s="36"/>
      <c r="X592" s="36"/>
      <c r="Y592" s="36"/>
      <c r="Z592" s="36"/>
      <c r="AA592" s="36"/>
      <c r="AB592" s="36"/>
      <c r="AC592" s="36"/>
      <c r="AD592" s="36"/>
      <c r="AE592" s="36"/>
      <c r="AT592" s="19" t="s">
        <v>332</v>
      </c>
      <c r="AU592" s="19" t="s">
        <v>87</v>
      </c>
    </row>
    <row r="593" spans="1:65" s="13" customFormat="1" ht="11.25">
      <c r="B593" s="201"/>
      <c r="C593" s="202"/>
      <c r="D593" s="195" t="s">
        <v>336</v>
      </c>
      <c r="E593" s="203" t="s">
        <v>19</v>
      </c>
      <c r="F593" s="204" t="s">
        <v>2229</v>
      </c>
      <c r="G593" s="202"/>
      <c r="H593" s="205">
        <v>83.863</v>
      </c>
      <c r="I593" s="206"/>
      <c r="J593" s="202"/>
      <c r="K593" s="202"/>
      <c r="L593" s="207"/>
      <c r="M593" s="208"/>
      <c r="N593" s="209"/>
      <c r="O593" s="209"/>
      <c r="P593" s="209"/>
      <c r="Q593" s="209"/>
      <c r="R593" s="209"/>
      <c r="S593" s="209"/>
      <c r="T593" s="210"/>
      <c r="AT593" s="211" t="s">
        <v>336</v>
      </c>
      <c r="AU593" s="211" t="s">
        <v>87</v>
      </c>
      <c r="AV593" s="13" t="s">
        <v>87</v>
      </c>
      <c r="AW593" s="13" t="s">
        <v>37</v>
      </c>
      <c r="AX593" s="13" t="s">
        <v>84</v>
      </c>
      <c r="AY593" s="211" t="s">
        <v>324</v>
      </c>
    </row>
    <row r="594" spans="1:65" s="12" customFormat="1" ht="22.9" customHeight="1">
      <c r="B594" s="166"/>
      <c r="C594" s="167"/>
      <c r="D594" s="168" t="s">
        <v>75</v>
      </c>
      <c r="E594" s="180" t="s">
        <v>343</v>
      </c>
      <c r="F594" s="180" t="s">
        <v>938</v>
      </c>
      <c r="G594" s="167"/>
      <c r="H594" s="167"/>
      <c r="I594" s="170"/>
      <c r="J594" s="181">
        <f>BK594</f>
        <v>0</v>
      </c>
      <c r="K594" s="167"/>
      <c r="L594" s="172"/>
      <c r="M594" s="173"/>
      <c r="N594" s="174"/>
      <c r="O594" s="174"/>
      <c r="P594" s="175">
        <f>SUM(P595:P1091)</f>
        <v>0</v>
      </c>
      <c r="Q594" s="174"/>
      <c r="R594" s="175">
        <f>SUM(R595:R1091)</f>
        <v>316.58161202999997</v>
      </c>
      <c r="S594" s="174"/>
      <c r="T594" s="176">
        <f>SUM(T595:T1091)</f>
        <v>0</v>
      </c>
      <c r="AR594" s="177" t="s">
        <v>84</v>
      </c>
      <c r="AT594" s="178" t="s">
        <v>75</v>
      </c>
      <c r="AU594" s="178" t="s">
        <v>84</v>
      </c>
      <c r="AY594" s="177" t="s">
        <v>324</v>
      </c>
      <c r="BK594" s="179">
        <f>SUM(BK595:BK1091)</f>
        <v>0</v>
      </c>
    </row>
    <row r="595" spans="1:65" s="2" customFormat="1" ht="14.45" customHeight="1">
      <c r="A595" s="36"/>
      <c r="B595" s="37"/>
      <c r="C595" s="182" t="s">
        <v>1075</v>
      </c>
      <c r="D595" s="182" t="s">
        <v>326</v>
      </c>
      <c r="E595" s="183" t="s">
        <v>955</v>
      </c>
      <c r="F595" s="184" t="s">
        <v>949</v>
      </c>
      <c r="G595" s="185" t="s">
        <v>152</v>
      </c>
      <c r="H595" s="186">
        <v>11.288</v>
      </c>
      <c r="I595" s="187"/>
      <c r="J595" s="188">
        <f>ROUND(I595*H595,2)</f>
        <v>0</v>
      </c>
      <c r="K595" s="184" t="s">
        <v>329</v>
      </c>
      <c r="L595" s="41"/>
      <c r="M595" s="189" t="s">
        <v>19</v>
      </c>
      <c r="N595" s="190" t="s">
        <v>47</v>
      </c>
      <c r="O595" s="66"/>
      <c r="P595" s="191">
        <f>O595*H595</f>
        <v>0</v>
      </c>
      <c r="Q595" s="191">
        <v>3.11388</v>
      </c>
      <c r="R595" s="191">
        <f>Q595*H595</f>
        <v>35.149477439999998</v>
      </c>
      <c r="S595" s="191">
        <v>0</v>
      </c>
      <c r="T595" s="192">
        <f>S595*H595</f>
        <v>0</v>
      </c>
      <c r="U595" s="36"/>
      <c r="V595" s="36"/>
      <c r="W595" s="36"/>
      <c r="X595" s="36"/>
      <c r="Y595" s="36"/>
      <c r="Z595" s="36"/>
      <c r="AA595" s="36"/>
      <c r="AB595" s="36"/>
      <c r="AC595" s="36"/>
      <c r="AD595" s="36"/>
      <c r="AE595" s="36"/>
      <c r="AR595" s="193" t="s">
        <v>330</v>
      </c>
      <c r="AT595" s="193" t="s">
        <v>326</v>
      </c>
      <c r="AU595" s="193" t="s">
        <v>87</v>
      </c>
      <c r="AY595" s="19" t="s">
        <v>324</v>
      </c>
      <c r="BE595" s="194">
        <f>IF(N595="základní",J595,0)</f>
        <v>0</v>
      </c>
      <c r="BF595" s="194">
        <f>IF(N595="snížená",J595,0)</f>
        <v>0</v>
      </c>
      <c r="BG595" s="194">
        <f>IF(N595="zákl. přenesená",J595,0)</f>
        <v>0</v>
      </c>
      <c r="BH595" s="194">
        <f>IF(N595="sníž. přenesená",J595,0)</f>
        <v>0</v>
      </c>
      <c r="BI595" s="194">
        <f>IF(N595="nulová",J595,0)</f>
        <v>0</v>
      </c>
      <c r="BJ595" s="19" t="s">
        <v>84</v>
      </c>
      <c r="BK595" s="194">
        <f>ROUND(I595*H595,2)</f>
        <v>0</v>
      </c>
      <c r="BL595" s="19" t="s">
        <v>330</v>
      </c>
      <c r="BM595" s="193" t="s">
        <v>2698</v>
      </c>
    </row>
    <row r="596" spans="1:65" s="2" customFormat="1" ht="29.25">
      <c r="A596" s="36"/>
      <c r="B596" s="37"/>
      <c r="C596" s="38"/>
      <c r="D596" s="195" t="s">
        <v>332</v>
      </c>
      <c r="E596" s="38"/>
      <c r="F596" s="196" t="s">
        <v>951</v>
      </c>
      <c r="G596" s="38"/>
      <c r="H596" s="38"/>
      <c r="I596" s="197"/>
      <c r="J596" s="38"/>
      <c r="K596" s="38"/>
      <c r="L596" s="41"/>
      <c r="M596" s="198"/>
      <c r="N596" s="199"/>
      <c r="O596" s="66"/>
      <c r="P596" s="66"/>
      <c r="Q596" s="66"/>
      <c r="R596" s="66"/>
      <c r="S596" s="66"/>
      <c r="T596" s="67"/>
      <c r="U596" s="36"/>
      <c r="V596" s="36"/>
      <c r="W596" s="36"/>
      <c r="X596" s="36"/>
      <c r="Y596" s="36"/>
      <c r="Z596" s="36"/>
      <c r="AA596" s="36"/>
      <c r="AB596" s="36"/>
      <c r="AC596" s="36"/>
      <c r="AD596" s="36"/>
      <c r="AE596" s="36"/>
      <c r="AT596" s="19" t="s">
        <v>332</v>
      </c>
      <c r="AU596" s="19" t="s">
        <v>87</v>
      </c>
    </row>
    <row r="597" spans="1:65" s="2" customFormat="1" ht="48.75">
      <c r="A597" s="36"/>
      <c r="B597" s="37"/>
      <c r="C597" s="38"/>
      <c r="D597" s="195" t="s">
        <v>334</v>
      </c>
      <c r="E597" s="38"/>
      <c r="F597" s="200" t="s">
        <v>944</v>
      </c>
      <c r="G597" s="38"/>
      <c r="H597" s="38"/>
      <c r="I597" s="197"/>
      <c r="J597" s="38"/>
      <c r="K597" s="38"/>
      <c r="L597" s="41"/>
      <c r="M597" s="198"/>
      <c r="N597" s="199"/>
      <c r="O597" s="66"/>
      <c r="P597" s="66"/>
      <c r="Q597" s="66"/>
      <c r="R597" s="66"/>
      <c r="S597" s="66"/>
      <c r="T597" s="67"/>
      <c r="U597" s="36"/>
      <c r="V597" s="36"/>
      <c r="W597" s="36"/>
      <c r="X597" s="36"/>
      <c r="Y597" s="36"/>
      <c r="Z597" s="36"/>
      <c r="AA597" s="36"/>
      <c r="AB597" s="36"/>
      <c r="AC597" s="36"/>
      <c r="AD597" s="36"/>
      <c r="AE597" s="36"/>
      <c r="AT597" s="19" t="s">
        <v>334</v>
      </c>
      <c r="AU597" s="19" t="s">
        <v>87</v>
      </c>
    </row>
    <row r="598" spans="1:65" s="2" customFormat="1" ht="48.75">
      <c r="A598" s="36"/>
      <c r="B598" s="37"/>
      <c r="C598" s="38"/>
      <c r="D598" s="195" t="s">
        <v>727</v>
      </c>
      <c r="E598" s="38"/>
      <c r="F598" s="200" t="s">
        <v>957</v>
      </c>
      <c r="G598" s="38"/>
      <c r="H598" s="38"/>
      <c r="I598" s="197"/>
      <c r="J598" s="38"/>
      <c r="K598" s="38"/>
      <c r="L598" s="41"/>
      <c r="M598" s="198"/>
      <c r="N598" s="199"/>
      <c r="O598" s="66"/>
      <c r="P598" s="66"/>
      <c r="Q598" s="66"/>
      <c r="R598" s="66"/>
      <c r="S598" s="66"/>
      <c r="T598" s="67"/>
      <c r="U598" s="36"/>
      <c r="V598" s="36"/>
      <c r="W598" s="36"/>
      <c r="X598" s="36"/>
      <c r="Y598" s="36"/>
      <c r="Z598" s="36"/>
      <c r="AA598" s="36"/>
      <c r="AB598" s="36"/>
      <c r="AC598" s="36"/>
      <c r="AD598" s="36"/>
      <c r="AE598" s="36"/>
      <c r="AT598" s="19" t="s">
        <v>727</v>
      </c>
      <c r="AU598" s="19" t="s">
        <v>87</v>
      </c>
    </row>
    <row r="599" spans="1:65" s="15" customFormat="1" ht="11.25">
      <c r="B599" s="223"/>
      <c r="C599" s="224"/>
      <c r="D599" s="195" t="s">
        <v>336</v>
      </c>
      <c r="E599" s="225" t="s">
        <v>19</v>
      </c>
      <c r="F599" s="226" t="s">
        <v>2699</v>
      </c>
      <c r="G599" s="224"/>
      <c r="H599" s="225" t="s">
        <v>19</v>
      </c>
      <c r="I599" s="227"/>
      <c r="J599" s="224"/>
      <c r="K599" s="224"/>
      <c r="L599" s="228"/>
      <c r="M599" s="229"/>
      <c r="N599" s="230"/>
      <c r="O599" s="230"/>
      <c r="P599" s="230"/>
      <c r="Q599" s="230"/>
      <c r="R599" s="230"/>
      <c r="S599" s="230"/>
      <c r="T599" s="231"/>
      <c r="AT599" s="232" t="s">
        <v>336</v>
      </c>
      <c r="AU599" s="232" t="s">
        <v>87</v>
      </c>
      <c r="AV599" s="15" t="s">
        <v>84</v>
      </c>
      <c r="AW599" s="15" t="s">
        <v>37</v>
      </c>
      <c r="AX599" s="15" t="s">
        <v>76</v>
      </c>
      <c r="AY599" s="232" t="s">
        <v>324</v>
      </c>
    </row>
    <row r="600" spans="1:65" s="13" customFormat="1" ht="11.25">
      <c r="B600" s="201"/>
      <c r="C600" s="202"/>
      <c r="D600" s="195" t="s">
        <v>336</v>
      </c>
      <c r="E600" s="203" t="s">
        <v>19</v>
      </c>
      <c r="F600" s="204" t="s">
        <v>2700</v>
      </c>
      <c r="G600" s="202"/>
      <c r="H600" s="205">
        <v>11.288</v>
      </c>
      <c r="I600" s="206"/>
      <c r="J600" s="202"/>
      <c r="K600" s="202"/>
      <c r="L600" s="207"/>
      <c r="M600" s="208"/>
      <c r="N600" s="209"/>
      <c r="O600" s="209"/>
      <c r="P600" s="209"/>
      <c r="Q600" s="209"/>
      <c r="R600" s="209"/>
      <c r="S600" s="209"/>
      <c r="T600" s="210"/>
      <c r="AT600" s="211" t="s">
        <v>336</v>
      </c>
      <c r="AU600" s="211" t="s">
        <v>87</v>
      </c>
      <c r="AV600" s="13" t="s">
        <v>87</v>
      </c>
      <c r="AW600" s="13" t="s">
        <v>37</v>
      </c>
      <c r="AX600" s="13" t="s">
        <v>84</v>
      </c>
      <c r="AY600" s="211" t="s">
        <v>324</v>
      </c>
    </row>
    <row r="601" spans="1:65" s="2" customFormat="1" ht="14.45" customHeight="1">
      <c r="A601" s="36"/>
      <c r="B601" s="37"/>
      <c r="C601" s="182" t="s">
        <v>1103</v>
      </c>
      <c r="D601" s="182" t="s">
        <v>326</v>
      </c>
      <c r="E601" s="183" t="s">
        <v>973</v>
      </c>
      <c r="F601" s="184" t="s">
        <v>974</v>
      </c>
      <c r="G601" s="185" t="s">
        <v>152</v>
      </c>
      <c r="H601" s="186">
        <v>38.308</v>
      </c>
      <c r="I601" s="187"/>
      <c r="J601" s="188">
        <f>ROUND(I601*H601,2)</f>
        <v>0</v>
      </c>
      <c r="K601" s="184" t="s">
        <v>329</v>
      </c>
      <c r="L601" s="41"/>
      <c r="M601" s="189" t="s">
        <v>19</v>
      </c>
      <c r="N601" s="190" t="s">
        <v>47</v>
      </c>
      <c r="O601" s="66"/>
      <c r="P601" s="191">
        <f>O601*H601</f>
        <v>0</v>
      </c>
      <c r="Q601" s="191">
        <v>0.36037999999999998</v>
      </c>
      <c r="R601" s="191">
        <f>Q601*H601</f>
        <v>13.805437039999999</v>
      </c>
      <c r="S601" s="191">
        <v>0</v>
      </c>
      <c r="T601" s="192">
        <f>S601*H601</f>
        <v>0</v>
      </c>
      <c r="U601" s="36"/>
      <c r="V601" s="36"/>
      <c r="W601" s="36"/>
      <c r="X601" s="36"/>
      <c r="Y601" s="36"/>
      <c r="Z601" s="36"/>
      <c r="AA601" s="36"/>
      <c r="AB601" s="36"/>
      <c r="AC601" s="36"/>
      <c r="AD601" s="36"/>
      <c r="AE601" s="36"/>
      <c r="AR601" s="193" t="s">
        <v>330</v>
      </c>
      <c r="AT601" s="193" t="s">
        <v>326</v>
      </c>
      <c r="AU601" s="193" t="s">
        <v>87</v>
      </c>
      <c r="AY601" s="19" t="s">
        <v>324</v>
      </c>
      <c r="BE601" s="194">
        <f>IF(N601="základní",J601,0)</f>
        <v>0</v>
      </c>
      <c r="BF601" s="194">
        <f>IF(N601="snížená",J601,0)</f>
        <v>0</v>
      </c>
      <c r="BG601" s="194">
        <f>IF(N601="zákl. přenesená",J601,0)</f>
        <v>0</v>
      </c>
      <c r="BH601" s="194">
        <f>IF(N601="sníž. přenesená",J601,0)</f>
        <v>0</v>
      </c>
      <c r="BI601" s="194">
        <f>IF(N601="nulová",J601,0)</f>
        <v>0</v>
      </c>
      <c r="BJ601" s="19" t="s">
        <v>84</v>
      </c>
      <c r="BK601" s="194">
        <f>ROUND(I601*H601,2)</f>
        <v>0</v>
      </c>
      <c r="BL601" s="19" t="s">
        <v>330</v>
      </c>
      <c r="BM601" s="193" t="s">
        <v>2701</v>
      </c>
    </row>
    <row r="602" spans="1:65" s="2" customFormat="1" ht="29.25">
      <c r="A602" s="36"/>
      <c r="B602" s="37"/>
      <c r="C602" s="38"/>
      <c r="D602" s="195" t="s">
        <v>332</v>
      </c>
      <c r="E602" s="38"/>
      <c r="F602" s="196" t="s">
        <v>976</v>
      </c>
      <c r="G602" s="38"/>
      <c r="H602" s="38"/>
      <c r="I602" s="197"/>
      <c r="J602" s="38"/>
      <c r="K602" s="38"/>
      <c r="L602" s="41"/>
      <c r="M602" s="198"/>
      <c r="N602" s="199"/>
      <c r="O602" s="66"/>
      <c r="P602" s="66"/>
      <c r="Q602" s="66"/>
      <c r="R602" s="66"/>
      <c r="S602" s="66"/>
      <c r="T602" s="67"/>
      <c r="U602" s="36"/>
      <c r="V602" s="36"/>
      <c r="W602" s="36"/>
      <c r="X602" s="36"/>
      <c r="Y602" s="36"/>
      <c r="Z602" s="36"/>
      <c r="AA602" s="36"/>
      <c r="AB602" s="36"/>
      <c r="AC602" s="36"/>
      <c r="AD602" s="36"/>
      <c r="AE602" s="36"/>
      <c r="AT602" s="19" t="s">
        <v>332</v>
      </c>
      <c r="AU602" s="19" t="s">
        <v>87</v>
      </c>
    </row>
    <row r="603" spans="1:65" s="2" customFormat="1" ht="126.75">
      <c r="A603" s="36"/>
      <c r="B603" s="37"/>
      <c r="C603" s="38"/>
      <c r="D603" s="195" t="s">
        <v>334</v>
      </c>
      <c r="E603" s="38"/>
      <c r="F603" s="200" t="s">
        <v>977</v>
      </c>
      <c r="G603" s="38"/>
      <c r="H603" s="38"/>
      <c r="I603" s="197"/>
      <c r="J603" s="38"/>
      <c r="K603" s="38"/>
      <c r="L603" s="41"/>
      <c r="M603" s="198"/>
      <c r="N603" s="199"/>
      <c r="O603" s="66"/>
      <c r="P603" s="66"/>
      <c r="Q603" s="66"/>
      <c r="R603" s="66"/>
      <c r="S603" s="66"/>
      <c r="T603" s="67"/>
      <c r="U603" s="36"/>
      <c r="V603" s="36"/>
      <c r="W603" s="36"/>
      <c r="X603" s="36"/>
      <c r="Y603" s="36"/>
      <c r="Z603" s="36"/>
      <c r="AA603" s="36"/>
      <c r="AB603" s="36"/>
      <c r="AC603" s="36"/>
      <c r="AD603" s="36"/>
      <c r="AE603" s="36"/>
      <c r="AT603" s="19" t="s">
        <v>334</v>
      </c>
      <c r="AU603" s="19" t="s">
        <v>87</v>
      </c>
    </row>
    <row r="604" spans="1:65" s="2" customFormat="1" ht="107.25">
      <c r="A604" s="36"/>
      <c r="B604" s="37"/>
      <c r="C604" s="38"/>
      <c r="D604" s="195" t="s">
        <v>727</v>
      </c>
      <c r="E604" s="38"/>
      <c r="F604" s="200" t="s">
        <v>2702</v>
      </c>
      <c r="G604" s="38"/>
      <c r="H604" s="38"/>
      <c r="I604" s="197"/>
      <c r="J604" s="38"/>
      <c r="K604" s="38"/>
      <c r="L604" s="41"/>
      <c r="M604" s="198"/>
      <c r="N604" s="199"/>
      <c r="O604" s="66"/>
      <c r="P604" s="66"/>
      <c r="Q604" s="66"/>
      <c r="R604" s="66"/>
      <c r="S604" s="66"/>
      <c r="T604" s="67"/>
      <c r="U604" s="36"/>
      <c r="V604" s="36"/>
      <c r="W604" s="36"/>
      <c r="X604" s="36"/>
      <c r="Y604" s="36"/>
      <c r="Z604" s="36"/>
      <c r="AA604" s="36"/>
      <c r="AB604" s="36"/>
      <c r="AC604" s="36"/>
      <c r="AD604" s="36"/>
      <c r="AE604" s="36"/>
      <c r="AT604" s="19" t="s">
        <v>727</v>
      </c>
      <c r="AU604" s="19" t="s">
        <v>87</v>
      </c>
    </row>
    <row r="605" spans="1:65" s="15" customFormat="1" ht="11.25">
      <c r="B605" s="223"/>
      <c r="C605" s="224"/>
      <c r="D605" s="195" t="s">
        <v>336</v>
      </c>
      <c r="E605" s="225" t="s">
        <v>19</v>
      </c>
      <c r="F605" s="226" t="s">
        <v>2703</v>
      </c>
      <c r="G605" s="224"/>
      <c r="H605" s="225" t="s">
        <v>19</v>
      </c>
      <c r="I605" s="227"/>
      <c r="J605" s="224"/>
      <c r="K605" s="224"/>
      <c r="L605" s="228"/>
      <c r="M605" s="229"/>
      <c r="N605" s="230"/>
      <c r="O605" s="230"/>
      <c r="P605" s="230"/>
      <c r="Q605" s="230"/>
      <c r="R605" s="230"/>
      <c r="S605" s="230"/>
      <c r="T605" s="231"/>
      <c r="AT605" s="232" t="s">
        <v>336</v>
      </c>
      <c r="AU605" s="232" t="s">
        <v>87</v>
      </c>
      <c r="AV605" s="15" t="s">
        <v>84</v>
      </c>
      <c r="AW605" s="15" t="s">
        <v>37</v>
      </c>
      <c r="AX605" s="15" t="s">
        <v>76</v>
      </c>
      <c r="AY605" s="232" t="s">
        <v>324</v>
      </c>
    </row>
    <row r="606" spans="1:65" s="13" customFormat="1" ht="11.25">
      <c r="B606" s="201"/>
      <c r="C606" s="202"/>
      <c r="D606" s="195" t="s">
        <v>336</v>
      </c>
      <c r="E606" s="203" t="s">
        <v>19</v>
      </c>
      <c r="F606" s="204" t="s">
        <v>2704</v>
      </c>
      <c r="G606" s="202"/>
      <c r="H606" s="205">
        <v>2.1349999999999998</v>
      </c>
      <c r="I606" s="206"/>
      <c r="J606" s="202"/>
      <c r="K606" s="202"/>
      <c r="L606" s="207"/>
      <c r="M606" s="208"/>
      <c r="N606" s="209"/>
      <c r="O606" s="209"/>
      <c r="P606" s="209"/>
      <c r="Q606" s="209"/>
      <c r="R606" s="209"/>
      <c r="S606" s="209"/>
      <c r="T606" s="210"/>
      <c r="AT606" s="211" t="s">
        <v>336</v>
      </c>
      <c r="AU606" s="211" t="s">
        <v>87</v>
      </c>
      <c r="AV606" s="13" t="s">
        <v>87</v>
      </c>
      <c r="AW606" s="13" t="s">
        <v>37</v>
      </c>
      <c r="AX606" s="13" t="s">
        <v>76</v>
      </c>
      <c r="AY606" s="211" t="s">
        <v>324</v>
      </c>
    </row>
    <row r="607" spans="1:65" s="15" customFormat="1" ht="11.25">
      <c r="B607" s="223"/>
      <c r="C607" s="224"/>
      <c r="D607" s="195" t="s">
        <v>336</v>
      </c>
      <c r="E607" s="225" t="s">
        <v>19</v>
      </c>
      <c r="F607" s="226" t="s">
        <v>2705</v>
      </c>
      <c r="G607" s="224"/>
      <c r="H607" s="225" t="s">
        <v>19</v>
      </c>
      <c r="I607" s="227"/>
      <c r="J607" s="224"/>
      <c r="K607" s="224"/>
      <c r="L607" s="228"/>
      <c r="M607" s="229"/>
      <c r="N607" s="230"/>
      <c r="O607" s="230"/>
      <c r="P607" s="230"/>
      <c r="Q607" s="230"/>
      <c r="R607" s="230"/>
      <c r="S607" s="230"/>
      <c r="T607" s="231"/>
      <c r="AT607" s="232" t="s">
        <v>336</v>
      </c>
      <c r="AU607" s="232" t="s">
        <v>87</v>
      </c>
      <c r="AV607" s="15" t="s">
        <v>84</v>
      </c>
      <c r="AW607" s="15" t="s">
        <v>37</v>
      </c>
      <c r="AX607" s="15" t="s">
        <v>76</v>
      </c>
      <c r="AY607" s="232" t="s">
        <v>324</v>
      </c>
    </row>
    <row r="608" spans="1:65" s="13" customFormat="1" ht="11.25">
      <c r="B608" s="201"/>
      <c r="C608" s="202"/>
      <c r="D608" s="195" t="s">
        <v>336</v>
      </c>
      <c r="E608" s="203" t="s">
        <v>19</v>
      </c>
      <c r="F608" s="204" t="s">
        <v>2706</v>
      </c>
      <c r="G608" s="202"/>
      <c r="H608" s="205">
        <v>24.1</v>
      </c>
      <c r="I608" s="206"/>
      <c r="J608" s="202"/>
      <c r="K608" s="202"/>
      <c r="L608" s="207"/>
      <c r="M608" s="208"/>
      <c r="N608" s="209"/>
      <c r="O608" s="209"/>
      <c r="P608" s="209"/>
      <c r="Q608" s="209"/>
      <c r="R608" s="209"/>
      <c r="S608" s="209"/>
      <c r="T608" s="210"/>
      <c r="AT608" s="211" t="s">
        <v>336</v>
      </c>
      <c r="AU608" s="211" t="s">
        <v>87</v>
      </c>
      <c r="AV608" s="13" t="s">
        <v>87</v>
      </c>
      <c r="AW608" s="13" t="s">
        <v>37</v>
      </c>
      <c r="AX608" s="13" t="s">
        <v>76</v>
      </c>
      <c r="AY608" s="211" t="s">
        <v>324</v>
      </c>
    </row>
    <row r="609" spans="1:65" s="15" customFormat="1" ht="11.25">
      <c r="B609" s="223"/>
      <c r="C609" s="224"/>
      <c r="D609" s="195" t="s">
        <v>336</v>
      </c>
      <c r="E609" s="225" t="s">
        <v>19</v>
      </c>
      <c r="F609" s="226" t="s">
        <v>2707</v>
      </c>
      <c r="G609" s="224"/>
      <c r="H609" s="225" t="s">
        <v>19</v>
      </c>
      <c r="I609" s="227"/>
      <c r="J609" s="224"/>
      <c r="K609" s="224"/>
      <c r="L609" s="228"/>
      <c r="M609" s="229"/>
      <c r="N609" s="230"/>
      <c r="O609" s="230"/>
      <c r="P609" s="230"/>
      <c r="Q609" s="230"/>
      <c r="R609" s="230"/>
      <c r="S609" s="230"/>
      <c r="T609" s="231"/>
      <c r="AT609" s="232" t="s">
        <v>336</v>
      </c>
      <c r="AU609" s="232" t="s">
        <v>87</v>
      </c>
      <c r="AV609" s="15" t="s">
        <v>84</v>
      </c>
      <c r="AW609" s="15" t="s">
        <v>37</v>
      </c>
      <c r="AX609" s="15" t="s">
        <v>76</v>
      </c>
      <c r="AY609" s="232" t="s">
        <v>324</v>
      </c>
    </row>
    <row r="610" spans="1:65" s="13" customFormat="1" ht="11.25">
      <c r="B610" s="201"/>
      <c r="C610" s="202"/>
      <c r="D610" s="195" t="s">
        <v>336</v>
      </c>
      <c r="E610" s="203" t="s">
        <v>19</v>
      </c>
      <c r="F610" s="204" t="s">
        <v>2708</v>
      </c>
      <c r="G610" s="202"/>
      <c r="H610" s="205">
        <v>10.25</v>
      </c>
      <c r="I610" s="206"/>
      <c r="J610" s="202"/>
      <c r="K610" s="202"/>
      <c r="L610" s="207"/>
      <c r="M610" s="208"/>
      <c r="N610" s="209"/>
      <c r="O610" s="209"/>
      <c r="P610" s="209"/>
      <c r="Q610" s="209"/>
      <c r="R610" s="209"/>
      <c r="S610" s="209"/>
      <c r="T610" s="210"/>
      <c r="AT610" s="211" t="s">
        <v>336</v>
      </c>
      <c r="AU610" s="211" t="s">
        <v>87</v>
      </c>
      <c r="AV610" s="13" t="s">
        <v>87</v>
      </c>
      <c r="AW610" s="13" t="s">
        <v>37</v>
      </c>
      <c r="AX610" s="13" t="s">
        <v>76</v>
      </c>
      <c r="AY610" s="211" t="s">
        <v>324</v>
      </c>
    </row>
    <row r="611" spans="1:65" s="15" customFormat="1" ht="11.25">
      <c r="B611" s="223"/>
      <c r="C611" s="224"/>
      <c r="D611" s="195" t="s">
        <v>336</v>
      </c>
      <c r="E611" s="225" t="s">
        <v>19</v>
      </c>
      <c r="F611" s="226" t="s">
        <v>2709</v>
      </c>
      <c r="G611" s="224"/>
      <c r="H611" s="225" t="s">
        <v>19</v>
      </c>
      <c r="I611" s="227"/>
      <c r="J611" s="224"/>
      <c r="K611" s="224"/>
      <c r="L611" s="228"/>
      <c r="M611" s="229"/>
      <c r="N611" s="230"/>
      <c r="O611" s="230"/>
      <c r="P611" s="230"/>
      <c r="Q611" s="230"/>
      <c r="R611" s="230"/>
      <c r="S611" s="230"/>
      <c r="T611" s="231"/>
      <c r="AT611" s="232" t="s">
        <v>336</v>
      </c>
      <c r="AU611" s="232" t="s">
        <v>87</v>
      </c>
      <c r="AV611" s="15" t="s">
        <v>84</v>
      </c>
      <c r="AW611" s="15" t="s">
        <v>37</v>
      </c>
      <c r="AX611" s="15" t="s">
        <v>76</v>
      </c>
      <c r="AY611" s="232" t="s">
        <v>324</v>
      </c>
    </row>
    <row r="612" spans="1:65" s="13" customFormat="1" ht="11.25">
      <c r="B612" s="201"/>
      <c r="C612" s="202"/>
      <c r="D612" s="195" t="s">
        <v>336</v>
      </c>
      <c r="E612" s="203" t="s">
        <v>19</v>
      </c>
      <c r="F612" s="204" t="s">
        <v>2710</v>
      </c>
      <c r="G612" s="202"/>
      <c r="H612" s="205">
        <v>1.823</v>
      </c>
      <c r="I612" s="206"/>
      <c r="J612" s="202"/>
      <c r="K612" s="202"/>
      <c r="L612" s="207"/>
      <c r="M612" s="208"/>
      <c r="N612" s="209"/>
      <c r="O612" s="209"/>
      <c r="P612" s="209"/>
      <c r="Q612" s="209"/>
      <c r="R612" s="209"/>
      <c r="S612" s="209"/>
      <c r="T612" s="210"/>
      <c r="AT612" s="211" t="s">
        <v>336</v>
      </c>
      <c r="AU612" s="211" t="s">
        <v>87</v>
      </c>
      <c r="AV612" s="13" t="s">
        <v>87</v>
      </c>
      <c r="AW612" s="13" t="s">
        <v>37</v>
      </c>
      <c r="AX612" s="13" t="s">
        <v>76</v>
      </c>
      <c r="AY612" s="211" t="s">
        <v>324</v>
      </c>
    </row>
    <row r="613" spans="1:65" s="14" customFormat="1" ht="11.25">
      <c r="B613" s="212"/>
      <c r="C613" s="213"/>
      <c r="D613" s="195" t="s">
        <v>336</v>
      </c>
      <c r="E613" s="214" t="s">
        <v>19</v>
      </c>
      <c r="F613" s="215" t="s">
        <v>349</v>
      </c>
      <c r="G613" s="213"/>
      <c r="H613" s="216">
        <v>38.308</v>
      </c>
      <c r="I613" s="217"/>
      <c r="J613" s="213"/>
      <c r="K613" s="213"/>
      <c r="L613" s="218"/>
      <c r="M613" s="219"/>
      <c r="N613" s="220"/>
      <c r="O613" s="220"/>
      <c r="P613" s="220"/>
      <c r="Q613" s="220"/>
      <c r="R613" s="220"/>
      <c r="S613" s="220"/>
      <c r="T613" s="221"/>
      <c r="AT613" s="222" t="s">
        <v>336</v>
      </c>
      <c r="AU613" s="222" t="s">
        <v>87</v>
      </c>
      <c r="AV613" s="14" t="s">
        <v>330</v>
      </c>
      <c r="AW613" s="14" t="s">
        <v>37</v>
      </c>
      <c r="AX613" s="14" t="s">
        <v>84</v>
      </c>
      <c r="AY613" s="222" t="s">
        <v>324</v>
      </c>
    </row>
    <row r="614" spans="1:65" s="2" customFormat="1" ht="14.45" customHeight="1">
      <c r="A614" s="36"/>
      <c r="B614" s="37"/>
      <c r="C614" s="244" t="s">
        <v>1110</v>
      </c>
      <c r="D614" s="244" t="s">
        <v>588</v>
      </c>
      <c r="E614" s="245" t="s">
        <v>2711</v>
      </c>
      <c r="F614" s="246" t="s">
        <v>2712</v>
      </c>
      <c r="G614" s="247" t="s">
        <v>190</v>
      </c>
      <c r="H614" s="248">
        <v>12</v>
      </c>
      <c r="I614" s="249"/>
      <c r="J614" s="250">
        <f>ROUND(I614*H614,2)</f>
        <v>0</v>
      </c>
      <c r="K614" s="246" t="s">
        <v>19</v>
      </c>
      <c r="L614" s="251"/>
      <c r="M614" s="252" t="s">
        <v>19</v>
      </c>
      <c r="N614" s="253" t="s">
        <v>47</v>
      </c>
      <c r="O614" s="66"/>
      <c r="P614" s="191">
        <f>O614*H614</f>
        <v>0</v>
      </c>
      <c r="Q614" s="191">
        <v>0.33900000000000002</v>
      </c>
      <c r="R614" s="191">
        <f>Q614*H614</f>
        <v>4.0680000000000005</v>
      </c>
      <c r="S614" s="191">
        <v>0</v>
      </c>
      <c r="T614" s="192">
        <f>S614*H614</f>
        <v>0</v>
      </c>
      <c r="U614" s="36"/>
      <c r="V614" s="36"/>
      <c r="W614" s="36"/>
      <c r="X614" s="36"/>
      <c r="Y614" s="36"/>
      <c r="Z614" s="36"/>
      <c r="AA614" s="36"/>
      <c r="AB614" s="36"/>
      <c r="AC614" s="36"/>
      <c r="AD614" s="36"/>
      <c r="AE614" s="36"/>
      <c r="AR614" s="193" t="s">
        <v>378</v>
      </c>
      <c r="AT614" s="193" t="s">
        <v>588</v>
      </c>
      <c r="AU614" s="193" t="s">
        <v>87</v>
      </c>
      <c r="AY614" s="19" t="s">
        <v>324</v>
      </c>
      <c r="BE614" s="194">
        <f>IF(N614="základní",J614,0)</f>
        <v>0</v>
      </c>
      <c r="BF614" s="194">
        <f>IF(N614="snížená",J614,0)</f>
        <v>0</v>
      </c>
      <c r="BG614" s="194">
        <f>IF(N614="zákl. přenesená",J614,0)</f>
        <v>0</v>
      </c>
      <c r="BH614" s="194">
        <f>IF(N614="sníž. přenesená",J614,0)</f>
        <v>0</v>
      </c>
      <c r="BI614" s="194">
        <f>IF(N614="nulová",J614,0)</f>
        <v>0</v>
      </c>
      <c r="BJ614" s="19" t="s">
        <v>84</v>
      </c>
      <c r="BK614" s="194">
        <f>ROUND(I614*H614,2)</f>
        <v>0</v>
      </c>
      <c r="BL614" s="19" t="s">
        <v>330</v>
      </c>
      <c r="BM614" s="193" t="s">
        <v>2713</v>
      </c>
    </row>
    <row r="615" spans="1:65" s="2" customFormat="1" ht="11.25">
      <c r="A615" s="36"/>
      <c r="B615" s="37"/>
      <c r="C615" s="38"/>
      <c r="D615" s="195" t="s">
        <v>332</v>
      </c>
      <c r="E615" s="38"/>
      <c r="F615" s="196" t="s">
        <v>2712</v>
      </c>
      <c r="G615" s="38"/>
      <c r="H615" s="38"/>
      <c r="I615" s="197"/>
      <c r="J615" s="38"/>
      <c r="K615" s="38"/>
      <c r="L615" s="41"/>
      <c r="M615" s="198"/>
      <c r="N615" s="199"/>
      <c r="O615" s="66"/>
      <c r="P615" s="66"/>
      <c r="Q615" s="66"/>
      <c r="R615" s="66"/>
      <c r="S615" s="66"/>
      <c r="T615" s="67"/>
      <c r="U615" s="36"/>
      <c r="V615" s="36"/>
      <c r="W615" s="36"/>
      <c r="X615" s="36"/>
      <c r="Y615" s="36"/>
      <c r="Z615" s="36"/>
      <c r="AA615" s="36"/>
      <c r="AB615" s="36"/>
      <c r="AC615" s="36"/>
      <c r="AD615" s="36"/>
      <c r="AE615" s="36"/>
      <c r="AT615" s="19" t="s">
        <v>332</v>
      </c>
      <c r="AU615" s="19" t="s">
        <v>87</v>
      </c>
    </row>
    <row r="616" spans="1:65" s="2" customFormat="1" ht="29.25">
      <c r="A616" s="36"/>
      <c r="B616" s="37"/>
      <c r="C616" s="38"/>
      <c r="D616" s="195" t="s">
        <v>727</v>
      </c>
      <c r="E616" s="38"/>
      <c r="F616" s="200" t="s">
        <v>986</v>
      </c>
      <c r="G616" s="38"/>
      <c r="H616" s="38"/>
      <c r="I616" s="197"/>
      <c r="J616" s="38"/>
      <c r="K616" s="38"/>
      <c r="L616" s="41"/>
      <c r="M616" s="198"/>
      <c r="N616" s="199"/>
      <c r="O616" s="66"/>
      <c r="P616" s="66"/>
      <c r="Q616" s="66"/>
      <c r="R616" s="66"/>
      <c r="S616" s="66"/>
      <c r="T616" s="67"/>
      <c r="U616" s="36"/>
      <c r="V616" s="36"/>
      <c r="W616" s="36"/>
      <c r="X616" s="36"/>
      <c r="Y616" s="36"/>
      <c r="Z616" s="36"/>
      <c r="AA616" s="36"/>
      <c r="AB616" s="36"/>
      <c r="AC616" s="36"/>
      <c r="AD616" s="36"/>
      <c r="AE616" s="36"/>
      <c r="AT616" s="19" t="s">
        <v>727</v>
      </c>
      <c r="AU616" s="19" t="s">
        <v>87</v>
      </c>
    </row>
    <row r="617" spans="1:65" s="13" customFormat="1" ht="11.25">
      <c r="B617" s="201"/>
      <c r="C617" s="202"/>
      <c r="D617" s="195" t="s">
        <v>336</v>
      </c>
      <c r="E617" s="203" t="s">
        <v>19</v>
      </c>
      <c r="F617" s="204" t="s">
        <v>2714</v>
      </c>
      <c r="G617" s="202"/>
      <c r="H617" s="205">
        <v>12</v>
      </c>
      <c r="I617" s="206"/>
      <c r="J617" s="202"/>
      <c r="K617" s="202"/>
      <c r="L617" s="207"/>
      <c r="M617" s="208"/>
      <c r="N617" s="209"/>
      <c r="O617" s="209"/>
      <c r="P617" s="209"/>
      <c r="Q617" s="209"/>
      <c r="R617" s="209"/>
      <c r="S617" s="209"/>
      <c r="T617" s="210"/>
      <c r="AT617" s="211" t="s">
        <v>336</v>
      </c>
      <c r="AU617" s="211" t="s">
        <v>87</v>
      </c>
      <c r="AV617" s="13" t="s">
        <v>87</v>
      </c>
      <c r="AW617" s="13" t="s">
        <v>37</v>
      </c>
      <c r="AX617" s="13" t="s">
        <v>84</v>
      </c>
      <c r="AY617" s="211" t="s">
        <v>324</v>
      </c>
    </row>
    <row r="618" spans="1:65" s="2" customFormat="1" ht="14.45" customHeight="1">
      <c r="A618" s="36"/>
      <c r="B618" s="37"/>
      <c r="C618" s="244" t="s">
        <v>1132</v>
      </c>
      <c r="D618" s="244" t="s">
        <v>588</v>
      </c>
      <c r="E618" s="245" t="s">
        <v>2715</v>
      </c>
      <c r="F618" s="246" t="s">
        <v>2716</v>
      </c>
      <c r="G618" s="247" t="s">
        <v>190</v>
      </c>
      <c r="H618" s="248">
        <v>1</v>
      </c>
      <c r="I618" s="249"/>
      <c r="J618" s="250">
        <f>ROUND(I618*H618,2)</f>
        <v>0</v>
      </c>
      <c r="K618" s="246" t="s">
        <v>19</v>
      </c>
      <c r="L618" s="251"/>
      <c r="M618" s="252" t="s">
        <v>19</v>
      </c>
      <c r="N618" s="253" t="s">
        <v>47</v>
      </c>
      <c r="O618" s="66"/>
      <c r="P618" s="191">
        <f>O618*H618</f>
        <v>0</v>
      </c>
      <c r="Q618" s="191">
        <v>0.34399999999999997</v>
      </c>
      <c r="R618" s="191">
        <f>Q618*H618</f>
        <v>0.34399999999999997</v>
      </c>
      <c r="S618" s="191">
        <v>0</v>
      </c>
      <c r="T618" s="192">
        <f>S618*H618</f>
        <v>0</v>
      </c>
      <c r="U618" s="36"/>
      <c r="V618" s="36"/>
      <c r="W618" s="36"/>
      <c r="X618" s="36"/>
      <c r="Y618" s="36"/>
      <c r="Z618" s="36"/>
      <c r="AA618" s="36"/>
      <c r="AB618" s="36"/>
      <c r="AC618" s="36"/>
      <c r="AD618" s="36"/>
      <c r="AE618" s="36"/>
      <c r="AR618" s="193" t="s">
        <v>378</v>
      </c>
      <c r="AT618" s="193" t="s">
        <v>588</v>
      </c>
      <c r="AU618" s="193" t="s">
        <v>87</v>
      </c>
      <c r="AY618" s="19" t="s">
        <v>324</v>
      </c>
      <c r="BE618" s="194">
        <f>IF(N618="základní",J618,0)</f>
        <v>0</v>
      </c>
      <c r="BF618" s="194">
        <f>IF(N618="snížená",J618,0)</f>
        <v>0</v>
      </c>
      <c r="BG618" s="194">
        <f>IF(N618="zákl. přenesená",J618,0)</f>
        <v>0</v>
      </c>
      <c r="BH618" s="194">
        <f>IF(N618="sníž. přenesená",J618,0)</f>
        <v>0</v>
      </c>
      <c r="BI618" s="194">
        <f>IF(N618="nulová",J618,0)</f>
        <v>0</v>
      </c>
      <c r="BJ618" s="19" t="s">
        <v>84</v>
      </c>
      <c r="BK618" s="194">
        <f>ROUND(I618*H618,2)</f>
        <v>0</v>
      </c>
      <c r="BL618" s="19" t="s">
        <v>330</v>
      </c>
      <c r="BM618" s="193" t="s">
        <v>2717</v>
      </c>
    </row>
    <row r="619" spans="1:65" s="2" customFormat="1" ht="11.25">
      <c r="A619" s="36"/>
      <c r="B619" s="37"/>
      <c r="C619" s="38"/>
      <c r="D619" s="195" t="s">
        <v>332</v>
      </c>
      <c r="E619" s="38"/>
      <c r="F619" s="196" t="s">
        <v>2716</v>
      </c>
      <c r="G619" s="38"/>
      <c r="H619" s="38"/>
      <c r="I619" s="197"/>
      <c r="J619" s="38"/>
      <c r="K619" s="38"/>
      <c r="L619" s="41"/>
      <c r="M619" s="198"/>
      <c r="N619" s="199"/>
      <c r="O619" s="66"/>
      <c r="P619" s="66"/>
      <c r="Q619" s="66"/>
      <c r="R619" s="66"/>
      <c r="S619" s="66"/>
      <c r="T619" s="67"/>
      <c r="U619" s="36"/>
      <c r="V619" s="36"/>
      <c r="W619" s="36"/>
      <c r="X619" s="36"/>
      <c r="Y619" s="36"/>
      <c r="Z619" s="36"/>
      <c r="AA619" s="36"/>
      <c r="AB619" s="36"/>
      <c r="AC619" s="36"/>
      <c r="AD619" s="36"/>
      <c r="AE619" s="36"/>
      <c r="AT619" s="19" t="s">
        <v>332</v>
      </c>
      <c r="AU619" s="19" t="s">
        <v>87</v>
      </c>
    </row>
    <row r="620" spans="1:65" s="2" customFormat="1" ht="29.25">
      <c r="A620" s="36"/>
      <c r="B620" s="37"/>
      <c r="C620" s="38"/>
      <c r="D620" s="195" t="s">
        <v>727</v>
      </c>
      <c r="E620" s="38"/>
      <c r="F620" s="200" t="s">
        <v>986</v>
      </c>
      <c r="G620" s="38"/>
      <c r="H620" s="38"/>
      <c r="I620" s="197"/>
      <c r="J620" s="38"/>
      <c r="K620" s="38"/>
      <c r="L620" s="41"/>
      <c r="M620" s="198"/>
      <c r="N620" s="199"/>
      <c r="O620" s="66"/>
      <c r="P620" s="66"/>
      <c r="Q620" s="66"/>
      <c r="R620" s="66"/>
      <c r="S620" s="66"/>
      <c r="T620" s="67"/>
      <c r="U620" s="36"/>
      <c r="V620" s="36"/>
      <c r="W620" s="36"/>
      <c r="X620" s="36"/>
      <c r="Y620" s="36"/>
      <c r="Z620" s="36"/>
      <c r="AA620" s="36"/>
      <c r="AB620" s="36"/>
      <c r="AC620" s="36"/>
      <c r="AD620" s="36"/>
      <c r="AE620" s="36"/>
      <c r="AT620" s="19" t="s">
        <v>727</v>
      </c>
      <c r="AU620" s="19" t="s">
        <v>87</v>
      </c>
    </row>
    <row r="621" spans="1:65" s="13" customFormat="1" ht="11.25">
      <c r="B621" s="201"/>
      <c r="C621" s="202"/>
      <c r="D621" s="195" t="s">
        <v>336</v>
      </c>
      <c r="E621" s="203" t="s">
        <v>19</v>
      </c>
      <c r="F621" s="204" t="s">
        <v>2718</v>
      </c>
      <c r="G621" s="202"/>
      <c r="H621" s="205">
        <v>1</v>
      </c>
      <c r="I621" s="206"/>
      <c r="J621" s="202"/>
      <c r="K621" s="202"/>
      <c r="L621" s="207"/>
      <c r="M621" s="208"/>
      <c r="N621" s="209"/>
      <c r="O621" s="209"/>
      <c r="P621" s="209"/>
      <c r="Q621" s="209"/>
      <c r="R621" s="209"/>
      <c r="S621" s="209"/>
      <c r="T621" s="210"/>
      <c r="AT621" s="211" t="s">
        <v>336</v>
      </c>
      <c r="AU621" s="211" t="s">
        <v>87</v>
      </c>
      <c r="AV621" s="13" t="s">
        <v>87</v>
      </c>
      <c r="AW621" s="13" t="s">
        <v>37</v>
      </c>
      <c r="AX621" s="13" t="s">
        <v>84</v>
      </c>
      <c r="AY621" s="211" t="s">
        <v>324</v>
      </c>
    </row>
    <row r="622" spans="1:65" s="2" customFormat="1" ht="14.45" customHeight="1">
      <c r="A622" s="36"/>
      <c r="B622" s="37"/>
      <c r="C622" s="244" t="s">
        <v>1146</v>
      </c>
      <c r="D622" s="244" t="s">
        <v>588</v>
      </c>
      <c r="E622" s="245" t="s">
        <v>2719</v>
      </c>
      <c r="F622" s="246" t="s">
        <v>2720</v>
      </c>
      <c r="G622" s="247" t="s">
        <v>190</v>
      </c>
      <c r="H622" s="248">
        <v>1</v>
      </c>
      <c r="I622" s="249"/>
      <c r="J622" s="250">
        <f>ROUND(I622*H622,2)</f>
        <v>0</v>
      </c>
      <c r="K622" s="246" t="s">
        <v>19</v>
      </c>
      <c r="L622" s="251"/>
      <c r="M622" s="252" t="s">
        <v>19</v>
      </c>
      <c r="N622" s="253" t="s">
        <v>47</v>
      </c>
      <c r="O622" s="66"/>
      <c r="P622" s="191">
        <f>O622*H622</f>
        <v>0</v>
      </c>
      <c r="Q622" s="191">
        <v>0.28699999999999998</v>
      </c>
      <c r="R622" s="191">
        <f>Q622*H622</f>
        <v>0.28699999999999998</v>
      </c>
      <c r="S622" s="191">
        <v>0</v>
      </c>
      <c r="T622" s="192">
        <f>S622*H622</f>
        <v>0</v>
      </c>
      <c r="U622" s="36"/>
      <c r="V622" s="36"/>
      <c r="W622" s="36"/>
      <c r="X622" s="36"/>
      <c r="Y622" s="36"/>
      <c r="Z622" s="36"/>
      <c r="AA622" s="36"/>
      <c r="AB622" s="36"/>
      <c r="AC622" s="36"/>
      <c r="AD622" s="36"/>
      <c r="AE622" s="36"/>
      <c r="AR622" s="193" t="s">
        <v>378</v>
      </c>
      <c r="AT622" s="193" t="s">
        <v>588</v>
      </c>
      <c r="AU622" s="193" t="s">
        <v>87</v>
      </c>
      <c r="AY622" s="19" t="s">
        <v>324</v>
      </c>
      <c r="BE622" s="194">
        <f>IF(N622="základní",J622,0)</f>
        <v>0</v>
      </c>
      <c r="BF622" s="194">
        <f>IF(N622="snížená",J622,0)</f>
        <v>0</v>
      </c>
      <c r="BG622" s="194">
        <f>IF(N622="zákl. přenesená",J622,0)</f>
        <v>0</v>
      </c>
      <c r="BH622" s="194">
        <f>IF(N622="sníž. přenesená",J622,0)</f>
        <v>0</v>
      </c>
      <c r="BI622" s="194">
        <f>IF(N622="nulová",J622,0)</f>
        <v>0</v>
      </c>
      <c r="BJ622" s="19" t="s">
        <v>84</v>
      </c>
      <c r="BK622" s="194">
        <f>ROUND(I622*H622,2)</f>
        <v>0</v>
      </c>
      <c r="BL622" s="19" t="s">
        <v>330</v>
      </c>
      <c r="BM622" s="193" t="s">
        <v>2721</v>
      </c>
    </row>
    <row r="623" spans="1:65" s="2" customFormat="1" ht="11.25">
      <c r="A623" s="36"/>
      <c r="B623" s="37"/>
      <c r="C623" s="38"/>
      <c r="D623" s="195" t="s">
        <v>332</v>
      </c>
      <c r="E623" s="38"/>
      <c r="F623" s="196" t="s">
        <v>2720</v>
      </c>
      <c r="G623" s="38"/>
      <c r="H623" s="38"/>
      <c r="I623" s="197"/>
      <c r="J623" s="38"/>
      <c r="K623" s="38"/>
      <c r="L623" s="41"/>
      <c r="M623" s="198"/>
      <c r="N623" s="199"/>
      <c r="O623" s="66"/>
      <c r="P623" s="66"/>
      <c r="Q623" s="66"/>
      <c r="R623" s="66"/>
      <c r="S623" s="66"/>
      <c r="T623" s="67"/>
      <c r="U623" s="36"/>
      <c r="V623" s="36"/>
      <c r="W623" s="36"/>
      <c r="X623" s="36"/>
      <c r="Y623" s="36"/>
      <c r="Z623" s="36"/>
      <c r="AA623" s="36"/>
      <c r="AB623" s="36"/>
      <c r="AC623" s="36"/>
      <c r="AD623" s="36"/>
      <c r="AE623" s="36"/>
      <c r="AT623" s="19" t="s">
        <v>332</v>
      </c>
      <c r="AU623" s="19" t="s">
        <v>87</v>
      </c>
    </row>
    <row r="624" spans="1:65" s="2" customFormat="1" ht="29.25">
      <c r="A624" s="36"/>
      <c r="B624" s="37"/>
      <c r="C624" s="38"/>
      <c r="D624" s="195" t="s">
        <v>727</v>
      </c>
      <c r="E624" s="38"/>
      <c r="F624" s="200" t="s">
        <v>986</v>
      </c>
      <c r="G624" s="38"/>
      <c r="H624" s="38"/>
      <c r="I624" s="197"/>
      <c r="J624" s="38"/>
      <c r="K624" s="38"/>
      <c r="L624" s="41"/>
      <c r="M624" s="198"/>
      <c r="N624" s="199"/>
      <c r="O624" s="66"/>
      <c r="P624" s="66"/>
      <c r="Q624" s="66"/>
      <c r="R624" s="66"/>
      <c r="S624" s="66"/>
      <c r="T624" s="67"/>
      <c r="U624" s="36"/>
      <c r="V624" s="36"/>
      <c r="W624" s="36"/>
      <c r="X624" s="36"/>
      <c r="Y624" s="36"/>
      <c r="Z624" s="36"/>
      <c r="AA624" s="36"/>
      <c r="AB624" s="36"/>
      <c r="AC624" s="36"/>
      <c r="AD624" s="36"/>
      <c r="AE624" s="36"/>
      <c r="AT624" s="19" t="s">
        <v>727</v>
      </c>
      <c r="AU624" s="19" t="s">
        <v>87</v>
      </c>
    </row>
    <row r="625" spans="1:65" s="13" customFormat="1" ht="11.25">
      <c r="B625" s="201"/>
      <c r="C625" s="202"/>
      <c r="D625" s="195" t="s">
        <v>336</v>
      </c>
      <c r="E625" s="203" t="s">
        <v>19</v>
      </c>
      <c r="F625" s="204" t="s">
        <v>2718</v>
      </c>
      <c r="G625" s="202"/>
      <c r="H625" s="205">
        <v>1</v>
      </c>
      <c r="I625" s="206"/>
      <c r="J625" s="202"/>
      <c r="K625" s="202"/>
      <c r="L625" s="207"/>
      <c r="M625" s="208"/>
      <c r="N625" s="209"/>
      <c r="O625" s="209"/>
      <c r="P625" s="209"/>
      <c r="Q625" s="209"/>
      <c r="R625" s="209"/>
      <c r="S625" s="209"/>
      <c r="T625" s="210"/>
      <c r="AT625" s="211" t="s">
        <v>336</v>
      </c>
      <c r="AU625" s="211" t="s">
        <v>87</v>
      </c>
      <c r="AV625" s="13" t="s">
        <v>87</v>
      </c>
      <c r="AW625" s="13" t="s">
        <v>37</v>
      </c>
      <c r="AX625" s="13" t="s">
        <v>84</v>
      </c>
      <c r="AY625" s="211" t="s">
        <v>324</v>
      </c>
    </row>
    <row r="626" spans="1:65" s="2" customFormat="1" ht="14.45" customHeight="1">
      <c r="A626" s="36"/>
      <c r="B626" s="37"/>
      <c r="C626" s="244" t="s">
        <v>1152</v>
      </c>
      <c r="D626" s="244" t="s">
        <v>588</v>
      </c>
      <c r="E626" s="245" t="s">
        <v>2722</v>
      </c>
      <c r="F626" s="246" t="s">
        <v>2723</v>
      </c>
      <c r="G626" s="247" t="s">
        <v>190</v>
      </c>
      <c r="H626" s="248">
        <v>1</v>
      </c>
      <c r="I626" s="249"/>
      <c r="J626" s="250">
        <f>ROUND(I626*H626,2)</f>
        <v>0</v>
      </c>
      <c r="K626" s="246" t="s">
        <v>19</v>
      </c>
      <c r="L626" s="251"/>
      <c r="M626" s="252" t="s">
        <v>19</v>
      </c>
      <c r="N626" s="253" t="s">
        <v>47</v>
      </c>
      <c r="O626" s="66"/>
      <c r="P626" s="191">
        <f>O626*H626</f>
        <v>0</v>
      </c>
      <c r="Q626" s="191">
        <v>0.29099999999999998</v>
      </c>
      <c r="R626" s="191">
        <f>Q626*H626</f>
        <v>0.29099999999999998</v>
      </c>
      <c r="S626" s="191">
        <v>0</v>
      </c>
      <c r="T626" s="192">
        <f>S626*H626</f>
        <v>0</v>
      </c>
      <c r="U626" s="36"/>
      <c r="V626" s="36"/>
      <c r="W626" s="36"/>
      <c r="X626" s="36"/>
      <c r="Y626" s="36"/>
      <c r="Z626" s="36"/>
      <c r="AA626" s="36"/>
      <c r="AB626" s="36"/>
      <c r="AC626" s="36"/>
      <c r="AD626" s="36"/>
      <c r="AE626" s="36"/>
      <c r="AR626" s="193" t="s">
        <v>378</v>
      </c>
      <c r="AT626" s="193" t="s">
        <v>588</v>
      </c>
      <c r="AU626" s="193" t="s">
        <v>87</v>
      </c>
      <c r="AY626" s="19" t="s">
        <v>324</v>
      </c>
      <c r="BE626" s="194">
        <f>IF(N626="základní",J626,0)</f>
        <v>0</v>
      </c>
      <c r="BF626" s="194">
        <f>IF(N626="snížená",J626,0)</f>
        <v>0</v>
      </c>
      <c r="BG626" s="194">
        <f>IF(N626="zákl. přenesená",J626,0)</f>
        <v>0</v>
      </c>
      <c r="BH626" s="194">
        <f>IF(N626="sníž. přenesená",J626,0)</f>
        <v>0</v>
      </c>
      <c r="BI626" s="194">
        <f>IF(N626="nulová",J626,0)</f>
        <v>0</v>
      </c>
      <c r="BJ626" s="19" t="s">
        <v>84</v>
      </c>
      <c r="BK626" s="194">
        <f>ROUND(I626*H626,2)</f>
        <v>0</v>
      </c>
      <c r="BL626" s="19" t="s">
        <v>330</v>
      </c>
      <c r="BM626" s="193" t="s">
        <v>2724</v>
      </c>
    </row>
    <row r="627" spans="1:65" s="2" customFormat="1" ht="11.25">
      <c r="A627" s="36"/>
      <c r="B627" s="37"/>
      <c r="C627" s="38"/>
      <c r="D627" s="195" t="s">
        <v>332</v>
      </c>
      <c r="E627" s="38"/>
      <c r="F627" s="196" t="s">
        <v>2723</v>
      </c>
      <c r="G627" s="38"/>
      <c r="H627" s="38"/>
      <c r="I627" s="197"/>
      <c r="J627" s="38"/>
      <c r="K627" s="38"/>
      <c r="L627" s="41"/>
      <c r="M627" s="198"/>
      <c r="N627" s="199"/>
      <c r="O627" s="66"/>
      <c r="P627" s="66"/>
      <c r="Q627" s="66"/>
      <c r="R627" s="66"/>
      <c r="S627" s="66"/>
      <c r="T627" s="67"/>
      <c r="U627" s="36"/>
      <c r="V627" s="36"/>
      <c r="W627" s="36"/>
      <c r="X627" s="36"/>
      <c r="Y627" s="36"/>
      <c r="Z627" s="36"/>
      <c r="AA627" s="36"/>
      <c r="AB627" s="36"/>
      <c r="AC627" s="36"/>
      <c r="AD627" s="36"/>
      <c r="AE627" s="36"/>
      <c r="AT627" s="19" t="s">
        <v>332</v>
      </c>
      <c r="AU627" s="19" t="s">
        <v>87</v>
      </c>
    </row>
    <row r="628" spans="1:65" s="2" customFormat="1" ht="29.25">
      <c r="A628" s="36"/>
      <c r="B628" s="37"/>
      <c r="C628" s="38"/>
      <c r="D628" s="195" t="s">
        <v>727</v>
      </c>
      <c r="E628" s="38"/>
      <c r="F628" s="200" t="s">
        <v>986</v>
      </c>
      <c r="G628" s="38"/>
      <c r="H628" s="38"/>
      <c r="I628" s="197"/>
      <c r="J628" s="38"/>
      <c r="K628" s="38"/>
      <c r="L628" s="41"/>
      <c r="M628" s="198"/>
      <c r="N628" s="199"/>
      <c r="O628" s="66"/>
      <c r="P628" s="66"/>
      <c r="Q628" s="66"/>
      <c r="R628" s="66"/>
      <c r="S628" s="66"/>
      <c r="T628" s="67"/>
      <c r="U628" s="36"/>
      <c r="V628" s="36"/>
      <c r="W628" s="36"/>
      <c r="X628" s="36"/>
      <c r="Y628" s="36"/>
      <c r="Z628" s="36"/>
      <c r="AA628" s="36"/>
      <c r="AB628" s="36"/>
      <c r="AC628" s="36"/>
      <c r="AD628" s="36"/>
      <c r="AE628" s="36"/>
      <c r="AT628" s="19" t="s">
        <v>727</v>
      </c>
      <c r="AU628" s="19" t="s">
        <v>87</v>
      </c>
    </row>
    <row r="629" spans="1:65" s="13" customFormat="1" ht="11.25">
      <c r="B629" s="201"/>
      <c r="C629" s="202"/>
      <c r="D629" s="195" t="s">
        <v>336</v>
      </c>
      <c r="E629" s="203" t="s">
        <v>19</v>
      </c>
      <c r="F629" s="204" t="s">
        <v>2718</v>
      </c>
      <c r="G629" s="202"/>
      <c r="H629" s="205">
        <v>1</v>
      </c>
      <c r="I629" s="206"/>
      <c r="J629" s="202"/>
      <c r="K629" s="202"/>
      <c r="L629" s="207"/>
      <c r="M629" s="208"/>
      <c r="N629" s="209"/>
      <c r="O629" s="209"/>
      <c r="P629" s="209"/>
      <c r="Q629" s="209"/>
      <c r="R629" s="209"/>
      <c r="S629" s="209"/>
      <c r="T629" s="210"/>
      <c r="AT629" s="211" t="s">
        <v>336</v>
      </c>
      <c r="AU629" s="211" t="s">
        <v>87</v>
      </c>
      <c r="AV629" s="13" t="s">
        <v>87</v>
      </c>
      <c r="AW629" s="13" t="s">
        <v>37</v>
      </c>
      <c r="AX629" s="13" t="s">
        <v>84</v>
      </c>
      <c r="AY629" s="211" t="s">
        <v>324</v>
      </c>
    </row>
    <row r="630" spans="1:65" s="2" customFormat="1" ht="24.2" customHeight="1">
      <c r="A630" s="36"/>
      <c r="B630" s="37"/>
      <c r="C630" s="244" t="s">
        <v>1161</v>
      </c>
      <c r="D630" s="244" t="s">
        <v>588</v>
      </c>
      <c r="E630" s="245" t="s">
        <v>2725</v>
      </c>
      <c r="F630" s="246" t="s">
        <v>2726</v>
      </c>
      <c r="G630" s="247" t="s">
        <v>190</v>
      </c>
      <c r="H630" s="248">
        <v>1</v>
      </c>
      <c r="I630" s="249"/>
      <c r="J630" s="250">
        <f>ROUND(I630*H630,2)</f>
        <v>0</v>
      </c>
      <c r="K630" s="246" t="s">
        <v>19</v>
      </c>
      <c r="L630" s="251"/>
      <c r="M630" s="252" t="s">
        <v>19</v>
      </c>
      <c r="N630" s="253" t="s">
        <v>47</v>
      </c>
      <c r="O630" s="66"/>
      <c r="P630" s="191">
        <f>O630*H630</f>
        <v>0</v>
      </c>
      <c r="Q630" s="191">
        <v>0.34399999999999997</v>
      </c>
      <c r="R630" s="191">
        <f>Q630*H630</f>
        <v>0.34399999999999997</v>
      </c>
      <c r="S630" s="191">
        <v>0</v>
      </c>
      <c r="T630" s="192">
        <f>S630*H630</f>
        <v>0</v>
      </c>
      <c r="U630" s="36"/>
      <c r="V630" s="36"/>
      <c r="W630" s="36"/>
      <c r="X630" s="36"/>
      <c r="Y630" s="36"/>
      <c r="Z630" s="36"/>
      <c r="AA630" s="36"/>
      <c r="AB630" s="36"/>
      <c r="AC630" s="36"/>
      <c r="AD630" s="36"/>
      <c r="AE630" s="36"/>
      <c r="AR630" s="193" t="s">
        <v>378</v>
      </c>
      <c r="AT630" s="193" t="s">
        <v>588</v>
      </c>
      <c r="AU630" s="193" t="s">
        <v>87</v>
      </c>
      <c r="AY630" s="19" t="s">
        <v>324</v>
      </c>
      <c r="BE630" s="194">
        <f>IF(N630="základní",J630,0)</f>
        <v>0</v>
      </c>
      <c r="BF630" s="194">
        <f>IF(N630="snížená",J630,0)</f>
        <v>0</v>
      </c>
      <c r="BG630" s="194">
        <f>IF(N630="zákl. přenesená",J630,0)</f>
        <v>0</v>
      </c>
      <c r="BH630" s="194">
        <f>IF(N630="sníž. přenesená",J630,0)</f>
        <v>0</v>
      </c>
      <c r="BI630" s="194">
        <f>IF(N630="nulová",J630,0)</f>
        <v>0</v>
      </c>
      <c r="BJ630" s="19" t="s">
        <v>84</v>
      </c>
      <c r="BK630" s="194">
        <f>ROUND(I630*H630,2)</f>
        <v>0</v>
      </c>
      <c r="BL630" s="19" t="s">
        <v>330</v>
      </c>
      <c r="BM630" s="193" t="s">
        <v>2727</v>
      </c>
    </row>
    <row r="631" spans="1:65" s="2" customFormat="1" ht="11.25">
      <c r="A631" s="36"/>
      <c r="B631" s="37"/>
      <c r="C631" s="38"/>
      <c r="D631" s="195" t="s">
        <v>332</v>
      </c>
      <c r="E631" s="38"/>
      <c r="F631" s="196" t="s">
        <v>2726</v>
      </c>
      <c r="G631" s="38"/>
      <c r="H631" s="38"/>
      <c r="I631" s="197"/>
      <c r="J631" s="38"/>
      <c r="K631" s="38"/>
      <c r="L631" s="41"/>
      <c r="M631" s="198"/>
      <c r="N631" s="199"/>
      <c r="O631" s="66"/>
      <c r="P631" s="66"/>
      <c r="Q631" s="66"/>
      <c r="R631" s="66"/>
      <c r="S631" s="66"/>
      <c r="T631" s="67"/>
      <c r="U631" s="36"/>
      <c r="V631" s="36"/>
      <c r="W631" s="36"/>
      <c r="X631" s="36"/>
      <c r="Y631" s="36"/>
      <c r="Z631" s="36"/>
      <c r="AA631" s="36"/>
      <c r="AB631" s="36"/>
      <c r="AC631" s="36"/>
      <c r="AD631" s="36"/>
      <c r="AE631" s="36"/>
      <c r="AT631" s="19" t="s">
        <v>332</v>
      </c>
      <c r="AU631" s="19" t="s">
        <v>87</v>
      </c>
    </row>
    <row r="632" spans="1:65" s="2" customFormat="1" ht="29.25">
      <c r="A632" s="36"/>
      <c r="B632" s="37"/>
      <c r="C632" s="38"/>
      <c r="D632" s="195" t="s">
        <v>727</v>
      </c>
      <c r="E632" s="38"/>
      <c r="F632" s="200" t="s">
        <v>986</v>
      </c>
      <c r="G632" s="38"/>
      <c r="H632" s="38"/>
      <c r="I632" s="197"/>
      <c r="J632" s="38"/>
      <c r="K632" s="38"/>
      <c r="L632" s="41"/>
      <c r="M632" s="198"/>
      <c r="N632" s="199"/>
      <c r="O632" s="66"/>
      <c r="P632" s="66"/>
      <c r="Q632" s="66"/>
      <c r="R632" s="66"/>
      <c r="S632" s="66"/>
      <c r="T632" s="67"/>
      <c r="U632" s="36"/>
      <c r="V632" s="36"/>
      <c r="W632" s="36"/>
      <c r="X632" s="36"/>
      <c r="Y632" s="36"/>
      <c r="Z632" s="36"/>
      <c r="AA632" s="36"/>
      <c r="AB632" s="36"/>
      <c r="AC632" s="36"/>
      <c r="AD632" s="36"/>
      <c r="AE632" s="36"/>
      <c r="AT632" s="19" t="s">
        <v>727</v>
      </c>
      <c r="AU632" s="19" t="s">
        <v>87</v>
      </c>
    </row>
    <row r="633" spans="1:65" s="13" customFormat="1" ht="11.25">
      <c r="B633" s="201"/>
      <c r="C633" s="202"/>
      <c r="D633" s="195" t="s">
        <v>336</v>
      </c>
      <c r="E633" s="203" t="s">
        <v>19</v>
      </c>
      <c r="F633" s="204" t="s">
        <v>2718</v>
      </c>
      <c r="G633" s="202"/>
      <c r="H633" s="205">
        <v>1</v>
      </c>
      <c r="I633" s="206"/>
      <c r="J633" s="202"/>
      <c r="K633" s="202"/>
      <c r="L633" s="207"/>
      <c r="M633" s="208"/>
      <c r="N633" s="209"/>
      <c r="O633" s="209"/>
      <c r="P633" s="209"/>
      <c r="Q633" s="209"/>
      <c r="R633" s="209"/>
      <c r="S633" s="209"/>
      <c r="T633" s="210"/>
      <c r="AT633" s="211" t="s">
        <v>336</v>
      </c>
      <c r="AU633" s="211" t="s">
        <v>87</v>
      </c>
      <c r="AV633" s="13" t="s">
        <v>87</v>
      </c>
      <c r="AW633" s="13" t="s">
        <v>37</v>
      </c>
      <c r="AX633" s="13" t="s">
        <v>84</v>
      </c>
      <c r="AY633" s="211" t="s">
        <v>324</v>
      </c>
    </row>
    <row r="634" spans="1:65" s="2" customFormat="1" ht="24.2" customHeight="1">
      <c r="A634" s="36"/>
      <c r="B634" s="37"/>
      <c r="C634" s="244" t="s">
        <v>1174</v>
      </c>
      <c r="D634" s="244" t="s">
        <v>588</v>
      </c>
      <c r="E634" s="245" t="s">
        <v>2728</v>
      </c>
      <c r="F634" s="246" t="s">
        <v>2729</v>
      </c>
      <c r="G634" s="247" t="s">
        <v>190</v>
      </c>
      <c r="H634" s="248">
        <v>1</v>
      </c>
      <c r="I634" s="249"/>
      <c r="J634" s="250">
        <f>ROUND(I634*H634,2)</f>
        <v>0</v>
      </c>
      <c r="K634" s="246" t="s">
        <v>19</v>
      </c>
      <c r="L634" s="251"/>
      <c r="M634" s="252" t="s">
        <v>19</v>
      </c>
      <c r="N634" s="253" t="s">
        <v>47</v>
      </c>
      <c r="O634" s="66"/>
      <c r="P634" s="191">
        <f>O634*H634</f>
        <v>0</v>
      </c>
      <c r="Q634" s="191">
        <v>0.217</v>
      </c>
      <c r="R634" s="191">
        <f>Q634*H634</f>
        <v>0.217</v>
      </c>
      <c r="S634" s="191">
        <v>0</v>
      </c>
      <c r="T634" s="192">
        <f>S634*H634</f>
        <v>0</v>
      </c>
      <c r="U634" s="36"/>
      <c r="V634" s="36"/>
      <c r="W634" s="36"/>
      <c r="X634" s="36"/>
      <c r="Y634" s="36"/>
      <c r="Z634" s="36"/>
      <c r="AA634" s="36"/>
      <c r="AB634" s="36"/>
      <c r="AC634" s="36"/>
      <c r="AD634" s="36"/>
      <c r="AE634" s="36"/>
      <c r="AR634" s="193" t="s">
        <v>378</v>
      </c>
      <c r="AT634" s="193" t="s">
        <v>588</v>
      </c>
      <c r="AU634" s="193" t="s">
        <v>87</v>
      </c>
      <c r="AY634" s="19" t="s">
        <v>324</v>
      </c>
      <c r="BE634" s="194">
        <f>IF(N634="základní",J634,0)</f>
        <v>0</v>
      </c>
      <c r="BF634" s="194">
        <f>IF(N634="snížená",J634,0)</f>
        <v>0</v>
      </c>
      <c r="BG634" s="194">
        <f>IF(N634="zákl. přenesená",J634,0)</f>
        <v>0</v>
      </c>
      <c r="BH634" s="194">
        <f>IF(N634="sníž. přenesená",J634,0)</f>
        <v>0</v>
      </c>
      <c r="BI634" s="194">
        <f>IF(N634="nulová",J634,0)</f>
        <v>0</v>
      </c>
      <c r="BJ634" s="19" t="s">
        <v>84</v>
      </c>
      <c r="BK634" s="194">
        <f>ROUND(I634*H634,2)</f>
        <v>0</v>
      </c>
      <c r="BL634" s="19" t="s">
        <v>330</v>
      </c>
      <c r="BM634" s="193" t="s">
        <v>2730</v>
      </c>
    </row>
    <row r="635" spans="1:65" s="2" customFormat="1" ht="11.25">
      <c r="A635" s="36"/>
      <c r="B635" s="37"/>
      <c r="C635" s="38"/>
      <c r="D635" s="195" t="s">
        <v>332</v>
      </c>
      <c r="E635" s="38"/>
      <c r="F635" s="196" t="s">
        <v>2729</v>
      </c>
      <c r="G635" s="38"/>
      <c r="H635" s="38"/>
      <c r="I635" s="197"/>
      <c r="J635" s="38"/>
      <c r="K635" s="38"/>
      <c r="L635" s="41"/>
      <c r="M635" s="198"/>
      <c r="N635" s="199"/>
      <c r="O635" s="66"/>
      <c r="P635" s="66"/>
      <c r="Q635" s="66"/>
      <c r="R635" s="66"/>
      <c r="S635" s="66"/>
      <c r="T635" s="67"/>
      <c r="U635" s="36"/>
      <c r="V635" s="36"/>
      <c r="W635" s="36"/>
      <c r="X635" s="36"/>
      <c r="Y635" s="36"/>
      <c r="Z635" s="36"/>
      <c r="AA635" s="36"/>
      <c r="AB635" s="36"/>
      <c r="AC635" s="36"/>
      <c r="AD635" s="36"/>
      <c r="AE635" s="36"/>
      <c r="AT635" s="19" t="s">
        <v>332</v>
      </c>
      <c r="AU635" s="19" t="s">
        <v>87</v>
      </c>
    </row>
    <row r="636" spans="1:65" s="2" customFormat="1" ht="29.25">
      <c r="A636" s="36"/>
      <c r="B636" s="37"/>
      <c r="C636" s="38"/>
      <c r="D636" s="195" t="s">
        <v>727</v>
      </c>
      <c r="E636" s="38"/>
      <c r="F636" s="200" t="s">
        <v>986</v>
      </c>
      <c r="G636" s="38"/>
      <c r="H636" s="38"/>
      <c r="I636" s="197"/>
      <c r="J636" s="38"/>
      <c r="K636" s="38"/>
      <c r="L636" s="41"/>
      <c r="M636" s="198"/>
      <c r="N636" s="199"/>
      <c r="O636" s="66"/>
      <c r="P636" s="66"/>
      <c r="Q636" s="66"/>
      <c r="R636" s="66"/>
      <c r="S636" s="66"/>
      <c r="T636" s="67"/>
      <c r="U636" s="36"/>
      <c r="V636" s="36"/>
      <c r="W636" s="36"/>
      <c r="X636" s="36"/>
      <c r="Y636" s="36"/>
      <c r="Z636" s="36"/>
      <c r="AA636" s="36"/>
      <c r="AB636" s="36"/>
      <c r="AC636" s="36"/>
      <c r="AD636" s="36"/>
      <c r="AE636" s="36"/>
      <c r="AT636" s="19" t="s">
        <v>727</v>
      </c>
      <c r="AU636" s="19" t="s">
        <v>87</v>
      </c>
    </row>
    <row r="637" spans="1:65" s="13" customFormat="1" ht="11.25">
      <c r="B637" s="201"/>
      <c r="C637" s="202"/>
      <c r="D637" s="195" t="s">
        <v>336</v>
      </c>
      <c r="E637" s="203" t="s">
        <v>19</v>
      </c>
      <c r="F637" s="204" t="s">
        <v>2718</v>
      </c>
      <c r="G637" s="202"/>
      <c r="H637" s="205">
        <v>1</v>
      </c>
      <c r="I637" s="206"/>
      <c r="J637" s="202"/>
      <c r="K637" s="202"/>
      <c r="L637" s="207"/>
      <c r="M637" s="208"/>
      <c r="N637" s="209"/>
      <c r="O637" s="209"/>
      <c r="P637" s="209"/>
      <c r="Q637" s="209"/>
      <c r="R637" s="209"/>
      <c r="S637" s="209"/>
      <c r="T637" s="210"/>
      <c r="AT637" s="211" t="s">
        <v>336</v>
      </c>
      <c r="AU637" s="211" t="s">
        <v>87</v>
      </c>
      <c r="AV637" s="13" t="s">
        <v>87</v>
      </c>
      <c r="AW637" s="13" t="s">
        <v>37</v>
      </c>
      <c r="AX637" s="13" t="s">
        <v>84</v>
      </c>
      <c r="AY637" s="211" t="s">
        <v>324</v>
      </c>
    </row>
    <row r="638" spans="1:65" s="2" customFormat="1" ht="14.45" customHeight="1">
      <c r="A638" s="36"/>
      <c r="B638" s="37"/>
      <c r="C638" s="244" t="s">
        <v>1179</v>
      </c>
      <c r="D638" s="244" t="s">
        <v>588</v>
      </c>
      <c r="E638" s="245" t="s">
        <v>2731</v>
      </c>
      <c r="F638" s="246" t="s">
        <v>2732</v>
      </c>
      <c r="G638" s="247" t="s">
        <v>190</v>
      </c>
      <c r="H638" s="248">
        <v>36</v>
      </c>
      <c r="I638" s="249"/>
      <c r="J638" s="250">
        <f>ROUND(I638*H638,2)</f>
        <v>0</v>
      </c>
      <c r="K638" s="246" t="s">
        <v>19</v>
      </c>
      <c r="L638" s="251"/>
      <c r="M638" s="252" t="s">
        <v>19</v>
      </c>
      <c r="N638" s="253" t="s">
        <v>47</v>
      </c>
      <c r="O638" s="66"/>
      <c r="P638" s="191">
        <f>O638*H638</f>
        <v>0</v>
      </c>
      <c r="Q638" s="191">
        <v>0.32200000000000001</v>
      </c>
      <c r="R638" s="191">
        <f>Q638*H638</f>
        <v>11.592000000000001</v>
      </c>
      <c r="S638" s="191">
        <v>0</v>
      </c>
      <c r="T638" s="192">
        <f>S638*H638</f>
        <v>0</v>
      </c>
      <c r="U638" s="36"/>
      <c r="V638" s="36"/>
      <c r="W638" s="36"/>
      <c r="X638" s="36"/>
      <c r="Y638" s="36"/>
      <c r="Z638" s="36"/>
      <c r="AA638" s="36"/>
      <c r="AB638" s="36"/>
      <c r="AC638" s="36"/>
      <c r="AD638" s="36"/>
      <c r="AE638" s="36"/>
      <c r="AR638" s="193" t="s">
        <v>378</v>
      </c>
      <c r="AT638" s="193" t="s">
        <v>588</v>
      </c>
      <c r="AU638" s="193" t="s">
        <v>87</v>
      </c>
      <c r="AY638" s="19" t="s">
        <v>324</v>
      </c>
      <c r="BE638" s="194">
        <f>IF(N638="základní",J638,0)</f>
        <v>0</v>
      </c>
      <c r="BF638" s="194">
        <f>IF(N638="snížená",J638,0)</f>
        <v>0</v>
      </c>
      <c r="BG638" s="194">
        <f>IF(N638="zákl. přenesená",J638,0)</f>
        <v>0</v>
      </c>
      <c r="BH638" s="194">
        <f>IF(N638="sníž. přenesená",J638,0)</f>
        <v>0</v>
      </c>
      <c r="BI638" s="194">
        <f>IF(N638="nulová",J638,0)</f>
        <v>0</v>
      </c>
      <c r="BJ638" s="19" t="s">
        <v>84</v>
      </c>
      <c r="BK638" s="194">
        <f>ROUND(I638*H638,2)</f>
        <v>0</v>
      </c>
      <c r="BL638" s="19" t="s">
        <v>330</v>
      </c>
      <c r="BM638" s="193" t="s">
        <v>2733</v>
      </c>
    </row>
    <row r="639" spans="1:65" s="2" customFormat="1" ht="11.25">
      <c r="A639" s="36"/>
      <c r="B639" s="37"/>
      <c r="C639" s="38"/>
      <c r="D639" s="195" t="s">
        <v>332</v>
      </c>
      <c r="E639" s="38"/>
      <c r="F639" s="196" t="s">
        <v>2732</v>
      </c>
      <c r="G639" s="38"/>
      <c r="H639" s="38"/>
      <c r="I639" s="197"/>
      <c r="J639" s="38"/>
      <c r="K639" s="38"/>
      <c r="L639" s="41"/>
      <c r="M639" s="198"/>
      <c r="N639" s="199"/>
      <c r="O639" s="66"/>
      <c r="P639" s="66"/>
      <c r="Q639" s="66"/>
      <c r="R639" s="66"/>
      <c r="S639" s="66"/>
      <c r="T639" s="67"/>
      <c r="U639" s="36"/>
      <c r="V639" s="36"/>
      <c r="W639" s="36"/>
      <c r="X639" s="36"/>
      <c r="Y639" s="36"/>
      <c r="Z639" s="36"/>
      <c r="AA639" s="36"/>
      <c r="AB639" s="36"/>
      <c r="AC639" s="36"/>
      <c r="AD639" s="36"/>
      <c r="AE639" s="36"/>
      <c r="AT639" s="19" t="s">
        <v>332</v>
      </c>
      <c r="AU639" s="19" t="s">
        <v>87</v>
      </c>
    </row>
    <row r="640" spans="1:65" s="2" customFormat="1" ht="29.25">
      <c r="A640" s="36"/>
      <c r="B640" s="37"/>
      <c r="C640" s="38"/>
      <c r="D640" s="195" t="s">
        <v>727</v>
      </c>
      <c r="E640" s="38"/>
      <c r="F640" s="200" t="s">
        <v>986</v>
      </c>
      <c r="G640" s="38"/>
      <c r="H640" s="38"/>
      <c r="I640" s="197"/>
      <c r="J640" s="38"/>
      <c r="K640" s="38"/>
      <c r="L640" s="41"/>
      <c r="M640" s="198"/>
      <c r="N640" s="199"/>
      <c r="O640" s="66"/>
      <c r="P640" s="66"/>
      <c r="Q640" s="66"/>
      <c r="R640" s="66"/>
      <c r="S640" s="66"/>
      <c r="T640" s="67"/>
      <c r="U640" s="36"/>
      <c r="V640" s="36"/>
      <c r="W640" s="36"/>
      <c r="X640" s="36"/>
      <c r="Y640" s="36"/>
      <c r="Z640" s="36"/>
      <c r="AA640" s="36"/>
      <c r="AB640" s="36"/>
      <c r="AC640" s="36"/>
      <c r="AD640" s="36"/>
      <c r="AE640" s="36"/>
      <c r="AT640" s="19" t="s">
        <v>727</v>
      </c>
      <c r="AU640" s="19" t="s">
        <v>87</v>
      </c>
    </row>
    <row r="641" spans="1:65" s="13" customFormat="1" ht="11.25">
      <c r="B641" s="201"/>
      <c r="C641" s="202"/>
      <c r="D641" s="195" t="s">
        <v>336</v>
      </c>
      <c r="E641" s="203" t="s">
        <v>19</v>
      </c>
      <c r="F641" s="204" t="s">
        <v>2734</v>
      </c>
      <c r="G641" s="202"/>
      <c r="H641" s="205">
        <v>36</v>
      </c>
      <c r="I641" s="206"/>
      <c r="J641" s="202"/>
      <c r="K641" s="202"/>
      <c r="L641" s="207"/>
      <c r="M641" s="208"/>
      <c r="N641" s="209"/>
      <c r="O641" s="209"/>
      <c r="P641" s="209"/>
      <c r="Q641" s="209"/>
      <c r="R641" s="209"/>
      <c r="S641" s="209"/>
      <c r="T641" s="210"/>
      <c r="AT641" s="211" t="s">
        <v>336</v>
      </c>
      <c r="AU641" s="211" t="s">
        <v>87</v>
      </c>
      <c r="AV641" s="13" t="s">
        <v>87</v>
      </c>
      <c r="AW641" s="13" t="s">
        <v>37</v>
      </c>
      <c r="AX641" s="13" t="s">
        <v>84</v>
      </c>
      <c r="AY641" s="211" t="s">
        <v>324</v>
      </c>
    </row>
    <row r="642" spans="1:65" s="2" customFormat="1" ht="24.2" customHeight="1">
      <c r="A642" s="36"/>
      <c r="B642" s="37"/>
      <c r="C642" s="244" t="s">
        <v>1183</v>
      </c>
      <c r="D642" s="244" t="s">
        <v>588</v>
      </c>
      <c r="E642" s="245" t="s">
        <v>2735</v>
      </c>
      <c r="F642" s="246" t="s">
        <v>2736</v>
      </c>
      <c r="G642" s="247" t="s">
        <v>190</v>
      </c>
      <c r="H642" s="248">
        <v>6</v>
      </c>
      <c r="I642" s="249"/>
      <c r="J642" s="250">
        <f>ROUND(I642*H642,2)</f>
        <v>0</v>
      </c>
      <c r="K642" s="246" t="s">
        <v>19</v>
      </c>
      <c r="L642" s="251"/>
      <c r="M642" s="252" t="s">
        <v>19</v>
      </c>
      <c r="N642" s="253" t="s">
        <v>47</v>
      </c>
      <c r="O642" s="66"/>
      <c r="P642" s="191">
        <f>O642*H642</f>
        <v>0</v>
      </c>
      <c r="Q642" s="191">
        <v>0.308</v>
      </c>
      <c r="R642" s="191">
        <f>Q642*H642</f>
        <v>1.8479999999999999</v>
      </c>
      <c r="S642" s="191">
        <v>0</v>
      </c>
      <c r="T642" s="192">
        <f>S642*H642</f>
        <v>0</v>
      </c>
      <c r="U642" s="36"/>
      <c r="V642" s="36"/>
      <c r="W642" s="36"/>
      <c r="X642" s="36"/>
      <c r="Y642" s="36"/>
      <c r="Z642" s="36"/>
      <c r="AA642" s="36"/>
      <c r="AB642" s="36"/>
      <c r="AC642" s="36"/>
      <c r="AD642" s="36"/>
      <c r="AE642" s="36"/>
      <c r="AR642" s="193" t="s">
        <v>378</v>
      </c>
      <c r="AT642" s="193" t="s">
        <v>588</v>
      </c>
      <c r="AU642" s="193" t="s">
        <v>87</v>
      </c>
      <c r="AY642" s="19" t="s">
        <v>324</v>
      </c>
      <c r="BE642" s="194">
        <f>IF(N642="základní",J642,0)</f>
        <v>0</v>
      </c>
      <c r="BF642" s="194">
        <f>IF(N642="snížená",J642,0)</f>
        <v>0</v>
      </c>
      <c r="BG642" s="194">
        <f>IF(N642="zákl. přenesená",J642,0)</f>
        <v>0</v>
      </c>
      <c r="BH642" s="194">
        <f>IF(N642="sníž. přenesená",J642,0)</f>
        <v>0</v>
      </c>
      <c r="BI642" s="194">
        <f>IF(N642="nulová",J642,0)</f>
        <v>0</v>
      </c>
      <c r="BJ642" s="19" t="s">
        <v>84</v>
      </c>
      <c r="BK642" s="194">
        <f>ROUND(I642*H642,2)</f>
        <v>0</v>
      </c>
      <c r="BL642" s="19" t="s">
        <v>330</v>
      </c>
      <c r="BM642" s="193" t="s">
        <v>2737</v>
      </c>
    </row>
    <row r="643" spans="1:65" s="2" customFormat="1" ht="11.25">
      <c r="A643" s="36"/>
      <c r="B643" s="37"/>
      <c r="C643" s="38"/>
      <c r="D643" s="195" t="s">
        <v>332</v>
      </c>
      <c r="E643" s="38"/>
      <c r="F643" s="196" t="s">
        <v>2736</v>
      </c>
      <c r="G643" s="38"/>
      <c r="H643" s="38"/>
      <c r="I643" s="197"/>
      <c r="J643" s="38"/>
      <c r="K643" s="38"/>
      <c r="L643" s="41"/>
      <c r="M643" s="198"/>
      <c r="N643" s="199"/>
      <c r="O643" s="66"/>
      <c r="P643" s="66"/>
      <c r="Q643" s="66"/>
      <c r="R643" s="66"/>
      <c r="S643" s="66"/>
      <c r="T643" s="67"/>
      <c r="U643" s="36"/>
      <c r="V643" s="36"/>
      <c r="W643" s="36"/>
      <c r="X643" s="36"/>
      <c r="Y643" s="36"/>
      <c r="Z643" s="36"/>
      <c r="AA643" s="36"/>
      <c r="AB643" s="36"/>
      <c r="AC643" s="36"/>
      <c r="AD643" s="36"/>
      <c r="AE643" s="36"/>
      <c r="AT643" s="19" t="s">
        <v>332</v>
      </c>
      <c r="AU643" s="19" t="s">
        <v>87</v>
      </c>
    </row>
    <row r="644" spans="1:65" s="2" customFormat="1" ht="29.25">
      <c r="A644" s="36"/>
      <c r="B644" s="37"/>
      <c r="C644" s="38"/>
      <c r="D644" s="195" t="s">
        <v>727</v>
      </c>
      <c r="E644" s="38"/>
      <c r="F644" s="200" t="s">
        <v>986</v>
      </c>
      <c r="G644" s="38"/>
      <c r="H644" s="38"/>
      <c r="I644" s="197"/>
      <c r="J644" s="38"/>
      <c r="K644" s="38"/>
      <c r="L644" s="41"/>
      <c r="M644" s="198"/>
      <c r="N644" s="199"/>
      <c r="O644" s="66"/>
      <c r="P644" s="66"/>
      <c r="Q644" s="66"/>
      <c r="R644" s="66"/>
      <c r="S644" s="66"/>
      <c r="T644" s="67"/>
      <c r="U644" s="36"/>
      <c r="V644" s="36"/>
      <c r="W644" s="36"/>
      <c r="X644" s="36"/>
      <c r="Y644" s="36"/>
      <c r="Z644" s="36"/>
      <c r="AA644" s="36"/>
      <c r="AB644" s="36"/>
      <c r="AC644" s="36"/>
      <c r="AD644" s="36"/>
      <c r="AE644" s="36"/>
      <c r="AT644" s="19" t="s">
        <v>727</v>
      </c>
      <c r="AU644" s="19" t="s">
        <v>87</v>
      </c>
    </row>
    <row r="645" spans="1:65" s="13" customFormat="1" ht="11.25">
      <c r="B645" s="201"/>
      <c r="C645" s="202"/>
      <c r="D645" s="195" t="s">
        <v>336</v>
      </c>
      <c r="E645" s="203" t="s">
        <v>19</v>
      </c>
      <c r="F645" s="204" t="s">
        <v>2738</v>
      </c>
      <c r="G645" s="202"/>
      <c r="H645" s="205">
        <v>6</v>
      </c>
      <c r="I645" s="206"/>
      <c r="J645" s="202"/>
      <c r="K645" s="202"/>
      <c r="L645" s="207"/>
      <c r="M645" s="208"/>
      <c r="N645" s="209"/>
      <c r="O645" s="209"/>
      <c r="P645" s="209"/>
      <c r="Q645" s="209"/>
      <c r="R645" s="209"/>
      <c r="S645" s="209"/>
      <c r="T645" s="210"/>
      <c r="AT645" s="211" t="s">
        <v>336</v>
      </c>
      <c r="AU645" s="211" t="s">
        <v>87</v>
      </c>
      <c r="AV645" s="13" t="s">
        <v>87</v>
      </c>
      <c r="AW645" s="13" t="s">
        <v>37</v>
      </c>
      <c r="AX645" s="13" t="s">
        <v>84</v>
      </c>
      <c r="AY645" s="211" t="s">
        <v>324</v>
      </c>
    </row>
    <row r="646" spans="1:65" s="2" customFormat="1" ht="24.2" customHeight="1">
      <c r="A646" s="36"/>
      <c r="B646" s="37"/>
      <c r="C646" s="244" t="s">
        <v>1188</v>
      </c>
      <c r="D646" s="244" t="s">
        <v>588</v>
      </c>
      <c r="E646" s="245" t="s">
        <v>2739</v>
      </c>
      <c r="F646" s="246" t="s">
        <v>2740</v>
      </c>
      <c r="G646" s="247" t="s">
        <v>190</v>
      </c>
      <c r="H646" s="248">
        <v>4</v>
      </c>
      <c r="I646" s="249"/>
      <c r="J646" s="250">
        <f>ROUND(I646*H646,2)</f>
        <v>0</v>
      </c>
      <c r="K646" s="246" t="s">
        <v>19</v>
      </c>
      <c r="L646" s="251"/>
      <c r="M646" s="252" t="s">
        <v>19</v>
      </c>
      <c r="N646" s="253" t="s">
        <v>47</v>
      </c>
      <c r="O646" s="66"/>
      <c r="P646" s="191">
        <f>O646*H646</f>
        <v>0</v>
      </c>
      <c r="Q646" s="191">
        <v>0.26900000000000002</v>
      </c>
      <c r="R646" s="191">
        <f>Q646*H646</f>
        <v>1.0760000000000001</v>
      </c>
      <c r="S646" s="191">
        <v>0</v>
      </c>
      <c r="T646" s="192">
        <f>S646*H646</f>
        <v>0</v>
      </c>
      <c r="U646" s="36"/>
      <c r="V646" s="36"/>
      <c r="W646" s="36"/>
      <c r="X646" s="36"/>
      <c r="Y646" s="36"/>
      <c r="Z646" s="36"/>
      <c r="AA646" s="36"/>
      <c r="AB646" s="36"/>
      <c r="AC646" s="36"/>
      <c r="AD646" s="36"/>
      <c r="AE646" s="36"/>
      <c r="AR646" s="193" t="s">
        <v>378</v>
      </c>
      <c r="AT646" s="193" t="s">
        <v>588</v>
      </c>
      <c r="AU646" s="193" t="s">
        <v>87</v>
      </c>
      <c r="AY646" s="19" t="s">
        <v>324</v>
      </c>
      <c r="BE646" s="194">
        <f>IF(N646="základní",J646,0)</f>
        <v>0</v>
      </c>
      <c r="BF646" s="194">
        <f>IF(N646="snížená",J646,0)</f>
        <v>0</v>
      </c>
      <c r="BG646" s="194">
        <f>IF(N646="zákl. přenesená",J646,0)</f>
        <v>0</v>
      </c>
      <c r="BH646" s="194">
        <f>IF(N646="sníž. přenesená",J646,0)</f>
        <v>0</v>
      </c>
      <c r="BI646" s="194">
        <f>IF(N646="nulová",J646,0)</f>
        <v>0</v>
      </c>
      <c r="BJ646" s="19" t="s">
        <v>84</v>
      </c>
      <c r="BK646" s="194">
        <f>ROUND(I646*H646,2)</f>
        <v>0</v>
      </c>
      <c r="BL646" s="19" t="s">
        <v>330</v>
      </c>
      <c r="BM646" s="193" t="s">
        <v>2741</v>
      </c>
    </row>
    <row r="647" spans="1:65" s="2" customFormat="1" ht="19.5">
      <c r="A647" s="36"/>
      <c r="B647" s="37"/>
      <c r="C647" s="38"/>
      <c r="D647" s="195" t="s">
        <v>332</v>
      </c>
      <c r="E647" s="38"/>
      <c r="F647" s="196" t="s">
        <v>2740</v>
      </c>
      <c r="G647" s="38"/>
      <c r="H647" s="38"/>
      <c r="I647" s="197"/>
      <c r="J647" s="38"/>
      <c r="K647" s="38"/>
      <c r="L647" s="41"/>
      <c r="M647" s="198"/>
      <c r="N647" s="199"/>
      <c r="O647" s="66"/>
      <c r="P647" s="66"/>
      <c r="Q647" s="66"/>
      <c r="R647" s="66"/>
      <c r="S647" s="66"/>
      <c r="T647" s="67"/>
      <c r="U647" s="36"/>
      <c r="V647" s="36"/>
      <c r="W647" s="36"/>
      <c r="X647" s="36"/>
      <c r="Y647" s="36"/>
      <c r="Z647" s="36"/>
      <c r="AA647" s="36"/>
      <c r="AB647" s="36"/>
      <c r="AC647" s="36"/>
      <c r="AD647" s="36"/>
      <c r="AE647" s="36"/>
      <c r="AT647" s="19" t="s">
        <v>332</v>
      </c>
      <c r="AU647" s="19" t="s">
        <v>87</v>
      </c>
    </row>
    <row r="648" spans="1:65" s="2" customFormat="1" ht="29.25">
      <c r="A648" s="36"/>
      <c r="B648" s="37"/>
      <c r="C648" s="38"/>
      <c r="D648" s="195" t="s">
        <v>727</v>
      </c>
      <c r="E648" s="38"/>
      <c r="F648" s="200" t="s">
        <v>986</v>
      </c>
      <c r="G648" s="38"/>
      <c r="H648" s="38"/>
      <c r="I648" s="197"/>
      <c r="J648" s="38"/>
      <c r="K648" s="38"/>
      <c r="L648" s="41"/>
      <c r="M648" s="198"/>
      <c r="N648" s="199"/>
      <c r="O648" s="66"/>
      <c r="P648" s="66"/>
      <c r="Q648" s="66"/>
      <c r="R648" s="66"/>
      <c r="S648" s="66"/>
      <c r="T648" s="67"/>
      <c r="U648" s="36"/>
      <c r="V648" s="36"/>
      <c r="W648" s="36"/>
      <c r="X648" s="36"/>
      <c r="Y648" s="36"/>
      <c r="Z648" s="36"/>
      <c r="AA648" s="36"/>
      <c r="AB648" s="36"/>
      <c r="AC648" s="36"/>
      <c r="AD648" s="36"/>
      <c r="AE648" s="36"/>
      <c r="AT648" s="19" t="s">
        <v>727</v>
      </c>
      <c r="AU648" s="19" t="s">
        <v>87</v>
      </c>
    </row>
    <row r="649" spans="1:65" s="13" customFormat="1" ht="11.25">
      <c r="B649" s="201"/>
      <c r="C649" s="202"/>
      <c r="D649" s="195" t="s">
        <v>336</v>
      </c>
      <c r="E649" s="203" t="s">
        <v>19</v>
      </c>
      <c r="F649" s="204" t="s">
        <v>2742</v>
      </c>
      <c r="G649" s="202"/>
      <c r="H649" s="205">
        <v>4</v>
      </c>
      <c r="I649" s="206"/>
      <c r="J649" s="202"/>
      <c r="K649" s="202"/>
      <c r="L649" s="207"/>
      <c r="M649" s="208"/>
      <c r="N649" s="209"/>
      <c r="O649" s="209"/>
      <c r="P649" s="209"/>
      <c r="Q649" s="209"/>
      <c r="R649" s="209"/>
      <c r="S649" s="209"/>
      <c r="T649" s="210"/>
      <c r="AT649" s="211" t="s">
        <v>336</v>
      </c>
      <c r="AU649" s="211" t="s">
        <v>87</v>
      </c>
      <c r="AV649" s="13" t="s">
        <v>87</v>
      </c>
      <c r="AW649" s="13" t="s">
        <v>37</v>
      </c>
      <c r="AX649" s="13" t="s">
        <v>84</v>
      </c>
      <c r="AY649" s="211" t="s">
        <v>324</v>
      </c>
    </row>
    <row r="650" spans="1:65" s="2" customFormat="1" ht="14.45" customHeight="1">
      <c r="A650" s="36"/>
      <c r="B650" s="37"/>
      <c r="C650" s="244" t="s">
        <v>1193</v>
      </c>
      <c r="D650" s="244" t="s">
        <v>588</v>
      </c>
      <c r="E650" s="245" t="s">
        <v>2743</v>
      </c>
      <c r="F650" s="246" t="s">
        <v>2744</v>
      </c>
      <c r="G650" s="247" t="s">
        <v>190</v>
      </c>
      <c r="H650" s="248">
        <v>15</v>
      </c>
      <c r="I650" s="249"/>
      <c r="J650" s="250">
        <f>ROUND(I650*H650,2)</f>
        <v>0</v>
      </c>
      <c r="K650" s="246" t="s">
        <v>19</v>
      </c>
      <c r="L650" s="251"/>
      <c r="M650" s="252" t="s">
        <v>19</v>
      </c>
      <c r="N650" s="253" t="s">
        <v>47</v>
      </c>
      <c r="O650" s="66"/>
      <c r="P650" s="191">
        <f>O650*H650</f>
        <v>0</v>
      </c>
      <c r="Q650" s="191">
        <v>0.27</v>
      </c>
      <c r="R650" s="191">
        <f>Q650*H650</f>
        <v>4.0500000000000007</v>
      </c>
      <c r="S650" s="191">
        <v>0</v>
      </c>
      <c r="T650" s="192">
        <f>S650*H650</f>
        <v>0</v>
      </c>
      <c r="U650" s="36"/>
      <c r="V650" s="36"/>
      <c r="W650" s="36"/>
      <c r="X650" s="36"/>
      <c r="Y650" s="36"/>
      <c r="Z650" s="36"/>
      <c r="AA650" s="36"/>
      <c r="AB650" s="36"/>
      <c r="AC650" s="36"/>
      <c r="AD650" s="36"/>
      <c r="AE650" s="36"/>
      <c r="AR650" s="193" t="s">
        <v>378</v>
      </c>
      <c r="AT650" s="193" t="s">
        <v>588</v>
      </c>
      <c r="AU650" s="193" t="s">
        <v>87</v>
      </c>
      <c r="AY650" s="19" t="s">
        <v>324</v>
      </c>
      <c r="BE650" s="194">
        <f>IF(N650="základní",J650,0)</f>
        <v>0</v>
      </c>
      <c r="BF650" s="194">
        <f>IF(N650="snížená",J650,0)</f>
        <v>0</v>
      </c>
      <c r="BG650" s="194">
        <f>IF(N650="zákl. přenesená",J650,0)</f>
        <v>0</v>
      </c>
      <c r="BH650" s="194">
        <f>IF(N650="sníž. přenesená",J650,0)</f>
        <v>0</v>
      </c>
      <c r="BI650" s="194">
        <f>IF(N650="nulová",J650,0)</f>
        <v>0</v>
      </c>
      <c r="BJ650" s="19" t="s">
        <v>84</v>
      </c>
      <c r="BK650" s="194">
        <f>ROUND(I650*H650,2)</f>
        <v>0</v>
      </c>
      <c r="BL650" s="19" t="s">
        <v>330</v>
      </c>
      <c r="BM650" s="193" t="s">
        <v>2745</v>
      </c>
    </row>
    <row r="651" spans="1:65" s="2" customFormat="1" ht="11.25">
      <c r="A651" s="36"/>
      <c r="B651" s="37"/>
      <c r="C651" s="38"/>
      <c r="D651" s="195" t="s">
        <v>332</v>
      </c>
      <c r="E651" s="38"/>
      <c r="F651" s="196" t="s">
        <v>2744</v>
      </c>
      <c r="G651" s="38"/>
      <c r="H651" s="38"/>
      <c r="I651" s="197"/>
      <c r="J651" s="38"/>
      <c r="K651" s="38"/>
      <c r="L651" s="41"/>
      <c r="M651" s="198"/>
      <c r="N651" s="199"/>
      <c r="O651" s="66"/>
      <c r="P651" s="66"/>
      <c r="Q651" s="66"/>
      <c r="R651" s="66"/>
      <c r="S651" s="66"/>
      <c r="T651" s="67"/>
      <c r="U651" s="36"/>
      <c r="V651" s="36"/>
      <c r="W651" s="36"/>
      <c r="X651" s="36"/>
      <c r="Y651" s="36"/>
      <c r="Z651" s="36"/>
      <c r="AA651" s="36"/>
      <c r="AB651" s="36"/>
      <c r="AC651" s="36"/>
      <c r="AD651" s="36"/>
      <c r="AE651" s="36"/>
      <c r="AT651" s="19" t="s">
        <v>332</v>
      </c>
      <c r="AU651" s="19" t="s">
        <v>87</v>
      </c>
    </row>
    <row r="652" spans="1:65" s="2" customFormat="1" ht="29.25">
      <c r="A652" s="36"/>
      <c r="B652" s="37"/>
      <c r="C652" s="38"/>
      <c r="D652" s="195" t="s">
        <v>727</v>
      </c>
      <c r="E652" s="38"/>
      <c r="F652" s="200" t="s">
        <v>986</v>
      </c>
      <c r="G652" s="38"/>
      <c r="H652" s="38"/>
      <c r="I652" s="197"/>
      <c r="J652" s="38"/>
      <c r="K652" s="38"/>
      <c r="L652" s="41"/>
      <c r="M652" s="198"/>
      <c r="N652" s="199"/>
      <c r="O652" s="66"/>
      <c r="P652" s="66"/>
      <c r="Q652" s="66"/>
      <c r="R652" s="66"/>
      <c r="S652" s="66"/>
      <c r="T652" s="67"/>
      <c r="U652" s="36"/>
      <c r="V652" s="36"/>
      <c r="W652" s="36"/>
      <c r="X652" s="36"/>
      <c r="Y652" s="36"/>
      <c r="Z652" s="36"/>
      <c r="AA652" s="36"/>
      <c r="AB652" s="36"/>
      <c r="AC652" s="36"/>
      <c r="AD652" s="36"/>
      <c r="AE652" s="36"/>
      <c r="AT652" s="19" t="s">
        <v>727</v>
      </c>
      <c r="AU652" s="19" t="s">
        <v>87</v>
      </c>
    </row>
    <row r="653" spans="1:65" s="13" customFormat="1" ht="11.25">
      <c r="B653" s="201"/>
      <c r="C653" s="202"/>
      <c r="D653" s="195" t="s">
        <v>336</v>
      </c>
      <c r="E653" s="203" t="s">
        <v>19</v>
      </c>
      <c r="F653" s="204" t="s">
        <v>2746</v>
      </c>
      <c r="G653" s="202"/>
      <c r="H653" s="205">
        <v>15</v>
      </c>
      <c r="I653" s="206"/>
      <c r="J653" s="202"/>
      <c r="K653" s="202"/>
      <c r="L653" s="207"/>
      <c r="M653" s="208"/>
      <c r="N653" s="209"/>
      <c r="O653" s="209"/>
      <c r="P653" s="209"/>
      <c r="Q653" s="209"/>
      <c r="R653" s="209"/>
      <c r="S653" s="209"/>
      <c r="T653" s="210"/>
      <c r="AT653" s="211" t="s">
        <v>336</v>
      </c>
      <c r="AU653" s="211" t="s">
        <v>87</v>
      </c>
      <c r="AV653" s="13" t="s">
        <v>87</v>
      </c>
      <c r="AW653" s="13" t="s">
        <v>37</v>
      </c>
      <c r="AX653" s="13" t="s">
        <v>84</v>
      </c>
      <c r="AY653" s="211" t="s">
        <v>324</v>
      </c>
    </row>
    <row r="654" spans="1:65" s="2" customFormat="1" ht="14.45" customHeight="1">
      <c r="A654" s="36"/>
      <c r="B654" s="37"/>
      <c r="C654" s="244" t="s">
        <v>1203</v>
      </c>
      <c r="D654" s="244" t="s">
        <v>588</v>
      </c>
      <c r="E654" s="245" t="s">
        <v>2747</v>
      </c>
      <c r="F654" s="246" t="s">
        <v>2748</v>
      </c>
      <c r="G654" s="247" t="s">
        <v>190</v>
      </c>
      <c r="H654" s="248">
        <v>1</v>
      </c>
      <c r="I654" s="249"/>
      <c r="J654" s="250">
        <f>ROUND(I654*H654,2)</f>
        <v>0</v>
      </c>
      <c r="K654" s="246" t="s">
        <v>19</v>
      </c>
      <c r="L654" s="251"/>
      <c r="M654" s="252" t="s">
        <v>19</v>
      </c>
      <c r="N654" s="253" t="s">
        <v>47</v>
      </c>
      <c r="O654" s="66"/>
      <c r="P654" s="191">
        <f>O654*H654</f>
        <v>0</v>
      </c>
      <c r="Q654" s="191">
        <v>0.24399999999999999</v>
      </c>
      <c r="R654" s="191">
        <f>Q654*H654</f>
        <v>0.24399999999999999</v>
      </c>
      <c r="S654" s="191">
        <v>0</v>
      </c>
      <c r="T654" s="192">
        <f>S654*H654</f>
        <v>0</v>
      </c>
      <c r="U654" s="36"/>
      <c r="V654" s="36"/>
      <c r="W654" s="36"/>
      <c r="X654" s="36"/>
      <c r="Y654" s="36"/>
      <c r="Z654" s="36"/>
      <c r="AA654" s="36"/>
      <c r="AB654" s="36"/>
      <c r="AC654" s="36"/>
      <c r="AD654" s="36"/>
      <c r="AE654" s="36"/>
      <c r="AR654" s="193" t="s">
        <v>378</v>
      </c>
      <c r="AT654" s="193" t="s">
        <v>588</v>
      </c>
      <c r="AU654" s="193" t="s">
        <v>87</v>
      </c>
      <c r="AY654" s="19" t="s">
        <v>324</v>
      </c>
      <c r="BE654" s="194">
        <f>IF(N654="základní",J654,0)</f>
        <v>0</v>
      </c>
      <c r="BF654" s="194">
        <f>IF(N654="snížená",J654,0)</f>
        <v>0</v>
      </c>
      <c r="BG654" s="194">
        <f>IF(N654="zákl. přenesená",J654,0)</f>
        <v>0</v>
      </c>
      <c r="BH654" s="194">
        <f>IF(N654="sníž. přenesená",J654,0)</f>
        <v>0</v>
      </c>
      <c r="BI654" s="194">
        <f>IF(N654="nulová",J654,0)</f>
        <v>0</v>
      </c>
      <c r="BJ654" s="19" t="s">
        <v>84</v>
      </c>
      <c r="BK654" s="194">
        <f>ROUND(I654*H654,2)</f>
        <v>0</v>
      </c>
      <c r="BL654" s="19" t="s">
        <v>330</v>
      </c>
      <c r="BM654" s="193" t="s">
        <v>2749</v>
      </c>
    </row>
    <row r="655" spans="1:65" s="2" customFormat="1" ht="11.25">
      <c r="A655" s="36"/>
      <c r="B655" s="37"/>
      <c r="C655" s="38"/>
      <c r="D655" s="195" t="s">
        <v>332</v>
      </c>
      <c r="E655" s="38"/>
      <c r="F655" s="196" t="s">
        <v>2748</v>
      </c>
      <c r="G655" s="38"/>
      <c r="H655" s="38"/>
      <c r="I655" s="197"/>
      <c r="J655" s="38"/>
      <c r="K655" s="38"/>
      <c r="L655" s="41"/>
      <c r="M655" s="198"/>
      <c r="N655" s="199"/>
      <c r="O655" s="66"/>
      <c r="P655" s="66"/>
      <c r="Q655" s="66"/>
      <c r="R655" s="66"/>
      <c r="S655" s="66"/>
      <c r="T655" s="67"/>
      <c r="U655" s="36"/>
      <c r="V655" s="36"/>
      <c r="W655" s="36"/>
      <c r="X655" s="36"/>
      <c r="Y655" s="36"/>
      <c r="Z655" s="36"/>
      <c r="AA655" s="36"/>
      <c r="AB655" s="36"/>
      <c r="AC655" s="36"/>
      <c r="AD655" s="36"/>
      <c r="AE655" s="36"/>
      <c r="AT655" s="19" t="s">
        <v>332</v>
      </c>
      <c r="AU655" s="19" t="s">
        <v>87</v>
      </c>
    </row>
    <row r="656" spans="1:65" s="2" customFormat="1" ht="29.25">
      <c r="A656" s="36"/>
      <c r="B656" s="37"/>
      <c r="C656" s="38"/>
      <c r="D656" s="195" t="s">
        <v>727</v>
      </c>
      <c r="E656" s="38"/>
      <c r="F656" s="200" t="s">
        <v>986</v>
      </c>
      <c r="G656" s="38"/>
      <c r="H656" s="38"/>
      <c r="I656" s="197"/>
      <c r="J656" s="38"/>
      <c r="K656" s="38"/>
      <c r="L656" s="41"/>
      <c r="M656" s="198"/>
      <c r="N656" s="199"/>
      <c r="O656" s="66"/>
      <c r="P656" s="66"/>
      <c r="Q656" s="66"/>
      <c r="R656" s="66"/>
      <c r="S656" s="66"/>
      <c r="T656" s="67"/>
      <c r="U656" s="36"/>
      <c r="V656" s="36"/>
      <c r="W656" s="36"/>
      <c r="X656" s="36"/>
      <c r="Y656" s="36"/>
      <c r="Z656" s="36"/>
      <c r="AA656" s="36"/>
      <c r="AB656" s="36"/>
      <c r="AC656" s="36"/>
      <c r="AD656" s="36"/>
      <c r="AE656" s="36"/>
      <c r="AT656" s="19" t="s">
        <v>727</v>
      </c>
      <c r="AU656" s="19" t="s">
        <v>87</v>
      </c>
    </row>
    <row r="657" spans="1:65" s="13" customFormat="1" ht="11.25">
      <c r="B657" s="201"/>
      <c r="C657" s="202"/>
      <c r="D657" s="195" t="s">
        <v>336</v>
      </c>
      <c r="E657" s="203" t="s">
        <v>19</v>
      </c>
      <c r="F657" s="204" t="s">
        <v>2750</v>
      </c>
      <c r="G657" s="202"/>
      <c r="H657" s="205">
        <v>1</v>
      </c>
      <c r="I657" s="206"/>
      <c r="J657" s="202"/>
      <c r="K657" s="202"/>
      <c r="L657" s="207"/>
      <c r="M657" s="208"/>
      <c r="N657" s="209"/>
      <c r="O657" s="209"/>
      <c r="P657" s="209"/>
      <c r="Q657" s="209"/>
      <c r="R657" s="209"/>
      <c r="S657" s="209"/>
      <c r="T657" s="210"/>
      <c r="AT657" s="211" t="s">
        <v>336</v>
      </c>
      <c r="AU657" s="211" t="s">
        <v>87</v>
      </c>
      <c r="AV657" s="13" t="s">
        <v>87</v>
      </c>
      <c r="AW657" s="13" t="s">
        <v>37</v>
      </c>
      <c r="AX657" s="13" t="s">
        <v>84</v>
      </c>
      <c r="AY657" s="211" t="s">
        <v>324</v>
      </c>
    </row>
    <row r="658" spans="1:65" s="2" customFormat="1" ht="14.45" customHeight="1">
      <c r="A658" s="36"/>
      <c r="B658" s="37"/>
      <c r="C658" s="244" t="s">
        <v>1214</v>
      </c>
      <c r="D658" s="244" t="s">
        <v>588</v>
      </c>
      <c r="E658" s="245" t="s">
        <v>2751</v>
      </c>
      <c r="F658" s="246" t="s">
        <v>2752</v>
      </c>
      <c r="G658" s="247" t="s">
        <v>190</v>
      </c>
      <c r="H658" s="248">
        <v>15</v>
      </c>
      <c r="I658" s="249"/>
      <c r="J658" s="250">
        <f>ROUND(I658*H658,2)</f>
        <v>0</v>
      </c>
      <c r="K658" s="246" t="s">
        <v>19</v>
      </c>
      <c r="L658" s="251"/>
      <c r="M658" s="252" t="s">
        <v>19</v>
      </c>
      <c r="N658" s="253" t="s">
        <v>47</v>
      </c>
      <c r="O658" s="66"/>
      <c r="P658" s="191">
        <f>O658*H658</f>
        <v>0</v>
      </c>
      <c r="Q658" s="191">
        <v>0.29599999999999999</v>
      </c>
      <c r="R658" s="191">
        <f>Q658*H658</f>
        <v>4.4399999999999995</v>
      </c>
      <c r="S658" s="191">
        <v>0</v>
      </c>
      <c r="T658" s="192">
        <f>S658*H658</f>
        <v>0</v>
      </c>
      <c r="U658" s="36"/>
      <c r="V658" s="36"/>
      <c r="W658" s="36"/>
      <c r="X658" s="36"/>
      <c r="Y658" s="36"/>
      <c r="Z658" s="36"/>
      <c r="AA658" s="36"/>
      <c r="AB658" s="36"/>
      <c r="AC658" s="36"/>
      <c r="AD658" s="36"/>
      <c r="AE658" s="36"/>
      <c r="AR658" s="193" t="s">
        <v>378</v>
      </c>
      <c r="AT658" s="193" t="s">
        <v>588</v>
      </c>
      <c r="AU658" s="193" t="s">
        <v>87</v>
      </c>
      <c r="AY658" s="19" t="s">
        <v>324</v>
      </c>
      <c r="BE658" s="194">
        <f>IF(N658="základní",J658,0)</f>
        <v>0</v>
      </c>
      <c r="BF658" s="194">
        <f>IF(N658="snížená",J658,0)</f>
        <v>0</v>
      </c>
      <c r="BG658" s="194">
        <f>IF(N658="zákl. přenesená",J658,0)</f>
        <v>0</v>
      </c>
      <c r="BH658" s="194">
        <f>IF(N658="sníž. přenesená",J658,0)</f>
        <v>0</v>
      </c>
      <c r="BI658" s="194">
        <f>IF(N658="nulová",J658,0)</f>
        <v>0</v>
      </c>
      <c r="BJ658" s="19" t="s">
        <v>84</v>
      </c>
      <c r="BK658" s="194">
        <f>ROUND(I658*H658,2)</f>
        <v>0</v>
      </c>
      <c r="BL658" s="19" t="s">
        <v>330</v>
      </c>
      <c r="BM658" s="193" t="s">
        <v>2753</v>
      </c>
    </row>
    <row r="659" spans="1:65" s="2" customFormat="1" ht="11.25">
      <c r="A659" s="36"/>
      <c r="B659" s="37"/>
      <c r="C659" s="38"/>
      <c r="D659" s="195" t="s">
        <v>332</v>
      </c>
      <c r="E659" s="38"/>
      <c r="F659" s="196" t="s">
        <v>2752</v>
      </c>
      <c r="G659" s="38"/>
      <c r="H659" s="38"/>
      <c r="I659" s="197"/>
      <c r="J659" s="38"/>
      <c r="K659" s="38"/>
      <c r="L659" s="41"/>
      <c r="M659" s="198"/>
      <c r="N659" s="199"/>
      <c r="O659" s="66"/>
      <c r="P659" s="66"/>
      <c r="Q659" s="66"/>
      <c r="R659" s="66"/>
      <c r="S659" s="66"/>
      <c r="T659" s="67"/>
      <c r="U659" s="36"/>
      <c r="V659" s="36"/>
      <c r="W659" s="36"/>
      <c r="X659" s="36"/>
      <c r="Y659" s="36"/>
      <c r="Z659" s="36"/>
      <c r="AA659" s="36"/>
      <c r="AB659" s="36"/>
      <c r="AC659" s="36"/>
      <c r="AD659" s="36"/>
      <c r="AE659" s="36"/>
      <c r="AT659" s="19" t="s">
        <v>332</v>
      </c>
      <c r="AU659" s="19" t="s">
        <v>87</v>
      </c>
    </row>
    <row r="660" spans="1:65" s="2" customFormat="1" ht="29.25">
      <c r="A660" s="36"/>
      <c r="B660" s="37"/>
      <c r="C660" s="38"/>
      <c r="D660" s="195" t="s">
        <v>727</v>
      </c>
      <c r="E660" s="38"/>
      <c r="F660" s="200" t="s">
        <v>986</v>
      </c>
      <c r="G660" s="38"/>
      <c r="H660" s="38"/>
      <c r="I660" s="197"/>
      <c r="J660" s="38"/>
      <c r="K660" s="38"/>
      <c r="L660" s="41"/>
      <c r="M660" s="198"/>
      <c r="N660" s="199"/>
      <c r="O660" s="66"/>
      <c r="P660" s="66"/>
      <c r="Q660" s="66"/>
      <c r="R660" s="66"/>
      <c r="S660" s="66"/>
      <c r="T660" s="67"/>
      <c r="U660" s="36"/>
      <c r="V660" s="36"/>
      <c r="W660" s="36"/>
      <c r="X660" s="36"/>
      <c r="Y660" s="36"/>
      <c r="Z660" s="36"/>
      <c r="AA660" s="36"/>
      <c r="AB660" s="36"/>
      <c r="AC660" s="36"/>
      <c r="AD660" s="36"/>
      <c r="AE660" s="36"/>
      <c r="AT660" s="19" t="s">
        <v>727</v>
      </c>
      <c r="AU660" s="19" t="s">
        <v>87</v>
      </c>
    </row>
    <row r="661" spans="1:65" s="13" customFormat="1" ht="11.25">
      <c r="B661" s="201"/>
      <c r="C661" s="202"/>
      <c r="D661" s="195" t="s">
        <v>336</v>
      </c>
      <c r="E661" s="203" t="s">
        <v>19</v>
      </c>
      <c r="F661" s="204" t="s">
        <v>2746</v>
      </c>
      <c r="G661" s="202"/>
      <c r="H661" s="205">
        <v>15</v>
      </c>
      <c r="I661" s="206"/>
      <c r="J661" s="202"/>
      <c r="K661" s="202"/>
      <c r="L661" s="207"/>
      <c r="M661" s="208"/>
      <c r="N661" s="209"/>
      <c r="O661" s="209"/>
      <c r="P661" s="209"/>
      <c r="Q661" s="209"/>
      <c r="R661" s="209"/>
      <c r="S661" s="209"/>
      <c r="T661" s="210"/>
      <c r="AT661" s="211" t="s">
        <v>336</v>
      </c>
      <c r="AU661" s="211" t="s">
        <v>87</v>
      </c>
      <c r="AV661" s="13" t="s">
        <v>87</v>
      </c>
      <c r="AW661" s="13" t="s">
        <v>37</v>
      </c>
      <c r="AX661" s="13" t="s">
        <v>84</v>
      </c>
      <c r="AY661" s="211" t="s">
        <v>324</v>
      </c>
    </row>
    <row r="662" spans="1:65" s="2" customFormat="1" ht="14.45" customHeight="1">
      <c r="A662" s="36"/>
      <c r="B662" s="37"/>
      <c r="C662" s="244" t="s">
        <v>1228</v>
      </c>
      <c r="D662" s="244" t="s">
        <v>588</v>
      </c>
      <c r="E662" s="245" t="s">
        <v>2754</v>
      </c>
      <c r="F662" s="246" t="s">
        <v>2755</v>
      </c>
      <c r="G662" s="247" t="s">
        <v>190</v>
      </c>
      <c r="H662" s="248">
        <v>1</v>
      </c>
      <c r="I662" s="249"/>
      <c r="J662" s="250">
        <f>ROUND(I662*H662,2)</f>
        <v>0</v>
      </c>
      <c r="K662" s="246" t="s">
        <v>19</v>
      </c>
      <c r="L662" s="251"/>
      <c r="M662" s="252" t="s">
        <v>19</v>
      </c>
      <c r="N662" s="253" t="s">
        <v>47</v>
      </c>
      <c r="O662" s="66"/>
      <c r="P662" s="191">
        <f>O662*H662</f>
        <v>0</v>
      </c>
      <c r="Q662" s="191">
        <v>0.28699999999999998</v>
      </c>
      <c r="R662" s="191">
        <f>Q662*H662</f>
        <v>0.28699999999999998</v>
      </c>
      <c r="S662" s="191">
        <v>0</v>
      </c>
      <c r="T662" s="192">
        <f>S662*H662</f>
        <v>0</v>
      </c>
      <c r="U662" s="36"/>
      <c r="V662" s="36"/>
      <c r="W662" s="36"/>
      <c r="X662" s="36"/>
      <c r="Y662" s="36"/>
      <c r="Z662" s="36"/>
      <c r="AA662" s="36"/>
      <c r="AB662" s="36"/>
      <c r="AC662" s="36"/>
      <c r="AD662" s="36"/>
      <c r="AE662" s="36"/>
      <c r="AR662" s="193" t="s">
        <v>378</v>
      </c>
      <c r="AT662" s="193" t="s">
        <v>588</v>
      </c>
      <c r="AU662" s="193" t="s">
        <v>87</v>
      </c>
      <c r="AY662" s="19" t="s">
        <v>324</v>
      </c>
      <c r="BE662" s="194">
        <f>IF(N662="základní",J662,0)</f>
        <v>0</v>
      </c>
      <c r="BF662" s="194">
        <f>IF(N662="snížená",J662,0)</f>
        <v>0</v>
      </c>
      <c r="BG662" s="194">
        <f>IF(N662="zákl. přenesená",J662,0)</f>
        <v>0</v>
      </c>
      <c r="BH662" s="194">
        <f>IF(N662="sníž. přenesená",J662,0)</f>
        <v>0</v>
      </c>
      <c r="BI662" s="194">
        <f>IF(N662="nulová",J662,0)</f>
        <v>0</v>
      </c>
      <c r="BJ662" s="19" t="s">
        <v>84</v>
      </c>
      <c r="BK662" s="194">
        <f>ROUND(I662*H662,2)</f>
        <v>0</v>
      </c>
      <c r="BL662" s="19" t="s">
        <v>330</v>
      </c>
      <c r="BM662" s="193" t="s">
        <v>2756</v>
      </c>
    </row>
    <row r="663" spans="1:65" s="2" customFormat="1" ht="11.25">
      <c r="A663" s="36"/>
      <c r="B663" s="37"/>
      <c r="C663" s="38"/>
      <c r="D663" s="195" t="s">
        <v>332</v>
      </c>
      <c r="E663" s="38"/>
      <c r="F663" s="196" t="s">
        <v>2755</v>
      </c>
      <c r="G663" s="38"/>
      <c r="H663" s="38"/>
      <c r="I663" s="197"/>
      <c r="J663" s="38"/>
      <c r="K663" s="38"/>
      <c r="L663" s="41"/>
      <c r="M663" s="198"/>
      <c r="N663" s="199"/>
      <c r="O663" s="66"/>
      <c r="P663" s="66"/>
      <c r="Q663" s="66"/>
      <c r="R663" s="66"/>
      <c r="S663" s="66"/>
      <c r="T663" s="67"/>
      <c r="U663" s="36"/>
      <c r="V663" s="36"/>
      <c r="W663" s="36"/>
      <c r="X663" s="36"/>
      <c r="Y663" s="36"/>
      <c r="Z663" s="36"/>
      <c r="AA663" s="36"/>
      <c r="AB663" s="36"/>
      <c r="AC663" s="36"/>
      <c r="AD663" s="36"/>
      <c r="AE663" s="36"/>
      <c r="AT663" s="19" t="s">
        <v>332</v>
      </c>
      <c r="AU663" s="19" t="s">
        <v>87</v>
      </c>
    </row>
    <row r="664" spans="1:65" s="2" customFormat="1" ht="29.25">
      <c r="A664" s="36"/>
      <c r="B664" s="37"/>
      <c r="C664" s="38"/>
      <c r="D664" s="195" t="s">
        <v>727</v>
      </c>
      <c r="E664" s="38"/>
      <c r="F664" s="200" t="s">
        <v>986</v>
      </c>
      <c r="G664" s="38"/>
      <c r="H664" s="38"/>
      <c r="I664" s="197"/>
      <c r="J664" s="38"/>
      <c r="K664" s="38"/>
      <c r="L664" s="41"/>
      <c r="M664" s="198"/>
      <c r="N664" s="199"/>
      <c r="O664" s="66"/>
      <c r="P664" s="66"/>
      <c r="Q664" s="66"/>
      <c r="R664" s="66"/>
      <c r="S664" s="66"/>
      <c r="T664" s="67"/>
      <c r="U664" s="36"/>
      <c r="V664" s="36"/>
      <c r="W664" s="36"/>
      <c r="X664" s="36"/>
      <c r="Y664" s="36"/>
      <c r="Z664" s="36"/>
      <c r="AA664" s="36"/>
      <c r="AB664" s="36"/>
      <c r="AC664" s="36"/>
      <c r="AD664" s="36"/>
      <c r="AE664" s="36"/>
      <c r="AT664" s="19" t="s">
        <v>727</v>
      </c>
      <c r="AU664" s="19" t="s">
        <v>87</v>
      </c>
    </row>
    <row r="665" spans="1:65" s="13" customFormat="1" ht="11.25">
      <c r="B665" s="201"/>
      <c r="C665" s="202"/>
      <c r="D665" s="195" t="s">
        <v>336</v>
      </c>
      <c r="E665" s="203" t="s">
        <v>19</v>
      </c>
      <c r="F665" s="204" t="s">
        <v>2750</v>
      </c>
      <c r="G665" s="202"/>
      <c r="H665" s="205">
        <v>1</v>
      </c>
      <c r="I665" s="206"/>
      <c r="J665" s="202"/>
      <c r="K665" s="202"/>
      <c r="L665" s="207"/>
      <c r="M665" s="208"/>
      <c r="N665" s="209"/>
      <c r="O665" s="209"/>
      <c r="P665" s="209"/>
      <c r="Q665" s="209"/>
      <c r="R665" s="209"/>
      <c r="S665" s="209"/>
      <c r="T665" s="210"/>
      <c r="AT665" s="211" t="s">
        <v>336</v>
      </c>
      <c r="AU665" s="211" t="s">
        <v>87</v>
      </c>
      <c r="AV665" s="13" t="s">
        <v>87</v>
      </c>
      <c r="AW665" s="13" t="s">
        <v>37</v>
      </c>
      <c r="AX665" s="13" t="s">
        <v>84</v>
      </c>
      <c r="AY665" s="211" t="s">
        <v>324</v>
      </c>
    </row>
    <row r="666" spans="1:65" s="2" customFormat="1" ht="24.2" customHeight="1">
      <c r="A666" s="36"/>
      <c r="B666" s="37"/>
      <c r="C666" s="244" t="s">
        <v>1234</v>
      </c>
      <c r="D666" s="244" t="s">
        <v>588</v>
      </c>
      <c r="E666" s="245" t="s">
        <v>2757</v>
      </c>
      <c r="F666" s="246" t="s">
        <v>2758</v>
      </c>
      <c r="G666" s="247" t="s">
        <v>190</v>
      </c>
      <c r="H666" s="248">
        <v>1</v>
      </c>
      <c r="I666" s="249"/>
      <c r="J666" s="250">
        <f>ROUND(I666*H666,2)</f>
        <v>0</v>
      </c>
      <c r="K666" s="246" t="s">
        <v>19</v>
      </c>
      <c r="L666" s="251"/>
      <c r="M666" s="252" t="s">
        <v>19</v>
      </c>
      <c r="N666" s="253" t="s">
        <v>47</v>
      </c>
      <c r="O666" s="66"/>
      <c r="P666" s="191">
        <f>O666*H666</f>
        <v>0</v>
      </c>
      <c r="Q666" s="191">
        <v>0.41499999999999998</v>
      </c>
      <c r="R666" s="191">
        <f>Q666*H666</f>
        <v>0.41499999999999998</v>
      </c>
      <c r="S666" s="191">
        <v>0</v>
      </c>
      <c r="T666" s="192">
        <f>S666*H666</f>
        <v>0</v>
      </c>
      <c r="U666" s="36"/>
      <c r="V666" s="36"/>
      <c r="W666" s="36"/>
      <c r="X666" s="36"/>
      <c r="Y666" s="36"/>
      <c r="Z666" s="36"/>
      <c r="AA666" s="36"/>
      <c r="AB666" s="36"/>
      <c r="AC666" s="36"/>
      <c r="AD666" s="36"/>
      <c r="AE666" s="36"/>
      <c r="AR666" s="193" t="s">
        <v>378</v>
      </c>
      <c r="AT666" s="193" t="s">
        <v>588</v>
      </c>
      <c r="AU666" s="193" t="s">
        <v>87</v>
      </c>
      <c r="AY666" s="19" t="s">
        <v>324</v>
      </c>
      <c r="BE666" s="194">
        <f>IF(N666="základní",J666,0)</f>
        <v>0</v>
      </c>
      <c r="BF666" s="194">
        <f>IF(N666="snížená",J666,0)</f>
        <v>0</v>
      </c>
      <c r="BG666" s="194">
        <f>IF(N666="zákl. přenesená",J666,0)</f>
        <v>0</v>
      </c>
      <c r="BH666" s="194">
        <f>IF(N666="sníž. přenesená",J666,0)</f>
        <v>0</v>
      </c>
      <c r="BI666" s="194">
        <f>IF(N666="nulová",J666,0)</f>
        <v>0</v>
      </c>
      <c r="BJ666" s="19" t="s">
        <v>84</v>
      </c>
      <c r="BK666" s="194">
        <f>ROUND(I666*H666,2)</f>
        <v>0</v>
      </c>
      <c r="BL666" s="19" t="s">
        <v>330</v>
      </c>
      <c r="BM666" s="193" t="s">
        <v>2759</v>
      </c>
    </row>
    <row r="667" spans="1:65" s="2" customFormat="1" ht="11.25">
      <c r="A667" s="36"/>
      <c r="B667" s="37"/>
      <c r="C667" s="38"/>
      <c r="D667" s="195" t="s">
        <v>332</v>
      </c>
      <c r="E667" s="38"/>
      <c r="F667" s="196" t="s">
        <v>2758</v>
      </c>
      <c r="G667" s="38"/>
      <c r="H667" s="38"/>
      <c r="I667" s="197"/>
      <c r="J667" s="38"/>
      <c r="K667" s="38"/>
      <c r="L667" s="41"/>
      <c r="M667" s="198"/>
      <c r="N667" s="199"/>
      <c r="O667" s="66"/>
      <c r="P667" s="66"/>
      <c r="Q667" s="66"/>
      <c r="R667" s="66"/>
      <c r="S667" s="66"/>
      <c r="T667" s="67"/>
      <c r="U667" s="36"/>
      <c r="V667" s="36"/>
      <c r="W667" s="36"/>
      <c r="X667" s="36"/>
      <c r="Y667" s="36"/>
      <c r="Z667" s="36"/>
      <c r="AA667" s="36"/>
      <c r="AB667" s="36"/>
      <c r="AC667" s="36"/>
      <c r="AD667" s="36"/>
      <c r="AE667" s="36"/>
      <c r="AT667" s="19" t="s">
        <v>332</v>
      </c>
      <c r="AU667" s="19" t="s">
        <v>87</v>
      </c>
    </row>
    <row r="668" spans="1:65" s="2" customFormat="1" ht="29.25">
      <c r="A668" s="36"/>
      <c r="B668" s="37"/>
      <c r="C668" s="38"/>
      <c r="D668" s="195" t="s">
        <v>727</v>
      </c>
      <c r="E668" s="38"/>
      <c r="F668" s="200" t="s">
        <v>986</v>
      </c>
      <c r="G668" s="38"/>
      <c r="H668" s="38"/>
      <c r="I668" s="197"/>
      <c r="J668" s="38"/>
      <c r="K668" s="38"/>
      <c r="L668" s="41"/>
      <c r="M668" s="198"/>
      <c r="N668" s="199"/>
      <c r="O668" s="66"/>
      <c r="P668" s="66"/>
      <c r="Q668" s="66"/>
      <c r="R668" s="66"/>
      <c r="S668" s="66"/>
      <c r="T668" s="67"/>
      <c r="U668" s="36"/>
      <c r="V668" s="36"/>
      <c r="W668" s="36"/>
      <c r="X668" s="36"/>
      <c r="Y668" s="36"/>
      <c r="Z668" s="36"/>
      <c r="AA668" s="36"/>
      <c r="AB668" s="36"/>
      <c r="AC668" s="36"/>
      <c r="AD668" s="36"/>
      <c r="AE668" s="36"/>
      <c r="AT668" s="19" t="s">
        <v>727</v>
      </c>
      <c r="AU668" s="19" t="s">
        <v>87</v>
      </c>
    </row>
    <row r="669" spans="1:65" s="13" customFormat="1" ht="11.25">
      <c r="B669" s="201"/>
      <c r="C669" s="202"/>
      <c r="D669" s="195" t="s">
        <v>336</v>
      </c>
      <c r="E669" s="203" t="s">
        <v>19</v>
      </c>
      <c r="F669" s="204" t="s">
        <v>2750</v>
      </c>
      <c r="G669" s="202"/>
      <c r="H669" s="205">
        <v>1</v>
      </c>
      <c r="I669" s="206"/>
      <c r="J669" s="202"/>
      <c r="K669" s="202"/>
      <c r="L669" s="207"/>
      <c r="M669" s="208"/>
      <c r="N669" s="209"/>
      <c r="O669" s="209"/>
      <c r="P669" s="209"/>
      <c r="Q669" s="209"/>
      <c r="R669" s="209"/>
      <c r="S669" s="209"/>
      <c r="T669" s="210"/>
      <c r="AT669" s="211" t="s">
        <v>336</v>
      </c>
      <c r="AU669" s="211" t="s">
        <v>87</v>
      </c>
      <c r="AV669" s="13" t="s">
        <v>87</v>
      </c>
      <c r="AW669" s="13" t="s">
        <v>37</v>
      </c>
      <c r="AX669" s="13" t="s">
        <v>84</v>
      </c>
      <c r="AY669" s="211" t="s">
        <v>324</v>
      </c>
    </row>
    <row r="670" spans="1:65" s="2" customFormat="1" ht="24.2" customHeight="1">
      <c r="A670" s="36"/>
      <c r="B670" s="37"/>
      <c r="C670" s="244" t="s">
        <v>1240</v>
      </c>
      <c r="D670" s="244" t="s">
        <v>588</v>
      </c>
      <c r="E670" s="245" t="s">
        <v>2760</v>
      </c>
      <c r="F670" s="246" t="s">
        <v>2761</v>
      </c>
      <c r="G670" s="247" t="s">
        <v>190</v>
      </c>
      <c r="H670" s="248">
        <v>1</v>
      </c>
      <c r="I670" s="249"/>
      <c r="J670" s="250">
        <f>ROUND(I670*H670,2)</f>
        <v>0</v>
      </c>
      <c r="K670" s="246" t="s">
        <v>19</v>
      </c>
      <c r="L670" s="251"/>
      <c r="M670" s="252" t="s">
        <v>19</v>
      </c>
      <c r="N670" s="253" t="s">
        <v>47</v>
      </c>
      <c r="O670" s="66"/>
      <c r="P670" s="191">
        <f>O670*H670</f>
        <v>0</v>
      </c>
      <c r="Q670" s="191">
        <v>0.32</v>
      </c>
      <c r="R670" s="191">
        <f>Q670*H670</f>
        <v>0.32</v>
      </c>
      <c r="S670" s="191">
        <v>0</v>
      </c>
      <c r="T670" s="192">
        <f>S670*H670</f>
        <v>0</v>
      </c>
      <c r="U670" s="36"/>
      <c r="V670" s="36"/>
      <c r="W670" s="36"/>
      <c r="X670" s="36"/>
      <c r="Y670" s="36"/>
      <c r="Z670" s="36"/>
      <c r="AA670" s="36"/>
      <c r="AB670" s="36"/>
      <c r="AC670" s="36"/>
      <c r="AD670" s="36"/>
      <c r="AE670" s="36"/>
      <c r="AR670" s="193" t="s">
        <v>378</v>
      </c>
      <c r="AT670" s="193" t="s">
        <v>588</v>
      </c>
      <c r="AU670" s="193" t="s">
        <v>87</v>
      </c>
      <c r="AY670" s="19" t="s">
        <v>324</v>
      </c>
      <c r="BE670" s="194">
        <f>IF(N670="základní",J670,0)</f>
        <v>0</v>
      </c>
      <c r="BF670" s="194">
        <f>IF(N670="snížená",J670,0)</f>
        <v>0</v>
      </c>
      <c r="BG670" s="194">
        <f>IF(N670="zákl. přenesená",J670,0)</f>
        <v>0</v>
      </c>
      <c r="BH670" s="194">
        <f>IF(N670="sníž. přenesená",J670,0)</f>
        <v>0</v>
      </c>
      <c r="BI670" s="194">
        <f>IF(N670="nulová",J670,0)</f>
        <v>0</v>
      </c>
      <c r="BJ670" s="19" t="s">
        <v>84</v>
      </c>
      <c r="BK670" s="194">
        <f>ROUND(I670*H670,2)</f>
        <v>0</v>
      </c>
      <c r="BL670" s="19" t="s">
        <v>330</v>
      </c>
      <c r="BM670" s="193" t="s">
        <v>2762</v>
      </c>
    </row>
    <row r="671" spans="1:65" s="2" customFormat="1" ht="11.25">
      <c r="A671" s="36"/>
      <c r="B671" s="37"/>
      <c r="C671" s="38"/>
      <c r="D671" s="195" t="s">
        <v>332</v>
      </c>
      <c r="E671" s="38"/>
      <c r="F671" s="196" t="s">
        <v>2761</v>
      </c>
      <c r="G671" s="38"/>
      <c r="H671" s="38"/>
      <c r="I671" s="197"/>
      <c r="J671" s="38"/>
      <c r="K671" s="38"/>
      <c r="L671" s="41"/>
      <c r="M671" s="198"/>
      <c r="N671" s="199"/>
      <c r="O671" s="66"/>
      <c r="P671" s="66"/>
      <c r="Q671" s="66"/>
      <c r="R671" s="66"/>
      <c r="S671" s="66"/>
      <c r="T671" s="67"/>
      <c r="U671" s="36"/>
      <c r="V671" s="36"/>
      <c r="W671" s="36"/>
      <c r="X671" s="36"/>
      <c r="Y671" s="36"/>
      <c r="Z671" s="36"/>
      <c r="AA671" s="36"/>
      <c r="AB671" s="36"/>
      <c r="AC671" s="36"/>
      <c r="AD671" s="36"/>
      <c r="AE671" s="36"/>
      <c r="AT671" s="19" t="s">
        <v>332</v>
      </c>
      <c r="AU671" s="19" t="s">
        <v>87</v>
      </c>
    </row>
    <row r="672" spans="1:65" s="2" customFormat="1" ht="29.25">
      <c r="A672" s="36"/>
      <c r="B672" s="37"/>
      <c r="C672" s="38"/>
      <c r="D672" s="195" t="s">
        <v>727</v>
      </c>
      <c r="E672" s="38"/>
      <c r="F672" s="200" t="s">
        <v>986</v>
      </c>
      <c r="G672" s="38"/>
      <c r="H672" s="38"/>
      <c r="I672" s="197"/>
      <c r="J672" s="38"/>
      <c r="K672" s="38"/>
      <c r="L672" s="41"/>
      <c r="M672" s="198"/>
      <c r="N672" s="199"/>
      <c r="O672" s="66"/>
      <c r="P672" s="66"/>
      <c r="Q672" s="66"/>
      <c r="R672" s="66"/>
      <c r="S672" s="66"/>
      <c r="T672" s="67"/>
      <c r="U672" s="36"/>
      <c r="V672" s="36"/>
      <c r="W672" s="36"/>
      <c r="X672" s="36"/>
      <c r="Y672" s="36"/>
      <c r="Z672" s="36"/>
      <c r="AA672" s="36"/>
      <c r="AB672" s="36"/>
      <c r="AC672" s="36"/>
      <c r="AD672" s="36"/>
      <c r="AE672" s="36"/>
      <c r="AT672" s="19" t="s">
        <v>727</v>
      </c>
      <c r="AU672" s="19" t="s">
        <v>87</v>
      </c>
    </row>
    <row r="673" spans="1:65" s="13" customFormat="1" ht="11.25">
      <c r="B673" s="201"/>
      <c r="C673" s="202"/>
      <c r="D673" s="195" t="s">
        <v>336</v>
      </c>
      <c r="E673" s="203" t="s">
        <v>19</v>
      </c>
      <c r="F673" s="204" t="s">
        <v>2750</v>
      </c>
      <c r="G673" s="202"/>
      <c r="H673" s="205">
        <v>1</v>
      </c>
      <c r="I673" s="206"/>
      <c r="J673" s="202"/>
      <c r="K673" s="202"/>
      <c r="L673" s="207"/>
      <c r="M673" s="208"/>
      <c r="N673" s="209"/>
      <c r="O673" s="209"/>
      <c r="P673" s="209"/>
      <c r="Q673" s="209"/>
      <c r="R673" s="209"/>
      <c r="S673" s="209"/>
      <c r="T673" s="210"/>
      <c r="AT673" s="211" t="s">
        <v>336</v>
      </c>
      <c r="AU673" s="211" t="s">
        <v>87</v>
      </c>
      <c r="AV673" s="13" t="s">
        <v>87</v>
      </c>
      <c r="AW673" s="13" t="s">
        <v>37</v>
      </c>
      <c r="AX673" s="13" t="s">
        <v>84</v>
      </c>
      <c r="AY673" s="211" t="s">
        <v>324</v>
      </c>
    </row>
    <row r="674" spans="1:65" s="2" customFormat="1" ht="24.2" customHeight="1">
      <c r="A674" s="36"/>
      <c r="B674" s="37"/>
      <c r="C674" s="244" t="s">
        <v>1251</v>
      </c>
      <c r="D674" s="244" t="s">
        <v>588</v>
      </c>
      <c r="E674" s="245" t="s">
        <v>2763</v>
      </c>
      <c r="F674" s="246" t="s">
        <v>2764</v>
      </c>
      <c r="G674" s="247" t="s">
        <v>190</v>
      </c>
      <c r="H674" s="248">
        <v>1</v>
      </c>
      <c r="I674" s="249"/>
      <c r="J674" s="250">
        <f>ROUND(I674*H674,2)</f>
        <v>0</v>
      </c>
      <c r="K674" s="246" t="s">
        <v>19</v>
      </c>
      <c r="L674" s="251"/>
      <c r="M674" s="252" t="s">
        <v>19</v>
      </c>
      <c r="N674" s="253" t="s">
        <v>47</v>
      </c>
      <c r="O674" s="66"/>
      <c r="P674" s="191">
        <f>O674*H674</f>
        <v>0</v>
      </c>
      <c r="Q674" s="191">
        <v>0.28799999999999998</v>
      </c>
      <c r="R674" s="191">
        <f>Q674*H674</f>
        <v>0.28799999999999998</v>
      </c>
      <c r="S674" s="191">
        <v>0</v>
      </c>
      <c r="T674" s="192">
        <f>S674*H674</f>
        <v>0</v>
      </c>
      <c r="U674" s="36"/>
      <c r="V674" s="36"/>
      <c r="W674" s="36"/>
      <c r="X674" s="36"/>
      <c r="Y674" s="36"/>
      <c r="Z674" s="36"/>
      <c r="AA674" s="36"/>
      <c r="AB674" s="36"/>
      <c r="AC674" s="36"/>
      <c r="AD674" s="36"/>
      <c r="AE674" s="36"/>
      <c r="AR674" s="193" t="s">
        <v>378</v>
      </c>
      <c r="AT674" s="193" t="s">
        <v>588</v>
      </c>
      <c r="AU674" s="193" t="s">
        <v>87</v>
      </c>
      <c r="AY674" s="19" t="s">
        <v>324</v>
      </c>
      <c r="BE674" s="194">
        <f>IF(N674="základní",J674,0)</f>
        <v>0</v>
      </c>
      <c r="BF674" s="194">
        <f>IF(N674="snížená",J674,0)</f>
        <v>0</v>
      </c>
      <c r="BG674" s="194">
        <f>IF(N674="zákl. přenesená",J674,0)</f>
        <v>0</v>
      </c>
      <c r="BH674" s="194">
        <f>IF(N674="sníž. přenesená",J674,0)</f>
        <v>0</v>
      </c>
      <c r="BI674" s="194">
        <f>IF(N674="nulová",J674,0)</f>
        <v>0</v>
      </c>
      <c r="BJ674" s="19" t="s">
        <v>84</v>
      </c>
      <c r="BK674" s="194">
        <f>ROUND(I674*H674,2)</f>
        <v>0</v>
      </c>
      <c r="BL674" s="19" t="s">
        <v>330</v>
      </c>
      <c r="BM674" s="193" t="s">
        <v>2765</v>
      </c>
    </row>
    <row r="675" spans="1:65" s="2" customFormat="1" ht="11.25">
      <c r="A675" s="36"/>
      <c r="B675" s="37"/>
      <c r="C675" s="38"/>
      <c r="D675" s="195" t="s">
        <v>332</v>
      </c>
      <c r="E675" s="38"/>
      <c r="F675" s="196" t="s">
        <v>2764</v>
      </c>
      <c r="G675" s="38"/>
      <c r="H675" s="38"/>
      <c r="I675" s="197"/>
      <c r="J675" s="38"/>
      <c r="K675" s="38"/>
      <c r="L675" s="41"/>
      <c r="M675" s="198"/>
      <c r="N675" s="199"/>
      <c r="O675" s="66"/>
      <c r="P675" s="66"/>
      <c r="Q675" s="66"/>
      <c r="R675" s="66"/>
      <c r="S675" s="66"/>
      <c r="T675" s="67"/>
      <c r="U675" s="36"/>
      <c r="V675" s="36"/>
      <c r="W675" s="36"/>
      <c r="X675" s="36"/>
      <c r="Y675" s="36"/>
      <c r="Z675" s="36"/>
      <c r="AA675" s="36"/>
      <c r="AB675" s="36"/>
      <c r="AC675" s="36"/>
      <c r="AD675" s="36"/>
      <c r="AE675" s="36"/>
      <c r="AT675" s="19" t="s">
        <v>332</v>
      </c>
      <c r="AU675" s="19" t="s">
        <v>87</v>
      </c>
    </row>
    <row r="676" spans="1:65" s="2" customFormat="1" ht="29.25">
      <c r="A676" s="36"/>
      <c r="B676" s="37"/>
      <c r="C676" s="38"/>
      <c r="D676" s="195" t="s">
        <v>727</v>
      </c>
      <c r="E676" s="38"/>
      <c r="F676" s="200" t="s">
        <v>986</v>
      </c>
      <c r="G676" s="38"/>
      <c r="H676" s="38"/>
      <c r="I676" s="197"/>
      <c r="J676" s="38"/>
      <c r="K676" s="38"/>
      <c r="L676" s="41"/>
      <c r="M676" s="198"/>
      <c r="N676" s="199"/>
      <c r="O676" s="66"/>
      <c r="P676" s="66"/>
      <c r="Q676" s="66"/>
      <c r="R676" s="66"/>
      <c r="S676" s="66"/>
      <c r="T676" s="67"/>
      <c r="U676" s="36"/>
      <c r="V676" s="36"/>
      <c r="W676" s="36"/>
      <c r="X676" s="36"/>
      <c r="Y676" s="36"/>
      <c r="Z676" s="36"/>
      <c r="AA676" s="36"/>
      <c r="AB676" s="36"/>
      <c r="AC676" s="36"/>
      <c r="AD676" s="36"/>
      <c r="AE676" s="36"/>
      <c r="AT676" s="19" t="s">
        <v>727</v>
      </c>
      <c r="AU676" s="19" t="s">
        <v>87</v>
      </c>
    </row>
    <row r="677" spans="1:65" s="13" customFormat="1" ht="11.25">
      <c r="B677" s="201"/>
      <c r="C677" s="202"/>
      <c r="D677" s="195" t="s">
        <v>336</v>
      </c>
      <c r="E677" s="203" t="s">
        <v>19</v>
      </c>
      <c r="F677" s="204" t="s">
        <v>2750</v>
      </c>
      <c r="G677" s="202"/>
      <c r="H677" s="205">
        <v>1</v>
      </c>
      <c r="I677" s="206"/>
      <c r="J677" s="202"/>
      <c r="K677" s="202"/>
      <c r="L677" s="207"/>
      <c r="M677" s="208"/>
      <c r="N677" s="209"/>
      <c r="O677" s="209"/>
      <c r="P677" s="209"/>
      <c r="Q677" s="209"/>
      <c r="R677" s="209"/>
      <c r="S677" s="209"/>
      <c r="T677" s="210"/>
      <c r="AT677" s="211" t="s">
        <v>336</v>
      </c>
      <c r="AU677" s="211" t="s">
        <v>87</v>
      </c>
      <c r="AV677" s="13" t="s">
        <v>87</v>
      </c>
      <c r="AW677" s="13" t="s">
        <v>37</v>
      </c>
      <c r="AX677" s="13" t="s">
        <v>84</v>
      </c>
      <c r="AY677" s="211" t="s">
        <v>324</v>
      </c>
    </row>
    <row r="678" spans="1:65" s="2" customFormat="1" ht="24.2" customHeight="1">
      <c r="A678" s="36"/>
      <c r="B678" s="37"/>
      <c r="C678" s="244" t="s">
        <v>1258</v>
      </c>
      <c r="D678" s="244" t="s">
        <v>588</v>
      </c>
      <c r="E678" s="245" t="s">
        <v>2766</v>
      </c>
      <c r="F678" s="246" t="s">
        <v>2767</v>
      </c>
      <c r="G678" s="247" t="s">
        <v>190</v>
      </c>
      <c r="H678" s="248">
        <v>1</v>
      </c>
      <c r="I678" s="249"/>
      <c r="J678" s="250">
        <f>ROUND(I678*H678,2)</f>
        <v>0</v>
      </c>
      <c r="K678" s="246" t="s">
        <v>19</v>
      </c>
      <c r="L678" s="251"/>
      <c r="M678" s="252" t="s">
        <v>19</v>
      </c>
      <c r="N678" s="253" t="s">
        <v>47</v>
      </c>
      <c r="O678" s="66"/>
      <c r="P678" s="191">
        <f>O678*H678</f>
        <v>0</v>
      </c>
      <c r="Q678" s="191">
        <v>0.16400000000000001</v>
      </c>
      <c r="R678" s="191">
        <f>Q678*H678</f>
        <v>0.16400000000000001</v>
      </c>
      <c r="S678" s="191">
        <v>0</v>
      </c>
      <c r="T678" s="192">
        <f>S678*H678</f>
        <v>0</v>
      </c>
      <c r="U678" s="36"/>
      <c r="V678" s="36"/>
      <c r="W678" s="36"/>
      <c r="X678" s="36"/>
      <c r="Y678" s="36"/>
      <c r="Z678" s="36"/>
      <c r="AA678" s="36"/>
      <c r="AB678" s="36"/>
      <c r="AC678" s="36"/>
      <c r="AD678" s="36"/>
      <c r="AE678" s="36"/>
      <c r="AR678" s="193" t="s">
        <v>378</v>
      </c>
      <c r="AT678" s="193" t="s">
        <v>588</v>
      </c>
      <c r="AU678" s="193" t="s">
        <v>87</v>
      </c>
      <c r="AY678" s="19" t="s">
        <v>324</v>
      </c>
      <c r="BE678" s="194">
        <f>IF(N678="základní",J678,0)</f>
        <v>0</v>
      </c>
      <c r="BF678" s="194">
        <f>IF(N678="snížená",J678,0)</f>
        <v>0</v>
      </c>
      <c r="BG678" s="194">
        <f>IF(N678="zákl. přenesená",J678,0)</f>
        <v>0</v>
      </c>
      <c r="BH678" s="194">
        <f>IF(N678="sníž. přenesená",J678,0)</f>
        <v>0</v>
      </c>
      <c r="BI678" s="194">
        <f>IF(N678="nulová",J678,0)</f>
        <v>0</v>
      </c>
      <c r="BJ678" s="19" t="s">
        <v>84</v>
      </c>
      <c r="BK678" s="194">
        <f>ROUND(I678*H678,2)</f>
        <v>0</v>
      </c>
      <c r="BL678" s="19" t="s">
        <v>330</v>
      </c>
      <c r="BM678" s="193" t="s">
        <v>2768</v>
      </c>
    </row>
    <row r="679" spans="1:65" s="2" customFormat="1" ht="11.25">
      <c r="A679" s="36"/>
      <c r="B679" s="37"/>
      <c r="C679" s="38"/>
      <c r="D679" s="195" t="s">
        <v>332</v>
      </c>
      <c r="E679" s="38"/>
      <c r="F679" s="196" t="s">
        <v>2767</v>
      </c>
      <c r="G679" s="38"/>
      <c r="H679" s="38"/>
      <c r="I679" s="197"/>
      <c r="J679" s="38"/>
      <c r="K679" s="38"/>
      <c r="L679" s="41"/>
      <c r="M679" s="198"/>
      <c r="N679" s="199"/>
      <c r="O679" s="66"/>
      <c r="P679" s="66"/>
      <c r="Q679" s="66"/>
      <c r="R679" s="66"/>
      <c r="S679" s="66"/>
      <c r="T679" s="67"/>
      <c r="U679" s="36"/>
      <c r="V679" s="36"/>
      <c r="W679" s="36"/>
      <c r="X679" s="36"/>
      <c r="Y679" s="36"/>
      <c r="Z679" s="36"/>
      <c r="AA679" s="36"/>
      <c r="AB679" s="36"/>
      <c r="AC679" s="36"/>
      <c r="AD679" s="36"/>
      <c r="AE679" s="36"/>
      <c r="AT679" s="19" t="s">
        <v>332</v>
      </c>
      <c r="AU679" s="19" t="s">
        <v>87</v>
      </c>
    </row>
    <row r="680" spans="1:65" s="2" customFormat="1" ht="29.25">
      <c r="A680" s="36"/>
      <c r="B680" s="37"/>
      <c r="C680" s="38"/>
      <c r="D680" s="195" t="s">
        <v>727</v>
      </c>
      <c r="E680" s="38"/>
      <c r="F680" s="200" t="s">
        <v>986</v>
      </c>
      <c r="G680" s="38"/>
      <c r="H680" s="38"/>
      <c r="I680" s="197"/>
      <c r="J680" s="38"/>
      <c r="K680" s="38"/>
      <c r="L680" s="41"/>
      <c r="M680" s="198"/>
      <c r="N680" s="199"/>
      <c r="O680" s="66"/>
      <c r="P680" s="66"/>
      <c r="Q680" s="66"/>
      <c r="R680" s="66"/>
      <c r="S680" s="66"/>
      <c r="T680" s="67"/>
      <c r="U680" s="36"/>
      <c r="V680" s="36"/>
      <c r="W680" s="36"/>
      <c r="X680" s="36"/>
      <c r="Y680" s="36"/>
      <c r="Z680" s="36"/>
      <c r="AA680" s="36"/>
      <c r="AB680" s="36"/>
      <c r="AC680" s="36"/>
      <c r="AD680" s="36"/>
      <c r="AE680" s="36"/>
      <c r="AT680" s="19" t="s">
        <v>727</v>
      </c>
      <c r="AU680" s="19" t="s">
        <v>87</v>
      </c>
    </row>
    <row r="681" spans="1:65" s="13" customFormat="1" ht="11.25">
      <c r="B681" s="201"/>
      <c r="C681" s="202"/>
      <c r="D681" s="195" t="s">
        <v>336</v>
      </c>
      <c r="E681" s="203" t="s">
        <v>19</v>
      </c>
      <c r="F681" s="204" t="s">
        <v>2750</v>
      </c>
      <c r="G681" s="202"/>
      <c r="H681" s="205">
        <v>1</v>
      </c>
      <c r="I681" s="206"/>
      <c r="J681" s="202"/>
      <c r="K681" s="202"/>
      <c r="L681" s="207"/>
      <c r="M681" s="208"/>
      <c r="N681" s="209"/>
      <c r="O681" s="209"/>
      <c r="P681" s="209"/>
      <c r="Q681" s="209"/>
      <c r="R681" s="209"/>
      <c r="S681" s="209"/>
      <c r="T681" s="210"/>
      <c r="AT681" s="211" t="s">
        <v>336</v>
      </c>
      <c r="AU681" s="211" t="s">
        <v>87</v>
      </c>
      <c r="AV681" s="13" t="s">
        <v>87</v>
      </c>
      <c r="AW681" s="13" t="s">
        <v>37</v>
      </c>
      <c r="AX681" s="13" t="s">
        <v>84</v>
      </c>
      <c r="AY681" s="211" t="s">
        <v>324</v>
      </c>
    </row>
    <row r="682" spans="1:65" s="2" customFormat="1" ht="14.45" customHeight="1">
      <c r="A682" s="36"/>
      <c r="B682" s="37"/>
      <c r="C682" s="244" t="s">
        <v>1263</v>
      </c>
      <c r="D682" s="244" t="s">
        <v>588</v>
      </c>
      <c r="E682" s="245" t="s">
        <v>2769</v>
      </c>
      <c r="F682" s="246" t="s">
        <v>2770</v>
      </c>
      <c r="G682" s="247" t="s">
        <v>190</v>
      </c>
      <c r="H682" s="248">
        <v>1</v>
      </c>
      <c r="I682" s="249"/>
      <c r="J682" s="250">
        <f>ROUND(I682*H682,2)</f>
        <v>0</v>
      </c>
      <c r="K682" s="246" t="s">
        <v>19</v>
      </c>
      <c r="L682" s="251"/>
      <c r="M682" s="252" t="s">
        <v>19</v>
      </c>
      <c r="N682" s="253" t="s">
        <v>47</v>
      </c>
      <c r="O682" s="66"/>
      <c r="P682" s="191">
        <f>O682*H682</f>
        <v>0</v>
      </c>
      <c r="Q682" s="191">
        <v>0.33100000000000002</v>
      </c>
      <c r="R682" s="191">
        <f>Q682*H682</f>
        <v>0.33100000000000002</v>
      </c>
      <c r="S682" s="191">
        <v>0</v>
      </c>
      <c r="T682" s="192">
        <f>S682*H682</f>
        <v>0</v>
      </c>
      <c r="U682" s="36"/>
      <c r="V682" s="36"/>
      <c r="W682" s="36"/>
      <c r="X682" s="36"/>
      <c r="Y682" s="36"/>
      <c r="Z682" s="36"/>
      <c r="AA682" s="36"/>
      <c r="AB682" s="36"/>
      <c r="AC682" s="36"/>
      <c r="AD682" s="36"/>
      <c r="AE682" s="36"/>
      <c r="AR682" s="193" t="s">
        <v>378</v>
      </c>
      <c r="AT682" s="193" t="s">
        <v>588</v>
      </c>
      <c r="AU682" s="193" t="s">
        <v>87</v>
      </c>
      <c r="AY682" s="19" t="s">
        <v>324</v>
      </c>
      <c r="BE682" s="194">
        <f>IF(N682="základní",J682,0)</f>
        <v>0</v>
      </c>
      <c r="BF682" s="194">
        <f>IF(N682="snížená",J682,0)</f>
        <v>0</v>
      </c>
      <c r="BG682" s="194">
        <f>IF(N682="zákl. přenesená",J682,0)</f>
        <v>0</v>
      </c>
      <c r="BH682" s="194">
        <f>IF(N682="sníž. přenesená",J682,0)</f>
        <v>0</v>
      </c>
      <c r="BI682" s="194">
        <f>IF(N682="nulová",J682,0)</f>
        <v>0</v>
      </c>
      <c r="BJ682" s="19" t="s">
        <v>84</v>
      </c>
      <c r="BK682" s="194">
        <f>ROUND(I682*H682,2)</f>
        <v>0</v>
      </c>
      <c r="BL682" s="19" t="s">
        <v>330</v>
      </c>
      <c r="BM682" s="193" t="s">
        <v>2771</v>
      </c>
    </row>
    <row r="683" spans="1:65" s="2" customFormat="1" ht="11.25">
      <c r="A683" s="36"/>
      <c r="B683" s="37"/>
      <c r="C683" s="38"/>
      <c r="D683" s="195" t="s">
        <v>332</v>
      </c>
      <c r="E683" s="38"/>
      <c r="F683" s="196" t="s">
        <v>2770</v>
      </c>
      <c r="G683" s="38"/>
      <c r="H683" s="38"/>
      <c r="I683" s="197"/>
      <c r="J683" s="38"/>
      <c r="K683" s="38"/>
      <c r="L683" s="41"/>
      <c r="M683" s="198"/>
      <c r="N683" s="199"/>
      <c r="O683" s="66"/>
      <c r="P683" s="66"/>
      <c r="Q683" s="66"/>
      <c r="R683" s="66"/>
      <c r="S683" s="66"/>
      <c r="T683" s="67"/>
      <c r="U683" s="36"/>
      <c r="V683" s="36"/>
      <c r="W683" s="36"/>
      <c r="X683" s="36"/>
      <c r="Y683" s="36"/>
      <c r="Z683" s="36"/>
      <c r="AA683" s="36"/>
      <c r="AB683" s="36"/>
      <c r="AC683" s="36"/>
      <c r="AD683" s="36"/>
      <c r="AE683" s="36"/>
      <c r="AT683" s="19" t="s">
        <v>332</v>
      </c>
      <c r="AU683" s="19" t="s">
        <v>87</v>
      </c>
    </row>
    <row r="684" spans="1:65" s="2" customFormat="1" ht="29.25">
      <c r="A684" s="36"/>
      <c r="B684" s="37"/>
      <c r="C684" s="38"/>
      <c r="D684" s="195" t="s">
        <v>727</v>
      </c>
      <c r="E684" s="38"/>
      <c r="F684" s="200" t="s">
        <v>986</v>
      </c>
      <c r="G684" s="38"/>
      <c r="H684" s="38"/>
      <c r="I684" s="197"/>
      <c r="J684" s="38"/>
      <c r="K684" s="38"/>
      <c r="L684" s="41"/>
      <c r="M684" s="198"/>
      <c r="N684" s="199"/>
      <c r="O684" s="66"/>
      <c r="P684" s="66"/>
      <c r="Q684" s="66"/>
      <c r="R684" s="66"/>
      <c r="S684" s="66"/>
      <c r="T684" s="67"/>
      <c r="U684" s="36"/>
      <c r="V684" s="36"/>
      <c r="W684" s="36"/>
      <c r="X684" s="36"/>
      <c r="Y684" s="36"/>
      <c r="Z684" s="36"/>
      <c r="AA684" s="36"/>
      <c r="AB684" s="36"/>
      <c r="AC684" s="36"/>
      <c r="AD684" s="36"/>
      <c r="AE684" s="36"/>
      <c r="AT684" s="19" t="s">
        <v>727</v>
      </c>
      <c r="AU684" s="19" t="s">
        <v>87</v>
      </c>
    </row>
    <row r="685" spans="1:65" s="13" customFormat="1" ht="11.25">
      <c r="B685" s="201"/>
      <c r="C685" s="202"/>
      <c r="D685" s="195" t="s">
        <v>336</v>
      </c>
      <c r="E685" s="203" t="s">
        <v>19</v>
      </c>
      <c r="F685" s="204" t="s">
        <v>2750</v>
      </c>
      <c r="G685" s="202"/>
      <c r="H685" s="205">
        <v>1</v>
      </c>
      <c r="I685" s="206"/>
      <c r="J685" s="202"/>
      <c r="K685" s="202"/>
      <c r="L685" s="207"/>
      <c r="M685" s="208"/>
      <c r="N685" s="209"/>
      <c r="O685" s="209"/>
      <c r="P685" s="209"/>
      <c r="Q685" s="209"/>
      <c r="R685" s="209"/>
      <c r="S685" s="209"/>
      <c r="T685" s="210"/>
      <c r="AT685" s="211" t="s">
        <v>336</v>
      </c>
      <c r="AU685" s="211" t="s">
        <v>87</v>
      </c>
      <c r="AV685" s="13" t="s">
        <v>87</v>
      </c>
      <c r="AW685" s="13" t="s">
        <v>37</v>
      </c>
      <c r="AX685" s="13" t="s">
        <v>84</v>
      </c>
      <c r="AY685" s="211" t="s">
        <v>324</v>
      </c>
    </row>
    <row r="686" spans="1:65" s="2" customFormat="1" ht="14.45" customHeight="1">
      <c r="A686" s="36"/>
      <c r="B686" s="37"/>
      <c r="C686" s="244" t="s">
        <v>1267</v>
      </c>
      <c r="D686" s="244" t="s">
        <v>588</v>
      </c>
      <c r="E686" s="245" t="s">
        <v>2772</v>
      </c>
      <c r="F686" s="246" t="s">
        <v>2773</v>
      </c>
      <c r="G686" s="247" t="s">
        <v>190</v>
      </c>
      <c r="H686" s="248">
        <v>1</v>
      </c>
      <c r="I686" s="249"/>
      <c r="J686" s="250">
        <f>ROUND(I686*H686,2)</f>
        <v>0</v>
      </c>
      <c r="K686" s="246" t="s">
        <v>19</v>
      </c>
      <c r="L686" s="251"/>
      <c r="M686" s="252" t="s">
        <v>19</v>
      </c>
      <c r="N686" s="253" t="s">
        <v>47</v>
      </c>
      <c r="O686" s="66"/>
      <c r="P686" s="191">
        <f>O686*H686</f>
        <v>0</v>
      </c>
      <c r="Q686" s="191">
        <v>0.32400000000000001</v>
      </c>
      <c r="R686" s="191">
        <f>Q686*H686</f>
        <v>0.32400000000000001</v>
      </c>
      <c r="S686" s="191">
        <v>0</v>
      </c>
      <c r="T686" s="192">
        <f>S686*H686</f>
        <v>0</v>
      </c>
      <c r="U686" s="36"/>
      <c r="V686" s="36"/>
      <c r="W686" s="36"/>
      <c r="X686" s="36"/>
      <c r="Y686" s="36"/>
      <c r="Z686" s="36"/>
      <c r="AA686" s="36"/>
      <c r="AB686" s="36"/>
      <c r="AC686" s="36"/>
      <c r="AD686" s="36"/>
      <c r="AE686" s="36"/>
      <c r="AR686" s="193" t="s">
        <v>378</v>
      </c>
      <c r="AT686" s="193" t="s">
        <v>588</v>
      </c>
      <c r="AU686" s="193" t="s">
        <v>87</v>
      </c>
      <c r="AY686" s="19" t="s">
        <v>324</v>
      </c>
      <c r="BE686" s="194">
        <f>IF(N686="základní",J686,0)</f>
        <v>0</v>
      </c>
      <c r="BF686" s="194">
        <f>IF(N686="snížená",J686,0)</f>
        <v>0</v>
      </c>
      <c r="BG686" s="194">
        <f>IF(N686="zákl. přenesená",J686,0)</f>
        <v>0</v>
      </c>
      <c r="BH686" s="194">
        <f>IF(N686="sníž. přenesená",J686,0)</f>
        <v>0</v>
      </c>
      <c r="BI686" s="194">
        <f>IF(N686="nulová",J686,0)</f>
        <v>0</v>
      </c>
      <c r="BJ686" s="19" t="s">
        <v>84</v>
      </c>
      <c r="BK686" s="194">
        <f>ROUND(I686*H686,2)</f>
        <v>0</v>
      </c>
      <c r="BL686" s="19" t="s">
        <v>330</v>
      </c>
      <c r="BM686" s="193" t="s">
        <v>2774</v>
      </c>
    </row>
    <row r="687" spans="1:65" s="2" customFormat="1" ht="11.25">
      <c r="A687" s="36"/>
      <c r="B687" s="37"/>
      <c r="C687" s="38"/>
      <c r="D687" s="195" t="s">
        <v>332</v>
      </c>
      <c r="E687" s="38"/>
      <c r="F687" s="196" t="s">
        <v>2773</v>
      </c>
      <c r="G687" s="38"/>
      <c r="H687" s="38"/>
      <c r="I687" s="197"/>
      <c r="J687" s="38"/>
      <c r="K687" s="38"/>
      <c r="L687" s="41"/>
      <c r="M687" s="198"/>
      <c r="N687" s="199"/>
      <c r="O687" s="66"/>
      <c r="P687" s="66"/>
      <c r="Q687" s="66"/>
      <c r="R687" s="66"/>
      <c r="S687" s="66"/>
      <c r="T687" s="67"/>
      <c r="U687" s="36"/>
      <c r="V687" s="36"/>
      <c r="W687" s="36"/>
      <c r="X687" s="36"/>
      <c r="Y687" s="36"/>
      <c r="Z687" s="36"/>
      <c r="AA687" s="36"/>
      <c r="AB687" s="36"/>
      <c r="AC687" s="36"/>
      <c r="AD687" s="36"/>
      <c r="AE687" s="36"/>
      <c r="AT687" s="19" t="s">
        <v>332</v>
      </c>
      <c r="AU687" s="19" t="s">
        <v>87</v>
      </c>
    </row>
    <row r="688" spans="1:65" s="2" customFormat="1" ht="29.25">
      <c r="A688" s="36"/>
      <c r="B688" s="37"/>
      <c r="C688" s="38"/>
      <c r="D688" s="195" t="s">
        <v>727</v>
      </c>
      <c r="E688" s="38"/>
      <c r="F688" s="200" t="s">
        <v>986</v>
      </c>
      <c r="G688" s="38"/>
      <c r="H688" s="38"/>
      <c r="I688" s="197"/>
      <c r="J688" s="38"/>
      <c r="K688" s="38"/>
      <c r="L688" s="41"/>
      <c r="M688" s="198"/>
      <c r="N688" s="199"/>
      <c r="O688" s="66"/>
      <c r="P688" s="66"/>
      <c r="Q688" s="66"/>
      <c r="R688" s="66"/>
      <c r="S688" s="66"/>
      <c r="T688" s="67"/>
      <c r="U688" s="36"/>
      <c r="V688" s="36"/>
      <c r="W688" s="36"/>
      <c r="X688" s="36"/>
      <c r="Y688" s="36"/>
      <c r="Z688" s="36"/>
      <c r="AA688" s="36"/>
      <c r="AB688" s="36"/>
      <c r="AC688" s="36"/>
      <c r="AD688" s="36"/>
      <c r="AE688" s="36"/>
      <c r="AT688" s="19" t="s">
        <v>727</v>
      </c>
      <c r="AU688" s="19" t="s">
        <v>87</v>
      </c>
    </row>
    <row r="689" spans="1:65" s="13" customFormat="1" ht="11.25">
      <c r="B689" s="201"/>
      <c r="C689" s="202"/>
      <c r="D689" s="195" t="s">
        <v>336</v>
      </c>
      <c r="E689" s="203" t="s">
        <v>19</v>
      </c>
      <c r="F689" s="204" t="s">
        <v>2750</v>
      </c>
      <c r="G689" s="202"/>
      <c r="H689" s="205">
        <v>1</v>
      </c>
      <c r="I689" s="206"/>
      <c r="J689" s="202"/>
      <c r="K689" s="202"/>
      <c r="L689" s="207"/>
      <c r="M689" s="208"/>
      <c r="N689" s="209"/>
      <c r="O689" s="209"/>
      <c r="P689" s="209"/>
      <c r="Q689" s="209"/>
      <c r="R689" s="209"/>
      <c r="S689" s="209"/>
      <c r="T689" s="210"/>
      <c r="AT689" s="211" t="s">
        <v>336</v>
      </c>
      <c r="AU689" s="211" t="s">
        <v>87</v>
      </c>
      <c r="AV689" s="13" t="s">
        <v>87</v>
      </c>
      <c r="AW689" s="13" t="s">
        <v>37</v>
      </c>
      <c r="AX689" s="13" t="s">
        <v>84</v>
      </c>
      <c r="AY689" s="211" t="s">
        <v>324</v>
      </c>
    </row>
    <row r="690" spans="1:65" s="2" customFormat="1" ht="14.45" customHeight="1">
      <c r="A690" s="36"/>
      <c r="B690" s="37"/>
      <c r="C690" s="244" t="s">
        <v>1278</v>
      </c>
      <c r="D690" s="244" t="s">
        <v>588</v>
      </c>
      <c r="E690" s="245" t="s">
        <v>2775</v>
      </c>
      <c r="F690" s="246" t="s">
        <v>2776</v>
      </c>
      <c r="G690" s="247" t="s">
        <v>190</v>
      </c>
      <c r="H690" s="248">
        <v>16</v>
      </c>
      <c r="I690" s="249"/>
      <c r="J690" s="250">
        <f>ROUND(I690*H690,2)</f>
        <v>0</v>
      </c>
      <c r="K690" s="246" t="s">
        <v>19</v>
      </c>
      <c r="L690" s="251"/>
      <c r="M690" s="252" t="s">
        <v>19</v>
      </c>
      <c r="N690" s="253" t="s">
        <v>47</v>
      </c>
      <c r="O690" s="66"/>
      <c r="P690" s="191">
        <f>O690*H690</f>
        <v>0</v>
      </c>
      <c r="Q690" s="191">
        <v>0.19500000000000001</v>
      </c>
      <c r="R690" s="191">
        <f>Q690*H690</f>
        <v>3.12</v>
      </c>
      <c r="S690" s="191">
        <v>0</v>
      </c>
      <c r="T690" s="192">
        <f>S690*H690</f>
        <v>0</v>
      </c>
      <c r="U690" s="36"/>
      <c r="V690" s="36"/>
      <c r="W690" s="36"/>
      <c r="X690" s="36"/>
      <c r="Y690" s="36"/>
      <c r="Z690" s="36"/>
      <c r="AA690" s="36"/>
      <c r="AB690" s="36"/>
      <c r="AC690" s="36"/>
      <c r="AD690" s="36"/>
      <c r="AE690" s="36"/>
      <c r="AR690" s="193" t="s">
        <v>378</v>
      </c>
      <c r="AT690" s="193" t="s">
        <v>588</v>
      </c>
      <c r="AU690" s="193" t="s">
        <v>87</v>
      </c>
      <c r="AY690" s="19" t="s">
        <v>324</v>
      </c>
      <c r="BE690" s="194">
        <f>IF(N690="základní",J690,0)</f>
        <v>0</v>
      </c>
      <c r="BF690" s="194">
        <f>IF(N690="snížená",J690,0)</f>
        <v>0</v>
      </c>
      <c r="BG690" s="194">
        <f>IF(N690="zákl. přenesená",J690,0)</f>
        <v>0</v>
      </c>
      <c r="BH690" s="194">
        <f>IF(N690="sníž. přenesená",J690,0)</f>
        <v>0</v>
      </c>
      <c r="BI690" s="194">
        <f>IF(N690="nulová",J690,0)</f>
        <v>0</v>
      </c>
      <c r="BJ690" s="19" t="s">
        <v>84</v>
      </c>
      <c r="BK690" s="194">
        <f>ROUND(I690*H690,2)</f>
        <v>0</v>
      </c>
      <c r="BL690" s="19" t="s">
        <v>330</v>
      </c>
      <c r="BM690" s="193" t="s">
        <v>2777</v>
      </c>
    </row>
    <row r="691" spans="1:65" s="2" customFormat="1" ht="11.25">
      <c r="A691" s="36"/>
      <c r="B691" s="37"/>
      <c r="C691" s="38"/>
      <c r="D691" s="195" t="s">
        <v>332</v>
      </c>
      <c r="E691" s="38"/>
      <c r="F691" s="196" t="s">
        <v>2776</v>
      </c>
      <c r="G691" s="38"/>
      <c r="H691" s="38"/>
      <c r="I691" s="197"/>
      <c r="J691" s="38"/>
      <c r="K691" s="38"/>
      <c r="L691" s="41"/>
      <c r="M691" s="198"/>
      <c r="N691" s="199"/>
      <c r="O691" s="66"/>
      <c r="P691" s="66"/>
      <c r="Q691" s="66"/>
      <c r="R691" s="66"/>
      <c r="S691" s="66"/>
      <c r="T691" s="67"/>
      <c r="U691" s="36"/>
      <c r="V691" s="36"/>
      <c r="W691" s="36"/>
      <c r="X691" s="36"/>
      <c r="Y691" s="36"/>
      <c r="Z691" s="36"/>
      <c r="AA691" s="36"/>
      <c r="AB691" s="36"/>
      <c r="AC691" s="36"/>
      <c r="AD691" s="36"/>
      <c r="AE691" s="36"/>
      <c r="AT691" s="19" t="s">
        <v>332</v>
      </c>
      <c r="AU691" s="19" t="s">
        <v>87</v>
      </c>
    </row>
    <row r="692" spans="1:65" s="2" customFormat="1" ht="29.25">
      <c r="A692" s="36"/>
      <c r="B692" s="37"/>
      <c r="C692" s="38"/>
      <c r="D692" s="195" t="s">
        <v>727</v>
      </c>
      <c r="E692" s="38"/>
      <c r="F692" s="200" t="s">
        <v>986</v>
      </c>
      <c r="G692" s="38"/>
      <c r="H692" s="38"/>
      <c r="I692" s="197"/>
      <c r="J692" s="38"/>
      <c r="K692" s="38"/>
      <c r="L692" s="41"/>
      <c r="M692" s="198"/>
      <c r="N692" s="199"/>
      <c r="O692" s="66"/>
      <c r="P692" s="66"/>
      <c r="Q692" s="66"/>
      <c r="R692" s="66"/>
      <c r="S692" s="66"/>
      <c r="T692" s="67"/>
      <c r="U692" s="36"/>
      <c r="V692" s="36"/>
      <c r="W692" s="36"/>
      <c r="X692" s="36"/>
      <c r="Y692" s="36"/>
      <c r="Z692" s="36"/>
      <c r="AA692" s="36"/>
      <c r="AB692" s="36"/>
      <c r="AC692" s="36"/>
      <c r="AD692" s="36"/>
      <c r="AE692" s="36"/>
      <c r="AT692" s="19" t="s">
        <v>727</v>
      </c>
      <c r="AU692" s="19" t="s">
        <v>87</v>
      </c>
    </row>
    <row r="693" spans="1:65" s="13" customFormat="1" ht="11.25">
      <c r="B693" s="201"/>
      <c r="C693" s="202"/>
      <c r="D693" s="195" t="s">
        <v>336</v>
      </c>
      <c r="E693" s="203" t="s">
        <v>19</v>
      </c>
      <c r="F693" s="204" t="s">
        <v>2778</v>
      </c>
      <c r="G693" s="202"/>
      <c r="H693" s="205">
        <v>16</v>
      </c>
      <c r="I693" s="206"/>
      <c r="J693" s="202"/>
      <c r="K693" s="202"/>
      <c r="L693" s="207"/>
      <c r="M693" s="208"/>
      <c r="N693" s="209"/>
      <c r="O693" s="209"/>
      <c r="P693" s="209"/>
      <c r="Q693" s="209"/>
      <c r="R693" s="209"/>
      <c r="S693" s="209"/>
      <c r="T693" s="210"/>
      <c r="AT693" s="211" t="s">
        <v>336</v>
      </c>
      <c r="AU693" s="211" t="s">
        <v>87</v>
      </c>
      <c r="AV693" s="13" t="s">
        <v>87</v>
      </c>
      <c r="AW693" s="13" t="s">
        <v>37</v>
      </c>
      <c r="AX693" s="13" t="s">
        <v>84</v>
      </c>
      <c r="AY693" s="211" t="s">
        <v>324</v>
      </c>
    </row>
    <row r="694" spans="1:65" s="2" customFormat="1" ht="14.45" customHeight="1">
      <c r="A694" s="36"/>
      <c r="B694" s="37"/>
      <c r="C694" s="244" t="s">
        <v>1284</v>
      </c>
      <c r="D694" s="244" t="s">
        <v>588</v>
      </c>
      <c r="E694" s="245" t="s">
        <v>2779</v>
      </c>
      <c r="F694" s="246" t="s">
        <v>2780</v>
      </c>
      <c r="G694" s="247" t="s">
        <v>190</v>
      </c>
      <c r="H694" s="248">
        <v>1</v>
      </c>
      <c r="I694" s="249"/>
      <c r="J694" s="250">
        <f>ROUND(I694*H694,2)</f>
        <v>0</v>
      </c>
      <c r="K694" s="246" t="s">
        <v>19</v>
      </c>
      <c r="L694" s="251"/>
      <c r="M694" s="252" t="s">
        <v>19</v>
      </c>
      <c r="N694" s="253" t="s">
        <v>47</v>
      </c>
      <c r="O694" s="66"/>
      <c r="P694" s="191">
        <f>O694*H694</f>
        <v>0</v>
      </c>
      <c r="Q694" s="191">
        <v>0.13800000000000001</v>
      </c>
      <c r="R694" s="191">
        <f>Q694*H694</f>
        <v>0.13800000000000001</v>
      </c>
      <c r="S694" s="191">
        <v>0</v>
      </c>
      <c r="T694" s="192">
        <f>S694*H694</f>
        <v>0</v>
      </c>
      <c r="U694" s="36"/>
      <c r="V694" s="36"/>
      <c r="W694" s="36"/>
      <c r="X694" s="36"/>
      <c r="Y694" s="36"/>
      <c r="Z694" s="36"/>
      <c r="AA694" s="36"/>
      <c r="AB694" s="36"/>
      <c r="AC694" s="36"/>
      <c r="AD694" s="36"/>
      <c r="AE694" s="36"/>
      <c r="AR694" s="193" t="s">
        <v>378</v>
      </c>
      <c r="AT694" s="193" t="s">
        <v>588</v>
      </c>
      <c r="AU694" s="193" t="s">
        <v>87</v>
      </c>
      <c r="AY694" s="19" t="s">
        <v>324</v>
      </c>
      <c r="BE694" s="194">
        <f>IF(N694="základní",J694,0)</f>
        <v>0</v>
      </c>
      <c r="BF694" s="194">
        <f>IF(N694="snížená",J694,0)</f>
        <v>0</v>
      </c>
      <c r="BG694" s="194">
        <f>IF(N694="zákl. přenesená",J694,0)</f>
        <v>0</v>
      </c>
      <c r="BH694" s="194">
        <f>IF(N694="sníž. přenesená",J694,0)</f>
        <v>0</v>
      </c>
      <c r="BI694" s="194">
        <f>IF(N694="nulová",J694,0)</f>
        <v>0</v>
      </c>
      <c r="BJ694" s="19" t="s">
        <v>84</v>
      </c>
      <c r="BK694" s="194">
        <f>ROUND(I694*H694,2)</f>
        <v>0</v>
      </c>
      <c r="BL694" s="19" t="s">
        <v>330</v>
      </c>
      <c r="BM694" s="193" t="s">
        <v>2781</v>
      </c>
    </row>
    <row r="695" spans="1:65" s="2" customFormat="1" ht="11.25">
      <c r="A695" s="36"/>
      <c r="B695" s="37"/>
      <c r="C695" s="38"/>
      <c r="D695" s="195" t="s">
        <v>332</v>
      </c>
      <c r="E695" s="38"/>
      <c r="F695" s="196" t="s">
        <v>2780</v>
      </c>
      <c r="G695" s="38"/>
      <c r="H695" s="38"/>
      <c r="I695" s="197"/>
      <c r="J695" s="38"/>
      <c r="K695" s="38"/>
      <c r="L695" s="41"/>
      <c r="M695" s="198"/>
      <c r="N695" s="199"/>
      <c r="O695" s="66"/>
      <c r="P695" s="66"/>
      <c r="Q695" s="66"/>
      <c r="R695" s="66"/>
      <c r="S695" s="66"/>
      <c r="T695" s="67"/>
      <c r="U695" s="36"/>
      <c r="V695" s="36"/>
      <c r="W695" s="36"/>
      <c r="X695" s="36"/>
      <c r="Y695" s="36"/>
      <c r="Z695" s="36"/>
      <c r="AA695" s="36"/>
      <c r="AB695" s="36"/>
      <c r="AC695" s="36"/>
      <c r="AD695" s="36"/>
      <c r="AE695" s="36"/>
      <c r="AT695" s="19" t="s">
        <v>332</v>
      </c>
      <c r="AU695" s="19" t="s">
        <v>87</v>
      </c>
    </row>
    <row r="696" spans="1:65" s="2" customFormat="1" ht="29.25">
      <c r="A696" s="36"/>
      <c r="B696" s="37"/>
      <c r="C696" s="38"/>
      <c r="D696" s="195" t="s">
        <v>727</v>
      </c>
      <c r="E696" s="38"/>
      <c r="F696" s="200" t="s">
        <v>986</v>
      </c>
      <c r="G696" s="38"/>
      <c r="H696" s="38"/>
      <c r="I696" s="197"/>
      <c r="J696" s="38"/>
      <c r="K696" s="38"/>
      <c r="L696" s="41"/>
      <c r="M696" s="198"/>
      <c r="N696" s="199"/>
      <c r="O696" s="66"/>
      <c r="P696" s="66"/>
      <c r="Q696" s="66"/>
      <c r="R696" s="66"/>
      <c r="S696" s="66"/>
      <c r="T696" s="67"/>
      <c r="U696" s="36"/>
      <c r="V696" s="36"/>
      <c r="W696" s="36"/>
      <c r="X696" s="36"/>
      <c r="Y696" s="36"/>
      <c r="Z696" s="36"/>
      <c r="AA696" s="36"/>
      <c r="AB696" s="36"/>
      <c r="AC696" s="36"/>
      <c r="AD696" s="36"/>
      <c r="AE696" s="36"/>
      <c r="AT696" s="19" t="s">
        <v>727</v>
      </c>
      <c r="AU696" s="19" t="s">
        <v>87</v>
      </c>
    </row>
    <row r="697" spans="1:65" s="13" customFormat="1" ht="11.25">
      <c r="B697" s="201"/>
      <c r="C697" s="202"/>
      <c r="D697" s="195" t="s">
        <v>336</v>
      </c>
      <c r="E697" s="203" t="s">
        <v>19</v>
      </c>
      <c r="F697" s="204" t="s">
        <v>2782</v>
      </c>
      <c r="G697" s="202"/>
      <c r="H697" s="205">
        <v>1</v>
      </c>
      <c r="I697" s="206"/>
      <c r="J697" s="202"/>
      <c r="K697" s="202"/>
      <c r="L697" s="207"/>
      <c r="M697" s="208"/>
      <c r="N697" s="209"/>
      <c r="O697" s="209"/>
      <c r="P697" s="209"/>
      <c r="Q697" s="209"/>
      <c r="R697" s="209"/>
      <c r="S697" s="209"/>
      <c r="T697" s="210"/>
      <c r="AT697" s="211" t="s">
        <v>336</v>
      </c>
      <c r="AU697" s="211" t="s">
        <v>87</v>
      </c>
      <c r="AV697" s="13" t="s">
        <v>87</v>
      </c>
      <c r="AW697" s="13" t="s">
        <v>37</v>
      </c>
      <c r="AX697" s="13" t="s">
        <v>84</v>
      </c>
      <c r="AY697" s="211" t="s">
        <v>324</v>
      </c>
    </row>
    <row r="698" spans="1:65" s="2" customFormat="1" ht="24.2" customHeight="1">
      <c r="A698" s="36"/>
      <c r="B698" s="37"/>
      <c r="C698" s="244" t="s">
        <v>193</v>
      </c>
      <c r="D698" s="244" t="s">
        <v>588</v>
      </c>
      <c r="E698" s="245" t="s">
        <v>2783</v>
      </c>
      <c r="F698" s="246" t="s">
        <v>2784</v>
      </c>
      <c r="G698" s="247" t="s">
        <v>190</v>
      </c>
      <c r="H698" s="248">
        <v>1</v>
      </c>
      <c r="I698" s="249"/>
      <c r="J698" s="250">
        <f>ROUND(I698*H698,2)</f>
        <v>0</v>
      </c>
      <c r="K698" s="246" t="s">
        <v>19</v>
      </c>
      <c r="L698" s="251"/>
      <c r="M698" s="252" t="s">
        <v>19</v>
      </c>
      <c r="N698" s="253" t="s">
        <v>47</v>
      </c>
      <c r="O698" s="66"/>
      <c r="P698" s="191">
        <f>O698*H698</f>
        <v>0</v>
      </c>
      <c r="Q698" s="191">
        <v>0.159</v>
      </c>
      <c r="R698" s="191">
        <f>Q698*H698</f>
        <v>0.159</v>
      </c>
      <c r="S698" s="191">
        <v>0</v>
      </c>
      <c r="T698" s="192">
        <f>S698*H698</f>
        <v>0</v>
      </c>
      <c r="U698" s="36"/>
      <c r="V698" s="36"/>
      <c r="W698" s="36"/>
      <c r="X698" s="36"/>
      <c r="Y698" s="36"/>
      <c r="Z698" s="36"/>
      <c r="AA698" s="36"/>
      <c r="AB698" s="36"/>
      <c r="AC698" s="36"/>
      <c r="AD698" s="36"/>
      <c r="AE698" s="36"/>
      <c r="AR698" s="193" t="s">
        <v>378</v>
      </c>
      <c r="AT698" s="193" t="s">
        <v>588</v>
      </c>
      <c r="AU698" s="193" t="s">
        <v>87</v>
      </c>
      <c r="AY698" s="19" t="s">
        <v>324</v>
      </c>
      <c r="BE698" s="194">
        <f>IF(N698="základní",J698,0)</f>
        <v>0</v>
      </c>
      <c r="BF698" s="194">
        <f>IF(N698="snížená",J698,0)</f>
        <v>0</v>
      </c>
      <c r="BG698" s="194">
        <f>IF(N698="zákl. přenesená",J698,0)</f>
        <v>0</v>
      </c>
      <c r="BH698" s="194">
        <f>IF(N698="sníž. přenesená",J698,0)</f>
        <v>0</v>
      </c>
      <c r="BI698" s="194">
        <f>IF(N698="nulová",J698,0)</f>
        <v>0</v>
      </c>
      <c r="BJ698" s="19" t="s">
        <v>84</v>
      </c>
      <c r="BK698" s="194">
        <f>ROUND(I698*H698,2)</f>
        <v>0</v>
      </c>
      <c r="BL698" s="19" t="s">
        <v>330</v>
      </c>
      <c r="BM698" s="193" t="s">
        <v>2785</v>
      </c>
    </row>
    <row r="699" spans="1:65" s="2" customFormat="1" ht="11.25">
      <c r="A699" s="36"/>
      <c r="B699" s="37"/>
      <c r="C699" s="38"/>
      <c r="D699" s="195" t="s">
        <v>332</v>
      </c>
      <c r="E699" s="38"/>
      <c r="F699" s="196" t="s">
        <v>2784</v>
      </c>
      <c r="G699" s="38"/>
      <c r="H699" s="38"/>
      <c r="I699" s="197"/>
      <c r="J699" s="38"/>
      <c r="K699" s="38"/>
      <c r="L699" s="41"/>
      <c r="M699" s="198"/>
      <c r="N699" s="199"/>
      <c r="O699" s="66"/>
      <c r="P699" s="66"/>
      <c r="Q699" s="66"/>
      <c r="R699" s="66"/>
      <c r="S699" s="66"/>
      <c r="T699" s="67"/>
      <c r="U699" s="36"/>
      <c r="V699" s="36"/>
      <c r="W699" s="36"/>
      <c r="X699" s="36"/>
      <c r="Y699" s="36"/>
      <c r="Z699" s="36"/>
      <c r="AA699" s="36"/>
      <c r="AB699" s="36"/>
      <c r="AC699" s="36"/>
      <c r="AD699" s="36"/>
      <c r="AE699" s="36"/>
      <c r="AT699" s="19" t="s">
        <v>332</v>
      </c>
      <c r="AU699" s="19" t="s">
        <v>87</v>
      </c>
    </row>
    <row r="700" spans="1:65" s="2" customFormat="1" ht="29.25">
      <c r="A700" s="36"/>
      <c r="B700" s="37"/>
      <c r="C700" s="38"/>
      <c r="D700" s="195" t="s">
        <v>727</v>
      </c>
      <c r="E700" s="38"/>
      <c r="F700" s="200" t="s">
        <v>986</v>
      </c>
      <c r="G700" s="38"/>
      <c r="H700" s="38"/>
      <c r="I700" s="197"/>
      <c r="J700" s="38"/>
      <c r="K700" s="38"/>
      <c r="L700" s="41"/>
      <c r="M700" s="198"/>
      <c r="N700" s="199"/>
      <c r="O700" s="66"/>
      <c r="P700" s="66"/>
      <c r="Q700" s="66"/>
      <c r="R700" s="66"/>
      <c r="S700" s="66"/>
      <c r="T700" s="67"/>
      <c r="U700" s="36"/>
      <c r="V700" s="36"/>
      <c r="W700" s="36"/>
      <c r="X700" s="36"/>
      <c r="Y700" s="36"/>
      <c r="Z700" s="36"/>
      <c r="AA700" s="36"/>
      <c r="AB700" s="36"/>
      <c r="AC700" s="36"/>
      <c r="AD700" s="36"/>
      <c r="AE700" s="36"/>
      <c r="AT700" s="19" t="s">
        <v>727</v>
      </c>
      <c r="AU700" s="19" t="s">
        <v>87</v>
      </c>
    </row>
    <row r="701" spans="1:65" s="13" customFormat="1" ht="11.25">
      <c r="B701" s="201"/>
      <c r="C701" s="202"/>
      <c r="D701" s="195" t="s">
        <v>336</v>
      </c>
      <c r="E701" s="203" t="s">
        <v>19</v>
      </c>
      <c r="F701" s="204" t="s">
        <v>2782</v>
      </c>
      <c r="G701" s="202"/>
      <c r="H701" s="205">
        <v>1</v>
      </c>
      <c r="I701" s="206"/>
      <c r="J701" s="202"/>
      <c r="K701" s="202"/>
      <c r="L701" s="207"/>
      <c r="M701" s="208"/>
      <c r="N701" s="209"/>
      <c r="O701" s="209"/>
      <c r="P701" s="209"/>
      <c r="Q701" s="209"/>
      <c r="R701" s="209"/>
      <c r="S701" s="209"/>
      <c r="T701" s="210"/>
      <c r="AT701" s="211" t="s">
        <v>336</v>
      </c>
      <c r="AU701" s="211" t="s">
        <v>87</v>
      </c>
      <c r="AV701" s="13" t="s">
        <v>87</v>
      </c>
      <c r="AW701" s="13" t="s">
        <v>37</v>
      </c>
      <c r="AX701" s="13" t="s">
        <v>84</v>
      </c>
      <c r="AY701" s="211" t="s">
        <v>324</v>
      </c>
    </row>
    <row r="702" spans="1:65" s="2" customFormat="1" ht="24.2" customHeight="1">
      <c r="A702" s="36"/>
      <c r="B702" s="37"/>
      <c r="C702" s="244" t="s">
        <v>1298</v>
      </c>
      <c r="D702" s="244" t="s">
        <v>588</v>
      </c>
      <c r="E702" s="245" t="s">
        <v>2786</v>
      </c>
      <c r="F702" s="246" t="s">
        <v>2787</v>
      </c>
      <c r="G702" s="247" t="s">
        <v>190</v>
      </c>
      <c r="H702" s="248">
        <v>1</v>
      </c>
      <c r="I702" s="249"/>
      <c r="J702" s="250">
        <f>ROUND(I702*H702,2)</f>
        <v>0</v>
      </c>
      <c r="K702" s="246" t="s">
        <v>19</v>
      </c>
      <c r="L702" s="251"/>
      <c r="M702" s="252" t="s">
        <v>19</v>
      </c>
      <c r="N702" s="253" t="s">
        <v>47</v>
      </c>
      <c r="O702" s="66"/>
      <c r="P702" s="191">
        <f>O702*H702</f>
        <v>0</v>
      </c>
      <c r="Q702" s="191">
        <v>0.14000000000000001</v>
      </c>
      <c r="R702" s="191">
        <f>Q702*H702</f>
        <v>0.14000000000000001</v>
      </c>
      <c r="S702" s="191">
        <v>0</v>
      </c>
      <c r="T702" s="192">
        <f>S702*H702</f>
        <v>0</v>
      </c>
      <c r="U702" s="36"/>
      <c r="V702" s="36"/>
      <c r="W702" s="36"/>
      <c r="X702" s="36"/>
      <c r="Y702" s="36"/>
      <c r="Z702" s="36"/>
      <c r="AA702" s="36"/>
      <c r="AB702" s="36"/>
      <c r="AC702" s="36"/>
      <c r="AD702" s="36"/>
      <c r="AE702" s="36"/>
      <c r="AR702" s="193" t="s">
        <v>378</v>
      </c>
      <c r="AT702" s="193" t="s">
        <v>588</v>
      </c>
      <c r="AU702" s="193" t="s">
        <v>87</v>
      </c>
      <c r="AY702" s="19" t="s">
        <v>324</v>
      </c>
      <c r="BE702" s="194">
        <f>IF(N702="základní",J702,0)</f>
        <v>0</v>
      </c>
      <c r="BF702" s="194">
        <f>IF(N702="snížená",J702,0)</f>
        <v>0</v>
      </c>
      <c r="BG702" s="194">
        <f>IF(N702="zákl. přenesená",J702,0)</f>
        <v>0</v>
      </c>
      <c r="BH702" s="194">
        <f>IF(N702="sníž. přenesená",J702,0)</f>
        <v>0</v>
      </c>
      <c r="BI702" s="194">
        <f>IF(N702="nulová",J702,0)</f>
        <v>0</v>
      </c>
      <c r="BJ702" s="19" t="s">
        <v>84</v>
      </c>
      <c r="BK702" s="194">
        <f>ROUND(I702*H702,2)</f>
        <v>0</v>
      </c>
      <c r="BL702" s="19" t="s">
        <v>330</v>
      </c>
      <c r="BM702" s="193" t="s">
        <v>2788</v>
      </c>
    </row>
    <row r="703" spans="1:65" s="2" customFormat="1" ht="11.25">
      <c r="A703" s="36"/>
      <c r="B703" s="37"/>
      <c r="C703" s="38"/>
      <c r="D703" s="195" t="s">
        <v>332</v>
      </c>
      <c r="E703" s="38"/>
      <c r="F703" s="196" t="s">
        <v>2787</v>
      </c>
      <c r="G703" s="38"/>
      <c r="H703" s="38"/>
      <c r="I703" s="197"/>
      <c r="J703" s="38"/>
      <c r="K703" s="38"/>
      <c r="L703" s="41"/>
      <c r="M703" s="198"/>
      <c r="N703" s="199"/>
      <c r="O703" s="66"/>
      <c r="P703" s="66"/>
      <c r="Q703" s="66"/>
      <c r="R703" s="66"/>
      <c r="S703" s="66"/>
      <c r="T703" s="67"/>
      <c r="U703" s="36"/>
      <c r="V703" s="36"/>
      <c r="W703" s="36"/>
      <c r="X703" s="36"/>
      <c r="Y703" s="36"/>
      <c r="Z703" s="36"/>
      <c r="AA703" s="36"/>
      <c r="AB703" s="36"/>
      <c r="AC703" s="36"/>
      <c r="AD703" s="36"/>
      <c r="AE703" s="36"/>
      <c r="AT703" s="19" t="s">
        <v>332</v>
      </c>
      <c r="AU703" s="19" t="s">
        <v>87</v>
      </c>
    </row>
    <row r="704" spans="1:65" s="2" customFormat="1" ht="29.25">
      <c r="A704" s="36"/>
      <c r="B704" s="37"/>
      <c r="C704" s="38"/>
      <c r="D704" s="195" t="s">
        <v>727</v>
      </c>
      <c r="E704" s="38"/>
      <c r="F704" s="200" t="s">
        <v>986</v>
      </c>
      <c r="G704" s="38"/>
      <c r="H704" s="38"/>
      <c r="I704" s="197"/>
      <c r="J704" s="38"/>
      <c r="K704" s="38"/>
      <c r="L704" s="41"/>
      <c r="M704" s="198"/>
      <c r="N704" s="199"/>
      <c r="O704" s="66"/>
      <c r="P704" s="66"/>
      <c r="Q704" s="66"/>
      <c r="R704" s="66"/>
      <c r="S704" s="66"/>
      <c r="T704" s="67"/>
      <c r="U704" s="36"/>
      <c r="V704" s="36"/>
      <c r="W704" s="36"/>
      <c r="X704" s="36"/>
      <c r="Y704" s="36"/>
      <c r="Z704" s="36"/>
      <c r="AA704" s="36"/>
      <c r="AB704" s="36"/>
      <c r="AC704" s="36"/>
      <c r="AD704" s="36"/>
      <c r="AE704" s="36"/>
      <c r="AT704" s="19" t="s">
        <v>727</v>
      </c>
      <c r="AU704" s="19" t="s">
        <v>87</v>
      </c>
    </row>
    <row r="705" spans="1:65" s="13" customFormat="1" ht="11.25">
      <c r="B705" s="201"/>
      <c r="C705" s="202"/>
      <c r="D705" s="195" t="s">
        <v>336</v>
      </c>
      <c r="E705" s="203" t="s">
        <v>19</v>
      </c>
      <c r="F705" s="204" t="s">
        <v>2782</v>
      </c>
      <c r="G705" s="202"/>
      <c r="H705" s="205">
        <v>1</v>
      </c>
      <c r="I705" s="206"/>
      <c r="J705" s="202"/>
      <c r="K705" s="202"/>
      <c r="L705" s="207"/>
      <c r="M705" s="208"/>
      <c r="N705" s="209"/>
      <c r="O705" s="209"/>
      <c r="P705" s="209"/>
      <c r="Q705" s="209"/>
      <c r="R705" s="209"/>
      <c r="S705" s="209"/>
      <c r="T705" s="210"/>
      <c r="AT705" s="211" t="s">
        <v>336</v>
      </c>
      <c r="AU705" s="211" t="s">
        <v>87</v>
      </c>
      <c r="AV705" s="13" t="s">
        <v>87</v>
      </c>
      <c r="AW705" s="13" t="s">
        <v>37</v>
      </c>
      <c r="AX705" s="13" t="s">
        <v>84</v>
      </c>
      <c r="AY705" s="211" t="s">
        <v>324</v>
      </c>
    </row>
    <row r="706" spans="1:65" s="2" customFormat="1" ht="24.2" customHeight="1">
      <c r="A706" s="36"/>
      <c r="B706" s="37"/>
      <c r="C706" s="244" t="s">
        <v>1308</v>
      </c>
      <c r="D706" s="244" t="s">
        <v>588</v>
      </c>
      <c r="E706" s="245" t="s">
        <v>2789</v>
      </c>
      <c r="F706" s="246" t="s">
        <v>2790</v>
      </c>
      <c r="G706" s="247" t="s">
        <v>190</v>
      </c>
      <c r="H706" s="248">
        <v>1</v>
      </c>
      <c r="I706" s="249"/>
      <c r="J706" s="250">
        <f>ROUND(I706*H706,2)</f>
        <v>0</v>
      </c>
      <c r="K706" s="246" t="s">
        <v>19</v>
      </c>
      <c r="L706" s="251"/>
      <c r="M706" s="252" t="s">
        <v>19</v>
      </c>
      <c r="N706" s="253" t="s">
        <v>47</v>
      </c>
      <c r="O706" s="66"/>
      <c r="P706" s="191">
        <f>O706*H706</f>
        <v>0</v>
      </c>
      <c r="Q706" s="191">
        <v>0.115</v>
      </c>
      <c r="R706" s="191">
        <f>Q706*H706</f>
        <v>0.115</v>
      </c>
      <c r="S706" s="191">
        <v>0</v>
      </c>
      <c r="T706" s="192">
        <f>S706*H706</f>
        <v>0</v>
      </c>
      <c r="U706" s="36"/>
      <c r="V706" s="36"/>
      <c r="W706" s="36"/>
      <c r="X706" s="36"/>
      <c r="Y706" s="36"/>
      <c r="Z706" s="36"/>
      <c r="AA706" s="36"/>
      <c r="AB706" s="36"/>
      <c r="AC706" s="36"/>
      <c r="AD706" s="36"/>
      <c r="AE706" s="36"/>
      <c r="AR706" s="193" t="s">
        <v>378</v>
      </c>
      <c r="AT706" s="193" t="s">
        <v>588</v>
      </c>
      <c r="AU706" s="193" t="s">
        <v>87</v>
      </c>
      <c r="AY706" s="19" t="s">
        <v>324</v>
      </c>
      <c r="BE706" s="194">
        <f>IF(N706="základní",J706,0)</f>
        <v>0</v>
      </c>
      <c r="BF706" s="194">
        <f>IF(N706="snížená",J706,0)</f>
        <v>0</v>
      </c>
      <c r="BG706" s="194">
        <f>IF(N706="zákl. přenesená",J706,0)</f>
        <v>0</v>
      </c>
      <c r="BH706" s="194">
        <f>IF(N706="sníž. přenesená",J706,0)</f>
        <v>0</v>
      </c>
      <c r="BI706" s="194">
        <f>IF(N706="nulová",J706,0)</f>
        <v>0</v>
      </c>
      <c r="BJ706" s="19" t="s">
        <v>84</v>
      </c>
      <c r="BK706" s="194">
        <f>ROUND(I706*H706,2)</f>
        <v>0</v>
      </c>
      <c r="BL706" s="19" t="s">
        <v>330</v>
      </c>
      <c r="BM706" s="193" t="s">
        <v>2791</v>
      </c>
    </row>
    <row r="707" spans="1:65" s="2" customFormat="1" ht="11.25">
      <c r="A707" s="36"/>
      <c r="B707" s="37"/>
      <c r="C707" s="38"/>
      <c r="D707" s="195" t="s">
        <v>332</v>
      </c>
      <c r="E707" s="38"/>
      <c r="F707" s="196" t="s">
        <v>2790</v>
      </c>
      <c r="G707" s="38"/>
      <c r="H707" s="38"/>
      <c r="I707" s="197"/>
      <c r="J707" s="38"/>
      <c r="K707" s="38"/>
      <c r="L707" s="41"/>
      <c r="M707" s="198"/>
      <c r="N707" s="199"/>
      <c r="O707" s="66"/>
      <c r="P707" s="66"/>
      <c r="Q707" s="66"/>
      <c r="R707" s="66"/>
      <c r="S707" s="66"/>
      <c r="T707" s="67"/>
      <c r="U707" s="36"/>
      <c r="V707" s="36"/>
      <c r="W707" s="36"/>
      <c r="X707" s="36"/>
      <c r="Y707" s="36"/>
      <c r="Z707" s="36"/>
      <c r="AA707" s="36"/>
      <c r="AB707" s="36"/>
      <c r="AC707" s="36"/>
      <c r="AD707" s="36"/>
      <c r="AE707" s="36"/>
      <c r="AT707" s="19" t="s">
        <v>332</v>
      </c>
      <c r="AU707" s="19" t="s">
        <v>87</v>
      </c>
    </row>
    <row r="708" spans="1:65" s="2" customFormat="1" ht="29.25">
      <c r="A708" s="36"/>
      <c r="B708" s="37"/>
      <c r="C708" s="38"/>
      <c r="D708" s="195" t="s">
        <v>727</v>
      </c>
      <c r="E708" s="38"/>
      <c r="F708" s="200" t="s">
        <v>986</v>
      </c>
      <c r="G708" s="38"/>
      <c r="H708" s="38"/>
      <c r="I708" s="197"/>
      <c r="J708" s="38"/>
      <c r="K708" s="38"/>
      <c r="L708" s="41"/>
      <c r="M708" s="198"/>
      <c r="N708" s="199"/>
      <c r="O708" s="66"/>
      <c r="P708" s="66"/>
      <c r="Q708" s="66"/>
      <c r="R708" s="66"/>
      <c r="S708" s="66"/>
      <c r="T708" s="67"/>
      <c r="U708" s="36"/>
      <c r="V708" s="36"/>
      <c r="W708" s="36"/>
      <c r="X708" s="36"/>
      <c r="Y708" s="36"/>
      <c r="Z708" s="36"/>
      <c r="AA708" s="36"/>
      <c r="AB708" s="36"/>
      <c r="AC708" s="36"/>
      <c r="AD708" s="36"/>
      <c r="AE708" s="36"/>
      <c r="AT708" s="19" t="s">
        <v>727</v>
      </c>
      <c r="AU708" s="19" t="s">
        <v>87</v>
      </c>
    </row>
    <row r="709" spans="1:65" s="13" customFormat="1" ht="11.25">
      <c r="B709" s="201"/>
      <c r="C709" s="202"/>
      <c r="D709" s="195" t="s">
        <v>336</v>
      </c>
      <c r="E709" s="203" t="s">
        <v>19</v>
      </c>
      <c r="F709" s="204" t="s">
        <v>2782</v>
      </c>
      <c r="G709" s="202"/>
      <c r="H709" s="205">
        <v>1</v>
      </c>
      <c r="I709" s="206"/>
      <c r="J709" s="202"/>
      <c r="K709" s="202"/>
      <c r="L709" s="207"/>
      <c r="M709" s="208"/>
      <c r="N709" s="209"/>
      <c r="O709" s="209"/>
      <c r="P709" s="209"/>
      <c r="Q709" s="209"/>
      <c r="R709" s="209"/>
      <c r="S709" s="209"/>
      <c r="T709" s="210"/>
      <c r="AT709" s="211" t="s">
        <v>336</v>
      </c>
      <c r="AU709" s="211" t="s">
        <v>87</v>
      </c>
      <c r="AV709" s="13" t="s">
        <v>87</v>
      </c>
      <c r="AW709" s="13" t="s">
        <v>37</v>
      </c>
      <c r="AX709" s="13" t="s">
        <v>84</v>
      </c>
      <c r="AY709" s="211" t="s">
        <v>324</v>
      </c>
    </row>
    <row r="710" spans="1:65" s="2" customFormat="1" ht="24.2" customHeight="1">
      <c r="A710" s="36"/>
      <c r="B710" s="37"/>
      <c r="C710" s="244" t="s">
        <v>1317</v>
      </c>
      <c r="D710" s="244" t="s">
        <v>588</v>
      </c>
      <c r="E710" s="245" t="s">
        <v>2792</v>
      </c>
      <c r="F710" s="246" t="s">
        <v>2793</v>
      </c>
      <c r="G710" s="247" t="s">
        <v>190</v>
      </c>
      <c r="H710" s="248">
        <v>1</v>
      </c>
      <c r="I710" s="249"/>
      <c r="J710" s="250">
        <f>ROUND(I710*H710,2)</f>
        <v>0</v>
      </c>
      <c r="K710" s="246" t="s">
        <v>19</v>
      </c>
      <c r="L710" s="251"/>
      <c r="M710" s="252" t="s">
        <v>19</v>
      </c>
      <c r="N710" s="253" t="s">
        <v>47</v>
      </c>
      <c r="O710" s="66"/>
      <c r="P710" s="191">
        <f>O710*H710</f>
        <v>0</v>
      </c>
      <c r="Q710" s="191">
        <v>0.104</v>
      </c>
      <c r="R710" s="191">
        <f>Q710*H710</f>
        <v>0.104</v>
      </c>
      <c r="S710" s="191">
        <v>0</v>
      </c>
      <c r="T710" s="192">
        <f>S710*H710</f>
        <v>0</v>
      </c>
      <c r="U710" s="36"/>
      <c r="V710" s="36"/>
      <c r="W710" s="36"/>
      <c r="X710" s="36"/>
      <c r="Y710" s="36"/>
      <c r="Z710" s="36"/>
      <c r="AA710" s="36"/>
      <c r="AB710" s="36"/>
      <c r="AC710" s="36"/>
      <c r="AD710" s="36"/>
      <c r="AE710" s="36"/>
      <c r="AR710" s="193" t="s">
        <v>378</v>
      </c>
      <c r="AT710" s="193" t="s">
        <v>588</v>
      </c>
      <c r="AU710" s="193" t="s">
        <v>87</v>
      </c>
      <c r="AY710" s="19" t="s">
        <v>324</v>
      </c>
      <c r="BE710" s="194">
        <f>IF(N710="základní",J710,0)</f>
        <v>0</v>
      </c>
      <c r="BF710" s="194">
        <f>IF(N710="snížená",J710,0)</f>
        <v>0</v>
      </c>
      <c r="BG710" s="194">
        <f>IF(N710="zákl. přenesená",J710,0)</f>
        <v>0</v>
      </c>
      <c r="BH710" s="194">
        <f>IF(N710="sníž. přenesená",J710,0)</f>
        <v>0</v>
      </c>
      <c r="BI710" s="194">
        <f>IF(N710="nulová",J710,0)</f>
        <v>0</v>
      </c>
      <c r="BJ710" s="19" t="s">
        <v>84</v>
      </c>
      <c r="BK710" s="194">
        <f>ROUND(I710*H710,2)</f>
        <v>0</v>
      </c>
      <c r="BL710" s="19" t="s">
        <v>330</v>
      </c>
      <c r="BM710" s="193" t="s">
        <v>2794</v>
      </c>
    </row>
    <row r="711" spans="1:65" s="2" customFormat="1" ht="11.25">
      <c r="A711" s="36"/>
      <c r="B711" s="37"/>
      <c r="C711" s="38"/>
      <c r="D711" s="195" t="s">
        <v>332</v>
      </c>
      <c r="E711" s="38"/>
      <c r="F711" s="196" t="s">
        <v>2793</v>
      </c>
      <c r="G711" s="38"/>
      <c r="H711" s="38"/>
      <c r="I711" s="197"/>
      <c r="J711" s="38"/>
      <c r="K711" s="38"/>
      <c r="L711" s="41"/>
      <c r="M711" s="198"/>
      <c r="N711" s="199"/>
      <c r="O711" s="66"/>
      <c r="P711" s="66"/>
      <c r="Q711" s="66"/>
      <c r="R711" s="66"/>
      <c r="S711" s="66"/>
      <c r="T711" s="67"/>
      <c r="U711" s="36"/>
      <c r="V711" s="36"/>
      <c r="W711" s="36"/>
      <c r="X711" s="36"/>
      <c r="Y711" s="36"/>
      <c r="Z711" s="36"/>
      <c r="AA711" s="36"/>
      <c r="AB711" s="36"/>
      <c r="AC711" s="36"/>
      <c r="AD711" s="36"/>
      <c r="AE711" s="36"/>
      <c r="AT711" s="19" t="s">
        <v>332</v>
      </c>
      <c r="AU711" s="19" t="s">
        <v>87</v>
      </c>
    </row>
    <row r="712" spans="1:65" s="2" customFormat="1" ht="29.25">
      <c r="A712" s="36"/>
      <c r="B712" s="37"/>
      <c r="C712" s="38"/>
      <c r="D712" s="195" t="s">
        <v>727</v>
      </c>
      <c r="E712" s="38"/>
      <c r="F712" s="200" t="s">
        <v>986</v>
      </c>
      <c r="G712" s="38"/>
      <c r="H712" s="38"/>
      <c r="I712" s="197"/>
      <c r="J712" s="38"/>
      <c r="K712" s="38"/>
      <c r="L712" s="41"/>
      <c r="M712" s="198"/>
      <c r="N712" s="199"/>
      <c r="O712" s="66"/>
      <c r="P712" s="66"/>
      <c r="Q712" s="66"/>
      <c r="R712" s="66"/>
      <c r="S712" s="66"/>
      <c r="T712" s="67"/>
      <c r="U712" s="36"/>
      <c r="V712" s="36"/>
      <c r="W712" s="36"/>
      <c r="X712" s="36"/>
      <c r="Y712" s="36"/>
      <c r="Z712" s="36"/>
      <c r="AA712" s="36"/>
      <c r="AB712" s="36"/>
      <c r="AC712" s="36"/>
      <c r="AD712" s="36"/>
      <c r="AE712" s="36"/>
      <c r="AT712" s="19" t="s">
        <v>727</v>
      </c>
      <c r="AU712" s="19" t="s">
        <v>87</v>
      </c>
    </row>
    <row r="713" spans="1:65" s="13" customFormat="1" ht="11.25">
      <c r="B713" s="201"/>
      <c r="C713" s="202"/>
      <c r="D713" s="195" t="s">
        <v>336</v>
      </c>
      <c r="E713" s="203" t="s">
        <v>19</v>
      </c>
      <c r="F713" s="204" t="s">
        <v>2782</v>
      </c>
      <c r="G713" s="202"/>
      <c r="H713" s="205">
        <v>1</v>
      </c>
      <c r="I713" s="206"/>
      <c r="J713" s="202"/>
      <c r="K713" s="202"/>
      <c r="L713" s="207"/>
      <c r="M713" s="208"/>
      <c r="N713" s="209"/>
      <c r="O713" s="209"/>
      <c r="P713" s="209"/>
      <c r="Q713" s="209"/>
      <c r="R713" s="209"/>
      <c r="S713" s="209"/>
      <c r="T713" s="210"/>
      <c r="AT713" s="211" t="s">
        <v>336</v>
      </c>
      <c r="AU713" s="211" t="s">
        <v>87</v>
      </c>
      <c r="AV713" s="13" t="s">
        <v>87</v>
      </c>
      <c r="AW713" s="13" t="s">
        <v>37</v>
      </c>
      <c r="AX713" s="13" t="s">
        <v>84</v>
      </c>
      <c r="AY713" s="211" t="s">
        <v>324</v>
      </c>
    </row>
    <row r="714" spans="1:65" s="2" customFormat="1" ht="14.45" customHeight="1">
      <c r="A714" s="36"/>
      <c r="B714" s="37"/>
      <c r="C714" s="182" t="s">
        <v>1327</v>
      </c>
      <c r="D714" s="182" t="s">
        <v>326</v>
      </c>
      <c r="E714" s="183" t="s">
        <v>1033</v>
      </c>
      <c r="F714" s="184" t="s">
        <v>974</v>
      </c>
      <c r="G714" s="185" t="s">
        <v>152</v>
      </c>
      <c r="H714" s="186">
        <v>24.1</v>
      </c>
      <c r="I714" s="187"/>
      <c r="J714" s="188">
        <f>ROUND(I714*H714,2)</f>
        <v>0</v>
      </c>
      <c r="K714" s="184" t="s">
        <v>329</v>
      </c>
      <c r="L714" s="41"/>
      <c r="M714" s="189" t="s">
        <v>19</v>
      </c>
      <c r="N714" s="190" t="s">
        <v>47</v>
      </c>
      <c r="O714" s="66"/>
      <c r="P714" s="191">
        <f>O714*H714</f>
        <v>0</v>
      </c>
      <c r="Q714" s="191">
        <v>0.36037999999999998</v>
      </c>
      <c r="R714" s="191">
        <f>Q714*H714</f>
        <v>8.6851579999999995</v>
      </c>
      <c r="S714" s="191">
        <v>0</v>
      </c>
      <c r="T714" s="192">
        <f>S714*H714</f>
        <v>0</v>
      </c>
      <c r="U714" s="36"/>
      <c r="V714" s="36"/>
      <c r="W714" s="36"/>
      <c r="X714" s="36"/>
      <c r="Y714" s="36"/>
      <c r="Z714" s="36"/>
      <c r="AA714" s="36"/>
      <c r="AB714" s="36"/>
      <c r="AC714" s="36"/>
      <c r="AD714" s="36"/>
      <c r="AE714" s="36"/>
      <c r="AR714" s="193" t="s">
        <v>330</v>
      </c>
      <c r="AT714" s="193" t="s">
        <v>326</v>
      </c>
      <c r="AU714" s="193" t="s">
        <v>87</v>
      </c>
      <c r="AY714" s="19" t="s">
        <v>324</v>
      </c>
      <c r="BE714" s="194">
        <f>IF(N714="základní",J714,0)</f>
        <v>0</v>
      </c>
      <c r="BF714" s="194">
        <f>IF(N714="snížená",J714,0)</f>
        <v>0</v>
      </c>
      <c r="BG714" s="194">
        <f>IF(N714="zákl. přenesená",J714,0)</f>
        <v>0</v>
      </c>
      <c r="BH714" s="194">
        <f>IF(N714="sníž. přenesená",J714,0)</f>
        <v>0</v>
      </c>
      <c r="BI714" s="194">
        <f>IF(N714="nulová",J714,0)</f>
        <v>0</v>
      </c>
      <c r="BJ714" s="19" t="s">
        <v>84</v>
      </c>
      <c r="BK714" s="194">
        <f>ROUND(I714*H714,2)</f>
        <v>0</v>
      </c>
      <c r="BL714" s="19" t="s">
        <v>330</v>
      </c>
      <c r="BM714" s="193" t="s">
        <v>2795</v>
      </c>
    </row>
    <row r="715" spans="1:65" s="2" customFormat="1" ht="29.25">
      <c r="A715" s="36"/>
      <c r="B715" s="37"/>
      <c r="C715" s="38"/>
      <c r="D715" s="195" t="s">
        <v>332</v>
      </c>
      <c r="E715" s="38"/>
      <c r="F715" s="196" t="s">
        <v>976</v>
      </c>
      <c r="G715" s="38"/>
      <c r="H715" s="38"/>
      <c r="I715" s="197"/>
      <c r="J715" s="38"/>
      <c r="K715" s="38"/>
      <c r="L715" s="41"/>
      <c r="M715" s="198"/>
      <c r="N715" s="199"/>
      <c r="O715" s="66"/>
      <c r="P715" s="66"/>
      <c r="Q715" s="66"/>
      <c r="R715" s="66"/>
      <c r="S715" s="66"/>
      <c r="T715" s="67"/>
      <c r="U715" s="36"/>
      <c r="V715" s="36"/>
      <c r="W715" s="36"/>
      <c r="X715" s="36"/>
      <c r="Y715" s="36"/>
      <c r="Z715" s="36"/>
      <c r="AA715" s="36"/>
      <c r="AB715" s="36"/>
      <c r="AC715" s="36"/>
      <c r="AD715" s="36"/>
      <c r="AE715" s="36"/>
      <c r="AT715" s="19" t="s">
        <v>332</v>
      </c>
      <c r="AU715" s="19" t="s">
        <v>87</v>
      </c>
    </row>
    <row r="716" spans="1:65" s="2" customFormat="1" ht="126.75">
      <c r="A716" s="36"/>
      <c r="B716" s="37"/>
      <c r="C716" s="38"/>
      <c r="D716" s="195" t="s">
        <v>334</v>
      </c>
      <c r="E716" s="38"/>
      <c r="F716" s="200" t="s">
        <v>977</v>
      </c>
      <c r="G716" s="38"/>
      <c r="H716" s="38"/>
      <c r="I716" s="197"/>
      <c r="J716" s="38"/>
      <c r="K716" s="38"/>
      <c r="L716" s="41"/>
      <c r="M716" s="198"/>
      <c r="N716" s="199"/>
      <c r="O716" s="66"/>
      <c r="P716" s="66"/>
      <c r="Q716" s="66"/>
      <c r="R716" s="66"/>
      <c r="S716" s="66"/>
      <c r="T716" s="67"/>
      <c r="U716" s="36"/>
      <c r="V716" s="36"/>
      <c r="W716" s="36"/>
      <c r="X716" s="36"/>
      <c r="Y716" s="36"/>
      <c r="Z716" s="36"/>
      <c r="AA716" s="36"/>
      <c r="AB716" s="36"/>
      <c r="AC716" s="36"/>
      <c r="AD716" s="36"/>
      <c r="AE716" s="36"/>
      <c r="AT716" s="19" t="s">
        <v>334</v>
      </c>
      <c r="AU716" s="19" t="s">
        <v>87</v>
      </c>
    </row>
    <row r="717" spans="1:65" s="2" customFormat="1" ht="126.75">
      <c r="A717" s="36"/>
      <c r="B717" s="37"/>
      <c r="C717" s="38"/>
      <c r="D717" s="195" t="s">
        <v>727</v>
      </c>
      <c r="E717" s="38"/>
      <c r="F717" s="200" t="s">
        <v>2796</v>
      </c>
      <c r="G717" s="38"/>
      <c r="H717" s="38"/>
      <c r="I717" s="197"/>
      <c r="J717" s="38"/>
      <c r="K717" s="38"/>
      <c r="L717" s="41"/>
      <c r="M717" s="198"/>
      <c r="N717" s="199"/>
      <c r="O717" s="66"/>
      <c r="P717" s="66"/>
      <c r="Q717" s="66"/>
      <c r="R717" s="66"/>
      <c r="S717" s="66"/>
      <c r="T717" s="67"/>
      <c r="U717" s="36"/>
      <c r="V717" s="36"/>
      <c r="W717" s="36"/>
      <c r="X717" s="36"/>
      <c r="Y717" s="36"/>
      <c r="Z717" s="36"/>
      <c r="AA717" s="36"/>
      <c r="AB717" s="36"/>
      <c r="AC717" s="36"/>
      <c r="AD717" s="36"/>
      <c r="AE717" s="36"/>
      <c r="AT717" s="19" t="s">
        <v>727</v>
      </c>
      <c r="AU717" s="19" t="s">
        <v>87</v>
      </c>
    </row>
    <row r="718" spans="1:65" s="15" customFormat="1" ht="11.25">
      <c r="B718" s="223"/>
      <c r="C718" s="224"/>
      <c r="D718" s="195" t="s">
        <v>336</v>
      </c>
      <c r="E718" s="225" t="s">
        <v>19</v>
      </c>
      <c r="F718" s="226" t="s">
        <v>2797</v>
      </c>
      <c r="G718" s="224"/>
      <c r="H718" s="225" t="s">
        <v>19</v>
      </c>
      <c r="I718" s="227"/>
      <c r="J718" s="224"/>
      <c r="K718" s="224"/>
      <c r="L718" s="228"/>
      <c r="M718" s="229"/>
      <c r="N718" s="230"/>
      <c r="O718" s="230"/>
      <c r="P718" s="230"/>
      <c r="Q718" s="230"/>
      <c r="R718" s="230"/>
      <c r="S718" s="230"/>
      <c r="T718" s="231"/>
      <c r="AT718" s="232" t="s">
        <v>336</v>
      </c>
      <c r="AU718" s="232" t="s">
        <v>87</v>
      </c>
      <c r="AV718" s="15" t="s">
        <v>84</v>
      </c>
      <c r="AW718" s="15" t="s">
        <v>37</v>
      </c>
      <c r="AX718" s="15" t="s">
        <v>76</v>
      </c>
      <c r="AY718" s="232" t="s">
        <v>324</v>
      </c>
    </row>
    <row r="719" spans="1:65" s="13" customFormat="1" ht="11.25">
      <c r="B719" s="201"/>
      <c r="C719" s="202"/>
      <c r="D719" s="195" t="s">
        <v>336</v>
      </c>
      <c r="E719" s="203" t="s">
        <v>19</v>
      </c>
      <c r="F719" s="204" t="s">
        <v>2798</v>
      </c>
      <c r="G719" s="202"/>
      <c r="H719" s="205">
        <v>24.1</v>
      </c>
      <c r="I719" s="206"/>
      <c r="J719" s="202"/>
      <c r="K719" s="202"/>
      <c r="L719" s="207"/>
      <c r="M719" s="208"/>
      <c r="N719" s="209"/>
      <c r="O719" s="209"/>
      <c r="P719" s="209"/>
      <c r="Q719" s="209"/>
      <c r="R719" s="209"/>
      <c r="S719" s="209"/>
      <c r="T719" s="210"/>
      <c r="AT719" s="211" t="s">
        <v>336</v>
      </c>
      <c r="AU719" s="211" t="s">
        <v>87</v>
      </c>
      <c r="AV719" s="13" t="s">
        <v>87</v>
      </c>
      <c r="AW719" s="13" t="s">
        <v>37</v>
      </c>
      <c r="AX719" s="13" t="s">
        <v>84</v>
      </c>
      <c r="AY719" s="211" t="s">
        <v>324</v>
      </c>
    </row>
    <row r="720" spans="1:65" s="2" customFormat="1" ht="14.45" customHeight="1">
      <c r="A720" s="36"/>
      <c r="B720" s="37"/>
      <c r="C720" s="244" t="s">
        <v>278</v>
      </c>
      <c r="D720" s="244" t="s">
        <v>588</v>
      </c>
      <c r="E720" s="245" t="s">
        <v>2799</v>
      </c>
      <c r="F720" s="246" t="s">
        <v>2800</v>
      </c>
      <c r="G720" s="247" t="s">
        <v>190</v>
      </c>
      <c r="H720" s="248">
        <v>96</v>
      </c>
      <c r="I720" s="249"/>
      <c r="J720" s="250">
        <f>ROUND(I720*H720,2)</f>
        <v>0</v>
      </c>
      <c r="K720" s="246" t="s">
        <v>19</v>
      </c>
      <c r="L720" s="251"/>
      <c r="M720" s="252" t="s">
        <v>19</v>
      </c>
      <c r="N720" s="253" t="s">
        <v>47</v>
      </c>
      <c r="O720" s="66"/>
      <c r="P720" s="191">
        <f>O720*H720</f>
        <v>0</v>
      </c>
      <c r="Q720" s="191">
        <v>0.28499999999999998</v>
      </c>
      <c r="R720" s="191">
        <f>Q720*H720</f>
        <v>27.36</v>
      </c>
      <c r="S720" s="191">
        <v>0</v>
      </c>
      <c r="T720" s="192">
        <f>S720*H720</f>
        <v>0</v>
      </c>
      <c r="U720" s="36"/>
      <c r="V720" s="36"/>
      <c r="W720" s="36"/>
      <c r="X720" s="36"/>
      <c r="Y720" s="36"/>
      <c r="Z720" s="36"/>
      <c r="AA720" s="36"/>
      <c r="AB720" s="36"/>
      <c r="AC720" s="36"/>
      <c r="AD720" s="36"/>
      <c r="AE720" s="36"/>
      <c r="AR720" s="193" t="s">
        <v>378</v>
      </c>
      <c r="AT720" s="193" t="s">
        <v>588</v>
      </c>
      <c r="AU720" s="193" t="s">
        <v>87</v>
      </c>
      <c r="AY720" s="19" t="s">
        <v>324</v>
      </c>
      <c r="BE720" s="194">
        <f>IF(N720="základní",J720,0)</f>
        <v>0</v>
      </c>
      <c r="BF720" s="194">
        <f>IF(N720="snížená",J720,0)</f>
        <v>0</v>
      </c>
      <c r="BG720" s="194">
        <f>IF(N720="zákl. přenesená",J720,0)</f>
        <v>0</v>
      </c>
      <c r="BH720" s="194">
        <f>IF(N720="sníž. přenesená",J720,0)</f>
        <v>0</v>
      </c>
      <c r="BI720" s="194">
        <f>IF(N720="nulová",J720,0)</f>
        <v>0</v>
      </c>
      <c r="BJ720" s="19" t="s">
        <v>84</v>
      </c>
      <c r="BK720" s="194">
        <f>ROUND(I720*H720,2)</f>
        <v>0</v>
      </c>
      <c r="BL720" s="19" t="s">
        <v>330</v>
      </c>
      <c r="BM720" s="193" t="s">
        <v>2801</v>
      </c>
    </row>
    <row r="721" spans="1:65" s="2" customFormat="1" ht="11.25">
      <c r="A721" s="36"/>
      <c r="B721" s="37"/>
      <c r="C721" s="38"/>
      <c r="D721" s="195" t="s">
        <v>332</v>
      </c>
      <c r="E721" s="38"/>
      <c r="F721" s="196" t="s">
        <v>2800</v>
      </c>
      <c r="G721" s="38"/>
      <c r="H721" s="38"/>
      <c r="I721" s="197"/>
      <c r="J721" s="38"/>
      <c r="K721" s="38"/>
      <c r="L721" s="41"/>
      <c r="M721" s="198"/>
      <c r="N721" s="199"/>
      <c r="O721" s="66"/>
      <c r="P721" s="66"/>
      <c r="Q721" s="66"/>
      <c r="R721" s="66"/>
      <c r="S721" s="66"/>
      <c r="T721" s="67"/>
      <c r="U721" s="36"/>
      <c r="V721" s="36"/>
      <c r="W721" s="36"/>
      <c r="X721" s="36"/>
      <c r="Y721" s="36"/>
      <c r="Z721" s="36"/>
      <c r="AA721" s="36"/>
      <c r="AB721" s="36"/>
      <c r="AC721" s="36"/>
      <c r="AD721" s="36"/>
      <c r="AE721" s="36"/>
      <c r="AT721" s="19" t="s">
        <v>332</v>
      </c>
      <c r="AU721" s="19" t="s">
        <v>87</v>
      </c>
    </row>
    <row r="722" spans="1:65" s="2" customFormat="1" ht="29.25">
      <c r="A722" s="36"/>
      <c r="B722" s="37"/>
      <c r="C722" s="38"/>
      <c r="D722" s="195" t="s">
        <v>727</v>
      </c>
      <c r="E722" s="38"/>
      <c r="F722" s="200" t="s">
        <v>986</v>
      </c>
      <c r="G722" s="38"/>
      <c r="H722" s="38"/>
      <c r="I722" s="197"/>
      <c r="J722" s="38"/>
      <c r="K722" s="38"/>
      <c r="L722" s="41"/>
      <c r="M722" s="198"/>
      <c r="N722" s="199"/>
      <c r="O722" s="66"/>
      <c r="P722" s="66"/>
      <c r="Q722" s="66"/>
      <c r="R722" s="66"/>
      <c r="S722" s="66"/>
      <c r="T722" s="67"/>
      <c r="U722" s="36"/>
      <c r="V722" s="36"/>
      <c r="W722" s="36"/>
      <c r="X722" s="36"/>
      <c r="Y722" s="36"/>
      <c r="Z722" s="36"/>
      <c r="AA722" s="36"/>
      <c r="AB722" s="36"/>
      <c r="AC722" s="36"/>
      <c r="AD722" s="36"/>
      <c r="AE722" s="36"/>
      <c r="AT722" s="19" t="s">
        <v>727</v>
      </c>
      <c r="AU722" s="19" t="s">
        <v>87</v>
      </c>
    </row>
    <row r="723" spans="1:65" s="13" customFormat="1" ht="11.25">
      <c r="B723" s="201"/>
      <c r="C723" s="202"/>
      <c r="D723" s="195" t="s">
        <v>336</v>
      </c>
      <c r="E723" s="203" t="s">
        <v>19</v>
      </c>
      <c r="F723" s="204" t="s">
        <v>2802</v>
      </c>
      <c r="G723" s="202"/>
      <c r="H723" s="205">
        <v>96</v>
      </c>
      <c r="I723" s="206"/>
      <c r="J723" s="202"/>
      <c r="K723" s="202"/>
      <c r="L723" s="207"/>
      <c r="M723" s="208"/>
      <c r="N723" s="209"/>
      <c r="O723" s="209"/>
      <c r="P723" s="209"/>
      <c r="Q723" s="209"/>
      <c r="R723" s="209"/>
      <c r="S723" s="209"/>
      <c r="T723" s="210"/>
      <c r="AT723" s="211" t="s">
        <v>336</v>
      </c>
      <c r="AU723" s="211" t="s">
        <v>87</v>
      </c>
      <c r="AV723" s="13" t="s">
        <v>87</v>
      </c>
      <c r="AW723" s="13" t="s">
        <v>37</v>
      </c>
      <c r="AX723" s="13" t="s">
        <v>84</v>
      </c>
      <c r="AY723" s="211" t="s">
        <v>324</v>
      </c>
    </row>
    <row r="724" spans="1:65" s="2" customFormat="1" ht="24.2" customHeight="1">
      <c r="A724" s="36"/>
      <c r="B724" s="37"/>
      <c r="C724" s="244" t="s">
        <v>1342</v>
      </c>
      <c r="D724" s="244" t="s">
        <v>588</v>
      </c>
      <c r="E724" s="245" t="s">
        <v>2803</v>
      </c>
      <c r="F724" s="246" t="s">
        <v>2804</v>
      </c>
      <c r="G724" s="247" t="s">
        <v>190</v>
      </c>
      <c r="H724" s="248">
        <v>14</v>
      </c>
      <c r="I724" s="249"/>
      <c r="J724" s="250">
        <f>ROUND(I724*H724,2)</f>
        <v>0</v>
      </c>
      <c r="K724" s="246" t="s">
        <v>19</v>
      </c>
      <c r="L724" s="251"/>
      <c r="M724" s="252" t="s">
        <v>19</v>
      </c>
      <c r="N724" s="253" t="s">
        <v>47</v>
      </c>
      <c r="O724" s="66"/>
      <c r="P724" s="191">
        <f>O724*H724</f>
        <v>0</v>
      </c>
      <c r="Q724" s="191">
        <v>0.193</v>
      </c>
      <c r="R724" s="191">
        <f>Q724*H724</f>
        <v>2.702</v>
      </c>
      <c r="S724" s="191">
        <v>0</v>
      </c>
      <c r="T724" s="192">
        <f>S724*H724</f>
        <v>0</v>
      </c>
      <c r="U724" s="36"/>
      <c r="V724" s="36"/>
      <c r="W724" s="36"/>
      <c r="X724" s="36"/>
      <c r="Y724" s="36"/>
      <c r="Z724" s="36"/>
      <c r="AA724" s="36"/>
      <c r="AB724" s="36"/>
      <c r="AC724" s="36"/>
      <c r="AD724" s="36"/>
      <c r="AE724" s="36"/>
      <c r="AR724" s="193" t="s">
        <v>378</v>
      </c>
      <c r="AT724" s="193" t="s">
        <v>588</v>
      </c>
      <c r="AU724" s="193" t="s">
        <v>87</v>
      </c>
      <c r="AY724" s="19" t="s">
        <v>324</v>
      </c>
      <c r="BE724" s="194">
        <f>IF(N724="základní",J724,0)</f>
        <v>0</v>
      </c>
      <c r="BF724" s="194">
        <f>IF(N724="snížená",J724,0)</f>
        <v>0</v>
      </c>
      <c r="BG724" s="194">
        <f>IF(N724="zákl. přenesená",J724,0)</f>
        <v>0</v>
      </c>
      <c r="BH724" s="194">
        <f>IF(N724="sníž. přenesená",J724,0)</f>
        <v>0</v>
      </c>
      <c r="BI724" s="194">
        <f>IF(N724="nulová",J724,0)</f>
        <v>0</v>
      </c>
      <c r="BJ724" s="19" t="s">
        <v>84</v>
      </c>
      <c r="BK724" s="194">
        <f>ROUND(I724*H724,2)</f>
        <v>0</v>
      </c>
      <c r="BL724" s="19" t="s">
        <v>330</v>
      </c>
      <c r="BM724" s="193" t="s">
        <v>2805</v>
      </c>
    </row>
    <row r="725" spans="1:65" s="2" customFormat="1" ht="11.25">
      <c r="A725" s="36"/>
      <c r="B725" s="37"/>
      <c r="C725" s="38"/>
      <c r="D725" s="195" t="s">
        <v>332</v>
      </c>
      <c r="E725" s="38"/>
      <c r="F725" s="196" t="s">
        <v>2804</v>
      </c>
      <c r="G725" s="38"/>
      <c r="H725" s="38"/>
      <c r="I725" s="197"/>
      <c r="J725" s="38"/>
      <c r="K725" s="38"/>
      <c r="L725" s="41"/>
      <c r="M725" s="198"/>
      <c r="N725" s="199"/>
      <c r="O725" s="66"/>
      <c r="P725" s="66"/>
      <c r="Q725" s="66"/>
      <c r="R725" s="66"/>
      <c r="S725" s="66"/>
      <c r="T725" s="67"/>
      <c r="U725" s="36"/>
      <c r="V725" s="36"/>
      <c r="W725" s="36"/>
      <c r="X725" s="36"/>
      <c r="Y725" s="36"/>
      <c r="Z725" s="36"/>
      <c r="AA725" s="36"/>
      <c r="AB725" s="36"/>
      <c r="AC725" s="36"/>
      <c r="AD725" s="36"/>
      <c r="AE725" s="36"/>
      <c r="AT725" s="19" t="s">
        <v>332</v>
      </c>
      <c r="AU725" s="19" t="s">
        <v>87</v>
      </c>
    </row>
    <row r="726" spans="1:65" s="2" customFormat="1" ht="29.25">
      <c r="A726" s="36"/>
      <c r="B726" s="37"/>
      <c r="C726" s="38"/>
      <c r="D726" s="195" t="s">
        <v>727</v>
      </c>
      <c r="E726" s="38"/>
      <c r="F726" s="200" t="s">
        <v>986</v>
      </c>
      <c r="G726" s="38"/>
      <c r="H726" s="38"/>
      <c r="I726" s="197"/>
      <c r="J726" s="38"/>
      <c r="K726" s="38"/>
      <c r="L726" s="41"/>
      <c r="M726" s="198"/>
      <c r="N726" s="199"/>
      <c r="O726" s="66"/>
      <c r="P726" s="66"/>
      <c r="Q726" s="66"/>
      <c r="R726" s="66"/>
      <c r="S726" s="66"/>
      <c r="T726" s="67"/>
      <c r="U726" s="36"/>
      <c r="V726" s="36"/>
      <c r="W726" s="36"/>
      <c r="X726" s="36"/>
      <c r="Y726" s="36"/>
      <c r="Z726" s="36"/>
      <c r="AA726" s="36"/>
      <c r="AB726" s="36"/>
      <c r="AC726" s="36"/>
      <c r="AD726" s="36"/>
      <c r="AE726" s="36"/>
      <c r="AT726" s="19" t="s">
        <v>727</v>
      </c>
      <c r="AU726" s="19" t="s">
        <v>87</v>
      </c>
    </row>
    <row r="727" spans="1:65" s="13" customFormat="1" ht="11.25">
      <c r="B727" s="201"/>
      <c r="C727" s="202"/>
      <c r="D727" s="195" t="s">
        <v>336</v>
      </c>
      <c r="E727" s="203" t="s">
        <v>19</v>
      </c>
      <c r="F727" s="204" t="s">
        <v>2806</v>
      </c>
      <c r="G727" s="202"/>
      <c r="H727" s="205">
        <v>14</v>
      </c>
      <c r="I727" s="206"/>
      <c r="J727" s="202"/>
      <c r="K727" s="202"/>
      <c r="L727" s="207"/>
      <c r="M727" s="208"/>
      <c r="N727" s="209"/>
      <c r="O727" s="209"/>
      <c r="P727" s="209"/>
      <c r="Q727" s="209"/>
      <c r="R727" s="209"/>
      <c r="S727" s="209"/>
      <c r="T727" s="210"/>
      <c r="AT727" s="211" t="s">
        <v>336</v>
      </c>
      <c r="AU727" s="211" t="s">
        <v>87</v>
      </c>
      <c r="AV727" s="13" t="s">
        <v>87</v>
      </c>
      <c r="AW727" s="13" t="s">
        <v>37</v>
      </c>
      <c r="AX727" s="13" t="s">
        <v>84</v>
      </c>
      <c r="AY727" s="211" t="s">
        <v>324</v>
      </c>
    </row>
    <row r="728" spans="1:65" s="2" customFormat="1" ht="24.2" customHeight="1">
      <c r="A728" s="36"/>
      <c r="B728" s="37"/>
      <c r="C728" s="244" t="s">
        <v>1350</v>
      </c>
      <c r="D728" s="244" t="s">
        <v>588</v>
      </c>
      <c r="E728" s="245" t="s">
        <v>2807</v>
      </c>
      <c r="F728" s="246" t="s">
        <v>2808</v>
      </c>
      <c r="G728" s="247" t="s">
        <v>190</v>
      </c>
      <c r="H728" s="248">
        <v>8</v>
      </c>
      <c r="I728" s="249"/>
      <c r="J728" s="250">
        <f>ROUND(I728*H728,2)</f>
        <v>0</v>
      </c>
      <c r="K728" s="246" t="s">
        <v>19</v>
      </c>
      <c r="L728" s="251"/>
      <c r="M728" s="252" t="s">
        <v>19</v>
      </c>
      <c r="N728" s="253" t="s">
        <v>47</v>
      </c>
      <c r="O728" s="66"/>
      <c r="P728" s="191">
        <f>O728*H728</f>
        <v>0</v>
      </c>
      <c r="Q728" s="191">
        <v>0.24099999999999999</v>
      </c>
      <c r="R728" s="191">
        <f>Q728*H728</f>
        <v>1.9279999999999999</v>
      </c>
      <c r="S728" s="191">
        <v>0</v>
      </c>
      <c r="T728" s="192">
        <f>S728*H728</f>
        <v>0</v>
      </c>
      <c r="U728" s="36"/>
      <c r="V728" s="36"/>
      <c r="W728" s="36"/>
      <c r="X728" s="36"/>
      <c r="Y728" s="36"/>
      <c r="Z728" s="36"/>
      <c r="AA728" s="36"/>
      <c r="AB728" s="36"/>
      <c r="AC728" s="36"/>
      <c r="AD728" s="36"/>
      <c r="AE728" s="36"/>
      <c r="AR728" s="193" t="s">
        <v>378</v>
      </c>
      <c r="AT728" s="193" t="s">
        <v>588</v>
      </c>
      <c r="AU728" s="193" t="s">
        <v>87</v>
      </c>
      <c r="AY728" s="19" t="s">
        <v>324</v>
      </c>
      <c r="BE728" s="194">
        <f>IF(N728="základní",J728,0)</f>
        <v>0</v>
      </c>
      <c r="BF728" s="194">
        <f>IF(N728="snížená",J728,0)</f>
        <v>0</v>
      </c>
      <c r="BG728" s="194">
        <f>IF(N728="zákl. přenesená",J728,0)</f>
        <v>0</v>
      </c>
      <c r="BH728" s="194">
        <f>IF(N728="sníž. přenesená",J728,0)</f>
        <v>0</v>
      </c>
      <c r="BI728" s="194">
        <f>IF(N728="nulová",J728,0)</f>
        <v>0</v>
      </c>
      <c r="BJ728" s="19" t="s">
        <v>84</v>
      </c>
      <c r="BK728" s="194">
        <f>ROUND(I728*H728,2)</f>
        <v>0</v>
      </c>
      <c r="BL728" s="19" t="s">
        <v>330</v>
      </c>
      <c r="BM728" s="193" t="s">
        <v>2809</v>
      </c>
    </row>
    <row r="729" spans="1:65" s="2" customFormat="1" ht="11.25">
      <c r="A729" s="36"/>
      <c r="B729" s="37"/>
      <c r="C729" s="38"/>
      <c r="D729" s="195" t="s">
        <v>332</v>
      </c>
      <c r="E729" s="38"/>
      <c r="F729" s="196" t="s">
        <v>2808</v>
      </c>
      <c r="G729" s="38"/>
      <c r="H729" s="38"/>
      <c r="I729" s="197"/>
      <c r="J729" s="38"/>
      <c r="K729" s="38"/>
      <c r="L729" s="41"/>
      <c r="M729" s="198"/>
      <c r="N729" s="199"/>
      <c r="O729" s="66"/>
      <c r="P729" s="66"/>
      <c r="Q729" s="66"/>
      <c r="R729" s="66"/>
      <c r="S729" s="66"/>
      <c r="T729" s="67"/>
      <c r="U729" s="36"/>
      <c r="V729" s="36"/>
      <c r="W729" s="36"/>
      <c r="X729" s="36"/>
      <c r="Y729" s="36"/>
      <c r="Z729" s="36"/>
      <c r="AA729" s="36"/>
      <c r="AB729" s="36"/>
      <c r="AC729" s="36"/>
      <c r="AD729" s="36"/>
      <c r="AE729" s="36"/>
      <c r="AT729" s="19" t="s">
        <v>332</v>
      </c>
      <c r="AU729" s="19" t="s">
        <v>87</v>
      </c>
    </row>
    <row r="730" spans="1:65" s="2" customFormat="1" ht="29.25">
      <c r="A730" s="36"/>
      <c r="B730" s="37"/>
      <c r="C730" s="38"/>
      <c r="D730" s="195" t="s">
        <v>727</v>
      </c>
      <c r="E730" s="38"/>
      <c r="F730" s="200" t="s">
        <v>986</v>
      </c>
      <c r="G730" s="38"/>
      <c r="H730" s="38"/>
      <c r="I730" s="197"/>
      <c r="J730" s="38"/>
      <c r="K730" s="38"/>
      <c r="L730" s="41"/>
      <c r="M730" s="198"/>
      <c r="N730" s="199"/>
      <c r="O730" s="66"/>
      <c r="P730" s="66"/>
      <c r="Q730" s="66"/>
      <c r="R730" s="66"/>
      <c r="S730" s="66"/>
      <c r="T730" s="67"/>
      <c r="U730" s="36"/>
      <c r="V730" s="36"/>
      <c r="W730" s="36"/>
      <c r="X730" s="36"/>
      <c r="Y730" s="36"/>
      <c r="Z730" s="36"/>
      <c r="AA730" s="36"/>
      <c r="AB730" s="36"/>
      <c r="AC730" s="36"/>
      <c r="AD730" s="36"/>
      <c r="AE730" s="36"/>
      <c r="AT730" s="19" t="s">
        <v>727</v>
      </c>
      <c r="AU730" s="19" t="s">
        <v>87</v>
      </c>
    </row>
    <row r="731" spans="1:65" s="13" customFormat="1" ht="11.25">
      <c r="B731" s="201"/>
      <c r="C731" s="202"/>
      <c r="D731" s="195" t="s">
        <v>336</v>
      </c>
      <c r="E731" s="203" t="s">
        <v>19</v>
      </c>
      <c r="F731" s="204" t="s">
        <v>2810</v>
      </c>
      <c r="G731" s="202"/>
      <c r="H731" s="205">
        <v>8</v>
      </c>
      <c r="I731" s="206"/>
      <c r="J731" s="202"/>
      <c r="K731" s="202"/>
      <c r="L731" s="207"/>
      <c r="M731" s="208"/>
      <c r="N731" s="209"/>
      <c r="O731" s="209"/>
      <c r="P731" s="209"/>
      <c r="Q731" s="209"/>
      <c r="R731" s="209"/>
      <c r="S731" s="209"/>
      <c r="T731" s="210"/>
      <c r="AT731" s="211" t="s">
        <v>336</v>
      </c>
      <c r="AU731" s="211" t="s">
        <v>87</v>
      </c>
      <c r="AV731" s="13" t="s">
        <v>87</v>
      </c>
      <c r="AW731" s="13" t="s">
        <v>37</v>
      </c>
      <c r="AX731" s="13" t="s">
        <v>84</v>
      </c>
      <c r="AY731" s="211" t="s">
        <v>324</v>
      </c>
    </row>
    <row r="732" spans="1:65" s="2" customFormat="1" ht="24.2" customHeight="1">
      <c r="A732" s="36"/>
      <c r="B732" s="37"/>
      <c r="C732" s="244" t="s">
        <v>1357</v>
      </c>
      <c r="D732" s="244" t="s">
        <v>588</v>
      </c>
      <c r="E732" s="245" t="s">
        <v>2811</v>
      </c>
      <c r="F732" s="246" t="s">
        <v>2812</v>
      </c>
      <c r="G732" s="247" t="s">
        <v>190</v>
      </c>
      <c r="H732" s="248">
        <v>21</v>
      </c>
      <c r="I732" s="249"/>
      <c r="J732" s="250">
        <f>ROUND(I732*H732,2)</f>
        <v>0</v>
      </c>
      <c r="K732" s="246" t="s">
        <v>19</v>
      </c>
      <c r="L732" s="251"/>
      <c r="M732" s="252" t="s">
        <v>19</v>
      </c>
      <c r="N732" s="253" t="s">
        <v>47</v>
      </c>
      <c r="O732" s="66"/>
      <c r="P732" s="191">
        <f>O732*H732</f>
        <v>0</v>
      </c>
      <c r="Q732" s="191">
        <v>0.27900000000000003</v>
      </c>
      <c r="R732" s="191">
        <f>Q732*H732</f>
        <v>5.8590000000000009</v>
      </c>
      <c r="S732" s="191">
        <v>0</v>
      </c>
      <c r="T732" s="192">
        <f>S732*H732</f>
        <v>0</v>
      </c>
      <c r="U732" s="36"/>
      <c r="V732" s="36"/>
      <c r="W732" s="36"/>
      <c r="X732" s="36"/>
      <c r="Y732" s="36"/>
      <c r="Z732" s="36"/>
      <c r="AA732" s="36"/>
      <c r="AB732" s="36"/>
      <c r="AC732" s="36"/>
      <c r="AD732" s="36"/>
      <c r="AE732" s="36"/>
      <c r="AR732" s="193" t="s">
        <v>378</v>
      </c>
      <c r="AT732" s="193" t="s">
        <v>588</v>
      </c>
      <c r="AU732" s="193" t="s">
        <v>87</v>
      </c>
      <c r="AY732" s="19" t="s">
        <v>324</v>
      </c>
      <c r="BE732" s="194">
        <f>IF(N732="základní",J732,0)</f>
        <v>0</v>
      </c>
      <c r="BF732" s="194">
        <f>IF(N732="snížená",J732,0)</f>
        <v>0</v>
      </c>
      <c r="BG732" s="194">
        <f>IF(N732="zákl. přenesená",J732,0)</f>
        <v>0</v>
      </c>
      <c r="BH732" s="194">
        <f>IF(N732="sníž. přenesená",J732,0)</f>
        <v>0</v>
      </c>
      <c r="BI732" s="194">
        <f>IF(N732="nulová",J732,0)</f>
        <v>0</v>
      </c>
      <c r="BJ732" s="19" t="s">
        <v>84</v>
      </c>
      <c r="BK732" s="194">
        <f>ROUND(I732*H732,2)</f>
        <v>0</v>
      </c>
      <c r="BL732" s="19" t="s">
        <v>330</v>
      </c>
      <c r="BM732" s="193" t="s">
        <v>2813</v>
      </c>
    </row>
    <row r="733" spans="1:65" s="2" customFormat="1" ht="11.25">
      <c r="A733" s="36"/>
      <c r="B733" s="37"/>
      <c r="C733" s="38"/>
      <c r="D733" s="195" t="s">
        <v>332</v>
      </c>
      <c r="E733" s="38"/>
      <c r="F733" s="196" t="s">
        <v>2812</v>
      </c>
      <c r="G733" s="38"/>
      <c r="H733" s="38"/>
      <c r="I733" s="197"/>
      <c r="J733" s="38"/>
      <c r="K733" s="38"/>
      <c r="L733" s="41"/>
      <c r="M733" s="198"/>
      <c r="N733" s="199"/>
      <c r="O733" s="66"/>
      <c r="P733" s="66"/>
      <c r="Q733" s="66"/>
      <c r="R733" s="66"/>
      <c r="S733" s="66"/>
      <c r="T733" s="67"/>
      <c r="U733" s="36"/>
      <c r="V733" s="36"/>
      <c r="W733" s="36"/>
      <c r="X733" s="36"/>
      <c r="Y733" s="36"/>
      <c r="Z733" s="36"/>
      <c r="AA733" s="36"/>
      <c r="AB733" s="36"/>
      <c r="AC733" s="36"/>
      <c r="AD733" s="36"/>
      <c r="AE733" s="36"/>
      <c r="AT733" s="19" t="s">
        <v>332</v>
      </c>
      <c r="AU733" s="19" t="s">
        <v>87</v>
      </c>
    </row>
    <row r="734" spans="1:65" s="2" customFormat="1" ht="29.25">
      <c r="A734" s="36"/>
      <c r="B734" s="37"/>
      <c r="C734" s="38"/>
      <c r="D734" s="195" t="s">
        <v>727</v>
      </c>
      <c r="E734" s="38"/>
      <c r="F734" s="200" t="s">
        <v>986</v>
      </c>
      <c r="G734" s="38"/>
      <c r="H734" s="38"/>
      <c r="I734" s="197"/>
      <c r="J734" s="38"/>
      <c r="K734" s="38"/>
      <c r="L734" s="41"/>
      <c r="M734" s="198"/>
      <c r="N734" s="199"/>
      <c r="O734" s="66"/>
      <c r="P734" s="66"/>
      <c r="Q734" s="66"/>
      <c r="R734" s="66"/>
      <c r="S734" s="66"/>
      <c r="T734" s="67"/>
      <c r="U734" s="36"/>
      <c r="V734" s="36"/>
      <c r="W734" s="36"/>
      <c r="X734" s="36"/>
      <c r="Y734" s="36"/>
      <c r="Z734" s="36"/>
      <c r="AA734" s="36"/>
      <c r="AB734" s="36"/>
      <c r="AC734" s="36"/>
      <c r="AD734" s="36"/>
      <c r="AE734" s="36"/>
      <c r="AT734" s="19" t="s">
        <v>727</v>
      </c>
      <c r="AU734" s="19" t="s">
        <v>87</v>
      </c>
    </row>
    <row r="735" spans="1:65" s="13" customFormat="1" ht="11.25">
      <c r="B735" s="201"/>
      <c r="C735" s="202"/>
      <c r="D735" s="195" t="s">
        <v>336</v>
      </c>
      <c r="E735" s="203" t="s">
        <v>19</v>
      </c>
      <c r="F735" s="204" t="s">
        <v>2814</v>
      </c>
      <c r="G735" s="202"/>
      <c r="H735" s="205">
        <v>21</v>
      </c>
      <c r="I735" s="206"/>
      <c r="J735" s="202"/>
      <c r="K735" s="202"/>
      <c r="L735" s="207"/>
      <c r="M735" s="208"/>
      <c r="N735" s="209"/>
      <c r="O735" s="209"/>
      <c r="P735" s="209"/>
      <c r="Q735" s="209"/>
      <c r="R735" s="209"/>
      <c r="S735" s="209"/>
      <c r="T735" s="210"/>
      <c r="AT735" s="211" t="s">
        <v>336</v>
      </c>
      <c r="AU735" s="211" t="s">
        <v>87</v>
      </c>
      <c r="AV735" s="13" t="s">
        <v>87</v>
      </c>
      <c r="AW735" s="13" t="s">
        <v>37</v>
      </c>
      <c r="AX735" s="13" t="s">
        <v>84</v>
      </c>
      <c r="AY735" s="211" t="s">
        <v>324</v>
      </c>
    </row>
    <row r="736" spans="1:65" s="2" customFormat="1" ht="14.45" customHeight="1">
      <c r="A736" s="36"/>
      <c r="B736" s="37"/>
      <c r="C736" s="244" t="s">
        <v>1363</v>
      </c>
      <c r="D736" s="244" t="s">
        <v>588</v>
      </c>
      <c r="E736" s="245" t="s">
        <v>2815</v>
      </c>
      <c r="F736" s="246" t="s">
        <v>2816</v>
      </c>
      <c r="G736" s="247" t="s">
        <v>190</v>
      </c>
      <c r="H736" s="248">
        <v>13</v>
      </c>
      <c r="I736" s="249"/>
      <c r="J736" s="250">
        <f>ROUND(I736*H736,2)</f>
        <v>0</v>
      </c>
      <c r="K736" s="246" t="s">
        <v>19</v>
      </c>
      <c r="L736" s="251"/>
      <c r="M736" s="252" t="s">
        <v>19</v>
      </c>
      <c r="N736" s="253" t="s">
        <v>47</v>
      </c>
      <c r="O736" s="66"/>
      <c r="P736" s="191">
        <f>O736*H736</f>
        <v>0</v>
      </c>
      <c r="Q736" s="191">
        <v>0.27900000000000003</v>
      </c>
      <c r="R736" s="191">
        <f>Q736*H736</f>
        <v>3.6270000000000002</v>
      </c>
      <c r="S736" s="191">
        <v>0</v>
      </c>
      <c r="T736" s="192">
        <f>S736*H736</f>
        <v>0</v>
      </c>
      <c r="U736" s="36"/>
      <c r="V736" s="36"/>
      <c r="W736" s="36"/>
      <c r="X736" s="36"/>
      <c r="Y736" s="36"/>
      <c r="Z736" s="36"/>
      <c r="AA736" s="36"/>
      <c r="AB736" s="36"/>
      <c r="AC736" s="36"/>
      <c r="AD736" s="36"/>
      <c r="AE736" s="36"/>
      <c r="AR736" s="193" t="s">
        <v>378</v>
      </c>
      <c r="AT736" s="193" t="s">
        <v>588</v>
      </c>
      <c r="AU736" s="193" t="s">
        <v>87</v>
      </c>
      <c r="AY736" s="19" t="s">
        <v>324</v>
      </c>
      <c r="BE736" s="194">
        <f>IF(N736="základní",J736,0)</f>
        <v>0</v>
      </c>
      <c r="BF736" s="194">
        <f>IF(N736="snížená",J736,0)</f>
        <v>0</v>
      </c>
      <c r="BG736" s="194">
        <f>IF(N736="zákl. přenesená",J736,0)</f>
        <v>0</v>
      </c>
      <c r="BH736" s="194">
        <f>IF(N736="sníž. přenesená",J736,0)</f>
        <v>0</v>
      </c>
      <c r="BI736" s="194">
        <f>IF(N736="nulová",J736,0)</f>
        <v>0</v>
      </c>
      <c r="BJ736" s="19" t="s">
        <v>84</v>
      </c>
      <c r="BK736" s="194">
        <f>ROUND(I736*H736,2)</f>
        <v>0</v>
      </c>
      <c r="BL736" s="19" t="s">
        <v>330</v>
      </c>
      <c r="BM736" s="193" t="s">
        <v>2817</v>
      </c>
    </row>
    <row r="737" spans="1:65" s="2" customFormat="1" ht="11.25">
      <c r="A737" s="36"/>
      <c r="B737" s="37"/>
      <c r="C737" s="38"/>
      <c r="D737" s="195" t="s">
        <v>332</v>
      </c>
      <c r="E737" s="38"/>
      <c r="F737" s="196" t="s">
        <v>2816</v>
      </c>
      <c r="G737" s="38"/>
      <c r="H737" s="38"/>
      <c r="I737" s="197"/>
      <c r="J737" s="38"/>
      <c r="K737" s="38"/>
      <c r="L737" s="41"/>
      <c r="M737" s="198"/>
      <c r="N737" s="199"/>
      <c r="O737" s="66"/>
      <c r="P737" s="66"/>
      <c r="Q737" s="66"/>
      <c r="R737" s="66"/>
      <c r="S737" s="66"/>
      <c r="T737" s="67"/>
      <c r="U737" s="36"/>
      <c r="V737" s="36"/>
      <c r="W737" s="36"/>
      <c r="X737" s="36"/>
      <c r="Y737" s="36"/>
      <c r="Z737" s="36"/>
      <c r="AA737" s="36"/>
      <c r="AB737" s="36"/>
      <c r="AC737" s="36"/>
      <c r="AD737" s="36"/>
      <c r="AE737" s="36"/>
      <c r="AT737" s="19" t="s">
        <v>332</v>
      </c>
      <c r="AU737" s="19" t="s">
        <v>87</v>
      </c>
    </row>
    <row r="738" spans="1:65" s="2" customFormat="1" ht="29.25">
      <c r="A738" s="36"/>
      <c r="B738" s="37"/>
      <c r="C738" s="38"/>
      <c r="D738" s="195" t="s">
        <v>727</v>
      </c>
      <c r="E738" s="38"/>
      <c r="F738" s="200" t="s">
        <v>986</v>
      </c>
      <c r="G738" s="38"/>
      <c r="H738" s="38"/>
      <c r="I738" s="197"/>
      <c r="J738" s="38"/>
      <c r="K738" s="38"/>
      <c r="L738" s="41"/>
      <c r="M738" s="198"/>
      <c r="N738" s="199"/>
      <c r="O738" s="66"/>
      <c r="P738" s="66"/>
      <c r="Q738" s="66"/>
      <c r="R738" s="66"/>
      <c r="S738" s="66"/>
      <c r="T738" s="67"/>
      <c r="U738" s="36"/>
      <c r="V738" s="36"/>
      <c r="W738" s="36"/>
      <c r="X738" s="36"/>
      <c r="Y738" s="36"/>
      <c r="Z738" s="36"/>
      <c r="AA738" s="36"/>
      <c r="AB738" s="36"/>
      <c r="AC738" s="36"/>
      <c r="AD738" s="36"/>
      <c r="AE738" s="36"/>
      <c r="AT738" s="19" t="s">
        <v>727</v>
      </c>
      <c r="AU738" s="19" t="s">
        <v>87</v>
      </c>
    </row>
    <row r="739" spans="1:65" s="13" customFormat="1" ht="11.25">
      <c r="B739" s="201"/>
      <c r="C739" s="202"/>
      <c r="D739" s="195" t="s">
        <v>336</v>
      </c>
      <c r="E739" s="203" t="s">
        <v>19</v>
      </c>
      <c r="F739" s="204" t="s">
        <v>2818</v>
      </c>
      <c r="G739" s="202"/>
      <c r="H739" s="205">
        <v>13</v>
      </c>
      <c r="I739" s="206"/>
      <c r="J739" s="202"/>
      <c r="K739" s="202"/>
      <c r="L739" s="207"/>
      <c r="M739" s="208"/>
      <c r="N739" s="209"/>
      <c r="O739" s="209"/>
      <c r="P739" s="209"/>
      <c r="Q739" s="209"/>
      <c r="R739" s="209"/>
      <c r="S739" s="209"/>
      <c r="T739" s="210"/>
      <c r="AT739" s="211" t="s">
        <v>336</v>
      </c>
      <c r="AU739" s="211" t="s">
        <v>87</v>
      </c>
      <c r="AV739" s="13" t="s">
        <v>87</v>
      </c>
      <c r="AW739" s="13" t="s">
        <v>37</v>
      </c>
      <c r="AX739" s="13" t="s">
        <v>84</v>
      </c>
      <c r="AY739" s="211" t="s">
        <v>324</v>
      </c>
    </row>
    <row r="740" spans="1:65" s="2" customFormat="1" ht="14.45" customHeight="1">
      <c r="A740" s="36"/>
      <c r="B740" s="37"/>
      <c r="C740" s="244" t="s">
        <v>1368</v>
      </c>
      <c r="D740" s="244" t="s">
        <v>588</v>
      </c>
      <c r="E740" s="245" t="s">
        <v>2819</v>
      </c>
      <c r="F740" s="246" t="s">
        <v>2820</v>
      </c>
      <c r="G740" s="247" t="s">
        <v>190</v>
      </c>
      <c r="H740" s="248">
        <v>1</v>
      </c>
      <c r="I740" s="249"/>
      <c r="J740" s="250">
        <f>ROUND(I740*H740,2)</f>
        <v>0</v>
      </c>
      <c r="K740" s="246" t="s">
        <v>19</v>
      </c>
      <c r="L740" s="251"/>
      <c r="M740" s="252" t="s">
        <v>19</v>
      </c>
      <c r="N740" s="253" t="s">
        <v>47</v>
      </c>
      <c r="O740" s="66"/>
      <c r="P740" s="191">
        <f>O740*H740</f>
        <v>0</v>
      </c>
      <c r="Q740" s="191">
        <v>0.24199999999999999</v>
      </c>
      <c r="R740" s="191">
        <f>Q740*H740</f>
        <v>0.24199999999999999</v>
      </c>
      <c r="S740" s="191">
        <v>0</v>
      </c>
      <c r="T740" s="192">
        <f>S740*H740</f>
        <v>0</v>
      </c>
      <c r="U740" s="36"/>
      <c r="V740" s="36"/>
      <c r="W740" s="36"/>
      <c r="X740" s="36"/>
      <c r="Y740" s="36"/>
      <c r="Z740" s="36"/>
      <c r="AA740" s="36"/>
      <c r="AB740" s="36"/>
      <c r="AC740" s="36"/>
      <c r="AD740" s="36"/>
      <c r="AE740" s="36"/>
      <c r="AR740" s="193" t="s">
        <v>378</v>
      </c>
      <c r="AT740" s="193" t="s">
        <v>588</v>
      </c>
      <c r="AU740" s="193" t="s">
        <v>87</v>
      </c>
      <c r="AY740" s="19" t="s">
        <v>324</v>
      </c>
      <c r="BE740" s="194">
        <f>IF(N740="základní",J740,0)</f>
        <v>0</v>
      </c>
      <c r="BF740" s="194">
        <f>IF(N740="snížená",J740,0)</f>
        <v>0</v>
      </c>
      <c r="BG740" s="194">
        <f>IF(N740="zákl. přenesená",J740,0)</f>
        <v>0</v>
      </c>
      <c r="BH740" s="194">
        <f>IF(N740="sníž. přenesená",J740,0)</f>
        <v>0</v>
      </c>
      <c r="BI740" s="194">
        <f>IF(N740="nulová",J740,0)</f>
        <v>0</v>
      </c>
      <c r="BJ740" s="19" t="s">
        <v>84</v>
      </c>
      <c r="BK740" s="194">
        <f>ROUND(I740*H740,2)</f>
        <v>0</v>
      </c>
      <c r="BL740" s="19" t="s">
        <v>330</v>
      </c>
      <c r="BM740" s="193" t="s">
        <v>2821</v>
      </c>
    </row>
    <row r="741" spans="1:65" s="2" customFormat="1" ht="11.25">
      <c r="A741" s="36"/>
      <c r="B741" s="37"/>
      <c r="C741" s="38"/>
      <c r="D741" s="195" t="s">
        <v>332</v>
      </c>
      <c r="E741" s="38"/>
      <c r="F741" s="196" t="s">
        <v>2820</v>
      </c>
      <c r="G741" s="38"/>
      <c r="H741" s="38"/>
      <c r="I741" s="197"/>
      <c r="J741" s="38"/>
      <c r="K741" s="38"/>
      <c r="L741" s="41"/>
      <c r="M741" s="198"/>
      <c r="N741" s="199"/>
      <c r="O741" s="66"/>
      <c r="P741" s="66"/>
      <c r="Q741" s="66"/>
      <c r="R741" s="66"/>
      <c r="S741" s="66"/>
      <c r="T741" s="67"/>
      <c r="U741" s="36"/>
      <c r="V741" s="36"/>
      <c r="W741" s="36"/>
      <c r="X741" s="36"/>
      <c r="Y741" s="36"/>
      <c r="Z741" s="36"/>
      <c r="AA741" s="36"/>
      <c r="AB741" s="36"/>
      <c r="AC741" s="36"/>
      <c r="AD741" s="36"/>
      <c r="AE741" s="36"/>
      <c r="AT741" s="19" t="s">
        <v>332</v>
      </c>
      <c r="AU741" s="19" t="s">
        <v>87</v>
      </c>
    </row>
    <row r="742" spans="1:65" s="2" customFormat="1" ht="29.25">
      <c r="A742" s="36"/>
      <c r="B742" s="37"/>
      <c r="C742" s="38"/>
      <c r="D742" s="195" t="s">
        <v>727</v>
      </c>
      <c r="E742" s="38"/>
      <c r="F742" s="200" t="s">
        <v>986</v>
      </c>
      <c r="G742" s="38"/>
      <c r="H742" s="38"/>
      <c r="I742" s="197"/>
      <c r="J742" s="38"/>
      <c r="K742" s="38"/>
      <c r="L742" s="41"/>
      <c r="M742" s="198"/>
      <c r="N742" s="199"/>
      <c r="O742" s="66"/>
      <c r="P742" s="66"/>
      <c r="Q742" s="66"/>
      <c r="R742" s="66"/>
      <c r="S742" s="66"/>
      <c r="T742" s="67"/>
      <c r="U742" s="36"/>
      <c r="V742" s="36"/>
      <c r="W742" s="36"/>
      <c r="X742" s="36"/>
      <c r="Y742" s="36"/>
      <c r="Z742" s="36"/>
      <c r="AA742" s="36"/>
      <c r="AB742" s="36"/>
      <c r="AC742" s="36"/>
      <c r="AD742" s="36"/>
      <c r="AE742" s="36"/>
      <c r="AT742" s="19" t="s">
        <v>727</v>
      </c>
      <c r="AU742" s="19" t="s">
        <v>87</v>
      </c>
    </row>
    <row r="743" spans="1:65" s="13" customFormat="1" ht="11.25">
      <c r="B743" s="201"/>
      <c r="C743" s="202"/>
      <c r="D743" s="195" t="s">
        <v>336</v>
      </c>
      <c r="E743" s="203" t="s">
        <v>19</v>
      </c>
      <c r="F743" s="204" t="s">
        <v>2822</v>
      </c>
      <c r="G743" s="202"/>
      <c r="H743" s="205">
        <v>1</v>
      </c>
      <c r="I743" s="206"/>
      <c r="J743" s="202"/>
      <c r="K743" s="202"/>
      <c r="L743" s="207"/>
      <c r="M743" s="208"/>
      <c r="N743" s="209"/>
      <c r="O743" s="209"/>
      <c r="P743" s="209"/>
      <c r="Q743" s="209"/>
      <c r="R743" s="209"/>
      <c r="S743" s="209"/>
      <c r="T743" s="210"/>
      <c r="AT743" s="211" t="s">
        <v>336</v>
      </c>
      <c r="AU743" s="211" t="s">
        <v>87</v>
      </c>
      <c r="AV743" s="13" t="s">
        <v>87</v>
      </c>
      <c r="AW743" s="13" t="s">
        <v>37</v>
      </c>
      <c r="AX743" s="13" t="s">
        <v>84</v>
      </c>
      <c r="AY743" s="211" t="s">
        <v>324</v>
      </c>
    </row>
    <row r="744" spans="1:65" s="2" customFormat="1" ht="14.45" customHeight="1">
      <c r="A744" s="36"/>
      <c r="B744" s="37"/>
      <c r="C744" s="244" t="s">
        <v>1373</v>
      </c>
      <c r="D744" s="244" t="s">
        <v>588</v>
      </c>
      <c r="E744" s="245" t="s">
        <v>2823</v>
      </c>
      <c r="F744" s="246" t="s">
        <v>2824</v>
      </c>
      <c r="G744" s="247" t="s">
        <v>190</v>
      </c>
      <c r="H744" s="248">
        <v>14</v>
      </c>
      <c r="I744" s="249"/>
      <c r="J744" s="250">
        <f>ROUND(I744*H744,2)</f>
        <v>0</v>
      </c>
      <c r="K744" s="246" t="s">
        <v>19</v>
      </c>
      <c r="L744" s="251"/>
      <c r="M744" s="252" t="s">
        <v>19</v>
      </c>
      <c r="N744" s="253" t="s">
        <v>47</v>
      </c>
      <c r="O744" s="66"/>
      <c r="P744" s="191">
        <f>O744*H744</f>
        <v>0</v>
      </c>
      <c r="Q744" s="191">
        <v>0.27300000000000002</v>
      </c>
      <c r="R744" s="191">
        <f>Q744*H744</f>
        <v>3.8220000000000001</v>
      </c>
      <c r="S744" s="191">
        <v>0</v>
      </c>
      <c r="T744" s="192">
        <f>S744*H744</f>
        <v>0</v>
      </c>
      <c r="U744" s="36"/>
      <c r="V744" s="36"/>
      <c r="W744" s="36"/>
      <c r="X744" s="36"/>
      <c r="Y744" s="36"/>
      <c r="Z744" s="36"/>
      <c r="AA744" s="36"/>
      <c r="AB744" s="36"/>
      <c r="AC744" s="36"/>
      <c r="AD744" s="36"/>
      <c r="AE744" s="36"/>
      <c r="AR744" s="193" t="s">
        <v>378</v>
      </c>
      <c r="AT744" s="193" t="s">
        <v>588</v>
      </c>
      <c r="AU744" s="193" t="s">
        <v>87</v>
      </c>
      <c r="AY744" s="19" t="s">
        <v>324</v>
      </c>
      <c r="BE744" s="194">
        <f>IF(N744="základní",J744,0)</f>
        <v>0</v>
      </c>
      <c r="BF744" s="194">
        <f>IF(N744="snížená",J744,0)</f>
        <v>0</v>
      </c>
      <c r="BG744" s="194">
        <f>IF(N744="zákl. přenesená",J744,0)</f>
        <v>0</v>
      </c>
      <c r="BH744" s="194">
        <f>IF(N744="sníž. přenesená",J744,0)</f>
        <v>0</v>
      </c>
      <c r="BI744" s="194">
        <f>IF(N744="nulová",J744,0)</f>
        <v>0</v>
      </c>
      <c r="BJ744" s="19" t="s">
        <v>84</v>
      </c>
      <c r="BK744" s="194">
        <f>ROUND(I744*H744,2)</f>
        <v>0</v>
      </c>
      <c r="BL744" s="19" t="s">
        <v>330</v>
      </c>
      <c r="BM744" s="193" t="s">
        <v>2825</v>
      </c>
    </row>
    <row r="745" spans="1:65" s="2" customFormat="1" ht="11.25">
      <c r="A745" s="36"/>
      <c r="B745" s="37"/>
      <c r="C745" s="38"/>
      <c r="D745" s="195" t="s">
        <v>332</v>
      </c>
      <c r="E745" s="38"/>
      <c r="F745" s="196" t="s">
        <v>2824</v>
      </c>
      <c r="G745" s="38"/>
      <c r="H745" s="38"/>
      <c r="I745" s="197"/>
      <c r="J745" s="38"/>
      <c r="K745" s="38"/>
      <c r="L745" s="41"/>
      <c r="M745" s="198"/>
      <c r="N745" s="199"/>
      <c r="O745" s="66"/>
      <c r="P745" s="66"/>
      <c r="Q745" s="66"/>
      <c r="R745" s="66"/>
      <c r="S745" s="66"/>
      <c r="T745" s="67"/>
      <c r="U745" s="36"/>
      <c r="V745" s="36"/>
      <c r="W745" s="36"/>
      <c r="X745" s="36"/>
      <c r="Y745" s="36"/>
      <c r="Z745" s="36"/>
      <c r="AA745" s="36"/>
      <c r="AB745" s="36"/>
      <c r="AC745" s="36"/>
      <c r="AD745" s="36"/>
      <c r="AE745" s="36"/>
      <c r="AT745" s="19" t="s">
        <v>332</v>
      </c>
      <c r="AU745" s="19" t="s">
        <v>87</v>
      </c>
    </row>
    <row r="746" spans="1:65" s="2" customFormat="1" ht="29.25">
      <c r="A746" s="36"/>
      <c r="B746" s="37"/>
      <c r="C746" s="38"/>
      <c r="D746" s="195" t="s">
        <v>727</v>
      </c>
      <c r="E746" s="38"/>
      <c r="F746" s="200" t="s">
        <v>986</v>
      </c>
      <c r="G746" s="38"/>
      <c r="H746" s="38"/>
      <c r="I746" s="197"/>
      <c r="J746" s="38"/>
      <c r="K746" s="38"/>
      <c r="L746" s="41"/>
      <c r="M746" s="198"/>
      <c r="N746" s="199"/>
      <c r="O746" s="66"/>
      <c r="P746" s="66"/>
      <c r="Q746" s="66"/>
      <c r="R746" s="66"/>
      <c r="S746" s="66"/>
      <c r="T746" s="67"/>
      <c r="U746" s="36"/>
      <c r="V746" s="36"/>
      <c r="W746" s="36"/>
      <c r="X746" s="36"/>
      <c r="Y746" s="36"/>
      <c r="Z746" s="36"/>
      <c r="AA746" s="36"/>
      <c r="AB746" s="36"/>
      <c r="AC746" s="36"/>
      <c r="AD746" s="36"/>
      <c r="AE746" s="36"/>
      <c r="AT746" s="19" t="s">
        <v>727</v>
      </c>
      <c r="AU746" s="19" t="s">
        <v>87</v>
      </c>
    </row>
    <row r="747" spans="1:65" s="13" customFormat="1" ht="11.25">
      <c r="B747" s="201"/>
      <c r="C747" s="202"/>
      <c r="D747" s="195" t="s">
        <v>336</v>
      </c>
      <c r="E747" s="203" t="s">
        <v>19</v>
      </c>
      <c r="F747" s="204" t="s">
        <v>2806</v>
      </c>
      <c r="G747" s="202"/>
      <c r="H747" s="205">
        <v>14</v>
      </c>
      <c r="I747" s="206"/>
      <c r="J747" s="202"/>
      <c r="K747" s="202"/>
      <c r="L747" s="207"/>
      <c r="M747" s="208"/>
      <c r="N747" s="209"/>
      <c r="O747" s="209"/>
      <c r="P747" s="209"/>
      <c r="Q747" s="209"/>
      <c r="R747" s="209"/>
      <c r="S747" s="209"/>
      <c r="T747" s="210"/>
      <c r="AT747" s="211" t="s">
        <v>336</v>
      </c>
      <c r="AU747" s="211" t="s">
        <v>87</v>
      </c>
      <c r="AV747" s="13" t="s">
        <v>87</v>
      </c>
      <c r="AW747" s="13" t="s">
        <v>37</v>
      </c>
      <c r="AX747" s="13" t="s">
        <v>84</v>
      </c>
      <c r="AY747" s="211" t="s">
        <v>324</v>
      </c>
    </row>
    <row r="748" spans="1:65" s="2" customFormat="1" ht="14.45" customHeight="1">
      <c r="A748" s="36"/>
      <c r="B748" s="37"/>
      <c r="C748" s="244" t="s">
        <v>1381</v>
      </c>
      <c r="D748" s="244" t="s">
        <v>588</v>
      </c>
      <c r="E748" s="245" t="s">
        <v>2826</v>
      </c>
      <c r="F748" s="246" t="s">
        <v>2827</v>
      </c>
      <c r="G748" s="247" t="s">
        <v>190</v>
      </c>
      <c r="H748" s="248">
        <v>1</v>
      </c>
      <c r="I748" s="249"/>
      <c r="J748" s="250">
        <f>ROUND(I748*H748,2)</f>
        <v>0</v>
      </c>
      <c r="K748" s="246" t="s">
        <v>19</v>
      </c>
      <c r="L748" s="251"/>
      <c r="M748" s="252" t="s">
        <v>19</v>
      </c>
      <c r="N748" s="253" t="s">
        <v>47</v>
      </c>
      <c r="O748" s="66"/>
      <c r="P748" s="191">
        <f>O748*H748</f>
        <v>0</v>
      </c>
      <c r="Q748" s="191">
        <v>0.18</v>
      </c>
      <c r="R748" s="191">
        <f>Q748*H748</f>
        <v>0.18</v>
      </c>
      <c r="S748" s="191">
        <v>0</v>
      </c>
      <c r="T748" s="192">
        <f>S748*H748</f>
        <v>0</v>
      </c>
      <c r="U748" s="36"/>
      <c r="V748" s="36"/>
      <c r="W748" s="36"/>
      <c r="X748" s="36"/>
      <c r="Y748" s="36"/>
      <c r="Z748" s="36"/>
      <c r="AA748" s="36"/>
      <c r="AB748" s="36"/>
      <c r="AC748" s="36"/>
      <c r="AD748" s="36"/>
      <c r="AE748" s="36"/>
      <c r="AR748" s="193" t="s">
        <v>378</v>
      </c>
      <c r="AT748" s="193" t="s">
        <v>588</v>
      </c>
      <c r="AU748" s="193" t="s">
        <v>87</v>
      </c>
      <c r="AY748" s="19" t="s">
        <v>324</v>
      </c>
      <c r="BE748" s="194">
        <f>IF(N748="základní",J748,0)</f>
        <v>0</v>
      </c>
      <c r="BF748" s="194">
        <f>IF(N748="snížená",J748,0)</f>
        <v>0</v>
      </c>
      <c r="BG748" s="194">
        <f>IF(N748="zákl. přenesená",J748,0)</f>
        <v>0</v>
      </c>
      <c r="BH748" s="194">
        <f>IF(N748="sníž. přenesená",J748,0)</f>
        <v>0</v>
      </c>
      <c r="BI748" s="194">
        <f>IF(N748="nulová",J748,0)</f>
        <v>0</v>
      </c>
      <c r="BJ748" s="19" t="s">
        <v>84</v>
      </c>
      <c r="BK748" s="194">
        <f>ROUND(I748*H748,2)</f>
        <v>0</v>
      </c>
      <c r="BL748" s="19" t="s">
        <v>330</v>
      </c>
      <c r="BM748" s="193" t="s">
        <v>2828</v>
      </c>
    </row>
    <row r="749" spans="1:65" s="2" customFormat="1" ht="11.25">
      <c r="A749" s="36"/>
      <c r="B749" s="37"/>
      <c r="C749" s="38"/>
      <c r="D749" s="195" t="s">
        <v>332</v>
      </c>
      <c r="E749" s="38"/>
      <c r="F749" s="196" t="s">
        <v>2827</v>
      </c>
      <c r="G749" s="38"/>
      <c r="H749" s="38"/>
      <c r="I749" s="197"/>
      <c r="J749" s="38"/>
      <c r="K749" s="38"/>
      <c r="L749" s="41"/>
      <c r="M749" s="198"/>
      <c r="N749" s="199"/>
      <c r="O749" s="66"/>
      <c r="P749" s="66"/>
      <c r="Q749" s="66"/>
      <c r="R749" s="66"/>
      <c r="S749" s="66"/>
      <c r="T749" s="67"/>
      <c r="U749" s="36"/>
      <c r="V749" s="36"/>
      <c r="W749" s="36"/>
      <c r="X749" s="36"/>
      <c r="Y749" s="36"/>
      <c r="Z749" s="36"/>
      <c r="AA749" s="36"/>
      <c r="AB749" s="36"/>
      <c r="AC749" s="36"/>
      <c r="AD749" s="36"/>
      <c r="AE749" s="36"/>
      <c r="AT749" s="19" t="s">
        <v>332</v>
      </c>
      <c r="AU749" s="19" t="s">
        <v>87</v>
      </c>
    </row>
    <row r="750" spans="1:65" s="2" customFormat="1" ht="29.25">
      <c r="A750" s="36"/>
      <c r="B750" s="37"/>
      <c r="C750" s="38"/>
      <c r="D750" s="195" t="s">
        <v>727</v>
      </c>
      <c r="E750" s="38"/>
      <c r="F750" s="200" t="s">
        <v>986</v>
      </c>
      <c r="G750" s="38"/>
      <c r="H750" s="38"/>
      <c r="I750" s="197"/>
      <c r="J750" s="38"/>
      <c r="K750" s="38"/>
      <c r="L750" s="41"/>
      <c r="M750" s="198"/>
      <c r="N750" s="199"/>
      <c r="O750" s="66"/>
      <c r="P750" s="66"/>
      <c r="Q750" s="66"/>
      <c r="R750" s="66"/>
      <c r="S750" s="66"/>
      <c r="T750" s="67"/>
      <c r="U750" s="36"/>
      <c r="V750" s="36"/>
      <c r="W750" s="36"/>
      <c r="X750" s="36"/>
      <c r="Y750" s="36"/>
      <c r="Z750" s="36"/>
      <c r="AA750" s="36"/>
      <c r="AB750" s="36"/>
      <c r="AC750" s="36"/>
      <c r="AD750" s="36"/>
      <c r="AE750" s="36"/>
      <c r="AT750" s="19" t="s">
        <v>727</v>
      </c>
      <c r="AU750" s="19" t="s">
        <v>87</v>
      </c>
    </row>
    <row r="751" spans="1:65" s="13" customFormat="1" ht="11.25">
      <c r="B751" s="201"/>
      <c r="C751" s="202"/>
      <c r="D751" s="195" t="s">
        <v>336</v>
      </c>
      <c r="E751" s="203" t="s">
        <v>19</v>
      </c>
      <c r="F751" s="204" t="s">
        <v>2822</v>
      </c>
      <c r="G751" s="202"/>
      <c r="H751" s="205">
        <v>1</v>
      </c>
      <c r="I751" s="206"/>
      <c r="J751" s="202"/>
      <c r="K751" s="202"/>
      <c r="L751" s="207"/>
      <c r="M751" s="208"/>
      <c r="N751" s="209"/>
      <c r="O751" s="209"/>
      <c r="P751" s="209"/>
      <c r="Q751" s="209"/>
      <c r="R751" s="209"/>
      <c r="S751" s="209"/>
      <c r="T751" s="210"/>
      <c r="AT751" s="211" t="s">
        <v>336</v>
      </c>
      <c r="AU751" s="211" t="s">
        <v>87</v>
      </c>
      <c r="AV751" s="13" t="s">
        <v>87</v>
      </c>
      <c r="AW751" s="13" t="s">
        <v>37</v>
      </c>
      <c r="AX751" s="13" t="s">
        <v>84</v>
      </c>
      <c r="AY751" s="211" t="s">
        <v>324</v>
      </c>
    </row>
    <row r="752" spans="1:65" s="2" customFormat="1" ht="14.45" customHeight="1">
      <c r="A752" s="36"/>
      <c r="B752" s="37"/>
      <c r="C752" s="244" t="s">
        <v>1389</v>
      </c>
      <c r="D752" s="244" t="s">
        <v>588</v>
      </c>
      <c r="E752" s="245" t="s">
        <v>2829</v>
      </c>
      <c r="F752" s="246" t="s">
        <v>2830</v>
      </c>
      <c r="G752" s="247" t="s">
        <v>190</v>
      </c>
      <c r="H752" s="248">
        <v>13</v>
      </c>
      <c r="I752" s="249"/>
      <c r="J752" s="250">
        <f>ROUND(I752*H752,2)</f>
        <v>0</v>
      </c>
      <c r="K752" s="246" t="s">
        <v>19</v>
      </c>
      <c r="L752" s="251"/>
      <c r="M752" s="252" t="s">
        <v>19</v>
      </c>
      <c r="N752" s="253" t="s">
        <v>47</v>
      </c>
      <c r="O752" s="66"/>
      <c r="P752" s="191">
        <f>O752*H752</f>
        <v>0</v>
      </c>
      <c r="Q752" s="191">
        <v>0.26300000000000001</v>
      </c>
      <c r="R752" s="191">
        <f>Q752*H752</f>
        <v>3.419</v>
      </c>
      <c r="S752" s="191">
        <v>0</v>
      </c>
      <c r="T752" s="192">
        <f>S752*H752</f>
        <v>0</v>
      </c>
      <c r="U752" s="36"/>
      <c r="V752" s="36"/>
      <c r="W752" s="36"/>
      <c r="X752" s="36"/>
      <c r="Y752" s="36"/>
      <c r="Z752" s="36"/>
      <c r="AA752" s="36"/>
      <c r="AB752" s="36"/>
      <c r="AC752" s="36"/>
      <c r="AD752" s="36"/>
      <c r="AE752" s="36"/>
      <c r="AR752" s="193" t="s">
        <v>378</v>
      </c>
      <c r="AT752" s="193" t="s">
        <v>588</v>
      </c>
      <c r="AU752" s="193" t="s">
        <v>87</v>
      </c>
      <c r="AY752" s="19" t="s">
        <v>324</v>
      </c>
      <c r="BE752" s="194">
        <f>IF(N752="základní",J752,0)</f>
        <v>0</v>
      </c>
      <c r="BF752" s="194">
        <f>IF(N752="snížená",J752,0)</f>
        <v>0</v>
      </c>
      <c r="BG752" s="194">
        <f>IF(N752="zákl. přenesená",J752,0)</f>
        <v>0</v>
      </c>
      <c r="BH752" s="194">
        <f>IF(N752="sníž. přenesená",J752,0)</f>
        <v>0</v>
      </c>
      <c r="BI752" s="194">
        <f>IF(N752="nulová",J752,0)</f>
        <v>0</v>
      </c>
      <c r="BJ752" s="19" t="s">
        <v>84</v>
      </c>
      <c r="BK752" s="194">
        <f>ROUND(I752*H752,2)</f>
        <v>0</v>
      </c>
      <c r="BL752" s="19" t="s">
        <v>330</v>
      </c>
      <c r="BM752" s="193" t="s">
        <v>2831</v>
      </c>
    </row>
    <row r="753" spans="1:65" s="2" customFormat="1" ht="11.25">
      <c r="A753" s="36"/>
      <c r="B753" s="37"/>
      <c r="C753" s="38"/>
      <c r="D753" s="195" t="s">
        <v>332</v>
      </c>
      <c r="E753" s="38"/>
      <c r="F753" s="196" t="s">
        <v>2830</v>
      </c>
      <c r="G753" s="38"/>
      <c r="H753" s="38"/>
      <c r="I753" s="197"/>
      <c r="J753" s="38"/>
      <c r="K753" s="38"/>
      <c r="L753" s="41"/>
      <c r="M753" s="198"/>
      <c r="N753" s="199"/>
      <c r="O753" s="66"/>
      <c r="P753" s="66"/>
      <c r="Q753" s="66"/>
      <c r="R753" s="66"/>
      <c r="S753" s="66"/>
      <c r="T753" s="67"/>
      <c r="U753" s="36"/>
      <c r="V753" s="36"/>
      <c r="W753" s="36"/>
      <c r="X753" s="36"/>
      <c r="Y753" s="36"/>
      <c r="Z753" s="36"/>
      <c r="AA753" s="36"/>
      <c r="AB753" s="36"/>
      <c r="AC753" s="36"/>
      <c r="AD753" s="36"/>
      <c r="AE753" s="36"/>
      <c r="AT753" s="19" t="s">
        <v>332</v>
      </c>
      <c r="AU753" s="19" t="s">
        <v>87</v>
      </c>
    </row>
    <row r="754" spans="1:65" s="2" customFormat="1" ht="29.25">
      <c r="A754" s="36"/>
      <c r="B754" s="37"/>
      <c r="C754" s="38"/>
      <c r="D754" s="195" t="s">
        <v>727</v>
      </c>
      <c r="E754" s="38"/>
      <c r="F754" s="200" t="s">
        <v>986</v>
      </c>
      <c r="G754" s="38"/>
      <c r="H754" s="38"/>
      <c r="I754" s="197"/>
      <c r="J754" s="38"/>
      <c r="K754" s="38"/>
      <c r="L754" s="41"/>
      <c r="M754" s="198"/>
      <c r="N754" s="199"/>
      <c r="O754" s="66"/>
      <c r="P754" s="66"/>
      <c r="Q754" s="66"/>
      <c r="R754" s="66"/>
      <c r="S754" s="66"/>
      <c r="T754" s="67"/>
      <c r="U754" s="36"/>
      <c r="V754" s="36"/>
      <c r="W754" s="36"/>
      <c r="X754" s="36"/>
      <c r="Y754" s="36"/>
      <c r="Z754" s="36"/>
      <c r="AA754" s="36"/>
      <c r="AB754" s="36"/>
      <c r="AC754" s="36"/>
      <c r="AD754" s="36"/>
      <c r="AE754" s="36"/>
      <c r="AT754" s="19" t="s">
        <v>727</v>
      </c>
      <c r="AU754" s="19" t="s">
        <v>87</v>
      </c>
    </row>
    <row r="755" spans="1:65" s="13" customFormat="1" ht="11.25">
      <c r="B755" s="201"/>
      <c r="C755" s="202"/>
      <c r="D755" s="195" t="s">
        <v>336</v>
      </c>
      <c r="E755" s="203" t="s">
        <v>19</v>
      </c>
      <c r="F755" s="204" t="s">
        <v>2818</v>
      </c>
      <c r="G755" s="202"/>
      <c r="H755" s="205">
        <v>13</v>
      </c>
      <c r="I755" s="206"/>
      <c r="J755" s="202"/>
      <c r="K755" s="202"/>
      <c r="L755" s="207"/>
      <c r="M755" s="208"/>
      <c r="N755" s="209"/>
      <c r="O755" s="209"/>
      <c r="P755" s="209"/>
      <c r="Q755" s="209"/>
      <c r="R755" s="209"/>
      <c r="S755" s="209"/>
      <c r="T755" s="210"/>
      <c r="AT755" s="211" t="s">
        <v>336</v>
      </c>
      <c r="AU755" s="211" t="s">
        <v>87</v>
      </c>
      <c r="AV755" s="13" t="s">
        <v>87</v>
      </c>
      <c r="AW755" s="13" t="s">
        <v>37</v>
      </c>
      <c r="AX755" s="13" t="s">
        <v>84</v>
      </c>
      <c r="AY755" s="211" t="s">
        <v>324</v>
      </c>
    </row>
    <row r="756" spans="1:65" s="2" customFormat="1" ht="14.45" customHeight="1">
      <c r="A756" s="36"/>
      <c r="B756" s="37"/>
      <c r="C756" s="244" t="s">
        <v>1395</v>
      </c>
      <c r="D756" s="244" t="s">
        <v>588</v>
      </c>
      <c r="E756" s="245" t="s">
        <v>2832</v>
      </c>
      <c r="F756" s="246" t="s">
        <v>2833</v>
      </c>
      <c r="G756" s="247" t="s">
        <v>190</v>
      </c>
      <c r="H756" s="248">
        <v>1</v>
      </c>
      <c r="I756" s="249"/>
      <c r="J756" s="250">
        <f>ROUND(I756*H756,2)</f>
        <v>0</v>
      </c>
      <c r="K756" s="246" t="s">
        <v>19</v>
      </c>
      <c r="L756" s="251"/>
      <c r="M756" s="252" t="s">
        <v>19</v>
      </c>
      <c r="N756" s="253" t="s">
        <v>47</v>
      </c>
      <c r="O756" s="66"/>
      <c r="P756" s="191">
        <f>O756*H756</f>
        <v>0</v>
      </c>
      <c r="Q756" s="191">
        <v>0.22600000000000001</v>
      </c>
      <c r="R756" s="191">
        <f>Q756*H756</f>
        <v>0.22600000000000001</v>
      </c>
      <c r="S756" s="191">
        <v>0</v>
      </c>
      <c r="T756" s="192">
        <f>S756*H756</f>
        <v>0</v>
      </c>
      <c r="U756" s="36"/>
      <c r="V756" s="36"/>
      <c r="W756" s="36"/>
      <c r="X756" s="36"/>
      <c r="Y756" s="36"/>
      <c r="Z756" s="36"/>
      <c r="AA756" s="36"/>
      <c r="AB756" s="36"/>
      <c r="AC756" s="36"/>
      <c r="AD756" s="36"/>
      <c r="AE756" s="36"/>
      <c r="AR756" s="193" t="s">
        <v>378</v>
      </c>
      <c r="AT756" s="193" t="s">
        <v>588</v>
      </c>
      <c r="AU756" s="193" t="s">
        <v>87</v>
      </c>
      <c r="AY756" s="19" t="s">
        <v>324</v>
      </c>
      <c r="BE756" s="194">
        <f>IF(N756="základní",J756,0)</f>
        <v>0</v>
      </c>
      <c r="BF756" s="194">
        <f>IF(N756="snížená",J756,0)</f>
        <v>0</v>
      </c>
      <c r="BG756" s="194">
        <f>IF(N756="zákl. přenesená",J756,0)</f>
        <v>0</v>
      </c>
      <c r="BH756" s="194">
        <f>IF(N756="sníž. přenesená",J756,0)</f>
        <v>0</v>
      </c>
      <c r="BI756" s="194">
        <f>IF(N756="nulová",J756,0)</f>
        <v>0</v>
      </c>
      <c r="BJ756" s="19" t="s">
        <v>84</v>
      </c>
      <c r="BK756" s="194">
        <f>ROUND(I756*H756,2)</f>
        <v>0</v>
      </c>
      <c r="BL756" s="19" t="s">
        <v>330</v>
      </c>
      <c r="BM756" s="193" t="s">
        <v>2834</v>
      </c>
    </row>
    <row r="757" spans="1:65" s="2" customFormat="1" ht="11.25">
      <c r="A757" s="36"/>
      <c r="B757" s="37"/>
      <c r="C757" s="38"/>
      <c r="D757" s="195" t="s">
        <v>332</v>
      </c>
      <c r="E757" s="38"/>
      <c r="F757" s="196" t="s">
        <v>2833</v>
      </c>
      <c r="G757" s="38"/>
      <c r="H757" s="38"/>
      <c r="I757" s="197"/>
      <c r="J757" s="38"/>
      <c r="K757" s="38"/>
      <c r="L757" s="41"/>
      <c r="M757" s="198"/>
      <c r="N757" s="199"/>
      <c r="O757" s="66"/>
      <c r="P757" s="66"/>
      <c r="Q757" s="66"/>
      <c r="R757" s="66"/>
      <c r="S757" s="66"/>
      <c r="T757" s="67"/>
      <c r="U757" s="36"/>
      <c r="V757" s="36"/>
      <c r="W757" s="36"/>
      <c r="X757" s="36"/>
      <c r="Y757" s="36"/>
      <c r="Z757" s="36"/>
      <c r="AA757" s="36"/>
      <c r="AB757" s="36"/>
      <c r="AC757" s="36"/>
      <c r="AD757" s="36"/>
      <c r="AE757" s="36"/>
      <c r="AT757" s="19" t="s">
        <v>332</v>
      </c>
      <c r="AU757" s="19" t="s">
        <v>87</v>
      </c>
    </row>
    <row r="758" spans="1:65" s="2" customFormat="1" ht="29.25">
      <c r="A758" s="36"/>
      <c r="B758" s="37"/>
      <c r="C758" s="38"/>
      <c r="D758" s="195" t="s">
        <v>727</v>
      </c>
      <c r="E758" s="38"/>
      <c r="F758" s="200" t="s">
        <v>986</v>
      </c>
      <c r="G758" s="38"/>
      <c r="H758" s="38"/>
      <c r="I758" s="197"/>
      <c r="J758" s="38"/>
      <c r="K758" s="38"/>
      <c r="L758" s="41"/>
      <c r="M758" s="198"/>
      <c r="N758" s="199"/>
      <c r="O758" s="66"/>
      <c r="P758" s="66"/>
      <c r="Q758" s="66"/>
      <c r="R758" s="66"/>
      <c r="S758" s="66"/>
      <c r="T758" s="67"/>
      <c r="U758" s="36"/>
      <c r="V758" s="36"/>
      <c r="W758" s="36"/>
      <c r="X758" s="36"/>
      <c r="Y758" s="36"/>
      <c r="Z758" s="36"/>
      <c r="AA758" s="36"/>
      <c r="AB758" s="36"/>
      <c r="AC758" s="36"/>
      <c r="AD758" s="36"/>
      <c r="AE758" s="36"/>
      <c r="AT758" s="19" t="s">
        <v>727</v>
      </c>
      <c r="AU758" s="19" t="s">
        <v>87</v>
      </c>
    </row>
    <row r="759" spans="1:65" s="13" customFormat="1" ht="11.25">
      <c r="B759" s="201"/>
      <c r="C759" s="202"/>
      <c r="D759" s="195" t="s">
        <v>336</v>
      </c>
      <c r="E759" s="203" t="s">
        <v>19</v>
      </c>
      <c r="F759" s="204" t="s">
        <v>2822</v>
      </c>
      <c r="G759" s="202"/>
      <c r="H759" s="205">
        <v>1</v>
      </c>
      <c r="I759" s="206"/>
      <c r="J759" s="202"/>
      <c r="K759" s="202"/>
      <c r="L759" s="207"/>
      <c r="M759" s="208"/>
      <c r="N759" s="209"/>
      <c r="O759" s="209"/>
      <c r="P759" s="209"/>
      <c r="Q759" s="209"/>
      <c r="R759" s="209"/>
      <c r="S759" s="209"/>
      <c r="T759" s="210"/>
      <c r="AT759" s="211" t="s">
        <v>336</v>
      </c>
      <c r="AU759" s="211" t="s">
        <v>87</v>
      </c>
      <c r="AV759" s="13" t="s">
        <v>87</v>
      </c>
      <c r="AW759" s="13" t="s">
        <v>37</v>
      </c>
      <c r="AX759" s="13" t="s">
        <v>84</v>
      </c>
      <c r="AY759" s="211" t="s">
        <v>324</v>
      </c>
    </row>
    <row r="760" spans="1:65" s="2" customFormat="1" ht="14.45" customHeight="1">
      <c r="A760" s="36"/>
      <c r="B760" s="37"/>
      <c r="C760" s="244" t="s">
        <v>1404</v>
      </c>
      <c r="D760" s="244" t="s">
        <v>588</v>
      </c>
      <c r="E760" s="245" t="s">
        <v>2835</v>
      </c>
      <c r="F760" s="246" t="s">
        <v>2836</v>
      </c>
      <c r="G760" s="247" t="s">
        <v>190</v>
      </c>
      <c r="H760" s="248">
        <v>14</v>
      </c>
      <c r="I760" s="249"/>
      <c r="J760" s="250">
        <f>ROUND(I760*H760,2)</f>
        <v>0</v>
      </c>
      <c r="K760" s="246" t="s">
        <v>19</v>
      </c>
      <c r="L760" s="251"/>
      <c r="M760" s="252" t="s">
        <v>19</v>
      </c>
      <c r="N760" s="253" t="s">
        <v>47</v>
      </c>
      <c r="O760" s="66"/>
      <c r="P760" s="191">
        <f>O760*H760</f>
        <v>0</v>
      </c>
      <c r="Q760" s="191">
        <v>0.251</v>
      </c>
      <c r="R760" s="191">
        <f>Q760*H760</f>
        <v>3.5140000000000002</v>
      </c>
      <c r="S760" s="191">
        <v>0</v>
      </c>
      <c r="T760" s="192">
        <f>S760*H760</f>
        <v>0</v>
      </c>
      <c r="U760" s="36"/>
      <c r="V760" s="36"/>
      <c r="W760" s="36"/>
      <c r="X760" s="36"/>
      <c r="Y760" s="36"/>
      <c r="Z760" s="36"/>
      <c r="AA760" s="36"/>
      <c r="AB760" s="36"/>
      <c r="AC760" s="36"/>
      <c r="AD760" s="36"/>
      <c r="AE760" s="36"/>
      <c r="AR760" s="193" t="s">
        <v>378</v>
      </c>
      <c r="AT760" s="193" t="s">
        <v>588</v>
      </c>
      <c r="AU760" s="193" t="s">
        <v>87</v>
      </c>
      <c r="AY760" s="19" t="s">
        <v>324</v>
      </c>
      <c r="BE760" s="194">
        <f>IF(N760="základní",J760,0)</f>
        <v>0</v>
      </c>
      <c r="BF760" s="194">
        <f>IF(N760="snížená",J760,0)</f>
        <v>0</v>
      </c>
      <c r="BG760" s="194">
        <f>IF(N760="zákl. přenesená",J760,0)</f>
        <v>0</v>
      </c>
      <c r="BH760" s="194">
        <f>IF(N760="sníž. přenesená",J760,0)</f>
        <v>0</v>
      </c>
      <c r="BI760" s="194">
        <f>IF(N760="nulová",J760,0)</f>
        <v>0</v>
      </c>
      <c r="BJ760" s="19" t="s">
        <v>84</v>
      </c>
      <c r="BK760" s="194">
        <f>ROUND(I760*H760,2)</f>
        <v>0</v>
      </c>
      <c r="BL760" s="19" t="s">
        <v>330</v>
      </c>
      <c r="BM760" s="193" t="s">
        <v>2837</v>
      </c>
    </row>
    <row r="761" spans="1:65" s="2" customFormat="1" ht="11.25">
      <c r="A761" s="36"/>
      <c r="B761" s="37"/>
      <c r="C761" s="38"/>
      <c r="D761" s="195" t="s">
        <v>332</v>
      </c>
      <c r="E761" s="38"/>
      <c r="F761" s="196" t="s">
        <v>2836</v>
      </c>
      <c r="G761" s="38"/>
      <c r="H761" s="38"/>
      <c r="I761" s="197"/>
      <c r="J761" s="38"/>
      <c r="K761" s="38"/>
      <c r="L761" s="41"/>
      <c r="M761" s="198"/>
      <c r="N761" s="199"/>
      <c r="O761" s="66"/>
      <c r="P761" s="66"/>
      <c r="Q761" s="66"/>
      <c r="R761" s="66"/>
      <c r="S761" s="66"/>
      <c r="T761" s="67"/>
      <c r="U761" s="36"/>
      <c r="V761" s="36"/>
      <c r="W761" s="36"/>
      <c r="X761" s="36"/>
      <c r="Y761" s="36"/>
      <c r="Z761" s="36"/>
      <c r="AA761" s="36"/>
      <c r="AB761" s="36"/>
      <c r="AC761" s="36"/>
      <c r="AD761" s="36"/>
      <c r="AE761" s="36"/>
      <c r="AT761" s="19" t="s">
        <v>332</v>
      </c>
      <c r="AU761" s="19" t="s">
        <v>87</v>
      </c>
    </row>
    <row r="762" spans="1:65" s="2" customFormat="1" ht="29.25">
      <c r="A762" s="36"/>
      <c r="B762" s="37"/>
      <c r="C762" s="38"/>
      <c r="D762" s="195" t="s">
        <v>727</v>
      </c>
      <c r="E762" s="38"/>
      <c r="F762" s="200" t="s">
        <v>986</v>
      </c>
      <c r="G762" s="38"/>
      <c r="H762" s="38"/>
      <c r="I762" s="197"/>
      <c r="J762" s="38"/>
      <c r="K762" s="38"/>
      <c r="L762" s="41"/>
      <c r="M762" s="198"/>
      <c r="N762" s="199"/>
      <c r="O762" s="66"/>
      <c r="P762" s="66"/>
      <c r="Q762" s="66"/>
      <c r="R762" s="66"/>
      <c r="S762" s="66"/>
      <c r="T762" s="67"/>
      <c r="U762" s="36"/>
      <c r="V762" s="36"/>
      <c r="W762" s="36"/>
      <c r="X762" s="36"/>
      <c r="Y762" s="36"/>
      <c r="Z762" s="36"/>
      <c r="AA762" s="36"/>
      <c r="AB762" s="36"/>
      <c r="AC762" s="36"/>
      <c r="AD762" s="36"/>
      <c r="AE762" s="36"/>
      <c r="AT762" s="19" t="s">
        <v>727</v>
      </c>
      <c r="AU762" s="19" t="s">
        <v>87</v>
      </c>
    </row>
    <row r="763" spans="1:65" s="13" customFormat="1" ht="11.25">
      <c r="B763" s="201"/>
      <c r="C763" s="202"/>
      <c r="D763" s="195" t="s">
        <v>336</v>
      </c>
      <c r="E763" s="203" t="s">
        <v>19</v>
      </c>
      <c r="F763" s="204" t="s">
        <v>2806</v>
      </c>
      <c r="G763" s="202"/>
      <c r="H763" s="205">
        <v>14</v>
      </c>
      <c r="I763" s="206"/>
      <c r="J763" s="202"/>
      <c r="K763" s="202"/>
      <c r="L763" s="207"/>
      <c r="M763" s="208"/>
      <c r="N763" s="209"/>
      <c r="O763" s="209"/>
      <c r="P763" s="209"/>
      <c r="Q763" s="209"/>
      <c r="R763" s="209"/>
      <c r="S763" s="209"/>
      <c r="T763" s="210"/>
      <c r="AT763" s="211" t="s">
        <v>336</v>
      </c>
      <c r="AU763" s="211" t="s">
        <v>87</v>
      </c>
      <c r="AV763" s="13" t="s">
        <v>87</v>
      </c>
      <c r="AW763" s="13" t="s">
        <v>37</v>
      </c>
      <c r="AX763" s="13" t="s">
        <v>84</v>
      </c>
      <c r="AY763" s="211" t="s">
        <v>324</v>
      </c>
    </row>
    <row r="764" spans="1:65" s="2" customFormat="1" ht="14.45" customHeight="1">
      <c r="A764" s="36"/>
      <c r="B764" s="37"/>
      <c r="C764" s="244" t="s">
        <v>1410</v>
      </c>
      <c r="D764" s="244" t="s">
        <v>588</v>
      </c>
      <c r="E764" s="245" t="s">
        <v>2838</v>
      </c>
      <c r="F764" s="246" t="s">
        <v>2839</v>
      </c>
      <c r="G764" s="247" t="s">
        <v>190</v>
      </c>
      <c r="H764" s="248">
        <v>1</v>
      </c>
      <c r="I764" s="249"/>
      <c r="J764" s="250">
        <f>ROUND(I764*H764,2)</f>
        <v>0</v>
      </c>
      <c r="K764" s="246" t="s">
        <v>19</v>
      </c>
      <c r="L764" s="251"/>
      <c r="M764" s="252" t="s">
        <v>19</v>
      </c>
      <c r="N764" s="253" t="s">
        <v>47</v>
      </c>
      <c r="O764" s="66"/>
      <c r="P764" s="191">
        <f>O764*H764</f>
        <v>0</v>
      </c>
      <c r="Q764" s="191">
        <v>0.16300000000000001</v>
      </c>
      <c r="R764" s="191">
        <f>Q764*H764</f>
        <v>0.16300000000000001</v>
      </c>
      <c r="S764" s="191">
        <v>0</v>
      </c>
      <c r="T764" s="192">
        <f>S764*H764</f>
        <v>0</v>
      </c>
      <c r="U764" s="36"/>
      <c r="V764" s="36"/>
      <c r="W764" s="36"/>
      <c r="X764" s="36"/>
      <c r="Y764" s="36"/>
      <c r="Z764" s="36"/>
      <c r="AA764" s="36"/>
      <c r="AB764" s="36"/>
      <c r="AC764" s="36"/>
      <c r="AD764" s="36"/>
      <c r="AE764" s="36"/>
      <c r="AR764" s="193" t="s">
        <v>378</v>
      </c>
      <c r="AT764" s="193" t="s">
        <v>588</v>
      </c>
      <c r="AU764" s="193" t="s">
        <v>87</v>
      </c>
      <c r="AY764" s="19" t="s">
        <v>324</v>
      </c>
      <c r="BE764" s="194">
        <f>IF(N764="základní",J764,0)</f>
        <v>0</v>
      </c>
      <c r="BF764" s="194">
        <f>IF(N764="snížená",J764,0)</f>
        <v>0</v>
      </c>
      <c r="BG764" s="194">
        <f>IF(N764="zákl. přenesená",J764,0)</f>
        <v>0</v>
      </c>
      <c r="BH764" s="194">
        <f>IF(N764="sníž. přenesená",J764,0)</f>
        <v>0</v>
      </c>
      <c r="BI764" s="194">
        <f>IF(N764="nulová",J764,0)</f>
        <v>0</v>
      </c>
      <c r="BJ764" s="19" t="s">
        <v>84</v>
      </c>
      <c r="BK764" s="194">
        <f>ROUND(I764*H764,2)</f>
        <v>0</v>
      </c>
      <c r="BL764" s="19" t="s">
        <v>330</v>
      </c>
      <c r="BM764" s="193" t="s">
        <v>2840</v>
      </c>
    </row>
    <row r="765" spans="1:65" s="2" customFormat="1" ht="11.25">
      <c r="A765" s="36"/>
      <c r="B765" s="37"/>
      <c r="C765" s="38"/>
      <c r="D765" s="195" t="s">
        <v>332</v>
      </c>
      <c r="E765" s="38"/>
      <c r="F765" s="196" t="s">
        <v>2839</v>
      </c>
      <c r="G765" s="38"/>
      <c r="H765" s="38"/>
      <c r="I765" s="197"/>
      <c r="J765" s="38"/>
      <c r="K765" s="38"/>
      <c r="L765" s="41"/>
      <c r="M765" s="198"/>
      <c r="N765" s="199"/>
      <c r="O765" s="66"/>
      <c r="P765" s="66"/>
      <c r="Q765" s="66"/>
      <c r="R765" s="66"/>
      <c r="S765" s="66"/>
      <c r="T765" s="67"/>
      <c r="U765" s="36"/>
      <c r="V765" s="36"/>
      <c r="W765" s="36"/>
      <c r="X765" s="36"/>
      <c r="Y765" s="36"/>
      <c r="Z765" s="36"/>
      <c r="AA765" s="36"/>
      <c r="AB765" s="36"/>
      <c r="AC765" s="36"/>
      <c r="AD765" s="36"/>
      <c r="AE765" s="36"/>
      <c r="AT765" s="19" t="s">
        <v>332</v>
      </c>
      <c r="AU765" s="19" t="s">
        <v>87</v>
      </c>
    </row>
    <row r="766" spans="1:65" s="2" customFormat="1" ht="29.25">
      <c r="A766" s="36"/>
      <c r="B766" s="37"/>
      <c r="C766" s="38"/>
      <c r="D766" s="195" t="s">
        <v>727</v>
      </c>
      <c r="E766" s="38"/>
      <c r="F766" s="200" t="s">
        <v>986</v>
      </c>
      <c r="G766" s="38"/>
      <c r="H766" s="38"/>
      <c r="I766" s="197"/>
      <c r="J766" s="38"/>
      <c r="K766" s="38"/>
      <c r="L766" s="41"/>
      <c r="M766" s="198"/>
      <c r="N766" s="199"/>
      <c r="O766" s="66"/>
      <c r="P766" s="66"/>
      <c r="Q766" s="66"/>
      <c r="R766" s="66"/>
      <c r="S766" s="66"/>
      <c r="T766" s="67"/>
      <c r="U766" s="36"/>
      <c r="V766" s="36"/>
      <c r="W766" s="36"/>
      <c r="X766" s="36"/>
      <c r="Y766" s="36"/>
      <c r="Z766" s="36"/>
      <c r="AA766" s="36"/>
      <c r="AB766" s="36"/>
      <c r="AC766" s="36"/>
      <c r="AD766" s="36"/>
      <c r="AE766" s="36"/>
      <c r="AT766" s="19" t="s">
        <v>727</v>
      </c>
      <c r="AU766" s="19" t="s">
        <v>87</v>
      </c>
    </row>
    <row r="767" spans="1:65" s="13" customFormat="1" ht="11.25">
      <c r="B767" s="201"/>
      <c r="C767" s="202"/>
      <c r="D767" s="195" t="s">
        <v>336</v>
      </c>
      <c r="E767" s="203" t="s">
        <v>19</v>
      </c>
      <c r="F767" s="204" t="s">
        <v>2822</v>
      </c>
      <c r="G767" s="202"/>
      <c r="H767" s="205">
        <v>1</v>
      </c>
      <c r="I767" s="206"/>
      <c r="J767" s="202"/>
      <c r="K767" s="202"/>
      <c r="L767" s="207"/>
      <c r="M767" s="208"/>
      <c r="N767" s="209"/>
      <c r="O767" s="209"/>
      <c r="P767" s="209"/>
      <c r="Q767" s="209"/>
      <c r="R767" s="209"/>
      <c r="S767" s="209"/>
      <c r="T767" s="210"/>
      <c r="AT767" s="211" t="s">
        <v>336</v>
      </c>
      <c r="AU767" s="211" t="s">
        <v>87</v>
      </c>
      <c r="AV767" s="13" t="s">
        <v>87</v>
      </c>
      <c r="AW767" s="13" t="s">
        <v>37</v>
      </c>
      <c r="AX767" s="13" t="s">
        <v>84</v>
      </c>
      <c r="AY767" s="211" t="s">
        <v>324</v>
      </c>
    </row>
    <row r="768" spans="1:65" s="2" customFormat="1" ht="14.45" customHeight="1">
      <c r="A768" s="36"/>
      <c r="B768" s="37"/>
      <c r="C768" s="244" t="s">
        <v>1418</v>
      </c>
      <c r="D768" s="244" t="s">
        <v>588</v>
      </c>
      <c r="E768" s="245" t="s">
        <v>2841</v>
      </c>
      <c r="F768" s="246" t="s">
        <v>2842</v>
      </c>
      <c r="G768" s="247" t="s">
        <v>190</v>
      </c>
      <c r="H768" s="248">
        <v>13</v>
      </c>
      <c r="I768" s="249"/>
      <c r="J768" s="250">
        <f>ROUND(I768*H768,2)</f>
        <v>0</v>
      </c>
      <c r="K768" s="246" t="s">
        <v>19</v>
      </c>
      <c r="L768" s="251"/>
      <c r="M768" s="252" t="s">
        <v>19</v>
      </c>
      <c r="N768" s="253" t="s">
        <v>47</v>
      </c>
      <c r="O768" s="66"/>
      <c r="P768" s="191">
        <f>O768*H768</f>
        <v>0</v>
      </c>
      <c r="Q768" s="191">
        <v>0.24399999999999999</v>
      </c>
      <c r="R768" s="191">
        <f>Q768*H768</f>
        <v>3.1719999999999997</v>
      </c>
      <c r="S768" s="191">
        <v>0</v>
      </c>
      <c r="T768" s="192">
        <f>S768*H768</f>
        <v>0</v>
      </c>
      <c r="U768" s="36"/>
      <c r="V768" s="36"/>
      <c r="W768" s="36"/>
      <c r="X768" s="36"/>
      <c r="Y768" s="36"/>
      <c r="Z768" s="36"/>
      <c r="AA768" s="36"/>
      <c r="AB768" s="36"/>
      <c r="AC768" s="36"/>
      <c r="AD768" s="36"/>
      <c r="AE768" s="36"/>
      <c r="AR768" s="193" t="s">
        <v>378</v>
      </c>
      <c r="AT768" s="193" t="s">
        <v>588</v>
      </c>
      <c r="AU768" s="193" t="s">
        <v>87</v>
      </c>
      <c r="AY768" s="19" t="s">
        <v>324</v>
      </c>
      <c r="BE768" s="194">
        <f>IF(N768="základní",J768,0)</f>
        <v>0</v>
      </c>
      <c r="BF768" s="194">
        <f>IF(N768="snížená",J768,0)</f>
        <v>0</v>
      </c>
      <c r="BG768" s="194">
        <f>IF(N768="zákl. přenesená",J768,0)</f>
        <v>0</v>
      </c>
      <c r="BH768" s="194">
        <f>IF(N768="sníž. přenesená",J768,0)</f>
        <v>0</v>
      </c>
      <c r="BI768" s="194">
        <f>IF(N768="nulová",J768,0)</f>
        <v>0</v>
      </c>
      <c r="BJ768" s="19" t="s">
        <v>84</v>
      </c>
      <c r="BK768" s="194">
        <f>ROUND(I768*H768,2)</f>
        <v>0</v>
      </c>
      <c r="BL768" s="19" t="s">
        <v>330</v>
      </c>
      <c r="BM768" s="193" t="s">
        <v>2843</v>
      </c>
    </row>
    <row r="769" spans="1:65" s="2" customFormat="1" ht="11.25">
      <c r="A769" s="36"/>
      <c r="B769" s="37"/>
      <c r="C769" s="38"/>
      <c r="D769" s="195" t="s">
        <v>332</v>
      </c>
      <c r="E769" s="38"/>
      <c r="F769" s="196" t="s">
        <v>2842</v>
      </c>
      <c r="G769" s="38"/>
      <c r="H769" s="38"/>
      <c r="I769" s="197"/>
      <c r="J769" s="38"/>
      <c r="K769" s="38"/>
      <c r="L769" s="41"/>
      <c r="M769" s="198"/>
      <c r="N769" s="199"/>
      <c r="O769" s="66"/>
      <c r="P769" s="66"/>
      <c r="Q769" s="66"/>
      <c r="R769" s="66"/>
      <c r="S769" s="66"/>
      <c r="T769" s="67"/>
      <c r="U769" s="36"/>
      <c r="V769" s="36"/>
      <c r="W769" s="36"/>
      <c r="X769" s="36"/>
      <c r="Y769" s="36"/>
      <c r="Z769" s="36"/>
      <c r="AA769" s="36"/>
      <c r="AB769" s="36"/>
      <c r="AC769" s="36"/>
      <c r="AD769" s="36"/>
      <c r="AE769" s="36"/>
      <c r="AT769" s="19" t="s">
        <v>332</v>
      </c>
      <c r="AU769" s="19" t="s">
        <v>87</v>
      </c>
    </row>
    <row r="770" spans="1:65" s="2" customFormat="1" ht="29.25">
      <c r="A770" s="36"/>
      <c r="B770" s="37"/>
      <c r="C770" s="38"/>
      <c r="D770" s="195" t="s">
        <v>727</v>
      </c>
      <c r="E770" s="38"/>
      <c r="F770" s="200" t="s">
        <v>986</v>
      </c>
      <c r="G770" s="38"/>
      <c r="H770" s="38"/>
      <c r="I770" s="197"/>
      <c r="J770" s="38"/>
      <c r="K770" s="38"/>
      <c r="L770" s="41"/>
      <c r="M770" s="198"/>
      <c r="N770" s="199"/>
      <c r="O770" s="66"/>
      <c r="P770" s="66"/>
      <c r="Q770" s="66"/>
      <c r="R770" s="66"/>
      <c r="S770" s="66"/>
      <c r="T770" s="67"/>
      <c r="U770" s="36"/>
      <c r="V770" s="36"/>
      <c r="W770" s="36"/>
      <c r="X770" s="36"/>
      <c r="Y770" s="36"/>
      <c r="Z770" s="36"/>
      <c r="AA770" s="36"/>
      <c r="AB770" s="36"/>
      <c r="AC770" s="36"/>
      <c r="AD770" s="36"/>
      <c r="AE770" s="36"/>
      <c r="AT770" s="19" t="s">
        <v>727</v>
      </c>
      <c r="AU770" s="19" t="s">
        <v>87</v>
      </c>
    </row>
    <row r="771" spans="1:65" s="13" customFormat="1" ht="11.25">
      <c r="B771" s="201"/>
      <c r="C771" s="202"/>
      <c r="D771" s="195" t="s">
        <v>336</v>
      </c>
      <c r="E771" s="203" t="s">
        <v>19</v>
      </c>
      <c r="F771" s="204" t="s">
        <v>2818</v>
      </c>
      <c r="G771" s="202"/>
      <c r="H771" s="205">
        <v>13</v>
      </c>
      <c r="I771" s="206"/>
      <c r="J771" s="202"/>
      <c r="K771" s="202"/>
      <c r="L771" s="207"/>
      <c r="M771" s="208"/>
      <c r="N771" s="209"/>
      <c r="O771" s="209"/>
      <c r="P771" s="209"/>
      <c r="Q771" s="209"/>
      <c r="R771" s="209"/>
      <c r="S771" s="209"/>
      <c r="T771" s="210"/>
      <c r="AT771" s="211" t="s">
        <v>336</v>
      </c>
      <c r="AU771" s="211" t="s">
        <v>87</v>
      </c>
      <c r="AV771" s="13" t="s">
        <v>87</v>
      </c>
      <c r="AW771" s="13" t="s">
        <v>37</v>
      </c>
      <c r="AX771" s="13" t="s">
        <v>84</v>
      </c>
      <c r="AY771" s="211" t="s">
        <v>324</v>
      </c>
    </row>
    <row r="772" spans="1:65" s="2" customFormat="1" ht="14.45" customHeight="1">
      <c r="A772" s="36"/>
      <c r="B772" s="37"/>
      <c r="C772" s="244" t="s">
        <v>1428</v>
      </c>
      <c r="D772" s="244" t="s">
        <v>588</v>
      </c>
      <c r="E772" s="245" t="s">
        <v>2844</v>
      </c>
      <c r="F772" s="246" t="s">
        <v>2845</v>
      </c>
      <c r="G772" s="247" t="s">
        <v>190</v>
      </c>
      <c r="H772" s="248">
        <v>1</v>
      </c>
      <c r="I772" s="249"/>
      <c r="J772" s="250">
        <f>ROUND(I772*H772,2)</f>
        <v>0</v>
      </c>
      <c r="K772" s="246" t="s">
        <v>19</v>
      </c>
      <c r="L772" s="251"/>
      <c r="M772" s="252" t="s">
        <v>19</v>
      </c>
      <c r="N772" s="253" t="s">
        <v>47</v>
      </c>
      <c r="O772" s="66"/>
      <c r="P772" s="191">
        <f>O772*H772</f>
        <v>0</v>
      </c>
      <c r="Q772" s="191">
        <v>0.22</v>
      </c>
      <c r="R772" s="191">
        <f>Q772*H772</f>
        <v>0.22</v>
      </c>
      <c r="S772" s="191">
        <v>0</v>
      </c>
      <c r="T772" s="192">
        <f>S772*H772</f>
        <v>0</v>
      </c>
      <c r="U772" s="36"/>
      <c r="V772" s="36"/>
      <c r="W772" s="36"/>
      <c r="X772" s="36"/>
      <c r="Y772" s="36"/>
      <c r="Z772" s="36"/>
      <c r="AA772" s="36"/>
      <c r="AB772" s="36"/>
      <c r="AC772" s="36"/>
      <c r="AD772" s="36"/>
      <c r="AE772" s="36"/>
      <c r="AR772" s="193" t="s">
        <v>378</v>
      </c>
      <c r="AT772" s="193" t="s">
        <v>588</v>
      </c>
      <c r="AU772" s="193" t="s">
        <v>87</v>
      </c>
      <c r="AY772" s="19" t="s">
        <v>324</v>
      </c>
      <c r="BE772" s="194">
        <f>IF(N772="základní",J772,0)</f>
        <v>0</v>
      </c>
      <c r="BF772" s="194">
        <f>IF(N772="snížená",J772,0)</f>
        <v>0</v>
      </c>
      <c r="BG772" s="194">
        <f>IF(N772="zákl. přenesená",J772,0)</f>
        <v>0</v>
      </c>
      <c r="BH772" s="194">
        <f>IF(N772="sníž. přenesená",J772,0)</f>
        <v>0</v>
      </c>
      <c r="BI772" s="194">
        <f>IF(N772="nulová",J772,0)</f>
        <v>0</v>
      </c>
      <c r="BJ772" s="19" t="s">
        <v>84</v>
      </c>
      <c r="BK772" s="194">
        <f>ROUND(I772*H772,2)</f>
        <v>0</v>
      </c>
      <c r="BL772" s="19" t="s">
        <v>330</v>
      </c>
      <c r="BM772" s="193" t="s">
        <v>2846</v>
      </c>
    </row>
    <row r="773" spans="1:65" s="2" customFormat="1" ht="11.25">
      <c r="A773" s="36"/>
      <c r="B773" s="37"/>
      <c r="C773" s="38"/>
      <c r="D773" s="195" t="s">
        <v>332</v>
      </c>
      <c r="E773" s="38"/>
      <c r="F773" s="196" t="s">
        <v>2847</v>
      </c>
      <c r="G773" s="38"/>
      <c r="H773" s="38"/>
      <c r="I773" s="197"/>
      <c r="J773" s="38"/>
      <c r="K773" s="38"/>
      <c r="L773" s="41"/>
      <c r="M773" s="198"/>
      <c r="N773" s="199"/>
      <c r="O773" s="66"/>
      <c r="P773" s="66"/>
      <c r="Q773" s="66"/>
      <c r="R773" s="66"/>
      <c r="S773" s="66"/>
      <c r="T773" s="67"/>
      <c r="U773" s="36"/>
      <c r="V773" s="36"/>
      <c r="W773" s="36"/>
      <c r="X773" s="36"/>
      <c r="Y773" s="36"/>
      <c r="Z773" s="36"/>
      <c r="AA773" s="36"/>
      <c r="AB773" s="36"/>
      <c r="AC773" s="36"/>
      <c r="AD773" s="36"/>
      <c r="AE773" s="36"/>
      <c r="AT773" s="19" t="s">
        <v>332</v>
      </c>
      <c r="AU773" s="19" t="s">
        <v>87</v>
      </c>
    </row>
    <row r="774" spans="1:65" s="2" customFormat="1" ht="29.25">
      <c r="A774" s="36"/>
      <c r="B774" s="37"/>
      <c r="C774" s="38"/>
      <c r="D774" s="195" t="s">
        <v>727</v>
      </c>
      <c r="E774" s="38"/>
      <c r="F774" s="200" t="s">
        <v>986</v>
      </c>
      <c r="G774" s="38"/>
      <c r="H774" s="38"/>
      <c r="I774" s="197"/>
      <c r="J774" s="38"/>
      <c r="K774" s="38"/>
      <c r="L774" s="41"/>
      <c r="M774" s="198"/>
      <c r="N774" s="199"/>
      <c r="O774" s="66"/>
      <c r="P774" s="66"/>
      <c r="Q774" s="66"/>
      <c r="R774" s="66"/>
      <c r="S774" s="66"/>
      <c r="T774" s="67"/>
      <c r="U774" s="36"/>
      <c r="V774" s="36"/>
      <c r="W774" s="36"/>
      <c r="X774" s="36"/>
      <c r="Y774" s="36"/>
      <c r="Z774" s="36"/>
      <c r="AA774" s="36"/>
      <c r="AB774" s="36"/>
      <c r="AC774" s="36"/>
      <c r="AD774" s="36"/>
      <c r="AE774" s="36"/>
      <c r="AT774" s="19" t="s">
        <v>727</v>
      </c>
      <c r="AU774" s="19" t="s">
        <v>87</v>
      </c>
    </row>
    <row r="775" spans="1:65" s="13" customFormat="1" ht="11.25">
      <c r="B775" s="201"/>
      <c r="C775" s="202"/>
      <c r="D775" s="195" t="s">
        <v>336</v>
      </c>
      <c r="E775" s="203" t="s">
        <v>19</v>
      </c>
      <c r="F775" s="204" t="s">
        <v>2822</v>
      </c>
      <c r="G775" s="202"/>
      <c r="H775" s="205">
        <v>1</v>
      </c>
      <c r="I775" s="206"/>
      <c r="J775" s="202"/>
      <c r="K775" s="202"/>
      <c r="L775" s="207"/>
      <c r="M775" s="208"/>
      <c r="N775" s="209"/>
      <c r="O775" s="209"/>
      <c r="P775" s="209"/>
      <c r="Q775" s="209"/>
      <c r="R775" s="209"/>
      <c r="S775" s="209"/>
      <c r="T775" s="210"/>
      <c r="AT775" s="211" t="s">
        <v>336</v>
      </c>
      <c r="AU775" s="211" t="s">
        <v>87</v>
      </c>
      <c r="AV775" s="13" t="s">
        <v>87</v>
      </c>
      <c r="AW775" s="13" t="s">
        <v>37</v>
      </c>
      <c r="AX775" s="13" t="s">
        <v>84</v>
      </c>
      <c r="AY775" s="211" t="s">
        <v>324</v>
      </c>
    </row>
    <row r="776" spans="1:65" s="2" customFormat="1" ht="14.45" customHeight="1">
      <c r="A776" s="36"/>
      <c r="B776" s="37"/>
      <c r="C776" s="182" t="s">
        <v>1436</v>
      </c>
      <c r="D776" s="182" t="s">
        <v>326</v>
      </c>
      <c r="E776" s="183" t="s">
        <v>1076</v>
      </c>
      <c r="F776" s="184" t="s">
        <v>1077</v>
      </c>
      <c r="G776" s="185" t="s">
        <v>152</v>
      </c>
      <c r="H776" s="186">
        <v>398.15600000000001</v>
      </c>
      <c r="I776" s="187"/>
      <c r="J776" s="188">
        <f>ROUND(I776*H776,2)</f>
        <v>0</v>
      </c>
      <c r="K776" s="184" t="s">
        <v>19</v>
      </c>
      <c r="L776" s="41"/>
      <c r="M776" s="189" t="s">
        <v>19</v>
      </c>
      <c r="N776" s="190" t="s">
        <v>47</v>
      </c>
      <c r="O776" s="66"/>
      <c r="P776" s="191">
        <f>O776*H776</f>
        <v>0</v>
      </c>
      <c r="Q776" s="191">
        <v>0</v>
      </c>
      <c r="R776" s="191">
        <f>Q776*H776</f>
        <v>0</v>
      </c>
      <c r="S776" s="191">
        <v>0</v>
      </c>
      <c r="T776" s="192">
        <f>S776*H776</f>
        <v>0</v>
      </c>
      <c r="U776" s="36"/>
      <c r="V776" s="36"/>
      <c r="W776" s="36"/>
      <c r="X776" s="36"/>
      <c r="Y776" s="36"/>
      <c r="Z776" s="36"/>
      <c r="AA776" s="36"/>
      <c r="AB776" s="36"/>
      <c r="AC776" s="36"/>
      <c r="AD776" s="36"/>
      <c r="AE776" s="36"/>
      <c r="AR776" s="193" t="s">
        <v>330</v>
      </c>
      <c r="AT776" s="193" t="s">
        <v>326</v>
      </c>
      <c r="AU776" s="193" t="s">
        <v>87</v>
      </c>
      <c r="AY776" s="19" t="s">
        <v>324</v>
      </c>
      <c r="BE776" s="194">
        <f>IF(N776="základní",J776,0)</f>
        <v>0</v>
      </c>
      <c r="BF776" s="194">
        <f>IF(N776="snížená",J776,0)</f>
        <v>0</v>
      </c>
      <c r="BG776" s="194">
        <f>IF(N776="zákl. přenesená",J776,0)</f>
        <v>0</v>
      </c>
      <c r="BH776" s="194">
        <f>IF(N776="sníž. přenesená",J776,0)</f>
        <v>0</v>
      </c>
      <c r="BI776" s="194">
        <f>IF(N776="nulová",J776,0)</f>
        <v>0</v>
      </c>
      <c r="BJ776" s="19" t="s">
        <v>84</v>
      </c>
      <c r="BK776" s="194">
        <f>ROUND(I776*H776,2)</f>
        <v>0</v>
      </c>
      <c r="BL776" s="19" t="s">
        <v>330</v>
      </c>
      <c r="BM776" s="193" t="s">
        <v>2848</v>
      </c>
    </row>
    <row r="777" spans="1:65" s="2" customFormat="1" ht="19.5">
      <c r="A777" s="36"/>
      <c r="B777" s="37"/>
      <c r="C777" s="38"/>
      <c r="D777" s="195" t="s">
        <v>332</v>
      </c>
      <c r="E777" s="38"/>
      <c r="F777" s="196" t="s">
        <v>1079</v>
      </c>
      <c r="G777" s="38"/>
      <c r="H777" s="38"/>
      <c r="I777" s="197"/>
      <c r="J777" s="38"/>
      <c r="K777" s="38"/>
      <c r="L777" s="41"/>
      <c r="M777" s="198"/>
      <c r="N777" s="199"/>
      <c r="O777" s="66"/>
      <c r="P777" s="66"/>
      <c r="Q777" s="66"/>
      <c r="R777" s="66"/>
      <c r="S777" s="66"/>
      <c r="T777" s="67"/>
      <c r="U777" s="36"/>
      <c r="V777" s="36"/>
      <c r="W777" s="36"/>
      <c r="X777" s="36"/>
      <c r="Y777" s="36"/>
      <c r="Z777" s="36"/>
      <c r="AA777" s="36"/>
      <c r="AB777" s="36"/>
      <c r="AC777" s="36"/>
      <c r="AD777" s="36"/>
      <c r="AE777" s="36"/>
      <c r="AT777" s="19" t="s">
        <v>332</v>
      </c>
      <c r="AU777" s="19" t="s">
        <v>87</v>
      </c>
    </row>
    <row r="778" spans="1:65" s="2" customFormat="1" ht="234">
      <c r="A778" s="36"/>
      <c r="B778" s="37"/>
      <c r="C778" s="38"/>
      <c r="D778" s="195" t="s">
        <v>334</v>
      </c>
      <c r="E778" s="38"/>
      <c r="F778" s="200" t="s">
        <v>1080</v>
      </c>
      <c r="G778" s="38"/>
      <c r="H778" s="38"/>
      <c r="I778" s="197"/>
      <c r="J778" s="38"/>
      <c r="K778" s="38"/>
      <c r="L778" s="41"/>
      <c r="M778" s="198"/>
      <c r="N778" s="199"/>
      <c r="O778" s="66"/>
      <c r="P778" s="66"/>
      <c r="Q778" s="66"/>
      <c r="R778" s="66"/>
      <c r="S778" s="66"/>
      <c r="T778" s="67"/>
      <c r="U778" s="36"/>
      <c r="V778" s="36"/>
      <c r="W778" s="36"/>
      <c r="X778" s="36"/>
      <c r="Y778" s="36"/>
      <c r="Z778" s="36"/>
      <c r="AA778" s="36"/>
      <c r="AB778" s="36"/>
      <c r="AC778" s="36"/>
      <c r="AD778" s="36"/>
      <c r="AE778" s="36"/>
      <c r="AT778" s="19" t="s">
        <v>334</v>
      </c>
      <c r="AU778" s="19" t="s">
        <v>87</v>
      </c>
    </row>
    <row r="779" spans="1:65" s="2" customFormat="1" ht="19.5">
      <c r="A779" s="36"/>
      <c r="B779" s="37"/>
      <c r="C779" s="38"/>
      <c r="D779" s="195" t="s">
        <v>727</v>
      </c>
      <c r="E779" s="38"/>
      <c r="F779" s="200" t="s">
        <v>2849</v>
      </c>
      <c r="G779" s="38"/>
      <c r="H779" s="38"/>
      <c r="I779" s="197"/>
      <c r="J779" s="38"/>
      <c r="K779" s="38"/>
      <c r="L779" s="41"/>
      <c r="M779" s="198"/>
      <c r="N779" s="199"/>
      <c r="O779" s="66"/>
      <c r="P779" s="66"/>
      <c r="Q779" s="66"/>
      <c r="R779" s="66"/>
      <c r="S779" s="66"/>
      <c r="T779" s="67"/>
      <c r="U779" s="36"/>
      <c r="V779" s="36"/>
      <c r="W779" s="36"/>
      <c r="X779" s="36"/>
      <c r="Y779" s="36"/>
      <c r="Z779" s="36"/>
      <c r="AA779" s="36"/>
      <c r="AB779" s="36"/>
      <c r="AC779" s="36"/>
      <c r="AD779" s="36"/>
      <c r="AE779" s="36"/>
      <c r="AT779" s="19" t="s">
        <v>727</v>
      </c>
      <c r="AU779" s="19" t="s">
        <v>87</v>
      </c>
    </row>
    <row r="780" spans="1:65" s="15" customFormat="1" ht="11.25">
      <c r="B780" s="223"/>
      <c r="C780" s="224"/>
      <c r="D780" s="195" t="s">
        <v>336</v>
      </c>
      <c r="E780" s="225" t="s">
        <v>19</v>
      </c>
      <c r="F780" s="226" t="s">
        <v>2850</v>
      </c>
      <c r="G780" s="224"/>
      <c r="H780" s="225" t="s">
        <v>19</v>
      </c>
      <c r="I780" s="227"/>
      <c r="J780" s="224"/>
      <c r="K780" s="224"/>
      <c r="L780" s="228"/>
      <c r="M780" s="229"/>
      <c r="N780" s="230"/>
      <c r="O780" s="230"/>
      <c r="P780" s="230"/>
      <c r="Q780" s="230"/>
      <c r="R780" s="230"/>
      <c r="S780" s="230"/>
      <c r="T780" s="231"/>
      <c r="AT780" s="232" t="s">
        <v>336</v>
      </c>
      <c r="AU780" s="232" t="s">
        <v>87</v>
      </c>
      <c r="AV780" s="15" t="s">
        <v>84</v>
      </c>
      <c r="AW780" s="15" t="s">
        <v>37</v>
      </c>
      <c r="AX780" s="15" t="s">
        <v>76</v>
      </c>
      <c r="AY780" s="232" t="s">
        <v>324</v>
      </c>
    </row>
    <row r="781" spans="1:65" s="13" customFormat="1" ht="11.25">
      <c r="B781" s="201"/>
      <c r="C781" s="202"/>
      <c r="D781" s="195" t="s">
        <v>336</v>
      </c>
      <c r="E781" s="203" t="s">
        <v>19</v>
      </c>
      <c r="F781" s="204" t="s">
        <v>2851</v>
      </c>
      <c r="G781" s="202"/>
      <c r="H781" s="205">
        <v>50.1</v>
      </c>
      <c r="I781" s="206"/>
      <c r="J781" s="202"/>
      <c r="K781" s="202"/>
      <c r="L781" s="207"/>
      <c r="M781" s="208"/>
      <c r="N781" s="209"/>
      <c r="O781" s="209"/>
      <c r="P781" s="209"/>
      <c r="Q781" s="209"/>
      <c r="R781" s="209"/>
      <c r="S781" s="209"/>
      <c r="T781" s="210"/>
      <c r="AT781" s="211" t="s">
        <v>336</v>
      </c>
      <c r="AU781" s="211" t="s">
        <v>87</v>
      </c>
      <c r="AV781" s="13" t="s">
        <v>87</v>
      </c>
      <c r="AW781" s="13" t="s">
        <v>37</v>
      </c>
      <c r="AX781" s="13" t="s">
        <v>76</v>
      </c>
      <c r="AY781" s="211" t="s">
        <v>324</v>
      </c>
    </row>
    <row r="782" spans="1:65" s="15" customFormat="1" ht="11.25">
      <c r="B782" s="223"/>
      <c r="C782" s="224"/>
      <c r="D782" s="195" t="s">
        <v>336</v>
      </c>
      <c r="E782" s="225" t="s">
        <v>19</v>
      </c>
      <c r="F782" s="226" t="s">
        <v>2852</v>
      </c>
      <c r="G782" s="224"/>
      <c r="H782" s="225" t="s">
        <v>19</v>
      </c>
      <c r="I782" s="227"/>
      <c r="J782" s="224"/>
      <c r="K782" s="224"/>
      <c r="L782" s="228"/>
      <c r="M782" s="229"/>
      <c r="N782" s="230"/>
      <c r="O782" s="230"/>
      <c r="P782" s="230"/>
      <c r="Q782" s="230"/>
      <c r="R782" s="230"/>
      <c r="S782" s="230"/>
      <c r="T782" s="231"/>
      <c r="AT782" s="232" t="s">
        <v>336</v>
      </c>
      <c r="AU782" s="232" t="s">
        <v>87</v>
      </c>
      <c r="AV782" s="15" t="s">
        <v>84</v>
      </c>
      <c r="AW782" s="15" t="s">
        <v>37</v>
      </c>
      <c r="AX782" s="15" t="s">
        <v>76</v>
      </c>
      <c r="AY782" s="232" t="s">
        <v>324</v>
      </c>
    </row>
    <row r="783" spans="1:65" s="13" customFormat="1" ht="11.25">
      <c r="B783" s="201"/>
      <c r="C783" s="202"/>
      <c r="D783" s="195" t="s">
        <v>336</v>
      </c>
      <c r="E783" s="203" t="s">
        <v>19</v>
      </c>
      <c r="F783" s="204" t="s">
        <v>2853</v>
      </c>
      <c r="G783" s="202"/>
      <c r="H783" s="205">
        <v>25.3</v>
      </c>
      <c r="I783" s="206"/>
      <c r="J783" s="202"/>
      <c r="K783" s="202"/>
      <c r="L783" s="207"/>
      <c r="M783" s="208"/>
      <c r="N783" s="209"/>
      <c r="O783" s="209"/>
      <c r="P783" s="209"/>
      <c r="Q783" s="209"/>
      <c r="R783" s="209"/>
      <c r="S783" s="209"/>
      <c r="T783" s="210"/>
      <c r="AT783" s="211" t="s">
        <v>336</v>
      </c>
      <c r="AU783" s="211" t="s">
        <v>87</v>
      </c>
      <c r="AV783" s="13" t="s">
        <v>87</v>
      </c>
      <c r="AW783" s="13" t="s">
        <v>37</v>
      </c>
      <c r="AX783" s="13" t="s">
        <v>76</v>
      </c>
      <c r="AY783" s="211" t="s">
        <v>324</v>
      </c>
    </row>
    <row r="784" spans="1:65" s="15" customFormat="1" ht="11.25">
      <c r="B784" s="223"/>
      <c r="C784" s="224"/>
      <c r="D784" s="195" t="s">
        <v>336</v>
      </c>
      <c r="E784" s="225" t="s">
        <v>19</v>
      </c>
      <c r="F784" s="226" t="s">
        <v>2854</v>
      </c>
      <c r="G784" s="224"/>
      <c r="H784" s="225" t="s">
        <v>19</v>
      </c>
      <c r="I784" s="227"/>
      <c r="J784" s="224"/>
      <c r="K784" s="224"/>
      <c r="L784" s="228"/>
      <c r="M784" s="229"/>
      <c r="N784" s="230"/>
      <c r="O784" s="230"/>
      <c r="P784" s="230"/>
      <c r="Q784" s="230"/>
      <c r="R784" s="230"/>
      <c r="S784" s="230"/>
      <c r="T784" s="231"/>
      <c r="AT784" s="232" t="s">
        <v>336</v>
      </c>
      <c r="AU784" s="232" t="s">
        <v>87</v>
      </c>
      <c r="AV784" s="15" t="s">
        <v>84</v>
      </c>
      <c r="AW784" s="15" t="s">
        <v>37</v>
      </c>
      <c r="AX784" s="15" t="s">
        <v>76</v>
      </c>
      <c r="AY784" s="232" t="s">
        <v>324</v>
      </c>
    </row>
    <row r="785" spans="2:51" s="13" customFormat="1" ht="11.25">
      <c r="B785" s="201"/>
      <c r="C785" s="202"/>
      <c r="D785" s="195" t="s">
        <v>336</v>
      </c>
      <c r="E785" s="203" t="s">
        <v>19</v>
      </c>
      <c r="F785" s="204" t="s">
        <v>2855</v>
      </c>
      <c r="G785" s="202"/>
      <c r="H785" s="205">
        <v>81</v>
      </c>
      <c r="I785" s="206"/>
      <c r="J785" s="202"/>
      <c r="K785" s="202"/>
      <c r="L785" s="207"/>
      <c r="M785" s="208"/>
      <c r="N785" s="209"/>
      <c r="O785" s="209"/>
      <c r="P785" s="209"/>
      <c r="Q785" s="209"/>
      <c r="R785" s="209"/>
      <c r="S785" s="209"/>
      <c r="T785" s="210"/>
      <c r="AT785" s="211" t="s">
        <v>336</v>
      </c>
      <c r="AU785" s="211" t="s">
        <v>87</v>
      </c>
      <c r="AV785" s="13" t="s">
        <v>87</v>
      </c>
      <c r="AW785" s="13" t="s">
        <v>37</v>
      </c>
      <c r="AX785" s="13" t="s">
        <v>76</v>
      </c>
      <c r="AY785" s="211" t="s">
        <v>324</v>
      </c>
    </row>
    <row r="786" spans="2:51" s="15" customFormat="1" ht="11.25">
      <c r="B786" s="223"/>
      <c r="C786" s="224"/>
      <c r="D786" s="195" t="s">
        <v>336</v>
      </c>
      <c r="E786" s="225" t="s">
        <v>19</v>
      </c>
      <c r="F786" s="226" t="s">
        <v>2856</v>
      </c>
      <c r="G786" s="224"/>
      <c r="H786" s="225" t="s">
        <v>19</v>
      </c>
      <c r="I786" s="227"/>
      <c r="J786" s="224"/>
      <c r="K786" s="224"/>
      <c r="L786" s="228"/>
      <c r="M786" s="229"/>
      <c r="N786" s="230"/>
      <c r="O786" s="230"/>
      <c r="P786" s="230"/>
      <c r="Q786" s="230"/>
      <c r="R786" s="230"/>
      <c r="S786" s="230"/>
      <c r="T786" s="231"/>
      <c r="AT786" s="232" t="s">
        <v>336</v>
      </c>
      <c r="AU786" s="232" t="s">
        <v>87</v>
      </c>
      <c r="AV786" s="15" t="s">
        <v>84</v>
      </c>
      <c r="AW786" s="15" t="s">
        <v>37</v>
      </c>
      <c r="AX786" s="15" t="s">
        <v>76</v>
      </c>
      <c r="AY786" s="232" t="s">
        <v>324</v>
      </c>
    </row>
    <row r="787" spans="2:51" s="13" customFormat="1" ht="11.25">
      <c r="B787" s="201"/>
      <c r="C787" s="202"/>
      <c r="D787" s="195" t="s">
        <v>336</v>
      </c>
      <c r="E787" s="203" t="s">
        <v>19</v>
      </c>
      <c r="F787" s="204" t="s">
        <v>2857</v>
      </c>
      <c r="G787" s="202"/>
      <c r="H787" s="205">
        <v>10.29</v>
      </c>
      <c r="I787" s="206"/>
      <c r="J787" s="202"/>
      <c r="K787" s="202"/>
      <c r="L787" s="207"/>
      <c r="M787" s="208"/>
      <c r="N787" s="209"/>
      <c r="O787" s="209"/>
      <c r="P787" s="209"/>
      <c r="Q787" s="209"/>
      <c r="R787" s="209"/>
      <c r="S787" s="209"/>
      <c r="T787" s="210"/>
      <c r="AT787" s="211" t="s">
        <v>336</v>
      </c>
      <c r="AU787" s="211" t="s">
        <v>87</v>
      </c>
      <c r="AV787" s="13" t="s">
        <v>87</v>
      </c>
      <c r="AW787" s="13" t="s">
        <v>37</v>
      </c>
      <c r="AX787" s="13" t="s">
        <v>76</v>
      </c>
      <c r="AY787" s="211" t="s">
        <v>324</v>
      </c>
    </row>
    <row r="788" spans="2:51" s="15" customFormat="1" ht="11.25">
      <c r="B788" s="223"/>
      <c r="C788" s="224"/>
      <c r="D788" s="195" t="s">
        <v>336</v>
      </c>
      <c r="E788" s="225" t="s">
        <v>19</v>
      </c>
      <c r="F788" s="226" t="s">
        <v>2858</v>
      </c>
      <c r="G788" s="224"/>
      <c r="H788" s="225" t="s">
        <v>19</v>
      </c>
      <c r="I788" s="227"/>
      <c r="J788" s="224"/>
      <c r="K788" s="224"/>
      <c r="L788" s="228"/>
      <c r="M788" s="229"/>
      <c r="N788" s="230"/>
      <c r="O788" s="230"/>
      <c r="P788" s="230"/>
      <c r="Q788" s="230"/>
      <c r="R788" s="230"/>
      <c r="S788" s="230"/>
      <c r="T788" s="231"/>
      <c r="AT788" s="232" t="s">
        <v>336</v>
      </c>
      <c r="AU788" s="232" t="s">
        <v>87</v>
      </c>
      <c r="AV788" s="15" t="s">
        <v>84</v>
      </c>
      <c r="AW788" s="15" t="s">
        <v>37</v>
      </c>
      <c r="AX788" s="15" t="s">
        <v>76</v>
      </c>
      <c r="AY788" s="232" t="s">
        <v>324</v>
      </c>
    </row>
    <row r="789" spans="2:51" s="13" customFormat="1" ht="11.25">
      <c r="B789" s="201"/>
      <c r="C789" s="202"/>
      <c r="D789" s="195" t="s">
        <v>336</v>
      </c>
      <c r="E789" s="203" t="s">
        <v>19</v>
      </c>
      <c r="F789" s="204" t="s">
        <v>2859</v>
      </c>
      <c r="G789" s="202"/>
      <c r="H789" s="205">
        <v>5.5</v>
      </c>
      <c r="I789" s="206"/>
      <c r="J789" s="202"/>
      <c r="K789" s="202"/>
      <c r="L789" s="207"/>
      <c r="M789" s="208"/>
      <c r="N789" s="209"/>
      <c r="O789" s="209"/>
      <c r="P789" s="209"/>
      <c r="Q789" s="209"/>
      <c r="R789" s="209"/>
      <c r="S789" s="209"/>
      <c r="T789" s="210"/>
      <c r="AT789" s="211" t="s">
        <v>336</v>
      </c>
      <c r="AU789" s="211" t="s">
        <v>87</v>
      </c>
      <c r="AV789" s="13" t="s">
        <v>87</v>
      </c>
      <c r="AW789" s="13" t="s">
        <v>37</v>
      </c>
      <c r="AX789" s="13" t="s">
        <v>76</v>
      </c>
      <c r="AY789" s="211" t="s">
        <v>324</v>
      </c>
    </row>
    <row r="790" spans="2:51" s="15" customFormat="1" ht="11.25">
      <c r="B790" s="223"/>
      <c r="C790" s="224"/>
      <c r="D790" s="195" t="s">
        <v>336</v>
      </c>
      <c r="E790" s="225" t="s">
        <v>19</v>
      </c>
      <c r="F790" s="226" t="s">
        <v>2860</v>
      </c>
      <c r="G790" s="224"/>
      <c r="H790" s="225" t="s">
        <v>19</v>
      </c>
      <c r="I790" s="227"/>
      <c r="J790" s="224"/>
      <c r="K790" s="224"/>
      <c r="L790" s="228"/>
      <c r="M790" s="229"/>
      <c r="N790" s="230"/>
      <c r="O790" s="230"/>
      <c r="P790" s="230"/>
      <c r="Q790" s="230"/>
      <c r="R790" s="230"/>
      <c r="S790" s="230"/>
      <c r="T790" s="231"/>
      <c r="AT790" s="232" t="s">
        <v>336</v>
      </c>
      <c r="AU790" s="232" t="s">
        <v>87</v>
      </c>
      <c r="AV790" s="15" t="s">
        <v>84</v>
      </c>
      <c r="AW790" s="15" t="s">
        <v>37</v>
      </c>
      <c r="AX790" s="15" t="s">
        <v>76</v>
      </c>
      <c r="AY790" s="232" t="s">
        <v>324</v>
      </c>
    </row>
    <row r="791" spans="2:51" s="13" customFormat="1" ht="11.25">
      <c r="B791" s="201"/>
      <c r="C791" s="202"/>
      <c r="D791" s="195" t="s">
        <v>336</v>
      </c>
      <c r="E791" s="203" t="s">
        <v>19</v>
      </c>
      <c r="F791" s="204" t="s">
        <v>2861</v>
      </c>
      <c r="G791" s="202"/>
      <c r="H791" s="205">
        <v>69.8</v>
      </c>
      <c r="I791" s="206"/>
      <c r="J791" s="202"/>
      <c r="K791" s="202"/>
      <c r="L791" s="207"/>
      <c r="M791" s="208"/>
      <c r="N791" s="209"/>
      <c r="O791" s="209"/>
      <c r="P791" s="209"/>
      <c r="Q791" s="209"/>
      <c r="R791" s="209"/>
      <c r="S791" s="209"/>
      <c r="T791" s="210"/>
      <c r="AT791" s="211" t="s">
        <v>336</v>
      </c>
      <c r="AU791" s="211" t="s">
        <v>87</v>
      </c>
      <c r="AV791" s="13" t="s">
        <v>87</v>
      </c>
      <c r="AW791" s="13" t="s">
        <v>37</v>
      </c>
      <c r="AX791" s="13" t="s">
        <v>76</v>
      </c>
      <c r="AY791" s="211" t="s">
        <v>324</v>
      </c>
    </row>
    <row r="792" spans="2:51" s="15" customFormat="1" ht="11.25">
      <c r="B792" s="223"/>
      <c r="C792" s="224"/>
      <c r="D792" s="195" t="s">
        <v>336</v>
      </c>
      <c r="E792" s="225" t="s">
        <v>19</v>
      </c>
      <c r="F792" s="226" t="s">
        <v>2862</v>
      </c>
      <c r="G792" s="224"/>
      <c r="H792" s="225" t="s">
        <v>19</v>
      </c>
      <c r="I792" s="227"/>
      <c r="J792" s="224"/>
      <c r="K792" s="224"/>
      <c r="L792" s="228"/>
      <c r="M792" s="229"/>
      <c r="N792" s="230"/>
      <c r="O792" s="230"/>
      <c r="P792" s="230"/>
      <c r="Q792" s="230"/>
      <c r="R792" s="230"/>
      <c r="S792" s="230"/>
      <c r="T792" s="231"/>
      <c r="AT792" s="232" t="s">
        <v>336</v>
      </c>
      <c r="AU792" s="232" t="s">
        <v>87</v>
      </c>
      <c r="AV792" s="15" t="s">
        <v>84</v>
      </c>
      <c r="AW792" s="15" t="s">
        <v>37</v>
      </c>
      <c r="AX792" s="15" t="s">
        <v>76</v>
      </c>
      <c r="AY792" s="232" t="s">
        <v>324</v>
      </c>
    </row>
    <row r="793" spans="2:51" s="13" customFormat="1" ht="11.25">
      <c r="B793" s="201"/>
      <c r="C793" s="202"/>
      <c r="D793" s="195" t="s">
        <v>336</v>
      </c>
      <c r="E793" s="203" t="s">
        <v>19</v>
      </c>
      <c r="F793" s="204" t="s">
        <v>2863</v>
      </c>
      <c r="G793" s="202"/>
      <c r="H793" s="205">
        <v>77.599999999999994</v>
      </c>
      <c r="I793" s="206"/>
      <c r="J793" s="202"/>
      <c r="K793" s="202"/>
      <c r="L793" s="207"/>
      <c r="M793" s="208"/>
      <c r="N793" s="209"/>
      <c r="O793" s="209"/>
      <c r="P793" s="209"/>
      <c r="Q793" s="209"/>
      <c r="R793" s="209"/>
      <c r="S793" s="209"/>
      <c r="T793" s="210"/>
      <c r="AT793" s="211" t="s">
        <v>336</v>
      </c>
      <c r="AU793" s="211" t="s">
        <v>87</v>
      </c>
      <c r="AV793" s="13" t="s">
        <v>87</v>
      </c>
      <c r="AW793" s="13" t="s">
        <v>37</v>
      </c>
      <c r="AX793" s="13" t="s">
        <v>76</v>
      </c>
      <c r="AY793" s="211" t="s">
        <v>324</v>
      </c>
    </row>
    <row r="794" spans="2:51" s="15" customFormat="1" ht="11.25">
      <c r="B794" s="223"/>
      <c r="C794" s="224"/>
      <c r="D794" s="195" t="s">
        <v>336</v>
      </c>
      <c r="E794" s="225" t="s">
        <v>19</v>
      </c>
      <c r="F794" s="226" t="s">
        <v>2864</v>
      </c>
      <c r="G794" s="224"/>
      <c r="H794" s="225" t="s">
        <v>19</v>
      </c>
      <c r="I794" s="227"/>
      <c r="J794" s="224"/>
      <c r="K794" s="224"/>
      <c r="L794" s="228"/>
      <c r="M794" s="229"/>
      <c r="N794" s="230"/>
      <c r="O794" s="230"/>
      <c r="P794" s="230"/>
      <c r="Q794" s="230"/>
      <c r="R794" s="230"/>
      <c r="S794" s="230"/>
      <c r="T794" s="231"/>
      <c r="AT794" s="232" t="s">
        <v>336</v>
      </c>
      <c r="AU794" s="232" t="s">
        <v>87</v>
      </c>
      <c r="AV794" s="15" t="s">
        <v>84</v>
      </c>
      <c r="AW794" s="15" t="s">
        <v>37</v>
      </c>
      <c r="AX794" s="15" t="s">
        <v>76</v>
      </c>
      <c r="AY794" s="232" t="s">
        <v>324</v>
      </c>
    </row>
    <row r="795" spans="2:51" s="13" customFormat="1" ht="11.25">
      <c r="B795" s="201"/>
      <c r="C795" s="202"/>
      <c r="D795" s="195" t="s">
        <v>336</v>
      </c>
      <c r="E795" s="203" t="s">
        <v>19</v>
      </c>
      <c r="F795" s="204" t="s">
        <v>2865</v>
      </c>
      <c r="G795" s="202"/>
      <c r="H795" s="205">
        <v>14.52</v>
      </c>
      <c r="I795" s="206"/>
      <c r="J795" s="202"/>
      <c r="K795" s="202"/>
      <c r="L795" s="207"/>
      <c r="M795" s="208"/>
      <c r="N795" s="209"/>
      <c r="O795" s="209"/>
      <c r="P795" s="209"/>
      <c r="Q795" s="209"/>
      <c r="R795" s="209"/>
      <c r="S795" s="209"/>
      <c r="T795" s="210"/>
      <c r="AT795" s="211" t="s">
        <v>336</v>
      </c>
      <c r="AU795" s="211" t="s">
        <v>87</v>
      </c>
      <c r="AV795" s="13" t="s">
        <v>87</v>
      </c>
      <c r="AW795" s="13" t="s">
        <v>37</v>
      </c>
      <c r="AX795" s="13" t="s">
        <v>76</v>
      </c>
      <c r="AY795" s="211" t="s">
        <v>324</v>
      </c>
    </row>
    <row r="796" spans="2:51" s="15" customFormat="1" ht="11.25">
      <c r="B796" s="223"/>
      <c r="C796" s="224"/>
      <c r="D796" s="195" t="s">
        <v>336</v>
      </c>
      <c r="E796" s="225" t="s">
        <v>19</v>
      </c>
      <c r="F796" s="226" t="s">
        <v>2866</v>
      </c>
      <c r="G796" s="224"/>
      <c r="H796" s="225" t="s">
        <v>19</v>
      </c>
      <c r="I796" s="227"/>
      <c r="J796" s="224"/>
      <c r="K796" s="224"/>
      <c r="L796" s="228"/>
      <c r="M796" s="229"/>
      <c r="N796" s="230"/>
      <c r="O796" s="230"/>
      <c r="P796" s="230"/>
      <c r="Q796" s="230"/>
      <c r="R796" s="230"/>
      <c r="S796" s="230"/>
      <c r="T796" s="231"/>
      <c r="AT796" s="232" t="s">
        <v>336</v>
      </c>
      <c r="AU796" s="232" t="s">
        <v>87</v>
      </c>
      <c r="AV796" s="15" t="s">
        <v>84</v>
      </c>
      <c r="AW796" s="15" t="s">
        <v>37</v>
      </c>
      <c r="AX796" s="15" t="s">
        <v>76</v>
      </c>
      <c r="AY796" s="232" t="s">
        <v>324</v>
      </c>
    </row>
    <row r="797" spans="2:51" s="13" customFormat="1" ht="11.25">
      <c r="B797" s="201"/>
      <c r="C797" s="202"/>
      <c r="D797" s="195" t="s">
        <v>336</v>
      </c>
      <c r="E797" s="203" t="s">
        <v>19</v>
      </c>
      <c r="F797" s="204" t="s">
        <v>2867</v>
      </c>
      <c r="G797" s="202"/>
      <c r="H797" s="205">
        <v>0.58099999999999996</v>
      </c>
      <c r="I797" s="206"/>
      <c r="J797" s="202"/>
      <c r="K797" s="202"/>
      <c r="L797" s="207"/>
      <c r="M797" s="208"/>
      <c r="N797" s="209"/>
      <c r="O797" s="209"/>
      <c r="P797" s="209"/>
      <c r="Q797" s="209"/>
      <c r="R797" s="209"/>
      <c r="S797" s="209"/>
      <c r="T797" s="210"/>
      <c r="AT797" s="211" t="s">
        <v>336</v>
      </c>
      <c r="AU797" s="211" t="s">
        <v>87</v>
      </c>
      <c r="AV797" s="13" t="s">
        <v>87</v>
      </c>
      <c r="AW797" s="13" t="s">
        <v>37</v>
      </c>
      <c r="AX797" s="13" t="s">
        <v>76</v>
      </c>
      <c r="AY797" s="211" t="s">
        <v>324</v>
      </c>
    </row>
    <row r="798" spans="2:51" s="15" customFormat="1" ht="11.25">
      <c r="B798" s="223"/>
      <c r="C798" s="224"/>
      <c r="D798" s="195" t="s">
        <v>336</v>
      </c>
      <c r="E798" s="225" t="s">
        <v>19</v>
      </c>
      <c r="F798" s="226" t="s">
        <v>2868</v>
      </c>
      <c r="G798" s="224"/>
      <c r="H798" s="225" t="s">
        <v>19</v>
      </c>
      <c r="I798" s="227"/>
      <c r="J798" s="224"/>
      <c r="K798" s="224"/>
      <c r="L798" s="228"/>
      <c r="M798" s="229"/>
      <c r="N798" s="230"/>
      <c r="O798" s="230"/>
      <c r="P798" s="230"/>
      <c r="Q798" s="230"/>
      <c r="R798" s="230"/>
      <c r="S798" s="230"/>
      <c r="T798" s="231"/>
      <c r="AT798" s="232" t="s">
        <v>336</v>
      </c>
      <c r="AU798" s="232" t="s">
        <v>87</v>
      </c>
      <c r="AV798" s="15" t="s">
        <v>84</v>
      </c>
      <c r="AW798" s="15" t="s">
        <v>37</v>
      </c>
      <c r="AX798" s="15" t="s">
        <v>76</v>
      </c>
      <c r="AY798" s="232" t="s">
        <v>324</v>
      </c>
    </row>
    <row r="799" spans="2:51" s="13" customFormat="1" ht="11.25">
      <c r="B799" s="201"/>
      <c r="C799" s="202"/>
      <c r="D799" s="195" t="s">
        <v>336</v>
      </c>
      <c r="E799" s="203" t="s">
        <v>19</v>
      </c>
      <c r="F799" s="204" t="s">
        <v>2869</v>
      </c>
      <c r="G799" s="202"/>
      <c r="H799" s="205">
        <v>7.95</v>
      </c>
      <c r="I799" s="206"/>
      <c r="J799" s="202"/>
      <c r="K799" s="202"/>
      <c r="L799" s="207"/>
      <c r="M799" s="208"/>
      <c r="N799" s="209"/>
      <c r="O799" s="209"/>
      <c r="P799" s="209"/>
      <c r="Q799" s="209"/>
      <c r="R799" s="209"/>
      <c r="S799" s="209"/>
      <c r="T799" s="210"/>
      <c r="AT799" s="211" t="s">
        <v>336</v>
      </c>
      <c r="AU799" s="211" t="s">
        <v>87</v>
      </c>
      <c r="AV799" s="13" t="s">
        <v>87</v>
      </c>
      <c r="AW799" s="13" t="s">
        <v>37</v>
      </c>
      <c r="AX799" s="13" t="s">
        <v>76</v>
      </c>
      <c r="AY799" s="211" t="s">
        <v>324</v>
      </c>
    </row>
    <row r="800" spans="2:51" s="16" customFormat="1" ht="11.25">
      <c r="B800" s="233"/>
      <c r="C800" s="234"/>
      <c r="D800" s="195" t="s">
        <v>336</v>
      </c>
      <c r="E800" s="235" t="s">
        <v>19</v>
      </c>
      <c r="F800" s="236" t="s">
        <v>550</v>
      </c>
      <c r="G800" s="234"/>
      <c r="H800" s="237">
        <v>342.64100000000002</v>
      </c>
      <c r="I800" s="238"/>
      <c r="J800" s="234"/>
      <c r="K800" s="234"/>
      <c r="L800" s="239"/>
      <c r="M800" s="240"/>
      <c r="N800" s="241"/>
      <c r="O800" s="241"/>
      <c r="P800" s="241"/>
      <c r="Q800" s="241"/>
      <c r="R800" s="241"/>
      <c r="S800" s="241"/>
      <c r="T800" s="242"/>
      <c r="AT800" s="243" t="s">
        <v>336</v>
      </c>
      <c r="AU800" s="243" t="s">
        <v>87</v>
      </c>
      <c r="AV800" s="16" t="s">
        <v>343</v>
      </c>
      <c r="AW800" s="16" t="s">
        <v>37</v>
      </c>
      <c r="AX800" s="16" t="s">
        <v>76</v>
      </c>
      <c r="AY800" s="243" t="s">
        <v>324</v>
      </c>
    </row>
    <row r="801" spans="1:65" s="15" customFormat="1" ht="11.25">
      <c r="B801" s="223"/>
      <c r="C801" s="224"/>
      <c r="D801" s="195" t="s">
        <v>336</v>
      </c>
      <c r="E801" s="225" t="s">
        <v>19</v>
      </c>
      <c r="F801" s="226" t="s">
        <v>2870</v>
      </c>
      <c r="G801" s="224"/>
      <c r="H801" s="225" t="s">
        <v>19</v>
      </c>
      <c r="I801" s="227"/>
      <c r="J801" s="224"/>
      <c r="K801" s="224"/>
      <c r="L801" s="228"/>
      <c r="M801" s="229"/>
      <c r="N801" s="230"/>
      <c r="O801" s="230"/>
      <c r="P801" s="230"/>
      <c r="Q801" s="230"/>
      <c r="R801" s="230"/>
      <c r="S801" s="230"/>
      <c r="T801" s="231"/>
      <c r="AT801" s="232" t="s">
        <v>336</v>
      </c>
      <c r="AU801" s="232" t="s">
        <v>87</v>
      </c>
      <c r="AV801" s="15" t="s">
        <v>84</v>
      </c>
      <c r="AW801" s="15" t="s">
        <v>37</v>
      </c>
      <c r="AX801" s="15" t="s">
        <v>76</v>
      </c>
      <c r="AY801" s="232" t="s">
        <v>324</v>
      </c>
    </row>
    <row r="802" spans="1:65" s="13" customFormat="1" ht="11.25">
      <c r="B802" s="201"/>
      <c r="C802" s="202"/>
      <c r="D802" s="195" t="s">
        <v>336</v>
      </c>
      <c r="E802" s="203" t="s">
        <v>19</v>
      </c>
      <c r="F802" s="204" t="s">
        <v>2871</v>
      </c>
      <c r="G802" s="202"/>
      <c r="H802" s="205">
        <v>23.39</v>
      </c>
      <c r="I802" s="206"/>
      <c r="J802" s="202"/>
      <c r="K802" s="202"/>
      <c r="L802" s="207"/>
      <c r="M802" s="208"/>
      <c r="N802" s="209"/>
      <c r="O802" s="209"/>
      <c r="P802" s="209"/>
      <c r="Q802" s="209"/>
      <c r="R802" s="209"/>
      <c r="S802" s="209"/>
      <c r="T802" s="210"/>
      <c r="AT802" s="211" t="s">
        <v>336</v>
      </c>
      <c r="AU802" s="211" t="s">
        <v>87</v>
      </c>
      <c r="AV802" s="13" t="s">
        <v>87</v>
      </c>
      <c r="AW802" s="13" t="s">
        <v>37</v>
      </c>
      <c r="AX802" s="13" t="s">
        <v>76</v>
      </c>
      <c r="AY802" s="211" t="s">
        <v>324</v>
      </c>
    </row>
    <row r="803" spans="1:65" s="15" customFormat="1" ht="11.25">
      <c r="B803" s="223"/>
      <c r="C803" s="224"/>
      <c r="D803" s="195" t="s">
        <v>336</v>
      </c>
      <c r="E803" s="225" t="s">
        <v>19</v>
      </c>
      <c r="F803" s="226" t="s">
        <v>2872</v>
      </c>
      <c r="G803" s="224"/>
      <c r="H803" s="225" t="s">
        <v>19</v>
      </c>
      <c r="I803" s="227"/>
      <c r="J803" s="224"/>
      <c r="K803" s="224"/>
      <c r="L803" s="228"/>
      <c r="M803" s="229"/>
      <c r="N803" s="230"/>
      <c r="O803" s="230"/>
      <c r="P803" s="230"/>
      <c r="Q803" s="230"/>
      <c r="R803" s="230"/>
      <c r="S803" s="230"/>
      <c r="T803" s="231"/>
      <c r="AT803" s="232" t="s">
        <v>336</v>
      </c>
      <c r="AU803" s="232" t="s">
        <v>87</v>
      </c>
      <c r="AV803" s="15" t="s">
        <v>84</v>
      </c>
      <c r="AW803" s="15" t="s">
        <v>37</v>
      </c>
      <c r="AX803" s="15" t="s">
        <v>76</v>
      </c>
      <c r="AY803" s="232" t="s">
        <v>324</v>
      </c>
    </row>
    <row r="804" spans="1:65" s="13" customFormat="1" ht="11.25">
      <c r="B804" s="201"/>
      <c r="C804" s="202"/>
      <c r="D804" s="195" t="s">
        <v>336</v>
      </c>
      <c r="E804" s="203" t="s">
        <v>19</v>
      </c>
      <c r="F804" s="204" t="s">
        <v>2873</v>
      </c>
      <c r="G804" s="202"/>
      <c r="H804" s="205">
        <v>31.43</v>
      </c>
      <c r="I804" s="206"/>
      <c r="J804" s="202"/>
      <c r="K804" s="202"/>
      <c r="L804" s="207"/>
      <c r="M804" s="208"/>
      <c r="N804" s="209"/>
      <c r="O804" s="209"/>
      <c r="P804" s="209"/>
      <c r="Q804" s="209"/>
      <c r="R804" s="209"/>
      <c r="S804" s="209"/>
      <c r="T804" s="210"/>
      <c r="AT804" s="211" t="s">
        <v>336</v>
      </c>
      <c r="AU804" s="211" t="s">
        <v>87</v>
      </c>
      <c r="AV804" s="13" t="s">
        <v>87</v>
      </c>
      <c r="AW804" s="13" t="s">
        <v>37</v>
      </c>
      <c r="AX804" s="13" t="s">
        <v>76</v>
      </c>
      <c r="AY804" s="211" t="s">
        <v>324</v>
      </c>
    </row>
    <row r="805" spans="1:65" s="16" customFormat="1" ht="11.25">
      <c r="B805" s="233"/>
      <c r="C805" s="234"/>
      <c r="D805" s="195" t="s">
        <v>336</v>
      </c>
      <c r="E805" s="235" t="s">
        <v>19</v>
      </c>
      <c r="F805" s="236" t="s">
        <v>550</v>
      </c>
      <c r="G805" s="234"/>
      <c r="H805" s="237">
        <v>54.82</v>
      </c>
      <c r="I805" s="238"/>
      <c r="J805" s="234"/>
      <c r="K805" s="234"/>
      <c r="L805" s="239"/>
      <c r="M805" s="240"/>
      <c r="N805" s="241"/>
      <c r="O805" s="241"/>
      <c r="P805" s="241"/>
      <c r="Q805" s="241"/>
      <c r="R805" s="241"/>
      <c r="S805" s="241"/>
      <c r="T805" s="242"/>
      <c r="AT805" s="243" t="s">
        <v>336</v>
      </c>
      <c r="AU805" s="243" t="s">
        <v>87</v>
      </c>
      <c r="AV805" s="16" t="s">
        <v>343</v>
      </c>
      <c r="AW805" s="16" t="s">
        <v>37</v>
      </c>
      <c r="AX805" s="16" t="s">
        <v>76</v>
      </c>
      <c r="AY805" s="243" t="s">
        <v>324</v>
      </c>
    </row>
    <row r="806" spans="1:65" s="15" customFormat="1" ht="11.25">
      <c r="B806" s="223"/>
      <c r="C806" s="224"/>
      <c r="D806" s="195" t="s">
        <v>336</v>
      </c>
      <c r="E806" s="225" t="s">
        <v>19</v>
      </c>
      <c r="F806" s="226" t="s">
        <v>2874</v>
      </c>
      <c r="G806" s="224"/>
      <c r="H806" s="225" t="s">
        <v>19</v>
      </c>
      <c r="I806" s="227"/>
      <c r="J806" s="224"/>
      <c r="K806" s="224"/>
      <c r="L806" s="228"/>
      <c r="M806" s="229"/>
      <c r="N806" s="230"/>
      <c r="O806" s="230"/>
      <c r="P806" s="230"/>
      <c r="Q806" s="230"/>
      <c r="R806" s="230"/>
      <c r="S806" s="230"/>
      <c r="T806" s="231"/>
      <c r="AT806" s="232" t="s">
        <v>336</v>
      </c>
      <c r="AU806" s="232" t="s">
        <v>87</v>
      </c>
      <c r="AV806" s="15" t="s">
        <v>84</v>
      </c>
      <c r="AW806" s="15" t="s">
        <v>37</v>
      </c>
      <c r="AX806" s="15" t="s">
        <v>76</v>
      </c>
      <c r="AY806" s="232" t="s">
        <v>324</v>
      </c>
    </row>
    <row r="807" spans="1:65" s="13" customFormat="1" ht="11.25">
      <c r="B807" s="201"/>
      <c r="C807" s="202"/>
      <c r="D807" s="195" t="s">
        <v>336</v>
      </c>
      <c r="E807" s="203" t="s">
        <v>19</v>
      </c>
      <c r="F807" s="204" t="s">
        <v>2875</v>
      </c>
      <c r="G807" s="202"/>
      <c r="H807" s="205">
        <v>0.22</v>
      </c>
      <c r="I807" s="206"/>
      <c r="J807" s="202"/>
      <c r="K807" s="202"/>
      <c r="L807" s="207"/>
      <c r="M807" s="208"/>
      <c r="N807" s="209"/>
      <c r="O807" s="209"/>
      <c r="P807" s="209"/>
      <c r="Q807" s="209"/>
      <c r="R807" s="209"/>
      <c r="S807" s="209"/>
      <c r="T807" s="210"/>
      <c r="AT807" s="211" t="s">
        <v>336</v>
      </c>
      <c r="AU807" s="211" t="s">
        <v>87</v>
      </c>
      <c r="AV807" s="13" t="s">
        <v>87</v>
      </c>
      <c r="AW807" s="13" t="s">
        <v>37</v>
      </c>
      <c r="AX807" s="13" t="s">
        <v>76</v>
      </c>
      <c r="AY807" s="211" t="s">
        <v>324</v>
      </c>
    </row>
    <row r="808" spans="1:65" s="13" customFormat="1" ht="11.25">
      <c r="B808" s="201"/>
      <c r="C808" s="202"/>
      <c r="D808" s="195" t="s">
        <v>336</v>
      </c>
      <c r="E808" s="203" t="s">
        <v>19</v>
      </c>
      <c r="F808" s="204" t="s">
        <v>2876</v>
      </c>
      <c r="G808" s="202"/>
      <c r="H808" s="205">
        <v>0.47499999999999998</v>
      </c>
      <c r="I808" s="206"/>
      <c r="J808" s="202"/>
      <c r="K808" s="202"/>
      <c r="L808" s="207"/>
      <c r="M808" s="208"/>
      <c r="N808" s="209"/>
      <c r="O808" s="209"/>
      <c r="P808" s="209"/>
      <c r="Q808" s="209"/>
      <c r="R808" s="209"/>
      <c r="S808" s="209"/>
      <c r="T808" s="210"/>
      <c r="AT808" s="211" t="s">
        <v>336</v>
      </c>
      <c r="AU808" s="211" t="s">
        <v>87</v>
      </c>
      <c r="AV808" s="13" t="s">
        <v>87</v>
      </c>
      <c r="AW808" s="13" t="s">
        <v>37</v>
      </c>
      <c r="AX808" s="13" t="s">
        <v>76</v>
      </c>
      <c r="AY808" s="211" t="s">
        <v>324</v>
      </c>
    </row>
    <row r="809" spans="1:65" s="16" customFormat="1" ht="11.25">
      <c r="B809" s="233"/>
      <c r="C809" s="234"/>
      <c r="D809" s="195" t="s">
        <v>336</v>
      </c>
      <c r="E809" s="235" t="s">
        <v>19</v>
      </c>
      <c r="F809" s="236" t="s">
        <v>550</v>
      </c>
      <c r="G809" s="234"/>
      <c r="H809" s="237">
        <v>0.69499999999999995</v>
      </c>
      <c r="I809" s="238"/>
      <c r="J809" s="234"/>
      <c r="K809" s="234"/>
      <c r="L809" s="239"/>
      <c r="M809" s="240"/>
      <c r="N809" s="241"/>
      <c r="O809" s="241"/>
      <c r="P809" s="241"/>
      <c r="Q809" s="241"/>
      <c r="R809" s="241"/>
      <c r="S809" s="241"/>
      <c r="T809" s="242"/>
      <c r="AT809" s="243" t="s">
        <v>336</v>
      </c>
      <c r="AU809" s="243" t="s">
        <v>87</v>
      </c>
      <c r="AV809" s="16" t="s">
        <v>343</v>
      </c>
      <c r="AW809" s="16" t="s">
        <v>37</v>
      </c>
      <c r="AX809" s="16" t="s">
        <v>76</v>
      </c>
      <c r="AY809" s="243" t="s">
        <v>324</v>
      </c>
    </row>
    <row r="810" spans="1:65" s="14" customFormat="1" ht="11.25">
      <c r="B810" s="212"/>
      <c r="C810" s="213"/>
      <c r="D810" s="195" t="s">
        <v>336</v>
      </c>
      <c r="E810" s="214" t="s">
        <v>19</v>
      </c>
      <c r="F810" s="215" t="s">
        <v>349</v>
      </c>
      <c r="G810" s="213"/>
      <c r="H810" s="216">
        <v>398.15600000000001</v>
      </c>
      <c r="I810" s="217"/>
      <c r="J810" s="213"/>
      <c r="K810" s="213"/>
      <c r="L810" s="218"/>
      <c r="M810" s="219"/>
      <c r="N810" s="220"/>
      <c r="O810" s="220"/>
      <c r="P810" s="220"/>
      <c r="Q810" s="220"/>
      <c r="R810" s="220"/>
      <c r="S810" s="220"/>
      <c r="T810" s="221"/>
      <c r="AT810" s="222" t="s">
        <v>336</v>
      </c>
      <c r="AU810" s="222" t="s">
        <v>87</v>
      </c>
      <c r="AV810" s="14" t="s">
        <v>330</v>
      </c>
      <c r="AW810" s="14" t="s">
        <v>37</v>
      </c>
      <c r="AX810" s="14" t="s">
        <v>84</v>
      </c>
      <c r="AY810" s="222" t="s">
        <v>324</v>
      </c>
    </row>
    <row r="811" spans="1:65" s="2" customFormat="1" ht="14.45" customHeight="1">
      <c r="A811" s="36"/>
      <c r="B811" s="37"/>
      <c r="C811" s="182" t="s">
        <v>205</v>
      </c>
      <c r="D811" s="182" t="s">
        <v>326</v>
      </c>
      <c r="E811" s="183" t="s">
        <v>2877</v>
      </c>
      <c r="F811" s="184" t="s">
        <v>2878</v>
      </c>
      <c r="G811" s="185" t="s">
        <v>152</v>
      </c>
      <c r="H811" s="186">
        <v>0.38400000000000001</v>
      </c>
      <c r="I811" s="187"/>
      <c r="J811" s="188">
        <f>ROUND(I811*H811,2)</f>
        <v>0</v>
      </c>
      <c r="K811" s="184" t="s">
        <v>19</v>
      </c>
      <c r="L811" s="41"/>
      <c r="M811" s="189" t="s">
        <v>19</v>
      </c>
      <c r="N811" s="190" t="s">
        <v>47</v>
      </c>
      <c r="O811" s="66"/>
      <c r="P811" s="191">
        <f>O811*H811</f>
        <v>0</v>
      </c>
      <c r="Q811" s="191">
        <v>0</v>
      </c>
      <c r="R811" s="191">
        <f>Q811*H811</f>
        <v>0</v>
      </c>
      <c r="S811" s="191">
        <v>0</v>
      </c>
      <c r="T811" s="192">
        <f>S811*H811</f>
        <v>0</v>
      </c>
      <c r="U811" s="36"/>
      <c r="V811" s="36"/>
      <c r="W811" s="36"/>
      <c r="X811" s="36"/>
      <c r="Y811" s="36"/>
      <c r="Z811" s="36"/>
      <c r="AA811" s="36"/>
      <c r="AB811" s="36"/>
      <c r="AC811" s="36"/>
      <c r="AD811" s="36"/>
      <c r="AE811" s="36"/>
      <c r="AR811" s="193" t="s">
        <v>330</v>
      </c>
      <c r="AT811" s="193" t="s">
        <v>326</v>
      </c>
      <c r="AU811" s="193" t="s">
        <v>87</v>
      </c>
      <c r="AY811" s="19" t="s">
        <v>324</v>
      </c>
      <c r="BE811" s="194">
        <f>IF(N811="základní",J811,0)</f>
        <v>0</v>
      </c>
      <c r="BF811" s="194">
        <f>IF(N811="snížená",J811,0)</f>
        <v>0</v>
      </c>
      <c r="BG811" s="194">
        <f>IF(N811="zákl. přenesená",J811,0)</f>
        <v>0</v>
      </c>
      <c r="BH811" s="194">
        <f>IF(N811="sníž. přenesená",J811,0)</f>
        <v>0</v>
      </c>
      <c r="BI811" s="194">
        <f>IF(N811="nulová",J811,0)</f>
        <v>0</v>
      </c>
      <c r="BJ811" s="19" t="s">
        <v>84</v>
      </c>
      <c r="BK811" s="194">
        <f>ROUND(I811*H811,2)</f>
        <v>0</v>
      </c>
      <c r="BL811" s="19" t="s">
        <v>330</v>
      </c>
      <c r="BM811" s="193" t="s">
        <v>2879</v>
      </c>
    </row>
    <row r="812" spans="1:65" s="2" customFormat="1" ht="29.25">
      <c r="A812" s="36"/>
      <c r="B812" s="37"/>
      <c r="C812" s="38"/>
      <c r="D812" s="195" t="s">
        <v>332</v>
      </c>
      <c r="E812" s="38"/>
      <c r="F812" s="196" t="s">
        <v>2880</v>
      </c>
      <c r="G812" s="38"/>
      <c r="H812" s="38"/>
      <c r="I812" s="197"/>
      <c r="J812" s="38"/>
      <c r="K812" s="38"/>
      <c r="L812" s="41"/>
      <c r="M812" s="198"/>
      <c r="N812" s="199"/>
      <c r="O812" s="66"/>
      <c r="P812" s="66"/>
      <c r="Q812" s="66"/>
      <c r="R812" s="66"/>
      <c r="S812" s="66"/>
      <c r="T812" s="67"/>
      <c r="U812" s="36"/>
      <c r="V812" s="36"/>
      <c r="W812" s="36"/>
      <c r="X812" s="36"/>
      <c r="Y812" s="36"/>
      <c r="Z812" s="36"/>
      <c r="AA812" s="36"/>
      <c r="AB812" s="36"/>
      <c r="AC812" s="36"/>
      <c r="AD812" s="36"/>
      <c r="AE812" s="36"/>
      <c r="AT812" s="19" t="s">
        <v>332</v>
      </c>
      <c r="AU812" s="19" t="s">
        <v>87</v>
      </c>
    </row>
    <row r="813" spans="1:65" s="2" customFormat="1" ht="263.25">
      <c r="A813" s="36"/>
      <c r="B813" s="37"/>
      <c r="C813" s="38"/>
      <c r="D813" s="195" t="s">
        <v>334</v>
      </c>
      <c r="E813" s="38"/>
      <c r="F813" s="200" t="s">
        <v>2881</v>
      </c>
      <c r="G813" s="38"/>
      <c r="H813" s="38"/>
      <c r="I813" s="197"/>
      <c r="J813" s="38"/>
      <c r="K813" s="38"/>
      <c r="L813" s="41"/>
      <c r="M813" s="198"/>
      <c r="N813" s="199"/>
      <c r="O813" s="66"/>
      <c r="P813" s="66"/>
      <c r="Q813" s="66"/>
      <c r="R813" s="66"/>
      <c r="S813" s="66"/>
      <c r="T813" s="67"/>
      <c r="U813" s="36"/>
      <c r="V813" s="36"/>
      <c r="W813" s="36"/>
      <c r="X813" s="36"/>
      <c r="Y813" s="36"/>
      <c r="Z813" s="36"/>
      <c r="AA813" s="36"/>
      <c r="AB813" s="36"/>
      <c r="AC813" s="36"/>
      <c r="AD813" s="36"/>
      <c r="AE813" s="36"/>
      <c r="AT813" s="19" t="s">
        <v>334</v>
      </c>
      <c r="AU813" s="19" t="s">
        <v>87</v>
      </c>
    </row>
    <row r="814" spans="1:65" s="2" customFormat="1" ht="19.5">
      <c r="A814" s="36"/>
      <c r="B814" s="37"/>
      <c r="C814" s="38"/>
      <c r="D814" s="195" t="s">
        <v>727</v>
      </c>
      <c r="E814" s="38"/>
      <c r="F814" s="200" t="s">
        <v>2849</v>
      </c>
      <c r="G814" s="38"/>
      <c r="H814" s="38"/>
      <c r="I814" s="197"/>
      <c r="J814" s="38"/>
      <c r="K814" s="38"/>
      <c r="L814" s="41"/>
      <c r="M814" s="198"/>
      <c r="N814" s="199"/>
      <c r="O814" s="66"/>
      <c r="P814" s="66"/>
      <c r="Q814" s="66"/>
      <c r="R814" s="66"/>
      <c r="S814" s="66"/>
      <c r="T814" s="67"/>
      <c r="U814" s="36"/>
      <c r="V814" s="36"/>
      <c r="W814" s="36"/>
      <c r="X814" s="36"/>
      <c r="Y814" s="36"/>
      <c r="Z814" s="36"/>
      <c r="AA814" s="36"/>
      <c r="AB814" s="36"/>
      <c r="AC814" s="36"/>
      <c r="AD814" s="36"/>
      <c r="AE814" s="36"/>
      <c r="AT814" s="19" t="s">
        <v>727</v>
      </c>
      <c r="AU814" s="19" t="s">
        <v>87</v>
      </c>
    </row>
    <row r="815" spans="1:65" s="15" customFormat="1" ht="11.25">
      <c r="B815" s="223"/>
      <c r="C815" s="224"/>
      <c r="D815" s="195" t="s">
        <v>336</v>
      </c>
      <c r="E815" s="225" t="s">
        <v>19</v>
      </c>
      <c r="F815" s="226" t="s">
        <v>2882</v>
      </c>
      <c r="G815" s="224"/>
      <c r="H815" s="225" t="s">
        <v>19</v>
      </c>
      <c r="I815" s="227"/>
      <c r="J815" s="224"/>
      <c r="K815" s="224"/>
      <c r="L815" s="228"/>
      <c r="M815" s="229"/>
      <c r="N815" s="230"/>
      <c r="O815" s="230"/>
      <c r="P815" s="230"/>
      <c r="Q815" s="230"/>
      <c r="R815" s="230"/>
      <c r="S815" s="230"/>
      <c r="T815" s="231"/>
      <c r="AT815" s="232" t="s">
        <v>336</v>
      </c>
      <c r="AU815" s="232" t="s">
        <v>87</v>
      </c>
      <c r="AV815" s="15" t="s">
        <v>84</v>
      </c>
      <c r="AW815" s="15" t="s">
        <v>37</v>
      </c>
      <c r="AX815" s="15" t="s">
        <v>76</v>
      </c>
      <c r="AY815" s="232" t="s">
        <v>324</v>
      </c>
    </row>
    <row r="816" spans="1:65" s="13" customFormat="1" ht="11.25">
      <c r="B816" s="201"/>
      <c r="C816" s="202"/>
      <c r="D816" s="195" t="s">
        <v>336</v>
      </c>
      <c r="E816" s="203" t="s">
        <v>19</v>
      </c>
      <c r="F816" s="204" t="s">
        <v>2883</v>
      </c>
      <c r="G816" s="202"/>
      <c r="H816" s="205">
        <v>0.34399999999999997</v>
      </c>
      <c r="I816" s="206"/>
      <c r="J816" s="202"/>
      <c r="K816" s="202"/>
      <c r="L816" s="207"/>
      <c r="M816" s="208"/>
      <c r="N816" s="209"/>
      <c r="O816" s="209"/>
      <c r="P816" s="209"/>
      <c r="Q816" s="209"/>
      <c r="R816" s="209"/>
      <c r="S816" s="209"/>
      <c r="T816" s="210"/>
      <c r="AT816" s="211" t="s">
        <v>336</v>
      </c>
      <c r="AU816" s="211" t="s">
        <v>87</v>
      </c>
      <c r="AV816" s="13" t="s">
        <v>87</v>
      </c>
      <c r="AW816" s="13" t="s">
        <v>37</v>
      </c>
      <c r="AX816" s="13" t="s">
        <v>76</v>
      </c>
      <c r="AY816" s="211" t="s">
        <v>324</v>
      </c>
    </row>
    <row r="817" spans="1:65" s="15" customFormat="1" ht="11.25">
      <c r="B817" s="223"/>
      <c r="C817" s="224"/>
      <c r="D817" s="195" t="s">
        <v>336</v>
      </c>
      <c r="E817" s="225" t="s">
        <v>19</v>
      </c>
      <c r="F817" s="226" t="s">
        <v>2884</v>
      </c>
      <c r="G817" s="224"/>
      <c r="H817" s="225" t="s">
        <v>19</v>
      </c>
      <c r="I817" s="227"/>
      <c r="J817" s="224"/>
      <c r="K817" s="224"/>
      <c r="L817" s="228"/>
      <c r="M817" s="229"/>
      <c r="N817" s="230"/>
      <c r="O817" s="230"/>
      <c r="P817" s="230"/>
      <c r="Q817" s="230"/>
      <c r="R817" s="230"/>
      <c r="S817" s="230"/>
      <c r="T817" s="231"/>
      <c r="AT817" s="232" t="s">
        <v>336</v>
      </c>
      <c r="AU817" s="232" t="s">
        <v>87</v>
      </c>
      <c r="AV817" s="15" t="s">
        <v>84</v>
      </c>
      <c r="AW817" s="15" t="s">
        <v>37</v>
      </c>
      <c r="AX817" s="15" t="s">
        <v>76</v>
      </c>
      <c r="AY817" s="232" t="s">
        <v>324</v>
      </c>
    </row>
    <row r="818" spans="1:65" s="13" customFormat="1" ht="11.25">
      <c r="B818" s="201"/>
      <c r="C818" s="202"/>
      <c r="D818" s="195" t="s">
        <v>336</v>
      </c>
      <c r="E818" s="203" t="s">
        <v>19</v>
      </c>
      <c r="F818" s="204" t="s">
        <v>2885</v>
      </c>
      <c r="G818" s="202"/>
      <c r="H818" s="205">
        <v>0.04</v>
      </c>
      <c r="I818" s="206"/>
      <c r="J818" s="202"/>
      <c r="K818" s="202"/>
      <c r="L818" s="207"/>
      <c r="M818" s="208"/>
      <c r="N818" s="209"/>
      <c r="O818" s="209"/>
      <c r="P818" s="209"/>
      <c r="Q818" s="209"/>
      <c r="R818" s="209"/>
      <c r="S818" s="209"/>
      <c r="T818" s="210"/>
      <c r="AT818" s="211" t="s">
        <v>336</v>
      </c>
      <c r="AU818" s="211" t="s">
        <v>87</v>
      </c>
      <c r="AV818" s="13" t="s">
        <v>87</v>
      </c>
      <c r="AW818" s="13" t="s">
        <v>37</v>
      </c>
      <c r="AX818" s="13" t="s">
        <v>76</v>
      </c>
      <c r="AY818" s="211" t="s">
        <v>324</v>
      </c>
    </row>
    <row r="819" spans="1:65" s="14" customFormat="1" ht="11.25">
      <c r="B819" s="212"/>
      <c r="C819" s="213"/>
      <c r="D819" s="195" t="s">
        <v>336</v>
      </c>
      <c r="E819" s="214" t="s">
        <v>19</v>
      </c>
      <c r="F819" s="215" t="s">
        <v>349</v>
      </c>
      <c r="G819" s="213"/>
      <c r="H819" s="216">
        <v>0.38400000000000001</v>
      </c>
      <c r="I819" s="217"/>
      <c r="J819" s="213"/>
      <c r="K819" s="213"/>
      <c r="L819" s="218"/>
      <c r="M819" s="219"/>
      <c r="N819" s="220"/>
      <c r="O819" s="220"/>
      <c r="P819" s="220"/>
      <c r="Q819" s="220"/>
      <c r="R819" s="220"/>
      <c r="S819" s="220"/>
      <c r="T819" s="221"/>
      <c r="AT819" s="222" t="s">
        <v>336</v>
      </c>
      <c r="AU819" s="222" t="s">
        <v>87</v>
      </c>
      <c r="AV819" s="14" t="s">
        <v>330</v>
      </c>
      <c r="AW819" s="14" t="s">
        <v>37</v>
      </c>
      <c r="AX819" s="14" t="s">
        <v>84</v>
      </c>
      <c r="AY819" s="222" t="s">
        <v>324</v>
      </c>
    </row>
    <row r="820" spans="1:65" s="2" customFormat="1" ht="14.45" customHeight="1">
      <c r="A820" s="36"/>
      <c r="B820" s="37"/>
      <c r="C820" s="182" t="s">
        <v>1447</v>
      </c>
      <c r="D820" s="182" t="s">
        <v>326</v>
      </c>
      <c r="E820" s="183" t="s">
        <v>2886</v>
      </c>
      <c r="F820" s="184" t="s">
        <v>1112</v>
      </c>
      <c r="G820" s="185" t="s">
        <v>152</v>
      </c>
      <c r="H820" s="186">
        <v>906.90300000000002</v>
      </c>
      <c r="I820" s="187"/>
      <c r="J820" s="188">
        <f>ROUND(I820*H820,2)</f>
        <v>0</v>
      </c>
      <c r="K820" s="184" t="s">
        <v>19</v>
      </c>
      <c r="L820" s="41"/>
      <c r="M820" s="189" t="s">
        <v>19</v>
      </c>
      <c r="N820" s="190" t="s">
        <v>47</v>
      </c>
      <c r="O820" s="66"/>
      <c r="P820" s="191">
        <f>O820*H820</f>
        <v>0</v>
      </c>
      <c r="Q820" s="191">
        <v>0</v>
      </c>
      <c r="R820" s="191">
        <f>Q820*H820</f>
        <v>0</v>
      </c>
      <c r="S820" s="191">
        <v>0</v>
      </c>
      <c r="T820" s="192">
        <f>S820*H820</f>
        <v>0</v>
      </c>
      <c r="U820" s="36"/>
      <c r="V820" s="36"/>
      <c r="W820" s="36"/>
      <c r="X820" s="36"/>
      <c r="Y820" s="36"/>
      <c r="Z820" s="36"/>
      <c r="AA820" s="36"/>
      <c r="AB820" s="36"/>
      <c r="AC820" s="36"/>
      <c r="AD820" s="36"/>
      <c r="AE820" s="36"/>
      <c r="AR820" s="193" t="s">
        <v>330</v>
      </c>
      <c r="AT820" s="193" t="s">
        <v>326</v>
      </c>
      <c r="AU820" s="193" t="s">
        <v>87</v>
      </c>
      <c r="AY820" s="19" t="s">
        <v>324</v>
      </c>
      <c r="BE820" s="194">
        <f>IF(N820="základní",J820,0)</f>
        <v>0</v>
      </c>
      <c r="BF820" s="194">
        <f>IF(N820="snížená",J820,0)</f>
        <v>0</v>
      </c>
      <c r="BG820" s="194">
        <f>IF(N820="zákl. přenesená",J820,0)</f>
        <v>0</v>
      </c>
      <c r="BH820" s="194">
        <f>IF(N820="sníž. přenesená",J820,0)</f>
        <v>0</v>
      </c>
      <c r="BI820" s="194">
        <f>IF(N820="nulová",J820,0)</f>
        <v>0</v>
      </c>
      <c r="BJ820" s="19" t="s">
        <v>84</v>
      </c>
      <c r="BK820" s="194">
        <f>ROUND(I820*H820,2)</f>
        <v>0</v>
      </c>
      <c r="BL820" s="19" t="s">
        <v>330</v>
      </c>
      <c r="BM820" s="193" t="s">
        <v>2887</v>
      </c>
    </row>
    <row r="821" spans="1:65" s="2" customFormat="1" ht="29.25">
      <c r="A821" s="36"/>
      <c r="B821" s="37"/>
      <c r="C821" s="38"/>
      <c r="D821" s="195" t="s">
        <v>332</v>
      </c>
      <c r="E821" s="38"/>
      <c r="F821" s="196" t="s">
        <v>1114</v>
      </c>
      <c r="G821" s="38"/>
      <c r="H821" s="38"/>
      <c r="I821" s="197"/>
      <c r="J821" s="38"/>
      <c r="K821" s="38"/>
      <c r="L821" s="41"/>
      <c r="M821" s="198"/>
      <c r="N821" s="199"/>
      <c r="O821" s="66"/>
      <c r="P821" s="66"/>
      <c r="Q821" s="66"/>
      <c r="R821" s="66"/>
      <c r="S821" s="66"/>
      <c r="T821" s="67"/>
      <c r="U821" s="36"/>
      <c r="V821" s="36"/>
      <c r="W821" s="36"/>
      <c r="X821" s="36"/>
      <c r="Y821" s="36"/>
      <c r="Z821" s="36"/>
      <c r="AA821" s="36"/>
      <c r="AB821" s="36"/>
      <c r="AC821" s="36"/>
      <c r="AD821" s="36"/>
      <c r="AE821" s="36"/>
      <c r="AT821" s="19" t="s">
        <v>332</v>
      </c>
      <c r="AU821" s="19" t="s">
        <v>87</v>
      </c>
    </row>
    <row r="822" spans="1:65" s="2" customFormat="1" ht="19.5">
      <c r="A822" s="36"/>
      <c r="B822" s="37"/>
      <c r="C822" s="38"/>
      <c r="D822" s="195" t="s">
        <v>727</v>
      </c>
      <c r="E822" s="38"/>
      <c r="F822" s="200" t="s">
        <v>2849</v>
      </c>
      <c r="G822" s="38"/>
      <c r="H822" s="38"/>
      <c r="I822" s="197"/>
      <c r="J822" s="38"/>
      <c r="K822" s="38"/>
      <c r="L822" s="41"/>
      <c r="M822" s="198"/>
      <c r="N822" s="199"/>
      <c r="O822" s="66"/>
      <c r="P822" s="66"/>
      <c r="Q822" s="66"/>
      <c r="R822" s="66"/>
      <c r="S822" s="66"/>
      <c r="T822" s="67"/>
      <c r="U822" s="36"/>
      <c r="V822" s="36"/>
      <c r="W822" s="36"/>
      <c r="X822" s="36"/>
      <c r="Y822" s="36"/>
      <c r="Z822" s="36"/>
      <c r="AA822" s="36"/>
      <c r="AB822" s="36"/>
      <c r="AC822" s="36"/>
      <c r="AD822" s="36"/>
      <c r="AE822" s="36"/>
      <c r="AT822" s="19" t="s">
        <v>727</v>
      </c>
      <c r="AU822" s="19" t="s">
        <v>87</v>
      </c>
    </row>
    <row r="823" spans="1:65" s="15" customFormat="1" ht="11.25">
      <c r="B823" s="223"/>
      <c r="C823" s="224"/>
      <c r="D823" s="195" t="s">
        <v>336</v>
      </c>
      <c r="E823" s="225" t="s">
        <v>19</v>
      </c>
      <c r="F823" s="226" t="s">
        <v>2888</v>
      </c>
      <c r="G823" s="224"/>
      <c r="H823" s="225" t="s">
        <v>19</v>
      </c>
      <c r="I823" s="227"/>
      <c r="J823" s="224"/>
      <c r="K823" s="224"/>
      <c r="L823" s="228"/>
      <c r="M823" s="229"/>
      <c r="N823" s="230"/>
      <c r="O823" s="230"/>
      <c r="P823" s="230"/>
      <c r="Q823" s="230"/>
      <c r="R823" s="230"/>
      <c r="S823" s="230"/>
      <c r="T823" s="231"/>
      <c r="AT823" s="232" t="s">
        <v>336</v>
      </c>
      <c r="AU823" s="232" t="s">
        <v>87</v>
      </c>
      <c r="AV823" s="15" t="s">
        <v>84</v>
      </c>
      <c r="AW823" s="15" t="s">
        <v>37</v>
      </c>
      <c r="AX823" s="15" t="s">
        <v>76</v>
      </c>
      <c r="AY823" s="232" t="s">
        <v>324</v>
      </c>
    </row>
    <row r="824" spans="1:65" s="13" customFormat="1" ht="11.25">
      <c r="B824" s="201"/>
      <c r="C824" s="202"/>
      <c r="D824" s="195" t="s">
        <v>336</v>
      </c>
      <c r="E824" s="203" t="s">
        <v>19</v>
      </c>
      <c r="F824" s="204" t="s">
        <v>2889</v>
      </c>
      <c r="G824" s="202"/>
      <c r="H824" s="205">
        <v>34.359000000000002</v>
      </c>
      <c r="I824" s="206"/>
      <c r="J824" s="202"/>
      <c r="K824" s="202"/>
      <c r="L824" s="207"/>
      <c r="M824" s="208"/>
      <c r="N824" s="209"/>
      <c r="O824" s="209"/>
      <c r="P824" s="209"/>
      <c r="Q824" s="209"/>
      <c r="R824" s="209"/>
      <c r="S824" s="209"/>
      <c r="T824" s="210"/>
      <c r="AT824" s="211" t="s">
        <v>336</v>
      </c>
      <c r="AU824" s="211" t="s">
        <v>87</v>
      </c>
      <c r="AV824" s="13" t="s">
        <v>87</v>
      </c>
      <c r="AW824" s="13" t="s">
        <v>37</v>
      </c>
      <c r="AX824" s="13" t="s">
        <v>76</v>
      </c>
      <c r="AY824" s="211" t="s">
        <v>324</v>
      </c>
    </row>
    <row r="825" spans="1:65" s="13" customFormat="1" ht="11.25">
      <c r="B825" s="201"/>
      <c r="C825" s="202"/>
      <c r="D825" s="195" t="s">
        <v>336</v>
      </c>
      <c r="E825" s="203" t="s">
        <v>19</v>
      </c>
      <c r="F825" s="204" t="s">
        <v>2890</v>
      </c>
      <c r="G825" s="202"/>
      <c r="H825" s="205">
        <v>8.9860000000000007</v>
      </c>
      <c r="I825" s="206"/>
      <c r="J825" s="202"/>
      <c r="K825" s="202"/>
      <c r="L825" s="207"/>
      <c r="M825" s="208"/>
      <c r="N825" s="209"/>
      <c r="O825" s="209"/>
      <c r="P825" s="209"/>
      <c r="Q825" s="209"/>
      <c r="R825" s="209"/>
      <c r="S825" s="209"/>
      <c r="T825" s="210"/>
      <c r="AT825" s="211" t="s">
        <v>336</v>
      </c>
      <c r="AU825" s="211" t="s">
        <v>87</v>
      </c>
      <c r="AV825" s="13" t="s">
        <v>87</v>
      </c>
      <c r="AW825" s="13" t="s">
        <v>37</v>
      </c>
      <c r="AX825" s="13" t="s">
        <v>76</v>
      </c>
      <c r="AY825" s="211" t="s">
        <v>324</v>
      </c>
    </row>
    <row r="826" spans="1:65" s="13" customFormat="1" ht="11.25">
      <c r="B826" s="201"/>
      <c r="C826" s="202"/>
      <c r="D826" s="195" t="s">
        <v>336</v>
      </c>
      <c r="E826" s="203" t="s">
        <v>19</v>
      </c>
      <c r="F826" s="204" t="s">
        <v>2891</v>
      </c>
      <c r="G826" s="202"/>
      <c r="H826" s="205">
        <v>9.0579999999999998</v>
      </c>
      <c r="I826" s="206"/>
      <c r="J826" s="202"/>
      <c r="K826" s="202"/>
      <c r="L826" s="207"/>
      <c r="M826" s="208"/>
      <c r="N826" s="209"/>
      <c r="O826" s="209"/>
      <c r="P826" s="209"/>
      <c r="Q826" s="209"/>
      <c r="R826" s="209"/>
      <c r="S826" s="209"/>
      <c r="T826" s="210"/>
      <c r="AT826" s="211" t="s">
        <v>336</v>
      </c>
      <c r="AU826" s="211" t="s">
        <v>87</v>
      </c>
      <c r="AV826" s="13" t="s">
        <v>87</v>
      </c>
      <c r="AW826" s="13" t="s">
        <v>37</v>
      </c>
      <c r="AX826" s="13" t="s">
        <v>76</v>
      </c>
      <c r="AY826" s="211" t="s">
        <v>324</v>
      </c>
    </row>
    <row r="827" spans="1:65" s="13" customFormat="1" ht="11.25">
      <c r="B827" s="201"/>
      <c r="C827" s="202"/>
      <c r="D827" s="195" t="s">
        <v>336</v>
      </c>
      <c r="E827" s="203" t="s">
        <v>19</v>
      </c>
      <c r="F827" s="204" t="s">
        <v>2892</v>
      </c>
      <c r="G827" s="202"/>
      <c r="H827" s="205">
        <v>1.25</v>
      </c>
      <c r="I827" s="206"/>
      <c r="J827" s="202"/>
      <c r="K827" s="202"/>
      <c r="L827" s="207"/>
      <c r="M827" s="208"/>
      <c r="N827" s="209"/>
      <c r="O827" s="209"/>
      <c r="P827" s="209"/>
      <c r="Q827" s="209"/>
      <c r="R827" s="209"/>
      <c r="S827" s="209"/>
      <c r="T827" s="210"/>
      <c r="AT827" s="211" t="s">
        <v>336</v>
      </c>
      <c r="AU827" s="211" t="s">
        <v>87</v>
      </c>
      <c r="AV827" s="13" t="s">
        <v>87</v>
      </c>
      <c r="AW827" s="13" t="s">
        <v>37</v>
      </c>
      <c r="AX827" s="13" t="s">
        <v>76</v>
      </c>
      <c r="AY827" s="211" t="s">
        <v>324</v>
      </c>
    </row>
    <row r="828" spans="1:65" s="13" customFormat="1" ht="11.25">
      <c r="B828" s="201"/>
      <c r="C828" s="202"/>
      <c r="D828" s="195" t="s">
        <v>336</v>
      </c>
      <c r="E828" s="203" t="s">
        <v>19</v>
      </c>
      <c r="F828" s="204" t="s">
        <v>2893</v>
      </c>
      <c r="G828" s="202"/>
      <c r="H828" s="205">
        <v>1.518</v>
      </c>
      <c r="I828" s="206"/>
      <c r="J828" s="202"/>
      <c r="K828" s="202"/>
      <c r="L828" s="207"/>
      <c r="M828" s="208"/>
      <c r="N828" s="209"/>
      <c r="O828" s="209"/>
      <c r="P828" s="209"/>
      <c r="Q828" s="209"/>
      <c r="R828" s="209"/>
      <c r="S828" s="209"/>
      <c r="T828" s="210"/>
      <c r="AT828" s="211" t="s">
        <v>336</v>
      </c>
      <c r="AU828" s="211" t="s">
        <v>87</v>
      </c>
      <c r="AV828" s="13" t="s">
        <v>87</v>
      </c>
      <c r="AW828" s="13" t="s">
        <v>37</v>
      </c>
      <c r="AX828" s="13" t="s">
        <v>76</v>
      </c>
      <c r="AY828" s="211" t="s">
        <v>324</v>
      </c>
    </row>
    <row r="829" spans="1:65" s="13" customFormat="1" ht="11.25">
      <c r="B829" s="201"/>
      <c r="C829" s="202"/>
      <c r="D829" s="195" t="s">
        <v>336</v>
      </c>
      <c r="E829" s="203" t="s">
        <v>19</v>
      </c>
      <c r="F829" s="204" t="s">
        <v>2894</v>
      </c>
      <c r="G829" s="202"/>
      <c r="H829" s="205">
        <v>24.163</v>
      </c>
      <c r="I829" s="206"/>
      <c r="J829" s="202"/>
      <c r="K829" s="202"/>
      <c r="L829" s="207"/>
      <c r="M829" s="208"/>
      <c r="N829" s="209"/>
      <c r="O829" s="209"/>
      <c r="P829" s="209"/>
      <c r="Q829" s="209"/>
      <c r="R829" s="209"/>
      <c r="S829" s="209"/>
      <c r="T829" s="210"/>
      <c r="AT829" s="211" t="s">
        <v>336</v>
      </c>
      <c r="AU829" s="211" t="s">
        <v>87</v>
      </c>
      <c r="AV829" s="13" t="s">
        <v>87</v>
      </c>
      <c r="AW829" s="13" t="s">
        <v>37</v>
      </c>
      <c r="AX829" s="13" t="s">
        <v>76</v>
      </c>
      <c r="AY829" s="211" t="s">
        <v>324</v>
      </c>
    </row>
    <row r="830" spans="1:65" s="13" customFormat="1" ht="11.25">
      <c r="B830" s="201"/>
      <c r="C830" s="202"/>
      <c r="D830" s="195" t="s">
        <v>336</v>
      </c>
      <c r="E830" s="203" t="s">
        <v>19</v>
      </c>
      <c r="F830" s="204" t="s">
        <v>2895</v>
      </c>
      <c r="G830" s="202"/>
      <c r="H830" s="205">
        <v>4.75</v>
      </c>
      <c r="I830" s="206"/>
      <c r="J830" s="202"/>
      <c r="K830" s="202"/>
      <c r="L830" s="207"/>
      <c r="M830" s="208"/>
      <c r="N830" s="209"/>
      <c r="O830" s="209"/>
      <c r="P830" s="209"/>
      <c r="Q830" s="209"/>
      <c r="R830" s="209"/>
      <c r="S830" s="209"/>
      <c r="T830" s="210"/>
      <c r="AT830" s="211" t="s">
        <v>336</v>
      </c>
      <c r="AU830" s="211" t="s">
        <v>87</v>
      </c>
      <c r="AV830" s="13" t="s">
        <v>87</v>
      </c>
      <c r="AW830" s="13" t="s">
        <v>37</v>
      </c>
      <c r="AX830" s="13" t="s">
        <v>76</v>
      </c>
      <c r="AY830" s="211" t="s">
        <v>324</v>
      </c>
    </row>
    <row r="831" spans="1:65" s="13" customFormat="1" ht="11.25">
      <c r="B831" s="201"/>
      <c r="C831" s="202"/>
      <c r="D831" s="195" t="s">
        <v>336</v>
      </c>
      <c r="E831" s="203" t="s">
        <v>19</v>
      </c>
      <c r="F831" s="204" t="s">
        <v>2896</v>
      </c>
      <c r="G831" s="202"/>
      <c r="H831" s="205">
        <v>1.518</v>
      </c>
      <c r="I831" s="206"/>
      <c r="J831" s="202"/>
      <c r="K831" s="202"/>
      <c r="L831" s="207"/>
      <c r="M831" s="208"/>
      <c r="N831" s="209"/>
      <c r="O831" s="209"/>
      <c r="P831" s="209"/>
      <c r="Q831" s="209"/>
      <c r="R831" s="209"/>
      <c r="S831" s="209"/>
      <c r="T831" s="210"/>
      <c r="AT831" s="211" t="s">
        <v>336</v>
      </c>
      <c r="AU831" s="211" t="s">
        <v>87</v>
      </c>
      <c r="AV831" s="13" t="s">
        <v>87</v>
      </c>
      <c r="AW831" s="13" t="s">
        <v>37</v>
      </c>
      <c r="AX831" s="13" t="s">
        <v>76</v>
      </c>
      <c r="AY831" s="211" t="s">
        <v>324</v>
      </c>
    </row>
    <row r="832" spans="1:65" s="13" customFormat="1" ht="11.25">
      <c r="B832" s="201"/>
      <c r="C832" s="202"/>
      <c r="D832" s="195" t="s">
        <v>336</v>
      </c>
      <c r="E832" s="203" t="s">
        <v>19</v>
      </c>
      <c r="F832" s="204" t="s">
        <v>2897</v>
      </c>
      <c r="G832" s="202"/>
      <c r="H832" s="205">
        <v>23.501000000000001</v>
      </c>
      <c r="I832" s="206"/>
      <c r="J832" s="202"/>
      <c r="K832" s="202"/>
      <c r="L832" s="207"/>
      <c r="M832" s="208"/>
      <c r="N832" s="209"/>
      <c r="O832" s="209"/>
      <c r="P832" s="209"/>
      <c r="Q832" s="209"/>
      <c r="R832" s="209"/>
      <c r="S832" s="209"/>
      <c r="T832" s="210"/>
      <c r="AT832" s="211" t="s">
        <v>336</v>
      </c>
      <c r="AU832" s="211" t="s">
        <v>87</v>
      </c>
      <c r="AV832" s="13" t="s">
        <v>87</v>
      </c>
      <c r="AW832" s="13" t="s">
        <v>37</v>
      </c>
      <c r="AX832" s="13" t="s">
        <v>76</v>
      </c>
      <c r="AY832" s="211" t="s">
        <v>324</v>
      </c>
    </row>
    <row r="833" spans="2:51" s="13" customFormat="1" ht="11.25">
      <c r="B833" s="201"/>
      <c r="C833" s="202"/>
      <c r="D833" s="195" t="s">
        <v>336</v>
      </c>
      <c r="E833" s="203" t="s">
        <v>19</v>
      </c>
      <c r="F833" s="204" t="s">
        <v>2898</v>
      </c>
      <c r="G833" s="202"/>
      <c r="H833" s="205">
        <v>2.4649999999999999</v>
      </c>
      <c r="I833" s="206"/>
      <c r="J833" s="202"/>
      <c r="K833" s="202"/>
      <c r="L833" s="207"/>
      <c r="M833" s="208"/>
      <c r="N833" s="209"/>
      <c r="O833" s="209"/>
      <c r="P833" s="209"/>
      <c r="Q833" s="209"/>
      <c r="R833" s="209"/>
      <c r="S833" s="209"/>
      <c r="T833" s="210"/>
      <c r="AT833" s="211" t="s">
        <v>336</v>
      </c>
      <c r="AU833" s="211" t="s">
        <v>87</v>
      </c>
      <c r="AV833" s="13" t="s">
        <v>87</v>
      </c>
      <c r="AW833" s="13" t="s">
        <v>37</v>
      </c>
      <c r="AX833" s="13" t="s">
        <v>76</v>
      </c>
      <c r="AY833" s="211" t="s">
        <v>324</v>
      </c>
    </row>
    <row r="834" spans="2:51" s="13" customFormat="1" ht="11.25">
      <c r="B834" s="201"/>
      <c r="C834" s="202"/>
      <c r="D834" s="195" t="s">
        <v>336</v>
      </c>
      <c r="E834" s="203" t="s">
        <v>19</v>
      </c>
      <c r="F834" s="204" t="s">
        <v>2899</v>
      </c>
      <c r="G834" s="202"/>
      <c r="H834" s="205">
        <v>0.21199999999999999</v>
      </c>
      <c r="I834" s="206"/>
      <c r="J834" s="202"/>
      <c r="K834" s="202"/>
      <c r="L834" s="207"/>
      <c r="M834" s="208"/>
      <c r="N834" s="209"/>
      <c r="O834" s="209"/>
      <c r="P834" s="209"/>
      <c r="Q834" s="209"/>
      <c r="R834" s="209"/>
      <c r="S834" s="209"/>
      <c r="T834" s="210"/>
      <c r="AT834" s="211" t="s">
        <v>336</v>
      </c>
      <c r="AU834" s="211" t="s">
        <v>87</v>
      </c>
      <c r="AV834" s="13" t="s">
        <v>87</v>
      </c>
      <c r="AW834" s="13" t="s">
        <v>37</v>
      </c>
      <c r="AX834" s="13" t="s">
        <v>76</v>
      </c>
      <c r="AY834" s="211" t="s">
        <v>324</v>
      </c>
    </row>
    <row r="835" spans="2:51" s="13" customFormat="1" ht="11.25">
      <c r="B835" s="201"/>
      <c r="C835" s="202"/>
      <c r="D835" s="195" t="s">
        <v>336</v>
      </c>
      <c r="E835" s="203" t="s">
        <v>19</v>
      </c>
      <c r="F835" s="204" t="s">
        <v>2900</v>
      </c>
      <c r="G835" s="202"/>
      <c r="H835" s="205">
        <v>6.3019999999999996</v>
      </c>
      <c r="I835" s="206"/>
      <c r="J835" s="202"/>
      <c r="K835" s="202"/>
      <c r="L835" s="207"/>
      <c r="M835" s="208"/>
      <c r="N835" s="209"/>
      <c r="O835" s="209"/>
      <c r="P835" s="209"/>
      <c r="Q835" s="209"/>
      <c r="R835" s="209"/>
      <c r="S835" s="209"/>
      <c r="T835" s="210"/>
      <c r="AT835" s="211" t="s">
        <v>336</v>
      </c>
      <c r="AU835" s="211" t="s">
        <v>87</v>
      </c>
      <c r="AV835" s="13" t="s">
        <v>87</v>
      </c>
      <c r="AW835" s="13" t="s">
        <v>37</v>
      </c>
      <c r="AX835" s="13" t="s">
        <v>76</v>
      </c>
      <c r="AY835" s="211" t="s">
        <v>324</v>
      </c>
    </row>
    <row r="836" spans="2:51" s="13" customFormat="1" ht="11.25">
      <c r="B836" s="201"/>
      <c r="C836" s="202"/>
      <c r="D836" s="195" t="s">
        <v>336</v>
      </c>
      <c r="E836" s="203" t="s">
        <v>19</v>
      </c>
      <c r="F836" s="204" t="s">
        <v>2901</v>
      </c>
      <c r="G836" s="202"/>
      <c r="H836" s="205">
        <v>-0.63900000000000001</v>
      </c>
      <c r="I836" s="206"/>
      <c r="J836" s="202"/>
      <c r="K836" s="202"/>
      <c r="L836" s="207"/>
      <c r="M836" s="208"/>
      <c r="N836" s="209"/>
      <c r="O836" s="209"/>
      <c r="P836" s="209"/>
      <c r="Q836" s="209"/>
      <c r="R836" s="209"/>
      <c r="S836" s="209"/>
      <c r="T836" s="210"/>
      <c r="AT836" s="211" t="s">
        <v>336</v>
      </c>
      <c r="AU836" s="211" t="s">
        <v>87</v>
      </c>
      <c r="AV836" s="13" t="s">
        <v>87</v>
      </c>
      <c r="AW836" s="13" t="s">
        <v>37</v>
      </c>
      <c r="AX836" s="13" t="s">
        <v>76</v>
      </c>
      <c r="AY836" s="211" t="s">
        <v>324</v>
      </c>
    </row>
    <row r="837" spans="2:51" s="13" customFormat="1" ht="11.25">
      <c r="B837" s="201"/>
      <c r="C837" s="202"/>
      <c r="D837" s="195" t="s">
        <v>336</v>
      </c>
      <c r="E837" s="203" t="s">
        <v>19</v>
      </c>
      <c r="F837" s="204" t="s">
        <v>2902</v>
      </c>
      <c r="G837" s="202"/>
      <c r="H837" s="205">
        <v>0.52800000000000002</v>
      </c>
      <c r="I837" s="206"/>
      <c r="J837" s="202"/>
      <c r="K837" s="202"/>
      <c r="L837" s="207"/>
      <c r="M837" s="208"/>
      <c r="N837" s="209"/>
      <c r="O837" s="209"/>
      <c r="P837" s="209"/>
      <c r="Q837" s="209"/>
      <c r="R837" s="209"/>
      <c r="S837" s="209"/>
      <c r="T837" s="210"/>
      <c r="AT837" s="211" t="s">
        <v>336</v>
      </c>
      <c r="AU837" s="211" t="s">
        <v>87</v>
      </c>
      <c r="AV837" s="13" t="s">
        <v>87</v>
      </c>
      <c r="AW837" s="13" t="s">
        <v>37</v>
      </c>
      <c r="AX837" s="13" t="s">
        <v>76</v>
      </c>
      <c r="AY837" s="211" t="s">
        <v>324</v>
      </c>
    </row>
    <row r="838" spans="2:51" s="13" customFormat="1" ht="11.25">
      <c r="B838" s="201"/>
      <c r="C838" s="202"/>
      <c r="D838" s="195" t="s">
        <v>336</v>
      </c>
      <c r="E838" s="203" t="s">
        <v>19</v>
      </c>
      <c r="F838" s="204" t="s">
        <v>2903</v>
      </c>
      <c r="G838" s="202"/>
      <c r="H838" s="205">
        <v>4.976</v>
      </c>
      <c r="I838" s="206"/>
      <c r="J838" s="202"/>
      <c r="K838" s="202"/>
      <c r="L838" s="207"/>
      <c r="M838" s="208"/>
      <c r="N838" s="209"/>
      <c r="O838" s="209"/>
      <c r="P838" s="209"/>
      <c r="Q838" s="209"/>
      <c r="R838" s="209"/>
      <c r="S838" s="209"/>
      <c r="T838" s="210"/>
      <c r="AT838" s="211" t="s">
        <v>336</v>
      </c>
      <c r="AU838" s="211" t="s">
        <v>87</v>
      </c>
      <c r="AV838" s="13" t="s">
        <v>87</v>
      </c>
      <c r="AW838" s="13" t="s">
        <v>37</v>
      </c>
      <c r="AX838" s="13" t="s">
        <v>76</v>
      </c>
      <c r="AY838" s="211" t="s">
        <v>324</v>
      </c>
    </row>
    <row r="839" spans="2:51" s="16" customFormat="1" ht="11.25">
      <c r="B839" s="233"/>
      <c r="C839" s="234"/>
      <c r="D839" s="195" t="s">
        <v>336</v>
      </c>
      <c r="E839" s="235" t="s">
        <v>19</v>
      </c>
      <c r="F839" s="236" t="s">
        <v>550</v>
      </c>
      <c r="G839" s="234"/>
      <c r="H839" s="237">
        <v>122.947</v>
      </c>
      <c r="I839" s="238"/>
      <c r="J839" s="234"/>
      <c r="K839" s="234"/>
      <c r="L839" s="239"/>
      <c r="M839" s="240"/>
      <c r="N839" s="241"/>
      <c r="O839" s="241"/>
      <c r="P839" s="241"/>
      <c r="Q839" s="241"/>
      <c r="R839" s="241"/>
      <c r="S839" s="241"/>
      <c r="T839" s="242"/>
      <c r="AT839" s="243" t="s">
        <v>336</v>
      </c>
      <c r="AU839" s="243" t="s">
        <v>87</v>
      </c>
      <c r="AV839" s="16" t="s">
        <v>343</v>
      </c>
      <c r="AW839" s="16" t="s">
        <v>37</v>
      </c>
      <c r="AX839" s="16" t="s">
        <v>76</v>
      </c>
      <c r="AY839" s="243" t="s">
        <v>324</v>
      </c>
    </row>
    <row r="840" spans="2:51" s="15" customFormat="1" ht="11.25">
      <c r="B840" s="223"/>
      <c r="C840" s="224"/>
      <c r="D840" s="195" t="s">
        <v>336</v>
      </c>
      <c r="E840" s="225" t="s">
        <v>19</v>
      </c>
      <c r="F840" s="226" t="s">
        <v>2904</v>
      </c>
      <c r="G840" s="224"/>
      <c r="H840" s="225" t="s">
        <v>19</v>
      </c>
      <c r="I840" s="227"/>
      <c r="J840" s="224"/>
      <c r="K840" s="224"/>
      <c r="L840" s="228"/>
      <c r="M840" s="229"/>
      <c r="N840" s="230"/>
      <c r="O840" s="230"/>
      <c r="P840" s="230"/>
      <c r="Q840" s="230"/>
      <c r="R840" s="230"/>
      <c r="S840" s="230"/>
      <c r="T840" s="231"/>
      <c r="AT840" s="232" t="s">
        <v>336</v>
      </c>
      <c r="AU840" s="232" t="s">
        <v>87</v>
      </c>
      <c r="AV840" s="15" t="s">
        <v>84</v>
      </c>
      <c r="AW840" s="15" t="s">
        <v>37</v>
      </c>
      <c r="AX840" s="15" t="s">
        <v>76</v>
      </c>
      <c r="AY840" s="232" t="s">
        <v>324</v>
      </c>
    </row>
    <row r="841" spans="2:51" s="13" customFormat="1" ht="11.25">
      <c r="B841" s="201"/>
      <c r="C841" s="202"/>
      <c r="D841" s="195" t="s">
        <v>336</v>
      </c>
      <c r="E841" s="203" t="s">
        <v>19</v>
      </c>
      <c r="F841" s="204" t="s">
        <v>2905</v>
      </c>
      <c r="G841" s="202"/>
      <c r="H841" s="205">
        <v>27.015999999999998</v>
      </c>
      <c r="I841" s="206"/>
      <c r="J841" s="202"/>
      <c r="K841" s="202"/>
      <c r="L841" s="207"/>
      <c r="M841" s="208"/>
      <c r="N841" s="209"/>
      <c r="O841" s="209"/>
      <c r="P841" s="209"/>
      <c r="Q841" s="209"/>
      <c r="R841" s="209"/>
      <c r="S841" s="209"/>
      <c r="T841" s="210"/>
      <c r="AT841" s="211" t="s">
        <v>336</v>
      </c>
      <c r="AU841" s="211" t="s">
        <v>87</v>
      </c>
      <c r="AV841" s="13" t="s">
        <v>87</v>
      </c>
      <c r="AW841" s="13" t="s">
        <v>37</v>
      </c>
      <c r="AX841" s="13" t="s">
        <v>76</v>
      </c>
      <c r="AY841" s="211" t="s">
        <v>324</v>
      </c>
    </row>
    <row r="842" spans="2:51" s="13" customFormat="1" ht="11.25">
      <c r="B842" s="201"/>
      <c r="C842" s="202"/>
      <c r="D842" s="195" t="s">
        <v>336</v>
      </c>
      <c r="E842" s="203" t="s">
        <v>19</v>
      </c>
      <c r="F842" s="204" t="s">
        <v>2906</v>
      </c>
      <c r="G842" s="202"/>
      <c r="H842" s="205">
        <v>10.285</v>
      </c>
      <c r="I842" s="206"/>
      <c r="J842" s="202"/>
      <c r="K842" s="202"/>
      <c r="L842" s="207"/>
      <c r="M842" s="208"/>
      <c r="N842" s="209"/>
      <c r="O842" s="209"/>
      <c r="P842" s="209"/>
      <c r="Q842" s="209"/>
      <c r="R842" s="209"/>
      <c r="S842" s="209"/>
      <c r="T842" s="210"/>
      <c r="AT842" s="211" t="s">
        <v>336</v>
      </c>
      <c r="AU842" s="211" t="s">
        <v>87</v>
      </c>
      <c r="AV842" s="13" t="s">
        <v>87</v>
      </c>
      <c r="AW842" s="13" t="s">
        <v>37</v>
      </c>
      <c r="AX842" s="13" t="s">
        <v>76</v>
      </c>
      <c r="AY842" s="211" t="s">
        <v>324</v>
      </c>
    </row>
    <row r="843" spans="2:51" s="13" customFormat="1" ht="11.25">
      <c r="B843" s="201"/>
      <c r="C843" s="202"/>
      <c r="D843" s="195" t="s">
        <v>336</v>
      </c>
      <c r="E843" s="203" t="s">
        <v>19</v>
      </c>
      <c r="F843" s="204" t="s">
        <v>2907</v>
      </c>
      <c r="G843" s="202"/>
      <c r="H843" s="205">
        <v>6.8000000000000005E-2</v>
      </c>
      <c r="I843" s="206"/>
      <c r="J843" s="202"/>
      <c r="K843" s="202"/>
      <c r="L843" s="207"/>
      <c r="M843" s="208"/>
      <c r="N843" s="209"/>
      <c r="O843" s="209"/>
      <c r="P843" s="209"/>
      <c r="Q843" s="209"/>
      <c r="R843" s="209"/>
      <c r="S843" s="209"/>
      <c r="T843" s="210"/>
      <c r="AT843" s="211" t="s">
        <v>336</v>
      </c>
      <c r="AU843" s="211" t="s">
        <v>87</v>
      </c>
      <c r="AV843" s="13" t="s">
        <v>87</v>
      </c>
      <c r="AW843" s="13" t="s">
        <v>37</v>
      </c>
      <c r="AX843" s="13" t="s">
        <v>76</v>
      </c>
      <c r="AY843" s="211" t="s">
        <v>324</v>
      </c>
    </row>
    <row r="844" spans="2:51" s="13" customFormat="1" ht="11.25">
      <c r="B844" s="201"/>
      <c r="C844" s="202"/>
      <c r="D844" s="195" t="s">
        <v>336</v>
      </c>
      <c r="E844" s="203" t="s">
        <v>19</v>
      </c>
      <c r="F844" s="204" t="s">
        <v>2908</v>
      </c>
      <c r="G844" s="202"/>
      <c r="H844" s="205">
        <v>9.3640000000000008</v>
      </c>
      <c r="I844" s="206"/>
      <c r="J844" s="202"/>
      <c r="K844" s="202"/>
      <c r="L844" s="207"/>
      <c r="M844" s="208"/>
      <c r="N844" s="209"/>
      <c r="O844" s="209"/>
      <c r="P844" s="209"/>
      <c r="Q844" s="209"/>
      <c r="R844" s="209"/>
      <c r="S844" s="209"/>
      <c r="T844" s="210"/>
      <c r="AT844" s="211" t="s">
        <v>336</v>
      </c>
      <c r="AU844" s="211" t="s">
        <v>87</v>
      </c>
      <c r="AV844" s="13" t="s">
        <v>87</v>
      </c>
      <c r="AW844" s="13" t="s">
        <v>37</v>
      </c>
      <c r="AX844" s="13" t="s">
        <v>76</v>
      </c>
      <c r="AY844" s="211" t="s">
        <v>324</v>
      </c>
    </row>
    <row r="845" spans="2:51" s="13" customFormat="1" ht="11.25">
      <c r="B845" s="201"/>
      <c r="C845" s="202"/>
      <c r="D845" s="195" t="s">
        <v>336</v>
      </c>
      <c r="E845" s="203" t="s">
        <v>19</v>
      </c>
      <c r="F845" s="204" t="s">
        <v>2909</v>
      </c>
      <c r="G845" s="202"/>
      <c r="H845" s="205">
        <v>-0.13500000000000001</v>
      </c>
      <c r="I845" s="206"/>
      <c r="J845" s="202"/>
      <c r="K845" s="202"/>
      <c r="L845" s="207"/>
      <c r="M845" s="208"/>
      <c r="N845" s="209"/>
      <c r="O845" s="209"/>
      <c r="P845" s="209"/>
      <c r="Q845" s="209"/>
      <c r="R845" s="209"/>
      <c r="S845" s="209"/>
      <c r="T845" s="210"/>
      <c r="AT845" s="211" t="s">
        <v>336</v>
      </c>
      <c r="AU845" s="211" t="s">
        <v>87</v>
      </c>
      <c r="AV845" s="13" t="s">
        <v>87</v>
      </c>
      <c r="AW845" s="13" t="s">
        <v>37</v>
      </c>
      <c r="AX845" s="13" t="s">
        <v>76</v>
      </c>
      <c r="AY845" s="211" t="s">
        <v>324</v>
      </c>
    </row>
    <row r="846" spans="2:51" s="13" customFormat="1" ht="11.25">
      <c r="B846" s="201"/>
      <c r="C846" s="202"/>
      <c r="D846" s="195" t="s">
        <v>336</v>
      </c>
      <c r="E846" s="203" t="s">
        <v>19</v>
      </c>
      <c r="F846" s="204" t="s">
        <v>2910</v>
      </c>
      <c r="G846" s="202"/>
      <c r="H846" s="205">
        <v>0.26400000000000001</v>
      </c>
      <c r="I846" s="206"/>
      <c r="J846" s="202"/>
      <c r="K846" s="202"/>
      <c r="L846" s="207"/>
      <c r="M846" s="208"/>
      <c r="N846" s="209"/>
      <c r="O846" s="209"/>
      <c r="P846" s="209"/>
      <c r="Q846" s="209"/>
      <c r="R846" s="209"/>
      <c r="S846" s="209"/>
      <c r="T846" s="210"/>
      <c r="AT846" s="211" t="s">
        <v>336</v>
      </c>
      <c r="AU846" s="211" t="s">
        <v>87</v>
      </c>
      <c r="AV846" s="13" t="s">
        <v>87</v>
      </c>
      <c r="AW846" s="13" t="s">
        <v>37</v>
      </c>
      <c r="AX846" s="13" t="s">
        <v>76</v>
      </c>
      <c r="AY846" s="211" t="s">
        <v>324</v>
      </c>
    </row>
    <row r="847" spans="2:51" s="13" customFormat="1" ht="11.25">
      <c r="B847" s="201"/>
      <c r="C847" s="202"/>
      <c r="D847" s="195" t="s">
        <v>336</v>
      </c>
      <c r="E847" s="203" t="s">
        <v>19</v>
      </c>
      <c r="F847" s="204" t="s">
        <v>2911</v>
      </c>
      <c r="G847" s="202"/>
      <c r="H847" s="205">
        <v>1.65</v>
      </c>
      <c r="I847" s="206"/>
      <c r="J847" s="202"/>
      <c r="K847" s="202"/>
      <c r="L847" s="207"/>
      <c r="M847" s="208"/>
      <c r="N847" s="209"/>
      <c r="O847" s="209"/>
      <c r="P847" s="209"/>
      <c r="Q847" s="209"/>
      <c r="R847" s="209"/>
      <c r="S847" s="209"/>
      <c r="T847" s="210"/>
      <c r="AT847" s="211" t="s">
        <v>336</v>
      </c>
      <c r="AU847" s="211" t="s">
        <v>87</v>
      </c>
      <c r="AV847" s="13" t="s">
        <v>87</v>
      </c>
      <c r="AW847" s="13" t="s">
        <v>37</v>
      </c>
      <c r="AX847" s="13" t="s">
        <v>76</v>
      </c>
      <c r="AY847" s="211" t="s">
        <v>324</v>
      </c>
    </row>
    <row r="848" spans="2:51" s="16" customFormat="1" ht="11.25">
      <c r="B848" s="233"/>
      <c r="C848" s="234"/>
      <c r="D848" s="195" t="s">
        <v>336</v>
      </c>
      <c r="E848" s="235" t="s">
        <v>19</v>
      </c>
      <c r="F848" s="236" t="s">
        <v>550</v>
      </c>
      <c r="G848" s="234"/>
      <c r="H848" s="237">
        <v>48.512</v>
      </c>
      <c r="I848" s="238"/>
      <c r="J848" s="234"/>
      <c r="K848" s="234"/>
      <c r="L848" s="239"/>
      <c r="M848" s="240"/>
      <c r="N848" s="241"/>
      <c r="O848" s="241"/>
      <c r="P848" s="241"/>
      <c r="Q848" s="241"/>
      <c r="R848" s="241"/>
      <c r="S848" s="241"/>
      <c r="T848" s="242"/>
      <c r="AT848" s="243" t="s">
        <v>336</v>
      </c>
      <c r="AU848" s="243" t="s">
        <v>87</v>
      </c>
      <c r="AV848" s="16" t="s">
        <v>343</v>
      </c>
      <c r="AW848" s="16" t="s">
        <v>37</v>
      </c>
      <c r="AX848" s="16" t="s">
        <v>76</v>
      </c>
      <c r="AY848" s="243" t="s">
        <v>324</v>
      </c>
    </row>
    <row r="849" spans="2:51" s="15" customFormat="1" ht="11.25">
      <c r="B849" s="223"/>
      <c r="C849" s="224"/>
      <c r="D849" s="195" t="s">
        <v>336</v>
      </c>
      <c r="E849" s="225" t="s">
        <v>19</v>
      </c>
      <c r="F849" s="226" t="s">
        <v>2912</v>
      </c>
      <c r="G849" s="224"/>
      <c r="H849" s="225" t="s">
        <v>19</v>
      </c>
      <c r="I849" s="227"/>
      <c r="J849" s="224"/>
      <c r="K849" s="224"/>
      <c r="L849" s="228"/>
      <c r="M849" s="229"/>
      <c r="N849" s="230"/>
      <c r="O849" s="230"/>
      <c r="P849" s="230"/>
      <c r="Q849" s="230"/>
      <c r="R849" s="230"/>
      <c r="S849" s="230"/>
      <c r="T849" s="231"/>
      <c r="AT849" s="232" t="s">
        <v>336</v>
      </c>
      <c r="AU849" s="232" t="s">
        <v>87</v>
      </c>
      <c r="AV849" s="15" t="s">
        <v>84</v>
      </c>
      <c r="AW849" s="15" t="s">
        <v>37</v>
      </c>
      <c r="AX849" s="15" t="s">
        <v>76</v>
      </c>
      <c r="AY849" s="232" t="s">
        <v>324</v>
      </c>
    </row>
    <row r="850" spans="2:51" s="13" customFormat="1" ht="11.25">
      <c r="B850" s="201"/>
      <c r="C850" s="202"/>
      <c r="D850" s="195" t="s">
        <v>336</v>
      </c>
      <c r="E850" s="203" t="s">
        <v>19</v>
      </c>
      <c r="F850" s="204" t="s">
        <v>2913</v>
      </c>
      <c r="G850" s="202"/>
      <c r="H850" s="205">
        <v>178.024</v>
      </c>
      <c r="I850" s="206"/>
      <c r="J850" s="202"/>
      <c r="K850" s="202"/>
      <c r="L850" s="207"/>
      <c r="M850" s="208"/>
      <c r="N850" s="209"/>
      <c r="O850" s="209"/>
      <c r="P850" s="209"/>
      <c r="Q850" s="209"/>
      <c r="R850" s="209"/>
      <c r="S850" s="209"/>
      <c r="T850" s="210"/>
      <c r="AT850" s="211" t="s">
        <v>336</v>
      </c>
      <c r="AU850" s="211" t="s">
        <v>87</v>
      </c>
      <c r="AV850" s="13" t="s">
        <v>87</v>
      </c>
      <c r="AW850" s="13" t="s">
        <v>37</v>
      </c>
      <c r="AX850" s="13" t="s">
        <v>76</v>
      </c>
      <c r="AY850" s="211" t="s">
        <v>324</v>
      </c>
    </row>
    <row r="851" spans="2:51" s="13" customFormat="1" ht="11.25">
      <c r="B851" s="201"/>
      <c r="C851" s="202"/>
      <c r="D851" s="195" t="s">
        <v>336</v>
      </c>
      <c r="E851" s="203" t="s">
        <v>19</v>
      </c>
      <c r="F851" s="204" t="s">
        <v>2914</v>
      </c>
      <c r="G851" s="202"/>
      <c r="H851" s="205">
        <v>0.64400000000000002</v>
      </c>
      <c r="I851" s="206"/>
      <c r="J851" s="202"/>
      <c r="K851" s="202"/>
      <c r="L851" s="207"/>
      <c r="M851" s="208"/>
      <c r="N851" s="209"/>
      <c r="O851" s="209"/>
      <c r="P851" s="209"/>
      <c r="Q851" s="209"/>
      <c r="R851" s="209"/>
      <c r="S851" s="209"/>
      <c r="T851" s="210"/>
      <c r="AT851" s="211" t="s">
        <v>336</v>
      </c>
      <c r="AU851" s="211" t="s">
        <v>87</v>
      </c>
      <c r="AV851" s="13" t="s">
        <v>87</v>
      </c>
      <c r="AW851" s="13" t="s">
        <v>37</v>
      </c>
      <c r="AX851" s="13" t="s">
        <v>76</v>
      </c>
      <c r="AY851" s="211" t="s">
        <v>324</v>
      </c>
    </row>
    <row r="852" spans="2:51" s="13" customFormat="1" ht="11.25">
      <c r="B852" s="201"/>
      <c r="C852" s="202"/>
      <c r="D852" s="195" t="s">
        <v>336</v>
      </c>
      <c r="E852" s="203" t="s">
        <v>19</v>
      </c>
      <c r="F852" s="204" t="s">
        <v>2915</v>
      </c>
      <c r="G852" s="202"/>
      <c r="H852" s="205">
        <v>2.7890000000000001</v>
      </c>
      <c r="I852" s="206"/>
      <c r="J852" s="202"/>
      <c r="K852" s="202"/>
      <c r="L852" s="207"/>
      <c r="M852" s="208"/>
      <c r="N852" s="209"/>
      <c r="O852" s="209"/>
      <c r="P852" s="209"/>
      <c r="Q852" s="209"/>
      <c r="R852" s="209"/>
      <c r="S852" s="209"/>
      <c r="T852" s="210"/>
      <c r="AT852" s="211" t="s">
        <v>336</v>
      </c>
      <c r="AU852" s="211" t="s">
        <v>87</v>
      </c>
      <c r="AV852" s="13" t="s">
        <v>87</v>
      </c>
      <c r="AW852" s="13" t="s">
        <v>37</v>
      </c>
      <c r="AX852" s="13" t="s">
        <v>76</v>
      </c>
      <c r="AY852" s="211" t="s">
        <v>324</v>
      </c>
    </row>
    <row r="853" spans="2:51" s="13" customFormat="1" ht="11.25">
      <c r="B853" s="201"/>
      <c r="C853" s="202"/>
      <c r="D853" s="195" t="s">
        <v>336</v>
      </c>
      <c r="E853" s="203" t="s">
        <v>19</v>
      </c>
      <c r="F853" s="204" t="s">
        <v>2916</v>
      </c>
      <c r="G853" s="202"/>
      <c r="H853" s="205">
        <v>34.046999999999997</v>
      </c>
      <c r="I853" s="206"/>
      <c r="J853" s="202"/>
      <c r="K853" s="202"/>
      <c r="L853" s="207"/>
      <c r="M853" s="208"/>
      <c r="N853" s="209"/>
      <c r="O853" s="209"/>
      <c r="P853" s="209"/>
      <c r="Q853" s="209"/>
      <c r="R853" s="209"/>
      <c r="S853" s="209"/>
      <c r="T853" s="210"/>
      <c r="AT853" s="211" t="s">
        <v>336</v>
      </c>
      <c r="AU853" s="211" t="s">
        <v>87</v>
      </c>
      <c r="AV853" s="13" t="s">
        <v>87</v>
      </c>
      <c r="AW853" s="13" t="s">
        <v>37</v>
      </c>
      <c r="AX853" s="13" t="s">
        <v>76</v>
      </c>
      <c r="AY853" s="211" t="s">
        <v>324</v>
      </c>
    </row>
    <row r="854" spans="2:51" s="13" customFormat="1" ht="11.25">
      <c r="B854" s="201"/>
      <c r="C854" s="202"/>
      <c r="D854" s="195" t="s">
        <v>336</v>
      </c>
      <c r="E854" s="203" t="s">
        <v>19</v>
      </c>
      <c r="F854" s="204" t="s">
        <v>2917</v>
      </c>
      <c r="G854" s="202"/>
      <c r="H854" s="205">
        <v>29.196999999999999</v>
      </c>
      <c r="I854" s="206"/>
      <c r="J854" s="202"/>
      <c r="K854" s="202"/>
      <c r="L854" s="207"/>
      <c r="M854" s="208"/>
      <c r="N854" s="209"/>
      <c r="O854" s="209"/>
      <c r="P854" s="209"/>
      <c r="Q854" s="209"/>
      <c r="R854" s="209"/>
      <c r="S854" s="209"/>
      <c r="T854" s="210"/>
      <c r="AT854" s="211" t="s">
        <v>336</v>
      </c>
      <c r="AU854" s="211" t="s">
        <v>87</v>
      </c>
      <c r="AV854" s="13" t="s">
        <v>87</v>
      </c>
      <c r="AW854" s="13" t="s">
        <v>37</v>
      </c>
      <c r="AX854" s="13" t="s">
        <v>76</v>
      </c>
      <c r="AY854" s="211" t="s">
        <v>324</v>
      </c>
    </row>
    <row r="855" spans="2:51" s="13" customFormat="1" ht="11.25">
      <c r="B855" s="201"/>
      <c r="C855" s="202"/>
      <c r="D855" s="195" t="s">
        <v>336</v>
      </c>
      <c r="E855" s="203" t="s">
        <v>19</v>
      </c>
      <c r="F855" s="204" t="s">
        <v>2918</v>
      </c>
      <c r="G855" s="202"/>
      <c r="H855" s="205">
        <v>1.44</v>
      </c>
      <c r="I855" s="206"/>
      <c r="J855" s="202"/>
      <c r="K855" s="202"/>
      <c r="L855" s="207"/>
      <c r="M855" s="208"/>
      <c r="N855" s="209"/>
      <c r="O855" s="209"/>
      <c r="P855" s="209"/>
      <c r="Q855" s="209"/>
      <c r="R855" s="209"/>
      <c r="S855" s="209"/>
      <c r="T855" s="210"/>
      <c r="AT855" s="211" t="s">
        <v>336</v>
      </c>
      <c r="AU855" s="211" t="s">
        <v>87</v>
      </c>
      <c r="AV855" s="13" t="s">
        <v>87</v>
      </c>
      <c r="AW855" s="13" t="s">
        <v>37</v>
      </c>
      <c r="AX855" s="13" t="s">
        <v>76</v>
      </c>
      <c r="AY855" s="211" t="s">
        <v>324</v>
      </c>
    </row>
    <row r="856" spans="2:51" s="13" customFormat="1" ht="11.25">
      <c r="B856" s="201"/>
      <c r="C856" s="202"/>
      <c r="D856" s="195" t="s">
        <v>336</v>
      </c>
      <c r="E856" s="203" t="s">
        <v>19</v>
      </c>
      <c r="F856" s="204" t="s">
        <v>2919</v>
      </c>
      <c r="G856" s="202"/>
      <c r="H856" s="205">
        <v>4.76</v>
      </c>
      <c r="I856" s="206"/>
      <c r="J856" s="202"/>
      <c r="K856" s="202"/>
      <c r="L856" s="207"/>
      <c r="M856" s="208"/>
      <c r="N856" s="209"/>
      <c r="O856" s="209"/>
      <c r="P856" s="209"/>
      <c r="Q856" s="209"/>
      <c r="R856" s="209"/>
      <c r="S856" s="209"/>
      <c r="T856" s="210"/>
      <c r="AT856" s="211" t="s">
        <v>336</v>
      </c>
      <c r="AU856" s="211" t="s">
        <v>87</v>
      </c>
      <c r="AV856" s="13" t="s">
        <v>87</v>
      </c>
      <c r="AW856" s="13" t="s">
        <v>37</v>
      </c>
      <c r="AX856" s="13" t="s">
        <v>76</v>
      </c>
      <c r="AY856" s="211" t="s">
        <v>324</v>
      </c>
    </row>
    <row r="857" spans="2:51" s="13" customFormat="1" ht="11.25">
      <c r="B857" s="201"/>
      <c r="C857" s="202"/>
      <c r="D857" s="195" t="s">
        <v>336</v>
      </c>
      <c r="E857" s="203" t="s">
        <v>19</v>
      </c>
      <c r="F857" s="204" t="s">
        <v>2920</v>
      </c>
      <c r="G857" s="202"/>
      <c r="H857" s="205">
        <v>34.451000000000001</v>
      </c>
      <c r="I857" s="206"/>
      <c r="J857" s="202"/>
      <c r="K857" s="202"/>
      <c r="L857" s="207"/>
      <c r="M857" s="208"/>
      <c r="N857" s="209"/>
      <c r="O857" s="209"/>
      <c r="P857" s="209"/>
      <c r="Q857" s="209"/>
      <c r="R857" s="209"/>
      <c r="S857" s="209"/>
      <c r="T857" s="210"/>
      <c r="AT857" s="211" t="s">
        <v>336</v>
      </c>
      <c r="AU857" s="211" t="s">
        <v>87</v>
      </c>
      <c r="AV857" s="13" t="s">
        <v>87</v>
      </c>
      <c r="AW857" s="13" t="s">
        <v>37</v>
      </c>
      <c r="AX857" s="13" t="s">
        <v>76</v>
      </c>
      <c r="AY857" s="211" t="s">
        <v>324</v>
      </c>
    </row>
    <row r="858" spans="2:51" s="13" customFormat="1" ht="11.25">
      <c r="B858" s="201"/>
      <c r="C858" s="202"/>
      <c r="D858" s="195" t="s">
        <v>336</v>
      </c>
      <c r="E858" s="203" t="s">
        <v>19</v>
      </c>
      <c r="F858" s="204" t="s">
        <v>2921</v>
      </c>
      <c r="G858" s="202"/>
      <c r="H858" s="205">
        <v>0.17599999999999999</v>
      </c>
      <c r="I858" s="206"/>
      <c r="J858" s="202"/>
      <c r="K858" s="202"/>
      <c r="L858" s="207"/>
      <c r="M858" s="208"/>
      <c r="N858" s="209"/>
      <c r="O858" s="209"/>
      <c r="P858" s="209"/>
      <c r="Q858" s="209"/>
      <c r="R858" s="209"/>
      <c r="S858" s="209"/>
      <c r="T858" s="210"/>
      <c r="AT858" s="211" t="s">
        <v>336</v>
      </c>
      <c r="AU858" s="211" t="s">
        <v>87</v>
      </c>
      <c r="AV858" s="13" t="s">
        <v>87</v>
      </c>
      <c r="AW858" s="13" t="s">
        <v>37</v>
      </c>
      <c r="AX858" s="13" t="s">
        <v>76</v>
      </c>
      <c r="AY858" s="211" t="s">
        <v>324</v>
      </c>
    </row>
    <row r="859" spans="2:51" s="13" customFormat="1" ht="11.25">
      <c r="B859" s="201"/>
      <c r="C859" s="202"/>
      <c r="D859" s="195" t="s">
        <v>336</v>
      </c>
      <c r="E859" s="203" t="s">
        <v>19</v>
      </c>
      <c r="F859" s="204" t="s">
        <v>2922</v>
      </c>
      <c r="G859" s="202"/>
      <c r="H859" s="205">
        <v>6</v>
      </c>
      <c r="I859" s="206"/>
      <c r="J859" s="202"/>
      <c r="K859" s="202"/>
      <c r="L859" s="207"/>
      <c r="M859" s="208"/>
      <c r="N859" s="209"/>
      <c r="O859" s="209"/>
      <c r="P859" s="209"/>
      <c r="Q859" s="209"/>
      <c r="R859" s="209"/>
      <c r="S859" s="209"/>
      <c r="T859" s="210"/>
      <c r="AT859" s="211" t="s">
        <v>336</v>
      </c>
      <c r="AU859" s="211" t="s">
        <v>87</v>
      </c>
      <c r="AV859" s="13" t="s">
        <v>87</v>
      </c>
      <c r="AW859" s="13" t="s">
        <v>37</v>
      </c>
      <c r="AX859" s="13" t="s">
        <v>76</v>
      </c>
      <c r="AY859" s="211" t="s">
        <v>324</v>
      </c>
    </row>
    <row r="860" spans="2:51" s="16" customFormat="1" ht="11.25">
      <c r="B860" s="233"/>
      <c r="C860" s="234"/>
      <c r="D860" s="195" t="s">
        <v>336</v>
      </c>
      <c r="E860" s="235" t="s">
        <v>19</v>
      </c>
      <c r="F860" s="236" t="s">
        <v>550</v>
      </c>
      <c r="G860" s="234"/>
      <c r="H860" s="237">
        <v>291.52800000000002</v>
      </c>
      <c r="I860" s="238"/>
      <c r="J860" s="234"/>
      <c r="K860" s="234"/>
      <c r="L860" s="239"/>
      <c r="M860" s="240"/>
      <c r="N860" s="241"/>
      <c r="O860" s="241"/>
      <c r="P860" s="241"/>
      <c r="Q860" s="241"/>
      <c r="R860" s="241"/>
      <c r="S860" s="241"/>
      <c r="T860" s="242"/>
      <c r="AT860" s="243" t="s">
        <v>336</v>
      </c>
      <c r="AU860" s="243" t="s">
        <v>87</v>
      </c>
      <c r="AV860" s="16" t="s">
        <v>343</v>
      </c>
      <c r="AW860" s="16" t="s">
        <v>37</v>
      </c>
      <c r="AX860" s="16" t="s">
        <v>76</v>
      </c>
      <c r="AY860" s="243" t="s">
        <v>324</v>
      </c>
    </row>
    <row r="861" spans="2:51" s="15" customFormat="1" ht="11.25">
      <c r="B861" s="223"/>
      <c r="C861" s="224"/>
      <c r="D861" s="195" t="s">
        <v>336</v>
      </c>
      <c r="E861" s="225" t="s">
        <v>19</v>
      </c>
      <c r="F861" s="226" t="s">
        <v>2923</v>
      </c>
      <c r="G861" s="224"/>
      <c r="H861" s="225" t="s">
        <v>19</v>
      </c>
      <c r="I861" s="227"/>
      <c r="J861" s="224"/>
      <c r="K861" s="224"/>
      <c r="L861" s="228"/>
      <c r="M861" s="229"/>
      <c r="N861" s="230"/>
      <c r="O861" s="230"/>
      <c r="P861" s="230"/>
      <c r="Q861" s="230"/>
      <c r="R861" s="230"/>
      <c r="S861" s="230"/>
      <c r="T861" s="231"/>
      <c r="AT861" s="232" t="s">
        <v>336</v>
      </c>
      <c r="AU861" s="232" t="s">
        <v>87</v>
      </c>
      <c r="AV861" s="15" t="s">
        <v>84</v>
      </c>
      <c r="AW861" s="15" t="s">
        <v>37</v>
      </c>
      <c r="AX861" s="15" t="s">
        <v>76</v>
      </c>
      <c r="AY861" s="232" t="s">
        <v>324</v>
      </c>
    </row>
    <row r="862" spans="2:51" s="13" customFormat="1" ht="11.25">
      <c r="B862" s="201"/>
      <c r="C862" s="202"/>
      <c r="D862" s="195" t="s">
        <v>336</v>
      </c>
      <c r="E862" s="203" t="s">
        <v>19</v>
      </c>
      <c r="F862" s="204" t="s">
        <v>2924</v>
      </c>
      <c r="G862" s="202"/>
      <c r="H862" s="205">
        <v>75.239999999999995</v>
      </c>
      <c r="I862" s="206"/>
      <c r="J862" s="202"/>
      <c r="K862" s="202"/>
      <c r="L862" s="207"/>
      <c r="M862" s="208"/>
      <c r="N862" s="209"/>
      <c r="O862" s="209"/>
      <c r="P862" s="209"/>
      <c r="Q862" s="209"/>
      <c r="R862" s="209"/>
      <c r="S862" s="209"/>
      <c r="T862" s="210"/>
      <c r="AT862" s="211" t="s">
        <v>336</v>
      </c>
      <c r="AU862" s="211" t="s">
        <v>87</v>
      </c>
      <c r="AV862" s="13" t="s">
        <v>87</v>
      </c>
      <c r="AW862" s="13" t="s">
        <v>37</v>
      </c>
      <c r="AX862" s="13" t="s">
        <v>76</v>
      </c>
      <c r="AY862" s="211" t="s">
        <v>324</v>
      </c>
    </row>
    <row r="863" spans="2:51" s="13" customFormat="1" ht="11.25">
      <c r="B863" s="201"/>
      <c r="C863" s="202"/>
      <c r="D863" s="195" t="s">
        <v>336</v>
      </c>
      <c r="E863" s="203" t="s">
        <v>19</v>
      </c>
      <c r="F863" s="204" t="s">
        <v>2925</v>
      </c>
      <c r="G863" s="202"/>
      <c r="H863" s="205">
        <v>4.2</v>
      </c>
      <c r="I863" s="206"/>
      <c r="J863" s="202"/>
      <c r="K863" s="202"/>
      <c r="L863" s="207"/>
      <c r="M863" s="208"/>
      <c r="N863" s="209"/>
      <c r="O863" s="209"/>
      <c r="P863" s="209"/>
      <c r="Q863" s="209"/>
      <c r="R863" s="209"/>
      <c r="S863" s="209"/>
      <c r="T863" s="210"/>
      <c r="AT863" s="211" t="s">
        <v>336</v>
      </c>
      <c r="AU863" s="211" t="s">
        <v>87</v>
      </c>
      <c r="AV863" s="13" t="s">
        <v>87</v>
      </c>
      <c r="AW863" s="13" t="s">
        <v>37</v>
      </c>
      <c r="AX863" s="13" t="s">
        <v>76</v>
      </c>
      <c r="AY863" s="211" t="s">
        <v>324</v>
      </c>
    </row>
    <row r="864" spans="2:51" s="13" customFormat="1" ht="11.25">
      <c r="B864" s="201"/>
      <c r="C864" s="202"/>
      <c r="D864" s="195" t="s">
        <v>336</v>
      </c>
      <c r="E864" s="203" t="s">
        <v>19</v>
      </c>
      <c r="F864" s="204" t="s">
        <v>2926</v>
      </c>
      <c r="G864" s="202"/>
      <c r="H864" s="205">
        <v>43.024999999999999</v>
      </c>
      <c r="I864" s="206"/>
      <c r="J864" s="202"/>
      <c r="K864" s="202"/>
      <c r="L864" s="207"/>
      <c r="M864" s="208"/>
      <c r="N864" s="209"/>
      <c r="O864" s="209"/>
      <c r="P864" s="209"/>
      <c r="Q864" s="209"/>
      <c r="R864" s="209"/>
      <c r="S864" s="209"/>
      <c r="T864" s="210"/>
      <c r="AT864" s="211" t="s">
        <v>336</v>
      </c>
      <c r="AU864" s="211" t="s">
        <v>87</v>
      </c>
      <c r="AV864" s="13" t="s">
        <v>87</v>
      </c>
      <c r="AW864" s="13" t="s">
        <v>37</v>
      </c>
      <c r="AX864" s="13" t="s">
        <v>76</v>
      </c>
      <c r="AY864" s="211" t="s">
        <v>324</v>
      </c>
    </row>
    <row r="865" spans="2:51" s="13" customFormat="1" ht="11.25">
      <c r="B865" s="201"/>
      <c r="C865" s="202"/>
      <c r="D865" s="195" t="s">
        <v>336</v>
      </c>
      <c r="E865" s="203" t="s">
        <v>19</v>
      </c>
      <c r="F865" s="204" t="s">
        <v>2927</v>
      </c>
      <c r="G865" s="202"/>
      <c r="H865" s="205">
        <v>40.42</v>
      </c>
      <c r="I865" s="206"/>
      <c r="J865" s="202"/>
      <c r="K865" s="202"/>
      <c r="L865" s="207"/>
      <c r="M865" s="208"/>
      <c r="N865" s="209"/>
      <c r="O865" s="209"/>
      <c r="P865" s="209"/>
      <c r="Q865" s="209"/>
      <c r="R865" s="209"/>
      <c r="S865" s="209"/>
      <c r="T865" s="210"/>
      <c r="AT865" s="211" t="s">
        <v>336</v>
      </c>
      <c r="AU865" s="211" t="s">
        <v>87</v>
      </c>
      <c r="AV865" s="13" t="s">
        <v>87</v>
      </c>
      <c r="AW865" s="13" t="s">
        <v>37</v>
      </c>
      <c r="AX865" s="13" t="s">
        <v>76</v>
      </c>
      <c r="AY865" s="211" t="s">
        <v>324</v>
      </c>
    </row>
    <row r="866" spans="2:51" s="13" customFormat="1" ht="11.25">
      <c r="B866" s="201"/>
      <c r="C866" s="202"/>
      <c r="D866" s="195" t="s">
        <v>336</v>
      </c>
      <c r="E866" s="203" t="s">
        <v>19</v>
      </c>
      <c r="F866" s="204" t="s">
        <v>2928</v>
      </c>
      <c r="G866" s="202"/>
      <c r="H866" s="205">
        <v>1.353</v>
      </c>
      <c r="I866" s="206"/>
      <c r="J866" s="202"/>
      <c r="K866" s="202"/>
      <c r="L866" s="207"/>
      <c r="M866" s="208"/>
      <c r="N866" s="209"/>
      <c r="O866" s="209"/>
      <c r="P866" s="209"/>
      <c r="Q866" s="209"/>
      <c r="R866" s="209"/>
      <c r="S866" s="209"/>
      <c r="T866" s="210"/>
      <c r="AT866" s="211" t="s">
        <v>336</v>
      </c>
      <c r="AU866" s="211" t="s">
        <v>87</v>
      </c>
      <c r="AV866" s="13" t="s">
        <v>87</v>
      </c>
      <c r="AW866" s="13" t="s">
        <v>37</v>
      </c>
      <c r="AX866" s="13" t="s">
        <v>76</v>
      </c>
      <c r="AY866" s="211" t="s">
        <v>324</v>
      </c>
    </row>
    <row r="867" spans="2:51" s="13" customFormat="1" ht="11.25">
      <c r="B867" s="201"/>
      <c r="C867" s="202"/>
      <c r="D867" s="195" t="s">
        <v>336</v>
      </c>
      <c r="E867" s="203" t="s">
        <v>19</v>
      </c>
      <c r="F867" s="204" t="s">
        <v>2929</v>
      </c>
      <c r="G867" s="202"/>
      <c r="H867" s="205">
        <v>1.8560000000000001</v>
      </c>
      <c r="I867" s="206"/>
      <c r="J867" s="202"/>
      <c r="K867" s="202"/>
      <c r="L867" s="207"/>
      <c r="M867" s="208"/>
      <c r="N867" s="209"/>
      <c r="O867" s="209"/>
      <c r="P867" s="209"/>
      <c r="Q867" s="209"/>
      <c r="R867" s="209"/>
      <c r="S867" s="209"/>
      <c r="T867" s="210"/>
      <c r="AT867" s="211" t="s">
        <v>336</v>
      </c>
      <c r="AU867" s="211" t="s">
        <v>87</v>
      </c>
      <c r="AV867" s="13" t="s">
        <v>87</v>
      </c>
      <c r="AW867" s="13" t="s">
        <v>37</v>
      </c>
      <c r="AX867" s="13" t="s">
        <v>76</v>
      </c>
      <c r="AY867" s="211" t="s">
        <v>324</v>
      </c>
    </row>
    <row r="868" spans="2:51" s="13" customFormat="1" ht="11.25">
      <c r="B868" s="201"/>
      <c r="C868" s="202"/>
      <c r="D868" s="195" t="s">
        <v>336</v>
      </c>
      <c r="E868" s="203" t="s">
        <v>19</v>
      </c>
      <c r="F868" s="204" t="s">
        <v>2930</v>
      </c>
      <c r="G868" s="202"/>
      <c r="H868" s="205">
        <v>4.4820000000000002</v>
      </c>
      <c r="I868" s="206"/>
      <c r="J868" s="202"/>
      <c r="K868" s="202"/>
      <c r="L868" s="207"/>
      <c r="M868" s="208"/>
      <c r="N868" s="209"/>
      <c r="O868" s="209"/>
      <c r="P868" s="209"/>
      <c r="Q868" s="209"/>
      <c r="R868" s="209"/>
      <c r="S868" s="209"/>
      <c r="T868" s="210"/>
      <c r="AT868" s="211" t="s">
        <v>336</v>
      </c>
      <c r="AU868" s="211" t="s">
        <v>87</v>
      </c>
      <c r="AV868" s="13" t="s">
        <v>87</v>
      </c>
      <c r="AW868" s="13" t="s">
        <v>37</v>
      </c>
      <c r="AX868" s="13" t="s">
        <v>76</v>
      </c>
      <c r="AY868" s="211" t="s">
        <v>324</v>
      </c>
    </row>
    <row r="869" spans="2:51" s="13" customFormat="1" ht="11.25">
      <c r="B869" s="201"/>
      <c r="C869" s="202"/>
      <c r="D869" s="195" t="s">
        <v>336</v>
      </c>
      <c r="E869" s="203" t="s">
        <v>19</v>
      </c>
      <c r="F869" s="204" t="s">
        <v>2931</v>
      </c>
      <c r="G869" s="202"/>
      <c r="H869" s="205">
        <v>8.5999999999999993E-2</v>
      </c>
      <c r="I869" s="206"/>
      <c r="J869" s="202"/>
      <c r="K869" s="202"/>
      <c r="L869" s="207"/>
      <c r="M869" s="208"/>
      <c r="N869" s="209"/>
      <c r="O869" s="209"/>
      <c r="P869" s="209"/>
      <c r="Q869" s="209"/>
      <c r="R869" s="209"/>
      <c r="S869" s="209"/>
      <c r="T869" s="210"/>
      <c r="AT869" s="211" t="s">
        <v>336</v>
      </c>
      <c r="AU869" s="211" t="s">
        <v>87</v>
      </c>
      <c r="AV869" s="13" t="s">
        <v>87</v>
      </c>
      <c r="AW869" s="13" t="s">
        <v>37</v>
      </c>
      <c r="AX869" s="13" t="s">
        <v>76</v>
      </c>
      <c r="AY869" s="211" t="s">
        <v>324</v>
      </c>
    </row>
    <row r="870" spans="2:51" s="13" customFormat="1" ht="11.25">
      <c r="B870" s="201"/>
      <c r="C870" s="202"/>
      <c r="D870" s="195" t="s">
        <v>336</v>
      </c>
      <c r="E870" s="203" t="s">
        <v>19</v>
      </c>
      <c r="F870" s="204" t="s">
        <v>2932</v>
      </c>
      <c r="G870" s="202"/>
      <c r="H870" s="205">
        <v>15.037000000000001</v>
      </c>
      <c r="I870" s="206"/>
      <c r="J870" s="202"/>
      <c r="K870" s="202"/>
      <c r="L870" s="207"/>
      <c r="M870" s="208"/>
      <c r="N870" s="209"/>
      <c r="O870" s="209"/>
      <c r="P870" s="209"/>
      <c r="Q870" s="209"/>
      <c r="R870" s="209"/>
      <c r="S870" s="209"/>
      <c r="T870" s="210"/>
      <c r="AT870" s="211" t="s">
        <v>336</v>
      </c>
      <c r="AU870" s="211" t="s">
        <v>87</v>
      </c>
      <c r="AV870" s="13" t="s">
        <v>87</v>
      </c>
      <c r="AW870" s="13" t="s">
        <v>37</v>
      </c>
      <c r="AX870" s="13" t="s">
        <v>76</v>
      </c>
      <c r="AY870" s="211" t="s">
        <v>324</v>
      </c>
    </row>
    <row r="871" spans="2:51" s="13" customFormat="1" ht="11.25">
      <c r="B871" s="201"/>
      <c r="C871" s="202"/>
      <c r="D871" s="195" t="s">
        <v>336</v>
      </c>
      <c r="E871" s="203" t="s">
        <v>19</v>
      </c>
      <c r="F871" s="204" t="s">
        <v>2933</v>
      </c>
      <c r="G871" s="202"/>
      <c r="H871" s="205">
        <v>17.922000000000001</v>
      </c>
      <c r="I871" s="206"/>
      <c r="J871" s="202"/>
      <c r="K871" s="202"/>
      <c r="L871" s="207"/>
      <c r="M871" s="208"/>
      <c r="N871" s="209"/>
      <c r="O871" s="209"/>
      <c r="P871" s="209"/>
      <c r="Q871" s="209"/>
      <c r="R871" s="209"/>
      <c r="S871" s="209"/>
      <c r="T871" s="210"/>
      <c r="AT871" s="211" t="s">
        <v>336</v>
      </c>
      <c r="AU871" s="211" t="s">
        <v>87</v>
      </c>
      <c r="AV871" s="13" t="s">
        <v>87</v>
      </c>
      <c r="AW871" s="13" t="s">
        <v>37</v>
      </c>
      <c r="AX871" s="13" t="s">
        <v>76</v>
      </c>
      <c r="AY871" s="211" t="s">
        <v>324</v>
      </c>
    </row>
    <row r="872" spans="2:51" s="13" customFormat="1" ht="11.25">
      <c r="B872" s="201"/>
      <c r="C872" s="202"/>
      <c r="D872" s="195" t="s">
        <v>336</v>
      </c>
      <c r="E872" s="203" t="s">
        <v>19</v>
      </c>
      <c r="F872" s="204" t="s">
        <v>2934</v>
      </c>
      <c r="G872" s="202"/>
      <c r="H872" s="205">
        <v>5.056</v>
      </c>
      <c r="I872" s="206"/>
      <c r="J872" s="202"/>
      <c r="K872" s="202"/>
      <c r="L872" s="207"/>
      <c r="M872" s="208"/>
      <c r="N872" s="209"/>
      <c r="O872" s="209"/>
      <c r="P872" s="209"/>
      <c r="Q872" s="209"/>
      <c r="R872" s="209"/>
      <c r="S872" s="209"/>
      <c r="T872" s="210"/>
      <c r="AT872" s="211" t="s">
        <v>336</v>
      </c>
      <c r="AU872" s="211" t="s">
        <v>87</v>
      </c>
      <c r="AV872" s="13" t="s">
        <v>87</v>
      </c>
      <c r="AW872" s="13" t="s">
        <v>37</v>
      </c>
      <c r="AX872" s="13" t="s">
        <v>76</v>
      </c>
      <c r="AY872" s="211" t="s">
        <v>324</v>
      </c>
    </row>
    <row r="873" spans="2:51" s="13" customFormat="1" ht="11.25">
      <c r="B873" s="201"/>
      <c r="C873" s="202"/>
      <c r="D873" s="195" t="s">
        <v>336</v>
      </c>
      <c r="E873" s="203" t="s">
        <v>19</v>
      </c>
      <c r="F873" s="204" t="s">
        <v>2935</v>
      </c>
      <c r="G873" s="202"/>
      <c r="H873" s="205">
        <v>1.488</v>
      </c>
      <c r="I873" s="206"/>
      <c r="J873" s="202"/>
      <c r="K873" s="202"/>
      <c r="L873" s="207"/>
      <c r="M873" s="208"/>
      <c r="N873" s="209"/>
      <c r="O873" s="209"/>
      <c r="P873" s="209"/>
      <c r="Q873" s="209"/>
      <c r="R873" s="209"/>
      <c r="S873" s="209"/>
      <c r="T873" s="210"/>
      <c r="AT873" s="211" t="s">
        <v>336</v>
      </c>
      <c r="AU873" s="211" t="s">
        <v>87</v>
      </c>
      <c r="AV873" s="13" t="s">
        <v>87</v>
      </c>
      <c r="AW873" s="13" t="s">
        <v>37</v>
      </c>
      <c r="AX873" s="13" t="s">
        <v>76</v>
      </c>
      <c r="AY873" s="211" t="s">
        <v>324</v>
      </c>
    </row>
    <row r="874" spans="2:51" s="13" customFormat="1" ht="11.25">
      <c r="B874" s="201"/>
      <c r="C874" s="202"/>
      <c r="D874" s="195" t="s">
        <v>336</v>
      </c>
      <c r="E874" s="203" t="s">
        <v>19</v>
      </c>
      <c r="F874" s="204" t="s">
        <v>2936</v>
      </c>
      <c r="G874" s="202"/>
      <c r="H874" s="205">
        <v>5.5339999999999998</v>
      </c>
      <c r="I874" s="206"/>
      <c r="J874" s="202"/>
      <c r="K874" s="202"/>
      <c r="L874" s="207"/>
      <c r="M874" s="208"/>
      <c r="N874" s="209"/>
      <c r="O874" s="209"/>
      <c r="P874" s="209"/>
      <c r="Q874" s="209"/>
      <c r="R874" s="209"/>
      <c r="S874" s="209"/>
      <c r="T874" s="210"/>
      <c r="AT874" s="211" t="s">
        <v>336</v>
      </c>
      <c r="AU874" s="211" t="s">
        <v>87</v>
      </c>
      <c r="AV874" s="13" t="s">
        <v>87</v>
      </c>
      <c r="AW874" s="13" t="s">
        <v>37</v>
      </c>
      <c r="AX874" s="13" t="s">
        <v>76</v>
      </c>
      <c r="AY874" s="211" t="s">
        <v>324</v>
      </c>
    </row>
    <row r="875" spans="2:51" s="13" customFormat="1" ht="11.25">
      <c r="B875" s="201"/>
      <c r="C875" s="202"/>
      <c r="D875" s="195" t="s">
        <v>336</v>
      </c>
      <c r="E875" s="203" t="s">
        <v>19</v>
      </c>
      <c r="F875" s="204" t="s">
        <v>2937</v>
      </c>
      <c r="G875" s="202"/>
      <c r="H875" s="205">
        <v>0.44</v>
      </c>
      <c r="I875" s="206"/>
      <c r="J875" s="202"/>
      <c r="K875" s="202"/>
      <c r="L875" s="207"/>
      <c r="M875" s="208"/>
      <c r="N875" s="209"/>
      <c r="O875" s="209"/>
      <c r="P875" s="209"/>
      <c r="Q875" s="209"/>
      <c r="R875" s="209"/>
      <c r="S875" s="209"/>
      <c r="T875" s="210"/>
      <c r="AT875" s="211" t="s">
        <v>336</v>
      </c>
      <c r="AU875" s="211" t="s">
        <v>87</v>
      </c>
      <c r="AV875" s="13" t="s">
        <v>87</v>
      </c>
      <c r="AW875" s="13" t="s">
        <v>37</v>
      </c>
      <c r="AX875" s="13" t="s">
        <v>76</v>
      </c>
      <c r="AY875" s="211" t="s">
        <v>324</v>
      </c>
    </row>
    <row r="876" spans="2:51" s="13" customFormat="1" ht="11.25">
      <c r="B876" s="201"/>
      <c r="C876" s="202"/>
      <c r="D876" s="195" t="s">
        <v>336</v>
      </c>
      <c r="E876" s="203" t="s">
        <v>19</v>
      </c>
      <c r="F876" s="204" t="s">
        <v>2938</v>
      </c>
      <c r="G876" s="202"/>
      <c r="H876" s="205">
        <v>8.2149999999999999</v>
      </c>
      <c r="I876" s="206"/>
      <c r="J876" s="202"/>
      <c r="K876" s="202"/>
      <c r="L876" s="207"/>
      <c r="M876" s="208"/>
      <c r="N876" s="209"/>
      <c r="O876" s="209"/>
      <c r="P876" s="209"/>
      <c r="Q876" s="209"/>
      <c r="R876" s="209"/>
      <c r="S876" s="209"/>
      <c r="T876" s="210"/>
      <c r="AT876" s="211" t="s">
        <v>336</v>
      </c>
      <c r="AU876" s="211" t="s">
        <v>87</v>
      </c>
      <c r="AV876" s="13" t="s">
        <v>87</v>
      </c>
      <c r="AW876" s="13" t="s">
        <v>37</v>
      </c>
      <c r="AX876" s="13" t="s">
        <v>76</v>
      </c>
      <c r="AY876" s="211" t="s">
        <v>324</v>
      </c>
    </row>
    <row r="877" spans="2:51" s="16" customFormat="1" ht="11.25">
      <c r="B877" s="233"/>
      <c r="C877" s="234"/>
      <c r="D877" s="195" t="s">
        <v>336</v>
      </c>
      <c r="E877" s="235" t="s">
        <v>19</v>
      </c>
      <c r="F877" s="236" t="s">
        <v>550</v>
      </c>
      <c r="G877" s="234"/>
      <c r="H877" s="237">
        <v>224.35400000000001</v>
      </c>
      <c r="I877" s="238"/>
      <c r="J877" s="234"/>
      <c r="K877" s="234"/>
      <c r="L877" s="239"/>
      <c r="M877" s="240"/>
      <c r="N877" s="241"/>
      <c r="O877" s="241"/>
      <c r="P877" s="241"/>
      <c r="Q877" s="241"/>
      <c r="R877" s="241"/>
      <c r="S877" s="241"/>
      <c r="T877" s="242"/>
      <c r="AT877" s="243" t="s">
        <v>336</v>
      </c>
      <c r="AU877" s="243" t="s">
        <v>87</v>
      </c>
      <c r="AV877" s="16" t="s">
        <v>343</v>
      </c>
      <c r="AW877" s="16" t="s">
        <v>37</v>
      </c>
      <c r="AX877" s="16" t="s">
        <v>76</v>
      </c>
      <c r="AY877" s="243" t="s">
        <v>324</v>
      </c>
    </row>
    <row r="878" spans="2:51" s="15" customFormat="1" ht="11.25">
      <c r="B878" s="223"/>
      <c r="C878" s="224"/>
      <c r="D878" s="195" t="s">
        <v>336</v>
      </c>
      <c r="E878" s="225" t="s">
        <v>19</v>
      </c>
      <c r="F878" s="226" t="s">
        <v>2939</v>
      </c>
      <c r="G878" s="224"/>
      <c r="H878" s="225" t="s">
        <v>19</v>
      </c>
      <c r="I878" s="227"/>
      <c r="J878" s="224"/>
      <c r="K878" s="224"/>
      <c r="L878" s="228"/>
      <c r="M878" s="229"/>
      <c r="N878" s="230"/>
      <c r="O878" s="230"/>
      <c r="P878" s="230"/>
      <c r="Q878" s="230"/>
      <c r="R878" s="230"/>
      <c r="S878" s="230"/>
      <c r="T878" s="231"/>
      <c r="AT878" s="232" t="s">
        <v>336</v>
      </c>
      <c r="AU878" s="232" t="s">
        <v>87</v>
      </c>
      <c r="AV878" s="15" t="s">
        <v>84</v>
      </c>
      <c r="AW878" s="15" t="s">
        <v>37</v>
      </c>
      <c r="AX878" s="15" t="s">
        <v>76</v>
      </c>
      <c r="AY878" s="232" t="s">
        <v>324</v>
      </c>
    </row>
    <row r="879" spans="2:51" s="13" customFormat="1" ht="11.25">
      <c r="B879" s="201"/>
      <c r="C879" s="202"/>
      <c r="D879" s="195" t="s">
        <v>336</v>
      </c>
      <c r="E879" s="203" t="s">
        <v>19</v>
      </c>
      <c r="F879" s="204" t="s">
        <v>2940</v>
      </c>
      <c r="G879" s="202"/>
      <c r="H879" s="205">
        <v>72.712999999999994</v>
      </c>
      <c r="I879" s="206"/>
      <c r="J879" s="202"/>
      <c r="K879" s="202"/>
      <c r="L879" s="207"/>
      <c r="M879" s="208"/>
      <c r="N879" s="209"/>
      <c r="O879" s="209"/>
      <c r="P879" s="209"/>
      <c r="Q879" s="209"/>
      <c r="R879" s="209"/>
      <c r="S879" s="209"/>
      <c r="T879" s="210"/>
      <c r="AT879" s="211" t="s">
        <v>336</v>
      </c>
      <c r="AU879" s="211" t="s">
        <v>87</v>
      </c>
      <c r="AV879" s="13" t="s">
        <v>87</v>
      </c>
      <c r="AW879" s="13" t="s">
        <v>37</v>
      </c>
      <c r="AX879" s="13" t="s">
        <v>76</v>
      </c>
      <c r="AY879" s="211" t="s">
        <v>324</v>
      </c>
    </row>
    <row r="880" spans="2:51" s="13" customFormat="1" ht="11.25">
      <c r="B880" s="201"/>
      <c r="C880" s="202"/>
      <c r="D880" s="195" t="s">
        <v>336</v>
      </c>
      <c r="E880" s="203" t="s">
        <v>19</v>
      </c>
      <c r="F880" s="204" t="s">
        <v>2941</v>
      </c>
      <c r="G880" s="202"/>
      <c r="H880" s="205">
        <v>5.2220000000000004</v>
      </c>
      <c r="I880" s="206"/>
      <c r="J880" s="202"/>
      <c r="K880" s="202"/>
      <c r="L880" s="207"/>
      <c r="M880" s="208"/>
      <c r="N880" s="209"/>
      <c r="O880" s="209"/>
      <c r="P880" s="209"/>
      <c r="Q880" s="209"/>
      <c r="R880" s="209"/>
      <c r="S880" s="209"/>
      <c r="T880" s="210"/>
      <c r="AT880" s="211" t="s">
        <v>336</v>
      </c>
      <c r="AU880" s="211" t="s">
        <v>87</v>
      </c>
      <c r="AV880" s="13" t="s">
        <v>87</v>
      </c>
      <c r="AW880" s="13" t="s">
        <v>37</v>
      </c>
      <c r="AX880" s="13" t="s">
        <v>76</v>
      </c>
      <c r="AY880" s="211" t="s">
        <v>324</v>
      </c>
    </row>
    <row r="881" spans="2:51" s="13" customFormat="1" ht="11.25">
      <c r="B881" s="201"/>
      <c r="C881" s="202"/>
      <c r="D881" s="195" t="s">
        <v>336</v>
      </c>
      <c r="E881" s="203" t="s">
        <v>19</v>
      </c>
      <c r="F881" s="204" t="s">
        <v>2942</v>
      </c>
      <c r="G881" s="202"/>
      <c r="H881" s="205">
        <v>5.3680000000000003</v>
      </c>
      <c r="I881" s="206"/>
      <c r="J881" s="202"/>
      <c r="K881" s="202"/>
      <c r="L881" s="207"/>
      <c r="M881" s="208"/>
      <c r="N881" s="209"/>
      <c r="O881" s="209"/>
      <c r="P881" s="209"/>
      <c r="Q881" s="209"/>
      <c r="R881" s="209"/>
      <c r="S881" s="209"/>
      <c r="T881" s="210"/>
      <c r="AT881" s="211" t="s">
        <v>336</v>
      </c>
      <c r="AU881" s="211" t="s">
        <v>87</v>
      </c>
      <c r="AV881" s="13" t="s">
        <v>87</v>
      </c>
      <c r="AW881" s="13" t="s">
        <v>37</v>
      </c>
      <c r="AX881" s="13" t="s">
        <v>76</v>
      </c>
      <c r="AY881" s="211" t="s">
        <v>324</v>
      </c>
    </row>
    <row r="882" spans="2:51" s="13" customFormat="1" ht="11.25">
      <c r="B882" s="201"/>
      <c r="C882" s="202"/>
      <c r="D882" s="195" t="s">
        <v>336</v>
      </c>
      <c r="E882" s="203" t="s">
        <v>19</v>
      </c>
      <c r="F882" s="204" t="s">
        <v>2943</v>
      </c>
      <c r="G882" s="202"/>
      <c r="H882" s="205">
        <v>43.582999999999998</v>
      </c>
      <c r="I882" s="206"/>
      <c r="J882" s="202"/>
      <c r="K882" s="202"/>
      <c r="L882" s="207"/>
      <c r="M882" s="208"/>
      <c r="N882" s="209"/>
      <c r="O882" s="209"/>
      <c r="P882" s="209"/>
      <c r="Q882" s="209"/>
      <c r="R882" s="209"/>
      <c r="S882" s="209"/>
      <c r="T882" s="210"/>
      <c r="AT882" s="211" t="s">
        <v>336</v>
      </c>
      <c r="AU882" s="211" t="s">
        <v>87</v>
      </c>
      <c r="AV882" s="13" t="s">
        <v>87</v>
      </c>
      <c r="AW882" s="13" t="s">
        <v>37</v>
      </c>
      <c r="AX882" s="13" t="s">
        <v>76</v>
      </c>
      <c r="AY882" s="211" t="s">
        <v>324</v>
      </c>
    </row>
    <row r="883" spans="2:51" s="13" customFormat="1" ht="11.25">
      <c r="B883" s="201"/>
      <c r="C883" s="202"/>
      <c r="D883" s="195" t="s">
        <v>336</v>
      </c>
      <c r="E883" s="203" t="s">
        <v>19</v>
      </c>
      <c r="F883" s="204" t="s">
        <v>2944</v>
      </c>
      <c r="G883" s="202"/>
      <c r="H883" s="205">
        <v>43.03</v>
      </c>
      <c r="I883" s="206"/>
      <c r="J883" s="202"/>
      <c r="K883" s="202"/>
      <c r="L883" s="207"/>
      <c r="M883" s="208"/>
      <c r="N883" s="209"/>
      <c r="O883" s="209"/>
      <c r="P883" s="209"/>
      <c r="Q883" s="209"/>
      <c r="R883" s="209"/>
      <c r="S883" s="209"/>
      <c r="T883" s="210"/>
      <c r="AT883" s="211" t="s">
        <v>336</v>
      </c>
      <c r="AU883" s="211" t="s">
        <v>87</v>
      </c>
      <c r="AV883" s="13" t="s">
        <v>87</v>
      </c>
      <c r="AW883" s="13" t="s">
        <v>37</v>
      </c>
      <c r="AX883" s="13" t="s">
        <v>76</v>
      </c>
      <c r="AY883" s="211" t="s">
        <v>324</v>
      </c>
    </row>
    <row r="884" spans="2:51" s="13" customFormat="1" ht="11.25">
      <c r="B884" s="201"/>
      <c r="C884" s="202"/>
      <c r="D884" s="195" t="s">
        <v>336</v>
      </c>
      <c r="E884" s="203" t="s">
        <v>19</v>
      </c>
      <c r="F884" s="204" t="s">
        <v>2945</v>
      </c>
      <c r="G884" s="202"/>
      <c r="H884" s="205">
        <v>11.538</v>
      </c>
      <c r="I884" s="206"/>
      <c r="J884" s="202"/>
      <c r="K884" s="202"/>
      <c r="L884" s="207"/>
      <c r="M884" s="208"/>
      <c r="N884" s="209"/>
      <c r="O884" s="209"/>
      <c r="P884" s="209"/>
      <c r="Q884" s="209"/>
      <c r="R884" s="209"/>
      <c r="S884" s="209"/>
      <c r="T884" s="210"/>
      <c r="AT884" s="211" t="s">
        <v>336</v>
      </c>
      <c r="AU884" s="211" t="s">
        <v>87</v>
      </c>
      <c r="AV884" s="13" t="s">
        <v>87</v>
      </c>
      <c r="AW884" s="13" t="s">
        <v>37</v>
      </c>
      <c r="AX884" s="13" t="s">
        <v>76</v>
      </c>
      <c r="AY884" s="211" t="s">
        <v>324</v>
      </c>
    </row>
    <row r="885" spans="2:51" s="13" customFormat="1" ht="11.25">
      <c r="B885" s="201"/>
      <c r="C885" s="202"/>
      <c r="D885" s="195" t="s">
        <v>336</v>
      </c>
      <c r="E885" s="203" t="s">
        <v>19</v>
      </c>
      <c r="F885" s="204" t="s">
        <v>2946</v>
      </c>
      <c r="G885" s="202"/>
      <c r="H885" s="205">
        <v>7.3529999999999998</v>
      </c>
      <c r="I885" s="206"/>
      <c r="J885" s="202"/>
      <c r="K885" s="202"/>
      <c r="L885" s="207"/>
      <c r="M885" s="208"/>
      <c r="N885" s="209"/>
      <c r="O885" s="209"/>
      <c r="P885" s="209"/>
      <c r="Q885" s="209"/>
      <c r="R885" s="209"/>
      <c r="S885" s="209"/>
      <c r="T885" s="210"/>
      <c r="AT885" s="211" t="s">
        <v>336</v>
      </c>
      <c r="AU885" s="211" t="s">
        <v>87</v>
      </c>
      <c r="AV885" s="13" t="s">
        <v>87</v>
      </c>
      <c r="AW885" s="13" t="s">
        <v>37</v>
      </c>
      <c r="AX885" s="13" t="s">
        <v>76</v>
      </c>
      <c r="AY885" s="211" t="s">
        <v>324</v>
      </c>
    </row>
    <row r="886" spans="2:51" s="13" customFormat="1" ht="11.25">
      <c r="B886" s="201"/>
      <c r="C886" s="202"/>
      <c r="D886" s="195" t="s">
        <v>336</v>
      </c>
      <c r="E886" s="203" t="s">
        <v>19</v>
      </c>
      <c r="F886" s="204" t="s">
        <v>2947</v>
      </c>
      <c r="G886" s="202"/>
      <c r="H886" s="205">
        <v>2.0169999999999999</v>
      </c>
      <c r="I886" s="206"/>
      <c r="J886" s="202"/>
      <c r="K886" s="202"/>
      <c r="L886" s="207"/>
      <c r="M886" s="208"/>
      <c r="N886" s="209"/>
      <c r="O886" s="209"/>
      <c r="P886" s="209"/>
      <c r="Q886" s="209"/>
      <c r="R886" s="209"/>
      <c r="S886" s="209"/>
      <c r="T886" s="210"/>
      <c r="AT886" s="211" t="s">
        <v>336</v>
      </c>
      <c r="AU886" s="211" t="s">
        <v>87</v>
      </c>
      <c r="AV886" s="13" t="s">
        <v>87</v>
      </c>
      <c r="AW886" s="13" t="s">
        <v>37</v>
      </c>
      <c r="AX886" s="13" t="s">
        <v>76</v>
      </c>
      <c r="AY886" s="211" t="s">
        <v>324</v>
      </c>
    </row>
    <row r="887" spans="2:51" s="13" customFormat="1" ht="11.25">
      <c r="B887" s="201"/>
      <c r="C887" s="202"/>
      <c r="D887" s="195" t="s">
        <v>336</v>
      </c>
      <c r="E887" s="203" t="s">
        <v>19</v>
      </c>
      <c r="F887" s="204" t="s">
        <v>2948</v>
      </c>
      <c r="G887" s="202"/>
      <c r="H887" s="205">
        <v>0.67700000000000005</v>
      </c>
      <c r="I887" s="206"/>
      <c r="J887" s="202"/>
      <c r="K887" s="202"/>
      <c r="L887" s="207"/>
      <c r="M887" s="208"/>
      <c r="N887" s="209"/>
      <c r="O887" s="209"/>
      <c r="P887" s="209"/>
      <c r="Q887" s="209"/>
      <c r="R887" s="209"/>
      <c r="S887" s="209"/>
      <c r="T887" s="210"/>
      <c r="AT887" s="211" t="s">
        <v>336</v>
      </c>
      <c r="AU887" s="211" t="s">
        <v>87</v>
      </c>
      <c r="AV887" s="13" t="s">
        <v>87</v>
      </c>
      <c r="AW887" s="13" t="s">
        <v>37</v>
      </c>
      <c r="AX887" s="13" t="s">
        <v>76</v>
      </c>
      <c r="AY887" s="211" t="s">
        <v>324</v>
      </c>
    </row>
    <row r="888" spans="2:51" s="13" customFormat="1" ht="11.25">
      <c r="B888" s="201"/>
      <c r="C888" s="202"/>
      <c r="D888" s="195" t="s">
        <v>336</v>
      </c>
      <c r="E888" s="203" t="s">
        <v>19</v>
      </c>
      <c r="F888" s="204" t="s">
        <v>2949</v>
      </c>
      <c r="G888" s="202"/>
      <c r="H888" s="205">
        <v>0.55900000000000005</v>
      </c>
      <c r="I888" s="206"/>
      <c r="J888" s="202"/>
      <c r="K888" s="202"/>
      <c r="L888" s="207"/>
      <c r="M888" s="208"/>
      <c r="N888" s="209"/>
      <c r="O888" s="209"/>
      <c r="P888" s="209"/>
      <c r="Q888" s="209"/>
      <c r="R888" s="209"/>
      <c r="S888" s="209"/>
      <c r="T888" s="210"/>
      <c r="AT888" s="211" t="s">
        <v>336</v>
      </c>
      <c r="AU888" s="211" t="s">
        <v>87</v>
      </c>
      <c r="AV888" s="13" t="s">
        <v>87</v>
      </c>
      <c r="AW888" s="13" t="s">
        <v>37</v>
      </c>
      <c r="AX888" s="13" t="s">
        <v>76</v>
      </c>
      <c r="AY888" s="211" t="s">
        <v>324</v>
      </c>
    </row>
    <row r="889" spans="2:51" s="13" customFormat="1" ht="11.25">
      <c r="B889" s="201"/>
      <c r="C889" s="202"/>
      <c r="D889" s="195" t="s">
        <v>336</v>
      </c>
      <c r="E889" s="203" t="s">
        <v>19</v>
      </c>
      <c r="F889" s="204" t="s">
        <v>2950</v>
      </c>
      <c r="G889" s="202"/>
      <c r="H889" s="205">
        <v>9.4E-2</v>
      </c>
      <c r="I889" s="206"/>
      <c r="J889" s="202"/>
      <c r="K889" s="202"/>
      <c r="L889" s="207"/>
      <c r="M889" s="208"/>
      <c r="N889" s="209"/>
      <c r="O889" s="209"/>
      <c r="P889" s="209"/>
      <c r="Q889" s="209"/>
      <c r="R889" s="209"/>
      <c r="S889" s="209"/>
      <c r="T889" s="210"/>
      <c r="AT889" s="211" t="s">
        <v>336</v>
      </c>
      <c r="AU889" s="211" t="s">
        <v>87</v>
      </c>
      <c r="AV889" s="13" t="s">
        <v>87</v>
      </c>
      <c r="AW889" s="13" t="s">
        <v>37</v>
      </c>
      <c r="AX889" s="13" t="s">
        <v>76</v>
      </c>
      <c r="AY889" s="211" t="s">
        <v>324</v>
      </c>
    </row>
    <row r="890" spans="2:51" s="13" customFormat="1" ht="11.25">
      <c r="B890" s="201"/>
      <c r="C890" s="202"/>
      <c r="D890" s="195" t="s">
        <v>336</v>
      </c>
      <c r="E890" s="203" t="s">
        <v>19</v>
      </c>
      <c r="F890" s="204" t="s">
        <v>2951</v>
      </c>
      <c r="G890" s="202"/>
      <c r="H890" s="205">
        <v>5.76</v>
      </c>
      <c r="I890" s="206"/>
      <c r="J890" s="202"/>
      <c r="K890" s="202"/>
      <c r="L890" s="207"/>
      <c r="M890" s="208"/>
      <c r="N890" s="209"/>
      <c r="O890" s="209"/>
      <c r="P890" s="209"/>
      <c r="Q890" s="209"/>
      <c r="R890" s="209"/>
      <c r="S890" s="209"/>
      <c r="T890" s="210"/>
      <c r="AT890" s="211" t="s">
        <v>336</v>
      </c>
      <c r="AU890" s="211" t="s">
        <v>87</v>
      </c>
      <c r="AV890" s="13" t="s">
        <v>87</v>
      </c>
      <c r="AW890" s="13" t="s">
        <v>37</v>
      </c>
      <c r="AX890" s="13" t="s">
        <v>76</v>
      </c>
      <c r="AY890" s="211" t="s">
        <v>324</v>
      </c>
    </row>
    <row r="891" spans="2:51" s="13" customFormat="1" ht="11.25">
      <c r="B891" s="201"/>
      <c r="C891" s="202"/>
      <c r="D891" s="195" t="s">
        <v>336</v>
      </c>
      <c r="E891" s="203" t="s">
        <v>19</v>
      </c>
      <c r="F891" s="204" t="s">
        <v>2937</v>
      </c>
      <c r="G891" s="202"/>
      <c r="H891" s="205">
        <v>0.44</v>
      </c>
      <c r="I891" s="206"/>
      <c r="J891" s="202"/>
      <c r="K891" s="202"/>
      <c r="L891" s="207"/>
      <c r="M891" s="208"/>
      <c r="N891" s="209"/>
      <c r="O891" s="209"/>
      <c r="P891" s="209"/>
      <c r="Q891" s="209"/>
      <c r="R891" s="209"/>
      <c r="S891" s="209"/>
      <c r="T891" s="210"/>
      <c r="AT891" s="211" t="s">
        <v>336</v>
      </c>
      <c r="AU891" s="211" t="s">
        <v>87</v>
      </c>
      <c r="AV891" s="13" t="s">
        <v>87</v>
      </c>
      <c r="AW891" s="13" t="s">
        <v>37</v>
      </c>
      <c r="AX891" s="13" t="s">
        <v>76</v>
      </c>
      <c r="AY891" s="211" t="s">
        <v>324</v>
      </c>
    </row>
    <row r="892" spans="2:51" s="16" customFormat="1" ht="11.25">
      <c r="B892" s="233"/>
      <c r="C892" s="234"/>
      <c r="D892" s="195" t="s">
        <v>336</v>
      </c>
      <c r="E892" s="235" t="s">
        <v>19</v>
      </c>
      <c r="F892" s="236" t="s">
        <v>550</v>
      </c>
      <c r="G892" s="234"/>
      <c r="H892" s="237">
        <v>198.35400000000001</v>
      </c>
      <c r="I892" s="238"/>
      <c r="J892" s="234"/>
      <c r="K892" s="234"/>
      <c r="L892" s="239"/>
      <c r="M892" s="240"/>
      <c r="N892" s="241"/>
      <c r="O892" s="241"/>
      <c r="P892" s="241"/>
      <c r="Q892" s="241"/>
      <c r="R892" s="241"/>
      <c r="S892" s="241"/>
      <c r="T892" s="242"/>
      <c r="AT892" s="243" t="s">
        <v>336</v>
      </c>
      <c r="AU892" s="243" t="s">
        <v>87</v>
      </c>
      <c r="AV892" s="16" t="s">
        <v>343</v>
      </c>
      <c r="AW892" s="16" t="s">
        <v>37</v>
      </c>
      <c r="AX892" s="16" t="s">
        <v>76</v>
      </c>
      <c r="AY892" s="243" t="s">
        <v>324</v>
      </c>
    </row>
    <row r="893" spans="2:51" s="15" customFormat="1" ht="11.25">
      <c r="B893" s="223"/>
      <c r="C893" s="224"/>
      <c r="D893" s="195" t="s">
        <v>336</v>
      </c>
      <c r="E893" s="225" t="s">
        <v>19</v>
      </c>
      <c r="F893" s="226" t="s">
        <v>2952</v>
      </c>
      <c r="G893" s="224"/>
      <c r="H893" s="225" t="s">
        <v>19</v>
      </c>
      <c r="I893" s="227"/>
      <c r="J893" s="224"/>
      <c r="K893" s="224"/>
      <c r="L893" s="228"/>
      <c r="M893" s="229"/>
      <c r="N893" s="230"/>
      <c r="O893" s="230"/>
      <c r="P893" s="230"/>
      <c r="Q893" s="230"/>
      <c r="R893" s="230"/>
      <c r="S893" s="230"/>
      <c r="T893" s="231"/>
      <c r="AT893" s="232" t="s">
        <v>336</v>
      </c>
      <c r="AU893" s="232" t="s">
        <v>87</v>
      </c>
      <c r="AV893" s="15" t="s">
        <v>84</v>
      </c>
      <c r="AW893" s="15" t="s">
        <v>37</v>
      </c>
      <c r="AX893" s="15" t="s">
        <v>76</v>
      </c>
      <c r="AY893" s="232" t="s">
        <v>324</v>
      </c>
    </row>
    <row r="894" spans="2:51" s="13" customFormat="1" ht="11.25">
      <c r="B894" s="201"/>
      <c r="C894" s="202"/>
      <c r="D894" s="195" t="s">
        <v>336</v>
      </c>
      <c r="E894" s="203" t="s">
        <v>19</v>
      </c>
      <c r="F894" s="204" t="s">
        <v>2953</v>
      </c>
      <c r="G894" s="202"/>
      <c r="H894" s="205">
        <v>9.2530000000000001</v>
      </c>
      <c r="I894" s="206"/>
      <c r="J894" s="202"/>
      <c r="K894" s="202"/>
      <c r="L894" s="207"/>
      <c r="M894" s="208"/>
      <c r="N894" s="209"/>
      <c r="O894" s="209"/>
      <c r="P894" s="209"/>
      <c r="Q894" s="209"/>
      <c r="R894" s="209"/>
      <c r="S894" s="209"/>
      <c r="T894" s="210"/>
      <c r="AT894" s="211" t="s">
        <v>336</v>
      </c>
      <c r="AU894" s="211" t="s">
        <v>87</v>
      </c>
      <c r="AV894" s="13" t="s">
        <v>87</v>
      </c>
      <c r="AW894" s="13" t="s">
        <v>37</v>
      </c>
      <c r="AX894" s="13" t="s">
        <v>76</v>
      </c>
      <c r="AY894" s="211" t="s">
        <v>324</v>
      </c>
    </row>
    <row r="895" spans="2:51" s="16" customFormat="1" ht="11.25">
      <c r="B895" s="233"/>
      <c r="C895" s="234"/>
      <c r="D895" s="195" t="s">
        <v>336</v>
      </c>
      <c r="E895" s="235" t="s">
        <v>19</v>
      </c>
      <c r="F895" s="236" t="s">
        <v>550</v>
      </c>
      <c r="G895" s="234"/>
      <c r="H895" s="237">
        <v>9.2530000000000001</v>
      </c>
      <c r="I895" s="238"/>
      <c r="J895" s="234"/>
      <c r="K895" s="234"/>
      <c r="L895" s="239"/>
      <c r="M895" s="240"/>
      <c r="N895" s="241"/>
      <c r="O895" s="241"/>
      <c r="P895" s="241"/>
      <c r="Q895" s="241"/>
      <c r="R895" s="241"/>
      <c r="S895" s="241"/>
      <c r="T895" s="242"/>
      <c r="AT895" s="243" t="s">
        <v>336</v>
      </c>
      <c r="AU895" s="243" t="s">
        <v>87</v>
      </c>
      <c r="AV895" s="16" t="s">
        <v>343</v>
      </c>
      <c r="AW895" s="16" t="s">
        <v>37</v>
      </c>
      <c r="AX895" s="16" t="s">
        <v>76</v>
      </c>
      <c r="AY895" s="243" t="s">
        <v>324</v>
      </c>
    </row>
    <row r="896" spans="2:51" s="15" customFormat="1" ht="11.25">
      <c r="B896" s="223"/>
      <c r="C896" s="224"/>
      <c r="D896" s="195" t="s">
        <v>336</v>
      </c>
      <c r="E896" s="225" t="s">
        <v>19</v>
      </c>
      <c r="F896" s="226" t="s">
        <v>2954</v>
      </c>
      <c r="G896" s="224"/>
      <c r="H896" s="225" t="s">
        <v>19</v>
      </c>
      <c r="I896" s="227"/>
      <c r="J896" s="224"/>
      <c r="K896" s="224"/>
      <c r="L896" s="228"/>
      <c r="M896" s="229"/>
      <c r="N896" s="230"/>
      <c r="O896" s="230"/>
      <c r="P896" s="230"/>
      <c r="Q896" s="230"/>
      <c r="R896" s="230"/>
      <c r="S896" s="230"/>
      <c r="T896" s="231"/>
      <c r="AT896" s="232" t="s">
        <v>336</v>
      </c>
      <c r="AU896" s="232" t="s">
        <v>87</v>
      </c>
      <c r="AV896" s="15" t="s">
        <v>84</v>
      </c>
      <c r="AW896" s="15" t="s">
        <v>37</v>
      </c>
      <c r="AX896" s="15" t="s">
        <v>76</v>
      </c>
      <c r="AY896" s="232" t="s">
        <v>324</v>
      </c>
    </row>
    <row r="897" spans="1:65" s="13" customFormat="1" ht="11.25">
      <c r="B897" s="201"/>
      <c r="C897" s="202"/>
      <c r="D897" s="195" t="s">
        <v>336</v>
      </c>
      <c r="E897" s="203" t="s">
        <v>19</v>
      </c>
      <c r="F897" s="204" t="s">
        <v>2955</v>
      </c>
      <c r="G897" s="202"/>
      <c r="H897" s="205">
        <v>5.3</v>
      </c>
      <c r="I897" s="206"/>
      <c r="J897" s="202"/>
      <c r="K897" s="202"/>
      <c r="L897" s="207"/>
      <c r="M897" s="208"/>
      <c r="N897" s="209"/>
      <c r="O897" s="209"/>
      <c r="P897" s="209"/>
      <c r="Q897" s="209"/>
      <c r="R897" s="209"/>
      <c r="S897" s="209"/>
      <c r="T897" s="210"/>
      <c r="AT897" s="211" t="s">
        <v>336</v>
      </c>
      <c r="AU897" s="211" t="s">
        <v>87</v>
      </c>
      <c r="AV897" s="13" t="s">
        <v>87</v>
      </c>
      <c r="AW897" s="13" t="s">
        <v>37</v>
      </c>
      <c r="AX897" s="13" t="s">
        <v>76</v>
      </c>
      <c r="AY897" s="211" t="s">
        <v>324</v>
      </c>
    </row>
    <row r="898" spans="1:65" s="13" customFormat="1" ht="11.25">
      <c r="B898" s="201"/>
      <c r="C898" s="202"/>
      <c r="D898" s="195" t="s">
        <v>336</v>
      </c>
      <c r="E898" s="203" t="s">
        <v>19</v>
      </c>
      <c r="F898" s="204" t="s">
        <v>2956</v>
      </c>
      <c r="G898" s="202"/>
      <c r="H898" s="205">
        <v>1.4850000000000001</v>
      </c>
      <c r="I898" s="206"/>
      <c r="J898" s="202"/>
      <c r="K898" s="202"/>
      <c r="L898" s="207"/>
      <c r="M898" s="208"/>
      <c r="N898" s="209"/>
      <c r="O898" s="209"/>
      <c r="P898" s="209"/>
      <c r="Q898" s="209"/>
      <c r="R898" s="209"/>
      <c r="S898" s="209"/>
      <c r="T898" s="210"/>
      <c r="AT898" s="211" t="s">
        <v>336</v>
      </c>
      <c r="AU898" s="211" t="s">
        <v>87</v>
      </c>
      <c r="AV898" s="13" t="s">
        <v>87</v>
      </c>
      <c r="AW898" s="13" t="s">
        <v>37</v>
      </c>
      <c r="AX898" s="13" t="s">
        <v>76</v>
      </c>
      <c r="AY898" s="211" t="s">
        <v>324</v>
      </c>
    </row>
    <row r="899" spans="1:65" s="13" customFormat="1" ht="11.25">
      <c r="B899" s="201"/>
      <c r="C899" s="202"/>
      <c r="D899" s="195" t="s">
        <v>336</v>
      </c>
      <c r="E899" s="203" t="s">
        <v>19</v>
      </c>
      <c r="F899" s="204" t="s">
        <v>2957</v>
      </c>
      <c r="G899" s="202"/>
      <c r="H899" s="205">
        <v>5.17</v>
      </c>
      <c r="I899" s="206"/>
      <c r="J899" s="202"/>
      <c r="K899" s="202"/>
      <c r="L899" s="207"/>
      <c r="M899" s="208"/>
      <c r="N899" s="209"/>
      <c r="O899" s="209"/>
      <c r="P899" s="209"/>
      <c r="Q899" s="209"/>
      <c r="R899" s="209"/>
      <c r="S899" s="209"/>
      <c r="T899" s="210"/>
      <c r="AT899" s="211" t="s">
        <v>336</v>
      </c>
      <c r="AU899" s="211" t="s">
        <v>87</v>
      </c>
      <c r="AV899" s="13" t="s">
        <v>87</v>
      </c>
      <c r="AW899" s="13" t="s">
        <v>37</v>
      </c>
      <c r="AX899" s="13" t="s">
        <v>76</v>
      </c>
      <c r="AY899" s="211" t="s">
        <v>324</v>
      </c>
    </row>
    <row r="900" spans="1:65" s="16" customFormat="1" ht="11.25">
      <c r="B900" s="233"/>
      <c r="C900" s="234"/>
      <c r="D900" s="195" t="s">
        <v>336</v>
      </c>
      <c r="E900" s="235" t="s">
        <v>19</v>
      </c>
      <c r="F900" s="236" t="s">
        <v>550</v>
      </c>
      <c r="G900" s="234"/>
      <c r="H900" s="237">
        <v>11.955</v>
      </c>
      <c r="I900" s="238"/>
      <c r="J900" s="234"/>
      <c r="K900" s="234"/>
      <c r="L900" s="239"/>
      <c r="M900" s="240"/>
      <c r="N900" s="241"/>
      <c r="O900" s="241"/>
      <c r="P900" s="241"/>
      <c r="Q900" s="241"/>
      <c r="R900" s="241"/>
      <c r="S900" s="241"/>
      <c r="T900" s="242"/>
      <c r="AT900" s="243" t="s">
        <v>336</v>
      </c>
      <c r="AU900" s="243" t="s">
        <v>87</v>
      </c>
      <c r="AV900" s="16" t="s">
        <v>343</v>
      </c>
      <c r="AW900" s="16" t="s">
        <v>37</v>
      </c>
      <c r="AX900" s="16" t="s">
        <v>76</v>
      </c>
      <c r="AY900" s="243" t="s">
        <v>324</v>
      </c>
    </row>
    <row r="901" spans="1:65" s="14" customFormat="1" ht="11.25">
      <c r="B901" s="212"/>
      <c r="C901" s="213"/>
      <c r="D901" s="195" t="s">
        <v>336</v>
      </c>
      <c r="E901" s="214" t="s">
        <v>1131</v>
      </c>
      <c r="F901" s="215" t="s">
        <v>349</v>
      </c>
      <c r="G901" s="213"/>
      <c r="H901" s="216">
        <v>906.90300000000002</v>
      </c>
      <c r="I901" s="217"/>
      <c r="J901" s="213"/>
      <c r="K901" s="213"/>
      <c r="L901" s="218"/>
      <c r="M901" s="219"/>
      <c r="N901" s="220"/>
      <c r="O901" s="220"/>
      <c r="P901" s="220"/>
      <c r="Q901" s="220"/>
      <c r="R901" s="220"/>
      <c r="S901" s="220"/>
      <c r="T901" s="221"/>
      <c r="AT901" s="222" t="s">
        <v>336</v>
      </c>
      <c r="AU901" s="222" t="s">
        <v>87</v>
      </c>
      <c r="AV901" s="14" t="s">
        <v>330</v>
      </c>
      <c r="AW901" s="14" t="s">
        <v>37</v>
      </c>
      <c r="AX901" s="14" t="s">
        <v>84</v>
      </c>
      <c r="AY901" s="222" t="s">
        <v>324</v>
      </c>
    </row>
    <row r="902" spans="1:65" s="2" customFormat="1" ht="14.45" customHeight="1">
      <c r="A902" s="36"/>
      <c r="B902" s="37"/>
      <c r="C902" s="182" t="s">
        <v>1454</v>
      </c>
      <c r="D902" s="182" t="s">
        <v>326</v>
      </c>
      <c r="E902" s="183" t="s">
        <v>2958</v>
      </c>
      <c r="F902" s="184" t="s">
        <v>2959</v>
      </c>
      <c r="G902" s="185" t="s">
        <v>152</v>
      </c>
      <c r="H902" s="186">
        <v>82.504000000000005</v>
      </c>
      <c r="I902" s="187"/>
      <c r="J902" s="188">
        <f>ROUND(I902*H902,2)</f>
        <v>0</v>
      </c>
      <c r="K902" s="184" t="s">
        <v>19</v>
      </c>
      <c r="L902" s="41"/>
      <c r="M902" s="189" t="s">
        <v>19</v>
      </c>
      <c r="N902" s="190" t="s">
        <v>47</v>
      </c>
      <c r="O902" s="66"/>
      <c r="P902" s="191">
        <f>O902*H902</f>
        <v>0</v>
      </c>
      <c r="Q902" s="191">
        <v>0</v>
      </c>
      <c r="R902" s="191">
        <f>Q902*H902</f>
        <v>0</v>
      </c>
      <c r="S902" s="191">
        <v>0</v>
      </c>
      <c r="T902" s="192">
        <f>S902*H902</f>
        <v>0</v>
      </c>
      <c r="U902" s="36"/>
      <c r="V902" s="36"/>
      <c r="W902" s="36"/>
      <c r="X902" s="36"/>
      <c r="Y902" s="36"/>
      <c r="Z902" s="36"/>
      <c r="AA902" s="36"/>
      <c r="AB902" s="36"/>
      <c r="AC902" s="36"/>
      <c r="AD902" s="36"/>
      <c r="AE902" s="36"/>
      <c r="AR902" s="193" t="s">
        <v>330</v>
      </c>
      <c r="AT902" s="193" t="s">
        <v>326</v>
      </c>
      <c r="AU902" s="193" t="s">
        <v>87</v>
      </c>
      <c r="AY902" s="19" t="s">
        <v>324</v>
      </c>
      <c r="BE902" s="194">
        <f>IF(N902="základní",J902,0)</f>
        <v>0</v>
      </c>
      <c r="BF902" s="194">
        <f>IF(N902="snížená",J902,0)</f>
        <v>0</v>
      </c>
      <c r="BG902" s="194">
        <f>IF(N902="zákl. přenesená",J902,0)</f>
        <v>0</v>
      </c>
      <c r="BH902" s="194">
        <f>IF(N902="sníž. přenesená",J902,0)</f>
        <v>0</v>
      </c>
      <c r="BI902" s="194">
        <f>IF(N902="nulová",J902,0)</f>
        <v>0</v>
      </c>
      <c r="BJ902" s="19" t="s">
        <v>84</v>
      </c>
      <c r="BK902" s="194">
        <f>ROUND(I902*H902,2)</f>
        <v>0</v>
      </c>
      <c r="BL902" s="19" t="s">
        <v>330</v>
      </c>
      <c r="BM902" s="193" t="s">
        <v>2960</v>
      </c>
    </row>
    <row r="903" spans="1:65" s="2" customFormat="1" ht="19.5">
      <c r="A903" s="36"/>
      <c r="B903" s="37"/>
      <c r="C903" s="38"/>
      <c r="D903" s="195" t="s">
        <v>332</v>
      </c>
      <c r="E903" s="38"/>
      <c r="F903" s="196" t="s">
        <v>2961</v>
      </c>
      <c r="G903" s="38"/>
      <c r="H903" s="38"/>
      <c r="I903" s="197"/>
      <c r="J903" s="38"/>
      <c r="K903" s="38"/>
      <c r="L903" s="41"/>
      <c r="M903" s="198"/>
      <c r="N903" s="199"/>
      <c r="O903" s="66"/>
      <c r="P903" s="66"/>
      <c r="Q903" s="66"/>
      <c r="R903" s="66"/>
      <c r="S903" s="66"/>
      <c r="T903" s="67"/>
      <c r="U903" s="36"/>
      <c r="V903" s="36"/>
      <c r="W903" s="36"/>
      <c r="X903" s="36"/>
      <c r="Y903" s="36"/>
      <c r="Z903" s="36"/>
      <c r="AA903" s="36"/>
      <c r="AB903" s="36"/>
      <c r="AC903" s="36"/>
      <c r="AD903" s="36"/>
      <c r="AE903" s="36"/>
      <c r="AT903" s="19" t="s">
        <v>332</v>
      </c>
      <c r="AU903" s="19" t="s">
        <v>87</v>
      </c>
    </row>
    <row r="904" spans="1:65" s="2" customFormat="1" ht="19.5">
      <c r="A904" s="36"/>
      <c r="B904" s="37"/>
      <c r="C904" s="38"/>
      <c r="D904" s="195" t="s">
        <v>727</v>
      </c>
      <c r="E904" s="38"/>
      <c r="F904" s="200" t="s">
        <v>2849</v>
      </c>
      <c r="G904" s="38"/>
      <c r="H904" s="38"/>
      <c r="I904" s="197"/>
      <c r="J904" s="38"/>
      <c r="K904" s="38"/>
      <c r="L904" s="41"/>
      <c r="M904" s="198"/>
      <c r="N904" s="199"/>
      <c r="O904" s="66"/>
      <c r="P904" s="66"/>
      <c r="Q904" s="66"/>
      <c r="R904" s="66"/>
      <c r="S904" s="66"/>
      <c r="T904" s="67"/>
      <c r="U904" s="36"/>
      <c r="V904" s="36"/>
      <c r="W904" s="36"/>
      <c r="X904" s="36"/>
      <c r="Y904" s="36"/>
      <c r="Z904" s="36"/>
      <c r="AA904" s="36"/>
      <c r="AB904" s="36"/>
      <c r="AC904" s="36"/>
      <c r="AD904" s="36"/>
      <c r="AE904" s="36"/>
      <c r="AT904" s="19" t="s">
        <v>727</v>
      </c>
      <c r="AU904" s="19" t="s">
        <v>87</v>
      </c>
    </row>
    <row r="905" spans="1:65" s="15" customFormat="1" ht="11.25">
      <c r="B905" s="223"/>
      <c r="C905" s="224"/>
      <c r="D905" s="195" t="s">
        <v>336</v>
      </c>
      <c r="E905" s="225" t="s">
        <v>19</v>
      </c>
      <c r="F905" s="226" t="s">
        <v>2962</v>
      </c>
      <c r="G905" s="224"/>
      <c r="H905" s="225" t="s">
        <v>19</v>
      </c>
      <c r="I905" s="227"/>
      <c r="J905" s="224"/>
      <c r="K905" s="224"/>
      <c r="L905" s="228"/>
      <c r="M905" s="229"/>
      <c r="N905" s="230"/>
      <c r="O905" s="230"/>
      <c r="P905" s="230"/>
      <c r="Q905" s="230"/>
      <c r="R905" s="230"/>
      <c r="S905" s="230"/>
      <c r="T905" s="231"/>
      <c r="AT905" s="232" t="s">
        <v>336</v>
      </c>
      <c r="AU905" s="232" t="s">
        <v>87</v>
      </c>
      <c r="AV905" s="15" t="s">
        <v>84</v>
      </c>
      <c r="AW905" s="15" t="s">
        <v>37</v>
      </c>
      <c r="AX905" s="15" t="s">
        <v>76</v>
      </c>
      <c r="AY905" s="232" t="s">
        <v>324</v>
      </c>
    </row>
    <row r="906" spans="1:65" s="13" customFormat="1" ht="11.25">
      <c r="B906" s="201"/>
      <c r="C906" s="202"/>
      <c r="D906" s="195" t="s">
        <v>336</v>
      </c>
      <c r="E906" s="203" t="s">
        <v>19</v>
      </c>
      <c r="F906" s="204" t="s">
        <v>2963</v>
      </c>
      <c r="G906" s="202"/>
      <c r="H906" s="205">
        <v>16.975000000000001</v>
      </c>
      <c r="I906" s="206"/>
      <c r="J906" s="202"/>
      <c r="K906" s="202"/>
      <c r="L906" s="207"/>
      <c r="M906" s="208"/>
      <c r="N906" s="209"/>
      <c r="O906" s="209"/>
      <c r="P906" s="209"/>
      <c r="Q906" s="209"/>
      <c r="R906" s="209"/>
      <c r="S906" s="209"/>
      <c r="T906" s="210"/>
      <c r="AT906" s="211" t="s">
        <v>336</v>
      </c>
      <c r="AU906" s="211" t="s">
        <v>87</v>
      </c>
      <c r="AV906" s="13" t="s">
        <v>87</v>
      </c>
      <c r="AW906" s="13" t="s">
        <v>37</v>
      </c>
      <c r="AX906" s="13" t="s">
        <v>76</v>
      </c>
      <c r="AY906" s="211" t="s">
        <v>324</v>
      </c>
    </row>
    <row r="907" spans="1:65" s="13" customFormat="1" ht="11.25">
      <c r="B907" s="201"/>
      <c r="C907" s="202"/>
      <c r="D907" s="195" t="s">
        <v>336</v>
      </c>
      <c r="E907" s="203" t="s">
        <v>19</v>
      </c>
      <c r="F907" s="204" t="s">
        <v>2964</v>
      </c>
      <c r="G907" s="202"/>
      <c r="H907" s="205">
        <v>10.069000000000001</v>
      </c>
      <c r="I907" s="206"/>
      <c r="J907" s="202"/>
      <c r="K907" s="202"/>
      <c r="L907" s="207"/>
      <c r="M907" s="208"/>
      <c r="N907" s="209"/>
      <c r="O907" s="209"/>
      <c r="P907" s="209"/>
      <c r="Q907" s="209"/>
      <c r="R907" s="209"/>
      <c r="S907" s="209"/>
      <c r="T907" s="210"/>
      <c r="AT907" s="211" t="s">
        <v>336</v>
      </c>
      <c r="AU907" s="211" t="s">
        <v>87</v>
      </c>
      <c r="AV907" s="13" t="s">
        <v>87</v>
      </c>
      <c r="AW907" s="13" t="s">
        <v>37</v>
      </c>
      <c r="AX907" s="13" t="s">
        <v>76</v>
      </c>
      <c r="AY907" s="211" t="s">
        <v>324</v>
      </c>
    </row>
    <row r="908" spans="1:65" s="13" customFormat="1" ht="11.25">
      <c r="B908" s="201"/>
      <c r="C908" s="202"/>
      <c r="D908" s="195" t="s">
        <v>336</v>
      </c>
      <c r="E908" s="203" t="s">
        <v>19</v>
      </c>
      <c r="F908" s="204" t="s">
        <v>2965</v>
      </c>
      <c r="G908" s="202"/>
      <c r="H908" s="205">
        <v>2.9</v>
      </c>
      <c r="I908" s="206"/>
      <c r="J908" s="202"/>
      <c r="K908" s="202"/>
      <c r="L908" s="207"/>
      <c r="M908" s="208"/>
      <c r="N908" s="209"/>
      <c r="O908" s="209"/>
      <c r="P908" s="209"/>
      <c r="Q908" s="209"/>
      <c r="R908" s="209"/>
      <c r="S908" s="209"/>
      <c r="T908" s="210"/>
      <c r="AT908" s="211" t="s">
        <v>336</v>
      </c>
      <c r="AU908" s="211" t="s">
        <v>87</v>
      </c>
      <c r="AV908" s="13" t="s">
        <v>87</v>
      </c>
      <c r="AW908" s="13" t="s">
        <v>37</v>
      </c>
      <c r="AX908" s="13" t="s">
        <v>76</v>
      </c>
      <c r="AY908" s="211" t="s">
        <v>324</v>
      </c>
    </row>
    <row r="909" spans="1:65" s="15" customFormat="1" ht="11.25">
      <c r="B909" s="223"/>
      <c r="C909" s="224"/>
      <c r="D909" s="195" t="s">
        <v>336</v>
      </c>
      <c r="E909" s="225" t="s">
        <v>19</v>
      </c>
      <c r="F909" s="226" t="s">
        <v>2966</v>
      </c>
      <c r="G909" s="224"/>
      <c r="H909" s="225" t="s">
        <v>19</v>
      </c>
      <c r="I909" s="227"/>
      <c r="J909" s="224"/>
      <c r="K909" s="224"/>
      <c r="L909" s="228"/>
      <c r="M909" s="229"/>
      <c r="N909" s="230"/>
      <c r="O909" s="230"/>
      <c r="P909" s="230"/>
      <c r="Q909" s="230"/>
      <c r="R909" s="230"/>
      <c r="S909" s="230"/>
      <c r="T909" s="231"/>
      <c r="AT909" s="232" t="s">
        <v>336</v>
      </c>
      <c r="AU909" s="232" t="s">
        <v>87</v>
      </c>
      <c r="AV909" s="15" t="s">
        <v>84</v>
      </c>
      <c r="AW909" s="15" t="s">
        <v>37</v>
      </c>
      <c r="AX909" s="15" t="s">
        <v>76</v>
      </c>
      <c r="AY909" s="232" t="s">
        <v>324</v>
      </c>
    </row>
    <row r="910" spans="1:65" s="13" customFormat="1" ht="11.25">
      <c r="B910" s="201"/>
      <c r="C910" s="202"/>
      <c r="D910" s="195" t="s">
        <v>336</v>
      </c>
      <c r="E910" s="203" t="s">
        <v>19</v>
      </c>
      <c r="F910" s="204" t="s">
        <v>2967</v>
      </c>
      <c r="G910" s="202"/>
      <c r="H910" s="205">
        <v>15.85</v>
      </c>
      <c r="I910" s="206"/>
      <c r="J910" s="202"/>
      <c r="K910" s="202"/>
      <c r="L910" s="207"/>
      <c r="M910" s="208"/>
      <c r="N910" s="209"/>
      <c r="O910" s="209"/>
      <c r="P910" s="209"/>
      <c r="Q910" s="209"/>
      <c r="R910" s="209"/>
      <c r="S910" s="209"/>
      <c r="T910" s="210"/>
      <c r="AT910" s="211" t="s">
        <v>336</v>
      </c>
      <c r="AU910" s="211" t="s">
        <v>87</v>
      </c>
      <c r="AV910" s="13" t="s">
        <v>87</v>
      </c>
      <c r="AW910" s="13" t="s">
        <v>37</v>
      </c>
      <c r="AX910" s="13" t="s">
        <v>76</v>
      </c>
      <c r="AY910" s="211" t="s">
        <v>324</v>
      </c>
    </row>
    <row r="911" spans="1:65" s="13" customFormat="1" ht="11.25">
      <c r="B911" s="201"/>
      <c r="C911" s="202"/>
      <c r="D911" s="195" t="s">
        <v>336</v>
      </c>
      <c r="E911" s="203" t="s">
        <v>19</v>
      </c>
      <c r="F911" s="204" t="s">
        <v>2968</v>
      </c>
      <c r="G911" s="202"/>
      <c r="H911" s="205">
        <v>8.6440000000000001</v>
      </c>
      <c r="I911" s="206"/>
      <c r="J911" s="202"/>
      <c r="K911" s="202"/>
      <c r="L911" s="207"/>
      <c r="M911" s="208"/>
      <c r="N911" s="209"/>
      <c r="O911" s="209"/>
      <c r="P911" s="209"/>
      <c r="Q911" s="209"/>
      <c r="R911" s="209"/>
      <c r="S911" s="209"/>
      <c r="T911" s="210"/>
      <c r="AT911" s="211" t="s">
        <v>336</v>
      </c>
      <c r="AU911" s="211" t="s">
        <v>87</v>
      </c>
      <c r="AV911" s="13" t="s">
        <v>87</v>
      </c>
      <c r="AW911" s="13" t="s">
        <v>37</v>
      </c>
      <c r="AX911" s="13" t="s">
        <v>76</v>
      </c>
      <c r="AY911" s="211" t="s">
        <v>324</v>
      </c>
    </row>
    <row r="912" spans="1:65" s="15" customFormat="1" ht="11.25">
      <c r="B912" s="223"/>
      <c r="C912" s="224"/>
      <c r="D912" s="195" t="s">
        <v>336</v>
      </c>
      <c r="E912" s="225" t="s">
        <v>19</v>
      </c>
      <c r="F912" s="226" t="s">
        <v>2969</v>
      </c>
      <c r="G912" s="224"/>
      <c r="H912" s="225" t="s">
        <v>19</v>
      </c>
      <c r="I912" s="227"/>
      <c r="J912" s="224"/>
      <c r="K912" s="224"/>
      <c r="L912" s="228"/>
      <c r="M912" s="229"/>
      <c r="N912" s="230"/>
      <c r="O912" s="230"/>
      <c r="P912" s="230"/>
      <c r="Q912" s="230"/>
      <c r="R912" s="230"/>
      <c r="S912" s="230"/>
      <c r="T912" s="231"/>
      <c r="AT912" s="232" t="s">
        <v>336</v>
      </c>
      <c r="AU912" s="232" t="s">
        <v>87</v>
      </c>
      <c r="AV912" s="15" t="s">
        <v>84</v>
      </c>
      <c r="AW912" s="15" t="s">
        <v>37</v>
      </c>
      <c r="AX912" s="15" t="s">
        <v>76</v>
      </c>
      <c r="AY912" s="232" t="s">
        <v>324</v>
      </c>
    </row>
    <row r="913" spans="1:65" s="13" customFormat="1" ht="11.25">
      <c r="B913" s="201"/>
      <c r="C913" s="202"/>
      <c r="D913" s="195" t="s">
        <v>336</v>
      </c>
      <c r="E913" s="203" t="s">
        <v>19</v>
      </c>
      <c r="F913" s="204" t="s">
        <v>2970</v>
      </c>
      <c r="G913" s="202"/>
      <c r="H913" s="205">
        <v>17.600000000000001</v>
      </c>
      <c r="I913" s="206"/>
      <c r="J913" s="202"/>
      <c r="K913" s="202"/>
      <c r="L913" s="207"/>
      <c r="M913" s="208"/>
      <c r="N913" s="209"/>
      <c r="O913" s="209"/>
      <c r="P913" s="209"/>
      <c r="Q913" s="209"/>
      <c r="R913" s="209"/>
      <c r="S913" s="209"/>
      <c r="T913" s="210"/>
      <c r="AT913" s="211" t="s">
        <v>336</v>
      </c>
      <c r="AU913" s="211" t="s">
        <v>87</v>
      </c>
      <c r="AV913" s="13" t="s">
        <v>87</v>
      </c>
      <c r="AW913" s="13" t="s">
        <v>37</v>
      </c>
      <c r="AX913" s="13" t="s">
        <v>76</v>
      </c>
      <c r="AY913" s="211" t="s">
        <v>324</v>
      </c>
    </row>
    <row r="914" spans="1:65" s="13" customFormat="1" ht="11.25">
      <c r="B914" s="201"/>
      <c r="C914" s="202"/>
      <c r="D914" s="195" t="s">
        <v>336</v>
      </c>
      <c r="E914" s="203" t="s">
        <v>19</v>
      </c>
      <c r="F914" s="204" t="s">
        <v>2971</v>
      </c>
      <c r="G914" s="202"/>
      <c r="H914" s="205">
        <v>10.465999999999999</v>
      </c>
      <c r="I914" s="206"/>
      <c r="J914" s="202"/>
      <c r="K914" s="202"/>
      <c r="L914" s="207"/>
      <c r="M914" s="208"/>
      <c r="N914" s="209"/>
      <c r="O914" s="209"/>
      <c r="P914" s="209"/>
      <c r="Q914" s="209"/>
      <c r="R914" s="209"/>
      <c r="S914" s="209"/>
      <c r="T914" s="210"/>
      <c r="AT914" s="211" t="s">
        <v>336</v>
      </c>
      <c r="AU914" s="211" t="s">
        <v>87</v>
      </c>
      <c r="AV914" s="13" t="s">
        <v>87</v>
      </c>
      <c r="AW914" s="13" t="s">
        <v>37</v>
      </c>
      <c r="AX914" s="13" t="s">
        <v>76</v>
      </c>
      <c r="AY914" s="211" t="s">
        <v>324</v>
      </c>
    </row>
    <row r="915" spans="1:65" s="14" customFormat="1" ht="11.25">
      <c r="B915" s="212"/>
      <c r="C915" s="213"/>
      <c r="D915" s="195" t="s">
        <v>336</v>
      </c>
      <c r="E915" s="214" t="s">
        <v>19</v>
      </c>
      <c r="F915" s="215" t="s">
        <v>349</v>
      </c>
      <c r="G915" s="213"/>
      <c r="H915" s="216">
        <v>82.504000000000005</v>
      </c>
      <c r="I915" s="217"/>
      <c r="J915" s="213"/>
      <c r="K915" s="213"/>
      <c r="L915" s="218"/>
      <c r="M915" s="219"/>
      <c r="N915" s="220"/>
      <c r="O915" s="220"/>
      <c r="P915" s="220"/>
      <c r="Q915" s="220"/>
      <c r="R915" s="220"/>
      <c r="S915" s="220"/>
      <c r="T915" s="221"/>
      <c r="AT915" s="222" t="s">
        <v>336</v>
      </c>
      <c r="AU915" s="222" t="s">
        <v>87</v>
      </c>
      <c r="AV915" s="14" t="s">
        <v>330</v>
      </c>
      <c r="AW915" s="14" t="s">
        <v>37</v>
      </c>
      <c r="AX915" s="14" t="s">
        <v>84</v>
      </c>
      <c r="AY915" s="222" t="s">
        <v>324</v>
      </c>
    </row>
    <row r="916" spans="1:65" s="2" customFormat="1" ht="14.45" customHeight="1">
      <c r="A916" s="36"/>
      <c r="B916" s="37"/>
      <c r="C916" s="182" t="s">
        <v>1461</v>
      </c>
      <c r="D916" s="182" t="s">
        <v>326</v>
      </c>
      <c r="E916" s="183" t="s">
        <v>1133</v>
      </c>
      <c r="F916" s="184" t="s">
        <v>1134</v>
      </c>
      <c r="G916" s="185" t="s">
        <v>135</v>
      </c>
      <c r="H916" s="186">
        <v>361.31</v>
      </c>
      <c r="I916" s="187"/>
      <c r="J916" s="188">
        <f>ROUND(I916*H916,2)</f>
        <v>0</v>
      </c>
      <c r="K916" s="184" t="s">
        <v>329</v>
      </c>
      <c r="L916" s="41"/>
      <c r="M916" s="189" t="s">
        <v>19</v>
      </c>
      <c r="N916" s="190" t="s">
        <v>47</v>
      </c>
      <c r="O916" s="66"/>
      <c r="P916" s="191">
        <f>O916*H916</f>
        <v>0</v>
      </c>
      <c r="Q916" s="191">
        <v>7.26E-3</v>
      </c>
      <c r="R916" s="191">
        <f>Q916*H916</f>
        <v>2.6231106</v>
      </c>
      <c r="S916" s="191">
        <v>0</v>
      </c>
      <c r="T916" s="192">
        <f>S916*H916</f>
        <v>0</v>
      </c>
      <c r="U916" s="36"/>
      <c r="V916" s="36"/>
      <c r="W916" s="36"/>
      <c r="X916" s="36"/>
      <c r="Y916" s="36"/>
      <c r="Z916" s="36"/>
      <c r="AA916" s="36"/>
      <c r="AB916" s="36"/>
      <c r="AC916" s="36"/>
      <c r="AD916" s="36"/>
      <c r="AE916" s="36"/>
      <c r="AR916" s="193" t="s">
        <v>330</v>
      </c>
      <c r="AT916" s="193" t="s">
        <v>326</v>
      </c>
      <c r="AU916" s="193" t="s">
        <v>87</v>
      </c>
      <c r="AY916" s="19" t="s">
        <v>324</v>
      </c>
      <c r="BE916" s="194">
        <f>IF(N916="základní",J916,0)</f>
        <v>0</v>
      </c>
      <c r="BF916" s="194">
        <f>IF(N916="snížená",J916,0)</f>
        <v>0</v>
      </c>
      <c r="BG916" s="194">
        <f>IF(N916="zákl. přenesená",J916,0)</f>
        <v>0</v>
      </c>
      <c r="BH916" s="194">
        <f>IF(N916="sníž. přenesená",J916,0)</f>
        <v>0</v>
      </c>
      <c r="BI916" s="194">
        <f>IF(N916="nulová",J916,0)</f>
        <v>0</v>
      </c>
      <c r="BJ916" s="19" t="s">
        <v>84</v>
      </c>
      <c r="BK916" s="194">
        <f>ROUND(I916*H916,2)</f>
        <v>0</v>
      </c>
      <c r="BL916" s="19" t="s">
        <v>330</v>
      </c>
      <c r="BM916" s="193" t="s">
        <v>2972</v>
      </c>
    </row>
    <row r="917" spans="1:65" s="2" customFormat="1" ht="29.25">
      <c r="A917" s="36"/>
      <c r="B917" s="37"/>
      <c r="C917" s="38"/>
      <c r="D917" s="195" t="s">
        <v>332</v>
      </c>
      <c r="E917" s="38"/>
      <c r="F917" s="196" t="s">
        <v>1136</v>
      </c>
      <c r="G917" s="38"/>
      <c r="H917" s="38"/>
      <c r="I917" s="197"/>
      <c r="J917" s="38"/>
      <c r="K917" s="38"/>
      <c r="L917" s="41"/>
      <c r="M917" s="198"/>
      <c r="N917" s="199"/>
      <c r="O917" s="66"/>
      <c r="P917" s="66"/>
      <c r="Q917" s="66"/>
      <c r="R917" s="66"/>
      <c r="S917" s="66"/>
      <c r="T917" s="67"/>
      <c r="U917" s="36"/>
      <c r="V917" s="36"/>
      <c r="W917" s="36"/>
      <c r="X917" s="36"/>
      <c r="Y917" s="36"/>
      <c r="Z917" s="36"/>
      <c r="AA917" s="36"/>
      <c r="AB917" s="36"/>
      <c r="AC917" s="36"/>
      <c r="AD917" s="36"/>
      <c r="AE917" s="36"/>
      <c r="AT917" s="19" t="s">
        <v>332</v>
      </c>
      <c r="AU917" s="19" t="s">
        <v>87</v>
      </c>
    </row>
    <row r="918" spans="1:65" s="2" customFormat="1" ht="185.25">
      <c r="A918" s="36"/>
      <c r="B918" s="37"/>
      <c r="C918" s="38"/>
      <c r="D918" s="195" t="s">
        <v>334</v>
      </c>
      <c r="E918" s="38"/>
      <c r="F918" s="200" t="s">
        <v>1137</v>
      </c>
      <c r="G918" s="38"/>
      <c r="H918" s="38"/>
      <c r="I918" s="197"/>
      <c r="J918" s="38"/>
      <c r="K918" s="38"/>
      <c r="L918" s="41"/>
      <c r="M918" s="198"/>
      <c r="N918" s="199"/>
      <c r="O918" s="66"/>
      <c r="P918" s="66"/>
      <c r="Q918" s="66"/>
      <c r="R918" s="66"/>
      <c r="S918" s="66"/>
      <c r="T918" s="67"/>
      <c r="U918" s="36"/>
      <c r="V918" s="36"/>
      <c r="W918" s="36"/>
      <c r="X918" s="36"/>
      <c r="Y918" s="36"/>
      <c r="Z918" s="36"/>
      <c r="AA918" s="36"/>
      <c r="AB918" s="36"/>
      <c r="AC918" s="36"/>
      <c r="AD918" s="36"/>
      <c r="AE918" s="36"/>
      <c r="AT918" s="19" t="s">
        <v>334</v>
      </c>
      <c r="AU918" s="19" t="s">
        <v>87</v>
      </c>
    </row>
    <row r="919" spans="1:65" s="15" customFormat="1" ht="11.25">
      <c r="B919" s="223"/>
      <c r="C919" s="224"/>
      <c r="D919" s="195" t="s">
        <v>336</v>
      </c>
      <c r="E919" s="225" t="s">
        <v>19</v>
      </c>
      <c r="F919" s="226" t="s">
        <v>2973</v>
      </c>
      <c r="G919" s="224"/>
      <c r="H919" s="225" t="s">
        <v>19</v>
      </c>
      <c r="I919" s="227"/>
      <c r="J919" s="224"/>
      <c r="K919" s="224"/>
      <c r="L919" s="228"/>
      <c r="M919" s="229"/>
      <c r="N919" s="230"/>
      <c r="O919" s="230"/>
      <c r="P919" s="230"/>
      <c r="Q919" s="230"/>
      <c r="R919" s="230"/>
      <c r="S919" s="230"/>
      <c r="T919" s="231"/>
      <c r="AT919" s="232" t="s">
        <v>336</v>
      </c>
      <c r="AU919" s="232" t="s">
        <v>87</v>
      </c>
      <c r="AV919" s="15" t="s">
        <v>84</v>
      </c>
      <c r="AW919" s="15" t="s">
        <v>37</v>
      </c>
      <c r="AX919" s="15" t="s">
        <v>76</v>
      </c>
      <c r="AY919" s="232" t="s">
        <v>324</v>
      </c>
    </row>
    <row r="920" spans="1:65" s="13" customFormat="1" ht="11.25">
      <c r="B920" s="201"/>
      <c r="C920" s="202"/>
      <c r="D920" s="195" t="s">
        <v>336</v>
      </c>
      <c r="E920" s="203" t="s">
        <v>19</v>
      </c>
      <c r="F920" s="204" t="s">
        <v>2974</v>
      </c>
      <c r="G920" s="202"/>
      <c r="H920" s="205">
        <v>3.22</v>
      </c>
      <c r="I920" s="206"/>
      <c r="J920" s="202"/>
      <c r="K920" s="202"/>
      <c r="L920" s="207"/>
      <c r="M920" s="208"/>
      <c r="N920" s="209"/>
      <c r="O920" s="209"/>
      <c r="P920" s="209"/>
      <c r="Q920" s="209"/>
      <c r="R920" s="209"/>
      <c r="S920" s="209"/>
      <c r="T920" s="210"/>
      <c r="AT920" s="211" t="s">
        <v>336</v>
      </c>
      <c r="AU920" s="211" t="s">
        <v>87</v>
      </c>
      <c r="AV920" s="13" t="s">
        <v>87</v>
      </c>
      <c r="AW920" s="13" t="s">
        <v>37</v>
      </c>
      <c r="AX920" s="13" t="s">
        <v>76</v>
      </c>
      <c r="AY920" s="211" t="s">
        <v>324</v>
      </c>
    </row>
    <row r="921" spans="1:65" s="13" customFormat="1" ht="11.25">
      <c r="B921" s="201"/>
      <c r="C921" s="202"/>
      <c r="D921" s="195" t="s">
        <v>336</v>
      </c>
      <c r="E921" s="203" t="s">
        <v>19</v>
      </c>
      <c r="F921" s="204" t="s">
        <v>2975</v>
      </c>
      <c r="G921" s="202"/>
      <c r="H921" s="205">
        <v>11.83</v>
      </c>
      <c r="I921" s="206"/>
      <c r="J921" s="202"/>
      <c r="K921" s="202"/>
      <c r="L921" s="207"/>
      <c r="M921" s="208"/>
      <c r="N921" s="209"/>
      <c r="O921" s="209"/>
      <c r="P921" s="209"/>
      <c r="Q921" s="209"/>
      <c r="R921" s="209"/>
      <c r="S921" s="209"/>
      <c r="T921" s="210"/>
      <c r="AT921" s="211" t="s">
        <v>336</v>
      </c>
      <c r="AU921" s="211" t="s">
        <v>87</v>
      </c>
      <c r="AV921" s="13" t="s">
        <v>87</v>
      </c>
      <c r="AW921" s="13" t="s">
        <v>37</v>
      </c>
      <c r="AX921" s="13" t="s">
        <v>76</v>
      </c>
      <c r="AY921" s="211" t="s">
        <v>324</v>
      </c>
    </row>
    <row r="922" spans="1:65" s="16" customFormat="1" ht="11.25">
      <c r="B922" s="233"/>
      <c r="C922" s="234"/>
      <c r="D922" s="195" t="s">
        <v>336</v>
      </c>
      <c r="E922" s="235" t="s">
        <v>19</v>
      </c>
      <c r="F922" s="236" t="s">
        <v>550</v>
      </c>
      <c r="G922" s="234"/>
      <c r="H922" s="237">
        <v>15.05</v>
      </c>
      <c r="I922" s="238"/>
      <c r="J922" s="234"/>
      <c r="K922" s="234"/>
      <c r="L922" s="239"/>
      <c r="M922" s="240"/>
      <c r="N922" s="241"/>
      <c r="O922" s="241"/>
      <c r="P922" s="241"/>
      <c r="Q922" s="241"/>
      <c r="R922" s="241"/>
      <c r="S922" s="241"/>
      <c r="T922" s="242"/>
      <c r="AT922" s="243" t="s">
        <v>336</v>
      </c>
      <c r="AU922" s="243" t="s">
        <v>87</v>
      </c>
      <c r="AV922" s="16" t="s">
        <v>343</v>
      </c>
      <c r="AW922" s="16" t="s">
        <v>37</v>
      </c>
      <c r="AX922" s="16" t="s">
        <v>76</v>
      </c>
      <c r="AY922" s="243" t="s">
        <v>324</v>
      </c>
    </row>
    <row r="923" spans="1:65" s="15" customFormat="1" ht="11.25">
      <c r="B923" s="223"/>
      <c r="C923" s="224"/>
      <c r="D923" s="195" t="s">
        <v>336</v>
      </c>
      <c r="E923" s="225" t="s">
        <v>19</v>
      </c>
      <c r="F923" s="226" t="s">
        <v>2904</v>
      </c>
      <c r="G923" s="224"/>
      <c r="H923" s="225" t="s">
        <v>19</v>
      </c>
      <c r="I923" s="227"/>
      <c r="J923" s="224"/>
      <c r="K923" s="224"/>
      <c r="L923" s="228"/>
      <c r="M923" s="229"/>
      <c r="N923" s="230"/>
      <c r="O923" s="230"/>
      <c r="P923" s="230"/>
      <c r="Q923" s="230"/>
      <c r="R923" s="230"/>
      <c r="S923" s="230"/>
      <c r="T923" s="231"/>
      <c r="AT923" s="232" t="s">
        <v>336</v>
      </c>
      <c r="AU923" s="232" t="s">
        <v>87</v>
      </c>
      <c r="AV923" s="15" t="s">
        <v>84</v>
      </c>
      <c r="AW923" s="15" t="s">
        <v>37</v>
      </c>
      <c r="AX923" s="15" t="s">
        <v>76</v>
      </c>
      <c r="AY923" s="232" t="s">
        <v>324</v>
      </c>
    </row>
    <row r="924" spans="1:65" s="13" customFormat="1" ht="11.25">
      <c r="B924" s="201"/>
      <c r="C924" s="202"/>
      <c r="D924" s="195" t="s">
        <v>336</v>
      </c>
      <c r="E924" s="203" t="s">
        <v>19</v>
      </c>
      <c r="F924" s="204" t="s">
        <v>2976</v>
      </c>
      <c r="G924" s="202"/>
      <c r="H924" s="205">
        <v>1.61</v>
      </c>
      <c r="I924" s="206"/>
      <c r="J924" s="202"/>
      <c r="K924" s="202"/>
      <c r="L924" s="207"/>
      <c r="M924" s="208"/>
      <c r="N924" s="209"/>
      <c r="O924" s="209"/>
      <c r="P924" s="209"/>
      <c r="Q924" s="209"/>
      <c r="R924" s="209"/>
      <c r="S924" s="209"/>
      <c r="T924" s="210"/>
      <c r="AT924" s="211" t="s">
        <v>336</v>
      </c>
      <c r="AU924" s="211" t="s">
        <v>87</v>
      </c>
      <c r="AV924" s="13" t="s">
        <v>87</v>
      </c>
      <c r="AW924" s="13" t="s">
        <v>37</v>
      </c>
      <c r="AX924" s="13" t="s">
        <v>76</v>
      </c>
      <c r="AY924" s="211" t="s">
        <v>324</v>
      </c>
    </row>
    <row r="925" spans="1:65" s="16" customFormat="1" ht="11.25">
      <c r="B925" s="233"/>
      <c r="C925" s="234"/>
      <c r="D925" s="195" t="s">
        <v>336</v>
      </c>
      <c r="E925" s="235" t="s">
        <v>19</v>
      </c>
      <c r="F925" s="236" t="s">
        <v>550</v>
      </c>
      <c r="G925" s="234"/>
      <c r="H925" s="237">
        <v>1.61</v>
      </c>
      <c r="I925" s="238"/>
      <c r="J925" s="234"/>
      <c r="K925" s="234"/>
      <c r="L925" s="239"/>
      <c r="M925" s="240"/>
      <c r="N925" s="241"/>
      <c r="O925" s="241"/>
      <c r="P925" s="241"/>
      <c r="Q925" s="241"/>
      <c r="R925" s="241"/>
      <c r="S925" s="241"/>
      <c r="T925" s="242"/>
      <c r="AT925" s="243" t="s">
        <v>336</v>
      </c>
      <c r="AU925" s="243" t="s">
        <v>87</v>
      </c>
      <c r="AV925" s="16" t="s">
        <v>343</v>
      </c>
      <c r="AW925" s="16" t="s">
        <v>37</v>
      </c>
      <c r="AX925" s="16" t="s">
        <v>76</v>
      </c>
      <c r="AY925" s="243" t="s">
        <v>324</v>
      </c>
    </row>
    <row r="926" spans="1:65" s="15" customFormat="1" ht="11.25">
      <c r="B926" s="223"/>
      <c r="C926" s="224"/>
      <c r="D926" s="195" t="s">
        <v>336</v>
      </c>
      <c r="E926" s="225" t="s">
        <v>19</v>
      </c>
      <c r="F926" s="226" t="s">
        <v>2699</v>
      </c>
      <c r="G926" s="224"/>
      <c r="H926" s="225" t="s">
        <v>19</v>
      </c>
      <c r="I926" s="227"/>
      <c r="J926" s="224"/>
      <c r="K926" s="224"/>
      <c r="L926" s="228"/>
      <c r="M926" s="229"/>
      <c r="N926" s="230"/>
      <c r="O926" s="230"/>
      <c r="P926" s="230"/>
      <c r="Q926" s="230"/>
      <c r="R926" s="230"/>
      <c r="S926" s="230"/>
      <c r="T926" s="231"/>
      <c r="AT926" s="232" t="s">
        <v>336</v>
      </c>
      <c r="AU926" s="232" t="s">
        <v>87</v>
      </c>
      <c r="AV926" s="15" t="s">
        <v>84</v>
      </c>
      <c r="AW926" s="15" t="s">
        <v>37</v>
      </c>
      <c r="AX926" s="15" t="s">
        <v>76</v>
      </c>
      <c r="AY926" s="232" t="s">
        <v>324</v>
      </c>
    </row>
    <row r="927" spans="1:65" s="13" customFormat="1" ht="11.25">
      <c r="B927" s="201"/>
      <c r="C927" s="202"/>
      <c r="D927" s="195" t="s">
        <v>336</v>
      </c>
      <c r="E927" s="203" t="s">
        <v>19</v>
      </c>
      <c r="F927" s="204" t="s">
        <v>2977</v>
      </c>
      <c r="G927" s="202"/>
      <c r="H927" s="205">
        <v>4.83</v>
      </c>
      <c r="I927" s="206"/>
      <c r="J927" s="202"/>
      <c r="K927" s="202"/>
      <c r="L927" s="207"/>
      <c r="M927" s="208"/>
      <c r="N927" s="209"/>
      <c r="O927" s="209"/>
      <c r="P927" s="209"/>
      <c r="Q927" s="209"/>
      <c r="R927" s="209"/>
      <c r="S927" s="209"/>
      <c r="T927" s="210"/>
      <c r="AT927" s="211" t="s">
        <v>336</v>
      </c>
      <c r="AU927" s="211" t="s">
        <v>87</v>
      </c>
      <c r="AV927" s="13" t="s">
        <v>87</v>
      </c>
      <c r="AW927" s="13" t="s">
        <v>37</v>
      </c>
      <c r="AX927" s="13" t="s">
        <v>76</v>
      </c>
      <c r="AY927" s="211" t="s">
        <v>324</v>
      </c>
    </row>
    <row r="928" spans="1:65" s="13" customFormat="1" ht="11.25">
      <c r="B928" s="201"/>
      <c r="C928" s="202"/>
      <c r="D928" s="195" t="s">
        <v>336</v>
      </c>
      <c r="E928" s="203" t="s">
        <v>19</v>
      </c>
      <c r="F928" s="204" t="s">
        <v>2978</v>
      </c>
      <c r="G928" s="202"/>
      <c r="H928" s="205">
        <v>12</v>
      </c>
      <c r="I928" s="206"/>
      <c r="J928" s="202"/>
      <c r="K928" s="202"/>
      <c r="L928" s="207"/>
      <c r="M928" s="208"/>
      <c r="N928" s="209"/>
      <c r="O928" s="209"/>
      <c r="P928" s="209"/>
      <c r="Q928" s="209"/>
      <c r="R928" s="209"/>
      <c r="S928" s="209"/>
      <c r="T928" s="210"/>
      <c r="AT928" s="211" t="s">
        <v>336</v>
      </c>
      <c r="AU928" s="211" t="s">
        <v>87</v>
      </c>
      <c r="AV928" s="13" t="s">
        <v>87</v>
      </c>
      <c r="AW928" s="13" t="s">
        <v>37</v>
      </c>
      <c r="AX928" s="13" t="s">
        <v>76</v>
      </c>
      <c r="AY928" s="211" t="s">
        <v>324</v>
      </c>
    </row>
    <row r="929" spans="2:51" s="13" customFormat="1" ht="11.25">
      <c r="B929" s="201"/>
      <c r="C929" s="202"/>
      <c r="D929" s="195" t="s">
        <v>336</v>
      </c>
      <c r="E929" s="203" t="s">
        <v>19</v>
      </c>
      <c r="F929" s="204" t="s">
        <v>2979</v>
      </c>
      <c r="G929" s="202"/>
      <c r="H929" s="205">
        <v>11.88</v>
      </c>
      <c r="I929" s="206"/>
      <c r="J929" s="202"/>
      <c r="K929" s="202"/>
      <c r="L929" s="207"/>
      <c r="M929" s="208"/>
      <c r="N929" s="209"/>
      <c r="O929" s="209"/>
      <c r="P929" s="209"/>
      <c r="Q929" s="209"/>
      <c r="R929" s="209"/>
      <c r="S929" s="209"/>
      <c r="T929" s="210"/>
      <c r="AT929" s="211" t="s">
        <v>336</v>
      </c>
      <c r="AU929" s="211" t="s">
        <v>87</v>
      </c>
      <c r="AV929" s="13" t="s">
        <v>87</v>
      </c>
      <c r="AW929" s="13" t="s">
        <v>37</v>
      </c>
      <c r="AX929" s="13" t="s">
        <v>76</v>
      </c>
      <c r="AY929" s="211" t="s">
        <v>324</v>
      </c>
    </row>
    <row r="930" spans="2:51" s="13" customFormat="1" ht="11.25">
      <c r="B930" s="201"/>
      <c r="C930" s="202"/>
      <c r="D930" s="195" t="s">
        <v>336</v>
      </c>
      <c r="E930" s="203" t="s">
        <v>19</v>
      </c>
      <c r="F930" s="204" t="s">
        <v>2980</v>
      </c>
      <c r="G930" s="202"/>
      <c r="H930" s="205">
        <v>17.100000000000001</v>
      </c>
      <c r="I930" s="206"/>
      <c r="J930" s="202"/>
      <c r="K930" s="202"/>
      <c r="L930" s="207"/>
      <c r="M930" s="208"/>
      <c r="N930" s="209"/>
      <c r="O930" s="209"/>
      <c r="P930" s="209"/>
      <c r="Q930" s="209"/>
      <c r="R930" s="209"/>
      <c r="S930" s="209"/>
      <c r="T930" s="210"/>
      <c r="AT930" s="211" t="s">
        <v>336</v>
      </c>
      <c r="AU930" s="211" t="s">
        <v>87</v>
      </c>
      <c r="AV930" s="13" t="s">
        <v>87</v>
      </c>
      <c r="AW930" s="13" t="s">
        <v>37</v>
      </c>
      <c r="AX930" s="13" t="s">
        <v>76</v>
      </c>
      <c r="AY930" s="211" t="s">
        <v>324</v>
      </c>
    </row>
    <row r="931" spans="2:51" s="16" customFormat="1" ht="11.25">
      <c r="B931" s="233"/>
      <c r="C931" s="234"/>
      <c r="D931" s="195" t="s">
        <v>336</v>
      </c>
      <c r="E931" s="235" t="s">
        <v>19</v>
      </c>
      <c r="F931" s="236" t="s">
        <v>550</v>
      </c>
      <c r="G931" s="234"/>
      <c r="H931" s="237">
        <v>45.81</v>
      </c>
      <c r="I931" s="238"/>
      <c r="J931" s="234"/>
      <c r="K931" s="234"/>
      <c r="L931" s="239"/>
      <c r="M931" s="240"/>
      <c r="N931" s="241"/>
      <c r="O931" s="241"/>
      <c r="P931" s="241"/>
      <c r="Q931" s="241"/>
      <c r="R931" s="241"/>
      <c r="S931" s="241"/>
      <c r="T931" s="242"/>
      <c r="AT931" s="243" t="s">
        <v>336</v>
      </c>
      <c r="AU931" s="243" t="s">
        <v>87</v>
      </c>
      <c r="AV931" s="16" t="s">
        <v>343</v>
      </c>
      <c r="AW931" s="16" t="s">
        <v>37</v>
      </c>
      <c r="AX931" s="16" t="s">
        <v>76</v>
      </c>
      <c r="AY931" s="243" t="s">
        <v>324</v>
      </c>
    </row>
    <row r="932" spans="2:51" s="15" customFormat="1" ht="11.25">
      <c r="B932" s="223"/>
      <c r="C932" s="224"/>
      <c r="D932" s="195" t="s">
        <v>336</v>
      </c>
      <c r="E932" s="225" t="s">
        <v>19</v>
      </c>
      <c r="F932" s="226" t="s">
        <v>2923</v>
      </c>
      <c r="G932" s="224"/>
      <c r="H932" s="225" t="s">
        <v>19</v>
      </c>
      <c r="I932" s="227"/>
      <c r="J932" s="224"/>
      <c r="K932" s="224"/>
      <c r="L932" s="228"/>
      <c r="M932" s="229"/>
      <c r="N932" s="230"/>
      <c r="O932" s="230"/>
      <c r="P932" s="230"/>
      <c r="Q932" s="230"/>
      <c r="R932" s="230"/>
      <c r="S932" s="230"/>
      <c r="T932" s="231"/>
      <c r="AT932" s="232" t="s">
        <v>336</v>
      </c>
      <c r="AU932" s="232" t="s">
        <v>87</v>
      </c>
      <c r="AV932" s="15" t="s">
        <v>84</v>
      </c>
      <c r="AW932" s="15" t="s">
        <v>37</v>
      </c>
      <c r="AX932" s="15" t="s">
        <v>76</v>
      </c>
      <c r="AY932" s="232" t="s">
        <v>324</v>
      </c>
    </row>
    <row r="933" spans="2:51" s="13" customFormat="1" ht="11.25">
      <c r="B933" s="201"/>
      <c r="C933" s="202"/>
      <c r="D933" s="195" t="s">
        <v>336</v>
      </c>
      <c r="E933" s="203" t="s">
        <v>19</v>
      </c>
      <c r="F933" s="204" t="s">
        <v>2981</v>
      </c>
      <c r="G933" s="202"/>
      <c r="H933" s="205">
        <v>3</v>
      </c>
      <c r="I933" s="206"/>
      <c r="J933" s="202"/>
      <c r="K933" s="202"/>
      <c r="L933" s="207"/>
      <c r="M933" s="208"/>
      <c r="N933" s="209"/>
      <c r="O933" s="209"/>
      <c r="P933" s="209"/>
      <c r="Q933" s="209"/>
      <c r="R933" s="209"/>
      <c r="S933" s="209"/>
      <c r="T933" s="210"/>
      <c r="AT933" s="211" t="s">
        <v>336</v>
      </c>
      <c r="AU933" s="211" t="s">
        <v>87</v>
      </c>
      <c r="AV933" s="13" t="s">
        <v>87</v>
      </c>
      <c r="AW933" s="13" t="s">
        <v>37</v>
      </c>
      <c r="AX933" s="13" t="s">
        <v>76</v>
      </c>
      <c r="AY933" s="211" t="s">
        <v>324</v>
      </c>
    </row>
    <row r="934" spans="2:51" s="13" customFormat="1" ht="11.25">
      <c r="B934" s="201"/>
      <c r="C934" s="202"/>
      <c r="D934" s="195" t="s">
        <v>336</v>
      </c>
      <c r="E934" s="203" t="s">
        <v>19</v>
      </c>
      <c r="F934" s="204" t="s">
        <v>2982</v>
      </c>
      <c r="G934" s="202"/>
      <c r="H934" s="205">
        <v>6.8250000000000002</v>
      </c>
      <c r="I934" s="206"/>
      <c r="J934" s="202"/>
      <c r="K934" s="202"/>
      <c r="L934" s="207"/>
      <c r="M934" s="208"/>
      <c r="N934" s="209"/>
      <c r="O934" s="209"/>
      <c r="P934" s="209"/>
      <c r="Q934" s="209"/>
      <c r="R934" s="209"/>
      <c r="S934" s="209"/>
      <c r="T934" s="210"/>
      <c r="AT934" s="211" t="s">
        <v>336</v>
      </c>
      <c r="AU934" s="211" t="s">
        <v>87</v>
      </c>
      <c r="AV934" s="13" t="s">
        <v>87</v>
      </c>
      <c r="AW934" s="13" t="s">
        <v>37</v>
      </c>
      <c r="AX934" s="13" t="s">
        <v>76</v>
      </c>
      <c r="AY934" s="211" t="s">
        <v>324</v>
      </c>
    </row>
    <row r="935" spans="2:51" s="13" customFormat="1" ht="11.25">
      <c r="B935" s="201"/>
      <c r="C935" s="202"/>
      <c r="D935" s="195" t="s">
        <v>336</v>
      </c>
      <c r="E935" s="203" t="s">
        <v>19</v>
      </c>
      <c r="F935" s="204" t="s">
        <v>2983</v>
      </c>
      <c r="G935" s="202"/>
      <c r="H935" s="205">
        <v>18</v>
      </c>
      <c r="I935" s="206"/>
      <c r="J935" s="202"/>
      <c r="K935" s="202"/>
      <c r="L935" s="207"/>
      <c r="M935" s="208"/>
      <c r="N935" s="209"/>
      <c r="O935" s="209"/>
      <c r="P935" s="209"/>
      <c r="Q935" s="209"/>
      <c r="R935" s="209"/>
      <c r="S935" s="209"/>
      <c r="T935" s="210"/>
      <c r="AT935" s="211" t="s">
        <v>336</v>
      </c>
      <c r="AU935" s="211" t="s">
        <v>87</v>
      </c>
      <c r="AV935" s="13" t="s">
        <v>87</v>
      </c>
      <c r="AW935" s="13" t="s">
        <v>37</v>
      </c>
      <c r="AX935" s="13" t="s">
        <v>76</v>
      </c>
      <c r="AY935" s="211" t="s">
        <v>324</v>
      </c>
    </row>
    <row r="936" spans="2:51" s="13" customFormat="1" ht="11.25">
      <c r="B936" s="201"/>
      <c r="C936" s="202"/>
      <c r="D936" s="195" t="s">
        <v>336</v>
      </c>
      <c r="E936" s="203" t="s">
        <v>19</v>
      </c>
      <c r="F936" s="204" t="s">
        <v>2984</v>
      </c>
      <c r="G936" s="202"/>
      <c r="H936" s="205">
        <v>0.72</v>
      </c>
      <c r="I936" s="206"/>
      <c r="J936" s="202"/>
      <c r="K936" s="202"/>
      <c r="L936" s="207"/>
      <c r="M936" s="208"/>
      <c r="N936" s="209"/>
      <c r="O936" s="209"/>
      <c r="P936" s="209"/>
      <c r="Q936" s="209"/>
      <c r="R936" s="209"/>
      <c r="S936" s="209"/>
      <c r="T936" s="210"/>
      <c r="AT936" s="211" t="s">
        <v>336</v>
      </c>
      <c r="AU936" s="211" t="s">
        <v>87</v>
      </c>
      <c r="AV936" s="13" t="s">
        <v>87</v>
      </c>
      <c r="AW936" s="13" t="s">
        <v>37</v>
      </c>
      <c r="AX936" s="13" t="s">
        <v>76</v>
      </c>
      <c r="AY936" s="211" t="s">
        <v>324</v>
      </c>
    </row>
    <row r="937" spans="2:51" s="13" customFormat="1" ht="11.25">
      <c r="B937" s="201"/>
      <c r="C937" s="202"/>
      <c r="D937" s="195" t="s">
        <v>336</v>
      </c>
      <c r="E937" s="203" t="s">
        <v>19</v>
      </c>
      <c r="F937" s="204" t="s">
        <v>2985</v>
      </c>
      <c r="G937" s="202"/>
      <c r="H937" s="205">
        <v>0.18</v>
      </c>
      <c r="I937" s="206"/>
      <c r="J937" s="202"/>
      <c r="K937" s="202"/>
      <c r="L937" s="207"/>
      <c r="M937" s="208"/>
      <c r="N937" s="209"/>
      <c r="O937" s="209"/>
      <c r="P937" s="209"/>
      <c r="Q937" s="209"/>
      <c r="R937" s="209"/>
      <c r="S937" s="209"/>
      <c r="T937" s="210"/>
      <c r="AT937" s="211" t="s">
        <v>336</v>
      </c>
      <c r="AU937" s="211" t="s">
        <v>87</v>
      </c>
      <c r="AV937" s="13" t="s">
        <v>87</v>
      </c>
      <c r="AW937" s="13" t="s">
        <v>37</v>
      </c>
      <c r="AX937" s="13" t="s">
        <v>76</v>
      </c>
      <c r="AY937" s="211" t="s">
        <v>324</v>
      </c>
    </row>
    <row r="938" spans="2:51" s="16" customFormat="1" ht="11.25">
      <c r="B938" s="233"/>
      <c r="C938" s="234"/>
      <c r="D938" s="195" t="s">
        <v>336</v>
      </c>
      <c r="E938" s="235" t="s">
        <v>19</v>
      </c>
      <c r="F938" s="236" t="s">
        <v>550</v>
      </c>
      <c r="G938" s="234"/>
      <c r="H938" s="237">
        <v>28.725000000000001</v>
      </c>
      <c r="I938" s="238"/>
      <c r="J938" s="234"/>
      <c r="K938" s="234"/>
      <c r="L938" s="239"/>
      <c r="M938" s="240"/>
      <c r="N938" s="241"/>
      <c r="O938" s="241"/>
      <c r="P938" s="241"/>
      <c r="Q938" s="241"/>
      <c r="R938" s="241"/>
      <c r="S938" s="241"/>
      <c r="T938" s="242"/>
      <c r="AT938" s="243" t="s">
        <v>336</v>
      </c>
      <c r="AU938" s="243" t="s">
        <v>87</v>
      </c>
      <c r="AV938" s="16" t="s">
        <v>343</v>
      </c>
      <c r="AW938" s="16" t="s">
        <v>37</v>
      </c>
      <c r="AX938" s="16" t="s">
        <v>76</v>
      </c>
      <c r="AY938" s="243" t="s">
        <v>324</v>
      </c>
    </row>
    <row r="939" spans="2:51" s="15" customFormat="1" ht="11.25">
      <c r="B939" s="223"/>
      <c r="C939" s="224"/>
      <c r="D939" s="195" t="s">
        <v>336</v>
      </c>
      <c r="E939" s="225" t="s">
        <v>19</v>
      </c>
      <c r="F939" s="226" t="s">
        <v>2986</v>
      </c>
      <c r="G939" s="224"/>
      <c r="H939" s="225" t="s">
        <v>19</v>
      </c>
      <c r="I939" s="227"/>
      <c r="J939" s="224"/>
      <c r="K939" s="224"/>
      <c r="L939" s="228"/>
      <c r="M939" s="229"/>
      <c r="N939" s="230"/>
      <c r="O939" s="230"/>
      <c r="P939" s="230"/>
      <c r="Q939" s="230"/>
      <c r="R939" s="230"/>
      <c r="S939" s="230"/>
      <c r="T939" s="231"/>
      <c r="AT939" s="232" t="s">
        <v>336</v>
      </c>
      <c r="AU939" s="232" t="s">
        <v>87</v>
      </c>
      <c r="AV939" s="15" t="s">
        <v>84</v>
      </c>
      <c r="AW939" s="15" t="s">
        <v>37</v>
      </c>
      <c r="AX939" s="15" t="s">
        <v>76</v>
      </c>
      <c r="AY939" s="232" t="s">
        <v>324</v>
      </c>
    </row>
    <row r="940" spans="2:51" s="13" customFormat="1" ht="11.25">
      <c r="B940" s="201"/>
      <c r="C940" s="202"/>
      <c r="D940" s="195" t="s">
        <v>336</v>
      </c>
      <c r="E940" s="203" t="s">
        <v>19</v>
      </c>
      <c r="F940" s="204" t="s">
        <v>2987</v>
      </c>
      <c r="G940" s="202"/>
      <c r="H940" s="205">
        <v>3</v>
      </c>
      <c r="I940" s="206"/>
      <c r="J940" s="202"/>
      <c r="K940" s="202"/>
      <c r="L940" s="207"/>
      <c r="M940" s="208"/>
      <c r="N940" s="209"/>
      <c r="O940" s="209"/>
      <c r="P940" s="209"/>
      <c r="Q940" s="209"/>
      <c r="R940" s="209"/>
      <c r="S940" s="209"/>
      <c r="T940" s="210"/>
      <c r="AT940" s="211" t="s">
        <v>336</v>
      </c>
      <c r="AU940" s="211" t="s">
        <v>87</v>
      </c>
      <c r="AV940" s="13" t="s">
        <v>87</v>
      </c>
      <c r="AW940" s="13" t="s">
        <v>37</v>
      </c>
      <c r="AX940" s="13" t="s">
        <v>76</v>
      </c>
      <c r="AY940" s="211" t="s">
        <v>324</v>
      </c>
    </row>
    <row r="941" spans="2:51" s="13" customFormat="1" ht="11.25">
      <c r="B941" s="201"/>
      <c r="C941" s="202"/>
      <c r="D941" s="195" t="s">
        <v>336</v>
      </c>
      <c r="E941" s="203" t="s">
        <v>19</v>
      </c>
      <c r="F941" s="204" t="s">
        <v>2981</v>
      </c>
      <c r="G941" s="202"/>
      <c r="H941" s="205">
        <v>3</v>
      </c>
      <c r="I941" s="206"/>
      <c r="J941" s="202"/>
      <c r="K941" s="202"/>
      <c r="L941" s="207"/>
      <c r="M941" s="208"/>
      <c r="N941" s="209"/>
      <c r="O941" s="209"/>
      <c r="P941" s="209"/>
      <c r="Q941" s="209"/>
      <c r="R941" s="209"/>
      <c r="S941" s="209"/>
      <c r="T941" s="210"/>
      <c r="AT941" s="211" t="s">
        <v>336</v>
      </c>
      <c r="AU941" s="211" t="s">
        <v>87</v>
      </c>
      <c r="AV941" s="13" t="s">
        <v>87</v>
      </c>
      <c r="AW941" s="13" t="s">
        <v>37</v>
      </c>
      <c r="AX941" s="13" t="s">
        <v>76</v>
      </c>
      <c r="AY941" s="211" t="s">
        <v>324</v>
      </c>
    </row>
    <row r="942" spans="2:51" s="13" customFormat="1" ht="11.25">
      <c r="B942" s="201"/>
      <c r="C942" s="202"/>
      <c r="D942" s="195" t="s">
        <v>336</v>
      </c>
      <c r="E942" s="203" t="s">
        <v>19</v>
      </c>
      <c r="F942" s="204" t="s">
        <v>2988</v>
      </c>
      <c r="G942" s="202"/>
      <c r="H942" s="205">
        <v>6.9</v>
      </c>
      <c r="I942" s="206"/>
      <c r="J942" s="202"/>
      <c r="K942" s="202"/>
      <c r="L942" s="207"/>
      <c r="M942" s="208"/>
      <c r="N942" s="209"/>
      <c r="O942" s="209"/>
      <c r="P942" s="209"/>
      <c r="Q942" s="209"/>
      <c r="R942" s="209"/>
      <c r="S942" s="209"/>
      <c r="T942" s="210"/>
      <c r="AT942" s="211" t="s">
        <v>336</v>
      </c>
      <c r="AU942" s="211" t="s">
        <v>87</v>
      </c>
      <c r="AV942" s="13" t="s">
        <v>87</v>
      </c>
      <c r="AW942" s="13" t="s">
        <v>37</v>
      </c>
      <c r="AX942" s="13" t="s">
        <v>76</v>
      </c>
      <c r="AY942" s="211" t="s">
        <v>324</v>
      </c>
    </row>
    <row r="943" spans="2:51" s="13" customFormat="1" ht="11.25">
      <c r="B943" s="201"/>
      <c r="C943" s="202"/>
      <c r="D943" s="195" t="s">
        <v>336</v>
      </c>
      <c r="E943" s="203" t="s">
        <v>19</v>
      </c>
      <c r="F943" s="204" t="s">
        <v>2989</v>
      </c>
      <c r="G943" s="202"/>
      <c r="H943" s="205">
        <v>1.8</v>
      </c>
      <c r="I943" s="206"/>
      <c r="J943" s="202"/>
      <c r="K943" s="202"/>
      <c r="L943" s="207"/>
      <c r="M943" s="208"/>
      <c r="N943" s="209"/>
      <c r="O943" s="209"/>
      <c r="P943" s="209"/>
      <c r="Q943" s="209"/>
      <c r="R943" s="209"/>
      <c r="S943" s="209"/>
      <c r="T943" s="210"/>
      <c r="AT943" s="211" t="s">
        <v>336</v>
      </c>
      <c r="AU943" s="211" t="s">
        <v>87</v>
      </c>
      <c r="AV943" s="13" t="s">
        <v>87</v>
      </c>
      <c r="AW943" s="13" t="s">
        <v>37</v>
      </c>
      <c r="AX943" s="13" t="s">
        <v>76</v>
      </c>
      <c r="AY943" s="211" t="s">
        <v>324</v>
      </c>
    </row>
    <row r="944" spans="2:51" s="13" customFormat="1" ht="11.25">
      <c r="B944" s="201"/>
      <c r="C944" s="202"/>
      <c r="D944" s="195" t="s">
        <v>336</v>
      </c>
      <c r="E944" s="203" t="s">
        <v>19</v>
      </c>
      <c r="F944" s="204" t="s">
        <v>2984</v>
      </c>
      <c r="G944" s="202"/>
      <c r="H944" s="205">
        <v>0.72</v>
      </c>
      <c r="I944" s="206"/>
      <c r="J944" s="202"/>
      <c r="K944" s="202"/>
      <c r="L944" s="207"/>
      <c r="M944" s="208"/>
      <c r="N944" s="209"/>
      <c r="O944" s="209"/>
      <c r="P944" s="209"/>
      <c r="Q944" s="209"/>
      <c r="R944" s="209"/>
      <c r="S944" s="209"/>
      <c r="T944" s="210"/>
      <c r="AT944" s="211" t="s">
        <v>336</v>
      </c>
      <c r="AU944" s="211" t="s">
        <v>87</v>
      </c>
      <c r="AV944" s="13" t="s">
        <v>87</v>
      </c>
      <c r="AW944" s="13" t="s">
        <v>37</v>
      </c>
      <c r="AX944" s="13" t="s">
        <v>76</v>
      </c>
      <c r="AY944" s="211" t="s">
        <v>324</v>
      </c>
    </row>
    <row r="945" spans="2:51" s="13" customFormat="1" ht="11.25">
      <c r="B945" s="201"/>
      <c r="C945" s="202"/>
      <c r="D945" s="195" t="s">
        <v>336</v>
      </c>
      <c r="E945" s="203" t="s">
        <v>19</v>
      </c>
      <c r="F945" s="204" t="s">
        <v>2990</v>
      </c>
      <c r="G945" s="202"/>
      <c r="H945" s="205">
        <v>0.36</v>
      </c>
      <c r="I945" s="206"/>
      <c r="J945" s="202"/>
      <c r="K945" s="202"/>
      <c r="L945" s="207"/>
      <c r="M945" s="208"/>
      <c r="N945" s="209"/>
      <c r="O945" s="209"/>
      <c r="P945" s="209"/>
      <c r="Q945" s="209"/>
      <c r="R945" s="209"/>
      <c r="S945" s="209"/>
      <c r="T945" s="210"/>
      <c r="AT945" s="211" t="s">
        <v>336</v>
      </c>
      <c r="AU945" s="211" t="s">
        <v>87</v>
      </c>
      <c r="AV945" s="13" t="s">
        <v>87</v>
      </c>
      <c r="AW945" s="13" t="s">
        <v>37</v>
      </c>
      <c r="AX945" s="13" t="s">
        <v>76</v>
      </c>
      <c r="AY945" s="211" t="s">
        <v>324</v>
      </c>
    </row>
    <row r="946" spans="2:51" s="15" customFormat="1" ht="11.25">
      <c r="B946" s="223"/>
      <c r="C946" s="224"/>
      <c r="D946" s="195" t="s">
        <v>336</v>
      </c>
      <c r="E946" s="225" t="s">
        <v>19</v>
      </c>
      <c r="F946" s="226" t="s">
        <v>2991</v>
      </c>
      <c r="G946" s="224"/>
      <c r="H946" s="225" t="s">
        <v>19</v>
      </c>
      <c r="I946" s="227"/>
      <c r="J946" s="224"/>
      <c r="K946" s="224"/>
      <c r="L946" s="228"/>
      <c r="M946" s="229"/>
      <c r="N946" s="230"/>
      <c r="O946" s="230"/>
      <c r="P946" s="230"/>
      <c r="Q946" s="230"/>
      <c r="R946" s="230"/>
      <c r="S946" s="230"/>
      <c r="T946" s="231"/>
      <c r="AT946" s="232" t="s">
        <v>336</v>
      </c>
      <c r="AU946" s="232" t="s">
        <v>87</v>
      </c>
      <c r="AV946" s="15" t="s">
        <v>84</v>
      </c>
      <c r="AW946" s="15" t="s">
        <v>37</v>
      </c>
      <c r="AX946" s="15" t="s">
        <v>76</v>
      </c>
      <c r="AY946" s="232" t="s">
        <v>324</v>
      </c>
    </row>
    <row r="947" spans="2:51" s="13" customFormat="1" ht="11.25">
      <c r="B947" s="201"/>
      <c r="C947" s="202"/>
      <c r="D947" s="195" t="s">
        <v>336</v>
      </c>
      <c r="E947" s="203" t="s">
        <v>19</v>
      </c>
      <c r="F947" s="204" t="s">
        <v>2992</v>
      </c>
      <c r="G947" s="202"/>
      <c r="H947" s="205">
        <v>9</v>
      </c>
      <c r="I947" s="206"/>
      <c r="J947" s="202"/>
      <c r="K947" s="202"/>
      <c r="L947" s="207"/>
      <c r="M947" s="208"/>
      <c r="N947" s="209"/>
      <c r="O947" s="209"/>
      <c r="P947" s="209"/>
      <c r="Q947" s="209"/>
      <c r="R947" s="209"/>
      <c r="S947" s="209"/>
      <c r="T947" s="210"/>
      <c r="AT947" s="211" t="s">
        <v>336</v>
      </c>
      <c r="AU947" s="211" t="s">
        <v>87</v>
      </c>
      <c r="AV947" s="13" t="s">
        <v>87</v>
      </c>
      <c r="AW947" s="13" t="s">
        <v>37</v>
      </c>
      <c r="AX947" s="13" t="s">
        <v>76</v>
      </c>
      <c r="AY947" s="211" t="s">
        <v>324</v>
      </c>
    </row>
    <row r="948" spans="2:51" s="13" customFormat="1" ht="11.25">
      <c r="B948" s="201"/>
      <c r="C948" s="202"/>
      <c r="D948" s="195" t="s">
        <v>336</v>
      </c>
      <c r="E948" s="203" t="s">
        <v>19</v>
      </c>
      <c r="F948" s="204" t="s">
        <v>2993</v>
      </c>
      <c r="G948" s="202"/>
      <c r="H948" s="205">
        <v>9</v>
      </c>
      <c r="I948" s="206"/>
      <c r="J948" s="202"/>
      <c r="K948" s="202"/>
      <c r="L948" s="207"/>
      <c r="M948" s="208"/>
      <c r="N948" s="209"/>
      <c r="O948" s="209"/>
      <c r="P948" s="209"/>
      <c r="Q948" s="209"/>
      <c r="R948" s="209"/>
      <c r="S948" s="209"/>
      <c r="T948" s="210"/>
      <c r="AT948" s="211" t="s">
        <v>336</v>
      </c>
      <c r="AU948" s="211" t="s">
        <v>87</v>
      </c>
      <c r="AV948" s="13" t="s">
        <v>87</v>
      </c>
      <c r="AW948" s="13" t="s">
        <v>37</v>
      </c>
      <c r="AX948" s="13" t="s">
        <v>76</v>
      </c>
      <c r="AY948" s="211" t="s">
        <v>324</v>
      </c>
    </row>
    <row r="949" spans="2:51" s="13" customFormat="1" ht="11.25">
      <c r="B949" s="201"/>
      <c r="C949" s="202"/>
      <c r="D949" s="195" t="s">
        <v>336</v>
      </c>
      <c r="E949" s="203" t="s">
        <v>19</v>
      </c>
      <c r="F949" s="204" t="s">
        <v>2994</v>
      </c>
      <c r="G949" s="202"/>
      <c r="H949" s="205">
        <v>9</v>
      </c>
      <c r="I949" s="206"/>
      <c r="J949" s="202"/>
      <c r="K949" s="202"/>
      <c r="L949" s="207"/>
      <c r="M949" s="208"/>
      <c r="N949" s="209"/>
      <c r="O949" s="209"/>
      <c r="P949" s="209"/>
      <c r="Q949" s="209"/>
      <c r="R949" s="209"/>
      <c r="S949" s="209"/>
      <c r="T949" s="210"/>
      <c r="AT949" s="211" t="s">
        <v>336</v>
      </c>
      <c r="AU949" s="211" t="s">
        <v>87</v>
      </c>
      <c r="AV949" s="13" t="s">
        <v>87</v>
      </c>
      <c r="AW949" s="13" t="s">
        <v>37</v>
      </c>
      <c r="AX949" s="13" t="s">
        <v>76</v>
      </c>
      <c r="AY949" s="211" t="s">
        <v>324</v>
      </c>
    </row>
    <row r="950" spans="2:51" s="13" customFormat="1" ht="11.25">
      <c r="B950" s="201"/>
      <c r="C950" s="202"/>
      <c r="D950" s="195" t="s">
        <v>336</v>
      </c>
      <c r="E950" s="203" t="s">
        <v>19</v>
      </c>
      <c r="F950" s="204" t="s">
        <v>2995</v>
      </c>
      <c r="G950" s="202"/>
      <c r="H950" s="205">
        <v>9.8000000000000007</v>
      </c>
      <c r="I950" s="206"/>
      <c r="J950" s="202"/>
      <c r="K950" s="202"/>
      <c r="L950" s="207"/>
      <c r="M950" s="208"/>
      <c r="N950" s="209"/>
      <c r="O950" s="209"/>
      <c r="P950" s="209"/>
      <c r="Q950" s="209"/>
      <c r="R950" s="209"/>
      <c r="S950" s="209"/>
      <c r="T950" s="210"/>
      <c r="AT950" s="211" t="s">
        <v>336</v>
      </c>
      <c r="AU950" s="211" t="s">
        <v>87</v>
      </c>
      <c r="AV950" s="13" t="s">
        <v>87</v>
      </c>
      <c r="AW950" s="13" t="s">
        <v>37</v>
      </c>
      <c r="AX950" s="13" t="s">
        <v>76</v>
      </c>
      <c r="AY950" s="211" t="s">
        <v>324</v>
      </c>
    </row>
    <row r="951" spans="2:51" s="13" customFormat="1" ht="11.25">
      <c r="B951" s="201"/>
      <c r="C951" s="202"/>
      <c r="D951" s="195" t="s">
        <v>336</v>
      </c>
      <c r="E951" s="203" t="s">
        <v>19</v>
      </c>
      <c r="F951" s="204" t="s">
        <v>2996</v>
      </c>
      <c r="G951" s="202"/>
      <c r="H951" s="205">
        <v>9</v>
      </c>
      <c r="I951" s="206"/>
      <c r="J951" s="202"/>
      <c r="K951" s="202"/>
      <c r="L951" s="207"/>
      <c r="M951" s="208"/>
      <c r="N951" s="209"/>
      <c r="O951" s="209"/>
      <c r="P951" s="209"/>
      <c r="Q951" s="209"/>
      <c r="R951" s="209"/>
      <c r="S951" s="209"/>
      <c r="T951" s="210"/>
      <c r="AT951" s="211" t="s">
        <v>336</v>
      </c>
      <c r="AU951" s="211" t="s">
        <v>87</v>
      </c>
      <c r="AV951" s="13" t="s">
        <v>87</v>
      </c>
      <c r="AW951" s="13" t="s">
        <v>37</v>
      </c>
      <c r="AX951" s="13" t="s">
        <v>76</v>
      </c>
      <c r="AY951" s="211" t="s">
        <v>324</v>
      </c>
    </row>
    <row r="952" spans="2:51" s="16" customFormat="1" ht="11.25">
      <c r="B952" s="233"/>
      <c r="C952" s="234"/>
      <c r="D952" s="195" t="s">
        <v>336</v>
      </c>
      <c r="E952" s="235" t="s">
        <v>19</v>
      </c>
      <c r="F952" s="236" t="s">
        <v>550</v>
      </c>
      <c r="G952" s="234"/>
      <c r="H952" s="237">
        <v>61.58</v>
      </c>
      <c r="I952" s="238"/>
      <c r="J952" s="234"/>
      <c r="K952" s="234"/>
      <c r="L952" s="239"/>
      <c r="M952" s="240"/>
      <c r="N952" s="241"/>
      <c r="O952" s="241"/>
      <c r="P952" s="241"/>
      <c r="Q952" s="241"/>
      <c r="R952" s="241"/>
      <c r="S952" s="241"/>
      <c r="T952" s="242"/>
      <c r="AT952" s="243" t="s">
        <v>336</v>
      </c>
      <c r="AU952" s="243" t="s">
        <v>87</v>
      </c>
      <c r="AV952" s="16" t="s">
        <v>343</v>
      </c>
      <c r="AW952" s="16" t="s">
        <v>37</v>
      </c>
      <c r="AX952" s="16" t="s">
        <v>76</v>
      </c>
      <c r="AY952" s="243" t="s">
        <v>324</v>
      </c>
    </row>
    <row r="953" spans="2:51" s="15" customFormat="1" ht="11.25">
      <c r="B953" s="223"/>
      <c r="C953" s="224"/>
      <c r="D953" s="195" t="s">
        <v>336</v>
      </c>
      <c r="E953" s="225" t="s">
        <v>19</v>
      </c>
      <c r="F953" s="226" t="s">
        <v>2882</v>
      </c>
      <c r="G953" s="224"/>
      <c r="H953" s="225" t="s">
        <v>19</v>
      </c>
      <c r="I953" s="227"/>
      <c r="J953" s="224"/>
      <c r="K953" s="224"/>
      <c r="L953" s="228"/>
      <c r="M953" s="229"/>
      <c r="N953" s="230"/>
      <c r="O953" s="230"/>
      <c r="P953" s="230"/>
      <c r="Q953" s="230"/>
      <c r="R953" s="230"/>
      <c r="S953" s="230"/>
      <c r="T953" s="231"/>
      <c r="AT953" s="232" t="s">
        <v>336</v>
      </c>
      <c r="AU953" s="232" t="s">
        <v>87</v>
      </c>
      <c r="AV953" s="15" t="s">
        <v>84</v>
      </c>
      <c r="AW953" s="15" t="s">
        <v>37</v>
      </c>
      <c r="AX953" s="15" t="s">
        <v>76</v>
      </c>
      <c r="AY953" s="232" t="s">
        <v>324</v>
      </c>
    </row>
    <row r="954" spans="2:51" s="13" customFormat="1" ht="11.25">
      <c r="B954" s="201"/>
      <c r="C954" s="202"/>
      <c r="D954" s="195" t="s">
        <v>336</v>
      </c>
      <c r="E954" s="203" t="s">
        <v>19</v>
      </c>
      <c r="F954" s="204" t="s">
        <v>2997</v>
      </c>
      <c r="G954" s="202"/>
      <c r="H954" s="205">
        <v>1.1000000000000001</v>
      </c>
      <c r="I954" s="206"/>
      <c r="J954" s="202"/>
      <c r="K954" s="202"/>
      <c r="L954" s="207"/>
      <c r="M954" s="208"/>
      <c r="N954" s="209"/>
      <c r="O954" s="209"/>
      <c r="P954" s="209"/>
      <c r="Q954" s="209"/>
      <c r="R954" s="209"/>
      <c r="S954" s="209"/>
      <c r="T954" s="210"/>
      <c r="AT954" s="211" t="s">
        <v>336</v>
      </c>
      <c r="AU954" s="211" t="s">
        <v>87</v>
      </c>
      <c r="AV954" s="13" t="s">
        <v>87</v>
      </c>
      <c r="AW954" s="13" t="s">
        <v>37</v>
      </c>
      <c r="AX954" s="13" t="s">
        <v>76</v>
      </c>
      <c r="AY954" s="211" t="s">
        <v>324</v>
      </c>
    </row>
    <row r="955" spans="2:51" s="16" customFormat="1" ht="11.25">
      <c r="B955" s="233"/>
      <c r="C955" s="234"/>
      <c r="D955" s="195" t="s">
        <v>336</v>
      </c>
      <c r="E955" s="235" t="s">
        <v>19</v>
      </c>
      <c r="F955" s="236" t="s">
        <v>550</v>
      </c>
      <c r="G955" s="234"/>
      <c r="H955" s="237">
        <v>1.1000000000000001</v>
      </c>
      <c r="I955" s="238"/>
      <c r="J955" s="234"/>
      <c r="K955" s="234"/>
      <c r="L955" s="239"/>
      <c r="M955" s="240"/>
      <c r="N955" s="241"/>
      <c r="O955" s="241"/>
      <c r="P955" s="241"/>
      <c r="Q955" s="241"/>
      <c r="R955" s="241"/>
      <c r="S955" s="241"/>
      <c r="T955" s="242"/>
      <c r="AT955" s="243" t="s">
        <v>336</v>
      </c>
      <c r="AU955" s="243" t="s">
        <v>87</v>
      </c>
      <c r="AV955" s="16" t="s">
        <v>343</v>
      </c>
      <c r="AW955" s="16" t="s">
        <v>37</v>
      </c>
      <c r="AX955" s="16" t="s">
        <v>76</v>
      </c>
      <c r="AY955" s="243" t="s">
        <v>324</v>
      </c>
    </row>
    <row r="956" spans="2:51" s="15" customFormat="1" ht="11.25">
      <c r="B956" s="223"/>
      <c r="C956" s="224"/>
      <c r="D956" s="195" t="s">
        <v>336</v>
      </c>
      <c r="E956" s="225" t="s">
        <v>19</v>
      </c>
      <c r="F956" s="226" t="s">
        <v>2962</v>
      </c>
      <c r="G956" s="224"/>
      <c r="H956" s="225" t="s">
        <v>19</v>
      </c>
      <c r="I956" s="227"/>
      <c r="J956" s="224"/>
      <c r="K956" s="224"/>
      <c r="L956" s="228"/>
      <c r="M956" s="229"/>
      <c r="N956" s="230"/>
      <c r="O956" s="230"/>
      <c r="P956" s="230"/>
      <c r="Q956" s="230"/>
      <c r="R956" s="230"/>
      <c r="S956" s="230"/>
      <c r="T956" s="231"/>
      <c r="AT956" s="232" t="s">
        <v>336</v>
      </c>
      <c r="AU956" s="232" t="s">
        <v>87</v>
      </c>
      <c r="AV956" s="15" t="s">
        <v>84</v>
      </c>
      <c r="AW956" s="15" t="s">
        <v>37</v>
      </c>
      <c r="AX956" s="15" t="s">
        <v>76</v>
      </c>
      <c r="AY956" s="232" t="s">
        <v>324</v>
      </c>
    </row>
    <row r="957" spans="2:51" s="13" customFormat="1" ht="11.25">
      <c r="B957" s="201"/>
      <c r="C957" s="202"/>
      <c r="D957" s="195" t="s">
        <v>336</v>
      </c>
      <c r="E957" s="203" t="s">
        <v>19</v>
      </c>
      <c r="F957" s="204" t="s">
        <v>2998</v>
      </c>
      <c r="G957" s="202"/>
      <c r="H957" s="205">
        <v>7.12</v>
      </c>
      <c r="I957" s="206"/>
      <c r="J957" s="202"/>
      <c r="K957" s="202"/>
      <c r="L957" s="207"/>
      <c r="M957" s="208"/>
      <c r="N957" s="209"/>
      <c r="O957" s="209"/>
      <c r="P957" s="209"/>
      <c r="Q957" s="209"/>
      <c r="R957" s="209"/>
      <c r="S957" s="209"/>
      <c r="T957" s="210"/>
      <c r="AT957" s="211" t="s">
        <v>336</v>
      </c>
      <c r="AU957" s="211" t="s">
        <v>87</v>
      </c>
      <c r="AV957" s="13" t="s">
        <v>87</v>
      </c>
      <c r="AW957" s="13" t="s">
        <v>37</v>
      </c>
      <c r="AX957" s="13" t="s">
        <v>76</v>
      </c>
      <c r="AY957" s="211" t="s">
        <v>324</v>
      </c>
    </row>
    <row r="958" spans="2:51" s="13" customFormat="1" ht="11.25">
      <c r="B958" s="201"/>
      <c r="C958" s="202"/>
      <c r="D958" s="195" t="s">
        <v>336</v>
      </c>
      <c r="E958" s="203" t="s">
        <v>19</v>
      </c>
      <c r="F958" s="204" t="s">
        <v>2999</v>
      </c>
      <c r="G958" s="202"/>
      <c r="H958" s="205">
        <v>59.26</v>
      </c>
      <c r="I958" s="206"/>
      <c r="J958" s="202"/>
      <c r="K958" s="202"/>
      <c r="L958" s="207"/>
      <c r="M958" s="208"/>
      <c r="N958" s="209"/>
      <c r="O958" s="209"/>
      <c r="P958" s="209"/>
      <c r="Q958" s="209"/>
      <c r="R958" s="209"/>
      <c r="S958" s="209"/>
      <c r="T958" s="210"/>
      <c r="AT958" s="211" t="s">
        <v>336</v>
      </c>
      <c r="AU958" s="211" t="s">
        <v>87</v>
      </c>
      <c r="AV958" s="13" t="s">
        <v>87</v>
      </c>
      <c r="AW958" s="13" t="s">
        <v>37</v>
      </c>
      <c r="AX958" s="13" t="s">
        <v>76</v>
      </c>
      <c r="AY958" s="211" t="s">
        <v>324</v>
      </c>
    </row>
    <row r="959" spans="2:51" s="13" customFormat="1" ht="11.25">
      <c r="B959" s="201"/>
      <c r="C959" s="202"/>
      <c r="D959" s="195" t="s">
        <v>336</v>
      </c>
      <c r="E959" s="203" t="s">
        <v>19</v>
      </c>
      <c r="F959" s="204" t="s">
        <v>3000</v>
      </c>
      <c r="G959" s="202"/>
      <c r="H959" s="205">
        <v>0.65</v>
      </c>
      <c r="I959" s="206"/>
      <c r="J959" s="202"/>
      <c r="K959" s="202"/>
      <c r="L959" s="207"/>
      <c r="M959" s="208"/>
      <c r="N959" s="209"/>
      <c r="O959" s="209"/>
      <c r="P959" s="209"/>
      <c r="Q959" s="209"/>
      <c r="R959" s="209"/>
      <c r="S959" s="209"/>
      <c r="T959" s="210"/>
      <c r="AT959" s="211" t="s">
        <v>336</v>
      </c>
      <c r="AU959" s="211" t="s">
        <v>87</v>
      </c>
      <c r="AV959" s="13" t="s">
        <v>87</v>
      </c>
      <c r="AW959" s="13" t="s">
        <v>37</v>
      </c>
      <c r="AX959" s="13" t="s">
        <v>76</v>
      </c>
      <c r="AY959" s="211" t="s">
        <v>324</v>
      </c>
    </row>
    <row r="960" spans="2:51" s="15" customFormat="1" ht="11.25">
      <c r="B960" s="223"/>
      <c r="C960" s="224"/>
      <c r="D960" s="195" t="s">
        <v>336</v>
      </c>
      <c r="E960" s="225" t="s">
        <v>19</v>
      </c>
      <c r="F960" s="226" t="s">
        <v>2966</v>
      </c>
      <c r="G960" s="224"/>
      <c r="H960" s="225" t="s">
        <v>19</v>
      </c>
      <c r="I960" s="227"/>
      <c r="J960" s="224"/>
      <c r="K960" s="224"/>
      <c r="L960" s="228"/>
      <c r="M960" s="229"/>
      <c r="N960" s="230"/>
      <c r="O960" s="230"/>
      <c r="P960" s="230"/>
      <c r="Q960" s="230"/>
      <c r="R960" s="230"/>
      <c r="S960" s="230"/>
      <c r="T960" s="231"/>
      <c r="AT960" s="232" t="s">
        <v>336</v>
      </c>
      <c r="AU960" s="232" t="s">
        <v>87</v>
      </c>
      <c r="AV960" s="15" t="s">
        <v>84</v>
      </c>
      <c r="AW960" s="15" t="s">
        <v>37</v>
      </c>
      <c r="AX960" s="15" t="s">
        <v>76</v>
      </c>
      <c r="AY960" s="232" t="s">
        <v>324</v>
      </c>
    </row>
    <row r="961" spans="1:65" s="13" customFormat="1" ht="11.25">
      <c r="B961" s="201"/>
      <c r="C961" s="202"/>
      <c r="D961" s="195" t="s">
        <v>336</v>
      </c>
      <c r="E961" s="203" t="s">
        <v>19</v>
      </c>
      <c r="F961" s="204" t="s">
        <v>3001</v>
      </c>
      <c r="G961" s="202"/>
      <c r="H961" s="205">
        <v>6.24</v>
      </c>
      <c r="I961" s="206"/>
      <c r="J961" s="202"/>
      <c r="K961" s="202"/>
      <c r="L961" s="207"/>
      <c r="M961" s="208"/>
      <c r="N961" s="209"/>
      <c r="O961" s="209"/>
      <c r="P961" s="209"/>
      <c r="Q961" s="209"/>
      <c r="R961" s="209"/>
      <c r="S961" s="209"/>
      <c r="T961" s="210"/>
      <c r="AT961" s="211" t="s">
        <v>336</v>
      </c>
      <c r="AU961" s="211" t="s">
        <v>87</v>
      </c>
      <c r="AV961" s="13" t="s">
        <v>87</v>
      </c>
      <c r="AW961" s="13" t="s">
        <v>37</v>
      </c>
      <c r="AX961" s="13" t="s">
        <v>76</v>
      </c>
      <c r="AY961" s="211" t="s">
        <v>324</v>
      </c>
    </row>
    <row r="962" spans="1:65" s="13" customFormat="1" ht="11.25">
      <c r="B962" s="201"/>
      <c r="C962" s="202"/>
      <c r="D962" s="195" t="s">
        <v>336</v>
      </c>
      <c r="E962" s="203" t="s">
        <v>19</v>
      </c>
      <c r="F962" s="204" t="s">
        <v>3002</v>
      </c>
      <c r="G962" s="202"/>
      <c r="H962" s="205">
        <v>49.84</v>
      </c>
      <c r="I962" s="206"/>
      <c r="J962" s="202"/>
      <c r="K962" s="202"/>
      <c r="L962" s="207"/>
      <c r="M962" s="208"/>
      <c r="N962" s="209"/>
      <c r="O962" s="209"/>
      <c r="P962" s="209"/>
      <c r="Q962" s="209"/>
      <c r="R962" s="209"/>
      <c r="S962" s="209"/>
      <c r="T962" s="210"/>
      <c r="AT962" s="211" t="s">
        <v>336</v>
      </c>
      <c r="AU962" s="211" t="s">
        <v>87</v>
      </c>
      <c r="AV962" s="13" t="s">
        <v>87</v>
      </c>
      <c r="AW962" s="13" t="s">
        <v>37</v>
      </c>
      <c r="AX962" s="13" t="s">
        <v>76</v>
      </c>
      <c r="AY962" s="211" t="s">
        <v>324</v>
      </c>
    </row>
    <row r="963" spans="1:65" s="13" customFormat="1" ht="11.25">
      <c r="B963" s="201"/>
      <c r="C963" s="202"/>
      <c r="D963" s="195" t="s">
        <v>336</v>
      </c>
      <c r="E963" s="203" t="s">
        <v>19</v>
      </c>
      <c r="F963" s="204" t="s">
        <v>3003</v>
      </c>
      <c r="G963" s="202"/>
      <c r="H963" s="205">
        <v>5.56</v>
      </c>
      <c r="I963" s="206"/>
      <c r="J963" s="202"/>
      <c r="K963" s="202"/>
      <c r="L963" s="207"/>
      <c r="M963" s="208"/>
      <c r="N963" s="209"/>
      <c r="O963" s="209"/>
      <c r="P963" s="209"/>
      <c r="Q963" s="209"/>
      <c r="R963" s="209"/>
      <c r="S963" s="209"/>
      <c r="T963" s="210"/>
      <c r="AT963" s="211" t="s">
        <v>336</v>
      </c>
      <c r="AU963" s="211" t="s">
        <v>87</v>
      </c>
      <c r="AV963" s="13" t="s">
        <v>87</v>
      </c>
      <c r="AW963" s="13" t="s">
        <v>37</v>
      </c>
      <c r="AX963" s="13" t="s">
        <v>76</v>
      </c>
      <c r="AY963" s="211" t="s">
        <v>324</v>
      </c>
    </row>
    <row r="964" spans="1:65" s="15" customFormat="1" ht="11.25">
      <c r="B964" s="223"/>
      <c r="C964" s="224"/>
      <c r="D964" s="195" t="s">
        <v>336</v>
      </c>
      <c r="E964" s="225" t="s">
        <v>19</v>
      </c>
      <c r="F964" s="226" t="s">
        <v>2969</v>
      </c>
      <c r="G964" s="224"/>
      <c r="H964" s="225" t="s">
        <v>19</v>
      </c>
      <c r="I964" s="227"/>
      <c r="J964" s="224"/>
      <c r="K964" s="224"/>
      <c r="L964" s="228"/>
      <c r="M964" s="229"/>
      <c r="N964" s="230"/>
      <c r="O964" s="230"/>
      <c r="P964" s="230"/>
      <c r="Q964" s="230"/>
      <c r="R964" s="230"/>
      <c r="S964" s="230"/>
      <c r="T964" s="231"/>
      <c r="AT964" s="232" t="s">
        <v>336</v>
      </c>
      <c r="AU964" s="232" t="s">
        <v>87</v>
      </c>
      <c r="AV964" s="15" t="s">
        <v>84</v>
      </c>
      <c r="AW964" s="15" t="s">
        <v>37</v>
      </c>
      <c r="AX964" s="15" t="s">
        <v>76</v>
      </c>
      <c r="AY964" s="232" t="s">
        <v>324</v>
      </c>
    </row>
    <row r="965" spans="1:65" s="13" customFormat="1" ht="11.25">
      <c r="B965" s="201"/>
      <c r="C965" s="202"/>
      <c r="D965" s="195" t="s">
        <v>336</v>
      </c>
      <c r="E965" s="203" t="s">
        <v>19</v>
      </c>
      <c r="F965" s="204" t="s">
        <v>3004</v>
      </c>
      <c r="G965" s="202"/>
      <c r="H965" s="205">
        <v>9.1649999999999991</v>
      </c>
      <c r="I965" s="206"/>
      <c r="J965" s="202"/>
      <c r="K965" s="202"/>
      <c r="L965" s="207"/>
      <c r="M965" s="208"/>
      <c r="N965" s="209"/>
      <c r="O965" s="209"/>
      <c r="P965" s="209"/>
      <c r="Q965" s="209"/>
      <c r="R965" s="209"/>
      <c r="S965" s="209"/>
      <c r="T965" s="210"/>
      <c r="AT965" s="211" t="s">
        <v>336</v>
      </c>
      <c r="AU965" s="211" t="s">
        <v>87</v>
      </c>
      <c r="AV965" s="13" t="s">
        <v>87</v>
      </c>
      <c r="AW965" s="13" t="s">
        <v>37</v>
      </c>
      <c r="AX965" s="13" t="s">
        <v>76</v>
      </c>
      <c r="AY965" s="211" t="s">
        <v>324</v>
      </c>
    </row>
    <row r="966" spans="1:65" s="13" customFormat="1" ht="11.25">
      <c r="B966" s="201"/>
      <c r="C966" s="202"/>
      <c r="D966" s="195" t="s">
        <v>336</v>
      </c>
      <c r="E966" s="203" t="s">
        <v>19</v>
      </c>
      <c r="F966" s="204" t="s">
        <v>3005</v>
      </c>
      <c r="G966" s="202"/>
      <c r="H966" s="205">
        <v>61.6</v>
      </c>
      <c r="I966" s="206"/>
      <c r="J966" s="202"/>
      <c r="K966" s="202"/>
      <c r="L966" s="207"/>
      <c r="M966" s="208"/>
      <c r="N966" s="209"/>
      <c r="O966" s="209"/>
      <c r="P966" s="209"/>
      <c r="Q966" s="209"/>
      <c r="R966" s="209"/>
      <c r="S966" s="209"/>
      <c r="T966" s="210"/>
      <c r="AT966" s="211" t="s">
        <v>336</v>
      </c>
      <c r="AU966" s="211" t="s">
        <v>87</v>
      </c>
      <c r="AV966" s="13" t="s">
        <v>87</v>
      </c>
      <c r="AW966" s="13" t="s">
        <v>37</v>
      </c>
      <c r="AX966" s="13" t="s">
        <v>76</v>
      </c>
      <c r="AY966" s="211" t="s">
        <v>324</v>
      </c>
    </row>
    <row r="967" spans="1:65" s="13" customFormat="1" ht="11.25">
      <c r="B967" s="201"/>
      <c r="C967" s="202"/>
      <c r="D967" s="195" t="s">
        <v>336</v>
      </c>
      <c r="E967" s="203" t="s">
        <v>19</v>
      </c>
      <c r="F967" s="204" t="s">
        <v>3006</v>
      </c>
      <c r="G967" s="202"/>
      <c r="H967" s="205">
        <v>8</v>
      </c>
      <c r="I967" s="206"/>
      <c r="J967" s="202"/>
      <c r="K967" s="202"/>
      <c r="L967" s="207"/>
      <c r="M967" s="208"/>
      <c r="N967" s="209"/>
      <c r="O967" s="209"/>
      <c r="P967" s="209"/>
      <c r="Q967" s="209"/>
      <c r="R967" s="209"/>
      <c r="S967" s="209"/>
      <c r="T967" s="210"/>
      <c r="AT967" s="211" t="s">
        <v>336</v>
      </c>
      <c r="AU967" s="211" t="s">
        <v>87</v>
      </c>
      <c r="AV967" s="13" t="s">
        <v>87</v>
      </c>
      <c r="AW967" s="13" t="s">
        <v>37</v>
      </c>
      <c r="AX967" s="13" t="s">
        <v>76</v>
      </c>
      <c r="AY967" s="211" t="s">
        <v>324</v>
      </c>
    </row>
    <row r="968" spans="1:65" s="16" customFormat="1" ht="11.25">
      <c r="B968" s="233"/>
      <c r="C968" s="234"/>
      <c r="D968" s="195" t="s">
        <v>336</v>
      </c>
      <c r="E968" s="235" t="s">
        <v>19</v>
      </c>
      <c r="F968" s="236" t="s">
        <v>550</v>
      </c>
      <c r="G968" s="234"/>
      <c r="H968" s="237">
        <v>207.435</v>
      </c>
      <c r="I968" s="238"/>
      <c r="J968" s="234"/>
      <c r="K968" s="234"/>
      <c r="L968" s="239"/>
      <c r="M968" s="240"/>
      <c r="N968" s="241"/>
      <c r="O968" s="241"/>
      <c r="P968" s="241"/>
      <c r="Q968" s="241"/>
      <c r="R968" s="241"/>
      <c r="S968" s="241"/>
      <c r="T968" s="242"/>
      <c r="AT968" s="243" t="s">
        <v>336</v>
      </c>
      <c r="AU968" s="243" t="s">
        <v>87</v>
      </c>
      <c r="AV968" s="16" t="s">
        <v>343</v>
      </c>
      <c r="AW968" s="16" t="s">
        <v>37</v>
      </c>
      <c r="AX968" s="16" t="s">
        <v>76</v>
      </c>
      <c r="AY968" s="243" t="s">
        <v>324</v>
      </c>
    </row>
    <row r="969" spans="1:65" s="14" customFormat="1" ht="11.25">
      <c r="B969" s="212"/>
      <c r="C969" s="213"/>
      <c r="D969" s="195" t="s">
        <v>336</v>
      </c>
      <c r="E969" s="214" t="s">
        <v>144</v>
      </c>
      <c r="F969" s="215" t="s">
        <v>349</v>
      </c>
      <c r="G969" s="213"/>
      <c r="H969" s="216">
        <v>361.31</v>
      </c>
      <c r="I969" s="217"/>
      <c r="J969" s="213"/>
      <c r="K969" s="213"/>
      <c r="L969" s="218"/>
      <c r="M969" s="219"/>
      <c r="N969" s="220"/>
      <c r="O969" s="220"/>
      <c r="P969" s="220"/>
      <c r="Q969" s="220"/>
      <c r="R969" s="220"/>
      <c r="S969" s="220"/>
      <c r="T969" s="221"/>
      <c r="AT969" s="222" t="s">
        <v>336</v>
      </c>
      <c r="AU969" s="222" t="s">
        <v>87</v>
      </c>
      <c r="AV969" s="14" t="s">
        <v>330</v>
      </c>
      <c r="AW969" s="14" t="s">
        <v>37</v>
      </c>
      <c r="AX969" s="14" t="s">
        <v>84</v>
      </c>
      <c r="AY969" s="222" t="s">
        <v>324</v>
      </c>
    </row>
    <row r="970" spans="1:65" s="2" customFormat="1" ht="14.45" customHeight="1">
      <c r="A970" s="36"/>
      <c r="B970" s="37"/>
      <c r="C970" s="182" t="s">
        <v>1468</v>
      </c>
      <c r="D970" s="182" t="s">
        <v>326</v>
      </c>
      <c r="E970" s="183" t="s">
        <v>1147</v>
      </c>
      <c r="F970" s="184" t="s">
        <v>1148</v>
      </c>
      <c r="G970" s="185" t="s">
        <v>135</v>
      </c>
      <c r="H970" s="186">
        <v>547.29399999999998</v>
      </c>
      <c r="I970" s="187"/>
      <c r="J970" s="188">
        <f>ROUND(I970*H970,2)</f>
        <v>0</v>
      </c>
      <c r="K970" s="184" t="s">
        <v>19</v>
      </c>
      <c r="L970" s="41"/>
      <c r="M970" s="189" t="s">
        <v>19</v>
      </c>
      <c r="N970" s="190" t="s">
        <v>47</v>
      </c>
      <c r="O970" s="66"/>
      <c r="P970" s="191">
        <f>O970*H970</f>
        <v>0</v>
      </c>
      <c r="Q970" s="191">
        <v>7.6499999999999997E-3</v>
      </c>
      <c r="R970" s="191">
        <f>Q970*H970</f>
        <v>4.1867991</v>
      </c>
      <c r="S970" s="191">
        <v>0</v>
      </c>
      <c r="T970" s="192">
        <f>S970*H970</f>
        <v>0</v>
      </c>
      <c r="U970" s="36"/>
      <c r="V970" s="36"/>
      <c r="W970" s="36"/>
      <c r="X970" s="36"/>
      <c r="Y970" s="36"/>
      <c r="Z970" s="36"/>
      <c r="AA970" s="36"/>
      <c r="AB970" s="36"/>
      <c r="AC970" s="36"/>
      <c r="AD970" s="36"/>
      <c r="AE970" s="36"/>
      <c r="AR970" s="193" t="s">
        <v>330</v>
      </c>
      <c r="AT970" s="193" t="s">
        <v>326</v>
      </c>
      <c r="AU970" s="193" t="s">
        <v>87</v>
      </c>
      <c r="AY970" s="19" t="s">
        <v>324</v>
      </c>
      <c r="BE970" s="194">
        <f>IF(N970="základní",J970,0)</f>
        <v>0</v>
      </c>
      <c r="BF970" s="194">
        <f>IF(N970="snížená",J970,0)</f>
        <v>0</v>
      </c>
      <c r="BG970" s="194">
        <f>IF(N970="zákl. přenesená",J970,0)</f>
        <v>0</v>
      </c>
      <c r="BH970" s="194">
        <f>IF(N970="sníž. přenesená",J970,0)</f>
        <v>0</v>
      </c>
      <c r="BI970" s="194">
        <f>IF(N970="nulová",J970,0)</f>
        <v>0</v>
      </c>
      <c r="BJ970" s="19" t="s">
        <v>84</v>
      </c>
      <c r="BK970" s="194">
        <f>ROUND(I970*H970,2)</f>
        <v>0</v>
      </c>
      <c r="BL970" s="19" t="s">
        <v>330</v>
      </c>
      <c r="BM970" s="193" t="s">
        <v>3007</v>
      </c>
    </row>
    <row r="971" spans="1:65" s="2" customFormat="1" ht="11.25">
      <c r="A971" s="36"/>
      <c r="B971" s="37"/>
      <c r="C971" s="38"/>
      <c r="D971" s="195" t="s">
        <v>332</v>
      </c>
      <c r="E971" s="38"/>
      <c r="F971" s="196" t="s">
        <v>1148</v>
      </c>
      <c r="G971" s="38"/>
      <c r="H971" s="38"/>
      <c r="I971" s="197"/>
      <c r="J971" s="38"/>
      <c r="K971" s="38"/>
      <c r="L971" s="41"/>
      <c r="M971" s="198"/>
      <c r="N971" s="199"/>
      <c r="O971" s="66"/>
      <c r="P971" s="66"/>
      <c r="Q971" s="66"/>
      <c r="R971" s="66"/>
      <c r="S971" s="66"/>
      <c r="T971" s="67"/>
      <c r="U971" s="36"/>
      <c r="V971" s="36"/>
      <c r="W971" s="36"/>
      <c r="X971" s="36"/>
      <c r="Y971" s="36"/>
      <c r="Z971" s="36"/>
      <c r="AA971" s="36"/>
      <c r="AB971" s="36"/>
      <c r="AC971" s="36"/>
      <c r="AD971" s="36"/>
      <c r="AE971" s="36"/>
      <c r="AT971" s="19" t="s">
        <v>332</v>
      </c>
      <c r="AU971" s="19" t="s">
        <v>87</v>
      </c>
    </row>
    <row r="972" spans="1:65" s="15" customFormat="1" ht="11.25">
      <c r="B972" s="223"/>
      <c r="C972" s="224"/>
      <c r="D972" s="195" t="s">
        <v>336</v>
      </c>
      <c r="E972" s="225" t="s">
        <v>19</v>
      </c>
      <c r="F972" s="226" t="s">
        <v>2888</v>
      </c>
      <c r="G972" s="224"/>
      <c r="H972" s="225" t="s">
        <v>19</v>
      </c>
      <c r="I972" s="227"/>
      <c r="J972" s="224"/>
      <c r="K972" s="224"/>
      <c r="L972" s="228"/>
      <c r="M972" s="229"/>
      <c r="N972" s="230"/>
      <c r="O972" s="230"/>
      <c r="P972" s="230"/>
      <c r="Q972" s="230"/>
      <c r="R972" s="230"/>
      <c r="S972" s="230"/>
      <c r="T972" s="231"/>
      <c r="AT972" s="232" t="s">
        <v>336</v>
      </c>
      <c r="AU972" s="232" t="s">
        <v>87</v>
      </c>
      <c r="AV972" s="15" t="s">
        <v>84</v>
      </c>
      <c r="AW972" s="15" t="s">
        <v>37</v>
      </c>
      <c r="AX972" s="15" t="s">
        <v>76</v>
      </c>
      <c r="AY972" s="232" t="s">
        <v>324</v>
      </c>
    </row>
    <row r="973" spans="1:65" s="13" customFormat="1" ht="11.25">
      <c r="B973" s="201"/>
      <c r="C973" s="202"/>
      <c r="D973" s="195" t="s">
        <v>336</v>
      </c>
      <c r="E973" s="203" t="s">
        <v>19</v>
      </c>
      <c r="F973" s="204" t="s">
        <v>3008</v>
      </c>
      <c r="G973" s="202"/>
      <c r="H973" s="205">
        <v>1.0840000000000001</v>
      </c>
      <c r="I973" s="206"/>
      <c r="J973" s="202"/>
      <c r="K973" s="202"/>
      <c r="L973" s="207"/>
      <c r="M973" s="208"/>
      <c r="N973" s="209"/>
      <c r="O973" s="209"/>
      <c r="P973" s="209"/>
      <c r="Q973" s="209"/>
      <c r="R973" s="209"/>
      <c r="S973" s="209"/>
      <c r="T973" s="210"/>
      <c r="AT973" s="211" t="s">
        <v>336</v>
      </c>
      <c r="AU973" s="211" t="s">
        <v>87</v>
      </c>
      <c r="AV973" s="13" t="s">
        <v>87</v>
      </c>
      <c r="AW973" s="13" t="s">
        <v>37</v>
      </c>
      <c r="AX973" s="13" t="s">
        <v>76</v>
      </c>
      <c r="AY973" s="211" t="s">
        <v>324</v>
      </c>
    </row>
    <row r="974" spans="1:65" s="16" customFormat="1" ht="11.25">
      <c r="B974" s="233"/>
      <c r="C974" s="234"/>
      <c r="D974" s="195" t="s">
        <v>336</v>
      </c>
      <c r="E974" s="235" t="s">
        <v>19</v>
      </c>
      <c r="F974" s="236" t="s">
        <v>550</v>
      </c>
      <c r="G974" s="234"/>
      <c r="H974" s="237">
        <v>1.0840000000000001</v>
      </c>
      <c r="I974" s="238"/>
      <c r="J974" s="234"/>
      <c r="K974" s="234"/>
      <c r="L974" s="239"/>
      <c r="M974" s="240"/>
      <c r="N974" s="241"/>
      <c r="O974" s="241"/>
      <c r="P974" s="241"/>
      <c r="Q974" s="241"/>
      <c r="R974" s="241"/>
      <c r="S974" s="241"/>
      <c r="T974" s="242"/>
      <c r="AT974" s="243" t="s">
        <v>336</v>
      </c>
      <c r="AU974" s="243" t="s">
        <v>87</v>
      </c>
      <c r="AV974" s="16" t="s">
        <v>343</v>
      </c>
      <c r="AW974" s="16" t="s">
        <v>37</v>
      </c>
      <c r="AX974" s="16" t="s">
        <v>76</v>
      </c>
      <c r="AY974" s="243" t="s">
        <v>324</v>
      </c>
    </row>
    <row r="975" spans="1:65" s="15" customFormat="1" ht="11.25">
      <c r="B975" s="223"/>
      <c r="C975" s="224"/>
      <c r="D975" s="195" t="s">
        <v>336</v>
      </c>
      <c r="E975" s="225" t="s">
        <v>19</v>
      </c>
      <c r="F975" s="226" t="s">
        <v>2904</v>
      </c>
      <c r="G975" s="224"/>
      <c r="H975" s="225" t="s">
        <v>19</v>
      </c>
      <c r="I975" s="227"/>
      <c r="J975" s="224"/>
      <c r="K975" s="224"/>
      <c r="L975" s="228"/>
      <c r="M975" s="229"/>
      <c r="N975" s="230"/>
      <c r="O975" s="230"/>
      <c r="P975" s="230"/>
      <c r="Q975" s="230"/>
      <c r="R975" s="230"/>
      <c r="S975" s="230"/>
      <c r="T975" s="231"/>
      <c r="AT975" s="232" t="s">
        <v>336</v>
      </c>
      <c r="AU975" s="232" t="s">
        <v>87</v>
      </c>
      <c r="AV975" s="15" t="s">
        <v>84</v>
      </c>
      <c r="AW975" s="15" t="s">
        <v>37</v>
      </c>
      <c r="AX975" s="15" t="s">
        <v>76</v>
      </c>
      <c r="AY975" s="232" t="s">
        <v>324</v>
      </c>
    </row>
    <row r="976" spans="1:65" s="13" customFormat="1" ht="11.25">
      <c r="B976" s="201"/>
      <c r="C976" s="202"/>
      <c r="D976" s="195" t="s">
        <v>336</v>
      </c>
      <c r="E976" s="203" t="s">
        <v>19</v>
      </c>
      <c r="F976" s="204" t="s">
        <v>3009</v>
      </c>
      <c r="G976" s="202"/>
      <c r="H976" s="205">
        <v>15</v>
      </c>
      <c r="I976" s="206"/>
      <c r="J976" s="202"/>
      <c r="K976" s="202"/>
      <c r="L976" s="207"/>
      <c r="M976" s="208"/>
      <c r="N976" s="209"/>
      <c r="O976" s="209"/>
      <c r="P976" s="209"/>
      <c r="Q976" s="209"/>
      <c r="R976" s="209"/>
      <c r="S976" s="209"/>
      <c r="T976" s="210"/>
      <c r="AT976" s="211" t="s">
        <v>336</v>
      </c>
      <c r="AU976" s="211" t="s">
        <v>87</v>
      </c>
      <c r="AV976" s="13" t="s">
        <v>87</v>
      </c>
      <c r="AW976" s="13" t="s">
        <v>37</v>
      </c>
      <c r="AX976" s="13" t="s">
        <v>76</v>
      </c>
      <c r="AY976" s="211" t="s">
        <v>324</v>
      </c>
    </row>
    <row r="977" spans="2:51" s="13" customFormat="1" ht="11.25">
      <c r="B977" s="201"/>
      <c r="C977" s="202"/>
      <c r="D977" s="195" t="s">
        <v>336</v>
      </c>
      <c r="E977" s="203" t="s">
        <v>19</v>
      </c>
      <c r="F977" s="204" t="s">
        <v>3010</v>
      </c>
      <c r="G977" s="202"/>
      <c r="H977" s="205">
        <v>13.5</v>
      </c>
      <c r="I977" s="206"/>
      <c r="J977" s="202"/>
      <c r="K977" s="202"/>
      <c r="L977" s="207"/>
      <c r="M977" s="208"/>
      <c r="N977" s="209"/>
      <c r="O977" s="209"/>
      <c r="P977" s="209"/>
      <c r="Q977" s="209"/>
      <c r="R977" s="209"/>
      <c r="S977" s="209"/>
      <c r="T977" s="210"/>
      <c r="AT977" s="211" t="s">
        <v>336</v>
      </c>
      <c r="AU977" s="211" t="s">
        <v>87</v>
      </c>
      <c r="AV977" s="13" t="s">
        <v>87</v>
      </c>
      <c r="AW977" s="13" t="s">
        <v>37</v>
      </c>
      <c r="AX977" s="13" t="s">
        <v>76</v>
      </c>
      <c r="AY977" s="211" t="s">
        <v>324</v>
      </c>
    </row>
    <row r="978" spans="2:51" s="13" customFormat="1" ht="11.25">
      <c r="B978" s="201"/>
      <c r="C978" s="202"/>
      <c r="D978" s="195" t="s">
        <v>336</v>
      </c>
      <c r="E978" s="203" t="s">
        <v>19</v>
      </c>
      <c r="F978" s="204" t="s">
        <v>3011</v>
      </c>
      <c r="G978" s="202"/>
      <c r="H978" s="205">
        <v>4.2</v>
      </c>
      <c r="I978" s="206"/>
      <c r="J978" s="202"/>
      <c r="K978" s="202"/>
      <c r="L978" s="207"/>
      <c r="M978" s="208"/>
      <c r="N978" s="209"/>
      <c r="O978" s="209"/>
      <c r="P978" s="209"/>
      <c r="Q978" s="209"/>
      <c r="R978" s="209"/>
      <c r="S978" s="209"/>
      <c r="T978" s="210"/>
      <c r="AT978" s="211" t="s">
        <v>336</v>
      </c>
      <c r="AU978" s="211" t="s">
        <v>87</v>
      </c>
      <c r="AV978" s="13" t="s">
        <v>87</v>
      </c>
      <c r="AW978" s="13" t="s">
        <v>37</v>
      </c>
      <c r="AX978" s="13" t="s">
        <v>76</v>
      </c>
      <c r="AY978" s="211" t="s">
        <v>324</v>
      </c>
    </row>
    <row r="979" spans="2:51" s="16" customFormat="1" ht="11.25">
      <c r="B979" s="233"/>
      <c r="C979" s="234"/>
      <c r="D979" s="195" t="s">
        <v>336</v>
      </c>
      <c r="E979" s="235" t="s">
        <v>19</v>
      </c>
      <c r="F979" s="236" t="s">
        <v>550</v>
      </c>
      <c r="G979" s="234"/>
      <c r="H979" s="237">
        <v>32.700000000000003</v>
      </c>
      <c r="I979" s="238"/>
      <c r="J979" s="234"/>
      <c r="K979" s="234"/>
      <c r="L979" s="239"/>
      <c r="M979" s="240"/>
      <c r="N979" s="241"/>
      <c r="O979" s="241"/>
      <c r="P979" s="241"/>
      <c r="Q979" s="241"/>
      <c r="R979" s="241"/>
      <c r="S979" s="241"/>
      <c r="T979" s="242"/>
      <c r="AT979" s="243" t="s">
        <v>336</v>
      </c>
      <c r="AU979" s="243" t="s">
        <v>87</v>
      </c>
      <c r="AV979" s="16" t="s">
        <v>343</v>
      </c>
      <c r="AW979" s="16" t="s">
        <v>37</v>
      </c>
      <c r="AX979" s="16" t="s">
        <v>76</v>
      </c>
      <c r="AY979" s="243" t="s">
        <v>324</v>
      </c>
    </row>
    <row r="980" spans="2:51" s="15" customFormat="1" ht="11.25">
      <c r="B980" s="223"/>
      <c r="C980" s="224"/>
      <c r="D980" s="195" t="s">
        <v>336</v>
      </c>
      <c r="E980" s="225" t="s">
        <v>19</v>
      </c>
      <c r="F980" s="226" t="s">
        <v>2699</v>
      </c>
      <c r="G980" s="224"/>
      <c r="H980" s="225" t="s">
        <v>19</v>
      </c>
      <c r="I980" s="227"/>
      <c r="J980" s="224"/>
      <c r="K980" s="224"/>
      <c r="L980" s="228"/>
      <c r="M980" s="229"/>
      <c r="N980" s="230"/>
      <c r="O980" s="230"/>
      <c r="P980" s="230"/>
      <c r="Q980" s="230"/>
      <c r="R980" s="230"/>
      <c r="S980" s="230"/>
      <c r="T980" s="231"/>
      <c r="AT980" s="232" t="s">
        <v>336</v>
      </c>
      <c r="AU980" s="232" t="s">
        <v>87</v>
      </c>
      <c r="AV980" s="15" t="s">
        <v>84</v>
      </c>
      <c r="AW980" s="15" t="s">
        <v>37</v>
      </c>
      <c r="AX980" s="15" t="s">
        <v>76</v>
      </c>
      <c r="AY980" s="232" t="s">
        <v>324</v>
      </c>
    </row>
    <row r="981" spans="2:51" s="13" customFormat="1" ht="11.25">
      <c r="B981" s="201"/>
      <c r="C981" s="202"/>
      <c r="D981" s="195" t="s">
        <v>336</v>
      </c>
      <c r="E981" s="203" t="s">
        <v>19</v>
      </c>
      <c r="F981" s="204" t="s">
        <v>3012</v>
      </c>
      <c r="G981" s="202"/>
      <c r="H981" s="205">
        <v>49</v>
      </c>
      <c r="I981" s="206"/>
      <c r="J981" s="202"/>
      <c r="K981" s="202"/>
      <c r="L981" s="207"/>
      <c r="M981" s="208"/>
      <c r="N981" s="209"/>
      <c r="O981" s="209"/>
      <c r="P981" s="209"/>
      <c r="Q981" s="209"/>
      <c r="R981" s="209"/>
      <c r="S981" s="209"/>
      <c r="T981" s="210"/>
      <c r="AT981" s="211" t="s">
        <v>336</v>
      </c>
      <c r="AU981" s="211" t="s">
        <v>87</v>
      </c>
      <c r="AV981" s="13" t="s">
        <v>87</v>
      </c>
      <c r="AW981" s="13" t="s">
        <v>37</v>
      </c>
      <c r="AX981" s="13" t="s">
        <v>76</v>
      </c>
      <c r="AY981" s="211" t="s">
        <v>324</v>
      </c>
    </row>
    <row r="982" spans="2:51" s="13" customFormat="1" ht="11.25">
      <c r="B982" s="201"/>
      <c r="C982" s="202"/>
      <c r="D982" s="195" t="s">
        <v>336</v>
      </c>
      <c r="E982" s="203" t="s">
        <v>19</v>
      </c>
      <c r="F982" s="204" t="s">
        <v>3013</v>
      </c>
      <c r="G982" s="202"/>
      <c r="H982" s="205">
        <v>49</v>
      </c>
      <c r="I982" s="206"/>
      <c r="J982" s="202"/>
      <c r="K982" s="202"/>
      <c r="L982" s="207"/>
      <c r="M982" s="208"/>
      <c r="N982" s="209"/>
      <c r="O982" s="209"/>
      <c r="P982" s="209"/>
      <c r="Q982" s="209"/>
      <c r="R982" s="209"/>
      <c r="S982" s="209"/>
      <c r="T982" s="210"/>
      <c r="AT982" s="211" t="s">
        <v>336</v>
      </c>
      <c r="AU982" s="211" t="s">
        <v>87</v>
      </c>
      <c r="AV982" s="13" t="s">
        <v>87</v>
      </c>
      <c r="AW982" s="13" t="s">
        <v>37</v>
      </c>
      <c r="AX982" s="13" t="s">
        <v>76</v>
      </c>
      <c r="AY982" s="211" t="s">
        <v>324</v>
      </c>
    </row>
    <row r="983" spans="2:51" s="13" customFormat="1" ht="11.25">
      <c r="B983" s="201"/>
      <c r="C983" s="202"/>
      <c r="D983" s="195" t="s">
        <v>336</v>
      </c>
      <c r="E983" s="203" t="s">
        <v>19</v>
      </c>
      <c r="F983" s="204" t="s">
        <v>3014</v>
      </c>
      <c r="G983" s="202"/>
      <c r="H983" s="205">
        <v>14.56</v>
      </c>
      <c r="I983" s="206"/>
      <c r="J983" s="202"/>
      <c r="K983" s="202"/>
      <c r="L983" s="207"/>
      <c r="M983" s="208"/>
      <c r="N983" s="209"/>
      <c r="O983" s="209"/>
      <c r="P983" s="209"/>
      <c r="Q983" s="209"/>
      <c r="R983" s="209"/>
      <c r="S983" s="209"/>
      <c r="T983" s="210"/>
      <c r="AT983" s="211" t="s">
        <v>336</v>
      </c>
      <c r="AU983" s="211" t="s">
        <v>87</v>
      </c>
      <c r="AV983" s="13" t="s">
        <v>87</v>
      </c>
      <c r="AW983" s="13" t="s">
        <v>37</v>
      </c>
      <c r="AX983" s="13" t="s">
        <v>76</v>
      </c>
      <c r="AY983" s="211" t="s">
        <v>324</v>
      </c>
    </row>
    <row r="984" spans="2:51" s="16" customFormat="1" ht="11.25">
      <c r="B984" s="233"/>
      <c r="C984" s="234"/>
      <c r="D984" s="195" t="s">
        <v>336</v>
      </c>
      <c r="E984" s="235" t="s">
        <v>19</v>
      </c>
      <c r="F984" s="236" t="s">
        <v>550</v>
      </c>
      <c r="G984" s="234"/>
      <c r="H984" s="237">
        <v>112.56</v>
      </c>
      <c r="I984" s="238"/>
      <c r="J984" s="234"/>
      <c r="K984" s="234"/>
      <c r="L984" s="239"/>
      <c r="M984" s="240"/>
      <c r="N984" s="241"/>
      <c r="O984" s="241"/>
      <c r="P984" s="241"/>
      <c r="Q984" s="241"/>
      <c r="R984" s="241"/>
      <c r="S984" s="241"/>
      <c r="T984" s="242"/>
      <c r="AT984" s="243" t="s">
        <v>336</v>
      </c>
      <c r="AU984" s="243" t="s">
        <v>87</v>
      </c>
      <c r="AV984" s="16" t="s">
        <v>343</v>
      </c>
      <c r="AW984" s="16" t="s">
        <v>37</v>
      </c>
      <c r="AX984" s="16" t="s">
        <v>76</v>
      </c>
      <c r="AY984" s="243" t="s">
        <v>324</v>
      </c>
    </row>
    <row r="985" spans="2:51" s="15" customFormat="1" ht="11.25">
      <c r="B985" s="223"/>
      <c r="C985" s="224"/>
      <c r="D985" s="195" t="s">
        <v>336</v>
      </c>
      <c r="E985" s="225" t="s">
        <v>19</v>
      </c>
      <c r="F985" s="226" t="s">
        <v>2923</v>
      </c>
      <c r="G985" s="224"/>
      <c r="H985" s="225" t="s">
        <v>19</v>
      </c>
      <c r="I985" s="227"/>
      <c r="J985" s="224"/>
      <c r="K985" s="224"/>
      <c r="L985" s="228"/>
      <c r="M985" s="229"/>
      <c r="N985" s="230"/>
      <c r="O985" s="230"/>
      <c r="P985" s="230"/>
      <c r="Q985" s="230"/>
      <c r="R985" s="230"/>
      <c r="S985" s="230"/>
      <c r="T985" s="231"/>
      <c r="AT985" s="232" t="s">
        <v>336</v>
      </c>
      <c r="AU985" s="232" t="s">
        <v>87</v>
      </c>
      <c r="AV985" s="15" t="s">
        <v>84</v>
      </c>
      <c r="AW985" s="15" t="s">
        <v>37</v>
      </c>
      <c r="AX985" s="15" t="s">
        <v>76</v>
      </c>
      <c r="AY985" s="232" t="s">
        <v>324</v>
      </c>
    </row>
    <row r="986" spans="2:51" s="13" customFormat="1" ht="11.25">
      <c r="B986" s="201"/>
      <c r="C986" s="202"/>
      <c r="D986" s="195" t="s">
        <v>336</v>
      </c>
      <c r="E986" s="203" t="s">
        <v>19</v>
      </c>
      <c r="F986" s="204" t="s">
        <v>3015</v>
      </c>
      <c r="G986" s="202"/>
      <c r="H986" s="205">
        <v>77</v>
      </c>
      <c r="I986" s="206"/>
      <c r="J986" s="202"/>
      <c r="K986" s="202"/>
      <c r="L986" s="207"/>
      <c r="M986" s="208"/>
      <c r="N986" s="209"/>
      <c r="O986" s="209"/>
      <c r="P986" s="209"/>
      <c r="Q986" s="209"/>
      <c r="R986" s="209"/>
      <c r="S986" s="209"/>
      <c r="T986" s="210"/>
      <c r="AT986" s="211" t="s">
        <v>336</v>
      </c>
      <c r="AU986" s="211" t="s">
        <v>87</v>
      </c>
      <c r="AV986" s="13" t="s">
        <v>87</v>
      </c>
      <c r="AW986" s="13" t="s">
        <v>37</v>
      </c>
      <c r="AX986" s="13" t="s">
        <v>76</v>
      </c>
      <c r="AY986" s="211" t="s">
        <v>324</v>
      </c>
    </row>
    <row r="987" spans="2:51" s="13" customFormat="1" ht="11.25">
      <c r="B987" s="201"/>
      <c r="C987" s="202"/>
      <c r="D987" s="195" t="s">
        <v>336</v>
      </c>
      <c r="E987" s="203" t="s">
        <v>19</v>
      </c>
      <c r="F987" s="204" t="s">
        <v>3016</v>
      </c>
      <c r="G987" s="202"/>
      <c r="H987" s="205">
        <v>60</v>
      </c>
      <c r="I987" s="206"/>
      <c r="J987" s="202"/>
      <c r="K987" s="202"/>
      <c r="L987" s="207"/>
      <c r="M987" s="208"/>
      <c r="N987" s="209"/>
      <c r="O987" s="209"/>
      <c r="P987" s="209"/>
      <c r="Q987" s="209"/>
      <c r="R987" s="209"/>
      <c r="S987" s="209"/>
      <c r="T987" s="210"/>
      <c r="AT987" s="211" t="s">
        <v>336</v>
      </c>
      <c r="AU987" s="211" t="s">
        <v>87</v>
      </c>
      <c r="AV987" s="13" t="s">
        <v>87</v>
      </c>
      <c r="AW987" s="13" t="s">
        <v>37</v>
      </c>
      <c r="AX987" s="13" t="s">
        <v>76</v>
      </c>
      <c r="AY987" s="211" t="s">
        <v>324</v>
      </c>
    </row>
    <row r="988" spans="2:51" s="13" customFormat="1" ht="11.25">
      <c r="B988" s="201"/>
      <c r="C988" s="202"/>
      <c r="D988" s="195" t="s">
        <v>336</v>
      </c>
      <c r="E988" s="203" t="s">
        <v>19</v>
      </c>
      <c r="F988" s="204" t="s">
        <v>3017</v>
      </c>
      <c r="G988" s="202"/>
      <c r="H988" s="205">
        <v>8</v>
      </c>
      <c r="I988" s="206"/>
      <c r="J988" s="202"/>
      <c r="K988" s="202"/>
      <c r="L988" s="207"/>
      <c r="M988" s="208"/>
      <c r="N988" s="209"/>
      <c r="O988" s="209"/>
      <c r="P988" s="209"/>
      <c r="Q988" s="209"/>
      <c r="R988" s="209"/>
      <c r="S988" s="209"/>
      <c r="T988" s="210"/>
      <c r="AT988" s="211" t="s">
        <v>336</v>
      </c>
      <c r="AU988" s="211" t="s">
        <v>87</v>
      </c>
      <c r="AV988" s="13" t="s">
        <v>87</v>
      </c>
      <c r="AW988" s="13" t="s">
        <v>37</v>
      </c>
      <c r="AX988" s="13" t="s">
        <v>76</v>
      </c>
      <c r="AY988" s="211" t="s">
        <v>324</v>
      </c>
    </row>
    <row r="989" spans="2:51" s="13" customFormat="1" ht="11.25">
      <c r="B989" s="201"/>
      <c r="C989" s="202"/>
      <c r="D989" s="195" t="s">
        <v>336</v>
      </c>
      <c r="E989" s="203" t="s">
        <v>19</v>
      </c>
      <c r="F989" s="204" t="s">
        <v>3018</v>
      </c>
      <c r="G989" s="202"/>
      <c r="H989" s="205">
        <v>3.375</v>
      </c>
      <c r="I989" s="206"/>
      <c r="J989" s="202"/>
      <c r="K989" s="202"/>
      <c r="L989" s="207"/>
      <c r="M989" s="208"/>
      <c r="N989" s="209"/>
      <c r="O989" s="209"/>
      <c r="P989" s="209"/>
      <c r="Q989" s="209"/>
      <c r="R989" s="209"/>
      <c r="S989" s="209"/>
      <c r="T989" s="210"/>
      <c r="AT989" s="211" t="s">
        <v>336</v>
      </c>
      <c r="AU989" s="211" t="s">
        <v>87</v>
      </c>
      <c r="AV989" s="13" t="s">
        <v>87</v>
      </c>
      <c r="AW989" s="13" t="s">
        <v>37</v>
      </c>
      <c r="AX989" s="13" t="s">
        <v>76</v>
      </c>
      <c r="AY989" s="211" t="s">
        <v>324</v>
      </c>
    </row>
    <row r="990" spans="2:51" s="13" customFormat="1" ht="11.25">
      <c r="B990" s="201"/>
      <c r="C990" s="202"/>
      <c r="D990" s="195" t="s">
        <v>336</v>
      </c>
      <c r="E990" s="203" t="s">
        <v>19</v>
      </c>
      <c r="F990" s="204" t="s">
        <v>3019</v>
      </c>
      <c r="G990" s="202"/>
      <c r="H990" s="205">
        <v>3.3</v>
      </c>
      <c r="I990" s="206"/>
      <c r="J990" s="202"/>
      <c r="K990" s="202"/>
      <c r="L990" s="207"/>
      <c r="M990" s="208"/>
      <c r="N990" s="209"/>
      <c r="O990" s="209"/>
      <c r="P990" s="209"/>
      <c r="Q990" s="209"/>
      <c r="R990" s="209"/>
      <c r="S990" s="209"/>
      <c r="T990" s="210"/>
      <c r="AT990" s="211" t="s">
        <v>336</v>
      </c>
      <c r="AU990" s="211" t="s">
        <v>87</v>
      </c>
      <c r="AV990" s="13" t="s">
        <v>87</v>
      </c>
      <c r="AW990" s="13" t="s">
        <v>37</v>
      </c>
      <c r="AX990" s="13" t="s">
        <v>76</v>
      </c>
      <c r="AY990" s="211" t="s">
        <v>324</v>
      </c>
    </row>
    <row r="991" spans="2:51" s="13" customFormat="1" ht="11.25">
      <c r="B991" s="201"/>
      <c r="C991" s="202"/>
      <c r="D991" s="195" t="s">
        <v>336</v>
      </c>
      <c r="E991" s="203" t="s">
        <v>19</v>
      </c>
      <c r="F991" s="204" t="s">
        <v>3020</v>
      </c>
      <c r="G991" s="202"/>
      <c r="H991" s="205">
        <v>13</v>
      </c>
      <c r="I991" s="206"/>
      <c r="J991" s="202"/>
      <c r="K991" s="202"/>
      <c r="L991" s="207"/>
      <c r="M991" s="208"/>
      <c r="N991" s="209"/>
      <c r="O991" s="209"/>
      <c r="P991" s="209"/>
      <c r="Q991" s="209"/>
      <c r="R991" s="209"/>
      <c r="S991" s="209"/>
      <c r="T991" s="210"/>
      <c r="AT991" s="211" t="s">
        <v>336</v>
      </c>
      <c r="AU991" s="211" t="s">
        <v>87</v>
      </c>
      <c r="AV991" s="13" t="s">
        <v>87</v>
      </c>
      <c r="AW991" s="13" t="s">
        <v>37</v>
      </c>
      <c r="AX991" s="13" t="s">
        <v>76</v>
      </c>
      <c r="AY991" s="211" t="s">
        <v>324</v>
      </c>
    </row>
    <row r="992" spans="2:51" s="15" customFormat="1" ht="11.25">
      <c r="B992" s="223"/>
      <c r="C992" s="224"/>
      <c r="D992" s="195" t="s">
        <v>336</v>
      </c>
      <c r="E992" s="225" t="s">
        <v>19</v>
      </c>
      <c r="F992" s="226" t="s">
        <v>3021</v>
      </c>
      <c r="G992" s="224"/>
      <c r="H992" s="225" t="s">
        <v>19</v>
      </c>
      <c r="I992" s="227"/>
      <c r="J992" s="224"/>
      <c r="K992" s="224"/>
      <c r="L992" s="228"/>
      <c r="M992" s="229"/>
      <c r="N992" s="230"/>
      <c r="O992" s="230"/>
      <c r="P992" s="230"/>
      <c r="Q992" s="230"/>
      <c r="R992" s="230"/>
      <c r="S992" s="230"/>
      <c r="T992" s="231"/>
      <c r="AT992" s="232" t="s">
        <v>336</v>
      </c>
      <c r="AU992" s="232" t="s">
        <v>87</v>
      </c>
      <c r="AV992" s="15" t="s">
        <v>84</v>
      </c>
      <c r="AW992" s="15" t="s">
        <v>37</v>
      </c>
      <c r="AX992" s="15" t="s">
        <v>76</v>
      </c>
      <c r="AY992" s="232" t="s">
        <v>324</v>
      </c>
    </row>
    <row r="993" spans="2:51" s="13" customFormat="1" ht="11.25">
      <c r="B993" s="201"/>
      <c r="C993" s="202"/>
      <c r="D993" s="195" t="s">
        <v>336</v>
      </c>
      <c r="E993" s="203" t="s">
        <v>19</v>
      </c>
      <c r="F993" s="204" t="s">
        <v>3022</v>
      </c>
      <c r="G993" s="202"/>
      <c r="H993" s="205">
        <v>67</v>
      </c>
      <c r="I993" s="206"/>
      <c r="J993" s="202"/>
      <c r="K993" s="202"/>
      <c r="L993" s="207"/>
      <c r="M993" s="208"/>
      <c r="N993" s="209"/>
      <c r="O993" s="209"/>
      <c r="P993" s="209"/>
      <c r="Q993" s="209"/>
      <c r="R993" s="209"/>
      <c r="S993" s="209"/>
      <c r="T993" s="210"/>
      <c r="AT993" s="211" t="s">
        <v>336</v>
      </c>
      <c r="AU993" s="211" t="s">
        <v>87</v>
      </c>
      <c r="AV993" s="13" t="s">
        <v>87</v>
      </c>
      <c r="AW993" s="13" t="s">
        <v>37</v>
      </c>
      <c r="AX993" s="13" t="s">
        <v>76</v>
      </c>
      <c r="AY993" s="211" t="s">
        <v>324</v>
      </c>
    </row>
    <row r="994" spans="2:51" s="13" customFormat="1" ht="11.25">
      <c r="B994" s="201"/>
      <c r="C994" s="202"/>
      <c r="D994" s="195" t="s">
        <v>336</v>
      </c>
      <c r="E994" s="203" t="s">
        <v>19</v>
      </c>
      <c r="F994" s="204" t="s">
        <v>3023</v>
      </c>
      <c r="G994" s="202"/>
      <c r="H994" s="205">
        <v>80</v>
      </c>
      <c r="I994" s="206"/>
      <c r="J994" s="202"/>
      <c r="K994" s="202"/>
      <c r="L994" s="207"/>
      <c r="M994" s="208"/>
      <c r="N994" s="209"/>
      <c r="O994" s="209"/>
      <c r="P994" s="209"/>
      <c r="Q994" s="209"/>
      <c r="R994" s="209"/>
      <c r="S994" s="209"/>
      <c r="T994" s="210"/>
      <c r="AT994" s="211" t="s">
        <v>336</v>
      </c>
      <c r="AU994" s="211" t="s">
        <v>87</v>
      </c>
      <c r="AV994" s="13" t="s">
        <v>87</v>
      </c>
      <c r="AW994" s="13" t="s">
        <v>37</v>
      </c>
      <c r="AX994" s="13" t="s">
        <v>76</v>
      </c>
      <c r="AY994" s="211" t="s">
        <v>324</v>
      </c>
    </row>
    <row r="995" spans="2:51" s="13" customFormat="1" ht="11.25">
      <c r="B995" s="201"/>
      <c r="C995" s="202"/>
      <c r="D995" s="195" t="s">
        <v>336</v>
      </c>
      <c r="E995" s="203" t="s">
        <v>19</v>
      </c>
      <c r="F995" s="204" t="s">
        <v>3024</v>
      </c>
      <c r="G995" s="202"/>
      <c r="H995" s="205">
        <v>8.4</v>
      </c>
      <c r="I995" s="206"/>
      <c r="J995" s="202"/>
      <c r="K995" s="202"/>
      <c r="L995" s="207"/>
      <c r="M995" s="208"/>
      <c r="N995" s="209"/>
      <c r="O995" s="209"/>
      <c r="P995" s="209"/>
      <c r="Q995" s="209"/>
      <c r="R995" s="209"/>
      <c r="S995" s="209"/>
      <c r="T995" s="210"/>
      <c r="AT995" s="211" t="s">
        <v>336</v>
      </c>
      <c r="AU995" s="211" t="s">
        <v>87</v>
      </c>
      <c r="AV995" s="13" t="s">
        <v>87</v>
      </c>
      <c r="AW995" s="13" t="s">
        <v>37</v>
      </c>
      <c r="AX995" s="13" t="s">
        <v>76</v>
      </c>
      <c r="AY995" s="211" t="s">
        <v>324</v>
      </c>
    </row>
    <row r="996" spans="2:51" s="13" customFormat="1" ht="11.25">
      <c r="B996" s="201"/>
      <c r="C996" s="202"/>
      <c r="D996" s="195" t="s">
        <v>336</v>
      </c>
      <c r="E996" s="203" t="s">
        <v>19</v>
      </c>
      <c r="F996" s="204" t="s">
        <v>3018</v>
      </c>
      <c r="G996" s="202"/>
      <c r="H996" s="205">
        <v>3.375</v>
      </c>
      <c r="I996" s="206"/>
      <c r="J996" s="202"/>
      <c r="K996" s="202"/>
      <c r="L996" s="207"/>
      <c r="M996" s="208"/>
      <c r="N996" s="209"/>
      <c r="O996" s="209"/>
      <c r="P996" s="209"/>
      <c r="Q996" s="209"/>
      <c r="R996" s="209"/>
      <c r="S996" s="209"/>
      <c r="T996" s="210"/>
      <c r="AT996" s="211" t="s">
        <v>336</v>
      </c>
      <c r="AU996" s="211" t="s">
        <v>87</v>
      </c>
      <c r="AV996" s="13" t="s">
        <v>87</v>
      </c>
      <c r="AW996" s="13" t="s">
        <v>37</v>
      </c>
      <c r="AX996" s="13" t="s">
        <v>76</v>
      </c>
      <c r="AY996" s="211" t="s">
        <v>324</v>
      </c>
    </row>
    <row r="997" spans="2:51" s="13" customFormat="1" ht="11.25">
      <c r="B997" s="201"/>
      <c r="C997" s="202"/>
      <c r="D997" s="195" t="s">
        <v>336</v>
      </c>
      <c r="E997" s="203" t="s">
        <v>19</v>
      </c>
      <c r="F997" s="204" t="s">
        <v>3025</v>
      </c>
      <c r="G997" s="202"/>
      <c r="H997" s="205">
        <v>19</v>
      </c>
      <c r="I997" s="206"/>
      <c r="J997" s="202"/>
      <c r="K997" s="202"/>
      <c r="L997" s="207"/>
      <c r="M997" s="208"/>
      <c r="N997" s="209"/>
      <c r="O997" s="209"/>
      <c r="P997" s="209"/>
      <c r="Q997" s="209"/>
      <c r="R997" s="209"/>
      <c r="S997" s="209"/>
      <c r="T997" s="210"/>
      <c r="AT997" s="211" t="s">
        <v>336</v>
      </c>
      <c r="AU997" s="211" t="s">
        <v>87</v>
      </c>
      <c r="AV997" s="13" t="s">
        <v>87</v>
      </c>
      <c r="AW997" s="13" t="s">
        <v>37</v>
      </c>
      <c r="AX997" s="13" t="s">
        <v>76</v>
      </c>
      <c r="AY997" s="211" t="s">
        <v>324</v>
      </c>
    </row>
    <row r="998" spans="2:51" s="13" customFormat="1" ht="11.25">
      <c r="B998" s="201"/>
      <c r="C998" s="202"/>
      <c r="D998" s="195" t="s">
        <v>336</v>
      </c>
      <c r="E998" s="203" t="s">
        <v>19</v>
      </c>
      <c r="F998" s="204" t="s">
        <v>3026</v>
      </c>
      <c r="G998" s="202"/>
      <c r="H998" s="205">
        <v>1</v>
      </c>
      <c r="I998" s="206"/>
      <c r="J998" s="202"/>
      <c r="K998" s="202"/>
      <c r="L998" s="207"/>
      <c r="M998" s="208"/>
      <c r="N998" s="209"/>
      <c r="O998" s="209"/>
      <c r="P998" s="209"/>
      <c r="Q998" s="209"/>
      <c r="R998" s="209"/>
      <c r="S998" s="209"/>
      <c r="T998" s="210"/>
      <c r="AT998" s="211" t="s">
        <v>336</v>
      </c>
      <c r="AU998" s="211" t="s">
        <v>87</v>
      </c>
      <c r="AV998" s="13" t="s">
        <v>87</v>
      </c>
      <c r="AW998" s="13" t="s">
        <v>37</v>
      </c>
      <c r="AX998" s="13" t="s">
        <v>76</v>
      </c>
      <c r="AY998" s="211" t="s">
        <v>324</v>
      </c>
    </row>
    <row r="999" spans="2:51" s="13" customFormat="1" ht="11.25">
      <c r="B999" s="201"/>
      <c r="C999" s="202"/>
      <c r="D999" s="195" t="s">
        <v>336</v>
      </c>
      <c r="E999" s="203" t="s">
        <v>19</v>
      </c>
      <c r="F999" s="204" t="s">
        <v>3027</v>
      </c>
      <c r="G999" s="202"/>
      <c r="H999" s="205">
        <v>0.5</v>
      </c>
      <c r="I999" s="206"/>
      <c r="J999" s="202"/>
      <c r="K999" s="202"/>
      <c r="L999" s="207"/>
      <c r="M999" s="208"/>
      <c r="N999" s="209"/>
      <c r="O999" s="209"/>
      <c r="P999" s="209"/>
      <c r="Q999" s="209"/>
      <c r="R999" s="209"/>
      <c r="S999" s="209"/>
      <c r="T999" s="210"/>
      <c r="AT999" s="211" t="s">
        <v>336</v>
      </c>
      <c r="AU999" s="211" t="s">
        <v>87</v>
      </c>
      <c r="AV999" s="13" t="s">
        <v>87</v>
      </c>
      <c r="AW999" s="13" t="s">
        <v>37</v>
      </c>
      <c r="AX999" s="13" t="s">
        <v>76</v>
      </c>
      <c r="AY999" s="211" t="s">
        <v>324</v>
      </c>
    </row>
    <row r="1000" spans="2:51" s="16" customFormat="1" ht="11.25">
      <c r="B1000" s="233"/>
      <c r="C1000" s="234"/>
      <c r="D1000" s="195" t="s">
        <v>336</v>
      </c>
      <c r="E1000" s="235" t="s">
        <v>19</v>
      </c>
      <c r="F1000" s="236" t="s">
        <v>550</v>
      </c>
      <c r="G1000" s="234"/>
      <c r="H1000" s="237">
        <v>343.95</v>
      </c>
      <c r="I1000" s="238"/>
      <c r="J1000" s="234"/>
      <c r="K1000" s="234"/>
      <c r="L1000" s="239"/>
      <c r="M1000" s="240"/>
      <c r="N1000" s="241"/>
      <c r="O1000" s="241"/>
      <c r="P1000" s="241"/>
      <c r="Q1000" s="241"/>
      <c r="R1000" s="241"/>
      <c r="S1000" s="241"/>
      <c r="T1000" s="242"/>
      <c r="AT1000" s="243" t="s">
        <v>336</v>
      </c>
      <c r="AU1000" s="243" t="s">
        <v>87</v>
      </c>
      <c r="AV1000" s="16" t="s">
        <v>343</v>
      </c>
      <c r="AW1000" s="16" t="s">
        <v>37</v>
      </c>
      <c r="AX1000" s="16" t="s">
        <v>76</v>
      </c>
      <c r="AY1000" s="243" t="s">
        <v>324</v>
      </c>
    </row>
    <row r="1001" spans="2:51" s="15" customFormat="1" ht="11.25">
      <c r="B1001" s="223"/>
      <c r="C1001" s="224"/>
      <c r="D1001" s="195" t="s">
        <v>336</v>
      </c>
      <c r="E1001" s="225" t="s">
        <v>19</v>
      </c>
      <c r="F1001" s="226" t="s">
        <v>2991</v>
      </c>
      <c r="G1001" s="224"/>
      <c r="H1001" s="225" t="s">
        <v>19</v>
      </c>
      <c r="I1001" s="227"/>
      <c r="J1001" s="224"/>
      <c r="K1001" s="224"/>
      <c r="L1001" s="228"/>
      <c r="M1001" s="229"/>
      <c r="N1001" s="230"/>
      <c r="O1001" s="230"/>
      <c r="P1001" s="230"/>
      <c r="Q1001" s="230"/>
      <c r="R1001" s="230"/>
      <c r="S1001" s="230"/>
      <c r="T1001" s="231"/>
      <c r="AT1001" s="232" t="s">
        <v>336</v>
      </c>
      <c r="AU1001" s="232" t="s">
        <v>87</v>
      </c>
      <c r="AV1001" s="15" t="s">
        <v>84</v>
      </c>
      <c r="AW1001" s="15" t="s">
        <v>37</v>
      </c>
      <c r="AX1001" s="15" t="s">
        <v>76</v>
      </c>
      <c r="AY1001" s="232" t="s">
        <v>324</v>
      </c>
    </row>
    <row r="1002" spans="2:51" s="13" customFormat="1" ht="11.25">
      <c r="B1002" s="201"/>
      <c r="C1002" s="202"/>
      <c r="D1002" s="195" t="s">
        <v>336</v>
      </c>
      <c r="E1002" s="203" t="s">
        <v>19</v>
      </c>
      <c r="F1002" s="204" t="s">
        <v>3028</v>
      </c>
      <c r="G1002" s="202"/>
      <c r="H1002" s="205">
        <v>8</v>
      </c>
      <c r="I1002" s="206"/>
      <c r="J1002" s="202"/>
      <c r="K1002" s="202"/>
      <c r="L1002" s="207"/>
      <c r="M1002" s="208"/>
      <c r="N1002" s="209"/>
      <c r="O1002" s="209"/>
      <c r="P1002" s="209"/>
      <c r="Q1002" s="209"/>
      <c r="R1002" s="209"/>
      <c r="S1002" s="209"/>
      <c r="T1002" s="210"/>
      <c r="AT1002" s="211" t="s">
        <v>336</v>
      </c>
      <c r="AU1002" s="211" t="s">
        <v>87</v>
      </c>
      <c r="AV1002" s="13" t="s">
        <v>87</v>
      </c>
      <c r="AW1002" s="13" t="s">
        <v>37</v>
      </c>
      <c r="AX1002" s="13" t="s">
        <v>76</v>
      </c>
      <c r="AY1002" s="211" t="s">
        <v>324</v>
      </c>
    </row>
    <row r="1003" spans="2:51" s="13" customFormat="1" ht="11.25">
      <c r="B1003" s="201"/>
      <c r="C1003" s="202"/>
      <c r="D1003" s="195" t="s">
        <v>336</v>
      </c>
      <c r="E1003" s="203" t="s">
        <v>19</v>
      </c>
      <c r="F1003" s="204" t="s">
        <v>3029</v>
      </c>
      <c r="G1003" s="202"/>
      <c r="H1003" s="205">
        <v>8</v>
      </c>
      <c r="I1003" s="206"/>
      <c r="J1003" s="202"/>
      <c r="K1003" s="202"/>
      <c r="L1003" s="207"/>
      <c r="M1003" s="208"/>
      <c r="N1003" s="209"/>
      <c r="O1003" s="209"/>
      <c r="P1003" s="209"/>
      <c r="Q1003" s="209"/>
      <c r="R1003" s="209"/>
      <c r="S1003" s="209"/>
      <c r="T1003" s="210"/>
      <c r="AT1003" s="211" t="s">
        <v>336</v>
      </c>
      <c r="AU1003" s="211" t="s">
        <v>87</v>
      </c>
      <c r="AV1003" s="13" t="s">
        <v>87</v>
      </c>
      <c r="AW1003" s="13" t="s">
        <v>37</v>
      </c>
      <c r="AX1003" s="13" t="s">
        <v>76</v>
      </c>
      <c r="AY1003" s="211" t="s">
        <v>324</v>
      </c>
    </row>
    <row r="1004" spans="2:51" s="13" customFormat="1" ht="11.25">
      <c r="B1004" s="201"/>
      <c r="C1004" s="202"/>
      <c r="D1004" s="195" t="s">
        <v>336</v>
      </c>
      <c r="E1004" s="203" t="s">
        <v>19</v>
      </c>
      <c r="F1004" s="204" t="s">
        <v>3030</v>
      </c>
      <c r="G1004" s="202"/>
      <c r="H1004" s="205">
        <v>13</v>
      </c>
      <c r="I1004" s="206"/>
      <c r="J1004" s="202"/>
      <c r="K1004" s="202"/>
      <c r="L1004" s="207"/>
      <c r="M1004" s="208"/>
      <c r="N1004" s="209"/>
      <c r="O1004" s="209"/>
      <c r="P1004" s="209"/>
      <c r="Q1004" s="209"/>
      <c r="R1004" s="209"/>
      <c r="S1004" s="209"/>
      <c r="T1004" s="210"/>
      <c r="AT1004" s="211" t="s">
        <v>336</v>
      </c>
      <c r="AU1004" s="211" t="s">
        <v>87</v>
      </c>
      <c r="AV1004" s="13" t="s">
        <v>87</v>
      </c>
      <c r="AW1004" s="13" t="s">
        <v>37</v>
      </c>
      <c r="AX1004" s="13" t="s">
        <v>76</v>
      </c>
      <c r="AY1004" s="211" t="s">
        <v>324</v>
      </c>
    </row>
    <row r="1005" spans="2:51" s="13" customFormat="1" ht="11.25">
      <c r="B1005" s="201"/>
      <c r="C1005" s="202"/>
      <c r="D1005" s="195" t="s">
        <v>336</v>
      </c>
      <c r="E1005" s="203" t="s">
        <v>19</v>
      </c>
      <c r="F1005" s="204" t="s">
        <v>3031</v>
      </c>
      <c r="G1005" s="202"/>
      <c r="H1005" s="205">
        <v>16</v>
      </c>
      <c r="I1005" s="206"/>
      <c r="J1005" s="202"/>
      <c r="K1005" s="202"/>
      <c r="L1005" s="207"/>
      <c r="M1005" s="208"/>
      <c r="N1005" s="209"/>
      <c r="O1005" s="209"/>
      <c r="P1005" s="209"/>
      <c r="Q1005" s="209"/>
      <c r="R1005" s="209"/>
      <c r="S1005" s="209"/>
      <c r="T1005" s="210"/>
      <c r="AT1005" s="211" t="s">
        <v>336</v>
      </c>
      <c r="AU1005" s="211" t="s">
        <v>87</v>
      </c>
      <c r="AV1005" s="13" t="s">
        <v>87</v>
      </c>
      <c r="AW1005" s="13" t="s">
        <v>37</v>
      </c>
      <c r="AX1005" s="13" t="s">
        <v>76</v>
      </c>
      <c r="AY1005" s="211" t="s">
        <v>324</v>
      </c>
    </row>
    <row r="1006" spans="2:51" s="13" customFormat="1" ht="11.25">
      <c r="B1006" s="201"/>
      <c r="C1006" s="202"/>
      <c r="D1006" s="195" t="s">
        <v>336</v>
      </c>
      <c r="E1006" s="203" t="s">
        <v>19</v>
      </c>
      <c r="F1006" s="204" t="s">
        <v>3032</v>
      </c>
      <c r="G1006" s="202"/>
      <c r="H1006" s="205">
        <v>12</v>
      </c>
      <c r="I1006" s="206"/>
      <c r="J1006" s="202"/>
      <c r="K1006" s="202"/>
      <c r="L1006" s="207"/>
      <c r="M1006" s="208"/>
      <c r="N1006" s="209"/>
      <c r="O1006" s="209"/>
      <c r="P1006" s="209"/>
      <c r="Q1006" s="209"/>
      <c r="R1006" s="209"/>
      <c r="S1006" s="209"/>
      <c r="T1006" s="210"/>
      <c r="AT1006" s="211" t="s">
        <v>336</v>
      </c>
      <c r="AU1006" s="211" t="s">
        <v>87</v>
      </c>
      <c r="AV1006" s="13" t="s">
        <v>87</v>
      </c>
      <c r="AW1006" s="13" t="s">
        <v>37</v>
      </c>
      <c r="AX1006" s="13" t="s">
        <v>76</v>
      </c>
      <c r="AY1006" s="211" t="s">
        <v>324</v>
      </c>
    </row>
    <row r="1007" spans="2:51" s="16" customFormat="1" ht="11.25">
      <c r="B1007" s="233"/>
      <c r="C1007" s="234"/>
      <c r="D1007" s="195" t="s">
        <v>336</v>
      </c>
      <c r="E1007" s="235" t="s">
        <v>19</v>
      </c>
      <c r="F1007" s="236" t="s">
        <v>550</v>
      </c>
      <c r="G1007" s="234"/>
      <c r="H1007" s="237">
        <v>57</v>
      </c>
      <c r="I1007" s="238"/>
      <c r="J1007" s="234"/>
      <c r="K1007" s="234"/>
      <c r="L1007" s="239"/>
      <c r="M1007" s="240"/>
      <c r="N1007" s="241"/>
      <c r="O1007" s="241"/>
      <c r="P1007" s="241"/>
      <c r="Q1007" s="241"/>
      <c r="R1007" s="241"/>
      <c r="S1007" s="241"/>
      <c r="T1007" s="242"/>
      <c r="AT1007" s="243" t="s">
        <v>336</v>
      </c>
      <c r="AU1007" s="243" t="s">
        <v>87</v>
      </c>
      <c r="AV1007" s="16" t="s">
        <v>343</v>
      </c>
      <c r="AW1007" s="16" t="s">
        <v>37</v>
      </c>
      <c r="AX1007" s="16" t="s">
        <v>76</v>
      </c>
      <c r="AY1007" s="243" t="s">
        <v>324</v>
      </c>
    </row>
    <row r="1008" spans="2:51" s="14" customFormat="1" ht="11.25">
      <c r="B1008" s="212"/>
      <c r="C1008" s="213"/>
      <c r="D1008" s="195" t="s">
        <v>336</v>
      </c>
      <c r="E1008" s="214" t="s">
        <v>137</v>
      </c>
      <c r="F1008" s="215" t="s">
        <v>349</v>
      </c>
      <c r="G1008" s="213"/>
      <c r="H1008" s="216">
        <v>547.29399999999998</v>
      </c>
      <c r="I1008" s="217"/>
      <c r="J1008" s="213"/>
      <c r="K1008" s="213"/>
      <c r="L1008" s="218"/>
      <c r="M1008" s="219"/>
      <c r="N1008" s="220"/>
      <c r="O1008" s="220"/>
      <c r="P1008" s="220"/>
      <c r="Q1008" s="220"/>
      <c r="R1008" s="220"/>
      <c r="S1008" s="220"/>
      <c r="T1008" s="221"/>
      <c r="AT1008" s="222" t="s">
        <v>336</v>
      </c>
      <c r="AU1008" s="222" t="s">
        <v>87</v>
      </c>
      <c r="AV1008" s="14" t="s">
        <v>330</v>
      </c>
      <c r="AW1008" s="14" t="s">
        <v>37</v>
      </c>
      <c r="AX1008" s="14" t="s">
        <v>84</v>
      </c>
      <c r="AY1008" s="222" t="s">
        <v>324</v>
      </c>
    </row>
    <row r="1009" spans="1:65" s="2" customFormat="1" ht="14.45" customHeight="1">
      <c r="A1009" s="36"/>
      <c r="B1009" s="37"/>
      <c r="C1009" s="182" t="s">
        <v>1473</v>
      </c>
      <c r="D1009" s="182" t="s">
        <v>326</v>
      </c>
      <c r="E1009" s="183" t="s">
        <v>3033</v>
      </c>
      <c r="F1009" s="184" t="s">
        <v>3034</v>
      </c>
      <c r="G1009" s="185" t="s">
        <v>135</v>
      </c>
      <c r="H1009" s="186">
        <v>55.98</v>
      </c>
      <c r="I1009" s="187"/>
      <c r="J1009" s="188">
        <f>ROUND(I1009*H1009,2)</f>
        <v>0</v>
      </c>
      <c r="K1009" s="184" t="s">
        <v>19</v>
      </c>
      <c r="L1009" s="41"/>
      <c r="M1009" s="189" t="s">
        <v>19</v>
      </c>
      <c r="N1009" s="190" t="s">
        <v>47</v>
      </c>
      <c r="O1009" s="66"/>
      <c r="P1009" s="191">
        <f>O1009*H1009</f>
        <v>0</v>
      </c>
      <c r="Q1009" s="191">
        <v>8.8800000000000007E-3</v>
      </c>
      <c r="R1009" s="191">
        <f>Q1009*H1009</f>
        <v>0.4971024</v>
      </c>
      <c r="S1009" s="191">
        <v>0</v>
      </c>
      <c r="T1009" s="192">
        <f>S1009*H1009</f>
        <v>0</v>
      </c>
      <c r="U1009" s="36"/>
      <c r="V1009" s="36"/>
      <c r="W1009" s="36"/>
      <c r="X1009" s="36"/>
      <c r="Y1009" s="36"/>
      <c r="Z1009" s="36"/>
      <c r="AA1009" s="36"/>
      <c r="AB1009" s="36"/>
      <c r="AC1009" s="36"/>
      <c r="AD1009" s="36"/>
      <c r="AE1009" s="36"/>
      <c r="AR1009" s="193" t="s">
        <v>330</v>
      </c>
      <c r="AT1009" s="193" t="s">
        <v>326</v>
      </c>
      <c r="AU1009" s="193" t="s">
        <v>87</v>
      </c>
      <c r="AY1009" s="19" t="s">
        <v>324</v>
      </c>
      <c r="BE1009" s="194">
        <f>IF(N1009="základní",J1009,0)</f>
        <v>0</v>
      </c>
      <c r="BF1009" s="194">
        <f>IF(N1009="snížená",J1009,0)</f>
        <v>0</v>
      </c>
      <c r="BG1009" s="194">
        <f>IF(N1009="zákl. přenesená",J1009,0)</f>
        <v>0</v>
      </c>
      <c r="BH1009" s="194">
        <f>IF(N1009="sníž. přenesená",J1009,0)</f>
        <v>0</v>
      </c>
      <c r="BI1009" s="194">
        <f>IF(N1009="nulová",J1009,0)</f>
        <v>0</v>
      </c>
      <c r="BJ1009" s="19" t="s">
        <v>84</v>
      </c>
      <c r="BK1009" s="194">
        <f>ROUND(I1009*H1009,2)</f>
        <v>0</v>
      </c>
      <c r="BL1009" s="19" t="s">
        <v>330</v>
      </c>
      <c r="BM1009" s="193" t="s">
        <v>3035</v>
      </c>
    </row>
    <row r="1010" spans="1:65" s="2" customFormat="1" ht="29.25">
      <c r="A1010" s="36"/>
      <c r="B1010" s="37"/>
      <c r="C1010" s="38"/>
      <c r="D1010" s="195" t="s">
        <v>332</v>
      </c>
      <c r="E1010" s="38"/>
      <c r="F1010" s="196" t="s">
        <v>1156</v>
      </c>
      <c r="G1010" s="38"/>
      <c r="H1010" s="38"/>
      <c r="I1010" s="197"/>
      <c r="J1010" s="38"/>
      <c r="K1010" s="38"/>
      <c r="L1010" s="41"/>
      <c r="M1010" s="198"/>
      <c r="N1010" s="199"/>
      <c r="O1010" s="66"/>
      <c r="P1010" s="66"/>
      <c r="Q1010" s="66"/>
      <c r="R1010" s="66"/>
      <c r="S1010" s="66"/>
      <c r="T1010" s="67"/>
      <c r="U1010" s="36"/>
      <c r="V1010" s="36"/>
      <c r="W1010" s="36"/>
      <c r="X1010" s="36"/>
      <c r="Y1010" s="36"/>
      <c r="Z1010" s="36"/>
      <c r="AA1010" s="36"/>
      <c r="AB1010" s="36"/>
      <c r="AC1010" s="36"/>
      <c r="AD1010" s="36"/>
      <c r="AE1010" s="36"/>
      <c r="AT1010" s="19" t="s">
        <v>332</v>
      </c>
      <c r="AU1010" s="19" t="s">
        <v>87</v>
      </c>
    </row>
    <row r="1011" spans="1:65" s="2" customFormat="1" ht="185.25">
      <c r="A1011" s="36"/>
      <c r="B1011" s="37"/>
      <c r="C1011" s="38"/>
      <c r="D1011" s="195" t="s">
        <v>334</v>
      </c>
      <c r="E1011" s="38"/>
      <c r="F1011" s="200" t="s">
        <v>1137</v>
      </c>
      <c r="G1011" s="38"/>
      <c r="H1011" s="38"/>
      <c r="I1011" s="197"/>
      <c r="J1011" s="38"/>
      <c r="K1011" s="38"/>
      <c r="L1011" s="41"/>
      <c r="M1011" s="198"/>
      <c r="N1011" s="199"/>
      <c r="O1011" s="66"/>
      <c r="P1011" s="66"/>
      <c r="Q1011" s="66"/>
      <c r="R1011" s="66"/>
      <c r="S1011" s="66"/>
      <c r="T1011" s="67"/>
      <c r="U1011" s="36"/>
      <c r="V1011" s="36"/>
      <c r="W1011" s="36"/>
      <c r="X1011" s="36"/>
      <c r="Y1011" s="36"/>
      <c r="Z1011" s="36"/>
      <c r="AA1011" s="36"/>
      <c r="AB1011" s="36"/>
      <c r="AC1011" s="36"/>
      <c r="AD1011" s="36"/>
      <c r="AE1011" s="36"/>
      <c r="AT1011" s="19" t="s">
        <v>334</v>
      </c>
      <c r="AU1011" s="19" t="s">
        <v>87</v>
      </c>
    </row>
    <row r="1012" spans="1:65" s="15" customFormat="1" ht="11.25">
      <c r="B1012" s="223"/>
      <c r="C1012" s="224"/>
      <c r="D1012" s="195" t="s">
        <v>336</v>
      </c>
      <c r="E1012" s="225" t="s">
        <v>19</v>
      </c>
      <c r="F1012" s="226" t="s">
        <v>3036</v>
      </c>
      <c r="G1012" s="224"/>
      <c r="H1012" s="225" t="s">
        <v>19</v>
      </c>
      <c r="I1012" s="227"/>
      <c r="J1012" s="224"/>
      <c r="K1012" s="224"/>
      <c r="L1012" s="228"/>
      <c r="M1012" s="229"/>
      <c r="N1012" s="230"/>
      <c r="O1012" s="230"/>
      <c r="P1012" s="230"/>
      <c r="Q1012" s="230"/>
      <c r="R1012" s="230"/>
      <c r="S1012" s="230"/>
      <c r="T1012" s="231"/>
      <c r="AT1012" s="232" t="s">
        <v>336</v>
      </c>
      <c r="AU1012" s="232" t="s">
        <v>87</v>
      </c>
      <c r="AV1012" s="15" t="s">
        <v>84</v>
      </c>
      <c r="AW1012" s="15" t="s">
        <v>37</v>
      </c>
      <c r="AX1012" s="15" t="s">
        <v>76</v>
      </c>
      <c r="AY1012" s="232" t="s">
        <v>324</v>
      </c>
    </row>
    <row r="1013" spans="1:65" s="13" customFormat="1" ht="11.25">
      <c r="B1013" s="201"/>
      <c r="C1013" s="202"/>
      <c r="D1013" s="195" t="s">
        <v>336</v>
      </c>
      <c r="E1013" s="203" t="s">
        <v>19</v>
      </c>
      <c r="F1013" s="204" t="s">
        <v>3037</v>
      </c>
      <c r="G1013" s="202"/>
      <c r="H1013" s="205">
        <v>16.100000000000001</v>
      </c>
      <c r="I1013" s="206"/>
      <c r="J1013" s="202"/>
      <c r="K1013" s="202"/>
      <c r="L1013" s="207"/>
      <c r="M1013" s="208"/>
      <c r="N1013" s="209"/>
      <c r="O1013" s="209"/>
      <c r="P1013" s="209"/>
      <c r="Q1013" s="209"/>
      <c r="R1013" s="209"/>
      <c r="S1013" s="209"/>
      <c r="T1013" s="210"/>
      <c r="AT1013" s="211" t="s">
        <v>336</v>
      </c>
      <c r="AU1013" s="211" t="s">
        <v>87</v>
      </c>
      <c r="AV1013" s="13" t="s">
        <v>87</v>
      </c>
      <c r="AW1013" s="13" t="s">
        <v>37</v>
      </c>
      <c r="AX1013" s="13" t="s">
        <v>76</v>
      </c>
      <c r="AY1013" s="211" t="s">
        <v>324</v>
      </c>
    </row>
    <row r="1014" spans="1:65" s="15" customFormat="1" ht="11.25">
      <c r="B1014" s="223"/>
      <c r="C1014" s="224"/>
      <c r="D1014" s="195" t="s">
        <v>336</v>
      </c>
      <c r="E1014" s="225" t="s">
        <v>19</v>
      </c>
      <c r="F1014" s="226" t="s">
        <v>2699</v>
      </c>
      <c r="G1014" s="224"/>
      <c r="H1014" s="225" t="s">
        <v>19</v>
      </c>
      <c r="I1014" s="227"/>
      <c r="J1014" s="224"/>
      <c r="K1014" s="224"/>
      <c r="L1014" s="228"/>
      <c r="M1014" s="229"/>
      <c r="N1014" s="230"/>
      <c r="O1014" s="230"/>
      <c r="P1014" s="230"/>
      <c r="Q1014" s="230"/>
      <c r="R1014" s="230"/>
      <c r="S1014" s="230"/>
      <c r="T1014" s="231"/>
      <c r="AT1014" s="232" t="s">
        <v>336</v>
      </c>
      <c r="AU1014" s="232" t="s">
        <v>87</v>
      </c>
      <c r="AV1014" s="15" t="s">
        <v>84</v>
      </c>
      <c r="AW1014" s="15" t="s">
        <v>37</v>
      </c>
      <c r="AX1014" s="15" t="s">
        <v>76</v>
      </c>
      <c r="AY1014" s="232" t="s">
        <v>324</v>
      </c>
    </row>
    <row r="1015" spans="1:65" s="13" customFormat="1" ht="11.25">
      <c r="B1015" s="201"/>
      <c r="C1015" s="202"/>
      <c r="D1015" s="195" t="s">
        <v>336</v>
      </c>
      <c r="E1015" s="203" t="s">
        <v>19</v>
      </c>
      <c r="F1015" s="204" t="s">
        <v>3038</v>
      </c>
      <c r="G1015" s="202"/>
      <c r="H1015" s="205">
        <v>3.42</v>
      </c>
      <c r="I1015" s="206"/>
      <c r="J1015" s="202"/>
      <c r="K1015" s="202"/>
      <c r="L1015" s="207"/>
      <c r="M1015" s="208"/>
      <c r="N1015" s="209"/>
      <c r="O1015" s="209"/>
      <c r="P1015" s="209"/>
      <c r="Q1015" s="209"/>
      <c r="R1015" s="209"/>
      <c r="S1015" s="209"/>
      <c r="T1015" s="210"/>
      <c r="AT1015" s="211" t="s">
        <v>336</v>
      </c>
      <c r="AU1015" s="211" t="s">
        <v>87</v>
      </c>
      <c r="AV1015" s="13" t="s">
        <v>87</v>
      </c>
      <c r="AW1015" s="13" t="s">
        <v>37</v>
      </c>
      <c r="AX1015" s="13" t="s">
        <v>76</v>
      </c>
      <c r="AY1015" s="211" t="s">
        <v>324</v>
      </c>
    </row>
    <row r="1016" spans="1:65" s="13" customFormat="1" ht="11.25">
      <c r="B1016" s="201"/>
      <c r="C1016" s="202"/>
      <c r="D1016" s="195" t="s">
        <v>336</v>
      </c>
      <c r="E1016" s="203" t="s">
        <v>19</v>
      </c>
      <c r="F1016" s="204" t="s">
        <v>3039</v>
      </c>
      <c r="G1016" s="202"/>
      <c r="H1016" s="205">
        <v>23.1</v>
      </c>
      <c r="I1016" s="206"/>
      <c r="J1016" s="202"/>
      <c r="K1016" s="202"/>
      <c r="L1016" s="207"/>
      <c r="M1016" s="208"/>
      <c r="N1016" s="209"/>
      <c r="O1016" s="209"/>
      <c r="P1016" s="209"/>
      <c r="Q1016" s="209"/>
      <c r="R1016" s="209"/>
      <c r="S1016" s="209"/>
      <c r="T1016" s="210"/>
      <c r="AT1016" s="211" t="s">
        <v>336</v>
      </c>
      <c r="AU1016" s="211" t="s">
        <v>87</v>
      </c>
      <c r="AV1016" s="13" t="s">
        <v>87</v>
      </c>
      <c r="AW1016" s="13" t="s">
        <v>37</v>
      </c>
      <c r="AX1016" s="13" t="s">
        <v>76</v>
      </c>
      <c r="AY1016" s="211" t="s">
        <v>324</v>
      </c>
    </row>
    <row r="1017" spans="1:65" s="15" customFormat="1" ht="11.25">
      <c r="B1017" s="223"/>
      <c r="C1017" s="224"/>
      <c r="D1017" s="195" t="s">
        <v>336</v>
      </c>
      <c r="E1017" s="225" t="s">
        <v>19</v>
      </c>
      <c r="F1017" s="226" t="s">
        <v>2923</v>
      </c>
      <c r="G1017" s="224"/>
      <c r="H1017" s="225" t="s">
        <v>19</v>
      </c>
      <c r="I1017" s="227"/>
      <c r="J1017" s="224"/>
      <c r="K1017" s="224"/>
      <c r="L1017" s="228"/>
      <c r="M1017" s="229"/>
      <c r="N1017" s="230"/>
      <c r="O1017" s="230"/>
      <c r="P1017" s="230"/>
      <c r="Q1017" s="230"/>
      <c r="R1017" s="230"/>
      <c r="S1017" s="230"/>
      <c r="T1017" s="231"/>
      <c r="AT1017" s="232" t="s">
        <v>336</v>
      </c>
      <c r="AU1017" s="232" t="s">
        <v>87</v>
      </c>
      <c r="AV1017" s="15" t="s">
        <v>84</v>
      </c>
      <c r="AW1017" s="15" t="s">
        <v>37</v>
      </c>
      <c r="AX1017" s="15" t="s">
        <v>76</v>
      </c>
      <c r="AY1017" s="232" t="s">
        <v>324</v>
      </c>
    </row>
    <row r="1018" spans="1:65" s="13" customFormat="1" ht="11.25">
      <c r="B1018" s="201"/>
      <c r="C1018" s="202"/>
      <c r="D1018" s="195" t="s">
        <v>336</v>
      </c>
      <c r="E1018" s="203" t="s">
        <v>19</v>
      </c>
      <c r="F1018" s="204" t="s">
        <v>3040</v>
      </c>
      <c r="G1018" s="202"/>
      <c r="H1018" s="205">
        <v>5.9</v>
      </c>
      <c r="I1018" s="206"/>
      <c r="J1018" s="202"/>
      <c r="K1018" s="202"/>
      <c r="L1018" s="207"/>
      <c r="M1018" s="208"/>
      <c r="N1018" s="209"/>
      <c r="O1018" s="209"/>
      <c r="P1018" s="209"/>
      <c r="Q1018" s="209"/>
      <c r="R1018" s="209"/>
      <c r="S1018" s="209"/>
      <c r="T1018" s="210"/>
      <c r="AT1018" s="211" t="s">
        <v>336</v>
      </c>
      <c r="AU1018" s="211" t="s">
        <v>87</v>
      </c>
      <c r="AV1018" s="13" t="s">
        <v>87</v>
      </c>
      <c r="AW1018" s="13" t="s">
        <v>37</v>
      </c>
      <c r="AX1018" s="13" t="s">
        <v>76</v>
      </c>
      <c r="AY1018" s="211" t="s">
        <v>324</v>
      </c>
    </row>
    <row r="1019" spans="1:65" s="13" customFormat="1" ht="11.25">
      <c r="B1019" s="201"/>
      <c r="C1019" s="202"/>
      <c r="D1019" s="195" t="s">
        <v>336</v>
      </c>
      <c r="E1019" s="203" t="s">
        <v>19</v>
      </c>
      <c r="F1019" s="204" t="s">
        <v>3041</v>
      </c>
      <c r="G1019" s="202"/>
      <c r="H1019" s="205">
        <v>2</v>
      </c>
      <c r="I1019" s="206"/>
      <c r="J1019" s="202"/>
      <c r="K1019" s="202"/>
      <c r="L1019" s="207"/>
      <c r="M1019" s="208"/>
      <c r="N1019" s="209"/>
      <c r="O1019" s="209"/>
      <c r="P1019" s="209"/>
      <c r="Q1019" s="209"/>
      <c r="R1019" s="209"/>
      <c r="S1019" s="209"/>
      <c r="T1019" s="210"/>
      <c r="AT1019" s="211" t="s">
        <v>336</v>
      </c>
      <c r="AU1019" s="211" t="s">
        <v>87</v>
      </c>
      <c r="AV1019" s="13" t="s">
        <v>87</v>
      </c>
      <c r="AW1019" s="13" t="s">
        <v>37</v>
      </c>
      <c r="AX1019" s="13" t="s">
        <v>76</v>
      </c>
      <c r="AY1019" s="211" t="s">
        <v>324</v>
      </c>
    </row>
    <row r="1020" spans="1:65" s="13" customFormat="1" ht="11.25">
      <c r="B1020" s="201"/>
      <c r="C1020" s="202"/>
      <c r="D1020" s="195" t="s">
        <v>336</v>
      </c>
      <c r="E1020" s="203" t="s">
        <v>19</v>
      </c>
      <c r="F1020" s="204" t="s">
        <v>3042</v>
      </c>
      <c r="G1020" s="202"/>
      <c r="H1020" s="205">
        <v>4.16</v>
      </c>
      <c r="I1020" s="206"/>
      <c r="J1020" s="202"/>
      <c r="K1020" s="202"/>
      <c r="L1020" s="207"/>
      <c r="M1020" s="208"/>
      <c r="N1020" s="209"/>
      <c r="O1020" s="209"/>
      <c r="P1020" s="209"/>
      <c r="Q1020" s="209"/>
      <c r="R1020" s="209"/>
      <c r="S1020" s="209"/>
      <c r="T1020" s="210"/>
      <c r="AT1020" s="211" t="s">
        <v>336</v>
      </c>
      <c r="AU1020" s="211" t="s">
        <v>87</v>
      </c>
      <c r="AV1020" s="13" t="s">
        <v>87</v>
      </c>
      <c r="AW1020" s="13" t="s">
        <v>37</v>
      </c>
      <c r="AX1020" s="13" t="s">
        <v>76</v>
      </c>
      <c r="AY1020" s="211" t="s">
        <v>324</v>
      </c>
    </row>
    <row r="1021" spans="1:65" s="15" customFormat="1" ht="11.25">
      <c r="B1021" s="223"/>
      <c r="C1021" s="224"/>
      <c r="D1021" s="195" t="s">
        <v>336</v>
      </c>
      <c r="E1021" s="225" t="s">
        <v>19</v>
      </c>
      <c r="F1021" s="226" t="s">
        <v>2986</v>
      </c>
      <c r="G1021" s="224"/>
      <c r="H1021" s="225" t="s">
        <v>19</v>
      </c>
      <c r="I1021" s="227"/>
      <c r="J1021" s="224"/>
      <c r="K1021" s="224"/>
      <c r="L1021" s="228"/>
      <c r="M1021" s="229"/>
      <c r="N1021" s="230"/>
      <c r="O1021" s="230"/>
      <c r="P1021" s="230"/>
      <c r="Q1021" s="230"/>
      <c r="R1021" s="230"/>
      <c r="S1021" s="230"/>
      <c r="T1021" s="231"/>
      <c r="AT1021" s="232" t="s">
        <v>336</v>
      </c>
      <c r="AU1021" s="232" t="s">
        <v>87</v>
      </c>
      <c r="AV1021" s="15" t="s">
        <v>84</v>
      </c>
      <c r="AW1021" s="15" t="s">
        <v>37</v>
      </c>
      <c r="AX1021" s="15" t="s">
        <v>76</v>
      </c>
      <c r="AY1021" s="232" t="s">
        <v>324</v>
      </c>
    </row>
    <row r="1022" spans="1:65" s="13" customFormat="1" ht="11.25">
      <c r="B1022" s="201"/>
      <c r="C1022" s="202"/>
      <c r="D1022" s="195" t="s">
        <v>336</v>
      </c>
      <c r="E1022" s="203" t="s">
        <v>19</v>
      </c>
      <c r="F1022" s="204" t="s">
        <v>3043</v>
      </c>
      <c r="G1022" s="202"/>
      <c r="H1022" s="205">
        <v>1.3</v>
      </c>
      <c r="I1022" s="206"/>
      <c r="J1022" s="202"/>
      <c r="K1022" s="202"/>
      <c r="L1022" s="207"/>
      <c r="M1022" s="208"/>
      <c r="N1022" s="209"/>
      <c r="O1022" s="209"/>
      <c r="P1022" s="209"/>
      <c r="Q1022" s="209"/>
      <c r="R1022" s="209"/>
      <c r="S1022" s="209"/>
      <c r="T1022" s="210"/>
      <c r="AT1022" s="211" t="s">
        <v>336</v>
      </c>
      <c r="AU1022" s="211" t="s">
        <v>87</v>
      </c>
      <c r="AV1022" s="13" t="s">
        <v>87</v>
      </c>
      <c r="AW1022" s="13" t="s">
        <v>37</v>
      </c>
      <c r="AX1022" s="13" t="s">
        <v>76</v>
      </c>
      <c r="AY1022" s="211" t="s">
        <v>324</v>
      </c>
    </row>
    <row r="1023" spans="1:65" s="14" customFormat="1" ht="11.25">
      <c r="B1023" s="212"/>
      <c r="C1023" s="213"/>
      <c r="D1023" s="195" t="s">
        <v>336</v>
      </c>
      <c r="E1023" s="214" t="s">
        <v>2187</v>
      </c>
      <c r="F1023" s="215" t="s">
        <v>349</v>
      </c>
      <c r="G1023" s="213"/>
      <c r="H1023" s="216">
        <v>55.98</v>
      </c>
      <c r="I1023" s="217"/>
      <c r="J1023" s="213"/>
      <c r="K1023" s="213"/>
      <c r="L1023" s="218"/>
      <c r="M1023" s="219"/>
      <c r="N1023" s="220"/>
      <c r="O1023" s="220"/>
      <c r="P1023" s="220"/>
      <c r="Q1023" s="220"/>
      <c r="R1023" s="220"/>
      <c r="S1023" s="220"/>
      <c r="T1023" s="221"/>
      <c r="AT1023" s="222" t="s">
        <v>336</v>
      </c>
      <c r="AU1023" s="222" t="s">
        <v>87</v>
      </c>
      <c r="AV1023" s="14" t="s">
        <v>330</v>
      </c>
      <c r="AW1023" s="14" t="s">
        <v>37</v>
      </c>
      <c r="AX1023" s="14" t="s">
        <v>84</v>
      </c>
      <c r="AY1023" s="222" t="s">
        <v>324</v>
      </c>
    </row>
    <row r="1024" spans="1:65" s="2" customFormat="1" ht="14.45" customHeight="1">
      <c r="A1024" s="36"/>
      <c r="B1024" s="37"/>
      <c r="C1024" s="182" t="s">
        <v>1477</v>
      </c>
      <c r="D1024" s="182" t="s">
        <v>326</v>
      </c>
      <c r="E1024" s="183" t="s">
        <v>1162</v>
      </c>
      <c r="F1024" s="184" t="s">
        <v>1163</v>
      </c>
      <c r="G1024" s="185" t="s">
        <v>135</v>
      </c>
      <c r="H1024" s="186">
        <v>90.16</v>
      </c>
      <c r="I1024" s="187"/>
      <c r="J1024" s="188">
        <f>ROUND(I1024*H1024,2)</f>
        <v>0</v>
      </c>
      <c r="K1024" s="184" t="s">
        <v>19</v>
      </c>
      <c r="L1024" s="41"/>
      <c r="M1024" s="189" t="s">
        <v>19</v>
      </c>
      <c r="N1024" s="190" t="s">
        <v>47</v>
      </c>
      <c r="O1024" s="66"/>
      <c r="P1024" s="191">
        <f>O1024*H1024</f>
        <v>0</v>
      </c>
      <c r="Q1024" s="191">
        <v>8.702E-2</v>
      </c>
      <c r="R1024" s="191">
        <f>Q1024*H1024</f>
        <v>7.8457232000000001</v>
      </c>
      <c r="S1024" s="191">
        <v>0</v>
      </c>
      <c r="T1024" s="192">
        <f>S1024*H1024</f>
        <v>0</v>
      </c>
      <c r="U1024" s="36"/>
      <c r="V1024" s="36"/>
      <c r="W1024" s="36"/>
      <c r="X1024" s="36"/>
      <c r="Y1024" s="36"/>
      <c r="Z1024" s="36"/>
      <c r="AA1024" s="36"/>
      <c r="AB1024" s="36"/>
      <c r="AC1024" s="36"/>
      <c r="AD1024" s="36"/>
      <c r="AE1024" s="36"/>
      <c r="AR1024" s="193" t="s">
        <v>330</v>
      </c>
      <c r="AT1024" s="193" t="s">
        <v>326</v>
      </c>
      <c r="AU1024" s="193" t="s">
        <v>87</v>
      </c>
      <c r="AY1024" s="19" t="s">
        <v>324</v>
      </c>
      <c r="BE1024" s="194">
        <f>IF(N1024="základní",J1024,0)</f>
        <v>0</v>
      </c>
      <c r="BF1024" s="194">
        <f>IF(N1024="snížená",J1024,0)</f>
        <v>0</v>
      </c>
      <c r="BG1024" s="194">
        <f>IF(N1024="zákl. přenesená",J1024,0)</f>
        <v>0</v>
      </c>
      <c r="BH1024" s="194">
        <f>IF(N1024="sníž. přenesená",J1024,0)</f>
        <v>0</v>
      </c>
      <c r="BI1024" s="194">
        <f>IF(N1024="nulová",J1024,0)</f>
        <v>0</v>
      </c>
      <c r="BJ1024" s="19" t="s">
        <v>84</v>
      </c>
      <c r="BK1024" s="194">
        <f>ROUND(I1024*H1024,2)</f>
        <v>0</v>
      </c>
      <c r="BL1024" s="19" t="s">
        <v>330</v>
      </c>
      <c r="BM1024" s="193" t="s">
        <v>3044</v>
      </c>
    </row>
    <row r="1025" spans="1:65" s="2" customFormat="1" ht="29.25">
      <c r="A1025" s="36"/>
      <c r="B1025" s="37"/>
      <c r="C1025" s="38"/>
      <c r="D1025" s="195" t="s">
        <v>332</v>
      </c>
      <c r="E1025" s="38"/>
      <c r="F1025" s="196" t="s">
        <v>1165</v>
      </c>
      <c r="G1025" s="38"/>
      <c r="H1025" s="38"/>
      <c r="I1025" s="197"/>
      <c r="J1025" s="38"/>
      <c r="K1025" s="38"/>
      <c r="L1025" s="41"/>
      <c r="M1025" s="198"/>
      <c r="N1025" s="199"/>
      <c r="O1025" s="66"/>
      <c r="P1025" s="66"/>
      <c r="Q1025" s="66"/>
      <c r="R1025" s="66"/>
      <c r="S1025" s="66"/>
      <c r="T1025" s="67"/>
      <c r="U1025" s="36"/>
      <c r="V1025" s="36"/>
      <c r="W1025" s="36"/>
      <c r="X1025" s="36"/>
      <c r="Y1025" s="36"/>
      <c r="Z1025" s="36"/>
      <c r="AA1025" s="36"/>
      <c r="AB1025" s="36"/>
      <c r="AC1025" s="36"/>
      <c r="AD1025" s="36"/>
      <c r="AE1025" s="36"/>
      <c r="AT1025" s="19" t="s">
        <v>332</v>
      </c>
      <c r="AU1025" s="19" t="s">
        <v>87</v>
      </c>
    </row>
    <row r="1026" spans="1:65" s="2" customFormat="1" ht="185.25">
      <c r="A1026" s="36"/>
      <c r="B1026" s="37"/>
      <c r="C1026" s="38"/>
      <c r="D1026" s="195" t="s">
        <v>334</v>
      </c>
      <c r="E1026" s="38"/>
      <c r="F1026" s="200" t="s">
        <v>1137</v>
      </c>
      <c r="G1026" s="38"/>
      <c r="H1026" s="38"/>
      <c r="I1026" s="197"/>
      <c r="J1026" s="38"/>
      <c r="K1026" s="38"/>
      <c r="L1026" s="41"/>
      <c r="M1026" s="198"/>
      <c r="N1026" s="199"/>
      <c r="O1026" s="66"/>
      <c r="P1026" s="66"/>
      <c r="Q1026" s="66"/>
      <c r="R1026" s="66"/>
      <c r="S1026" s="66"/>
      <c r="T1026" s="67"/>
      <c r="U1026" s="36"/>
      <c r="V1026" s="36"/>
      <c r="W1026" s="36"/>
      <c r="X1026" s="36"/>
      <c r="Y1026" s="36"/>
      <c r="Z1026" s="36"/>
      <c r="AA1026" s="36"/>
      <c r="AB1026" s="36"/>
      <c r="AC1026" s="36"/>
      <c r="AD1026" s="36"/>
      <c r="AE1026" s="36"/>
      <c r="AT1026" s="19" t="s">
        <v>334</v>
      </c>
      <c r="AU1026" s="19" t="s">
        <v>87</v>
      </c>
    </row>
    <row r="1027" spans="1:65" s="15" customFormat="1" ht="11.25">
      <c r="B1027" s="223"/>
      <c r="C1027" s="224"/>
      <c r="D1027" s="195" t="s">
        <v>336</v>
      </c>
      <c r="E1027" s="225" t="s">
        <v>19</v>
      </c>
      <c r="F1027" s="226" t="s">
        <v>2888</v>
      </c>
      <c r="G1027" s="224"/>
      <c r="H1027" s="225" t="s">
        <v>19</v>
      </c>
      <c r="I1027" s="227"/>
      <c r="J1027" s="224"/>
      <c r="K1027" s="224"/>
      <c r="L1027" s="228"/>
      <c r="M1027" s="229"/>
      <c r="N1027" s="230"/>
      <c r="O1027" s="230"/>
      <c r="P1027" s="230"/>
      <c r="Q1027" s="230"/>
      <c r="R1027" s="230"/>
      <c r="S1027" s="230"/>
      <c r="T1027" s="231"/>
      <c r="AT1027" s="232" t="s">
        <v>336</v>
      </c>
      <c r="AU1027" s="232" t="s">
        <v>87</v>
      </c>
      <c r="AV1027" s="15" t="s">
        <v>84</v>
      </c>
      <c r="AW1027" s="15" t="s">
        <v>37</v>
      </c>
      <c r="AX1027" s="15" t="s">
        <v>76</v>
      </c>
      <c r="AY1027" s="232" t="s">
        <v>324</v>
      </c>
    </row>
    <row r="1028" spans="1:65" s="13" customFormat="1" ht="11.25">
      <c r="B1028" s="201"/>
      <c r="C1028" s="202"/>
      <c r="D1028" s="195" t="s">
        <v>336</v>
      </c>
      <c r="E1028" s="203" t="s">
        <v>19</v>
      </c>
      <c r="F1028" s="204" t="s">
        <v>3045</v>
      </c>
      <c r="G1028" s="202"/>
      <c r="H1028" s="205">
        <v>45.08</v>
      </c>
      <c r="I1028" s="206"/>
      <c r="J1028" s="202"/>
      <c r="K1028" s="202"/>
      <c r="L1028" s="207"/>
      <c r="M1028" s="208"/>
      <c r="N1028" s="209"/>
      <c r="O1028" s="209"/>
      <c r="P1028" s="209"/>
      <c r="Q1028" s="209"/>
      <c r="R1028" s="209"/>
      <c r="S1028" s="209"/>
      <c r="T1028" s="210"/>
      <c r="AT1028" s="211" t="s">
        <v>336</v>
      </c>
      <c r="AU1028" s="211" t="s">
        <v>87</v>
      </c>
      <c r="AV1028" s="13" t="s">
        <v>87</v>
      </c>
      <c r="AW1028" s="13" t="s">
        <v>37</v>
      </c>
      <c r="AX1028" s="13" t="s">
        <v>76</v>
      </c>
      <c r="AY1028" s="211" t="s">
        <v>324</v>
      </c>
    </row>
    <row r="1029" spans="1:65" s="13" customFormat="1" ht="11.25">
      <c r="B1029" s="201"/>
      <c r="C1029" s="202"/>
      <c r="D1029" s="195" t="s">
        <v>336</v>
      </c>
      <c r="E1029" s="203" t="s">
        <v>19</v>
      </c>
      <c r="F1029" s="204" t="s">
        <v>3046</v>
      </c>
      <c r="G1029" s="202"/>
      <c r="H1029" s="205">
        <v>45.08</v>
      </c>
      <c r="I1029" s="206"/>
      <c r="J1029" s="202"/>
      <c r="K1029" s="202"/>
      <c r="L1029" s="207"/>
      <c r="M1029" s="208"/>
      <c r="N1029" s="209"/>
      <c r="O1029" s="209"/>
      <c r="P1029" s="209"/>
      <c r="Q1029" s="209"/>
      <c r="R1029" s="209"/>
      <c r="S1029" s="209"/>
      <c r="T1029" s="210"/>
      <c r="AT1029" s="211" t="s">
        <v>336</v>
      </c>
      <c r="AU1029" s="211" t="s">
        <v>87</v>
      </c>
      <c r="AV1029" s="13" t="s">
        <v>87</v>
      </c>
      <c r="AW1029" s="13" t="s">
        <v>37</v>
      </c>
      <c r="AX1029" s="13" t="s">
        <v>76</v>
      </c>
      <c r="AY1029" s="211" t="s">
        <v>324</v>
      </c>
    </row>
    <row r="1030" spans="1:65" s="14" customFormat="1" ht="11.25">
      <c r="B1030" s="212"/>
      <c r="C1030" s="213"/>
      <c r="D1030" s="195" t="s">
        <v>336</v>
      </c>
      <c r="E1030" s="214" t="s">
        <v>200</v>
      </c>
      <c r="F1030" s="215" t="s">
        <v>349</v>
      </c>
      <c r="G1030" s="213"/>
      <c r="H1030" s="216">
        <v>90.16</v>
      </c>
      <c r="I1030" s="217"/>
      <c r="J1030" s="213"/>
      <c r="K1030" s="213"/>
      <c r="L1030" s="218"/>
      <c r="M1030" s="219"/>
      <c r="N1030" s="220"/>
      <c r="O1030" s="220"/>
      <c r="P1030" s="220"/>
      <c r="Q1030" s="220"/>
      <c r="R1030" s="220"/>
      <c r="S1030" s="220"/>
      <c r="T1030" s="221"/>
      <c r="AT1030" s="222" t="s">
        <v>336</v>
      </c>
      <c r="AU1030" s="222" t="s">
        <v>87</v>
      </c>
      <c r="AV1030" s="14" t="s">
        <v>330</v>
      </c>
      <c r="AW1030" s="14" t="s">
        <v>37</v>
      </c>
      <c r="AX1030" s="14" t="s">
        <v>84</v>
      </c>
      <c r="AY1030" s="222" t="s">
        <v>324</v>
      </c>
    </row>
    <row r="1031" spans="1:65" s="2" customFormat="1" ht="14.45" customHeight="1">
      <c r="A1031" s="36"/>
      <c r="B1031" s="37"/>
      <c r="C1031" s="182" t="s">
        <v>1481</v>
      </c>
      <c r="D1031" s="182" t="s">
        <v>326</v>
      </c>
      <c r="E1031" s="183" t="s">
        <v>3047</v>
      </c>
      <c r="F1031" s="184" t="s">
        <v>3048</v>
      </c>
      <c r="G1031" s="185" t="s">
        <v>135</v>
      </c>
      <c r="H1031" s="186">
        <v>197</v>
      </c>
      <c r="I1031" s="187"/>
      <c r="J1031" s="188">
        <f>ROUND(I1031*H1031,2)</f>
        <v>0</v>
      </c>
      <c r="K1031" s="184" t="s">
        <v>19</v>
      </c>
      <c r="L1031" s="41"/>
      <c r="M1031" s="189" t="s">
        <v>19</v>
      </c>
      <c r="N1031" s="190" t="s">
        <v>47</v>
      </c>
      <c r="O1031" s="66"/>
      <c r="P1031" s="191">
        <f>O1031*H1031</f>
        <v>0</v>
      </c>
      <c r="Q1031" s="191">
        <v>7.6499999999999997E-3</v>
      </c>
      <c r="R1031" s="191">
        <f>Q1031*H1031</f>
        <v>1.50705</v>
      </c>
      <c r="S1031" s="191">
        <v>0</v>
      </c>
      <c r="T1031" s="192">
        <f>S1031*H1031</f>
        <v>0</v>
      </c>
      <c r="U1031" s="36"/>
      <c r="V1031" s="36"/>
      <c r="W1031" s="36"/>
      <c r="X1031" s="36"/>
      <c r="Y1031" s="36"/>
      <c r="Z1031" s="36"/>
      <c r="AA1031" s="36"/>
      <c r="AB1031" s="36"/>
      <c r="AC1031" s="36"/>
      <c r="AD1031" s="36"/>
      <c r="AE1031" s="36"/>
      <c r="AR1031" s="193" t="s">
        <v>330</v>
      </c>
      <c r="AT1031" s="193" t="s">
        <v>326</v>
      </c>
      <c r="AU1031" s="193" t="s">
        <v>87</v>
      </c>
      <c r="AY1031" s="19" t="s">
        <v>324</v>
      </c>
      <c r="BE1031" s="194">
        <f>IF(N1031="základní",J1031,0)</f>
        <v>0</v>
      </c>
      <c r="BF1031" s="194">
        <f>IF(N1031="snížená",J1031,0)</f>
        <v>0</v>
      </c>
      <c r="BG1031" s="194">
        <f>IF(N1031="zákl. přenesená",J1031,0)</f>
        <v>0</v>
      </c>
      <c r="BH1031" s="194">
        <f>IF(N1031="sníž. přenesená",J1031,0)</f>
        <v>0</v>
      </c>
      <c r="BI1031" s="194">
        <f>IF(N1031="nulová",J1031,0)</f>
        <v>0</v>
      </c>
      <c r="BJ1031" s="19" t="s">
        <v>84</v>
      </c>
      <c r="BK1031" s="194">
        <f>ROUND(I1031*H1031,2)</f>
        <v>0</v>
      </c>
      <c r="BL1031" s="19" t="s">
        <v>330</v>
      </c>
      <c r="BM1031" s="193" t="s">
        <v>3049</v>
      </c>
    </row>
    <row r="1032" spans="1:65" s="2" customFormat="1" ht="11.25">
      <c r="A1032" s="36"/>
      <c r="B1032" s="37"/>
      <c r="C1032" s="38"/>
      <c r="D1032" s="195" t="s">
        <v>332</v>
      </c>
      <c r="E1032" s="38"/>
      <c r="F1032" s="196" t="s">
        <v>3048</v>
      </c>
      <c r="G1032" s="38"/>
      <c r="H1032" s="38"/>
      <c r="I1032" s="197"/>
      <c r="J1032" s="38"/>
      <c r="K1032" s="38"/>
      <c r="L1032" s="41"/>
      <c r="M1032" s="198"/>
      <c r="N1032" s="199"/>
      <c r="O1032" s="66"/>
      <c r="P1032" s="66"/>
      <c r="Q1032" s="66"/>
      <c r="R1032" s="66"/>
      <c r="S1032" s="66"/>
      <c r="T1032" s="67"/>
      <c r="U1032" s="36"/>
      <c r="V1032" s="36"/>
      <c r="W1032" s="36"/>
      <c r="X1032" s="36"/>
      <c r="Y1032" s="36"/>
      <c r="Z1032" s="36"/>
      <c r="AA1032" s="36"/>
      <c r="AB1032" s="36"/>
      <c r="AC1032" s="36"/>
      <c r="AD1032" s="36"/>
      <c r="AE1032" s="36"/>
      <c r="AT1032" s="19" t="s">
        <v>332</v>
      </c>
      <c r="AU1032" s="19" t="s">
        <v>87</v>
      </c>
    </row>
    <row r="1033" spans="1:65" s="13" customFormat="1" ht="11.25">
      <c r="B1033" s="201"/>
      <c r="C1033" s="202"/>
      <c r="D1033" s="195" t="s">
        <v>336</v>
      </c>
      <c r="E1033" s="203" t="s">
        <v>19</v>
      </c>
      <c r="F1033" s="204" t="s">
        <v>3050</v>
      </c>
      <c r="G1033" s="202"/>
      <c r="H1033" s="205">
        <v>20</v>
      </c>
      <c r="I1033" s="206"/>
      <c r="J1033" s="202"/>
      <c r="K1033" s="202"/>
      <c r="L1033" s="207"/>
      <c r="M1033" s="208"/>
      <c r="N1033" s="209"/>
      <c r="O1033" s="209"/>
      <c r="P1033" s="209"/>
      <c r="Q1033" s="209"/>
      <c r="R1033" s="209"/>
      <c r="S1033" s="209"/>
      <c r="T1033" s="210"/>
      <c r="AT1033" s="211" t="s">
        <v>336</v>
      </c>
      <c r="AU1033" s="211" t="s">
        <v>87</v>
      </c>
      <c r="AV1033" s="13" t="s">
        <v>87</v>
      </c>
      <c r="AW1033" s="13" t="s">
        <v>37</v>
      </c>
      <c r="AX1033" s="13" t="s">
        <v>76</v>
      </c>
      <c r="AY1033" s="211" t="s">
        <v>324</v>
      </c>
    </row>
    <row r="1034" spans="1:65" s="13" customFormat="1" ht="11.25">
      <c r="B1034" s="201"/>
      <c r="C1034" s="202"/>
      <c r="D1034" s="195" t="s">
        <v>336</v>
      </c>
      <c r="E1034" s="203" t="s">
        <v>19</v>
      </c>
      <c r="F1034" s="204" t="s">
        <v>3051</v>
      </c>
      <c r="G1034" s="202"/>
      <c r="H1034" s="205">
        <v>63</v>
      </c>
      <c r="I1034" s="206"/>
      <c r="J1034" s="202"/>
      <c r="K1034" s="202"/>
      <c r="L1034" s="207"/>
      <c r="M1034" s="208"/>
      <c r="N1034" s="209"/>
      <c r="O1034" s="209"/>
      <c r="P1034" s="209"/>
      <c r="Q1034" s="209"/>
      <c r="R1034" s="209"/>
      <c r="S1034" s="209"/>
      <c r="T1034" s="210"/>
      <c r="AT1034" s="211" t="s">
        <v>336</v>
      </c>
      <c r="AU1034" s="211" t="s">
        <v>87</v>
      </c>
      <c r="AV1034" s="13" t="s">
        <v>87</v>
      </c>
      <c r="AW1034" s="13" t="s">
        <v>37</v>
      </c>
      <c r="AX1034" s="13" t="s">
        <v>76</v>
      </c>
      <c r="AY1034" s="211" t="s">
        <v>324</v>
      </c>
    </row>
    <row r="1035" spans="1:65" s="13" customFormat="1" ht="11.25">
      <c r="B1035" s="201"/>
      <c r="C1035" s="202"/>
      <c r="D1035" s="195" t="s">
        <v>336</v>
      </c>
      <c r="E1035" s="203" t="s">
        <v>19</v>
      </c>
      <c r="F1035" s="204" t="s">
        <v>3052</v>
      </c>
      <c r="G1035" s="202"/>
      <c r="H1035" s="205">
        <v>54</v>
      </c>
      <c r="I1035" s="206"/>
      <c r="J1035" s="202"/>
      <c r="K1035" s="202"/>
      <c r="L1035" s="207"/>
      <c r="M1035" s="208"/>
      <c r="N1035" s="209"/>
      <c r="O1035" s="209"/>
      <c r="P1035" s="209"/>
      <c r="Q1035" s="209"/>
      <c r="R1035" s="209"/>
      <c r="S1035" s="209"/>
      <c r="T1035" s="210"/>
      <c r="AT1035" s="211" t="s">
        <v>336</v>
      </c>
      <c r="AU1035" s="211" t="s">
        <v>87</v>
      </c>
      <c r="AV1035" s="13" t="s">
        <v>87</v>
      </c>
      <c r="AW1035" s="13" t="s">
        <v>37</v>
      </c>
      <c r="AX1035" s="13" t="s">
        <v>76</v>
      </c>
      <c r="AY1035" s="211" t="s">
        <v>324</v>
      </c>
    </row>
    <row r="1036" spans="1:65" s="13" customFormat="1" ht="11.25">
      <c r="B1036" s="201"/>
      <c r="C1036" s="202"/>
      <c r="D1036" s="195" t="s">
        <v>336</v>
      </c>
      <c r="E1036" s="203" t="s">
        <v>19</v>
      </c>
      <c r="F1036" s="204" t="s">
        <v>3053</v>
      </c>
      <c r="G1036" s="202"/>
      <c r="H1036" s="205">
        <v>60</v>
      </c>
      <c r="I1036" s="206"/>
      <c r="J1036" s="202"/>
      <c r="K1036" s="202"/>
      <c r="L1036" s="207"/>
      <c r="M1036" s="208"/>
      <c r="N1036" s="209"/>
      <c r="O1036" s="209"/>
      <c r="P1036" s="209"/>
      <c r="Q1036" s="209"/>
      <c r="R1036" s="209"/>
      <c r="S1036" s="209"/>
      <c r="T1036" s="210"/>
      <c r="AT1036" s="211" t="s">
        <v>336</v>
      </c>
      <c r="AU1036" s="211" t="s">
        <v>87</v>
      </c>
      <c r="AV1036" s="13" t="s">
        <v>87</v>
      </c>
      <c r="AW1036" s="13" t="s">
        <v>37</v>
      </c>
      <c r="AX1036" s="13" t="s">
        <v>76</v>
      </c>
      <c r="AY1036" s="211" t="s">
        <v>324</v>
      </c>
    </row>
    <row r="1037" spans="1:65" s="14" customFormat="1" ht="11.25">
      <c r="B1037" s="212"/>
      <c r="C1037" s="213"/>
      <c r="D1037" s="195" t="s">
        <v>336</v>
      </c>
      <c r="E1037" s="214" t="s">
        <v>2155</v>
      </c>
      <c r="F1037" s="215" t="s">
        <v>349</v>
      </c>
      <c r="G1037" s="213"/>
      <c r="H1037" s="216">
        <v>197</v>
      </c>
      <c r="I1037" s="217"/>
      <c r="J1037" s="213"/>
      <c r="K1037" s="213"/>
      <c r="L1037" s="218"/>
      <c r="M1037" s="219"/>
      <c r="N1037" s="220"/>
      <c r="O1037" s="220"/>
      <c r="P1037" s="220"/>
      <c r="Q1037" s="220"/>
      <c r="R1037" s="220"/>
      <c r="S1037" s="220"/>
      <c r="T1037" s="221"/>
      <c r="AT1037" s="222" t="s">
        <v>336</v>
      </c>
      <c r="AU1037" s="222" t="s">
        <v>87</v>
      </c>
      <c r="AV1037" s="14" t="s">
        <v>330</v>
      </c>
      <c r="AW1037" s="14" t="s">
        <v>37</v>
      </c>
      <c r="AX1037" s="14" t="s">
        <v>84</v>
      </c>
      <c r="AY1037" s="222" t="s">
        <v>324</v>
      </c>
    </row>
    <row r="1038" spans="1:65" s="2" customFormat="1" ht="14.45" customHeight="1">
      <c r="A1038" s="36"/>
      <c r="B1038" s="37"/>
      <c r="C1038" s="182" t="s">
        <v>1485</v>
      </c>
      <c r="D1038" s="182" t="s">
        <v>326</v>
      </c>
      <c r="E1038" s="183" t="s">
        <v>3054</v>
      </c>
      <c r="F1038" s="184" t="s">
        <v>3055</v>
      </c>
      <c r="G1038" s="185" t="s">
        <v>135</v>
      </c>
      <c r="H1038" s="186">
        <v>34</v>
      </c>
      <c r="I1038" s="187"/>
      <c r="J1038" s="188">
        <f>ROUND(I1038*H1038,2)</f>
        <v>0</v>
      </c>
      <c r="K1038" s="184" t="s">
        <v>19</v>
      </c>
      <c r="L1038" s="41"/>
      <c r="M1038" s="189" t="s">
        <v>19</v>
      </c>
      <c r="N1038" s="190" t="s">
        <v>47</v>
      </c>
      <c r="O1038" s="66"/>
      <c r="P1038" s="191">
        <f>O1038*H1038</f>
        <v>0</v>
      </c>
      <c r="Q1038" s="191">
        <v>7.6499999999999997E-3</v>
      </c>
      <c r="R1038" s="191">
        <f>Q1038*H1038</f>
        <v>0.2601</v>
      </c>
      <c r="S1038" s="191">
        <v>0</v>
      </c>
      <c r="T1038" s="192">
        <f>S1038*H1038</f>
        <v>0</v>
      </c>
      <c r="U1038" s="36"/>
      <c r="V1038" s="36"/>
      <c r="W1038" s="36"/>
      <c r="X1038" s="36"/>
      <c r="Y1038" s="36"/>
      <c r="Z1038" s="36"/>
      <c r="AA1038" s="36"/>
      <c r="AB1038" s="36"/>
      <c r="AC1038" s="36"/>
      <c r="AD1038" s="36"/>
      <c r="AE1038" s="36"/>
      <c r="AR1038" s="193" t="s">
        <v>330</v>
      </c>
      <c r="AT1038" s="193" t="s">
        <v>326</v>
      </c>
      <c r="AU1038" s="193" t="s">
        <v>87</v>
      </c>
      <c r="AY1038" s="19" t="s">
        <v>324</v>
      </c>
      <c r="BE1038" s="194">
        <f>IF(N1038="základní",J1038,0)</f>
        <v>0</v>
      </c>
      <c r="BF1038" s="194">
        <f>IF(N1038="snížená",J1038,0)</f>
        <v>0</v>
      </c>
      <c r="BG1038" s="194">
        <f>IF(N1038="zákl. přenesená",J1038,0)</f>
        <v>0</v>
      </c>
      <c r="BH1038" s="194">
        <f>IF(N1038="sníž. přenesená",J1038,0)</f>
        <v>0</v>
      </c>
      <c r="BI1038" s="194">
        <f>IF(N1038="nulová",J1038,0)</f>
        <v>0</v>
      </c>
      <c r="BJ1038" s="19" t="s">
        <v>84</v>
      </c>
      <c r="BK1038" s="194">
        <f>ROUND(I1038*H1038,2)</f>
        <v>0</v>
      </c>
      <c r="BL1038" s="19" t="s">
        <v>330</v>
      </c>
      <c r="BM1038" s="193" t="s">
        <v>3056</v>
      </c>
    </row>
    <row r="1039" spans="1:65" s="2" customFormat="1" ht="11.25">
      <c r="A1039" s="36"/>
      <c r="B1039" s="37"/>
      <c r="C1039" s="38"/>
      <c r="D1039" s="195" t="s">
        <v>332</v>
      </c>
      <c r="E1039" s="38"/>
      <c r="F1039" s="196" t="s">
        <v>3055</v>
      </c>
      <c r="G1039" s="38"/>
      <c r="H1039" s="38"/>
      <c r="I1039" s="197"/>
      <c r="J1039" s="38"/>
      <c r="K1039" s="38"/>
      <c r="L1039" s="41"/>
      <c r="M1039" s="198"/>
      <c r="N1039" s="199"/>
      <c r="O1039" s="66"/>
      <c r="P1039" s="66"/>
      <c r="Q1039" s="66"/>
      <c r="R1039" s="66"/>
      <c r="S1039" s="66"/>
      <c r="T1039" s="67"/>
      <c r="U1039" s="36"/>
      <c r="V1039" s="36"/>
      <c r="W1039" s="36"/>
      <c r="X1039" s="36"/>
      <c r="Y1039" s="36"/>
      <c r="Z1039" s="36"/>
      <c r="AA1039" s="36"/>
      <c r="AB1039" s="36"/>
      <c r="AC1039" s="36"/>
      <c r="AD1039" s="36"/>
      <c r="AE1039" s="36"/>
      <c r="AT1039" s="19" t="s">
        <v>332</v>
      </c>
      <c r="AU1039" s="19" t="s">
        <v>87</v>
      </c>
    </row>
    <row r="1040" spans="1:65" s="13" customFormat="1" ht="11.25">
      <c r="B1040" s="201"/>
      <c r="C1040" s="202"/>
      <c r="D1040" s="195" t="s">
        <v>336</v>
      </c>
      <c r="E1040" s="203" t="s">
        <v>19</v>
      </c>
      <c r="F1040" s="204" t="s">
        <v>3057</v>
      </c>
      <c r="G1040" s="202"/>
      <c r="H1040" s="205">
        <v>34</v>
      </c>
      <c r="I1040" s="206"/>
      <c r="J1040" s="202"/>
      <c r="K1040" s="202"/>
      <c r="L1040" s="207"/>
      <c r="M1040" s="208"/>
      <c r="N1040" s="209"/>
      <c r="O1040" s="209"/>
      <c r="P1040" s="209"/>
      <c r="Q1040" s="209"/>
      <c r="R1040" s="209"/>
      <c r="S1040" s="209"/>
      <c r="T1040" s="210"/>
      <c r="AT1040" s="211" t="s">
        <v>336</v>
      </c>
      <c r="AU1040" s="211" t="s">
        <v>87</v>
      </c>
      <c r="AV1040" s="13" t="s">
        <v>87</v>
      </c>
      <c r="AW1040" s="13" t="s">
        <v>37</v>
      </c>
      <c r="AX1040" s="13" t="s">
        <v>76</v>
      </c>
      <c r="AY1040" s="211" t="s">
        <v>324</v>
      </c>
    </row>
    <row r="1041" spans="1:65" s="14" customFormat="1" ht="11.25">
      <c r="B1041" s="212"/>
      <c r="C1041" s="213"/>
      <c r="D1041" s="195" t="s">
        <v>336</v>
      </c>
      <c r="E1041" s="214" t="s">
        <v>2153</v>
      </c>
      <c r="F1041" s="215" t="s">
        <v>349</v>
      </c>
      <c r="G1041" s="213"/>
      <c r="H1041" s="216">
        <v>34</v>
      </c>
      <c r="I1041" s="217"/>
      <c r="J1041" s="213"/>
      <c r="K1041" s="213"/>
      <c r="L1041" s="218"/>
      <c r="M1041" s="219"/>
      <c r="N1041" s="220"/>
      <c r="O1041" s="220"/>
      <c r="P1041" s="220"/>
      <c r="Q1041" s="220"/>
      <c r="R1041" s="220"/>
      <c r="S1041" s="220"/>
      <c r="T1041" s="221"/>
      <c r="AT1041" s="222" t="s">
        <v>336</v>
      </c>
      <c r="AU1041" s="222" t="s">
        <v>87</v>
      </c>
      <c r="AV1041" s="14" t="s">
        <v>330</v>
      </c>
      <c r="AW1041" s="14" t="s">
        <v>37</v>
      </c>
      <c r="AX1041" s="14" t="s">
        <v>84</v>
      </c>
      <c r="AY1041" s="222" t="s">
        <v>324</v>
      </c>
    </row>
    <row r="1042" spans="1:65" s="2" customFormat="1" ht="14.45" customHeight="1">
      <c r="A1042" s="36"/>
      <c r="B1042" s="37"/>
      <c r="C1042" s="182" t="s">
        <v>1489</v>
      </c>
      <c r="D1042" s="182" t="s">
        <v>326</v>
      </c>
      <c r="E1042" s="183" t="s">
        <v>1175</v>
      </c>
      <c r="F1042" s="184" t="s">
        <v>1176</v>
      </c>
      <c r="G1042" s="185" t="s">
        <v>135</v>
      </c>
      <c r="H1042" s="186">
        <v>361.31</v>
      </c>
      <c r="I1042" s="187"/>
      <c r="J1042" s="188">
        <f>ROUND(I1042*H1042,2)</f>
        <v>0</v>
      </c>
      <c r="K1042" s="184" t="s">
        <v>329</v>
      </c>
      <c r="L1042" s="41"/>
      <c r="M1042" s="189" t="s">
        <v>19</v>
      </c>
      <c r="N1042" s="190" t="s">
        <v>47</v>
      </c>
      <c r="O1042" s="66"/>
      <c r="P1042" s="191">
        <f>O1042*H1042</f>
        <v>0</v>
      </c>
      <c r="Q1042" s="191">
        <v>8.5999999999999998E-4</v>
      </c>
      <c r="R1042" s="191">
        <f>Q1042*H1042</f>
        <v>0.31072660000000002</v>
      </c>
      <c r="S1042" s="191">
        <v>0</v>
      </c>
      <c r="T1042" s="192">
        <f>S1042*H1042</f>
        <v>0</v>
      </c>
      <c r="U1042" s="36"/>
      <c r="V1042" s="36"/>
      <c r="W1042" s="36"/>
      <c r="X1042" s="36"/>
      <c r="Y1042" s="36"/>
      <c r="Z1042" s="36"/>
      <c r="AA1042" s="36"/>
      <c r="AB1042" s="36"/>
      <c r="AC1042" s="36"/>
      <c r="AD1042" s="36"/>
      <c r="AE1042" s="36"/>
      <c r="AR1042" s="193" t="s">
        <v>330</v>
      </c>
      <c r="AT1042" s="193" t="s">
        <v>326</v>
      </c>
      <c r="AU1042" s="193" t="s">
        <v>87</v>
      </c>
      <c r="AY1042" s="19" t="s">
        <v>324</v>
      </c>
      <c r="BE1042" s="194">
        <f>IF(N1042="základní",J1042,0)</f>
        <v>0</v>
      </c>
      <c r="BF1042" s="194">
        <f>IF(N1042="snížená",J1042,0)</f>
        <v>0</v>
      </c>
      <c r="BG1042" s="194">
        <f>IF(N1042="zákl. přenesená",J1042,0)</f>
        <v>0</v>
      </c>
      <c r="BH1042" s="194">
        <f>IF(N1042="sníž. přenesená",J1042,0)</f>
        <v>0</v>
      </c>
      <c r="BI1042" s="194">
        <f>IF(N1042="nulová",J1042,0)</f>
        <v>0</v>
      </c>
      <c r="BJ1042" s="19" t="s">
        <v>84</v>
      </c>
      <c r="BK1042" s="194">
        <f>ROUND(I1042*H1042,2)</f>
        <v>0</v>
      </c>
      <c r="BL1042" s="19" t="s">
        <v>330</v>
      </c>
      <c r="BM1042" s="193" t="s">
        <v>3058</v>
      </c>
    </row>
    <row r="1043" spans="1:65" s="2" customFormat="1" ht="29.25">
      <c r="A1043" s="36"/>
      <c r="B1043" s="37"/>
      <c r="C1043" s="38"/>
      <c r="D1043" s="195" t="s">
        <v>332</v>
      </c>
      <c r="E1043" s="38"/>
      <c r="F1043" s="196" t="s">
        <v>1178</v>
      </c>
      <c r="G1043" s="38"/>
      <c r="H1043" s="38"/>
      <c r="I1043" s="197"/>
      <c r="J1043" s="38"/>
      <c r="K1043" s="38"/>
      <c r="L1043" s="41"/>
      <c r="M1043" s="198"/>
      <c r="N1043" s="199"/>
      <c r="O1043" s="66"/>
      <c r="P1043" s="66"/>
      <c r="Q1043" s="66"/>
      <c r="R1043" s="66"/>
      <c r="S1043" s="66"/>
      <c r="T1043" s="67"/>
      <c r="U1043" s="36"/>
      <c r="V1043" s="36"/>
      <c r="W1043" s="36"/>
      <c r="X1043" s="36"/>
      <c r="Y1043" s="36"/>
      <c r="Z1043" s="36"/>
      <c r="AA1043" s="36"/>
      <c r="AB1043" s="36"/>
      <c r="AC1043" s="36"/>
      <c r="AD1043" s="36"/>
      <c r="AE1043" s="36"/>
      <c r="AT1043" s="19" t="s">
        <v>332</v>
      </c>
      <c r="AU1043" s="19" t="s">
        <v>87</v>
      </c>
    </row>
    <row r="1044" spans="1:65" s="2" customFormat="1" ht="185.25">
      <c r="A1044" s="36"/>
      <c r="B1044" s="37"/>
      <c r="C1044" s="38"/>
      <c r="D1044" s="195" t="s">
        <v>334</v>
      </c>
      <c r="E1044" s="38"/>
      <c r="F1044" s="200" t="s">
        <v>1137</v>
      </c>
      <c r="G1044" s="38"/>
      <c r="H1044" s="38"/>
      <c r="I1044" s="197"/>
      <c r="J1044" s="38"/>
      <c r="K1044" s="38"/>
      <c r="L1044" s="41"/>
      <c r="M1044" s="198"/>
      <c r="N1044" s="199"/>
      <c r="O1044" s="66"/>
      <c r="P1044" s="66"/>
      <c r="Q1044" s="66"/>
      <c r="R1044" s="66"/>
      <c r="S1044" s="66"/>
      <c r="T1044" s="67"/>
      <c r="U1044" s="36"/>
      <c r="V1044" s="36"/>
      <c r="W1044" s="36"/>
      <c r="X1044" s="36"/>
      <c r="Y1044" s="36"/>
      <c r="Z1044" s="36"/>
      <c r="AA1044" s="36"/>
      <c r="AB1044" s="36"/>
      <c r="AC1044" s="36"/>
      <c r="AD1044" s="36"/>
      <c r="AE1044" s="36"/>
      <c r="AT1044" s="19" t="s">
        <v>334</v>
      </c>
      <c r="AU1044" s="19" t="s">
        <v>87</v>
      </c>
    </row>
    <row r="1045" spans="1:65" s="13" customFormat="1" ht="11.25">
      <c r="B1045" s="201"/>
      <c r="C1045" s="202"/>
      <c r="D1045" s="195" t="s">
        <v>336</v>
      </c>
      <c r="E1045" s="203" t="s">
        <v>19</v>
      </c>
      <c r="F1045" s="204" t="s">
        <v>144</v>
      </c>
      <c r="G1045" s="202"/>
      <c r="H1045" s="205">
        <v>361.31</v>
      </c>
      <c r="I1045" s="206"/>
      <c r="J1045" s="202"/>
      <c r="K1045" s="202"/>
      <c r="L1045" s="207"/>
      <c r="M1045" s="208"/>
      <c r="N1045" s="209"/>
      <c r="O1045" s="209"/>
      <c r="P1045" s="209"/>
      <c r="Q1045" s="209"/>
      <c r="R1045" s="209"/>
      <c r="S1045" s="209"/>
      <c r="T1045" s="210"/>
      <c r="AT1045" s="211" t="s">
        <v>336</v>
      </c>
      <c r="AU1045" s="211" t="s">
        <v>87</v>
      </c>
      <c r="AV1045" s="13" t="s">
        <v>87</v>
      </c>
      <c r="AW1045" s="13" t="s">
        <v>37</v>
      </c>
      <c r="AX1045" s="13" t="s">
        <v>84</v>
      </c>
      <c r="AY1045" s="211" t="s">
        <v>324</v>
      </c>
    </row>
    <row r="1046" spans="1:65" s="2" customFormat="1" ht="14.45" customHeight="1">
      <c r="A1046" s="36"/>
      <c r="B1046" s="37"/>
      <c r="C1046" s="182" t="s">
        <v>1493</v>
      </c>
      <c r="D1046" s="182" t="s">
        <v>326</v>
      </c>
      <c r="E1046" s="183" t="s">
        <v>1180</v>
      </c>
      <c r="F1046" s="184" t="s">
        <v>1181</v>
      </c>
      <c r="G1046" s="185" t="s">
        <v>135</v>
      </c>
      <c r="H1046" s="186">
        <v>547.29399999999998</v>
      </c>
      <c r="I1046" s="187"/>
      <c r="J1046" s="188">
        <f>ROUND(I1046*H1046,2)</f>
        <v>0</v>
      </c>
      <c r="K1046" s="184" t="s">
        <v>19</v>
      </c>
      <c r="L1046" s="41"/>
      <c r="M1046" s="189" t="s">
        <v>19</v>
      </c>
      <c r="N1046" s="190" t="s">
        <v>47</v>
      </c>
      <c r="O1046" s="66"/>
      <c r="P1046" s="191">
        <f>O1046*H1046</f>
        <v>0</v>
      </c>
      <c r="Q1046" s="191">
        <v>8.5999999999999998E-4</v>
      </c>
      <c r="R1046" s="191">
        <f>Q1046*H1046</f>
        <v>0.47067283999999998</v>
      </c>
      <c r="S1046" s="191">
        <v>0</v>
      </c>
      <c r="T1046" s="192">
        <f>S1046*H1046</f>
        <v>0</v>
      </c>
      <c r="U1046" s="36"/>
      <c r="V1046" s="36"/>
      <c r="W1046" s="36"/>
      <c r="X1046" s="36"/>
      <c r="Y1046" s="36"/>
      <c r="Z1046" s="36"/>
      <c r="AA1046" s="36"/>
      <c r="AB1046" s="36"/>
      <c r="AC1046" s="36"/>
      <c r="AD1046" s="36"/>
      <c r="AE1046" s="36"/>
      <c r="AR1046" s="193" t="s">
        <v>330</v>
      </c>
      <c r="AT1046" s="193" t="s">
        <v>326</v>
      </c>
      <c r="AU1046" s="193" t="s">
        <v>87</v>
      </c>
      <c r="AY1046" s="19" t="s">
        <v>324</v>
      </c>
      <c r="BE1046" s="194">
        <f>IF(N1046="základní",J1046,0)</f>
        <v>0</v>
      </c>
      <c r="BF1046" s="194">
        <f>IF(N1046="snížená",J1046,0)</f>
        <v>0</v>
      </c>
      <c r="BG1046" s="194">
        <f>IF(N1046="zákl. přenesená",J1046,0)</f>
        <v>0</v>
      </c>
      <c r="BH1046" s="194">
        <f>IF(N1046="sníž. přenesená",J1046,0)</f>
        <v>0</v>
      </c>
      <c r="BI1046" s="194">
        <f>IF(N1046="nulová",J1046,0)</f>
        <v>0</v>
      </c>
      <c r="BJ1046" s="19" t="s">
        <v>84</v>
      </c>
      <c r="BK1046" s="194">
        <f>ROUND(I1046*H1046,2)</f>
        <v>0</v>
      </c>
      <c r="BL1046" s="19" t="s">
        <v>330</v>
      </c>
      <c r="BM1046" s="193" t="s">
        <v>3059</v>
      </c>
    </row>
    <row r="1047" spans="1:65" s="2" customFormat="1" ht="11.25">
      <c r="A1047" s="36"/>
      <c r="B1047" s="37"/>
      <c r="C1047" s="38"/>
      <c r="D1047" s="195" t="s">
        <v>332</v>
      </c>
      <c r="E1047" s="38"/>
      <c r="F1047" s="196" t="s">
        <v>1181</v>
      </c>
      <c r="G1047" s="38"/>
      <c r="H1047" s="38"/>
      <c r="I1047" s="197"/>
      <c r="J1047" s="38"/>
      <c r="K1047" s="38"/>
      <c r="L1047" s="41"/>
      <c r="M1047" s="198"/>
      <c r="N1047" s="199"/>
      <c r="O1047" s="66"/>
      <c r="P1047" s="66"/>
      <c r="Q1047" s="66"/>
      <c r="R1047" s="66"/>
      <c r="S1047" s="66"/>
      <c r="T1047" s="67"/>
      <c r="U1047" s="36"/>
      <c r="V1047" s="36"/>
      <c r="W1047" s="36"/>
      <c r="X1047" s="36"/>
      <c r="Y1047" s="36"/>
      <c r="Z1047" s="36"/>
      <c r="AA1047" s="36"/>
      <c r="AB1047" s="36"/>
      <c r="AC1047" s="36"/>
      <c r="AD1047" s="36"/>
      <c r="AE1047" s="36"/>
      <c r="AT1047" s="19" t="s">
        <v>332</v>
      </c>
      <c r="AU1047" s="19" t="s">
        <v>87</v>
      </c>
    </row>
    <row r="1048" spans="1:65" s="13" customFormat="1" ht="11.25">
      <c r="B1048" s="201"/>
      <c r="C1048" s="202"/>
      <c r="D1048" s="195" t="s">
        <v>336</v>
      </c>
      <c r="E1048" s="203" t="s">
        <v>19</v>
      </c>
      <c r="F1048" s="204" t="s">
        <v>137</v>
      </c>
      <c r="G1048" s="202"/>
      <c r="H1048" s="205">
        <v>547.29399999999998</v>
      </c>
      <c r="I1048" s="206"/>
      <c r="J1048" s="202"/>
      <c r="K1048" s="202"/>
      <c r="L1048" s="207"/>
      <c r="M1048" s="208"/>
      <c r="N1048" s="209"/>
      <c r="O1048" s="209"/>
      <c r="P1048" s="209"/>
      <c r="Q1048" s="209"/>
      <c r="R1048" s="209"/>
      <c r="S1048" s="209"/>
      <c r="T1048" s="210"/>
      <c r="AT1048" s="211" t="s">
        <v>336</v>
      </c>
      <c r="AU1048" s="211" t="s">
        <v>87</v>
      </c>
      <c r="AV1048" s="13" t="s">
        <v>87</v>
      </c>
      <c r="AW1048" s="13" t="s">
        <v>37</v>
      </c>
      <c r="AX1048" s="13" t="s">
        <v>84</v>
      </c>
      <c r="AY1048" s="211" t="s">
        <v>324</v>
      </c>
    </row>
    <row r="1049" spans="1:65" s="2" customFormat="1" ht="14.45" customHeight="1">
      <c r="A1049" s="36"/>
      <c r="B1049" s="37"/>
      <c r="C1049" s="182" t="s">
        <v>1497</v>
      </c>
      <c r="D1049" s="182" t="s">
        <v>326</v>
      </c>
      <c r="E1049" s="183" t="s">
        <v>3060</v>
      </c>
      <c r="F1049" s="184" t="s">
        <v>3061</v>
      </c>
      <c r="G1049" s="185" t="s">
        <v>135</v>
      </c>
      <c r="H1049" s="186">
        <v>55.98</v>
      </c>
      <c r="I1049" s="187"/>
      <c r="J1049" s="188">
        <f>ROUND(I1049*H1049,2)</f>
        <v>0</v>
      </c>
      <c r="K1049" s="184" t="s">
        <v>19</v>
      </c>
      <c r="L1049" s="41"/>
      <c r="M1049" s="189" t="s">
        <v>19</v>
      </c>
      <c r="N1049" s="190" t="s">
        <v>47</v>
      </c>
      <c r="O1049" s="66"/>
      <c r="P1049" s="191">
        <f>O1049*H1049</f>
        <v>0</v>
      </c>
      <c r="Q1049" s="191">
        <v>1.0200000000000001E-3</v>
      </c>
      <c r="R1049" s="191">
        <f>Q1049*H1049</f>
        <v>5.70996E-2</v>
      </c>
      <c r="S1049" s="191">
        <v>0</v>
      </c>
      <c r="T1049" s="192">
        <f>S1049*H1049</f>
        <v>0</v>
      </c>
      <c r="U1049" s="36"/>
      <c r="V1049" s="36"/>
      <c r="W1049" s="36"/>
      <c r="X1049" s="36"/>
      <c r="Y1049" s="36"/>
      <c r="Z1049" s="36"/>
      <c r="AA1049" s="36"/>
      <c r="AB1049" s="36"/>
      <c r="AC1049" s="36"/>
      <c r="AD1049" s="36"/>
      <c r="AE1049" s="36"/>
      <c r="AR1049" s="193" t="s">
        <v>330</v>
      </c>
      <c r="AT1049" s="193" t="s">
        <v>326</v>
      </c>
      <c r="AU1049" s="193" t="s">
        <v>87</v>
      </c>
      <c r="AY1049" s="19" t="s">
        <v>324</v>
      </c>
      <c r="BE1049" s="194">
        <f>IF(N1049="základní",J1049,0)</f>
        <v>0</v>
      </c>
      <c r="BF1049" s="194">
        <f>IF(N1049="snížená",J1049,0)</f>
        <v>0</v>
      </c>
      <c r="BG1049" s="194">
        <f>IF(N1049="zákl. přenesená",J1049,0)</f>
        <v>0</v>
      </c>
      <c r="BH1049" s="194">
        <f>IF(N1049="sníž. přenesená",J1049,0)</f>
        <v>0</v>
      </c>
      <c r="BI1049" s="194">
        <f>IF(N1049="nulová",J1049,0)</f>
        <v>0</v>
      </c>
      <c r="BJ1049" s="19" t="s">
        <v>84</v>
      </c>
      <c r="BK1049" s="194">
        <f>ROUND(I1049*H1049,2)</f>
        <v>0</v>
      </c>
      <c r="BL1049" s="19" t="s">
        <v>330</v>
      </c>
      <c r="BM1049" s="193" t="s">
        <v>3062</v>
      </c>
    </row>
    <row r="1050" spans="1:65" s="2" customFormat="1" ht="29.25">
      <c r="A1050" s="36"/>
      <c r="B1050" s="37"/>
      <c r="C1050" s="38"/>
      <c r="D1050" s="195" t="s">
        <v>332</v>
      </c>
      <c r="E1050" s="38"/>
      <c r="F1050" s="196" t="s">
        <v>1187</v>
      </c>
      <c r="G1050" s="38"/>
      <c r="H1050" s="38"/>
      <c r="I1050" s="197"/>
      <c r="J1050" s="38"/>
      <c r="K1050" s="38"/>
      <c r="L1050" s="41"/>
      <c r="M1050" s="198"/>
      <c r="N1050" s="199"/>
      <c r="O1050" s="66"/>
      <c r="P1050" s="66"/>
      <c r="Q1050" s="66"/>
      <c r="R1050" s="66"/>
      <c r="S1050" s="66"/>
      <c r="T1050" s="67"/>
      <c r="U1050" s="36"/>
      <c r="V1050" s="36"/>
      <c r="W1050" s="36"/>
      <c r="X1050" s="36"/>
      <c r="Y1050" s="36"/>
      <c r="Z1050" s="36"/>
      <c r="AA1050" s="36"/>
      <c r="AB1050" s="36"/>
      <c r="AC1050" s="36"/>
      <c r="AD1050" s="36"/>
      <c r="AE1050" s="36"/>
      <c r="AT1050" s="19" t="s">
        <v>332</v>
      </c>
      <c r="AU1050" s="19" t="s">
        <v>87</v>
      </c>
    </row>
    <row r="1051" spans="1:65" s="2" customFormat="1" ht="185.25">
      <c r="A1051" s="36"/>
      <c r="B1051" s="37"/>
      <c r="C1051" s="38"/>
      <c r="D1051" s="195" t="s">
        <v>334</v>
      </c>
      <c r="E1051" s="38"/>
      <c r="F1051" s="200" t="s">
        <v>1137</v>
      </c>
      <c r="G1051" s="38"/>
      <c r="H1051" s="38"/>
      <c r="I1051" s="197"/>
      <c r="J1051" s="38"/>
      <c r="K1051" s="38"/>
      <c r="L1051" s="41"/>
      <c r="M1051" s="198"/>
      <c r="N1051" s="199"/>
      <c r="O1051" s="66"/>
      <c r="P1051" s="66"/>
      <c r="Q1051" s="66"/>
      <c r="R1051" s="66"/>
      <c r="S1051" s="66"/>
      <c r="T1051" s="67"/>
      <c r="U1051" s="36"/>
      <c r="V1051" s="36"/>
      <c r="W1051" s="36"/>
      <c r="X1051" s="36"/>
      <c r="Y1051" s="36"/>
      <c r="Z1051" s="36"/>
      <c r="AA1051" s="36"/>
      <c r="AB1051" s="36"/>
      <c r="AC1051" s="36"/>
      <c r="AD1051" s="36"/>
      <c r="AE1051" s="36"/>
      <c r="AT1051" s="19" t="s">
        <v>334</v>
      </c>
      <c r="AU1051" s="19" t="s">
        <v>87</v>
      </c>
    </row>
    <row r="1052" spans="1:65" s="13" customFormat="1" ht="11.25">
      <c r="B1052" s="201"/>
      <c r="C1052" s="202"/>
      <c r="D1052" s="195" t="s">
        <v>336</v>
      </c>
      <c r="E1052" s="203" t="s">
        <v>19</v>
      </c>
      <c r="F1052" s="204" t="s">
        <v>2187</v>
      </c>
      <c r="G1052" s="202"/>
      <c r="H1052" s="205">
        <v>55.98</v>
      </c>
      <c r="I1052" s="206"/>
      <c r="J1052" s="202"/>
      <c r="K1052" s="202"/>
      <c r="L1052" s="207"/>
      <c r="M1052" s="208"/>
      <c r="N1052" s="209"/>
      <c r="O1052" s="209"/>
      <c r="P1052" s="209"/>
      <c r="Q1052" s="209"/>
      <c r="R1052" s="209"/>
      <c r="S1052" s="209"/>
      <c r="T1052" s="210"/>
      <c r="AT1052" s="211" t="s">
        <v>336</v>
      </c>
      <c r="AU1052" s="211" t="s">
        <v>87</v>
      </c>
      <c r="AV1052" s="13" t="s">
        <v>87</v>
      </c>
      <c r="AW1052" s="13" t="s">
        <v>37</v>
      </c>
      <c r="AX1052" s="13" t="s">
        <v>84</v>
      </c>
      <c r="AY1052" s="211" t="s">
        <v>324</v>
      </c>
    </row>
    <row r="1053" spans="1:65" s="2" customFormat="1" ht="14.45" customHeight="1">
      <c r="A1053" s="36"/>
      <c r="B1053" s="37"/>
      <c r="C1053" s="182" t="s">
        <v>255</v>
      </c>
      <c r="D1053" s="182" t="s">
        <v>326</v>
      </c>
      <c r="E1053" s="183" t="s">
        <v>1189</v>
      </c>
      <c r="F1053" s="184" t="s">
        <v>1190</v>
      </c>
      <c r="G1053" s="185" t="s">
        <v>135</v>
      </c>
      <c r="H1053" s="186">
        <v>90.16</v>
      </c>
      <c r="I1053" s="187"/>
      <c r="J1053" s="188">
        <f>ROUND(I1053*H1053,2)</f>
        <v>0</v>
      </c>
      <c r="K1053" s="184" t="s">
        <v>19</v>
      </c>
      <c r="L1053" s="41"/>
      <c r="M1053" s="189" t="s">
        <v>19</v>
      </c>
      <c r="N1053" s="190" t="s">
        <v>47</v>
      </c>
      <c r="O1053" s="66"/>
      <c r="P1053" s="191">
        <f>O1053*H1053</f>
        <v>0</v>
      </c>
      <c r="Q1053" s="191">
        <v>0</v>
      </c>
      <c r="R1053" s="191">
        <f>Q1053*H1053</f>
        <v>0</v>
      </c>
      <c r="S1053" s="191">
        <v>0</v>
      </c>
      <c r="T1053" s="192">
        <f>S1053*H1053</f>
        <v>0</v>
      </c>
      <c r="U1053" s="36"/>
      <c r="V1053" s="36"/>
      <c r="W1053" s="36"/>
      <c r="X1053" s="36"/>
      <c r="Y1053" s="36"/>
      <c r="Z1053" s="36"/>
      <c r="AA1053" s="36"/>
      <c r="AB1053" s="36"/>
      <c r="AC1053" s="36"/>
      <c r="AD1053" s="36"/>
      <c r="AE1053" s="36"/>
      <c r="AR1053" s="193" t="s">
        <v>330</v>
      </c>
      <c r="AT1053" s="193" t="s">
        <v>326</v>
      </c>
      <c r="AU1053" s="193" t="s">
        <v>87</v>
      </c>
      <c r="AY1053" s="19" t="s">
        <v>324</v>
      </c>
      <c r="BE1053" s="194">
        <f>IF(N1053="základní",J1053,0)</f>
        <v>0</v>
      </c>
      <c r="BF1053" s="194">
        <f>IF(N1053="snížená",J1053,0)</f>
        <v>0</v>
      </c>
      <c r="BG1053" s="194">
        <f>IF(N1053="zákl. přenesená",J1053,0)</f>
        <v>0</v>
      </c>
      <c r="BH1053" s="194">
        <f>IF(N1053="sníž. přenesená",J1053,0)</f>
        <v>0</v>
      </c>
      <c r="BI1053" s="194">
        <f>IF(N1053="nulová",J1053,0)</f>
        <v>0</v>
      </c>
      <c r="BJ1053" s="19" t="s">
        <v>84</v>
      </c>
      <c r="BK1053" s="194">
        <f>ROUND(I1053*H1053,2)</f>
        <v>0</v>
      </c>
      <c r="BL1053" s="19" t="s">
        <v>330</v>
      </c>
      <c r="BM1053" s="193" t="s">
        <v>3063</v>
      </c>
    </row>
    <row r="1054" spans="1:65" s="2" customFormat="1" ht="29.25">
      <c r="A1054" s="36"/>
      <c r="B1054" s="37"/>
      <c r="C1054" s="38"/>
      <c r="D1054" s="195" t="s">
        <v>332</v>
      </c>
      <c r="E1054" s="38"/>
      <c r="F1054" s="196" t="s">
        <v>1192</v>
      </c>
      <c r="G1054" s="38"/>
      <c r="H1054" s="38"/>
      <c r="I1054" s="197"/>
      <c r="J1054" s="38"/>
      <c r="K1054" s="38"/>
      <c r="L1054" s="41"/>
      <c r="M1054" s="198"/>
      <c r="N1054" s="199"/>
      <c r="O1054" s="66"/>
      <c r="P1054" s="66"/>
      <c r="Q1054" s="66"/>
      <c r="R1054" s="66"/>
      <c r="S1054" s="66"/>
      <c r="T1054" s="67"/>
      <c r="U1054" s="36"/>
      <c r="V1054" s="36"/>
      <c r="W1054" s="36"/>
      <c r="X1054" s="36"/>
      <c r="Y1054" s="36"/>
      <c r="Z1054" s="36"/>
      <c r="AA1054" s="36"/>
      <c r="AB1054" s="36"/>
      <c r="AC1054" s="36"/>
      <c r="AD1054" s="36"/>
      <c r="AE1054" s="36"/>
      <c r="AT1054" s="19" t="s">
        <v>332</v>
      </c>
      <c r="AU1054" s="19" t="s">
        <v>87</v>
      </c>
    </row>
    <row r="1055" spans="1:65" s="2" customFormat="1" ht="185.25">
      <c r="A1055" s="36"/>
      <c r="B1055" s="37"/>
      <c r="C1055" s="38"/>
      <c r="D1055" s="195" t="s">
        <v>334</v>
      </c>
      <c r="E1055" s="38"/>
      <c r="F1055" s="200" t="s">
        <v>1137</v>
      </c>
      <c r="G1055" s="38"/>
      <c r="H1055" s="38"/>
      <c r="I1055" s="197"/>
      <c r="J1055" s="38"/>
      <c r="K1055" s="38"/>
      <c r="L1055" s="41"/>
      <c r="M1055" s="198"/>
      <c r="N1055" s="199"/>
      <c r="O1055" s="66"/>
      <c r="P1055" s="66"/>
      <c r="Q1055" s="66"/>
      <c r="R1055" s="66"/>
      <c r="S1055" s="66"/>
      <c r="T1055" s="67"/>
      <c r="U1055" s="36"/>
      <c r="V1055" s="36"/>
      <c r="W1055" s="36"/>
      <c r="X1055" s="36"/>
      <c r="Y1055" s="36"/>
      <c r="Z1055" s="36"/>
      <c r="AA1055" s="36"/>
      <c r="AB1055" s="36"/>
      <c r="AC1055" s="36"/>
      <c r="AD1055" s="36"/>
      <c r="AE1055" s="36"/>
      <c r="AT1055" s="19" t="s">
        <v>334</v>
      </c>
      <c r="AU1055" s="19" t="s">
        <v>87</v>
      </c>
    </row>
    <row r="1056" spans="1:65" s="13" customFormat="1" ht="11.25">
      <c r="B1056" s="201"/>
      <c r="C1056" s="202"/>
      <c r="D1056" s="195" t="s">
        <v>336</v>
      </c>
      <c r="E1056" s="203" t="s">
        <v>19</v>
      </c>
      <c r="F1056" s="204" t="s">
        <v>200</v>
      </c>
      <c r="G1056" s="202"/>
      <c r="H1056" s="205">
        <v>90.16</v>
      </c>
      <c r="I1056" s="206"/>
      <c r="J1056" s="202"/>
      <c r="K1056" s="202"/>
      <c r="L1056" s="207"/>
      <c r="M1056" s="208"/>
      <c r="N1056" s="209"/>
      <c r="O1056" s="209"/>
      <c r="P1056" s="209"/>
      <c r="Q1056" s="209"/>
      <c r="R1056" s="209"/>
      <c r="S1056" s="209"/>
      <c r="T1056" s="210"/>
      <c r="AT1056" s="211" t="s">
        <v>336</v>
      </c>
      <c r="AU1056" s="211" t="s">
        <v>87</v>
      </c>
      <c r="AV1056" s="13" t="s">
        <v>87</v>
      </c>
      <c r="AW1056" s="13" t="s">
        <v>37</v>
      </c>
      <c r="AX1056" s="13" t="s">
        <v>84</v>
      </c>
      <c r="AY1056" s="211" t="s">
        <v>324</v>
      </c>
    </row>
    <row r="1057" spans="1:65" s="2" customFormat="1" ht="14.45" customHeight="1">
      <c r="A1057" s="36"/>
      <c r="B1057" s="37"/>
      <c r="C1057" s="182" t="s">
        <v>1507</v>
      </c>
      <c r="D1057" s="182" t="s">
        <v>326</v>
      </c>
      <c r="E1057" s="183" t="s">
        <v>3064</v>
      </c>
      <c r="F1057" s="184" t="s">
        <v>3065</v>
      </c>
      <c r="G1057" s="185" t="s">
        <v>135</v>
      </c>
      <c r="H1057" s="186">
        <v>197</v>
      </c>
      <c r="I1057" s="187"/>
      <c r="J1057" s="188">
        <f>ROUND(I1057*H1057,2)</f>
        <v>0</v>
      </c>
      <c r="K1057" s="184" t="s">
        <v>19</v>
      </c>
      <c r="L1057" s="41"/>
      <c r="M1057" s="189" t="s">
        <v>19</v>
      </c>
      <c r="N1057" s="190" t="s">
        <v>47</v>
      </c>
      <c r="O1057" s="66"/>
      <c r="P1057" s="191">
        <f>O1057*H1057</f>
        <v>0</v>
      </c>
      <c r="Q1057" s="191">
        <v>8.5999999999999998E-4</v>
      </c>
      <c r="R1057" s="191">
        <f>Q1057*H1057</f>
        <v>0.16941999999999999</v>
      </c>
      <c r="S1057" s="191">
        <v>0</v>
      </c>
      <c r="T1057" s="192">
        <f>S1057*H1057</f>
        <v>0</v>
      </c>
      <c r="U1057" s="36"/>
      <c r="V1057" s="36"/>
      <c r="W1057" s="36"/>
      <c r="X1057" s="36"/>
      <c r="Y1057" s="36"/>
      <c r="Z1057" s="36"/>
      <c r="AA1057" s="36"/>
      <c r="AB1057" s="36"/>
      <c r="AC1057" s="36"/>
      <c r="AD1057" s="36"/>
      <c r="AE1057" s="36"/>
      <c r="AR1057" s="193" t="s">
        <v>330</v>
      </c>
      <c r="AT1057" s="193" t="s">
        <v>326</v>
      </c>
      <c r="AU1057" s="193" t="s">
        <v>87</v>
      </c>
      <c r="AY1057" s="19" t="s">
        <v>324</v>
      </c>
      <c r="BE1057" s="194">
        <f>IF(N1057="základní",J1057,0)</f>
        <v>0</v>
      </c>
      <c r="BF1057" s="194">
        <f>IF(N1057="snížená",J1057,0)</f>
        <v>0</v>
      </c>
      <c r="BG1057" s="194">
        <f>IF(N1057="zákl. přenesená",J1057,0)</f>
        <v>0</v>
      </c>
      <c r="BH1057" s="194">
        <f>IF(N1057="sníž. přenesená",J1057,0)</f>
        <v>0</v>
      </c>
      <c r="BI1057" s="194">
        <f>IF(N1057="nulová",J1057,0)</f>
        <v>0</v>
      </c>
      <c r="BJ1057" s="19" t="s">
        <v>84</v>
      </c>
      <c r="BK1057" s="194">
        <f>ROUND(I1057*H1057,2)</f>
        <v>0</v>
      </c>
      <c r="BL1057" s="19" t="s">
        <v>330</v>
      </c>
      <c r="BM1057" s="193" t="s">
        <v>3066</v>
      </c>
    </row>
    <row r="1058" spans="1:65" s="2" customFormat="1" ht="11.25">
      <c r="A1058" s="36"/>
      <c r="B1058" s="37"/>
      <c r="C1058" s="38"/>
      <c r="D1058" s="195" t="s">
        <v>332</v>
      </c>
      <c r="E1058" s="38"/>
      <c r="F1058" s="196" t="s">
        <v>3065</v>
      </c>
      <c r="G1058" s="38"/>
      <c r="H1058" s="38"/>
      <c r="I1058" s="197"/>
      <c r="J1058" s="38"/>
      <c r="K1058" s="38"/>
      <c r="L1058" s="41"/>
      <c r="M1058" s="198"/>
      <c r="N1058" s="199"/>
      <c r="O1058" s="66"/>
      <c r="P1058" s="66"/>
      <c r="Q1058" s="66"/>
      <c r="R1058" s="66"/>
      <c r="S1058" s="66"/>
      <c r="T1058" s="67"/>
      <c r="U1058" s="36"/>
      <c r="V1058" s="36"/>
      <c r="W1058" s="36"/>
      <c r="X1058" s="36"/>
      <c r="Y1058" s="36"/>
      <c r="Z1058" s="36"/>
      <c r="AA1058" s="36"/>
      <c r="AB1058" s="36"/>
      <c r="AC1058" s="36"/>
      <c r="AD1058" s="36"/>
      <c r="AE1058" s="36"/>
      <c r="AT1058" s="19" t="s">
        <v>332</v>
      </c>
      <c r="AU1058" s="19" t="s">
        <v>87</v>
      </c>
    </row>
    <row r="1059" spans="1:65" s="13" customFormat="1" ht="11.25">
      <c r="B1059" s="201"/>
      <c r="C1059" s="202"/>
      <c r="D1059" s="195" t="s">
        <v>336</v>
      </c>
      <c r="E1059" s="203" t="s">
        <v>19</v>
      </c>
      <c r="F1059" s="204" t="s">
        <v>2155</v>
      </c>
      <c r="G1059" s="202"/>
      <c r="H1059" s="205">
        <v>197</v>
      </c>
      <c r="I1059" s="206"/>
      <c r="J1059" s="202"/>
      <c r="K1059" s="202"/>
      <c r="L1059" s="207"/>
      <c r="M1059" s="208"/>
      <c r="N1059" s="209"/>
      <c r="O1059" s="209"/>
      <c r="P1059" s="209"/>
      <c r="Q1059" s="209"/>
      <c r="R1059" s="209"/>
      <c r="S1059" s="209"/>
      <c r="T1059" s="210"/>
      <c r="AT1059" s="211" t="s">
        <v>336</v>
      </c>
      <c r="AU1059" s="211" t="s">
        <v>87</v>
      </c>
      <c r="AV1059" s="13" t="s">
        <v>87</v>
      </c>
      <c r="AW1059" s="13" t="s">
        <v>37</v>
      </c>
      <c r="AX1059" s="13" t="s">
        <v>84</v>
      </c>
      <c r="AY1059" s="211" t="s">
        <v>324</v>
      </c>
    </row>
    <row r="1060" spans="1:65" s="2" customFormat="1" ht="14.45" customHeight="1">
      <c r="A1060" s="36"/>
      <c r="B1060" s="37"/>
      <c r="C1060" s="182" t="s">
        <v>1512</v>
      </c>
      <c r="D1060" s="182" t="s">
        <v>326</v>
      </c>
      <c r="E1060" s="183" t="s">
        <v>3067</v>
      </c>
      <c r="F1060" s="184" t="s">
        <v>3068</v>
      </c>
      <c r="G1060" s="185" t="s">
        <v>135</v>
      </c>
      <c r="H1060" s="186">
        <v>34</v>
      </c>
      <c r="I1060" s="187"/>
      <c r="J1060" s="188">
        <f>ROUND(I1060*H1060,2)</f>
        <v>0</v>
      </c>
      <c r="K1060" s="184" t="s">
        <v>19</v>
      </c>
      <c r="L1060" s="41"/>
      <c r="M1060" s="189" t="s">
        <v>19</v>
      </c>
      <c r="N1060" s="190" t="s">
        <v>47</v>
      </c>
      <c r="O1060" s="66"/>
      <c r="P1060" s="191">
        <f>O1060*H1060</f>
        <v>0</v>
      </c>
      <c r="Q1060" s="191">
        <v>8.5999999999999998E-4</v>
      </c>
      <c r="R1060" s="191">
        <f>Q1060*H1060</f>
        <v>2.9239999999999999E-2</v>
      </c>
      <c r="S1060" s="191">
        <v>0</v>
      </c>
      <c r="T1060" s="192">
        <f>S1060*H1060</f>
        <v>0</v>
      </c>
      <c r="U1060" s="36"/>
      <c r="V1060" s="36"/>
      <c r="W1060" s="36"/>
      <c r="X1060" s="36"/>
      <c r="Y1060" s="36"/>
      <c r="Z1060" s="36"/>
      <c r="AA1060" s="36"/>
      <c r="AB1060" s="36"/>
      <c r="AC1060" s="36"/>
      <c r="AD1060" s="36"/>
      <c r="AE1060" s="36"/>
      <c r="AR1060" s="193" t="s">
        <v>330</v>
      </c>
      <c r="AT1060" s="193" t="s">
        <v>326</v>
      </c>
      <c r="AU1060" s="193" t="s">
        <v>87</v>
      </c>
      <c r="AY1060" s="19" t="s">
        <v>324</v>
      </c>
      <c r="BE1060" s="194">
        <f>IF(N1060="základní",J1060,0)</f>
        <v>0</v>
      </c>
      <c r="BF1060" s="194">
        <f>IF(N1060="snížená",J1060,0)</f>
        <v>0</v>
      </c>
      <c r="BG1060" s="194">
        <f>IF(N1060="zákl. přenesená",J1060,0)</f>
        <v>0</v>
      </c>
      <c r="BH1060" s="194">
        <f>IF(N1060="sníž. přenesená",J1060,0)</f>
        <v>0</v>
      </c>
      <c r="BI1060" s="194">
        <f>IF(N1060="nulová",J1060,0)</f>
        <v>0</v>
      </c>
      <c r="BJ1060" s="19" t="s">
        <v>84</v>
      </c>
      <c r="BK1060" s="194">
        <f>ROUND(I1060*H1060,2)</f>
        <v>0</v>
      </c>
      <c r="BL1060" s="19" t="s">
        <v>330</v>
      </c>
      <c r="BM1060" s="193" t="s">
        <v>3069</v>
      </c>
    </row>
    <row r="1061" spans="1:65" s="2" customFormat="1" ht="11.25">
      <c r="A1061" s="36"/>
      <c r="B1061" s="37"/>
      <c r="C1061" s="38"/>
      <c r="D1061" s="195" t="s">
        <v>332</v>
      </c>
      <c r="E1061" s="38"/>
      <c r="F1061" s="196" t="s">
        <v>3068</v>
      </c>
      <c r="G1061" s="38"/>
      <c r="H1061" s="38"/>
      <c r="I1061" s="197"/>
      <c r="J1061" s="38"/>
      <c r="K1061" s="38"/>
      <c r="L1061" s="41"/>
      <c r="M1061" s="198"/>
      <c r="N1061" s="199"/>
      <c r="O1061" s="66"/>
      <c r="P1061" s="66"/>
      <c r="Q1061" s="66"/>
      <c r="R1061" s="66"/>
      <c r="S1061" s="66"/>
      <c r="T1061" s="67"/>
      <c r="U1061" s="36"/>
      <c r="V1061" s="36"/>
      <c r="W1061" s="36"/>
      <c r="X1061" s="36"/>
      <c r="Y1061" s="36"/>
      <c r="Z1061" s="36"/>
      <c r="AA1061" s="36"/>
      <c r="AB1061" s="36"/>
      <c r="AC1061" s="36"/>
      <c r="AD1061" s="36"/>
      <c r="AE1061" s="36"/>
      <c r="AT1061" s="19" t="s">
        <v>332</v>
      </c>
      <c r="AU1061" s="19" t="s">
        <v>87</v>
      </c>
    </row>
    <row r="1062" spans="1:65" s="13" customFormat="1" ht="11.25">
      <c r="B1062" s="201"/>
      <c r="C1062" s="202"/>
      <c r="D1062" s="195" t="s">
        <v>336</v>
      </c>
      <c r="E1062" s="203" t="s">
        <v>19</v>
      </c>
      <c r="F1062" s="204" t="s">
        <v>2153</v>
      </c>
      <c r="G1062" s="202"/>
      <c r="H1062" s="205">
        <v>34</v>
      </c>
      <c r="I1062" s="206"/>
      <c r="J1062" s="202"/>
      <c r="K1062" s="202"/>
      <c r="L1062" s="207"/>
      <c r="M1062" s="208"/>
      <c r="N1062" s="209"/>
      <c r="O1062" s="209"/>
      <c r="P1062" s="209"/>
      <c r="Q1062" s="209"/>
      <c r="R1062" s="209"/>
      <c r="S1062" s="209"/>
      <c r="T1062" s="210"/>
      <c r="AT1062" s="211" t="s">
        <v>336</v>
      </c>
      <c r="AU1062" s="211" t="s">
        <v>87</v>
      </c>
      <c r="AV1062" s="13" t="s">
        <v>87</v>
      </c>
      <c r="AW1062" s="13" t="s">
        <v>37</v>
      </c>
      <c r="AX1062" s="13" t="s">
        <v>84</v>
      </c>
      <c r="AY1062" s="211" t="s">
        <v>324</v>
      </c>
    </row>
    <row r="1063" spans="1:65" s="2" customFormat="1" ht="14.45" customHeight="1">
      <c r="A1063" s="36"/>
      <c r="B1063" s="37"/>
      <c r="C1063" s="182" t="s">
        <v>1517</v>
      </c>
      <c r="D1063" s="182" t="s">
        <v>326</v>
      </c>
      <c r="E1063" s="183" t="s">
        <v>1194</v>
      </c>
      <c r="F1063" s="184" t="s">
        <v>1195</v>
      </c>
      <c r="G1063" s="185" t="s">
        <v>157</v>
      </c>
      <c r="H1063" s="186">
        <v>17.015000000000001</v>
      </c>
      <c r="I1063" s="187"/>
      <c r="J1063" s="188">
        <f>ROUND(I1063*H1063,2)</f>
        <v>0</v>
      </c>
      <c r="K1063" s="184" t="s">
        <v>329</v>
      </c>
      <c r="L1063" s="41"/>
      <c r="M1063" s="189" t="s">
        <v>19</v>
      </c>
      <c r="N1063" s="190" t="s">
        <v>47</v>
      </c>
      <c r="O1063" s="66"/>
      <c r="P1063" s="191">
        <f>O1063*H1063</f>
        <v>0</v>
      </c>
      <c r="Q1063" s="191">
        <v>1.0958000000000001</v>
      </c>
      <c r="R1063" s="191">
        <f>Q1063*H1063</f>
        <v>18.645037000000002</v>
      </c>
      <c r="S1063" s="191">
        <v>0</v>
      </c>
      <c r="T1063" s="192">
        <f>S1063*H1063</f>
        <v>0</v>
      </c>
      <c r="U1063" s="36"/>
      <c r="V1063" s="36"/>
      <c r="W1063" s="36"/>
      <c r="X1063" s="36"/>
      <c r="Y1063" s="36"/>
      <c r="Z1063" s="36"/>
      <c r="AA1063" s="36"/>
      <c r="AB1063" s="36"/>
      <c r="AC1063" s="36"/>
      <c r="AD1063" s="36"/>
      <c r="AE1063" s="36"/>
      <c r="AR1063" s="193" t="s">
        <v>330</v>
      </c>
      <c r="AT1063" s="193" t="s">
        <v>326</v>
      </c>
      <c r="AU1063" s="193" t="s">
        <v>87</v>
      </c>
      <c r="AY1063" s="19" t="s">
        <v>324</v>
      </c>
      <c r="BE1063" s="194">
        <f>IF(N1063="základní",J1063,0)</f>
        <v>0</v>
      </c>
      <c r="BF1063" s="194">
        <f>IF(N1063="snížená",J1063,0)</f>
        <v>0</v>
      </c>
      <c r="BG1063" s="194">
        <f>IF(N1063="zákl. přenesená",J1063,0)</f>
        <v>0</v>
      </c>
      <c r="BH1063" s="194">
        <f>IF(N1063="sníž. přenesená",J1063,0)</f>
        <v>0</v>
      </c>
      <c r="BI1063" s="194">
        <f>IF(N1063="nulová",J1063,0)</f>
        <v>0</v>
      </c>
      <c r="BJ1063" s="19" t="s">
        <v>84</v>
      </c>
      <c r="BK1063" s="194">
        <f>ROUND(I1063*H1063,2)</f>
        <v>0</v>
      </c>
      <c r="BL1063" s="19" t="s">
        <v>330</v>
      </c>
      <c r="BM1063" s="193" t="s">
        <v>3070</v>
      </c>
    </row>
    <row r="1064" spans="1:65" s="2" customFormat="1" ht="29.25">
      <c r="A1064" s="36"/>
      <c r="B1064" s="37"/>
      <c r="C1064" s="38"/>
      <c r="D1064" s="195" t="s">
        <v>332</v>
      </c>
      <c r="E1064" s="38"/>
      <c r="F1064" s="196" t="s">
        <v>1197</v>
      </c>
      <c r="G1064" s="38"/>
      <c r="H1064" s="38"/>
      <c r="I1064" s="197"/>
      <c r="J1064" s="38"/>
      <c r="K1064" s="38"/>
      <c r="L1064" s="41"/>
      <c r="M1064" s="198"/>
      <c r="N1064" s="199"/>
      <c r="O1064" s="66"/>
      <c r="P1064" s="66"/>
      <c r="Q1064" s="66"/>
      <c r="R1064" s="66"/>
      <c r="S1064" s="66"/>
      <c r="T1064" s="67"/>
      <c r="U1064" s="36"/>
      <c r="V1064" s="36"/>
      <c r="W1064" s="36"/>
      <c r="X1064" s="36"/>
      <c r="Y1064" s="36"/>
      <c r="Z1064" s="36"/>
      <c r="AA1064" s="36"/>
      <c r="AB1064" s="36"/>
      <c r="AC1064" s="36"/>
      <c r="AD1064" s="36"/>
      <c r="AE1064" s="36"/>
      <c r="AT1064" s="19" t="s">
        <v>332</v>
      </c>
      <c r="AU1064" s="19" t="s">
        <v>87</v>
      </c>
    </row>
    <row r="1065" spans="1:65" s="2" customFormat="1" ht="97.5">
      <c r="A1065" s="36"/>
      <c r="B1065" s="37"/>
      <c r="C1065" s="38"/>
      <c r="D1065" s="195" t="s">
        <v>334</v>
      </c>
      <c r="E1065" s="38"/>
      <c r="F1065" s="200" t="s">
        <v>1198</v>
      </c>
      <c r="G1065" s="38"/>
      <c r="H1065" s="38"/>
      <c r="I1065" s="197"/>
      <c r="J1065" s="38"/>
      <c r="K1065" s="38"/>
      <c r="L1065" s="41"/>
      <c r="M1065" s="198"/>
      <c r="N1065" s="199"/>
      <c r="O1065" s="66"/>
      <c r="P1065" s="66"/>
      <c r="Q1065" s="66"/>
      <c r="R1065" s="66"/>
      <c r="S1065" s="66"/>
      <c r="T1065" s="67"/>
      <c r="U1065" s="36"/>
      <c r="V1065" s="36"/>
      <c r="W1065" s="36"/>
      <c r="X1065" s="36"/>
      <c r="Y1065" s="36"/>
      <c r="Z1065" s="36"/>
      <c r="AA1065" s="36"/>
      <c r="AB1065" s="36"/>
      <c r="AC1065" s="36"/>
      <c r="AD1065" s="36"/>
      <c r="AE1065" s="36"/>
      <c r="AT1065" s="19" t="s">
        <v>334</v>
      </c>
      <c r="AU1065" s="19" t="s">
        <v>87</v>
      </c>
    </row>
    <row r="1066" spans="1:65" s="13" customFormat="1" ht="11.25">
      <c r="B1066" s="201"/>
      <c r="C1066" s="202"/>
      <c r="D1066" s="195" t="s">
        <v>336</v>
      </c>
      <c r="E1066" s="203" t="s">
        <v>19</v>
      </c>
      <c r="F1066" s="204" t="s">
        <v>3071</v>
      </c>
      <c r="G1066" s="202"/>
      <c r="H1066" s="205">
        <v>1.258</v>
      </c>
      <c r="I1066" s="206"/>
      <c r="J1066" s="202"/>
      <c r="K1066" s="202"/>
      <c r="L1066" s="207"/>
      <c r="M1066" s="208"/>
      <c r="N1066" s="209"/>
      <c r="O1066" s="209"/>
      <c r="P1066" s="209"/>
      <c r="Q1066" s="209"/>
      <c r="R1066" s="209"/>
      <c r="S1066" s="209"/>
      <c r="T1066" s="210"/>
      <c r="AT1066" s="211" t="s">
        <v>336</v>
      </c>
      <c r="AU1066" s="211" t="s">
        <v>87</v>
      </c>
      <c r="AV1066" s="13" t="s">
        <v>87</v>
      </c>
      <c r="AW1066" s="13" t="s">
        <v>37</v>
      </c>
      <c r="AX1066" s="13" t="s">
        <v>76</v>
      </c>
      <c r="AY1066" s="211" t="s">
        <v>324</v>
      </c>
    </row>
    <row r="1067" spans="1:65" s="13" customFormat="1" ht="11.25">
      <c r="B1067" s="201"/>
      <c r="C1067" s="202"/>
      <c r="D1067" s="195" t="s">
        <v>336</v>
      </c>
      <c r="E1067" s="203" t="s">
        <v>19</v>
      </c>
      <c r="F1067" s="204" t="s">
        <v>3072</v>
      </c>
      <c r="G1067" s="202"/>
      <c r="H1067" s="205">
        <v>0.85399999999999998</v>
      </c>
      <c r="I1067" s="206"/>
      <c r="J1067" s="202"/>
      <c r="K1067" s="202"/>
      <c r="L1067" s="207"/>
      <c r="M1067" s="208"/>
      <c r="N1067" s="209"/>
      <c r="O1067" s="209"/>
      <c r="P1067" s="209"/>
      <c r="Q1067" s="209"/>
      <c r="R1067" s="209"/>
      <c r="S1067" s="209"/>
      <c r="T1067" s="210"/>
      <c r="AT1067" s="211" t="s">
        <v>336</v>
      </c>
      <c r="AU1067" s="211" t="s">
        <v>87</v>
      </c>
      <c r="AV1067" s="13" t="s">
        <v>87</v>
      </c>
      <c r="AW1067" s="13" t="s">
        <v>37</v>
      </c>
      <c r="AX1067" s="13" t="s">
        <v>76</v>
      </c>
      <c r="AY1067" s="211" t="s">
        <v>324</v>
      </c>
    </row>
    <row r="1068" spans="1:65" s="13" customFormat="1" ht="11.25">
      <c r="B1068" s="201"/>
      <c r="C1068" s="202"/>
      <c r="D1068" s="195" t="s">
        <v>336</v>
      </c>
      <c r="E1068" s="203" t="s">
        <v>19</v>
      </c>
      <c r="F1068" s="204" t="s">
        <v>3073</v>
      </c>
      <c r="G1068" s="202"/>
      <c r="H1068" s="205">
        <v>2.0840000000000001</v>
      </c>
      <c r="I1068" s="206"/>
      <c r="J1068" s="202"/>
      <c r="K1068" s="202"/>
      <c r="L1068" s="207"/>
      <c r="M1068" s="208"/>
      <c r="N1068" s="209"/>
      <c r="O1068" s="209"/>
      <c r="P1068" s="209"/>
      <c r="Q1068" s="209"/>
      <c r="R1068" s="209"/>
      <c r="S1068" s="209"/>
      <c r="T1068" s="210"/>
      <c r="AT1068" s="211" t="s">
        <v>336</v>
      </c>
      <c r="AU1068" s="211" t="s">
        <v>87</v>
      </c>
      <c r="AV1068" s="13" t="s">
        <v>87</v>
      </c>
      <c r="AW1068" s="13" t="s">
        <v>37</v>
      </c>
      <c r="AX1068" s="13" t="s">
        <v>76</v>
      </c>
      <c r="AY1068" s="211" t="s">
        <v>324</v>
      </c>
    </row>
    <row r="1069" spans="1:65" s="13" customFormat="1" ht="11.25">
      <c r="B1069" s="201"/>
      <c r="C1069" s="202"/>
      <c r="D1069" s="195" t="s">
        <v>336</v>
      </c>
      <c r="E1069" s="203" t="s">
        <v>19</v>
      </c>
      <c r="F1069" s="204" t="s">
        <v>3074</v>
      </c>
      <c r="G1069" s="202"/>
      <c r="H1069" s="205">
        <v>0.95599999999999996</v>
      </c>
      <c r="I1069" s="206"/>
      <c r="J1069" s="202"/>
      <c r="K1069" s="202"/>
      <c r="L1069" s="207"/>
      <c r="M1069" s="208"/>
      <c r="N1069" s="209"/>
      <c r="O1069" s="209"/>
      <c r="P1069" s="209"/>
      <c r="Q1069" s="209"/>
      <c r="R1069" s="209"/>
      <c r="S1069" s="209"/>
      <c r="T1069" s="210"/>
      <c r="AT1069" s="211" t="s">
        <v>336</v>
      </c>
      <c r="AU1069" s="211" t="s">
        <v>87</v>
      </c>
      <c r="AV1069" s="13" t="s">
        <v>87</v>
      </c>
      <c r="AW1069" s="13" t="s">
        <v>37</v>
      </c>
      <c r="AX1069" s="13" t="s">
        <v>76</v>
      </c>
      <c r="AY1069" s="211" t="s">
        <v>324</v>
      </c>
    </row>
    <row r="1070" spans="1:65" s="13" customFormat="1" ht="11.25">
      <c r="B1070" s="201"/>
      <c r="C1070" s="202"/>
      <c r="D1070" s="195" t="s">
        <v>336</v>
      </c>
      <c r="E1070" s="203" t="s">
        <v>19</v>
      </c>
      <c r="F1070" s="204" t="s">
        <v>3075</v>
      </c>
      <c r="G1070" s="202"/>
      <c r="H1070" s="205">
        <v>2.7589999999999999</v>
      </c>
      <c r="I1070" s="206"/>
      <c r="J1070" s="202"/>
      <c r="K1070" s="202"/>
      <c r="L1070" s="207"/>
      <c r="M1070" s="208"/>
      <c r="N1070" s="209"/>
      <c r="O1070" s="209"/>
      <c r="P1070" s="209"/>
      <c r="Q1070" s="209"/>
      <c r="R1070" s="209"/>
      <c r="S1070" s="209"/>
      <c r="T1070" s="210"/>
      <c r="AT1070" s="211" t="s">
        <v>336</v>
      </c>
      <c r="AU1070" s="211" t="s">
        <v>87</v>
      </c>
      <c r="AV1070" s="13" t="s">
        <v>87</v>
      </c>
      <c r="AW1070" s="13" t="s">
        <v>37</v>
      </c>
      <c r="AX1070" s="13" t="s">
        <v>76</v>
      </c>
      <c r="AY1070" s="211" t="s">
        <v>324</v>
      </c>
    </row>
    <row r="1071" spans="1:65" s="13" customFormat="1" ht="11.25">
      <c r="B1071" s="201"/>
      <c r="C1071" s="202"/>
      <c r="D1071" s="195" t="s">
        <v>336</v>
      </c>
      <c r="E1071" s="203" t="s">
        <v>19</v>
      </c>
      <c r="F1071" s="204" t="s">
        <v>3076</v>
      </c>
      <c r="G1071" s="202"/>
      <c r="H1071" s="205">
        <v>3.1749999999999998</v>
      </c>
      <c r="I1071" s="206"/>
      <c r="J1071" s="202"/>
      <c r="K1071" s="202"/>
      <c r="L1071" s="207"/>
      <c r="M1071" s="208"/>
      <c r="N1071" s="209"/>
      <c r="O1071" s="209"/>
      <c r="P1071" s="209"/>
      <c r="Q1071" s="209"/>
      <c r="R1071" s="209"/>
      <c r="S1071" s="209"/>
      <c r="T1071" s="210"/>
      <c r="AT1071" s="211" t="s">
        <v>336</v>
      </c>
      <c r="AU1071" s="211" t="s">
        <v>87</v>
      </c>
      <c r="AV1071" s="13" t="s">
        <v>87</v>
      </c>
      <c r="AW1071" s="13" t="s">
        <v>37</v>
      </c>
      <c r="AX1071" s="13" t="s">
        <v>76</v>
      </c>
      <c r="AY1071" s="211" t="s">
        <v>324</v>
      </c>
    </row>
    <row r="1072" spans="1:65" s="13" customFormat="1" ht="11.25">
      <c r="B1072" s="201"/>
      <c r="C1072" s="202"/>
      <c r="D1072" s="195" t="s">
        <v>336</v>
      </c>
      <c r="E1072" s="203" t="s">
        <v>19</v>
      </c>
      <c r="F1072" s="204" t="s">
        <v>3077</v>
      </c>
      <c r="G1072" s="202"/>
      <c r="H1072" s="205">
        <v>5.9290000000000003</v>
      </c>
      <c r="I1072" s="206"/>
      <c r="J1072" s="202"/>
      <c r="K1072" s="202"/>
      <c r="L1072" s="207"/>
      <c r="M1072" s="208"/>
      <c r="N1072" s="209"/>
      <c r="O1072" s="209"/>
      <c r="P1072" s="209"/>
      <c r="Q1072" s="209"/>
      <c r="R1072" s="209"/>
      <c r="S1072" s="209"/>
      <c r="T1072" s="210"/>
      <c r="AT1072" s="211" t="s">
        <v>336</v>
      </c>
      <c r="AU1072" s="211" t="s">
        <v>87</v>
      </c>
      <c r="AV1072" s="13" t="s">
        <v>87</v>
      </c>
      <c r="AW1072" s="13" t="s">
        <v>37</v>
      </c>
      <c r="AX1072" s="13" t="s">
        <v>76</v>
      </c>
      <c r="AY1072" s="211" t="s">
        <v>324</v>
      </c>
    </row>
    <row r="1073" spans="1:65" s="14" customFormat="1" ht="11.25">
      <c r="B1073" s="212"/>
      <c r="C1073" s="213"/>
      <c r="D1073" s="195" t="s">
        <v>336</v>
      </c>
      <c r="E1073" s="214" t="s">
        <v>19</v>
      </c>
      <c r="F1073" s="215" t="s">
        <v>349</v>
      </c>
      <c r="G1073" s="213"/>
      <c r="H1073" s="216">
        <v>17.015000000000001</v>
      </c>
      <c r="I1073" s="217"/>
      <c r="J1073" s="213"/>
      <c r="K1073" s="213"/>
      <c r="L1073" s="218"/>
      <c r="M1073" s="219"/>
      <c r="N1073" s="220"/>
      <c r="O1073" s="220"/>
      <c r="P1073" s="220"/>
      <c r="Q1073" s="220"/>
      <c r="R1073" s="220"/>
      <c r="S1073" s="220"/>
      <c r="T1073" s="221"/>
      <c r="AT1073" s="222" t="s">
        <v>336</v>
      </c>
      <c r="AU1073" s="222" t="s">
        <v>87</v>
      </c>
      <c r="AV1073" s="14" t="s">
        <v>330</v>
      </c>
      <c r="AW1073" s="14" t="s">
        <v>37</v>
      </c>
      <c r="AX1073" s="14" t="s">
        <v>84</v>
      </c>
      <c r="AY1073" s="222" t="s">
        <v>324</v>
      </c>
    </row>
    <row r="1074" spans="1:65" s="2" customFormat="1" ht="14.45" customHeight="1">
      <c r="A1074" s="36"/>
      <c r="B1074" s="37"/>
      <c r="C1074" s="182" t="s">
        <v>1522</v>
      </c>
      <c r="D1074" s="182" t="s">
        <v>326</v>
      </c>
      <c r="E1074" s="183" t="s">
        <v>1204</v>
      </c>
      <c r="F1074" s="184" t="s">
        <v>1205</v>
      </c>
      <c r="G1074" s="185" t="s">
        <v>157</v>
      </c>
      <c r="H1074" s="186">
        <v>123.86199999999999</v>
      </c>
      <c r="I1074" s="187"/>
      <c r="J1074" s="188">
        <f>ROUND(I1074*H1074,2)</f>
        <v>0</v>
      </c>
      <c r="K1074" s="184" t="s">
        <v>329</v>
      </c>
      <c r="L1074" s="41"/>
      <c r="M1074" s="189" t="s">
        <v>19</v>
      </c>
      <c r="N1074" s="190" t="s">
        <v>47</v>
      </c>
      <c r="O1074" s="66"/>
      <c r="P1074" s="191">
        <f>O1074*H1074</f>
        <v>0</v>
      </c>
      <c r="Q1074" s="191">
        <v>1.0563100000000001</v>
      </c>
      <c r="R1074" s="191">
        <f>Q1074*H1074</f>
        <v>130.83666922</v>
      </c>
      <c r="S1074" s="191">
        <v>0</v>
      </c>
      <c r="T1074" s="192">
        <f>S1074*H1074</f>
        <v>0</v>
      </c>
      <c r="U1074" s="36"/>
      <c r="V1074" s="36"/>
      <c r="W1074" s="36"/>
      <c r="X1074" s="36"/>
      <c r="Y1074" s="36"/>
      <c r="Z1074" s="36"/>
      <c r="AA1074" s="36"/>
      <c r="AB1074" s="36"/>
      <c r="AC1074" s="36"/>
      <c r="AD1074" s="36"/>
      <c r="AE1074" s="36"/>
      <c r="AR1074" s="193" t="s">
        <v>330</v>
      </c>
      <c r="AT1074" s="193" t="s">
        <v>326</v>
      </c>
      <c r="AU1074" s="193" t="s">
        <v>87</v>
      </c>
      <c r="AY1074" s="19" t="s">
        <v>324</v>
      </c>
      <c r="BE1074" s="194">
        <f>IF(N1074="základní",J1074,0)</f>
        <v>0</v>
      </c>
      <c r="BF1074" s="194">
        <f>IF(N1074="snížená",J1074,0)</f>
        <v>0</v>
      </c>
      <c r="BG1074" s="194">
        <f>IF(N1074="zákl. přenesená",J1074,0)</f>
        <v>0</v>
      </c>
      <c r="BH1074" s="194">
        <f>IF(N1074="sníž. přenesená",J1074,0)</f>
        <v>0</v>
      </c>
      <c r="BI1074" s="194">
        <f>IF(N1074="nulová",J1074,0)</f>
        <v>0</v>
      </c>
      <c r="BJ1074" s="19" t="s">
        <v>84</v>
      </c>
      <c r="BK1074" s="194">
        <f>ROUND(I1074*H1074,2)</f>
        <v>0</v>
      </c>
      <c r="BL1074" s="19" t="s">
        <v>330</v>
      </c>
      <c r="BM1074" s="193" t="s">
        <v>3078</v>
      </c>
    </row>
    <row r="1075" spans="1:65" s="2" customFormat="1" ht="29.25">
      <c r="A1075" s="36"/>
      <c r="B1075" s="37"/>
      <c r="C1075" s="38"/>
      <c r="D1075" s="195" t="s">
        <v>332</v>
      </c>
      <c r="E1075" s="38"/>
      <c r="F1075" s="196" t="s">
        <v>1207</v>
      </c>
      <c r="G1075" s="38"/>
      <c r="H1075" s="38"/>
      <c r="I1075" s="197"/>
      <c r="J1075" s="38"/>
      <c r="K1075" s="38"/>
      <c r="L1075" s="41"/>
      <c r="M1075" s="198"/>
      <c r="N1075" s="199"/>
      <c r="O1075" s="66"/>
      <c r="P1075" s="66"/>
      <c r="Q1075" s="66"/>
      <c r="R1075" s="66"/>
      <c r="S1075" s="66"/>
      <c r="T1075" s="67"/>
      <c r="U1075" s="36"/>
      <c r="V1075" s="36"/>
      <c r="W1075" s="36"/>
      <c r="X1075" s="36"/>
      <c r="Y1075" s="36"/>
      <c r="Z1075" s="36"/>
      <c r="AA1075" s="36"/>
      <c r="AB1075" s="36"/>
      <c r="AC1075" s="36"/>
      <c r="AD1075" s="36"/>
      <c r="AE1075" s="36"/>
      <c r="AT1075" s="19" t="s">
        <v>332</v>
      </c>
      <c r="AU1075" s="19" t="s">
        <v>87</v>
      </c>
    </row>
    <row r="1076" spans="1:65" s="2" customFormat="1" ht="97.5">
      <c r="A1076" s="36"/>
      <c r="B1076" s="37"/>
      <c r="C1076" s="38"/>
      <c r="D1076" s="195" t="s">
        <v>334</v>
      </c>
      <c r="E1076" s="38"/>
      <c r="F1076" s="200" t="s">
        <v>1198</v>
      </c>
      <c r="G1076" s="38"/>
      <c r="H1076" s="38"/>
      <c r="I1076" s="197"/>
      <c r="J1076" s="38"/>
      <c r="K1076" s="38"/>
      <c r="L1076" s="41"/>
      <c r="M1076" s="198"/>
      <c r="N1076" s="199"/>
      <c r="O1076" s="66"/>
      <c r="P1076" s="66"/>
      <c r="Q1076" s="66"/>
      <c r="R1076" s="66"/>
      <c r="S1076" s="66"/>
      <c r="T1076" s="67"/>
      <c r="U1076" s="36"/>
      <c r="V1076" s="36"/>
      <c r="W1076" s="36"/>
      <c r="X1076" s="36"/>
      <c r="Y1076" s="36"/>
      <c r="Z1076" s="36"/>
      <c r="AA1076" s="36"/>
      <c r="AB1076" s="36"/>
      <c r="AC1076" s="36"/>
      <c r="AD1076" s="36"/>
      <c r="AE1076" s="36"/>
      <c r="AT1076" s="19" t="s">
        <v>334</v>
      </c>
      <c r="AU1076" s="19" t="s">
        <v>87</v>
      </c>
    </row>
    <row r="1077" spans="1:65" s="13" customFormat="1" ht="11.25">
      <c r="B1077" s="201"/>
      <c r="C1077" s="202"/>
      <c r="D1077" s="195" t="s">
        <v>336</v>
      </c>
      <c r="E1077" s="203" t="s">
        <v>19</v>
      </c>
      <c r="F1077" s="204" t="s">
        <v>3079</v>
      </c>
      <c r="G1077" s="202"/>
      <c r="H1077" s="205">
        <v>19.023</v>
      </c>
      <c r="I1077" s="206"/>
      <c r="J1077" s="202"/>
      <c r="K1077" s="202"/>
      <c r="L1077" s="207"/>
      <c r="M1077" s="208"/>
      <c r="N1077" s="209"/>
      <c r="O1077" s="209"/>
      <c r="P1077" s="209"/>
      <c r="Q1077" s="209"/>
      <c r="R1077" s="209"/>
      <c r="S1077" s="209"/>
      <c r="T1077" s="210"/>
      <c r="AT1077" s="211" t="s">
        <v>336</v>
      </c>
      <c r="AU1077" s="211" t="s">
        <v>87</v>
      </c>
      <c r="AV1077" s="13" t="s">
        <v>87</v>
      </c>
      <c r="AW1077" s="13" t="s">
        <v>37</v>
      </c>
      <c r="AX1077" s="13" t="s">
        <v>76</v>
      </c>
      <c r="AY1077" s="211" t="s">
        <v>324</v>
      </c>
    </row>
    <row r="1078" spans="1:65" s="13" customFormat="1" ht="11.25">
      <c r="B1078" s="201"/>
      <c r="C1078" s="202"/>
      <c r="D1078" s="195" t="s">
        <v>336</v>
      </c>
      <c r="E1078" s="203" t="s">
        <v>19</v>
      </c>
      <c r="F1078" s="204" t="s">
        <v>3080</v>
      </c>
      <c r="G1078" s="202"/>
      <c r="H1078" s="205">
        <v>9.5640000000000001</v>
      </c>
      <c r="I1078" s="206"/>
      <c r="J1078" s="202"/>
      <c r="K1078" s="202"/>
      <c r="L1078" s="207"/>
      <c r="M1078" s="208"/>
      <c r="N1078" s="209"/>
      <c r="O1078" s="209"/>
      <c r="P1078" s="209"/>
      <c r="Q1078" s="209"/>
      <c r="R1078" s="209"/>
      <c r="S1078" s="209"/>
      <c r="T1078" s="210"/>
      <c r="AT1078" s="211" t="s">
        <v>336</v>
      </c>
      <c r="AU1078" s="211" t="s">
        <v>87</v>
      </c>
      <c r="AV1078" s="13" t="s">
        <v>87</v>
      </c>
      <c r="AW1078" s="13" t="s">
        <v>37</v>
      </c>
      <c r="AX1078" s="13" t="s">
        <v>76</v>
      </c>
      <c r="AY1078" s="211" t="s">
        <v>324</v>
      </c>
    </row>
    <row r="1079" spans="1:65" s="13" customFormat="1" ht="11.25">
      <c r="B1079" s="201"/>
      <c r="C1079" s="202"/>
      <c r="D1079" s="195" t="s">
        <v>336</v>
      </c>
      <c r="E1079" s="203" t="s">
        <v>19</v>
      </c>
      <c r="F1079" s="204" t="s">
        <v>3081</v>
      </c>
      <c r="G1079" s="202"/>
      <c r="H1079" s="205">
        <v>27.303000000000001</v>
      </c>
      <c r="I1079" s="206"/>
      <c r="J1079" s="202"/>
      <c r="K1079" s="202"/>
      <c r="L1079" s="207"/>
      <c r="M1079" s="208"/>
      <c r="N1079" s="209"/>
      <c r="O1079" s="209"/>
      <c r="P1079" s="209"/>
      <c r="Q1079" s="209"/>
      <c r="R1079" s="209"/>
      <c r="S1079" s="209"/>
      <c r="T1079" s="210"/>
      <c r="AT1079" s="211" t="s">
        <v>336</v>
      </c>
      <c r="AU1079" s="211" t="s">
        <v>87</v>
      </c>
      <c r="AV1079" s="13" t="s">
        <v>87</v>
      </c>
      <c r="AW1079" s="13" t="s">
        <v>37</v>
      </c>
      <c r="AX1079" s="13" t="s">
        <v>76</v>
      </c>
      <c r="AY1079" s="211" t="s">
        <v>324</v>
      </c>
    </row>
    <row r="1080" spans="1:65" s="13" customFormat="1" ht="11.25">
      <c r="B1080" s="201"/>
      <c r="C1080" s="202"/>
      <c r="D1080" s="195" t="s">
        <v>336</v>
      </c>
      <c r="E1080" s="203" t="s">
        <v>19</v>
      </c>
      <c r="F1080" s="204" t="s">
        <v>3082</v>
      </c>
      <c r="G1080" s="202"/>
      <c r="H1080" s="205">
        <v>1.032</v>
      </c>
      <c r="I1080" s="206"/>
      <c r="J1080" s="202"/>
      <c r="K1080" s="202"/>
      <c r="L1080" s="207"/>
      <c r="M1080" s="208"/>
      <c r="N1080" s="209"/>
      <c r="O1080" s="209"/>
      <c r="P1080" s="209"/>
      <c r="Q1080" s="209"/>
      <c r="R1080" s="209"/>
      <c r="S1080" s="209"/>
      <c r="T1080" s="210"/>
      <c r="AT1080" s="211" t="s">
        <v>336</v>
      </c>
      <c r="AU1080" s="211" t="s">
        <v>87</v>
      </c>
      <c r="AV1080" s="13" t="s">
        <v>87</v>
      </c>
      <c r="AW1080" s="13" t="s">
        <v>37</v>
      </c>
      <c r="AX1080" s="13" t="s">
        <v>76</v>
      </c>
      <c r="AY1080" s="211" t="s">
        <v>324</v>
      </c>
    </row>
    <row r="1081" spans="1:65" s="13" customFormat="1" ht="11.25">
      <c r="B1081" s="201"/>
      <c r="C1081" s="202"/>
      <c r="D1081" s="195" t="s">
        <v>336</v>
      </c>
      <c r="E1081" s="203" t="s">
        <v>19</v>
      </c>
      <c r="F1081" s="204" t="s">
        <v>3083</v>
      </c>
      <c r="G1081" s="202"/>
      <c r="H1081" s="205">
        <v>31.172000000000001</v>
      </c>
      <c r="I1081" s="206"/>
      <c r="J1081" s="202"/>
      <c r="K1081" s="202"/>
      <c r="L1081" s="207"/>
      <c r="M1081" s="208"/>
      <c r="N1081" s="209"/>
      <c r="O1081" s="209"/>
      <c r="P1081" s="209"/>
      <c r="Q1081" s="209"/>
      <c r="R1081" s="209"/>
      <c r="S1081" s="209"/>
      <c r="T1081" s="210"/>
      <c r="AT1081" s="211" t="s">
        <v>336</v>
      </c>
      <c r="AU1081" s="211" t="s">
        <v>87</v>
      </c>
      <c r="AV1081" s="13" t="s">
        <v>87</v>
      </c>
      <c r="AW1081" s="13" t="s">
        <v>37</v>
      </c>
      <c r="AX1081" s="13" t="s">
        <v>76</v>
      </c>
      <c r="AY1081" s="211" t="s">
        <v>324</v>
      </c>
    </row>
    <row r="1082" spans="1:65" s="13" customFormat="1" ht="11.25">
      <c r="B1082" s="201"/>
      <c r="C1082" s="202"/>
      <c r="D1082" s="195" t="s">
        <v>336</v>
      </c>
      <c r="E1082" s="203" t="s">
        <v>19</v>
      </c>
      <c r="F1082" s="204" t="s">
        <v>3084</v>
      </c>
      <c r="G1082" s="202"/>
      <c r="H1082" s="205">
        <v>35.622999999999998</v>
      </c>
      <c r="I1082" s="206"/>
      <c r="J1082" s="202"/>
      <c r="K1082" s="202"/>
      <c r="L1082" s="207"/>
      <c r="M1082" s="208"/>
      <c r="N1082" s="209"/>
      <c r="O1082" s="209"/>
      <c r="P1082" s="209"/>
      <c r="Q1082" s="209"/>
      <c r="R1082" s="209"/>
      <c r="S1082" s="209"/>
      <c r="T1082" s="210"/>
      <c r="AT1082" s="211" t="s">
        <v>336</v>
      </c>
      <c r="AU1082" s="211" t="s">
        <v>87</v>
      </c>
      <c r="AV1082" s="13" t="s">
        <v>87</v>
      </c>
      <c r="AW1082" s="13" t="s">
        <v>37</v>
      </c>
      <c r="AX1082" s="13" t="s">
        <v>76</v>
      </c>
      <c r="AY1082" s="211" t="s">
        <v>324</v>
      </c>
    </row>
    <row r="1083" spans="1:65" s="16" customFormat="1" ht="11.25">
      <c r="B1083" s="233"/>
      <c r="C1083" s="234"/>
      <c r="D1083" s="195" t="s">
        <v>336</v>
      </c>
      <c r="E1083" s="235" t="s">
        <v>19</v>
      </c>
      <c r="F1083" s="236" t="s">
        <v>550</v>
      </c>
      <c r="G1083" s="234"/>
      <c r="H1083" s="237">
        <v>123.717</v>
      </c>
      <c r="I1083" s="238"/>
      <c r="J1083" s="234"/>
      <c r="K1083" s="234"/>
      <c r="L1083" s="239"/>
      <c r="M1083" s="240"/>
      <c r="N1083" s="241"/>
      <c r="O1083" s="241"/>
      <c r="P1083" s="241"/>
      <c r="Q1083" s="241"/>
      <c r="R1083" s="241"/>
      <c r="S1083" s="241"/>
      <c r="T1083" s="242"/>
      <c r="AT1083" s="243" t="s">
        <v>336</v>
      </c>
      <c r="AU1083" s="243" t="s">
        <v>87</v>
      </c>
      <c r="AV1083" s="16" t="s">
        <v>343</v>
      </c>
      <c r="AW1083" s="16" t="s">
        <v>37</v>
      </c>
      <c r="AX1083" s="16" t="s">
        <v>76</v>
      </c>
      <c r="AY1083" s="243" t="s">
        <v>324</v>
      </c>
    </row>
    <row r="1084" spans="1:65" s="15" customFormat="1" ht="11.25">
      <c r="B1084" s="223"/>
      <c r="C1084" s="224"/>
      <c r="D1084" s="195" t="s">
        <v>336</v>
      </c>
      <c r="E1084" s="225" t="s">
        <v>19</v>
      </c>
      <c r="F1084" s="226" t="s">
        <v>3085</v>
      </c>
      <c r="G1084" s="224"/>
      <c r="H1084" s="225" t="s">
        <v>19</v>
      </c>
      <c r="I1084" s="227"/>
      <c r="J1084" s="224"/>
      <c r="K1084" s="224"/>
      <c r="L1084" s="228"/>
      <c r="M1084" s="229"/>
      <c r="N1084" s="230"/>
      <c r="O1084" s="230"/>
      <c r="P1084" s="230"/>
      <c r="Q1084" s="230"/>
      <c r="R1084" s="230"/>
      <c r="S1084" s="230"/>
      <c r="T1084" s="231"/>
      <c r="AT1084" s="232" t="s">
        <v>336</v>
      </c>
      <c r="AU1084" s="232" t="s">
        <v>87</v>
      </c>
      <c r="AV1084" s="15" t="s">
        <v>84</v>
      </c>
      <c r="AW1084" s="15" t="s">
        <v>37</v>
      </c>
      <c r="AX1084" s="15" t="s">
        <v>76</v>
      </c>
      <c r="AY1084" s="232" t="s">
        <v>324</v>
      </c>
    </row>
    <row r="1085" spans="1:65" s="13" customFormat="1" ht="11.25">
      <c r="B1085" s="201"/>
      <c r="C1085" s="202"/>
      <c r="D1085" s="195" t="s">
        <v>336</v>
      </c>
      <c r="E1085" s="203" t="s">
        <v>19</v>
      </c>
      <c r="F1085" s="204" t="s">
        <v>3086</v>
      </c>
      <c r="G1085" s="202"/>
      <c r="H1085" s="205">
        <v>0.14499999999999999</v>
      </c>
      <c r="I1085" s="206"/>
      <c r="J1085" s="202"/>
      <c r="K1085" s="202"/>
      <c r="L1085" s="207"/>
      <c r="M1085" s="208"/>
      <c r="N1085" s="209"/>
      <c r="O1085" s="209"/>
      <c r="P1085" s="209"/>
      <c r="Q1085" s="209"/>
      <c r="R1085" s="209"/>
      <c r="S1085" s="209"/>
      <c r="T1085" s="210"/>
      <c r="AT1085" s="211" t="s">
        <v>336</v>
      </c>
      <c r="AU1085" s="211" t="s">
        <v>87</v>
      </c>
      <c r="AV1085" s="13" t="s">
        <v>87</v>
      </c>
      <c r="AW1085" s="13" t="s">
        <v>37</v>
      </c>
      <c r="AX1085" s="13" t="s">
        <v>76</v>
      </c>
      <c r="AY1085" s="211" t="s">
        <v>324</v>
      </c>
    </row>
    <row r="1086" spans="1:65" s="14" customFormat="1" ht="11.25">
      <c r="B1086" s="212"/>
      <c r="C1086" s="213"/>
      <c r="D1086" s="195" t="s">
        <v>336</v>
      </c>
      <c r="E1086" s="214" t="s">
        <v>19</v>
      </c>
      <c r="F1086" s="215" t="s">
        <v>349</v>
      </c>
      <c r="G1086" s="213"/>
      <c r="H1086" s="216">
        <v>123.86199999999999</v>
      </c>
      <c r="I1086" s="217"/>
      <c r="J1086" s="213"/>
      <c r="K1086" s="213"/>
      <c r="L1086" s="218"/>
      <c r="M1086" s="219"/>
      <c r="N1086" s="220"/>
      <c r="O1086" s="220"/>
      <c r="P1086" s="220"/>
      <c r="Q1086" s="220"/>
      <c r="R1086" s="220"/>
      <c r="S1086" s="220"/>
      <c r="T1086" s="221"/>
      <c r="AT1086" s="222" t="s">
        <v>336</v>
      </c>
      <c r="AU1086" s="222" t="s">
        <v>87</v>
      </c>
      <c r="AV1086" s="14" t="s">
        <v>330</v>
      </c>
      <c r="AW1086" s="14" t="s">
        <v>37</v>
      </c>
      <c r="AX1086" s="14" t="s">
        <v>84</v>
      </c>
      <c r="AY1086" s="222" t="s">
        <v>324</v>
      </c>
    </row>
    <row r="1087" spans="1:65" s="2" customFormat="1" ht="14.45" customHeight="1">
      <c r="A1087" s="36"/>
      <c r="B1087" s="37"/>
      <c r="C1087" s="182" t="s">
        <v>1527</v>
      </c>
      <c r="D1087" s="182" t="s">
        <v>326</v>
      </c>
      <c r="E1087" s="183" t="s">
        <v>1215</v>
      </c>
      <c r="F1087" s="184" t="s">
        <v>1216</v>
      </c>
      <c r="G1087" s="185" t="s">
        <v>157</v>
      </c>
      <c r="H1087" s="186">
        <v>0.34899999999999998</v>
      </c>
      <c r="I1087" s="187"/>
      <c r="J1087" s="188">
        <f>ROUND(I1087*H1087,2)</f>
        <v>0</v>
      </c>
      <c r="K1087" s="184" t="s">
        <v>329</v>
      </c>
      <c r="L1087" s="41"/>
      <c r="M1087" s="189" t="s">
        <v>19</v>
      </c>
      <c r="N1087" s="190" t="s">
        <v>47</v>
      </c>
      <c r="O1087" s="66"/>
      <c r="P1087" s="191">
        <f>O1087*H1087</f>
        <v>0</v>
      </c>
      <c r="Q1087" s="191">
        <v>1.0395099999999999</v>
      </c>
      <c r="R1087" s="191">
        <f>Q1087*H1087</f>
        <v>0.36278898999999998</v>
      </c>
      <c r="S1087" s="191">
        <v>0</v>
      </c>
      <c r="T1087" s="192">
        <f>S1087*H1087</f>
        <v>0</v>
      </c>
      <c r="U1087" s="36"/>
      <c r="V1087" s="36"/>
      <c r="W1087" s="36"/>
      <c r="X1087" s="36"/>
      <c r="Y1087" s="36"/>
      <c r="Z1087" s="36"/>
      <c r="AA1087" s="36"/>
      <c r="AB1087" s="36"/>
      <c r="AC1087" s="36"/>
      <c r="AD1087" s="36"/>
      <c r="AE1087" s="36"/>
      <c r="AR1087" s="193" t="s">
        <v>330</v>
      </c>
      <c r="AT1087" s="193" t="s">
        <v>326</v>
      </c>
      <c r="AU1087" s="193" t="s">
        <v>87</v>
      </c>
      <c r="AY1087" s="19" t="s">
        <v>324</v>
      </c>
      <c r="BE1087" s="194">
        <f>IF(N1087="základní",J1087,0)</f>
        <v>0</v>
      </c>
      <c r="BF1087" s="194">
        <f>IF(N1087="snížená",J1087,0)</f>
        <v>0</v>
      </c>
      <c r="BG1087" s="194">
        <f>IF(N1087="zákl. přenesená",J1087,0)</f>
        <v>0</v>
      </c>
      <c r="BH1087" s="194">
        <f>IF(N1087="sníž. přenesená",J1087,0)</f>
        <v>0</v>
      </c>
      <c r="BI1087" s="194">
        <f>IF(N1087="nulová",J1087,0)</f>
        <v>0</v>
      </c>
      <c r="BJ1087" s="19" t="s">
        <v>84</v>
      </c>
      <c r="BK1087" s="194">
        <f>ROUND(I1087*H1087,2)</f>
        <v>0</v>
      </c>
      <c r="BL1087" s="19" t="s">
        <v>330</v>
      </c>
      <c r="BM1087" s="193" t="s">
        <v>3087</v>
      </c>
    </row>
    <row r="1088" spans="1:65" s="2" customFormat="1" ht="29.25">
      <c r="A1088" s="36"/>
      <c r="B1088" s="37"/>
      <c r="C1088" s="38"/>
      <c r="D1088" s="195" t="s">
        <v>332</v>
      </c>
      <c r="E1088" s="38"/>
      <c r="F1088" s="196" t="s">
        <v>1218</v>
      </c>
      <c r="G1088" s="38"/>
      <c r="H1088" s="38"/>
      <c r="I1088" s="197"/>
      <c r="J1088" s="38"/>
      <c r="K1088" s="38"/>
      <c r="L1088" s="41"/>
      <c r="M1088" s="198"/>
      <c r="N1088" s="199"/>
      <c r="O1088" s="66"/>
      <c r="P1088" s="66"/>
      <c r="Q1088" s="66"/>
      <c r="R1088" s="66"/>
      <c r="S1088" s="66"/>
      <c r="T1088" s="67"/>
      <c r="U1088" s="36"/>
      <c r="V1088" s="36"/>
      <c r="W1088" s="36"/>
      <c r="X1088" s="36"/>
      <c r="Y1088" s="36"/>
      <c r="Z1088" s="36"/>
      <c r="AA1088" s="36"/>
      <c r="AB1088" s="36"/>
      <c r="AC1088" s="36"/>
      <c r="AD1088" s="36"/>
      <c r="AE1088" s="36"/>
      <c r="AT1088" s="19" t="s">
        <v>332</v>
      </c>
      <c r="AU1088" s="19" t="s">
        <v>87</v>
      </c>
    </row>
    <row r="1089" spans="1:65" s="2" customFormat="1" ht="97.5">
      <c r="A1089" s="36"/>
      <c r="B1089" s="37"/>
      <c r="C1089" s="38"/>
      <c r="D1089" s="195" t="s">
        <v>334</v>
      </c>
      <c r="E1089" s="38"/>
      <c r="F1089" s="200" t="s">
        <v>1198</v>
      </c>
      <c r="G1089" s="38"/>
      <c r="H1089" s="38"/>
      <c r="I1089" s="197"/>
      <c r="J1089" s="38"/>
      <c r="K1089" s="38"/>
      <c r="L1089" s="41"/>
      <c r="M1089" s="198"/>
      <c r="N1089" s="199"/>
      <c r="O1089" s="66"/>
      <c r="P1089" s="66"/>
      <c r="Q1089" s="66"/>
      <c r="R1089" s="66"/>
      <c r="S1089" s="66"/>
      <c r="T1089" s="67"/>
      <c r="U1089" s="36"/>
      <c r="V1089" s="36"/>
      <c r="W1089" s="36"/>
      <c r="X1089" s="36"/>
      <c r="Y1089" s="36"/>
      <c r="Z1089" s="36"/>
      <c r="AA1089" s="36"/>
      <c r="AB1089" s="36"/>
      <c r="AC1089" s="36"/>
      <c r="AD1089" s="36"/>
      <c r="AE1089" s="36"/>
      <c r="AT1089" s="19" t="s">
        <v>334</v>
      </c>
      <c r="AU1089" s="19" t="s">
        <v>87</v>
      </c>
    </row>
    <row r="1090" spans="1:65" s="15" customFormat="1" ht="11.25">
      <c r="B1090" s="223"/>
      <c r="C1090" s="224"/>
      <c r="D1090" s="195" t="s">
        <v>336</v>
      </c>
      <c r="E1090" s="225" t="s">
        <v>19</v>
      </c>
      <c r="F1090" s="226" t="s">
        <v>3088</v>
      </c>
      <c r="G1090" s="224"/>
      <c r="H1090" s="225" t="s">
        <v>19</v>
      </c>
      <c r="I1090" s="227"/>
      <c r="J1090" s="224"/>
      <c r="K1090" s="224"/>
      <c r="L1090" s="228"/>
      <c r="M1090" s="229"/>
      <c r="N1090" s="230"/>
      <c r="O1090" s="230"/>
      <c r="P1090" s="230"/>
      <c r="Q1090" s="230"/>
      <c r="R1090" s="230"/>
      <c r="S1090" s="230"/>
      <c r="T1090" s="231"/>
      <c r="AT1090" s="232" t="s">
        <v>336</v>
      </c>
      <c r="AU1090" s="232" t="s">
        <v>87</v>
      </c>
      <c r="AV1090" s="15" t="s">
        <v>84</v>
      </c>
      <c r="AW1090" s="15" t="s">
        <v>37</v>
      </c>
      <c r="AX1090" s="15" t="s">
        <v>76</v>
      </c>
      <c r="AY1090" s="232" t="s">
        <v>324</v>
      </c>
    </row>
    <row r="1091" spans="1:65" s="13" customFormat="1" ht="11.25">
      <c r="B1091" s="201"/>
      <c r="C1091" s="202"/>
      <c r="D1091" s="195" t="s">
        <v>336</v>
      </c>
      <c r="E1091" s="203" t="s">
        <v>19</v>
      </c>
      <c r="F1091" s="204" t="s">
        <v>3089</v>
      </c>
      <c r="G1091" s="202"/>
      <c r="H1091" s="205">
        <v>0.34899999999999998</v>
      </c>
      <c r="I1091" s="206"/>
      <c r="J1091" s="202"/>
      <c r="K1091" s="202"/>
      <c r="L1091" s="207"/>
      <c r="M1091" s="208"/>
      <c r="N1091" s="209"/>
      <c r="O1091" s="209"/>
      <c r="P1091" s="209"/>
      <c r="Q1091" s="209"/>
      <c r="R1091" s="209"/>
      <c r="S1091" s="209"/>
      <c r="T1091" s="210"/>
      <c r="AT1091" s="211" t="s">
        <v>336</v>
      </c>
      <c r="AU1091" s="211" t="s">
        <v>87</v>
      </c>
      <c r="AV1091" s="13" t="s">
        <v>87</v>
      </c>
      <c r="AW1091" s="13" t="s">
        <v>37</v>
      </c>
      <c r="AX1091" s="13" t="s">
        <v>84</v>
      </c>
      <c r="AY1091" s="211" t="s">
        <v>324</v>
      </c>
    </row>
    <row r="1092" spans="1:65" s="12" customFormat="1" ht="22.9" customHeight="1">
      <c r="B1092" s="166"/>
      <c r="C1092" s="167"/>
      <c r="D1092" s="168" t="s">
        <v>75</v>
      </c>
      <c r="E1092" s="180" t="s">
        <v>330</v>
      </c>
      <c r="F1092" s="180" t="s">
        <v>1227</v>
      </c>
      <c r="G1092" s="167"/>
      <c r="H1092" s="167"/>
      <c r="I1092" s="170"/>
      <c r="J1092" s="181">
        <f>BK1092</f>
        <v>0</v>
      </c>
      <c r="K1092" s="167"/>
      <c r="L1092" s="172"/>
      <c r="M1092" s="173"/>
      <c r="N1092" s="174"/>
      <c r="O1092" s="174"/>
      <c r="P1092" s="175">
        <f>SUM(P1093:P1142)</f>
        <v>0</v>
      </c>
      <c r="Q1092" s="174"/>
      <c r="R1092" s="175">
        <f>SUM(R1093:R1142)</f>
        <v>179.6852322</v>
      </c>
      <c r="S1092" s="174"/>
      <c r="T1092" s="176">
        <f>SUM(T1093:T1142)</f>
        <v>0</v>
      </c>
      <c r="AR1092" s="177" t="s">
        <v>84</v>
      </c>
      <c r="AT1092" s="178" t="s">
        <v>75</v>
      </c>
      <c r="AU1092" s="178" t="s">
        <v>84</v>
      </c>
      <c r="AY1092" s="177" t="s">
        <v>324</v>
      </c>
      <c r="BK1092" s="179">
        <f>SUM(BK1093:BK1142)</f>
        <v>0</v>
      </c>
    </row>
    <row r="1093" spans="1:65" s="2" customFormat="1" ht="14.45" customHeight="1">
      <c r="A1093" s="36"/>
      <c r="B1093" s="37"/>
      <c r="C1093" s="182" t="s">
        <v>1534</v>
      </c>
      <c r="D1093" s="182" t="s">
        <v>326</v>
      </c>
      <c r="E1093" s="183" t="s">
        <v>1229</v>
      </c>
      <c r="F1093" s="184" t="s">
        <v>3090</v>
      </c>
      <c r="G1093" s="185" t="s">
        <v>135</v>
      </c>
      <c r="H1093" s="186">
        <v>103</v>
      </c>
      <c r="I1093" s="187"/>
      <c r="J1093" s="188">
        <f>ROUND(I1093*H1093,2)</f>
        <v>0</v>
      </c>
      <c r="K1093" s="184" t="s">
        <v>19</v>
      </c>
      <c r="L1093" s="41"/>
      <c r="M1093" s="189" t="s">
        <v>19</v>
      </c>
      <c r="N1093" s="190" t="s">
        <v>47</v>
      </c>
      <c r="O1093" s="66"/>
      <c r="P1093" s="191">
        <f>O1093*H1093</f>
        <v>0</v>
      </c>
      <c r="Q1093" s="191">
        <v>0</v>
      </c>
      <c r="R1093" s="191">
        <f>Q1093*H1093</f>
        <v>0</v>
      </c>
      <c r="S1093" s="191">
        <v>0</v>
      </c>
      <c r="T1093" s="192">
        <f>S1093*H1093</f>
        <v>0</v>
      </c>
      <c r="U1093" s="36"/>
      <c r="V1093" s="36"/>
      <c r="W1093" s="36"/>
      <c r="X1093" s="36"/>
      <c r="Y1093" s="36"/>
      <c r="Z1093" s="36"/>
      <c r="AA1093" s="36"/>
      <c r="AB1093" s="36"/>
      <c r="AC1093" s="36"/>
      <c r="AD1093" s="36"/>
      <c r="AE1093" s="36"/>
      <c r="AR1093" s="193" t="s">
        <v>330</v>
      </c>
      <c r="AT1093" s="193" t="s">
        <v>326</v>
      </c>
      <c r="AU1093" s="193" t="s">
        <v>87</v>
      </c>
      <c r="AY1093" s="19" t="s">
        <v>324</v>
      </c>
      <c r="BE1093" s="194">
        <f>IF(N1093="základní",J1093,0)</f>
        <v>0</v>
      </c>
      <c r="BF1093" s="194">
        <f>IF(N1093="snížená",J1093,0)</f>
        <v>0</v>
      </c>
      <c r="BG1093" s="194">
        <f>IF(N1093="zákl. přenesená",J1093,0)</f>
        <v>0</v>
      </c>
      <c r="BH1093" s="194">
        <f>IF(N1093="sníž. přenesená",J1093,0)</f>
        <v>0</v>
      </c>
      <c r="BI1093" s="194">
        <f>IF(N1093="nulová",J1093,0)</f>
        <v>0</v>
      </c>
      <c r="BJ1093" s="19" t="s">
        <v>84</v>
      </c>
      <c r="BK1093" s="194">
        <f>ROUND(I1093*H1093,2)</f>
        <v>0</v>
      </c>
      <c r="BL1093" s="19" t="s">
        <v>330</v>
      </c>
      <c r="BM1093" s="193" t="s">
        <v>3091</v>
      </c>
    </row>
    <row r="1094" spans="1:65" s="2" customFormat="1" ht="11.25">
      <c r="A1094" s="36"/>
      <c r="B1094" s="37"/>
      <c r="C1094" s="38"/>
      <c r="D1094" s="195" t="s">
        <v>332</v>
      </c>
      <c r="E1094" s="38"/>
      <c r="F1094" s="196" t="s">
        <v>3090</v>
      </c>
      <c r="G1094" s="38"/>
      <c r="H1094" s="38"/>
      <c r="I1094" s="197"/>
      <c r="J1094" s="38"/>
      <c r="K1094" s="38"/>
      <c r="L1094" s="41"/>
      <c r="M1094" s="198"/>
      <c r="N1094" s="199"/>
      <c r="O1094" s="66"/>
      <c r="P1094" s="66"/>
      <c r="Q1094" s="66"/>
      <c r="R1094" s="66"/>
      <c r="S1094" s="66"/>
      <c r="T1094" s="67"/>
      <c r="U1094" s="36"/>
      <c r="V1094" s="36"/>
      <c r="W1094" s="36"/>
      <c r="X1094" s="36"/>
      <c r="Y1094" s="36"/>
      <c r="Z1094" s="36"/>
      <c r="AA1094" s="36"/>
      <c r="AB1094" s="36"/>
      <c r="AC1094" s="36"/>
      <c r="AD1094" s="36"/>
      <c r="AE1094" s="36"/>
      <c r="AT1094" s="19" t="s">
        <v>332</v>
      </c>
      <c r="AU1094" s="19" t="s">
        <v>87</v>
      </c>
    </row>
    <row r="1095" spans="1:65" s="2" customFormat="1" ht="107.25">
      <c r="A1095" s="36"/>
      <c r="B1095" s="37"/>
      <c r="C1095" s="38"/>
      <c r="D1095" s="195" t="s">
        <v>334</v>
      </c>
      <c r="E1095" s="38"/>
      <c r="F1095" s="200" t="s">
        <v>1233</v>
      </c>
      <c r="G1095" s="38"/>
      <c r="H1095" s="38"/>
      <c r="I1095" s="197"/>
      <c r="J1095" s="38"/>
      <c r="K1095" s="38"/>
      <c r="L1095" s="41"/>
      <c r="M1095" s="198"/>
      <c r="N1095" s="199"/>
      <c r="O1095" s="66"/>
      <c r="P1095" s="66"/>
      <c r="Q1095" s="66"/>
      <c r="R1095" s="66"/>
      <c r="S1095" s="66"/>
      <c r="T1095" s="67"/>
      <c r="U1095" s="36"/>
      <c r="V1095" s="36"/>
      <c r="W1095" s="36"/>
      <c r="X1095" s="36"/>
      <c r="Y1095" s="36"/>
      <c r="Z1095" s="36"/>
      <c r="AA1095" s="36"/>
      <c r="AB1095" s="36"/>
      <c r="AC1095" s="36"/>
      <c r="AD1095" s="36"/>
      <c r="AE1095" s="36"/>
      <c r="AT1095" s="19" t="s">
        <v>334</v>
      </c>
      <c r="AU1095" s="19" t="s">
        <v>87</v>
      </c>
    </row>
    <row r="1096" spans="1:65" s="2" customFormat="1" ht="19.5">
      <c r="A1096" s="36"/>
      <c r="B1096" s="37"/>
      <c r="C1096" s="38"/>
      <c r="D1096" s="195" t="s">
        <v>727</v>
      </c>
      <c r="E1096" s="38"/>
      <c r="F1096" s="200" t="s">
        <v>1081</v>
      </c>
      <c r="G1096" s="38"/>
      <c r="H1096" s="38"/>
      <c r="I1096" s="197"/>
      <c r="J1096" s="38"/>
      <c r="K1096" s="38"/>
      <c r="L1096" s="41"/>
      <c r="M1096" s="198"/>
      <c r="N1096" s="199"/>
      <c r="O1096" s="66"/>
      <c r="P1096" s="66"/>
      <c r="Q1096" s="66"/>
      <c r="R1096" s="66"/>
      <c r="S1096" s="66"/>
      <c r="T1096" s="67"/>
      <c r="U1096" s="36"/>
      <c r="V1096" s="36"/>
      <c r="W1096" s="36"/>
      <c r="X1096" s="36"/>
      <c r="Y1096" s="36"/>
      <c r="Z1096" s="36"/>
      <c r="AA1096" s="36"/>
      <c r="AB1096" s="36"/>
      <c r="AC1096" s="36"/>
      <c r="AD1096" s="36"/>
      <c r="AE1096" s="36"/>
      <c r="AT1096" s="19" t="s">
        <v>727</v>
      </c>
      <c r="AU1096" s="19" t="s">
        <v>87</v>
      </c>
    </row>
    <row r="1097" spans="1:65" s="13" customFormat="1" ht="11.25">
      <c r="B1097" s="201"/>
      <c r="C1097" s="202"/>
      <c r="D1097" s="195" t="s">
        <v>336</v>
      </c>
      <c r="E1097" s="203" t="s">
        <v>19</v>
      </c>
      <c r="F1097" s="204" t="s">
        <v>2169</v>
      </c>
      <c r="G1097" s="202"/>
      <c r="H1097" s="205">
        <v>103</v>
      </c>
      <c r="I1097" s="206"/>
      <c r="J1097" s="202"/>
      <c r="K1097" s="202"/>
      <c r="L1097" s="207"/>
      <c r="M1097" s="208"/>
      <c r="N1097" s="209"/>
      <c r="O1097" s="209"/>
      <c r="P1097" s="209"/>
      <c r="Q1097" s="209"/>
      <c r="R1097" s="209"/>
      <c r="S1097" s="209"/>
      <c r="T1097" s="210"/>
      <c r="AT1097" s="211" t="s">
        <v>336</v>
      </c>
      <c r="AU1097" s="211" t="s">
        <v>87</v>
      </c>
      <c r="AV1097" s="13" t="s">
        <v>87</v>
      </c>
      <c r="AW1097" s="13" t="s">
        <v>37</v>
      </c>
      <c r="AX1097" s="13" t="s">
        <v>84</v>
      </c>
      <c r="AY1097" s="211" t="s">
        <v>324</v>
      </c>
    </row>
    <row r="1098" spans="1:65" s="2" customFormat="1" ht="14.45" customHeight="1">
      <c r="A1098" s="36"/>
      <c r="B1098" s="37"/>
      <c r="C1098" s="182" t="s">
        <v>1540</v>
      </c>
      <c r="D1098" s="182" t="s">
        <v>326</v>
      </c>
      <c r="E1098" s="183" t="s">
        <v>3092</v>
      </c>
      <c r="F1098" s="184" t="s">
        <v>3093</v>
      </c>
      <c r="G1098" s="185" t="s">
        <v>152</v>
      </c>
      <c r="H1098" s="186">
        <v>4.718</v>
      </c>
      <c r="I1098" s="187"/>
      <c r="J1098" s="188">
        <f>ROUND(I1098*H1098,2)</f>
        <v>0</v>
      </c>
      <c r="K1098" s="184" t="s">
        <v>329</v>
      </c>
      <c r="L1098" s="41"/>
      <c r="M1098" s="189" t="s">
        <v>19</v>
      </c>
      <c r="N1098" s="190" t="s">
        <v>47</v>
      </c>
      <c r="O1098" s="66"/>
      <c r="P1098" s="191">
        <f>O1098*H1098</f>
        <v>0</v>
      </c>
      <c r="Q1098" s="191">
        <v>2.25</v>
      </c>
      <c r="R1098" s="191">
        <f>Q1098*H1098</f>
        <v>10.615500000000001</v>
      </c>
      <c r="S1098" s="191">
        <v>0</v>
      </c>
      <c r="T1098" s="192">
        <f>S1098*H1098</f>
        <v>0</v>
      </c>
      <c r="U1098" s="36"/>
      <c r="V1098" s="36"/>
      <c r="W1098" s="36"/>
      <c r="X1098" s="36"/>
      <c r="Y1098" s="36"/>
      <c r="Z1098" s="36"/>
      <c r="AA1098" s="36"/>
      <c r="AB1098" s="36"/>
      <c r="AC1098" s="36"/>
      <c r="AD1098" s="36"/>
      <c r="AE1098" s="36"/>
      <c r="AR1098" s="193" t="s">
        <v>330</v>
      </c>
      <c r="AT1098" s="193" t="s">
        <v>326</v>
      </c>
      <c r="AU1098" s="193" t="s">
        <v>87</v>
      </c>
      <c r="AY1098" s="19" t="s">
        <v>324</v>
      </c>
      <c r="BE1098" s="194">
        <f>IF(N1098="základní",J1098,0)</f>
        <v>0</v>
      </c>
      <c r="BF1098" s="194">
        <f>IF(N1098="snížená",J1098,0)</f>
        <v>0</v>
      </c>
      <c r="BG1098" s="194">
        <f>IF(N1098="zákl. přenesená",J1098,0)</f>
        <v>0</v>
      </c>
      <c r="BH1098" s="194">
        <f>IF(N1098="sníž. přenesená",J1098,0)</f>
        <v>0</v>
      </c>
      <c r="BI1098" s="194">
        <f>IF(N1098="nulová",J1098,0)</f>
        <v>0</v>
      </c>
      <c r="BJ1098" s="19" t="s">
        <v>84</v>
      </c>
      <c r="BK1098" s="194">
        <f>ROUND(I1098*H1098,2)</f>
        <v>0</v>
      </c>
      <c r="BL1098" s="19" t="s">
        <v>330</v>
      </c>
      <c r="BM1098" s="193" t="s">
        <v>3094</v>
      </c>
    </row>
    <row r="1099" spans="1:65" s="2" customFormat="1" ht="11.25">
      <c r="A1099" s="36"/>
      <c r="B1099" s="37"/>
      <c r="C1099" s="38"/>
      <c r="D1099" s="195" t="s">
        <v>332</v>
      </c>
      <c r="E1099" s="38"/>
      <c r="F1099" s="196" t="s">
        <v>3095</v>
      </c>
      <c r="G1099" s="38"/>
      <c r="H1099" s="38"/>
      <c r="I1099" s="197"/>
      <c r="J1099" s="38"/>
      <c r="K1099" s="38"/>
      <c r="L1099" s="41"/>
      <c r="M1099" s="198"/>
      <c r="N1099" s="199"/>
      <c r="O1099" s="66"/>
      <c r="P1099" s="66"/>
      <c r="Q1099" s="66"/>
      <c r="R1099" s="66"/>
      <c r="S1099" s="66"/>
      <c r="T1099" s="67"/>
      <c r="U1099" s="36"/>
      <c r="V1099" s="36"/>
      <c r="W1099" s="36"/>
      <c r="X1099" s="36"/>
      <c r="Y1099" s="36"/>
      <c r="Z1099" s="36"/>
      <c r="AA1099" s="36"/>
      <c r="AB1099" s="36"/>
      <c r="AC1099" s="36"/>
      <c r="AD1099" s="36"/>
      <c r="AE1099" s="36"/>
      <c r="AT1099" s="19" t="s">
        <v>332</v>
      </c>
      <c r="AU1099" s="19" t="s">
        <v>87</v>
      </c>
    </row>
    <row r="1100" spans="1:65" s="2" customFormat="1" ht="87.75">
      <c r="A1100" s="36"/>
      <c r="B1100" s="37"/>
      <c r="C1100" s="38"/>
      <c r="D1100" s="195" t="s">
        <v>334</v>
      </c>
      <c r="E1100" s="38"/>
      <c r="F1100" s="200" t="s">
        <v>3096</v>
      </c>
      <c r="G1100" s="38"/>
      <c r="H1100" s="38"/>
      <c r="I1100" s="197"/>
      <c r="J1100" s="38"/>
      <c r="K1100" s="38"/>
      <c r="L1100" s="41"/>
      <c r="M1100" s="198"/>
      <c r="N1100" s="199"/>
      <c r="O1100" s="66"/>
      <c r="P1100" s="66"/>
      <c r="Q1100" s="66"/>
      <c r="R1100" s="66"/>
      <c r="S1100" s="66"/>
      <c r="T1100" s="67"/>
      <c r="U1100" s="36"/>
      <c r="V1100" s="36"/>
      <c r="W1100" s="36"/>
      <c r="X1100" s="36"/>
      <c r="Y1100" s="36"/>
      <c r="Z1100" s="36"/>
      <c r="AA1100" s="36"/>
      <c r="AB1100" s="36"/>
      <c r="AC1100" s="36"/>
      <c r="AD1100" s="36"/>
      <c r="AE1100" s="36"/>
      <c r="AT1100" s="19" t="s">
        <v>334</v>
      </c>
      <c r="AU1100" s="19" t="s">
        <v>87</v>
      </c>
    </row>
    <row r="1101" spans="1:65" s="15" customFormat="1" ht="11.25">
      <c r="B1101" s="223"/>
      <c r="C1101" s="224"/>
      <c r="D1101" s="195" t="s">
        <v>336</v>
      </c>
      <c r="E1101" s="225" t="s">
        <v>19</v>
      </c>
      <c r="F1101" s="226" t="s">
        <v>3097</v>
      </c>
      <c r="G1101" s="224"/>
      <c r="H1101" s="225" t="s">
        <v>19</v>
      </c>
      <c r="I1101" s="227"/>
      <c r="J1101" s="224"/>
      <c r="K1101" s="224"/>
      <c r="L1101" s="228"/>
      <c r="M1101" s="229"/>
      <c r="N1101" s="230"/>
      <c r="O1101" s="230"/>
      <c r="P1101" s="230"/>
      <c r="Q1101" s="230"/>
      <c r="R1101" s="230"/>
      <c r="S1101" s="230"/>
      <c r="T1101" s="231"/>
      <c r="AT1101" s="232" t="s">
        <v>336</v>
      </c>
      <c r="AU1101" s="232" t="s">
        <v>87</v>
      </c>
      <c r="AV1101" s="15" t="s">
        <v>84</v>
      </c>
      <c r="AW1101" s="15" t="s">
        <v>37</v>
      </c>
      <c r="AX1101" s="15" t="s">
        <v>76</v>
      </c>
      <c r="AY1101" s="232" t="s">
        <v>324</v>
      </c>
    </row>
    <row r="1102" spans="1:65" s="13" customFormat="1" ht="11.25">
      <c r="B1102" s="201"/>
      <c r="C1102" s="202"/>
      <c r="D1102" s="195" t="s">
        <v>336</v>
      </c>
      <c r="E1102" s="203" t="s">
        <v>19</v>
      </c>
      <c r="F1102" s="204" t="s">
        <v>3098</v>
      </c>
      <c r="G1102" s="202"/>
      <c r="H1102" s="205">
        <v>1.008</v>
      </c>
      <c r="I1102" s="206"/>
      <c r="J1102" s="202"/>
      <c r="K1102" s="202"/>
      <c r="L1102" s="207"/>
      <c r="M1102" s="208"/>
      <c r="N1102" s="209"/>
      <c r="O1102" s="209"/>
      <c r="P1102" s="209"/>
      <c r="Q1102" s="209"/>
      <c r="R1102" s="209"/>
      <c r="S1102" s="209"/>
      <c r="T1102" s="210"/>
      <c r="AT1102" s="211" t="s">
        <v>336</v>
      </c>
      <c r="AU1102" s="211" t="s">
        <v>87</v>
      </c>
      <c r="AV1102" s="13" t="s">
        <v>87</v>
      </c>
      <c r="AW1102" s="13" t="s">
        <v>37</v>
      </c>
      <c r="AX1102" s="13" t="s">
        <v>76</v>
      </c>
      <c r="AY1102" s="211" t="s">
        <v>324</v>
      </c>
    </row>
    <row r="1103" spans="1:65" s="13" customFormat="1" ht="11.25">
      <c r="B1103" s="201"/>
      <c r="C1103" s="202"/>
      <c r="D1103" s="195" t="s">
        <v>336</v>
      </c>
      <c r="E1103" s="203" t="s">
        <v>19</v>
      </c>
      <c r="F1103" s="204" t="s">
        <v>3099</v>
      </c>
      <c r="G1103" s="202"/>
      <c r="H1103" s="205">
        <v>3.71</v>
      </c>
      <c r="I1103" s="206"/>
      <c r="J1103" s="202"/>
      <c r="K1103" s="202"/>
      <c r="L1103" s="207"/>
      <c r="M1103" s="208"/>
      <c r="N1103" s="209"/>
      <c r="O1103" s="209"/>
      <c r="P1103" s="209"/>
      <c r="Q1103" s="209"/>
      <c r="R1103" s="209"/>
      <c r="S1103" s="209"/>
      <c r="T1103" s="210"/>
      <c r="AT1103" s="211" t="s">
        <v>336</v>
      </c>
      <c r="AU1103" s="211" t="s">
        <v>87</v>
      </c>
      <c r="AV1103" s="13" t="s">
        <v>87</v>
      </c>
      <c r="AW1103" s="13" t="s">
        <v>37</v>
      </c>
      <c r="AX1103" s="13" t="s">
        <v>76</v>
      </c>
      <c r="AY1103" s="211" t="s">
        <v>324</v>
      </c>
    </row>
    <row r="1104" spans="1:65" s="14" customFormat="1" ht="11.25">
      <c r="B1104" s="212"/>
      <c r="C1104" s="213"/>
      <c r="D1104" s="195" t="s">
        <v>336</v>
      </c>
      <c r="E1104" s="214" t="s">
        <v>19</v>
      </c>
      <c r="F1104" s="215" t="s">
        <v>349</v>
      </c>
      <c r="G1104" s="213"/>
      <c r="H1104" s="216">
        <v>4.718</v>
      </c>
      <c r="I1104" s="217"/>
      <c r="J1104" s="213"/>
      <c r="K1104" s="213"/>
      <c r="L1104" s="218"/>
      <c r="M1104" s="219"/>
      <c r="N1104" s="220"/>
      <c r="O1104" s="220"/>
      <c r="P1104" s="220"/>
      <c r="Q1104" s="220"/>
      <c r="R1104" s="220"/>
      <c r="S1104" s="220"/>
      <c r="T1104" s="221"/>
      <c r="AT1104" s="222" t="s">
        <v>336</v>
      </c>
      <c r="AU1104" s="222" t="s">
        <v>87</v>
      </c>
      <c r="AV1104" s="14" t="s">
        <v>330</v>
      </c>
      <c r="AW1104" s="14" t="s">
        <v>37</v>
      </c>
      <c r="AX1104" s="14" t="s">
        <v>84</v>
      </c>
      <c r="AY1104" s="222" t="s">
        <v>324</v>
      </c>
    </row>
    <row r="1105" spans="1:65" s="2" customFormat="1" ht="14.45" customHeight="1">
      <c r="A1105" s="36"/>
      <c r="B1105" s="37"/>
      <c r="C1105" s="182" t="s">
        <v>1547</v>
      </c>
      <c r="D1105" s="182" t="s">
        <v>326</v>
      </c>
      <c r="E1105" s="183" t="s">
        <v>3100</v>
      </c>
      <c r="F1105" s="184" t="s">
        <v>3101</v>
      </c>
      <c r="G1105" s="185" t="s">
        <v>152</v>
      </c>
      <c r="H1105" s="186">
        <v>8.5500000000000007</v>
      </c>
      <c r="I1105" s="187"/>
      <c r="J1105" s="188">
        <f>ROUND(I1105*H1105,2)</f>
        <v>0</v>
      </c>
      <c r="K1105" s="184" t="s">
        <v>329</v>
      </c>
      <c r="L1105" s="41"/>
      <c r="M1105" s="189" t="s">
        <v>19</v>
      </c>
      <c r="N1105" s="190" t="s">
        <v>47</v>
      </c>
      <c r="O1105" s="66"/>
      <c r="P1105" s="191">
        <f>O1105*H1105</f>
        <v>0</v>
      </c>
      <c r="Q1105" s="191">
        <v>1.7535000000000001</v>
      </c>
      <c r="R1105" s="191">
        <f>Q1105*H1105</f>
        <v>14.992425000000003</v>
      </c>
      <c r="S1105" s="191">
        <v>0</v>
      </c>
      <c r="T1105" s="192">
        <f>S1105*H1105</f>
        <v>0</v>
      </c>
      <c r="U1105" s="36"/>
      <c r="V1105" s="36"/>
      <c r="W1105" s="36"/>
      <c r="X1105" s="36"/>
      <c r="Y1105" s="36"/>
      <c r="Z1105" s="36"/>
      <c r="AA1105" s="36"/>
      <c r="AB1105" s="36"/>
      <c r="AC1105" s="36"/>
      <c r="AD1105" s="36"/>
      <c r="AE1105" s="36"/>
      <c r="AR1105" s="193" t="s">
        <v>330</v>
      </c>
      <c r="AT1105" s="193" t="s">
        <v>326</v>
      </c>
      <c r="AU1105" s="193" t="s">
        <v>87</v>
      </c>
      <c r="AY1105" s="19" t="s">
        <v>324</v>
      </c>
      <c r="BE1105" s="194">
        <f>IF(N1105="základní",J1105,0)</f>
        <v>0</v>
      </c>
      <c r="BF1105" s="194">
        <f>IF(N1105="snížená",J1105,0)</f>
        <v>0</v>
      </c>
      <c r="BG1105" s="194">
        <f>IF(N1105="zákl. přenesená",J1105,0)</f>
        <v>0</v>
      </c>
      <c r="BH1105" s="194">
        <f>IF(N1105="sníž. přenesená",J1105,0)</f>
        <v>0</v>
      </c>
      <c r="BI1105" s="194">
        <f>IF(N1105="nulová",J1105,0)</f>
        <v>0</v>
      </c>
      <c r="BJ1105" s="19" t="s">
        <v>84</v>
      </c>
      <c r="BK1105" s="194">
        <f>ROUND(I1105*H1105,2)</f>
        <v>0</v>
      </c>
      <c r="BL1105" s="19" t="s">
        <v>330</v>
      </c>
      <c r="BM1105" s="193" t="s">
        <v>3102</v>
      </c>
    </row>
    <row r="1106" spans="1:65" s="2" customFormat="1" ht="11.25">
      <c r="A1106" s="36"/>
      <c r="B1106" s="37"/>
      <c r="C1106" s="38"/>
      <c r="D1106" s="195" t="s">
        <v>332</v>
      </c>
      <c r="E1106" s="38"/>
      <c r="F1106" s="196" t="s">
        <v>3103</v>
      </c>
      <c r="G1106" s="38"/>
      <c r="H1106" s="38"/>
      <c r="I1106" s="197"/>
      <c r="J1106" s="38"/>
      <c r="K1106" s="38"/>
      <c r="L1106" s="41"/>
      <c r="M1106" s="198"/>
      <c r="N1106" s="199"/>
      <c r="O1106" s="66"/>
      <c r="P1106" s="66"/>
      <c r="Q1106" s="66"/>
      <c r="R1106" s="66"/>
      <c r="S1106" s="66"/>
      <c r="T1106" s="67"/>
      <c r="U1106" s="36"/>
      <c r="V1106" s="36"/>
      <c r="W1106" s="36"/>
      <c r="X1106" s="36"/>
      <c r="Y1106" s="36"/>
      <c r="Z1106" s="36"/>
      <c r="AA1106" s="36"/>
      <c r="AB1106" s="36"/>
      <c r="AC1106" s="36"/>
      <c r="AD1106" s="36"/>
      <c r="AE1106" s="36"/>
      <c r="AT1106" s="19" t="s">
        <v>332</v>
      </c>
      <c r="AU1106" s="19" t="s">
        <v>87</v>
      </c>
    </row>
    <row r="1107" spans="1:65" s="2" customFormat="1" ht="87.75">
      <c r="A1107" s="36"/>
      <c r="B1107" s="37"/>
      <c r="C1107" s="38"/>
      <c r="D1107" s="195" t="s">
        <v>334</v>
      </c>
      <c r="E1107" s="38"/>
      <c r="F1107" s="200" t="s">
        <v>3096</v>
      </c>
      <c r="G1107" s="38"/>
      <c r="H1107" s="38"/>
      <c r="I1107" s="197"/>
      <c r="J1107" s="38"/>
      <c r="K1107" s="38"/>
      <c r="L1107" s="41"/>
      <c r="M1107" s="198"/>
      <c r="N1107" s="199"/>
      <c r="O1107" s="66"/>
      <c r="P1107" s="66"/>
      <c r="Q1107" s="66"/>
      <c r="R1107" s="66"/>
      <c r="S1107" s="66"/>
      <c r="T1107" s="67"/>
      <c r="U1107" s="36"/>
      <c r="V1107" s="36"/>
      <c r="W1107" s="36"/>
      <c r="X1107" s="36"/>
      <c r="Y1107" s="36"/>
      <c r="Z1107" s="36"/>
      <c r="AA1107" s="36"/>
      <c r="AB1107" s="36"/>
      <c r="AC1107" s="36"/>
      <c r="AD1107" s="36"/>
      <c r="AE1107" s="36"/>
      <c r="AT1107" s="19" t="s">
        <v>334</v>
      </c>
      <c r="AU1107" s="19" t="s">
        <v>87</v>
      </c>
    </row>
    <row r="1108" spans="1:65" s="15" customFormat="1" ht="11.25">
      <c r="B1108" s="223"/>
      <c r="C1108" s="224"/>
      <c r="D1108" s="195" t="s">
        <v>336</v>
      </c>
      <c r="E1108" s="225" t="s">
        <v>19</v>
      </c>
      <c r="F1108" s="226" t="s">
        <v>3104</v>
      </c>
      <c r="G1108" s="224"/>
      <c r="H1108" s="225" t="s">
        <v>19</v>
      </c>
      <c r="I1108" s="227"/>
      <c r="J1108" s="224"/>
      <c r="K1108" s="224"/>
      <c r="L1108" s="228"/>
      <c r="M1108" s="229"/>
      <c r="N1108" s="230"/>
      <c r="O1108" s="230"/>
      <c r="P1108" s="230"/>
      <c r="Q1108" s="230"/>
      <c r="R1108" s="230"/>
      <c r="S1108" s="230"/>
      <c r="T1108" s="231"/>
      <c r="AT1108" s="232" t="s">
        <v>336</v>
      </c>
      <c r="AU1108" s="232" t="s">
        <v>87</v>
      </c>
      <c r="AV1108" s="15" t="s">
        <v>84</v>
      </c>
      <c r="AW1108" s="15" t="s">
        <v>37</v>
      </c>
      <c r="AX1108" s="15" t="s">
        <v>76</v>
      </c>
      <c r="AY1108" s="232" t="s">
        <v>324</v>
      </c>
    </row>
    <row r="1109" spans="1:65" s="15" customFormat="1" ht="11.25">
      <c r="B1109" s="223"/>
      <c r="C1109" s="224"/>
      <c r="D1109" s="195" t="s">
        <v>336</v>
      </c>
      <c r="E1109" s="225" t="s">
        <v>19</v>
      </c>
      <c r="F1109" s="226" t="s">
        <v>2455</v>
      </c>
      <c r="G1109" s="224"/>
      <c r="H1109" s="225" t="s">
        <v>19</v>
      </c>
      <c r="I1109" s="227"/>
      <c r="J1109" s="224"/>
      <c r="K1109" s="224"/>
      <c r="L1109" s="228"/>
      <c r="M1109" s="229"/>
      <c r="N1109" s="230"/>
      <c r="O1109" s="230"/>
      <c r="P1109" s="230"/>
      <c r="Q1109" s="230"/>
      <c r="R1109" s="230"/>
      <c r="S1109" s="230"/>
      <c r="T1109" s="231"/>
      <c r="AT1109" s="232" t="s">
        <v>336</v>
      </c>
      <c r="AU1109" s="232" t="s">
        <v>87</v>
      </c>
      <c r="AV1109" s="15" t="s">
        <v>84</v>
      </c>
      <c r="AW1109" s="15" t="s">
        <v>37</v>
      </c>
      <c r="AX1109" s="15" t="s">
        <v>76</v>
      </c>
      <c r="AY1109" s="232" t="s">
        <v>324</v>
      </c>
    </row>
    <row r="1110" spans="1:65" s="13" customFormat="1" ht="11.25">
      <c r="B1110" s="201"/>
      <c r="C1110" s="202"/>
      <c r="D1110" s="195" t="s">
        <v>336</v>
      </c>
      <c r="E1110" s="203" t="s">
        <v>19</v>
      </c>
      <c r="F1110" s="204" t="s">
        <v>3105</v>
      </c>
      <c r="G1110" s="202"/>
      <c r="H1110" s="205">
        <v>8.5500000000000007</v>
      </c>
      <c r="I1110" s="206"/>
      <c r="J1110" s="202"/>
      <c r="K1110" s="202"/>
      <c r="L1110" s="207"/>
      <c r="M1110" s="208"/>
      <c r="N1110" s="209"/>
      <c r="O1110" s="209"/>
      <c r="P1110" s="209"/>
      <c r="Q1110" s="209"/>
      <c r="R1110" s="209"/>
      <c r="S1110" s="209"/>
      <c r="T1110" s="210"/>
      <c r="AT1110" s="211" t="s">
        <v>336</v>
      </c>
      <c r="AU1110" s="211" t="s">
        <v>87</v>
      </c>
      <c r="AV1110" s="13" t="s">
        <v>87</v>
      </c>
      <c r="AW1110" s="13" t="s">
        <v>37</v>
      </c>
      <c r="AX1110" s="13" t="s">
        <v>84</v>
      </c>
      <c r="AY1110" s="211" t="s">
        <v>324</v>
      </c>
    </row>
    <row r="1111" spans="1:65" s="2" customFormat="1" ht="14.45" customHeight="1">
      <c r="A1111" s="36"/>
      <c r="B1111" s="37"/>
      <c r="C1111" s="182" t="s">
        <v>1552</v>
      </c>
      <c r="D1111" s="182" t="s">
        <v>326</v>
      </c>
      <c r="E1111" s="183" t="s">
        <v>3106</v>
      </c>
      <c r="F1111" s="184" t="s">
        <v>3107</v>
      </c>
      <c r="G1111" s="185" t="s">
        <v>135</v>
      </c>
      <c r="H1111" s="186">
        <v>67</v>
      </c>
      <c r="I1111" s="187"/>
      <c r="J1111" s="188">
        <f>ROUND(I1111*H1111,2)</f>
        <v>0</v>
      </c>
      <c r="K1111" s="184" t="s">
        <v>329</v>
      </c>
      <c r="L1111" s="41"/>
      <c r="M1111" s="189" t="s">
        <v>19</v>
      </c>
      <c r="N1111" s="190" t="s">
        <v>47</v>
      </c>
      <c r="O1111" s="66"/>
      <c r="P1111" s="191">
        <f>O1111*H1111</f>
        <v>0</v>
      </c>
      <c r="Q1111" s="191">
        <v>2.7999999999999998E-4</v>
      </c>
      <c r="R1111" s="191">
        <f>Q1111*H1111</f>
        <v>1.8759999999999999E-2</v>
      </c>
      <c r="S1111" s="191">
        <v>0</v>
      </c>
      <c r="T1111" s="192">
        <f>S1111*H1111</f>
        <v>0</v>
      </c>
      <c r="U1111" s="36"/>
      <c r="V1111" s="36"/>
      <c r="W1111" s="36"/>
      <c r="X1111" s="36"/>
      <c r="Y1111" s="36"/>
      <c r="Z1111" s="36"/>
      <c r="AA1111" s="36"/>
      <c r="AB1111" s="36"/>
      <c r="AC1111" s="36"/>
      <c r="AD1111" s="36"/>
      <c r="AE1111" s="36"/>
      <c r="AR1111" s="193" t="s">
        <v>330</v>
      </c>
      <c r="AT1111" s="193" t="s">
        <v>326</v>
      </c>
      <c r="AU1111" s="193" t="s">
        <v>87</v>
      </c>
      <c r="AY1111" s="19" t="s">
        <v>324</v>
      </c>
      <c r="BE1111" s="194">
        <f>IF(N1111="základní",J1111,0)</f>
        <v>0</v>
      </c>
      <c r="BF1111" s="194">
        <f>IF(N1111="snížená",J1111,0)</f>
        <v>0</v>
      </c>
      <c r="BG1111" s="194">
        <f>IF(N1111="zákl. přenesená",J1111,0)</f>
        <v>0</v>
      </c>
      <c r="BH1111" s="194">
        <f>IF(N1111="sníž. přenesená",J1111,0)</f>
        <v>0</v>
      </c>
      <c r="BI1111" s="194">
        <f>IF(N1111="nulová",J1111,0)</f>
        <v>0</v>
      </c>
      <c r="BJ1111" s="19" t="s">
        <v>84</v>
      </c>
      <c r="BK1111" s="194">
        <f>ROUND(I1111*H1111,2)</f>
        <v>0</v>
      </c>
      <c r="BL1111" s="19" t="s">
        <v>330</v>
      </c>
      <c r="BM1111" s="193" t="s">
        <v>3108</v>
      </c>
    </row>
    <row r="1112" spans="1:65" s="2" customFormat="1" ht="19.5">
      <c r="A1112" s="36"/>
      <c r="B1112" s="37"/>
      <c r="C1112" s="38"/>
      <c r="D1112" s="195" t="s">
        <v>332</v>
      </c>
      <c r="E1112" s="38"/>
      <c r="F1112" s="196" t="s">
        <v>3109</v>
      </c>
      <c r="G1112" s="38"/>
      <c r="H1112" s="38"/>
      <c r="I1112" s="197"/>
      <c r="J1112" s="38"/>
      <c r="K1112" s="38"/>
      <c r="L1112" s="41"/>
      <c r="M1112" s="198"/>
      <c r="N1112" s="199"/>
      <c r="O1112" s="66"/>
      <c r="P1112" s="66"/>
      <c r="Q1112" s="66"/>
      <c r="R1112" s="66"/>
      <c r="S1112" s="66"/>
      <c r="T1112" s="67"/>
      <c r="U1112" s="36"/>
      <c r="V1112" s="36"/>
      <c r="W1112" s="36"/>
      <c r="X1112" s="36"/>
      <c r="Y1112" s="36"/>
      <c r="Z1112" s="36"/>
      <c r="AA1112" s="36"/>
      <c r="AB1112" s="36"/>
      <c r="AC1112" s="36"/>
      <c r="AD1112" s="36"/>
      <c r="AE1112" s="36"/>
      <c r="AT1112" s="19" t="s">
        <v>332</v>
      </c>
      <c r="AU1112" s="19" t="s">
        <v>87</v>
      </c>
    </row>
    <row r="1113" spans="1:65" s="2" customFormat="1" ht="87.75">
      <c r="A1113" s="36"/>
      <c r="B1113" s="37"/>
      <c r="C1113" s="38"/>
      <c r="D1113" s="195" t="s">
        <v>334</v>
      </c>
      <c r="E1113" s="38"/>
      <c r="F1113" s="200" t="s">
        <v>3110</v>
      </c>
      <c r="G1113" s="38"/>
      <c r="H1113" s="38"/>
      <c r="I1113" s="197"/>
      <c r="J1113" s="38"/>
      <c r="K1113" s="38"/>
      <c r="L1113" s="41"/>
      <c r="M1113" s="198"/>
      <c r="N1113" s="199"/>
      <c r="O1113" s="66"/>
      <c r="P1113" s="66"/>
      <c r="Q1113" s="66"/>
      <c r="R1113" s="66"/>
      <c r="S1113" s="66"/>
      <c r="T1113" s="67"/>
      <c r="U1113" s="36"/>
      <c r="V1113" s="36"/>
      <c r="W1113" s="36"/>
      <c r="X1113" s="36"/>
      <c r="Y1113" s="36"/>
      <c r="Z1113" s="36"/>
      <c r="AA1113" s="36"/>
      <c r="AB1113" s="36"/>
      <c r="AC1113" s="36"/>
      <c r="AD1113" s="36"/>
      <c r="AE1113" s="36"/>
      <c r="AT1113" s="19" t="s">
        <v>334</v>
      </c>
      <c r="AU1113" s="19" t="s">
        <v>87</v>
      </c>
    </row>
    <row r="1114" spans="1:65" s="15" customFormat="1" ht="11.25">
      <c r="B1114" s="223"/>
      <c r="C1114" s="224"/>
      <c r="D1114" s="195" t="s">
        <v>336</v>
      </c>
      <c r="E1114" s="225" t="s">
        <v>19</v>
      </c>
      <c r="F1114" s="226" t="s">
        <v>3111</v>
      </c>
      <c r="G1114" s="224"/>
      <c r="H1114" s="225" t="s">
        <v>19</v>
      </c>
      <c r="I1114" s="227"/>
      <c r="J1114" s="224"/>
      <c r="K1114" s="224"/>
      <c r="L1114" s="228"/>
      <c r="M1114" s="229"/>
      <c r="N1114" s="230"/>
      <c r="O1114" s="230"/>
      <c r="P1114" s="230"/>
      <c r="Q1114" s="230"/>
      <c r="R1114" s="230"/>
      <c r="S1114" s="230"/>
      <c r="T1114" s="231"/>
      <c r="AT1114" s="232" t="s">
        <v>336</v>
      </c>
      <c r="AU1114" s="232" t="s">
        <v>87</v>
      </c>
      <c r="AV1114" s="15" t="s">
        <v>84</v>
      </c>
      <c r="AW1114" s="15" t="s">
        <v>37</v>
      </c>
      <c r="AX1114" s="15" t="s">
        <v>76</v>
      </c>
      <c r="AY1114" s="232" t="s">
        <v>324</v>
      </c>
    </row>
    <row r="1115" spans="1:65" s="13" customFormat="1" ht="11.25">
      <c r="B1115" s="201"/>
      <c r="C1115" s="202"/>
      <c r="D1115" s="195" t="s">
        <v>336</v>
      </c>
      <c r="E1115" s="203" t="s">
        <v>2174</v>
      </c>
      <c r="F1115" s="204" t="s">
        <v>3112</v>
      </c>
      <c r="G1115" s="202"/>
      <c r="H1115" s="205">
        <v>67</v>
      </c>
      <c r="I1115" s="206"/>
      <c r="J1115" s="202"/>
      <c r="K1115" s="202"/>
      <c r="L1115" s="207"/>
      <c r="M1115" s="208"/>
      <c r="N1115" s="209"/>
      <c r="O1115" s="209"/>
      <c r="P1115" s="209"/>
      <c r="Q1115" s="209"/>
      <c r="R1115" s="209"/>
      <c r="S1115" s="209"/>
      <c r="T1115" s="210"/>
      <c r="AT1115" s="211" t="s">
        <v>336</v>
      </c>
      <c r="AU1115" s="211" t="s">
        <v>87</v>
      </c>
      <c r="AV1115" s="13" t="s">
        <v>87</v>
      </c>
      <c r="AW1115" s="13" t="s">
        <v>37</v>
      </c>
      <c r="AX1115" s="13" t="s">
        <v>84</v>
      </c>
      <c r="AY1115" s="211" t="s">
        <v>324</v>
      </c>
    </row>
    <row r="1116" spans="1:65" s="2" customFormat="1" ht="14.45" customHeight="1">
      <c r="A1116" s="36"/>
      <c r="B1116" s="37"/>
      <c r="C1116" s="244" t="s">
        <v>1564</v>
      </c>
      <c r="D1116" s="244" t="s">
        <v>588</v>
      </c>
      <c r="E1116" s="245" t="s">
        <v>842</v>
      </c>
      <c r="F1116" s="246" t="s">
        <v>843</v>
      </c>
      <c r="G1116" s="247" t="s">
        <v>135</v>
      </c>
      <c r="H1116" s="248">
        <v>77.05</v>
      </c>
      <c r="I1116" s="249"/>
      <c r="J1116" s="250">
        <f>ROUND(I1116*H1116,2)</f>
        <v>0</v>
      </c>
      <c r="K1116" s="246" t="s">
        <v>329</v>
      </c>
      <c r="L1116" s="251"/>
      <c r="M1116" s="252" t="s">
        <v>19</v>
      </c>
      <c r="N1116" s="253" t="s">
        <v>47</v>
      </c>
      <c r="O1116" s="66"/>
      <c r="P1116" s="191">
        <f>O1116*H1116</f>
        <v>0</v>
      </c>
      <c r="Q1116" s="191">
        <v>5.9999999999999995E-4</v>
      </c>
      <c r="R1116" s="191">
        <f>Q1116*H1116</f>
        <v>4.6229999999999993E-2</v>
      </c>
      <c r="S1116" s="191">
        <v>0</v>
      </c>
      <c r="T1116" s="192">
        <f>S1116*H1116</f>
        <v>0</v>
      </c>
      <c r="U1116" s="36"/>
      <c r="V1116" s="36"/>
      <c r="W1116" s="36"/>
      <c r="X1116" s="36"/>
      <c r="Y1116" s="36"/>
      <c r="Z1116" s="36"/>
      <c r="AA1116" s="36"/>
      <c r="AB1116" s="36"/>
      <c r="AC1116" s="36"/>
      <c r="AD1116" s="36"/>
      <c r="AE1116" s="36"/>
      <c r="AR1116" s="193" t="s">
        <v>378</v>
      </c>
      <c r="AT1116" s="193" t="s">
        <v>588</v>
      </c>
      <c r="AU1116" s="193" t="s">
        <v>87</v>
      </c>
      <c r="AY1116" s="19" t="s">
        <v>324</v>
      </c>
      <c r="BE1116" s="194">
        <f>IF(N1116="základní",J1116,0)</f>
        <v>0</v>
      </c>
      <c r="BF1116" s="194">
        <f>IF(N1116="snížená",J1116,0)</f>
        <v>0</v>
      </c>
      <c r="BG1116" s="194">
        <f>IF(N1116="zákl. přenesená",J1116,0)</f>
        <v>0</v>
      </c>
      <c r="BH1116" s="194">
        <f>IF(N1116="sníž. přenesená",J1116,0)</f>
        <v>0</v>
      </c>
      <c r="BI1116" s="194">
        <f>IF(N1116="nulová",J1116,0)</f>
        <v>0</v>
      </c>
      <c r="BJ1116" s="19" t="s">
        <v>84</v>
      </c>
      <c r="BK1116" s="194">
        <f>ROUND(I1116*H1116,2)</f>
        <v>0</v>
      </c>
      <c r="BL1116" s="19" t="s">
        <v>330</v>
      </c>
      <c r="BM1116" s="193" t="s">
        <v>3113</v>
      </c>
    </row>
    <row r="1117" spans="1:65" s="2" customFormat="1" ht="11.25">
      <c r="A1117" s="36"/>
      <c r="B1117" s="37"/>
      <c r="C1117" s="38"/>
      <c r="D1117" s="195" t="s">
        <v>332</v>
      </c>
      <c r="E1117" s="38"/>
      <c r="F1117" s="196" t="s">
        <v>843</v>
      </c>
      <c r="G1117" s="38"/>
      <c r="H1117" s="38"/>
      <c r="I1117" s="197"/>
      <c r="J1117" s="38"/>
      <c r="K1117" s="38"/>
      <c r="L1117" s="41"/>
      <c r="M1117" s="198"/>
      <c r="N1117" s="199"/>
      <c r="O1117" s="66"/>
      <c r="P1117" s="66"/>
      <c r="Q1117" s="66"/>
      <c r="R1117" s="66"/>
      <c r="S1117" s="66"/>
      <c r="T1117" s="67"/>
      <c r="U1117" s="36"/>
      <c r="V1117" s="36"/>
      <c r="W1117" s="36"/>
      <c r="X1117" s="36"/>
      <c r="Y1117" s="36"/>
      <c r="Z1117" s="36"/>
      <c r="AA1117" s="36"/>
      <c r="AB1117" s="36"/>
      <c r="AC1117" s="36"/>
      <c r="AD1117" s="36"/>
      <c r="AE1117" s="36"/>
      <c r="AT1117" s="19" t="s">
        <v>332</v>
      </c>
      <c r="AU1117" s="19" t="s">
        <v>87</v>
      </c>
    </row>
    <row r="1118" spans="1:65" s="13" customFormat="1" ht="11.25">
      <c r="B1118" s="201"/>
      <c r="C1118" s="202"/>
      <c r="D1118" s="195" t="s">
        <v>336</v>
      </c>
      <c r="E1118" s="203" t="s">
        <v>19</v>
      </c>
      <c r="F1118" s="204" t="s">
        <v>3114</v>
      </c>
      <c r="G1118" s="202"/>
      <c r="H1118" s="205">
        <v>77.05</v>
      </c>
      <c r="I1118" s="206"/>
      <c r="J1118" s="202"/>
      <c r="K1118" s="202"/>
      <c r="L1118" s="207"/>
      <c r="M1118" s="208"/>
      <c r="N1118" s="209"/>
      <c r="O1118" s="209"/>
      <c r="P1118" s="209"/>
      <c r="Q1118" s="209"/>
      <c r="R1118" s="209"/>
      <c r="S1118" s="209"/>
      <c r="T1118" s="210"/>
      <c r="AT1118" s="211" t="s">
        <v>336</v>
      </c>
      <c r="AU1118" s="211" t="s">
        <v>87</v>
      </c>
      <c r="AV1118" s="13" t="s">
        <v>87</v>
      </c>
      <c r="AW1118" s="13" t="s">
        <v>37</v>
      </c>
      <c r="AX1118" s="13" t="s">
        <v>84</v>
      </c>
      <c r="AY1118" s="211" t="s">
        <v>324</v>
      </c>
    </row>
    <row r="1119" spans="1:65" s="2" customFormat="1" ht="14.45" customHeight="1">
      <c r="A1119" s="36"/>
      <c r="B1119" s="37"/>
      <c r="C1119" s="182" t="s">
        <v>1570</v>
      </c>
      <c r="D1119" s="182" t="s">
        <v>326</v>
      </c>
      <c r="E1119" s="183" t="s">
        <v>1285</v>
      </c>
      <c r="F1119" s="184" t="s">
        <v>1286</v>
      </c>
      <c r="G1119" s="185" t="s">
        <v>152</v>
      </c>
      <c r="H1119" s="186">
        <v>23.59</v>
      </c>
      <c r="I1119" s="187"/>
      <c r="J1119" s="188">
        <f>ROUND(I1119*H1119,2)</f>
        <v>0</v>
      </c>
      <c r="K1119" s="184" t="s">
        <v>329</v>
      </c>
      <c r="L1119" s="41"/>
      <c r="M1119" s="189" t="s">
        <v>19</v>
      </c>
      <c r="N1119" s="190" t="s">
        <v>47</v>
      </c>
      <c r="O1119" s="66"/>
      <c r="P1119" s="191">
        <f>O1119*H1119</f>
        <v>0</v>
      </c>
      <c r="Q1119" s="191">
        <v>2.4340799999999998</v>
      </c>
      <c r="R1119" s="191">
        <f>Q1119*H1119</f>
        <v>57.419947199999996</v>
      </c>
      <c r="S1119" s="191">
        <v>0</v>
      </c>
      <c r="T1119" s="192">
        <f>S1119*H1119</f>
        <v>0</v>
      </c>
      <c r="U1119" s="36"/>
      <c r="V1119" s="36"/>
      <c r="W1119" s="36"/>
      <c r="X1119" s="36"/>
      <c r="Y1119" s="36"/>
      <c r="Z1119" s="36"/>
      <c r="AA1119" s="36"/>
      <c r="AB1119" s="36"/>
      <c r="AC1119" s="36"/>
      <c r="AD1119" s="36"/>
      <c r="AE1119" s="36"/>
      <c r="AR1119" s="193" t="s">
        <v>330</v>
      </c>
      <c r="AT1119" s="193" t="s">
        <v>326</v>
      </c>
      <c r="AU1119" s="193" t="s">
        <v>87</v>
      </c>
      <c r="AY1119" s="19" t="s">
        <v>324</v>
      </c>
      <c r="BE1119" s="194">
        <f>IF(N1119="základní",J1119,0)</f>
        <v>0</v>
      </c>
      <c r="BF1119" s="194">
        <f>IF(N1119="snížená",J1119,0)</f>
        <v>0</v>
      </c>
      <c r="BG1119" s="194">
        <f>IF(N1119="zákl. přenesená",J1119,0)</f>
        <v>0</v>
      </c>
      <c r="BH1119" s="194">
        <f>IF(N1119="sníž. přenesená",J1119,0)</f>
        <v>0</v>
      </c>
      <c r="BI1119" s="194">
        <f>IF(N1119="nulová",J1119,0)</f>
        <v>0</v>
      </c>
      <c r="BJ1119" s="19" t="s">
        <v>84</v>
      </c>
      <c r="BK1119" s="194">
        <f>ROUND(I1119*H1119,2)</f>
        <v>0</v>
      </c>
      <c r="BL1119" s="19" t="s">
        <v>330</v>
      </c>
      <c r="BM1119" s="193" t="s">
        <v>3115</v>
      </c>
    </row>
    <row r="1120" spans="1:65" s="2" customFormat="1" ht="11.25">
      <c r="A1120" s="36"/>
      <c r="B1120" s="37"/>
      <c r="C1120" s="38"/>
      <c r="D1120" s="195" t="s">
        <v>332</v>
      </c>
      <c r="E1120" s="38"/>
      <c r="F1120" s="196" t="s">
        <v>1288</v>
      </c>
      <c r="G1120" s="38"/>
      <c r="H1120" s="38"/>
      <c r="I1120" s="197"/>
      <c r="J1120" s="38"/>
      <c r="K1120" s="38"/>
      <c r="L1120" s="41"/>
      <c r="M1120" s="198"/>
      <c r="N1120" s="199"/>
      <c r="O1120" s="66"/>
      <c r="P1120" s="66"/>
      <c r="Q1120" s="66"/>
      <c r="R1120" s="66"/>
      <c r="S1120" s="66"/>
      <c r="T1120" s="67"/>
      <c r="U1120" s="36"/>
      <c r="V1120" s="36"/>
      <c r="W1120" s="36"/>
      <c r="X1120" s="36"/>
      <c r="Y1120" s="36"/>
      <c r="Z1120" s="36"/>
      <c r="AA1120" s="36"/>
      <c r="AB1120" s="36"/>
      <c r="AC1120" s="36"/>
      <c r="AD1120" s="36"/>
      <c r="AE1120" s="36"/>
      <c r="AT1120" s="19" t="s">
        <v>332</v>
      </c>
      <c r="AU1120" s="19" t="s">
        <v>87</v>
      </c>
    </row>
    <row r="1121" spans="1:65" s="2" customFormat="1" ht="87.75">
      <c r="A1121" s="36"/>
      <c r="B1121" s="37"/>
      <c r="C1121" s="38"/>
      <c r="D1121" s="195" t="s">
        <v>334</v>
      </c>
      <c r="E1121" s="38"/>
      <c r="F1121" s="200" t="s">
        <v>1289</v>
      </c>
      <c r="G1121" s="38"/>
      <c r="H1121" s="38"/>
      <c r="I1121" s="197"/>
      <c r="J1121" s="38"/>
      <c r="K1121" s="38"/>
      <c r="L1121" s="41"/>
      <c r="M1121" s="198"/>
      <c r="N1121" s="199"/>
      <c r="O1121" s="66"/>
      <c r="P1121" s="66"/>
      <c r="Q1121" s="66"/>
      <c r="R1121" s="66"/>
      <c r="S1121" s="66"/>
      <c r="T1121" s="67"/>
      <c r="U1121" s="36"/>
      <c r="V1121" s="36"/>
      <c r="W1121" s="36"/>
      <c r="X1121" s="36"/>
      <c r="Y1121" s="36"/>
      <c r="Z1121" s="36"/>
      <c r="AA1121" s="36"/>
      <c r="AB1121" s="36"/>
      <c r="AC1121" s="36"/>
      <c r="AD1121" s="36"/>
      <c r="AE1121" s="36"/>
      <c r="AT1121" s="19" t="s">
        <v>334</v>
      </c>
      <c r="AU1121" s="19" t="s">
        <v>87</v>
      </c>
    </row>
    <row r="1122" spans="1:65" s="15" customFormat="1" ht="11.25">
      <c r="B1122" s="223"/>
      <c r="C1122" s="224"/>
      <c r="D1122" s="195" t="s">
        <v>336</v>
      </c>
      <c r="E1122" s="225" t="s">
        <v>19</v>
      </c>
      <c r="F1122" s="226" t="s">
        <v>3116</v>
      </c>
      <c r="G1122" s="224"/>
      <c r="H1122" s="225" t="s">
        <v>19</v>
      </c>
      <c r="I1122" s="227"/>
      <c r="J1122" s="224"/>
      <c r="K1122" s="224"/>
      <c r="L1122" s="228"/>
      <c r="M1122" s="229"/>
      <c r="N1122" s="230"/>
      <c r="O1122" s="230"/>
      <c r="P1122" s="230"/>
      <c r="Q1122" s="230"/>
      <c r="R1122" s="230"/>
      <c r="S1122" s="230"/>
      <c r="T1122" s="231"/>
      <c r="AT1122" s="232" t="s">
        <v>336</v>
      </c>
      <c r="AU1122" s="232" t="s">
        <v>87</v>
      </c>
      <c r="AV1122" s="15" t="s">
        <v>84</v>
      </c>
      <c r="AW1122" s="15" t="s">
        <v>37</v>
      </c>
      <c r="AX1122" s="15" t="s">
        <v>76</v>
      </c>
      <c r="AY1122" s="232" t="s">
        <v>324</v>
      </c>
    </row>
    <row r="1123" spans="1:65" s="13" customFormat="1" ht="11.25">
      <c r="B1123" s="201"/>
      <c r="C1123" s="202"/>
      <c r="D1123" s="195" t="s">
        <v>336</v>
      </c>
      <c r="E1123" s="203" t="s">
        <v>19</v>
      </c>
      <c r="F1123" s="204" t="s">
        <v>3117</v>
      </c>
      <c r="G1123" s="202"/>
      <c r="H1123" s="205">
        <v>5.04</v>
      </c>
      <c r="I1123" s="206"/>
      <c r="J1123" s="202"/>
      <c r="K1123" s="202"/>
      <c r="L1123" s="207"/>
      <c r="M1123" s="208"/>
      <c r="N1123" s="209"/>
      <c r="O1123" s="209"/>
      <c r="P1123" s="209"/>
      <c r="Q1123" s="209"/>
      <c r="R1123" s="209"/>
      <c r="S1123" s="209"/>
      <c r="T1123" s="210"/>
      <c r="AT1123" s="211" t="s">
        <v>336</v>
      </c>
      <c r="AU1123" s="211" t="s">
        <v>87</v>
      </c>
      <c r="AV1123" s="13" t="s">
        <v>87</v>
      </c>
      <c r="AW1123" s="13" t="s">
        <v>37</v>
      </c>
      <c r="AX1123" s="13" t="s">
        <v>76</v>
      </c>
      <c r="AY1123" s="211" t="s">
        <v>324</v>
      </c>
    </row>
    <row r="1124" spans="1:65" s="13" customFormat="1" ht="11.25">
      <c r="B1124" s="201"/>
      <c r="C1124" s="202"/>
      <c r="D1124" s="195" t="s">
        <v>336</v>
      </c>
      <c r="E1124" s="203" t="s">
        <v>19</v>
      </c>
      <c r="F1124" s="204" t="s">
        <v>3118</v>
      </c>
      <c r="G1124" s="202"/>
      <c r="H1124" s="205">
        <v>18.55</v>
      </c>
      <c r="I1124" s="206"/>
      <c r="J1124" s="202"/>
      <c r="K1124" s="202"/>
      <c r="L1124" s="207"/>
      <c r="M1124" s="208"/>
      <c r="N1124" s="209"/>
      <c r="O1124" s="209"/>
      <c r="P1124" s="209"/>
      <c r="Q1124" s="209"/>
      <c r="R1124" s="209"/>
      <c r="S1124" s="209"/>
      <c r="T1124" s="210"/>
      <c r="AT1124" s="211" t="s">
        <v>336</v>
      </c>
      <c r="AU1124" s="211" t="s">
        <v>87</v>
      </c>
      <c r="AV1124" s="13" t="s">
        <v>87</v>
      </c>
      <c r="AW1124" s="13" t="s">
        <v>37</v>
      </c>
      <c r="AX1124" s="13" t="s">
        <v>76</v>
      </c>
      <c r="AY1124" s="211" t="s">
        <v>324</v>
      </c>
    </row>
    <row r="1125" spans="1:65" s="14" customFormat="1" ht="11.25">
      <c r="B1125" s="212"/>
      <c r="C1125" s="213"/>
      <c r="D1125" s="195" t="s">
        <v>336</v>
      </c>
      <c r="E1125" s="214" t="s">
        <v>19</v>
      </c>
      <c r="F1125" s="215" t="s">
        <v>349</v>
      </c>
      <c r="G1125" s="213"/>
      <c r="H1125" s="216">
        <v>23.59</v>
      </c>
      <c r="I1125" s="217"/>
      <c r="J1125" s="213"/>
      <c r="K1125" s="213"/>
      <c r="L1125" s="218"/>
      <c r="M1125" s="219"/>
      <c r="N1125" s="220"/>
      <c r="O1125" s="220"/>
      <c r="P1125" s="220"/>
      <c r="Q1125" s="220"/>
      <c r="R1125" s="220"/>
      <c r="S1125" s="220"/>
      <c r="T1125" s="221"/>
      <c r="AT1125" s="222" t="s">
        <v>336</v>
      </c>
      <c r="AU1125" s="222" t="s">
        <v>87</v>
      </c>
      <c r="AV1125" s="14" t="s">
        <v>330</v>
      </c>
      <c r="AW1125" s="14" t="s">
        <v>37</v>
      </c>
      <c r="AX1125" s="14" t="s">
        <v>84</v>
      </c>
      <c r="AY1125" s="222" t="s">
        <v>324</v>
      </c>
    </row>
    <row r="1126" spans="1:65" s="2" customFormat="1" ht="14.45" customHeight="1">
      <c r="A1126" s="36"/>
      <c r="B1126" s="37"/>
      <c r="C1126" s="182" t="s">
        <v>1576</v>
      </c>
      <c r="D1126" s="182" t="s">
        <v>326</v>
      </c>
      <c r="E1126" s="183" t="s">
        <v>1293</v>
      </c>
      <c r="F1126" s="184" t="s">
        <v>1294</v>
      </c>
      <c r="G1126" s="185" t="s">
        <v>135</v>
      </c>
      <c r="H1126" s="186">
        <v>47.18</v>
      </c>
      <c r="I1126" s="187"/>
      <c r="J1126" s="188">
        <f>ROUND(I1126*H1126,2)</f>
        <v>0</v>
      </c>
      <c r="K1126" s="184" t="s">
        <v>329</v>
      </c>
      <c r="L1126" s="41"/>
      <c r="M1126" s="189" t="s">
        <v>19</v>
      </c>
      <c r="N1126" s="190" t="s">
        <v>47</v>
      </c>
      <c r="O1126" s="66"/>
      <c r="P1126" s="191">
        <f>O1126*H1126</f>
        <v>0</v>
      </c>
      <c r="Q1126" s="191">
        <v>0</v>
      </c>
      <c r="R1126" s="191">
        <f>Q1126*H1126</f>
        <v>0</v>
      </c>
      <c r="S1126" s="191">
        <v>0</v>
      </c>
      <c r="T1126" s="192">
        <f>S1126*H1126</f>
        <v>0</v>
      </c>
      <c r="U1126" s="36"/>
      <c r="V1126" s="36"/>
      <c r="W1126" s="36"/>
      <c r="X1126" s="36"/>
      <c r="Y1126" s="36"/>
      <c r="Z1126" s="36"/>
      <c r="AA1126" s="36"/>
      <c r="AB1126" s="36"/>
      <c r="AC1126" s="36"/>
      <c r="AD1126" s="36"/>
      <c r="AE1126" s="36"/>
      <c r="AR1126" s="193" t="s">
        <v>330</v>
      </c>
      <c r="AT1126" s="193" t="s">
        <v>326</v>
      </c>
      <c r="AU1126" s="193" t="s">
        <v>87</v>
      </c>
      <c r="AY1126" s="19" t="s">
        <v>324</v>
      </c>
      <c r="BE1126" s="194">
        <f>IF(N1126="základní",J1126,0)</f>
        <v>0</v>
      </c>
      <c r="BF1126" s="194">
        <f>IF(N1126="snížená",J1126,0)</f>
        <v>0</v>
      </c>
      <c r="BG1126" s="194">
        <f>IF(N1126="zákl. přenesená",J1126,0)</f>
        <v>0</v>
      </c>
      <c r="BH1126" s="194">
        <f>IF(N1126="sníž. přenesená",J1126,0)</f>
        <v>0</v>
      </c>
      <c r="BI1126" s="194">
        <f>IF(N1126="nulová",J1126,0)</f>
        <v>0</v>
      </c>
      <c r="BJ1126" s="19" t="s">
        <v>84</v>
      </c>
      <c r="BK1126" s="194">
        <f>ROUND(I1126*H1126,2)</f>
        <v>0</v>
      </c>
      <c r="BL1126" s="19" t="s">
        <v>330</v>
      </c>
      <c r="BM1126" s="193" t="s">
        <v>3119</v>
      </c>
    </row>
    <row r="1127" spans="1:65" s="2" customFormat="1" ht="19.5">
      <c r="A1127" s="36"/>
      <c r="B1127" s="37"/>
      <c r="C1127" s="38"/>
      <c r="D1127" s="195" t="s">
        <v>332</v>
      </c>
      <c r="E1127" s="38"/>
      <c r="F1127" s="196" t="s">
        <v>1296</v>
      </c>
      <c r="G1127" s="38"/>
      <c r="H1127" s="38"/>
      <c r="I1127" s="197"/>
      <c r="J1127" s="38"/>
      <c r="K1127" s="38"/>
      <c r="L1127" s="41"/>
      <c r="M1127" s="198"/>
      <c r="N1127" s="199"/>
      <c r="O1127" s="66"/>
      <c r="P1127" s="66"/>
      <c r="Q1127" s="66"/>
      <c r="R1127" s="66"/>
      <c r="S1127" s="66"/>
      <c r="T1127" s="67"/>
      <c r="U1127" s="36"/>
      <c r="V1127" s="36"/>
      <c r="W1127" s="36"/>
      <c r="X1127" s="36"/>
      <c r="Y1127" s="36"/>
      <c r="Z1127" s="36"/>
      <c r="AA1127" s="36"/>
      <c r="AB1127" s="36"/>
      <c r="AC1127" s="36"/>
      <c r="AD1127" s="36"/>
      <c r="AE1127" s="36"/>
      <c r="AT1127" s="19" t="s">
        <v>332</v>
      </c>
      <c r="AU1127" s="19" t="s">
        <v>87</v>
      </c>
    </row>
    <row r="1128" spans="1:65" s="2" customFormat="1" ht="87.75">
      <c r="A1128" s="36"/>
      <c r="B1128" s="37"/>
      <c r="C1128" s="38"/>
      <c r="D1128" s="195" t="s">
        <v>334</v>
      </c>
      <c r="E1128" s="38"/>
      <c r="F1128" s="200" t="s">
        <v>1289</v>
      </c>
      <c r="G1128" s="38"/>
      <c r="H1128" s="38"/>
      <c r="I1128" s="197"/>
      <c r="J1128" s="38"/>
      <c r="K1128" s="38"/>
      <c r="L1128" s="41"/>
      <c r="M1128" s="198"/>
      <c r="N1128" s="199"/>
      <c r="O1128" s="66"/>
      <c r="P1128" s="66"/>
      <c r="Q1128" s="66"/>
      <c r="R1128" s="66"/>
      <c r="S1128" s="66"/>
      <c r="T1128" s="67"/>
      <c r="U1128" s="36"/>
      <c r="V1128" s="36"/>
      <c r="W1128" s="36"/>
      <c r="X1128" s="36"/>
      <c r="Y1128" s="36"/>
      <c r="Z1128" s="36"/>
      <c r="AA1128" s="36"/>
      <c r="AB1128" s="36"/>
      <c r="AC1128" s="36"/>
      <c r="AD1128" s="36"/>
      <c r="AE1128" s="36"/>
      <c r="AT1128" s="19" t="s">
        <v>334</v>
      </c>
      <c r="AU1128" s="19" t="s">
        <v>87</v>
      </c>
    </row>
    <row r="1129" spans="1:65" s="15" customFormat="1" ht="11.25">
      <c r="B1129" s="223"/>
      <c r="C1129" s="224"/>
      <c r="D1129" s="195" t="s">
        <v>336</v>
      </c>
      <c r="E1129" s="225" t="s">
        <v>19</v>
      </c>
      <c r="F1129" s="226" t="s">
        <v>3116</v>
      </c>
      <c r="G1129" s="224"/>
      <c r="H1129" s="225" t="s">
        <v>19</v>
      </c>
      <c r="I1129" s="227"/>
      <c r="J1129" s="224"/>
      <c r="K1129" s="224"/>
      <c r="L1129" s="228"/>
      <c r="M1129" s="229"/>
      <c r="N1129" s="230"/>
      <c r="O1129" s="230"/>
      <c r="P1129" s="230"/>
      <c r="Q1129" s="230"/>
      <c r="R1129" s="230"/>
      <c r="S1129" s="230"/>
      <c r="T1129" s="231"/>
      <c r="AT1129" s="232" t="s">
        <v>336</v>
      </c>
      <c r="AU1129" s="232" t="s">
        <v>87</v>
      </c>
      <c r="AV1129" s="15" t="s">
        <v>84</v>
      </c>
      <c r="AW1129" s="15" t="s">
        <v>37</v>
      </c>
      <c r="AX1129" s="15" t="s">
        <v>76</v>
      </c>
      <c r="AY1129" s="232" t="s">
        <v>324</v>
      </c>
    </row>
    <row r="1130" spans="1:65" s="13" customFormat="1" ht="11.25">
      <c r="B1130" s="201"/>
      <c r="C1130" s="202"/>
      <c r="D1130" s="195" t="s">
        <v>336</v>
      </c>
      <c r="E1130" s="203" t="s">
        <v>19</v>
      </c>
      <c r="F1130" s="204" t="s">
        <v>3120</v>
      </c>
      <c r="G1130" s="202"/>
      <c r="H1130" s="205">
        <v>10.08</v>
      </c>
      <c r="I1130" s="206"/>
      <c r="J1130" s="202"/>
      <c r="K1130" s="202"/>
      <c r="L1130" s="207"/>
      <c r="M1130" s="208"/>
      <c r="N1130" s="209"/>
      <c r="O1130" s="209"/>
      <c r="P1130" s="209"/>
      <c r="Q1130" s="209"/>
      <c r="R1130" s="209"/>
      <c r="S1130" s="209"/>
      <c r="T1130" s="210"/>
      <c r="AT1130" s="211" t="s">
        <v>336</v>
      </c>
      <c r="AU1130" s="211" t="s">
        <v>87</v>
      </c>
      <c r="AV1130" s="13" t="s">
        <v>87</v>
      </c>
      <c r="AW1130" s="13" t="s">
        <v>37</v>
      </c>
      <c r="AX1130" s="13" t="s">
        <v>76</v>
      </c>
      <c r="AY1130" s="211" t="s">
        <v>324</v>
      </c>
    </row>
    <row r="1131" spans="1:65" s="13" customFormat="1" ht="11.25">
      <c r="B1131" s="201"/>
      <c r="C1131" s="202"/>
      <c r="D1131" s="195" t="s">
        <v>336</v>
      </c>
      <c r="E1131" s="203" t="s">
        <v>19</v>
      </c>
      <c r="F1131" s="204" t="s">
        <v>3121</v>
      </c>
      <c r="G1131" s="202"/>
      <c r="H1131" s="205">
        <v>37.1</v>
      </c>
      <c r="I1131" s="206"/>
      <c r="J1131" s="202"/>
      <c r="K1131" s="202"/>
      <c r="L1131" s="207"/>
      <c r="M1131" s="208"/>
      <c r="N1131" s="209"/>
      <c r="O1131" s="209"/>
      <c r="P1131" s="209"/>
      <c r="Q1131" s="209"/>
      <c r="R1131" s="209"/>
      <c r="S1131" s="209"/>
      <c r="T1131" s="210"/>
      <c r="AT1131" s="211" t="s">
        <v>336</v>
      </c>
      <c r="AU1131" s="211" t="s">
        <v>87</v>
      </c>
      <c r="AV1131" s="13" t="s">
        <v>87</v>
      </c>
      <c r="AW1131" s="13" t="s">
        <v>37</v>
      </c>
      <c r="AX1131" s="13" t="s">
        <v>76</v>
      </c>
      <c r="AY1131" s="211" t="s">
        <v>324</v>
      </c>
    </row>
    <row r="1132" spans="1:65" s="14" customFormat="1" ht="11.25">
      <c r="B1132" s="212"/>
      <c r="C1132" s="213"/>
      <c r="D1132" s="195" t="s">
        <v>336</v>
      </c>
      <c r="E1132" s="214" t="s">
        <v>19</v>
      </c>
      <c r="F1132" s="215" t="s">
        <v>349</v>
      </c>
      <c r="G1132" s="213"/>
      <c r="H1132" s="216">
        <v>47.18</v>
      </c>
      <c r="I1132" s="217"/>
      <c r="J1132" s="213"/>
      <c r="K1132" s="213"/>
      <c r="L1132" s="218"/>
      <c r="M1132" s="219"/>
      <c r="N1132" s="220"/>
      <c r="O1132" s="220"/>
      <c r="P1132" s="220"/>
      <c r="Q1132" s="220"/>
      <c r="R1132" s="220"/>
      <c r="S1132" s="220"/>
      <c r="T1132" s="221"/>
      <c r="AT1132" s="222" t="s">
        <v>336</v>
      </c>
      <c r="AU1132" s="222" t="s">
        <v>87</v>
      </c>
      <c r="AV1132" s="14" t="s">
        <v>330</v>
      </c>
      <c r="AW1132" s="14" t="s">
        <v>37</v>
      </c>
      <c r="AX1132" s="14" t="s">
        <v>84</v>
      </c>
      <c r="AY1132" s="222" t="s">
        <v>324</v>
      </c>
    </row>
    <row r="1133" spans="1:65" s="2" customFormat="1" ht="24.2" customHeight="1">
      <c r="A1133" s="36"/>
      <c r="B1133" s="37"/>
      <c r="C1133" s="182" t="s">
        <v>1582</v>
      </c>
      <c r="D1133" s="182" t="s">
        <v>326</v>
      </c>
      <c r="E1133" s="183" t="s">
        <v>3122</v>
      </c>
      <c r="F1133" s="184" t="s">
        <v>3123</v>
      </c>
      <c r="G1133" s="185" t="s">
        <v>152</v>
      </c>
      <c r="H1133" s="186">
        <v>0.75</v>
      </c>
      <c r="I1133" s="187"/>
      <c r="J1133" s="188">
        <f>ROUND(I1133*H1133,2)</f>
        <v>0</v>
      </c>
      <c r="K1133" s="184" t="s">
        <v>19</v>
      </c>
      <c r="L1133" s="41"/>
      <c r="M1133" s="189" t="s">
        <v>19</v>
      </c>
      <c r="N1133" s="190" t="s">
        <v>47</v>
      </c>
      <c r="O1133" s="66"/>
      <c r="P1133" s="191">
        <f>O1133*H1133</f>
        <v>0</v>
      </c>
      <c r="Q1133" s="191">
        <v>0</v>
      </c>
      <c r="R1133" s="191">
        <f>Q1133*H1133</f>
        <v>0</v>
      </c>
      <c r="S1133" s="191">
        <v>0</v>
      </c>
      <c r="T1133" s="192">
        <f>S1133*H1133</f>
        <v>0</v>
      </c>
      <c r="U1133" s="36"/>
      <c r="V1133" s="36"/>
      <c r="W1133" s="36"/>
      <c r="X1133" s="36"/>
      <c r="Y1133" s="36"/>
      <c r="Z1133" s="36"/>
      <c r="AA1133" s="36"/>
      <c r="AB1133" s="36"/>
      <c r="AC1133" s="36"/>
      <c r="AD1133" s="36"/>
      <c r="AE1133" s="36"/>
      <c r="AR1133" s="193" t="s">
        <v>330</v>
      </c>
      <c r="AT1133" s="193" t="s">
        <v>326</v>
      </c>
      <c r="AU1133" s="193" t="s">
        <v>87</v>
      </c>
      <c r="AY1133" s="19" t="s">
        <v>324</v>
      </c>
      <c r="BE1133" s="194">
        <f>IF(N1133="základní",J1133,0)</f>
        <v>0</v>
      </c>
      <c r="BF1133" s="194">
        <f>IF(N1133="snížená",J1133,0)</f>
        <v>0</v>
      </c>
      <c r="BG1133" s="194">
        <f>IF(N1133="zákl. přenesená",J1133,0)</f>
        <v>0</v>
      </c>
      <c r="BH1133" s="194">
        <f>IF(N1133="sníž. přenesená",J1133,0)</f>
        <v>0</v>
      </c>
      <c r="BI1133" s="194">
        <f>IF(N1133="nulová",J1133,0)</f>
        <v>0</v>
      </c>
      <c r="BJ1133" s="19" t="s">
        <v>84</v>
      </c>
      <c r="BK1133" s="194">
        <f>ROUND(I1133*H1133,2)</f>
        <v>0</v>
      </c>
      <c r="BL1133" s="19" t="s">
        <v>330</v>
      </c>
      <c r="BM1133" s="193" t="s">
        <v>3124</v>
      </c>
    </row>
    <row r="1134" spans="1:65" s="2" customFormat="1" ht="29.25">
      <c r="A1134" s="36"/>
      <c r="B1134" s="37"/>
      <c r="C1134" s="38"/>
      <c r="D1134" s="195" t="s">
        <v>332</v>
      </c>
      <c r="E1134" s="38"/>
      <c r="F1134" s="196" t="s">
        <v>3125</v>
      </c>
      <c r="G1134" s="38"/>
      <c r="H1134" s="38"/>
      <c r="I1134" s="197"/>
      <c r="J1134" s="38"/>
      <c r="K1134" s="38"/>
      <c r="L1134" s="41"/>
      <c r="M1134" s="198"/>
      <c r="N1134" s="199"/>
      <c r="O1134" s="66"/>
      <c r="P1134" s="66"/>
      <c r="Q1134" s="66"/>
      <c r="R1134" s="66"/>
      <c r="S1134" s="66"/>
      <c r="T1134" s="67"/>
      <c r="U1134" s="36"/>
      <c r="V1134" s="36"/>
      <c r="W1134" s="36"/>
      <c r="X1134" s="36"/>
      <c r="Y1134" s="36"/>
      <c r="Z1134" s="36"/>
      <c r="AA1134" s="36"/>
      <c r="AB1134" s="36"/>
      <c r="AC1134" s="36"/>
      <c r="AD1134" s="36"/>
      <c r="AE1134" s="36"/>
      <c r="AT1134" s="19" t="s">
        <v>332</v>
      </c>
      <c r="AU1134" s="19" t="s">
        <v>87</v>
      </c>
    </row>
    <row r="1135" spans="1:65" s="15" customFormat="1" ht="11.25">
      <c r="B1135" s="223"/>
      <c r="C1135" s="224"/>
      <c r="D1135" s="195" t="s">
        <v>336</v>
      </c>
      <c r="E1135" s="225" t="s">
        <v>19</v>
      </c>
      <c r="F1135" s="226" t="s">
        <v>3126</v>
      </c>
      <c r="G1135" s="224"/>
      <c r="H1135" s="225" t="s">
        <v>19</v>
      </c>
      <c r="I1135" s="227"/>
      <c r="J1135" s="224"/>
      <c r="K1135" s="224"/>
      <c r="L1135" s="228"/>
      <c r="M1135" s="229"/>
      <c r="N1135" s="230"/>
      <c r="O1135" s="230"/>
      <c r="P1135" s="230"/>
      <c r="Q1135" s="230"/>
      <c r="R1135" s="230"/>
      <c r="S1135" s="230"/>
      <c r="T1135" s="231"/>
      <c r="AT1135" s="232" t="s">
        <v>336</v>
      </c>
      <c r="AU1135" s="232" t="s">
        <v>87</v>
      </c>
      <c r="AV1135" s="15" t="s">
        <v>84</v>
      </c>
      <c r="AW1135" s="15" t="s">
        <v>37</v>
      </c>
      <c r="AX1135" s="15" t="s">
        <v>76</v>
      </c>
      <c r="AY1135" s="232" t="s">
        <v>324</v>
      </c>
    </row>
    <row r="1136" spans="1:65" s="13" customFormat="1" ht="11.25">
      <c r="B1136" s="201"/>
      <c r="C1136" s="202"/>
      <c r="D1136" s="195" t="s">
        <v>336</v>
      </c>
      <c r="E1136" s="203" t="s">
        <v>19</v>
      </c>
      <c r="F1136" s="204" t="s">
        <v>3127</v>
      </c>
      <c r="G1136" s="202"/>
      <c r="H1136" s="205">
        <v>0.75</v>
      </c>
      <c r="I1136" s="206"/>
      <c r="J1136" s="202"/>
      <c r="K1136" s="202"/>
      <c r="L1136" s="207"/>
      <c r="M1136" s="208"/>
      <c r="N1136" s="209"/>
      <c r="O1136" s="209"/>
      <c r="P1136" s="209"/>
      <c r="Q1136" s="209"/>
      <c r="R1136" s="209"/>
      <c r="S1136" s="209"/>
      <c r="T1136" s="210"/>
      <c r="AT1136" s="211" t="s">
        <v>336</v>
      </c>
      <c r="AU1136" s="211" t="s">
        <v>87</v>
      </c>
      <c r="AV1136" s="13" t="s">
        <v>87</v>
      </c>
      <c r="AW1136" s="13" t="s">
        <v>37</v>
      </c>
      <c r="AX1136" s="13" t="s">
        <v>84</v>
      </c>
      <c r="AY1136" s="211" t="s">
        <v>324</v>
      </c>
    </row>
    <row r="1137" spans="1:65" s="2" customFormat="1" ht="14.45" customHeight="1">
      <c r="A1137" s="36"/>
      <c r="B1137" s="37"/>
      <c r="C1137" s="182" t="s">
        <v>1588</v>
      </c>
      <c r="D1137" s="182" t="s">
        <v>326</v>
      </c>
      <c r="E1137" s="183" t="s">
        <v>1332</v>
      </c>
      <c r="F1137" s="184" t="s">
        <v>1333</v>
      </c>
      <c r="G1137" s="185" t="s">
        <v>135</v>
      </c>
      <c r="H1137" s="186">
        <v>103</v>
      </c>
      <c r="I1137" s="187"/>
      <c r="J1137" s="188">
        <f>ROUND(I1137*H1137,2)</f>
        <v>0</v>
      </c>
      <c r="K1137" s="184" t="s">
        <v>329</v>
      </c>
      <c r="L1137" s="41"/>
      <c r="M1137" s="189" t="s">
        <v>19</v>
      </c>
      <c r="N1137" s="190" t="s">
        <v>47</v>
      </c>
      <c r="O1137" s="66"/>
      <c r="P1137" s="191">
        <f>O1137*H1137</f>
        <v>0</v>
      </c>
      <c r="Q1137" s="191">
        <v>0.93779000000000001</v>
      </c>
      <c r="R1137" s="191">
        <f>Q1137*H1137</f>
        <v>96.592370000000003</v>
      </c>
      <c r="S1137" s="191">
        <v>0</v>
      </c>
      <c r="T1137" s="192">
        <f>S1137*H1137</f>
        <v>0</v>
      </c>
      <c r="U1137" s="36"/>
      <c r="V1137" s="36"/>
      <c r="W1137" s="36"/>
      <c r="X1137" s="36"/>
      <c r="Y1137" s="36"/>
      <c r="Z1137" s="36"/>
      <c r="AA1137" s="36"/>
      <c r="AB1137" s="36"/>
      <c r="AC1137" s="36"/>
      <c r="AD1137" s="36"/>
      <c r="AE1137" s="36"/>
      <c r="AR1137" s="193" t="s">
        <v>330</v>
      </c>
      <c r="AT1137" s="193" t="s">
        <v>326</v>
      </c>
      <c r="AU1137" s="193" t="s">
        <v>87</v>
      </c>
      <c r="AY1137" s="19" t="s">
        <v>324</v>
      </c>
      <c r="BE1137" s="194">
        <f>IF(N1137="základní",J1137,0)</f>
        <v>0</v>
      </c>
      <c r="BF1137" s="194">
        <f>IF(N1137="snížená",J1137,0)</f>
        <v>0</v>
      </c>
      <c r="BG1137" s="194">
        <f>IF(N1137="zákl. přenesená",J1137,0)</f>
        <v>0</v>
      </c>
      <c r="BH1137" s="194">
        <f>IF(N1137="sníž. přenesená",J1137,0)</f>
        <v>0</v>
      </c>
      <c r="BI1137" s="194">
        <f>IF(N1137="nulová",J1137,0)</f>
        <v>0</v>
      </c>
      <c r="BJ1137" s="19" t="s">
        <v>84</v>
      </c>
      <c r="BK1137" s="194">
        <f>ROUND(I1137*H1137,2)</f>
        <v>0</v>
      </c>
      <c r="BL1137" s="19" t="s">
        <v>330</v>
      </c>
      <c r="BM1137" s="193" t="s">
        <v>3128</v>
      </c>
    </row>
    <row r="1138" spans="1:65" s="2" customFormat="1" ht="11.25">
      <c r="A1138" s="36"/>
      <c r="B1138" s="37"/>
      <c r="C1138" s="38"/>
      <c r="D1138" s="195" t="s">
        <v>332</v>
      </c>
      <c r="E1138" s="38"/>
      <c r="F1138" s="196" t="s">
        <v>1335</v>
      </c>
      <c r="G1138" s="38"/>
      <c r="H1138" s="38"/>
      <c r="I1138" s="197"/>
      <c r="J1138" s="38"/>
      <c r="K1138" s="38"/>
      <c r="L1138" s="41"/>
      <c r="M1138" s="198"/>
      <c r="N1138" s="199"/>
      <c r="O1138" s="66"/>
      <c r="P1138" s="66"/>
      <c r="Q1138" s="66"/>
      <c r="R1138" s="66"/>
      <c r="S1138" s="66"/>
      <c r="T1138" s="67"/>
      <c r="U1138" s="36"/>
      <c r="V1138" s="36"/>
      <c r="W1138" s="36"/>
      <c r="X1138" s="36"/>
      <c r="Y1138" s="36"/>
      <c r="Z1138" s="36"/>
      <c r="AA1138" s="36"/>
      <c r="AB1138" s="36"/>
      <c r="AC1138" s="36"/>
      <c r="AD1138" s="36"/>
      <c r="AE1138" s="36"/>
      <c r="AT1138" s="19" t="s">
        <v>332</v>
      </c>
      <c r="AU1138" s="19" t="s">
        <v>87</v>
      </c>
    </row>
    <row r="1139" spans="1:65" s="2" customFormat="1" ht="87.75">
      <c r="A1139" s="36"/>
      <c r="B1139" s="37"/>
      <c r="C1139" s="38"/>
      <c r="D1139" s="195" t="s">
        <v>334</v>
      </c>
      <c r="E1139" s="38"/>
      <c r="F1139" s="200" t="s">
        <v>1336</v>
      </c>
      <c r="G1139" s="38"/>
      <c r="H1139" s="38"/>
      <c r="I1139" s="197"/>
      <c r="J1139" s="38"/>
      <c r="K1139" s="38"/>
      <c r="L1139" s="41"/>
      <c r="M1139" s="198"/>
      <c r="N1139" s="199"/>
      <c r="O1139" s="66"/>
      <c r="P1139" s="66"/>
      <c r="Q1139" s="66"/>
      <c r="R1139" s="66"/>
      <c r="S1139" s="66"/>
      <c r="T1139" s="67"/>
      <c r="U1139" s="36"/>
      <c r="V1139" s="36"/>
      <c r="W1139" s="36"/>
      <c r="X1139" s="36"/>
      <c r="Y1139" s="36"/>
      <c r="Z1139" s="36"/>
      <c r="AA1139" s="36"/>
      <c r="AB1139" s="36"/>
      <c r="AC1139" s="36"/>
      <c r="AD1139" s="36"/>
      <c r="AE1139" s="36"/>
      <c r="AT1139" s="19" t="s">
        <v>334</v>
      </c>
      <c r="AU1139" s="19" t="s">
        <v>87</v>
      </c>
    </row>
    <row r="1140" spans="1:65" s="2" customFormat="1" ht="39">
      <c r="A1140" s="36"/>
      <c r="B1140" s="37"/>
      <c r="C1140" s="38"/>
      <c r="D1140" s="195" t="s">
        <v>727</v>
      </c>
      <c r="E1140" s="38"/>
      <c r="F1140" s="200" t="s">
        <v>3129</v>
      </c>
      <c r="G1140" s="38"/>
      <c r="H1140" s="38"/>
      <c r="I1140" s="197"/>
      <c r="J1140" s="38"/>
      <c r="K1140" s="38"/>
      <c r="L1140" s="41"/>
      <c r="M1140" s="198"/>
      <c r="N1140" s="199"/>
      <c r="O1140" s="66"/>
      <c r="P1140" s="66"/>
      <c r="Q1140" s="66"/>
      <c r="R1140" s="66"/>
      <c r="S1140" s="66"/>
      <c r="T1140" s="67"/>
      <c r="U1140" s="36"/>
      <c r="V1140" s="36"/>
      <c r="W1140" s="36"/>
      <c r="X1140" s="36"/>
      <c r="Y1140" s="36"/>
      <c r="Z1140" s="36"/>
      <c r="AA1140" s="36"/>
      <c r="AB1140" s="36"/>
      <c r="AC1140" s="36"/>
      <c r="AD1140" s="36"/>
      <c r="AE1140" s="36"/>
      <c r="AT1140" s="19" t="s">
        <v>727</v>
      </c>
      <c r="AU1140" s="19" t="s">
        <v>87</v>
      </c>
    </row>
    <row r="1141" spans="1:65" s="13" customFormat="1" ht="11.25">
      <c r="B1141" s="201"/>
      <c r="C1141" s="202"/>
      <c r="D1141" s="195" t="s">
        <v>336</v>
      </c>
      <c r="E1141" s="203" t="s">
        <v>19</v>
      </c>
      <c r="F1141" s="204" t="s">
        <v>3130</v>
      </c>
      <c r="G1141" s="202"/>
      <c r="H1141" s="205">
        <v>103</v>
      </c>
      <c r="I1141" s="206"/>
      <c r="J1141" s="202"/>
      <c r="K1141" s="202"/>
      <c r="L1141" s="207"/>
      <c r="M1141" s="208"/>
      <c r="N1141" s="209"/>
      <c r="O1141" s="209"/>
      <c r="P1141" s="209"/>
      <c r="Q1141" s="209"/>
      <c r="R1141" s="209"/>
      <c r="S1141" s="209"/>
      <c r="T1141" s="210"/>
      <c r="AT1141" s="211" t="s">
        <v>336</v>
      </c>
      <c r="AU1141" s="211" t="s">
        <v>87</v>
      </c>
      <c r="AV1141" s="13" t="s">
        <v>87</v>
      </c>
      <c r="AW1141" s="13" t="s">
        <v>37</v>
      </c>
      <c r="AX1141" s="13" t="s">
        <v>76</v>
      </c>
      <c r="AY1141" s="211" t="s">
        <v>324</v>
      </c>
    </row>
    <row r="1142" spans="1:65" s="14" customFormat="1" ht="11.25">
      <c r="B1142" s="212"/>
      <c r="C1142" s="213"/>
      <c r="D1142" s="195" t="s">
        <v>336</v>
      </c>
      <c r="E1142" s="214" t="s">
        <v>2169</v>
      </c>
      <c r="F1142" s="215" t="s">
        <v>349</v>
      </c>
      <c r="G1142" s="213"/>
      <c r="H1142" s="216">
        <v>103</v>
      </c>
      <c r="I1142" s="217"/>
      <c r="J1142" s="213"/>
      <c r="K1142" s="213"/>
      <c r="L1142" s="218"/>
      <c r="M1142" s="219"/>
      <c r="N1142" s="220"/>
      <c r="O1142" s="220"/>
      <c r="P1142" s="220"/>
      <c r="Q1142" s="220"/>
      <c r="R1142" s="220"/>
      <c r="S1142" s="220"/>
      <c r="T1142" s="221"/>
      <c r="AT1142" s="222" t="s">
        <v>336</v>
      </c>
      <c r="AU1142" s="222" t="s">
        <v>87</v>
      </c>
      <c r="AV1142" s="14" t="s">
        <v>330</v>
      </c>
      <c r="AW1142" s="14" t="s">
        <v>37</v>
      </c>
      <c r="AX1142" s="14" t="s">
        <v>84</v>
      </c>
      <c r="AY1142" s="222" t="s">
        <v>324</v>
      </c>
    </row>
    <row r="1143" spans="1:65" s="12" customFormat="1" ht="22.9" customHeight="1">
      <c r="B1143" s="166"/>
      <c r="C1143" s="167"/>
      <c r="D1143" s="168" t="s">
        <v>75</v>
      </c>
      <c r="E1143" s="180" t="s">
        <v>378</v>
      </c>
      <c r="F1143" s="180" t="s">
        <v>1417</v>
      </c>
      <c r="G1143" s="167"/>
      <c r="H1143" s="167"/>
      <c r="I1143" s="170"/>
      <c r="J1143" s="181">
        <f>BK1143</f>
        <v>0</v>
      </c>
      <c r="K1143" s="167"/>
      <c r="L1143" s="172"/>
      <c r="M1143" s="173"/>
      <c r="N1143" s="174"/>
      <c r="O1143" s="174"/>
      <c r="P1143" s="175">
        <f>SUM(P1144:P1160)</f>
        <v>0</v>
      </c>
      <c r="Q1143" s="174"/>
      <c r="R1143" s="175">
        <f>SUM(R1144:R1160)</f>
        <v>0.30250999999999995</v>
      </c>
      <c r="S1143" s="174"/>
      <c r="T1143" s="176">
        <f>SUM(T1144:T1160)</f>
        <v>0</v>
      </c>
      <c r="AR1143" s="177" t="s">
        <v>84</v>
      </c>
      <c r="AT1143" s="178" t="s">
        <v>75</v>
      </c>
      <c r="AU1143" s="178" t="s">
        <v>84</v>
      </c>
      <c r="AY1143" s="177" t="s">
        <v>324</v>
      </c>
      <c r="BK1143" s="179">
        <f>SUM(BK1144:BK1160)</f>
        <v>0</v>
      </c>
    </row>
    <row r="1144" spans="1:65" s="2" customFormat="1" ht="14.45" customHeight="1">
      <c r="A1144" s="36"/>
      <c r="B1144" s="37"/>
      <c r="C1144" s="182" t="s">
        <v>1594</v>
      </c>
      <c r="D1144" s="182" t="s">
        <v>326</v>
      </c>
      <c r="E1144" s="183" t="s">
        <v>3131</v>
      </c>
      <c r="F1144" s="184" t="s">
        <v>3132</v>
      </c>
      <c r="G1144" s="185" t="s">
        <v>186</v>
      </c>
      <c r="H1144" s="186">
        <v>29</v>
      </c>
      <c r="I1144" s="187"/>
      <c r="J1144" s="188">
        <f>ROUND(I1144*H1144,2)</f>
        <v>0</v>
      </c>
      <c r="K1144" s="184" t="s">
        <v>19</v>
      </c>
      <c r="L1144" s="41"/>
      <c r="M1144" s="189" t="s">
        <v>19</v>
      </c>
      <c r="N1144" s="190" t="s">
        <v>47</v>
      </c>
      <c r="O1144" s="66"/>
      <c r="P1144" s="191">
        <f>O1144*H1144</f>
        <v>0</v>
      </c>
      <c r="Q1144" s="191">
        <v>6.3600000000000002E-3</v>
      </c>
      <c r="R1144" s="191">
        <f>Q1144*H1144</f>
        <v>0.18443999999999999</v>
      </c>
      <c r="S1144" s="191">
        <v>0</v>
      </c>
      <c r="T1144" s="192">
        <f>S1144*H1144</f>
        <v>0</v>
      </c>
      <c r="U1144" s="36"/>
      <c r="V1144" s="36"/>
      <c r="W1144" s="36"/>
      <c r="X1144" s="36"/>
      <c r="Y1144" s="36"/>
      <c r="Z1144" s="36"/>
      <c r="AA1144" s="36"/>
      <c r="AB1144" s="36"/>
      <c r="AC1144" s="36"/>
      <c r="AD1144" s="36"/>
      <c r="AE1144" s="36"/>
      <c r="AR1144" s="193" t="s">
        <v>330</v>
      </c>
      <c r="AT1144" s="193" t="s">
        <v>326</v>
      </c>
      <c r="AU1144" s="193" t="s">
        <v>87</v>
      </c>
      <c r="AY1144" s="19" t="s">
        <v>324</v>
      </c>
      <c r="BE1144" s="194">
        <f>IF(N1144="základní",J1144,0)</f>
        <v>0</v>
      </c>
      <c r="BF1144" s="194">
        <f>IF(N1144="snížená",J1144,0)</f>
        <v>0</v>
      </c>
      <c r="BG1144" s="194">
        <f>IF(N1144="zákl. přenesená",J1144,0)</f>
        <v>0</v>
      </c>
      <c r="BH1144" s="194">
        <f>IF(N1144="sníž. přenesená",J1144,0)</f>
        <v>0</v>
      </c>
      <c r="BI1144" s="194">
        <f>IF(N1144="nulová",J1144,0)</f>
        <v>0</v>
      </c>
      <c r="BJ1144" s="19" t="s">
        <v>84</v>
      </c>
      <c r="BK1144" s="194">
        <f>ROUND(I1144*H1144,2)</f>
        <v>0</v>
      </c>
      <c r="BL1144" s="19" t="s">
        <v>330</v>
      </c>
      <c r="BM1144" s="193" t="s">
        <v>3133</v>
      </c>
    </row>
    <row r="1145" spans="1:65" s="2" customFormat="1" ht="11.25">
      <c r="A1145" s="36"/>
      <c r="B1145" s="37"/>
      <c r="C1145" s="38"/>
      <c r="D1145" s="195" t="s">
        <v>332</v>
      </c>
      <c r="E1145" s="38"/>
      <c r="F1145" s="196" t="s">
        <v>3134</v>
      </c>
      <c r="G1145" s="38"/>
      <c r="H1145" s="38"/>
      <c r="I1145" s="197"/>
      <c r="J1145" s="38"/>
      <c r="K1145" s="38"/>
      <c r="L1145" s="41"/>
      <c r="M1145" s="198"/>
      <c r="N1145" s="199"/>
      <c r="O1145" s="66"/>
      <c r="P1145" s="66"/>
      <c r="Q1145" s="66"/>
      <c r="R1145" s="66"/>
      <c r="S1145" s="66"/>
      <c r="T1145" s="67"/>
      <c r="U1145" s="36"/>
      <c r="V1145" s="36"/>
      <c r="W1145" s="36"/>
      <c r="X1145" s="36"/>
      <c r="Y1145" s="36"/>
      <c r="Z1145" s="36"/>
      <c r="AA1145" s="36"/>
      <c r="AB1145" s="36"/>
      <c r="AC1145" s="36"/>
      <c r="AD1145" s="36"/>
      <c r="AE1145" s="36"/>
      <c r="AT1145" s="19" t="s">
        <v>332</v>
      </c>
      <c r="AU1145" s="19" t="s">
        <v>87</v>
      </c>
    </row>
    <row r="1146" spans="1:65" s="2" customFormat="1" ht="87.75">
      <c r="A1146" s="36"/>
      <c r="B1146" s="37"/>
      <c r="C1146" s="38"/>
      <c r="D1146" s="195" t="s">
        <v>334</v>
      </c>
      <c r="E1146" s="38"/>
      <c r="F1146" s="200" t="s">
        <v>1423</v>
      </c>
      <c r="G1146" s="38"/>
      <c r="H1146" s="38"/>
      <c r="I1146" s="197"/>
      <c r="J1146" s="38"/>
      <c r="K1146" s="38"/>
      <c r="L1146" s="41"/>
      <c r="M1146" s="198"/>
      <c r="N1146" s="199"/>
      <c r="O1146" s="66"/>
      <c r="P1146" s="66"/>
      <c r="Q1146" s="66"/>
      <c r="R1146" s="66"/>
      <c r="S1146" s="66"/>
      <c r="T1146" s="67"/>
      <c r="U1146" s="36"/>
      <c r="V1146" s="36"/>
      <c r="W1146" s="36"/>
      <c r="X1146" s="36"/>
      <c r="Y1146" s="36"/>
      <c r="Z1146" s="36"/>
      <c r="AA1146" s="36"/>
      <c r="AB1146" s="36"/>
      <c r="AC1146" s="36"/>
      <c r="AD1146" s="36"/>
      <c r="AE1146" s="36"/>
      <c r="AT1146" s="19" t="s">
        <v>334</v>
      </c>
      <c r="AU1146" s="19" t="s">
        <v>87</v>
      </c>
    </row>
    <row r="1147" spans="1:65" s="2" customFormat="1" ht="19.5">
      <c r="A1147" s="36"/>
      <c r="B1147" s="37"/>
      <c r="C1147" s="38"/>
      <c r="D1147" s="195" t="s">
        <v>727</v>
      </c>
      <c r="E1147" s="38"/>
      <c r="F1147" s="200" t="s">
        <v>3135</v>
      </c>
      <c r="G1147" s="38"/>
      <c r="H1147" s="38"/>
      <c r="I1147" s="197"/>
      <c r="J1147" s="38"/>
      <c r="K1147" s="38"/>
      <c r="L1147" s="41"/>
      <c r="M1147" s="198"/>
      <c r="N1147" s="199"/>
      <c r="O1147" s="66"/>
      <c r="P1147" s="66"/>
      <c r="Q1147" s="66"/>
      <c r="R1147" s="66"/>
      <c r="S1147" s="66"/>
      <c r="T1147" s="67"/>
      <c r="U1147" s="36"/>
      <c r="V1147" s="36"/>
      <c r="W1147" s="36"/>
      <c r="X1147" s="36"/>
      <c r="Y1147" s="36"/>
      <c r="Z1147" s="36"/>
      <c r="AA1147" s="36"/>
      <c r="AB1147" s="36"/>
      <c r="AC1147" s="36"/>
      <c r="AD1147" s="36"/>
      <c r="AE1147" s="36"/>
      <c r="AT1147" s="19" t="s">
        <v>727</v>
      </c>
      <c r="AU1147" s="19" t="s">
        <v>87</v>
      </c>
    </row>
    <row r="1148" spans="1:65" s="13" customFormat="1" ht="11.25">
      <c r="B1148" s="201"/>
      <c r="C1148" s="202"/>
      <c r="D1148" s="195" t="s">
        <v>336</v>
      </c>
      <c r="E1148" s="203" t="s">
        <v>19</v>
      </c>
      <c r="F1148" s="204" t="s">
        <v>3136</v>
      </c>
      <c r="G1148" s="202"/>
      <c r="H1148" s="205">
        <v>29</v>
      </c>
      <c r="I1148" s="206"/>
      <c r="J1148" s="202"/>
      <c r="K1148" s="202"/>
      <c r="L1148" s="207"/>
      <c r="M1148" s="208"/>
      <c r="N1148" s="209"/>
      <c r="O1148" s="209"/>
      <c r="P1148" s="209"/>
      <c r="Q1148" s="209"/>
      <c r="R1148" s="209"/>
      <c r="S1148" s="209"/>
      <c r="T1148" s="210"/>
      <c r="AT1148" s="211" t="s">
        <v>336</v>
      </c>
      <c r="AU1148" s="211" t="s">
        <v>87</v>
      </c>
      <c r="AV1148" s="13" t="s">
        <v>87</v>
      </c>
      <c r="AW1148" s="13" t="s">
        <v>37</v>
      </c>
      <c r="AX1148" s="13" t="s">
        <v>84</v>
      </c>
      <c r="AY1148" s="211" t="s">
        <v>324</v>
      </c>
    </row>
    <row r="1149" spans="1:65" s="2" customFormat="1" ht="14.45" customHeight="1">
      <c r="A1149" s="36"/>
      <c r="B1149" s="37"/>
      <c r="C1149" s="182" t="s">
        <v>1601</v>
      </c>
      <c r="D1149" s="182" t="s">
        <v>326</v>
      </c>
      <c r="E1149" s="183" t="s">
        <v>3137</v>
      </c>
      <c r="F1149" s="184" t="s">
        <v>3138</v>
      </c>
      <c r="G1149" s="185" t="s">
        <v>190</v>
      </c>
      <c r="H1149" s="186">
        <v>1</v>
      </c>
      <c r="I1149" s="187"/>
      <c r="J1149" s="188">
        <f>ROUND(I1149*H1149,2)</f>
        <v>0</v>
      </c>
      <c r="K1149" s="184" t="s">
        <v>329</v>
      </c>
      <c r="L1149" s="41"/>
      <c r="M1149" s="189" t="s">
        <v>19</v>
      </c>
      <c r="N1149" s="190" t="s">
        <v>47</v>
      </c>
      <c r="O1149" s="66"/>
      <c r="P1149" s="191">
        <f>O1149*H1149</f>
        <v>0</v>
      </c>
      <c r="Q1149" s="191">
        <v>1.0000000000000001E-5</v>
      </c>
      <c r="R1149" s="191">
        <f>Q1149*H1149</f>
        <v>1.0000000000000001E-5</v>
      </c>
      <c r="S1149" s="191">
        <v>0</v>
      </c>
      <c r="T1149" s="192">
        <f>S1149*H1149</f>
        <v>0</v>
      </c>
      <c r="U1149" s="36"/>
      <c r="V1149" s="36"/>
      <c r="W1149" s="36"/>
      <c r="X1149" s="36"/>
      <c r="Y1149" s="36"/>
      <c r="Z1149" s="36"/>
      <c r="AA1149" s="36"/>
      <c r="AB1149" s="36"/>
      <c r="AC1149" s="36"/>
      <c r="AD1149" s="36"/>
      <c r="AE1149" s="36"/>
      <c r="AR1149" s="193" t="s">
        <v>330</v>
      </c>
      <c r="AT1149" s="193" t="s">
        <v>326</v>
      </c>
      <c r="AU1149" s="193" t="s">
        <v>87</v>
      </c>
      <c r="AY1149" s="19" t="s">
        <v>324</v>
      </c>
      <c r="BE1149" s="194">
        <f>IF(N1149="základní",J1149,0)</f>
        <v>0</v>
      </c>
      <c r="BF1149" s="194">
        <f>IF(N1149="snížená",J1149,0)</f>
        <v>0</v>
      </c>
      <c r="BG1149" s="194">
        <f>IF(N1149="zákl. přenesená",J1149,0)</f>
        <v>0</v>
      </c>
      <c r="BH1149" s="194">
        <f>IF(N1149="sníž. přenesená",J1149,0)</f>
        <v>0</v>
      </c>
      <c r="BI1149" s="194">
        <f>IF(N1149="nulová",J1149,0)</f>
        <v>0</v>
      </c>
      <c r="BJ1149" s="19" t="s">
        <v>84</v>
      </c>
      <c r="BK1149" s="194">
        <f>ROUND(I1149*H1149,2)</f>
        <v>0</v>
      </c>
      <c r="BL1149" s="19" t="s">
        <v>330</v>
      </c>
      <c r="BM1149" s="193" t="s">
        <v>3139</v>
      </c>
    </row>
    <row r="1150" spans="1:65" s="2" customFormat="1" ht="11.25">
      <c r="A1150" s="36"/>
      <c r="B1150" s="37"/>
      <c r="C1150" s="38"/>
      <c r="D1150" s="195" t="s">
        <v>332</v>
      </c>
      <c r="E1150" s="38"/>
      <c r="F1150" s="196" t="s">
        <v>3140</v>
      </c>
      <c r="G1150" s="38"/>
      <c r="H1150" s="38"/>
      <c r="I1150" s="197"/>
      <c r="J1150" s="38"/>
      <c r="K1150" s="38"/>
      <c r="L1150" s="41"/>
      <c r="M1150" s="198"/>
      <c r="N1150" s="199"/>
      <c r="O1150" s="66"/>
      <c r="P1150" s="66"/>
      <c r="Q1150" s="66"/>
      <c r="R1150" s="66"/>
      <c r="S1150" s="66"/>
      <c r="T1150" s="67"/>
      <c r="U1150" s="36"/>
      <c r="V1150" s="36"/>
      <c r="W1150" s="36"/>
      <c r="X1150" s="36"/>
      <c r="Y1150" s="36"/>
      <c r="Z1150" s="36"/>
      <c r="AA1150" s="36"/>
      <c r="AB1150" s="36"/>
      <c r="AC1150" s="36"/>
      <c r="AD1150" s="36"/>
      <c r="AE1150" s="36"/>
      <c r="AT1150" s="19" t="s">
        <v>332</v>
      </c>
      <c r="AU1150" s="19" t="s">
        <v>87</v>
      </c>
    </row>
    <row r="1151" spans="1:65" s="2" customFormat="1" ht="29.25">
      <c r="A1151" s="36"/>
      <c r="B1151" s="37"/>
      <c r="C1151" s="38"/>
      <c r="D1151" s="195" t="s">
        <v>334</v>
      </c>
      <c r="E1151" s="38"/>
      <c r="F1151" s="200" t="s">
        <v>3141</v>
      </c>
      <c r="G1151" s="38"/>
      <c r="H1151" s="38"/>
      <c r="I1151" s="197"/>
      <c r="J1151" s="38"/>
      <c r="K1151" s="38"/>
      <c r="L1151" s="41"/>
      <c r="M1151" s="198"/>
      <c r="N1151" s="199"/>
      <c r="O1151" s="66"/>
      <c r="P1151" s="66"/>
      <c r="Q1151" s="66"/>
      <c r="R1151" s="66"/>
      <c r="S1151" s="66"/>
      <c r="T1151" s="67"/>
      <c r="U1151" s="36"/>
      <c r="V1151" s="36"/>
      <c r="W1151" s="36"/>
      <c r="X1151" s="36"/>
      <c r="Y1151" s="36"/>
      <c r="Z1151" s="36"/>
      <c r="AA1151" s="36"/>
      <c r="AB1151" s="36"/>
      <c r="AC1151" s="36"/>
      <c r="AD1151" s="36"/>
      <c r="AE1151" s="36"/>
      <c r="AT1151" s="19" t="s">
        <v>334</v>
      </c>
      <c r="AU1151" s="19" t="s">
        <v>87</v>
      </c>
    </row>
    <row r="1152" spans="1:65" s="13" customFormat="1" ht="11.25">
      <c r="B1152" s="201"/>
      <c r="C1152" s="202"/>
      <c r="D1152" s="195" t="s">
        <v>336</v>
      </c>
      <c r="E1152" s="203" t="s">
        <v>19</v>
      </c>
      <c r="F1152" s="204" t="s">
        <v>3142</v>
      </c>
      <c r="G1152" s="202"/>
      <c r="H1152" s="205">
        <v>1</v>
      </c>
      <c r="I1152" s="206"/>
      <c r="J1152" s="202"/>
      <c r="K1152" s="202"/>
      <c r="L1152" s="207"/>
      <c r="M1152" s="208"/>
      <c r="N1152" s="209"/>
      <c r="O1152" s="209"/>
      <c r="P1152" s="209"/>
      <c r="Q1152" s="209"/>
      <c r="R1152" s="209"/>
      <c r="S1152" s="209"/>
      <c r="T1152" s="210"/>
      <c r="AT1152" s="211" t="s">
        <v>336</v>
      </c>
      <c r="AU1152" s="211" t="s">
        <v>87</v>
      </c>
      <c r="AV1152" s="13" t="s">
        <v>87</v>
      </c>
      <c r="AW1152" s="13" t="s">
        <v>37</v>
      </c>
      <c r="AX1152" s="13" t="s">
        <v>84</v>
      </c>
      <c r="AY1152" s="211" t="s">
        <v>324</v>
      </c>
    </row>
    <row r="1153" spans="1:65" s="2" customFormat="1" ht="14.45" customHeight="1">
      <c r="A1153" s="36"/>
      <c r="B1153" s="37"/>
      <c r="C1153" s="244" t="s">
        <v>1606</v>
      </c>
      <c r="D1153" s="244" t="s">
        <v>588</v>
      </c>
      <c r="E1153" s="245" t="s">
        <v>3143</v>
      </c>
      <c r="F1153" s="246" t="s">
        <v>3144</v>
      </c>
      <c r="G1153" s="247" t="s">
        <v>190</v>
      </c>
      <c r="H1153" s="248">
        <v>1</v>
      </c>
      <c r="I1153" s="249"/>
      <c r="J1153" s="250">
        <f>ROUND(I1153*H1153,2)</f>
        <v>0</v>
      </c>
      <c r="K1153" s="246" t="s">
        <v>329</v>
      </c>
      <c r="L1153" s="251"/>
      <c r="M1153" s="252" t="s">
        <v>19</v>
      </c>
      <c r="N1153" s="253" t="s">
        <v>47</v>
      </c>
      <c r="O1153" s="66"/>
      <c r="P1153" s="191">
        <f>O1153*H1153</f>
        <v>0</v>
      </c>
      <c r="Q1153" s="191">
        <v>1.1000000000000001E-3</v>
      </c>
      <c r="R1153" s="191">
        <f>Q1153*H1153</f>
        <v>1.1000000000000001E-3</v>
      </c>
      <c r="S1153" s="191">
        <v>0</v>
      </c>
      <c r="T1153" s="192">
        <f>S1153*H1153</f>
        <v>0</v>
      </c>
      <c r="U1153" s="36"/>
      <c r="V1153" s="36"/>
      <c r="W1153" s="36"/>
      <c r="X1153" s="36"/>
      <c r="Y1153" s="36"/>
      <c r="Z1153" s="36"/>
      <c r="AA1153" s="36"/>
      <c r="AB1153" s="36"/>
      <c r="AC1153" s="36"/>
      <c r="AD1153" s="36"/>
      <c r="AE1153" s="36"/>
      <c r="AR1153" s="193" t="s">
        <v>378</v>
      </c>
      <c r="AT1153" s="193" t="s">
        <v>588</v>
      </c>
      <c r="AU1153" s="193" t="s">
        <v>87</v>
      </c>
      <c r="AY1153" s="19" t="s">
        <v>324</v>
      </c>
      <c r="BE1153" s="194">
        <f>IF(N1153="základní",J1153,0)</f>
        <v>0</v>
      </c>
      <c r="BF1153" s="194">
        <f>IF(N1153="snížená",J1153,0)</f>
        <v>0</v>
      </c>
      <c r="BG1153" s="194">
        <f>IF(N1153="zákl. přenesená",J1153,0)</f>
        <v>0</v>
      </c>
      <c r="BH1153" s="194">
        <f>IF(N1153="sníž. přenesená",J1153,0)</f>
        <v>0</v>
      </c>
      <c r="BI1153" s="194">
        <f>IF(N1153="nulová",J1153,0)</f>
        <v>0</v>
      </c>
      <c r="BJ1153" s="19" t="s">
        <v>84</v>
      </c>
      <c r="BK1153" s="194">
        <f>ROUND(I1153*H1153,2)</f>
        <v>0</v>
      </c>
      <c r="BL1153" s="19" t="s">
        <v>330</v>
      </c>
      <c r="BM1153" s="193" t="s">
        <v>3145</v>
      </c>
    </row>
    <row r="1154" spans="1:65" s="2" customFormat="1" ht="11.25">
      <c r="A1154" s="36"/>
      <c r="B1154" s="37"/>
      <c r="C1154" s="38"/>
      <c r="D1154" s="195" t="s">
        <v>332</v>
      </c>
      <c r="E1154" s="38"/>
      <c r="F1154" s="196" t="s">
        <v>3144</v>
      </c>
      <c r="G1154" s="38"/>
      <c r="H1154" s="38"/>
      <c r="I1154" s="197"/>
      <c r="J1154" s="38"/>
      <c r="K1154" s="38"/>
      <c r="L1154" s="41"/>
      <c r="M1154" s="198"/>
      <c r="N1154" s="199"/>
      <c r="O1154" s="66"/>
      <c r="P1154" s="66"/>
      <c r="Q1154" s="66"/>
      <c r="R1154" s="66"/>
      <c r="S1154" s="66"/>
      <c r="T1154" s="67"/>
      <c r="U1154" s="36"/>
      <c r="V1154" s="36"/>
      <c r="W1154" s="36"/>
      <c r="X1154" s="36"/>
      <c r="Y1154" s="36"/>
      <c r="Z1154" s="36"/>
      <c r="AA1154" s="36"/>
      <c r="AB1154" s="36"/>
      <c r="AC1154" s="36"/>
      <c r="AD1154" s="36"/>
      <c r="AE1154" s="36"/>
      <c r="AT1154" s="19" t="s">
        <v>332</v>
      </c>
      <c r="AU1154" s="19" t="s">
        <v>87</v>
      </c>
    </row>
    <row r="1155" spans="1:65" s="2" customFormat="1" ht="14.45" customHeight="1">
      <c r="A1155" s="36"/>
      <c r="B1155" s="37"/>
      <c r="C1155" s="182" t="s">
        <v>1610</v>
      </c>
      <c r="D1155" s="182" t="s">
        <v>326</v>
      </c>
      <c r="E1155" s="183" t="s">
        <v>3146</v>
      </c>
      <c r="F1155" s="184" t="s">
        <v>3147</v>
      </c>
      <c r="G1155" s="185" t="s">
        <v>190</v>
      </c>
      <c r="H1155" s="186">
        <v>4</v>
      </c>
      <c r="I1155" s="187"/>
      <c r="J1155" s="188">
        <f>ROUND(I1155*H1155,2)</f>
        <v>0</v>
      </c>
      <c r="K1155" s="184" t="s">
        <v>19</v>
      </c>
      <c r="L1155" s="41"/>
      <c r="M1155" s="189" t="s">
        <v>19</v>
      </c>
      <c r="N1155" s="190" t="s">
        <v>47</v>
      </c>
      <c r="O1155" s="66"/>
      <c r="P1155" s="191">
        <f>O1155*H1155</f>
        <v>0</v>
      </c>
      <c r="Q1155" s="191">
        <v>8.6E-3</v>
      </c>
      <c r="R1155" s="191">
        <f>Q1155*H1155</f>
        <v>3.44E-2</v>
      </c>
      <c r="S1155" s="191">
        <v>0</v>
      </c>
      <c r="T1155" s="192">
        <f>S1155*H1155</f>
        <v>0</v>
      </c>
      <c r="U1155" s="36"/>
      <c r="V1155" s="36"/>
      <c r="W1155" s="36"/>
      <c r="X1155" s="36"/>
      <c r="Y1155" s="36"/>
      <c r="Z1155" s="36"/>
      <c r="AA1155" s="36"/>
      <c r="AB1155" s="36"/>
      <c r="AC1155" s="36"/>
      <c r="AD1155" s="36"/>
      <c r="AE1155" s="36"/>
      <c r="AR1155" s="193" t="s">
        <v>330</v>
      </c>
      <c r="AT1155" s="193" t="s">
        <v>326</v>
      </c>
      <c r="AU1155" s="193" t="s">
        <v>87</v>
      </c>
      <c r="AY1155" s="19" t="s">
        <v>324</v>
      </c>
      <c r="BE1155" s="194">
        <f>IF(N1155="základní",J1155,0)</f>
        <v>0</v>
      </c>
      <c r="BF1155" s="194">
        <f>IF(N1155="snížená",J1155,0)</f>
        <v>0</v>
      </c>
      <c r="BG1155" s="194">
        <f>IF(N1155="zákl. přenesená",J1155,0)</f>
        <v>0</v>
      </c>
      <c r="BH1155" s="194">
        <f>IF(N1155="sníž. přenesená",J1155,0)</f>
        <v>0</v>
      </c>
      <c r="BI1155" s="194">
        <f>IF(N1155="nulová",J1155,0)</f>
        <v>0</v>
      </c>
      <c r="BJ1155" s="19" t="s">
        <v>84</v>
      </c>
      <c r="BK1155" s="194">
        <f>ROUND(I1155*H1155,2)</f>
        <v>0</v>
      </c>
      <c r="BL1155" s="19" t="s">
        <v>330</v>
      </c>
      <c r="BM1155" s="193" t="s">
        <v>3148</v>
      </c>
    </row>
    <row r="1156" spans="1:65" s="2" customFormat="1" ht="29.25">
      <c r="A1156" s="36"/>
      <c r="B1156" s="37"/>
      <c r="C1156" s="38"/>
      <c r="D1156" s="195" t="s">
        <v>332</v>
      </c>
      <c r="E1156" s="38"/>
      <c r="F1156" s="196" t="s">
        <v>3149</v>
      </c>
      <c r="G1156" s="38"/>
      <c r="H1156" s="38"/>
      <c r="I1156" s="197"/>
      <c r="J1156" s="38"/>
      <c r="K1156" s="38"/>
      <c r="L1156" s="41"/>
      <c r="M1156" s="198"/>
      <c r="N1156" s="199"/>
      <c r="O1156" s="66"/>
      <c r="P1156" s="66"/>
      <c r="Q1156" s="66"/>
      <c r="R1156" s="66"/>
      <c r="S1156" s="66"/>
      <c r="T1156" s="67"/>
      <c r="U1156" s="36"/>
      <c r="V1156" s="36"/>
      <c r="W1156" s="36"/>
      <c r="X1156" s="36"/>
      <c r="Y1156" s="36"/>
      <c r="Z1156" s="36"/>
      <c r="AA1156" s="36"/>
      <c r="AB1156" s="36"/>
      <c r="AC1156" s="36"/>
      <c r="AD1156" s="36"/>
      <c r="AE1156" s="36"/>
      <c r="AT1156" s="19" t="s">
        <v>332</v>
      </c>
      <c r="AU1156" s="19" t="s">
        <v>87</v>
      </c>
    </row>
    <row r="1157" spans="1:65" s="13" customFormat="1" ht="11.25">
      <c r="B1157" s="201"/>
      <c r="C1157" s="202"/>
      <c r="D1157" s="195" t="s">
        <v>336</v>
      </c>
      <c r="E1157" s="203" t="s">
        <v>19</v>
      </c>
      <c r="F1157" s="204" t="s">
        <v>3150</v>
      </c>
      <c r="G1157" s="202"/>
      <c r="H1157" s="205">
        <v>4</v>
      </c>
      <c r="I1157" s="206"/>
      <c r="J1157" s="202"/>
      <c r="K1157" s="202"/>
      <c r="L1157" s="207"/>
      <c r="M1157" s="208"/>
      <c r="N1157" s="209"/>
      <c r="O1157" s="209"/>
      <c r="P1157" s="209"/>
      <c r="Q1157" s="209"/>
      <c r="R1157" s="209"/>
      <c r="S1157" s="209"/>
      <c r="T1157" s="210"/>
      <c r="AT1157" s="211" t="s">
        <v>336</v>
      </c>
      <c r="AU1157" s="211" t="s">
        <v>87</v>
      </c>
      <c r="AV1157" s="13" t="s">
        <v>87</v>
      </c>
      <c r="AW1157" s="13" t="s">
        <v>37</v>
      </c>
      <c r="AX1157" s="13" t="s">
        <v>84</v>
      </c>
      <c r="AY1157" s="211" t="s">
        <v>324</v>
      </c>
    </row>
    <row r="1158" spans="1:65" s="2" customFormat="1" ht="14.45" customHeight="1">
      <c r="A1158" s="36"/>
      <c r="B1158" s="37"/>
      <c r="C1158" s="182" t="s">
        <v>1614</v>
      </c>
      <c r="D1158" s="182" t="s">
        <v>326</v>
      </c>
      <c r="E1158" s="183" t="s">
        <v>3151</v>
      </c>
      <c r="F1158" s="184" t="s">
        <v>3152</v>
      </c>
      <c r="G1158" s="185" t="s">
        <v>190</v>
      </c>
      <c r="H1158" s="186">
        <v>4</v>
      </c>
      <c r="I1158" s="187"/>
      <c r="J1158" s="188">
        <f>ROUND(I1158*H1158,2)</f>
        <v>0</v>
      </c>
      <c r="K1158" s="184" t="s">
        <v>19</v>
      </c>
      <c r="L1158" s="41"/>
      <c r="M1158" s="189" t="s">
        <v>19</v>
      </c>
      <c r="N1158" s="190" t="s">
        <v>47</v>
      </c>
      <c r="O1158" s="66"/>
      <c r="P1158" s="191">
        <f>O1158*H1158</f>
        <v>0</v>
      </c>
      <c r="Q1158" s="191">
        <v>2.0639999999999999E-2</v>
      </c>
      <c r="R1158" s="191">
        <f>Q1158*H1158</f>
        <v>8.2559999999999995E-2</v>
      </c>
      <c r="S1158" s="191">
        <v>0</v>
      </c>
      <c r="T1158" s="192">
        <f>S1158*H1158</f>
        <v>0</v>
      </c>
      <c r="U1158" s="36"/>
      <c r="V1158" s="36"/>
      <c r="W1158" s="36"/>
      <c r="X1158" s="36"/>
      <c r="Y1158" s="36"/>
      <c r="Z1158" s="36"/>
      <c r="AA1158" s="36"/>
      <c r="AB1158" s="36"/>
      <c r="AC1158" s="36"/>
      <c r="AD1158" s="36"/>
      <c r="AE1158" s="36"/>
      <c r="AR1158" s="193" t="s">
        <v>330</v>
      </c>
      <c r="AT1158" s="193" t="s">
        <v>326</v>
      </c>
      <c r="AU1158" s="193" t="s">
        <v>87</v>
      </c>
      <c r="AY1158" s="19" t="s">
        <v>324</v>
      </c>
      <c r="BE1158" s="194">
        <f>IF(N1158="základní",J1158,0)</f>
        <v>0</v>
      </c>
      <c r="BF1158" s="194">
        <f>IF(N1158="snížená",J1158,0)</f>
        <v>0</v>
      </c>
      <c r="BG1158" s="194">
        <f>IF(N1158="zákl. přenesená",J1158,0)</f>
        <v>0</v>
      </c>
      <c r="BH1158" s="194">
        <f>IF(N1158="sníž. přenesená",J1158,0)</f>
        <v>0</v>
      </c>
      <c r="BI1158" s="194">
        <f>IF(N1158="nulová",J1158,0)</f>
        <v>0</v>
      </c>
      <c r="BJ1158" s="19" t="s">
        <v>84</v>
      </c>
      <c r="BK1158" s="194">
        <f>ROUND(I1158*H1158,2)</f>
        <v>0</v>
      </c>
      <c r="BL1158" s="19" t="s">
        <v>330</v>
      </c>
      <c r="BM1158" s="193" t="s">
        <v>3153</v>
      </c>
    </row>
    <row r="1159" spans="1:65" s="2" customFormat="1" ht="29.25">
      <c r="A1159" s="36"/>
      <c r="B1159" s="37"/>
      <c r="C1159" s="38"/>
      <c r="D1159" s="195" t="s">
        <v>332</v>
      </c>
      <c r="E1159" s="38"/>
      <c r="F1159" s="196" t="s">
        <v>3154</v>
      </c>
      <c r="G1159" s="38"/>
      <c r="H1159" s="38"/>
      <c r="I1159" s="197"/>
      <c r="J1159" s="38"/>
      <c r="K1159" s="38"/>
      <c r="L1159" s="41"/>
      <c r="M1159" s="198"/>
      <c r="N1159" s="199"/>
      <c r="O1159" s="66"/>
      <c r="P1159" s="66"/>
      <c r="Q1159" s="66"/>
      <c r="R1159" s="66"/>
      <c r="S1159" s="66"/>
      <c r="T1159" s="67"/>
      <c r="U1159" s="36"/>
      <c r="V1159" s="36"/>
      <c r="W1159" s="36"/>
      <c r="X1159" s="36"/>
      <c r="Y1159" s="36"/>
      <c r="Z1159" s="36"/>
      <c r="AA1159" s="36"/>
      <c r="AB1159" s="36"/>
      <c r="AC1159" s="36"/>
      <c r="AD1159" s="36"/>
      <c r="AE1159" s="36"/>
      <c r="AT1159" s="19" t="s">
        <v>332</v>
      </c>
      <c r="AU1159" s="19" t="s">
        <v>87</v>
      </c>
    </row>
    <row r="1160" spans="1:65" s="13" customFormat="1" ht="11.25">
      <c r="B1160" s="201"/>
      <c r="C1160" s="202"/>
      <c r="D1160" s="195" t="s">
        <v>336</v>
      </c>
      <c r="E1160" s="203" t="s">
        <v>19</v>
      </c>
      <c r="F1160" s="204" t="s">
        <v>3155</v>
      </c>
      <c r="G1160" s="202"/>
      <c r="H1160" s="205">
        <v>4</v>
      </c>
      <c r="I1160" s="206"/>
      <c r="J1160" s="202"/>
      <c r="K1160" s="202"/>
      <c r="L1160" s="207"/>
      <c r="M1160" s="208"/>
      <c r="N1160" s="209"/>
      <c r="O1160" s="209"/>
      <c r="P1160" s="209"/>
      <c r="Q1160" s="209"/>
      <c r="R1160" s="209"/>
      <c r="S1160" s="209"/>
      <c r="T1160" s="210"/>
      <c r="AT1160" s="211" t="s">
        <v>336</v>
      </c>
      <c r="AU1160" s="211" t="s">
        <v>87</v>
      </c>
      <c r="AV1160" s="13" t="s">
        <v>87</v>
      </c>
      <c r="AW1160" s="13" t="s">
        <v>37</v>
      </c>
      <c r="AX1160" s="13" t="s">
        <v>84</v>
      </c>
      <c r="AY1160" s="211" t="s">
        <v>324</v>
      </c>
    </row>
    <row r="1161" spans="1:65" s="12" customFormat="1" ht="22.9" customHeight="1">
      <c r="B1161" s="166"/>
      <c r="C1161" s="167"/>
      <c r="D1161" s="168" t="s">
        <v>75</v>
      </c>
      <c r="E1161" s="180" t="s">
        <v>408</v>
      </c>
      <c r="F1161" s="180" t="s">
        <v>1551</v>
      </c>
      <c r="G1161" s="167"/>
      <c r="H1161" s="167"/>
      <c r="I1161" s="170"/>
      <c r="J1161" s="181">
        <f>BK1161</f>
        <v>0</v>
      </c>
      <c r="K1161" s="167"/>
      <c r="L1161" s="172"/>
      <c r="M1161" s="173"/>
      <c r="N1161" s="174"/>
      <c r="O1161" s="174"/>
      <c r="P1161" s="175">
        <f>SUM(P1162:P1620)</f>
        <v>0</v>
      </c>
      <c r="Q1161" s="174"/>
      <c r="R1161" s="175">
        <f>SUM(R1162:R1620)</f>
        <v>13.424595540000002</v>
      </c>
      <c r="S1161" s="174"/>
      <c r="T1161" s="176">
        <f>SUM(T1162:T1620)</f>
        <v>2440.1731280000004</v>
      </c>
      <c r="AR1161" s="177" t="s">
        <v>84</v>
      </c>
      <c r="AT1161" s="178" t="s">
        <v>75</v>
      </c>
      <c r="AU1161" s="178" t="s">
        <v>84</v>
      </c>
      <c r="AY1161" s="177" t="s">
        <v>324</v>
      </c>
      <c r="BK1161" s="179">
        <f>SUM(BK1162:BK1620)</f>
        <v>0</v>
      </c>
    </row>
    <row r="1162" spans="1:65" s="2" customFormat="1" ht="14.45" customHeight="1">
      <c r="A1162" s="36"/>
      <c r="B1162" s="37"/>
      <c r="C1162" s="182" t="s">
        <v>1620</v>
      </c>
      <c r="D1162" s="182" t="s">
        <v>326</v>
      </c>
      <c r="E1162" s="183" t="s">
        <v>1685</v>
      </c>
      <c r="F1162" s="184" t="s">
        <v>1686</v>
      </c>
      <c r="G1162" s="185" t="s">
        <v>135</v>
      </c>
      <c r="H1162" s="186">
        <v>131.6</v>
      </c>
      <c r="I1162" s="187"/>
      <c r="J1162" s="188">
        <f>ROUND(I1162*H1162,2)</f>
        <v>0</v>
      </c>
      <c r="K1162" s="184" t="s">
        <v>329</v>
      </c>
      <c r="L1162" s="41"/>
      <c r="M1162" s="189" t="s">
        <v>19</v>
      </c>
      <c r="N1162" s="190" t="s">
        <v>47</v>
      </c>
      <c r="O1162" s="66"/>
      <c r="P1162" s="191">
        <f>O1162*H1162</f>
        <v>0</v>
      </c>
      <c r="Q1162" s="191">
        <v>6.3000000000000003E-4</v>
      </c>
      <c r="R1162" s="191">
        <f>Q1162*H1162</f>
        <v>8.2907999999999996E-2</v>
      </c>
      <c r="S1162" s="191">
        <v>0</v>
      </c>
      <c r="T1162" s="192">
        <f>S1162*H1162</f>
        <v>0</v>
      </c>
      <c r="U1162" s="36"/>
      <c r="V1162" s="36"/>
      <c r="W1162" s="36"/>
      <c r="X1162" s="36"/>
      <c r="Y1162" s="36"/>
      <c r="Z1162" s="36"/>
      <c r="AA1162" s="36"/>
      <c r="AB1162" s="36"/>
      <c r="AC1162" s="36"/>
      <c r="AD1162" s="36"/>
      <c r="AE1162" s="36"/>
      <c r="AR1162" s="193" t="s">
        <v>330</v>
      </c>
      <c r="AT1162" s="193" t="s">
        <v>326</v>
      </c>
      <c r="AU1162" s="193" t="s">
        <v>87</v>
      </c>
      <c r="AY1162" s="19" t="s">
        <v>324</v>
      </c>
      <c r="BE1162" s="194">
        <f>IF(N1162="základní",J1162,0)</f>
        <v>0</v>
      </c>
      <c r="BF1162" s="194">
        <f>IF(N1162="snížená",J1162,0)</f>
        <v>0</v>
      </c>
      <c r="BG1162" s="194">
        <f>IF(N1162="zákl. přenesená",J1162,0)</f>
        <v>0</v>
      </c>
      <c r="BH1162" s="194">
        <f>IF(N1162="sníž. přenesená",J1162,0)</f>
        <v>0</v>
      </c>
      <c r="BI1162" s="194">
        <f>IF(N1162="nulová",J1162,0)</f>
        <v>0</v>
      </c>
      <c r="BJ1162" s="19" t="s">
        <v>84</v>
      </c>
      <c r="BK1162" s="194">
        <f>ROUND(I1162*H1162,2)</f>
        <v>0</v>
      </c>
      <c r="BL1162" s="19" t="s">
        <v>330</v>
      </c>
      <c r="BM1162" s="193" t="s">
        <v>3156</v>
      </c>
    </row>
    <row r="1163" spans="1:65" s="2" customFormat="1" ht="11.25">
      <c r="A1163" s="36"/>
      <c r="B1163" s="37"/>
      <c r="C1163" s="38"/>
      <c r="D1163" s="195" t="s">
        <v>332</v>
      </c>
      <c r="E1163" s="38"/>
      <c r="F1163" s="196" t="s">
        <v>1688</v>
      </c>
      <c r="G1163" s="38"/>
      <c r="H1163" s="38"/>
      <c r="I1163" s="197"/>
      <c r="J1163" s="38"/>
      <c r="K1163" s="38"/>
      <c r="L1163" s="41"/>
      <c r="M1163" s="198"/>
      <c r="N1163" s="199"/>
      <c r="O1163" s="66"/>
      <c r="P1163" s="66"/>
      <c r="Q1163" s="66"/>
      <c r="R1163" s="66"/>
      <c r="S1163" s="66"/>
      <c r="T1163" s="67"/>
      <c r="U1163" s="36"/>
      <c r="V1163" s="36"/>
      <c r="W1163" s="36"/>
      <c r="X1163" s="36"/>
      <c r="Y1163" s="36"/>
      <c r="Z1163" s="36"/>
      <c r="AA1163" s="36"/>
      <c r="AB1163" s="36"/>
      <c r="AC1163" s="36"/>
      <c r="AD1163" s="36"/>
      <c r="AE1163" s="36"/>
      <c r="AT1163" s="19" t="s">
        <v>332</v>
      </c>
      <c r="AU1163" s="19" t="s">
        <v>87</v>
      </c>
    </row>
    <row r="1164" spans="1:65" s="2" customFormat="1" ht="58.5">
      <c r="A1164" s="36"/>
      <c r="B1164" s="37"/>
      <c r="C1164" s="38"/>
      <c r="D1164" s="195" t="s">
        <v>334</v>
      </c>
      <c r="E1164" s="38"/>
      <c r="F1164" s="200" t="s">
        <v>1689</v>
      </c>
      <c r="G1164" s="38"/>
      <c r="H1164" s="38"/>
      <c r="I1164" s="197"/>
      <c r="J1164" s="38"/>
      <c r="K1164" s="38"/>
      <c r="L1164" s="41"/>
      <c r="M1164" s="198"/>
      <c r="N1164" s="199"/>
      <c r="O1164" s="66"/>
      <c r="P1164" s="66"/>
      <c r="Q1164" s="66"/>
      <c r="R1164" s="66"/>
      <c r="S1164" s="66"/>
      <c r="T1164" s="67"/>
      <c r="U1164" s="36"/>
      <c r="V1164" s="36"/>
      <c r="W1164" s="36"/>
      <c r="X1164" s="36"/>
      <c r="Y1164" s="36"/>
      <c r="Z1164" s="36"/>
      <c r="AA1164" s="36"/>
      <c r="AB1164" s="36"/>
      <c r="AC1164" s="36"/>
      <c r="AD1164" s="36"/>
      <c r="AE1164" s="36"/>
      <c r="AT1164" s="19" t="s">
        <v>334</v>
      </c>
      <c r="AU1164" s="19" t="s">
        <v>87</v>
      </c>
    </row>
    <row r="1165" spans="1:65" s="13" customFormat="1" ht="11.25">
      <c r="B1165" s="201"/>
      <c r="C1165" s="202"/>
      <c r="D1165" s="195" t="s">
        <v>336</v>
      </c>
      <c r="E1165" s="203" t="s">
        <v>19</v>
      </c>
      <c r="F1165" s="204" t="s">
        <v>3157</v>
      </c>
      <c r="G1165" s="202"/>
      <c r="H1165" s="205">
        <v>15</v>
      </c>
      <c r="I1165" s="206"/>
      <c r="J1165" s="202"/>
      <c r="K1165" s="202"/>
      <c r="L1165" s="207"/>
      <c r="M1165" s="208"/>
      <c r="N1165" s="209"/>
      <c r="O1165" s="209"/>
      <c r="P1165" s="209"/>
      <c r="Q1165" s="209"/>
      <c r="R1165" s="209"/>
      <c r="S1165" s="209"/>
      <c r="T1165" s="210"/>
      <c r="AT1165" s="211" t="s">
        <v>336</v>
      </c>
      <c r="AU1165" s="211" t="s">
        <v>87</v>
      </c>
      <c r="AV1165" s="13" t="s">
        <v>87</v>
      </c>
      <c r="AW1165" s="13" t="s">
        <v>37</v>
      </c>
      <c r="AX1165" s="13" t="s">
        <v>76</v>
      </c>
      <c r="AY1165" s="211" t="s">
        <v>324</v>
      </c>
    </row>
    <row r="1166" spans="1:65" s="13" customFormat="1" ht="11.25">
      <c r="B1166" s="201"/>
      <c r="C1166" s="202"/>
      <c r="D1166" s="195" t="s">
        <v>336</v>
      </c>
      <c r="E1166" s="203" t="s">
        <v>19</v>
      </c>
      <c r="F1166" s="204" t="s">
        <v>3158</v>
      </c>
      <c r="G1166" s="202"/>
      <c r="H1166" s="205">
        <v>15.1</v>
      </c>
      <c r="I1166" s="206"/>
      <c r="J1166" s="202"/>
      <c r="K1166" s="202"/>
      <c r="L1166" s="207"/>
      <c r="M1166" s="208"/>
      <c r="N1166" s="209"/>
      <c r="O1166" s="209"/>
      <c r="P1166" s="209"/>
      <c r="Q1166" s="209"/>
      <c r="R1166" s="209"/>
      <c r="S1166" s="209"/>
      <c r="T1166" s="210"/>
      <c r="AT1166" s="211" t="s">
        <v>336</v>
      </c>
      <c r="AU1166" s="211" t="s">
        <v>87</v>
      </c>
      <c r="AV1166" s="13" t="s">
        <v>87</v>
      </c>
      <c r="AW1166" s="13" t="s">
        <v>37</v>
      </c>
      <c r="AX1166" s="13" t="s">
        <v>76</v>
      </c>
      <c r="AY1166" s="211" t="s">
        <v>324</v>
      </c>
    </row>
    <row r="1167" spans="1:65" s="13" customFormat="1" ht="11.25">
      <c r="B1167" s="201"/>
      <c r="C1167" s="202"/>
      <c r="D1167" s="195" t="s">
        <v>336</v>
      </c>
      <c r="E1167" s="203" t="s">
        <v>19</v>
      </c>
      <c r="F1167" s="204" t="s">
        <v>3159</v>
      </c>
      <c r="G1167" s="202"/>
      <c r="H1167" s="205">
        <v>21</v>
      </c>
      <c r="I1167" s="206"/>
      <c r="J1167" s="202"/>
      <c r="K1167" s="202"/>
      <c r="L1167" s="207"/>
      <c r="M1167" s="208"/>
      <c r="N1167" s="209"/>
      <c r="O1167" s="209"/>
      <c r="P1167" s="209"/>
      <c r="Q1167" s="209"/>
      <c r="R1167" s="209"/>
      <c r="S1167" s="209"/>
      <c r="T1167" s="210"/>
      <c r="AT1167" s="211" t="s">
        <v>336</v>
      </c>
      <c r="AU1167" s="211" t="s">
        <v>87</v>
      </c>
      <c r="AV1167" s="13" t="s">
        <v>87</v>
      </c>
      <c r="AW1167" s="13" t="s">
        <v>37</v>
      </c>
      <c r="AX1167" s="13" t="s">
        <v>76</v>
      </c>
      <c r="AY1167" s="211" t="s">
        <v>324</v>
      </c>
    </row>
    <row r="1168" spans="1:65" s="13" customFormat="1" ht="11.25">
      <c r="B1168" s="201"/>
      <c r="C1168" s="202"/>
      <c r="D1168" s="195" t="s">
        <v>336</v>
      </c>
      <c r="E1168" s="203" t="s">
        <v>19</v>
      </c>
      <c r="F1168" s="204" t="s">
        <v>3160</v>
      </c>
      <c r="G1168" s="202"/>
      <c r="H1168" s="205">
        <v>23</v>
      </c>
      <c r="I1168" s="206"/>
      <c r="J1168" s="202"/>
      <c r="K1168" s="202"/>
      <c r="L1168" s="207"/>
      <c r="M1168" s="208"/>
      <c r="N1168" s="209"/>
      <c r="O1168" s="209"/>
      <c r="P1168" s="209"/>
      <c r="Q1168" s="209"/>
      <c r="R1168" s="209"/>
      <c r="S1168" s="209"/>
      <c r="T1168" s="210"/>
      <c r="AT1168" s="211" t="s">
        <v>336</v>
      </c>
      <c r="AU1168" s="211" t="s">
        <v>87</v>
      </c>
      <c r="AV1168" s="13" t="s">
        <v>87</v>
      </c>
      <c r="AW1168" s="13" t="s">
        <v>37</v>
      </c>
      <c r="AX1168" s="13" t="s">
        <v>76</v>
      </c>
      <c r="AY1168" s="211" t="s">
        <v>324</v>
      </c>
    </row>
    <row r="1169" spans="1:65" s="13" customFormat="1" ht="11.25">
      <c r="B1169" s="201"/>
      <c r="C1169" s="202"/>
      <c r="D1169" s="195" t="s">
        <v>336</v>
      </c>
      <c r="E1169" s="203" t="s">
        <v>19</v>
      </c>
      <c r="F1169" s="204" t="s">
        <v>3161</v>
      </c>
      <c r="G1169" s="202"/>
      <c r="H1169" s="205">
        <v>35</v>
      </c>
      <c r="I1169" s="206"/>
      <c r="J1169" s="202"/>
      <c r="K1169" s="202"/>
      <c r="L1169" s="207"/>
      <c r="M1169" s="208"/>
      <c r="N1169" s="209"/>
      <c r="O1169" s="209"/>
      <c r="P1169" s="209"/>
      <c r="Q1169" s="209"/>
      <c r="R1169" s="209"/>
      <c r="S1169" s="209"/>
      <c r="T1169" s="210"/>
      <c r="AT1169" s="211" t="s">
        <v>336</v>
      </c>
      <c r="AU1169" s="211" t="s">
        <v>87</v>
      </c>
      <c r="AV1169" s="13" t="s">
        <v>87</v>
      </c>
      <c r="AW1169" s="13" t="s">
        <v>37</v>
      </c>
      <c r="AX1169" s="13" t="s">
        <v>76</v>
      </c>
      <c r="AY1169" s="211" t="s">
        <v>324</v>
      </c>
    </row>
    <row r="1170" spans="1:65" s="13" customFormat="1" ht="11.25">
      <c r="B1170" s="201"/>
      <c r="C1170" s="202"/>
      <c r="D1170" s="195" t="s">
        <v>336</v>
      </c>
      <c r="E1170" s="203" t="s">
        <v>19</v>
      </c>
      <c r="F1170" s="204" t="s">
        <v>3162</v>
      </c>
      <c r="G1170" s="202"/>
      <c r="H1170" s="205">
        <v>5.8</v>
      </c>
      <c r="I1170" s="206"/>
      <c r="J1170" s="202"/>
      <c r="K1170" s="202"/>
      <c r="L1170" s="207"/>
      <c r="M1170" s="208"/>
      <c r="N1170" s="209"/>
      <c r="O1170" s="209"/>
      <c r="P1170" s="209"/>
      <c r="Q1170" s="209"/>
      <c r="R1170" s="209"/>
      <c r="S1170" s="209"/>
      <c r="T1170" s="210"/>
      <c r="AT1170" s="211" t="s">
        <v>336</v>
      </c>
      <c r="AU1170" s="211" t="s">
        <v>87</v>
      </c>
      <c r="AV1170" s="13" t="s">
        <v>87</v>
      </c>
      <c r="AW1170" s="13" t="s">
        <v>37</v>
      </c>
      <c r="AX1170" s="13" t="s">
        <v>76</v>
      </c>
      <c r="AY1170" s="211" t="s">
        <v>324</v>
      </c>
    </row>
    <row r="1171" spans="1:65" s="13" customFormat="1" ht="11.25">
      <c r="B1171" s="201"/>
      <c r="C1171" s="202"/>
      <c r="D1171" s="195" t="s">
        <v>336</v>
      </c>
      <c r="E1171" s="203" t="s">
        <v>19</v>
      </c>
      <c r="F1171" s="204" t="s">
        <v>3163</v>
      </c>
      <c r="G1171" s="202"/>
      <c r="H1171" s="205">
        <v>0.4</v>
      </c>
      <c r="I1171" s="206"/>
      <c r="J1171" s="202"/>
      <c r="K1171" s="202"/>
      <c r="L1171" s="207"/>
      <c r="M1171" s="208"/>
      <c r="N1171" s="209"/>
      <c r="O1171" s="209"/>
      <c r="P1171" s="209"/>
      <c r="Q1171" s="209"/>
      <c r="R1171" s="209"/>
      <c r="S1171" s="209"/>
      <c r="T1171" s="210"/>
      <c r="AT1171" s="211" t="s">
        <v>336</v>
      </c>
      <c r="AU1171" s="211" t="s">
        <v>87</v>
      </c>
      <c r="AV1171" s="13" t="s">
        <v>87</v>
      </c>
      <c r="AW1171" s="13" t="s">
        <v>37</v>
      </c>
      <c r="AX1171" s="13" t="s">
        <v>76</v>
      </c>
      <c r="AY1171" s="211" t="s">
        <v>324</v>
      </c>
    </row>
    <row r="1172" spans="1:65" s="13" customFormat="1" ht="11.25">
      <c r="B1172" s="201"/>
      <c r="C1172" s="202"/>
      <c r="D1172" s="195" t="s">
        <v>336</v>
      </c>
      <c r="E1172" s="203" t="s">
        <v>19</v>
      </c>
      <c r="F1172" s="204" t="s">
        <v>3164</v>
      </c>
      <c r="G1172" s="202"/>
      <c r="H1172" s="205">
        <v>6</v>
      </c>
      <c r="I1172" s="206"/>
      <c r="J1172" s="202"/>
      <c r="K1172" s="202"/>
      <c r="L1172" s="207"/>
      <c r="M1172" s="208"/>
      <c r="N1172" s="209"/>
      <c r="O1172" s="209"/>
      <c r="P1172" s="209"/>
      <c r="Q1172" s="209"/>
      <c r="R1172" s="209"/>
      <c r="S1172" s="209"/>
      <c r="T1172" s="210"/>
      <c r="AT1172" s="211" t="s">
        <v>336</v>
      </c>
      <c r="AU1172" s="211" t="s">
        <v>87</v>
      </c>
      <c r="AV1172" s="13" t="s">
        <v>87</v>
      </c>
      <c r="AW1172" s="13" t="s">
        <v>37</v>
      </c>
      <c r="AX1172" s="13" t="s">
        <v>76</v>
      </c>
      <c r="AY1172" s="211" t="s">
        <v>324</v>
      </c>
    </row>
    <row r="1173" spans="1:65" s="13" customFormat="1" ht="11.25">
      <c r="B1173" s="201"/>
      <c r="C1173" s="202"/>
      <c r="D1173" s="195" t="s">
        <v>336</v>
      </c>
      <c r="E1173" s="203" t="s">
        <v>19</v>
      </c>
      <c r="F1173" s="204" t="s">
        <v>3165</v>
      </c>
      <c r="G1173" s="202"/>
      <c r="H1173" s="205">
        <v>0.5</v>
      </c>
      <c r="I1173" s="206"/>
      <c r="J1173" s="202"/>
      <c r="K1173" s="202"/>
      <c r="L1173" s="207"/>
      <c r="M1173" s="208"/>
      <c r="N1173" s="209"/>
      <c r="O1173" s="209"/>
      <c r="P1173" s="209"/>
      <c r="Q1173" s="209"/>
      <c r="R1173" s="209"/>
      <c r="S1173" s="209"/>
      <c r="T1173" s="210"/>
      <c r="AT1173" s="211" t="s">
        <v>336</v>
      </c>
      <c r="AU1173" s="211" t="s">
        <v>87</v>
      </c>
      <c r="AV1173" s="13" t="s">
        <v>87</v>
      </c>
      <c r="AW1173" s="13" t="s">
        <v>37</v>
      </c>
      <c r="AX1173" s="13" t="s">
        <v>76</v>
      </c>
      <c r="AY1173" s="211" t="s">
        <v>324</v>
      </c>
    </row>
    <row r="1174" spans="1:65" s="13" customFormat="1" ht="11.25">
      <c r="B1174" s="201"/>
      <c r="C1174" s="202"/>
      <c r="D1174" s="195" t="s">
        <v>336</v>
      </c>
      <c r="E1174" s="203" t="s">
        <v>19</v>
      </c>
      <c r="F1174" s="204" t="s">
        <v>3166</v>
      </c>
      <c r="G1174" s="202"/>
      <c r="H1174" s="205">
        <v>1.8</v>
      </c>
      <c r="I1174" s="206"/>
      <c r="J1174" s="202"/>
      <c r="K1174" s="202"/>
      <c r="L1174" s="207"/>
      <c r="M1174" s="208"/>
      <c r="N1174" s="209"/>
      <c r="O1174" s="209"/>
      <c r="P1174" s="209"/>
      <c r="Q1174" s="209"/>
      <c r="R1174" s="209"/>
      <c r="S1174" s="209"/>
      <c r="T1174" s="210"/>
      <c r="AT1174" s="211" t="s">
        <v>336</v>
      </c>
      <c r="AU1174" s="211" t="s">
        <v>87</v>
      </c>
      <c r="AV1174" s="13" t="s">
        <v>87</v>
      </c>
      <c r="AW1174" s="13" t="s">
        <v>37</v>
      </c>
      <c r="AX1174" s="13" t="s">
        <v>76</v>
      </c>
      <c r="AY1174" s="211" t="s">
        <v>324</v>
      </c>
    </row>
    <row r="1175" spans="1:65" s="13" customFormat="1" ht="11.25">
      <c r="B1175" s="201"/>
      <c r="C1175" s="202"/>
      <c r="D1175" s="195" t="s">
        <v>336</v>
      </c>
      <c r="E1175" s="203" t="s">
        <v>19</v>
      </c>
      <c r="F1175" s="204" t="s">
        <v>3167</v>
      </c>
      <c r="G1175" s="202"/>
      <c r="H1175" s="205">
        <v>8</v>
      </c>
      <c r="I1175" s="206"/>
      <c r="J1175" s="202"/>
      <c r="K1175" s="202"/>
      <c r="L1175" s="207"/>
      <c r="M1175" s="208"/>
      <c r="N1175" s="209"/>
      <c r="O1175" s="209"/>
      <c r="P1175" s="209"/>
      <c r="Q1175" s="209"/>
      <c r="R1175" s="209"/>
      <c r="S1175" s="209"/>
      <c r="T1175" s="210"/>
      <c r="AT1175" s="211" t="s">
        <v>336</v>
      </c>
      <c r="AU1175" s="211" t="s">
        <v>87</v>
      </c>
      <c r="AV1175" s="13" t="s">
        <v>87</v>
      </c>
      <c r="AW1175" s="13" t="s">
        <v>37</v>
      </c>
      <c r="AX1175" s="13" t="s">
        <v>76</v>
      </c>
      <c r="AY1175" s="211" t="s">
        <v>324</v>
      </c>
    </row>
    <row r="1176" spans="1:65" s="14" customFormat="1" ht="11.25">
      <c r="B1176" s="212"/>
      <c r="C1176" s="213"/>
      <c r="D1176" s="195" t="s">
        <v>336</v>
      </c>
      <c r="E1176" s="214" t="s">
        <v>19</v>
      </c>
      <c r="F1176" s="215" t="s">
        <v>349</v>
      </c>
      <c r="G1176" s="213"/>
      <c r="H1176" s="216">
        <v>131.6</v>
      </c>
      <c r="I1176" s="217"/>
      <c r="J1176" s="213"/>
      <c r="K1176" s="213"/>
      <c r="L1176" s="218"/>
      <c r="M1176" s="219"/>
      <c r="N1176" s="220"/>
      <c r="O1176" s="220"/>
      <c r="P1176" s="220"/>
      <c r="Q1176" s="220"/>
      <c r="R1176" s="220"/>
      <c r="S1176" s="220"/>
      <c r="T1176" s="221"/>
      <c r="AT1176" s="222" t="s">
        <v>336</v>
      </c>
      <c r="AU1176" s="222" t="s">
        <v>87</v>
      </c>
      <c r="AV1176" s="14" t="s">
        <v>330</v>
      </c>
      <c r="AW1176" s="14" t="s">
        <v>37</v>
      </c>
      <c r="AX1176" s="14" t="s">
        <v>84</v>
      </c>
      <c r="AY1176" s="222" t="s">
        <v>324</v>
      </c>
    </row>
    <row r="1177" spans="1:65" s="2" customFormat="1" ht="14.45" customHeight="1">
      <c r="A1177" s="36"/>
      <c r="B1177" s="37"/>
      <c r="C1177" s="182" t="s">
        <v>1624</v>
      </c>
      <c r="D1177" s="182" t="s">
        <v>326</v>
      </c>
      <c r="E1177" s="183" t="s">
        <v>1692</v>
      </c>
      <c r="F1177" s="184" t="s">
        <v>1693</v>
      </c>
      <c r="G1177" s="185" t="s">
        <v>186</v>
      </c>
      <c r="H1177" s="186">
        <v>275.8</v>
      </c>
      <c r="I1177" s="187"/>
      <c r="J1177" s="188">
        <f>ROUND(I1177*H1177,2)</f>
        <v>0</v>
      </c>
      <c r="K1177" s="184" t="s">
        <v>329</v>
      </c>
      <c r="L1177" s="41"/>
      <c r="M1177" s="189" t="s">
        <v>19</v>
      </c>
      <c r="N1177" s="190" t="s">
        <v>47</v>
      </c>
      <c r="O1177" s="66"/>
      <c r="P1177" s="191">
        <f>O1177*H1177</f>
        <v>0</v>
      </c>
      <c r="Q1177" s="191">
        <v>1.67E-3</v>
      </c>
      <c r="R1177" s="191">
        <f>Q1177*H1177</f>
        <v>0.46058600000000005</v>
      </c>
      <c r="S1177" s="191">
        <v>0</v>
      </c>
      <c r="T1177" s="192">
        <f>S1177*H1177</f>
        <v>0</v>
      </c>
      <c r="U1177" s="36"/>
      <c r="V1177" s="36"/>
      <c r="W1177" s="36"/>
      <c r="X1177" s="36"/>
      <c r="Y1177" s="36"/>
      <c r="Z1177" s="36"/>
      <c r="AA1177" s="36"/>
      <c r="AB1177" s="36"/>
      <c r="AC1177" s="36"/>
      <c r="AD1177" s="36"/>
      <c r="AE1177" s="36"/>
      <c r="AR1177" s="193" t="s">
        <v>330</v>
      </c>
      <c r="AT1177" s="193" t="s">
        <v>326</v>
      </c>
      <c r="AU1177" s="193" t="s">
        <v>87</v>
      </c>
      <c r="AY1177" s="19" t="s">
        <v>324</v>
      </c>
      <c r="BE1177" s="194">
        <f>IF(N1177="základní",J1177,0)</f>
        <v>0</v>
      </c>
      <c r="BF1177" s="194">
        <f>IF(N1177="snížená",J1177,0)</f>
        <v>0</v>
      </c>
      <c r="BG1177" s="194">
        <f>IF(N1177="zákl. přenesená",J1177,0)</f>
        <v>0</v>
      </c>
      <c r="BH1177" s="194">
        <f>IF(N1177="sníž. přenesená",J1177,0)</f>
        <v>0</v>
      </c>
      <c r="BI1177" s="194">
        <f>IF(N1177="nulová",J1177,0)</f>
        <v>0</v>
      </c>
      <c r="BJ1177" s="19" t="s">
        <v>84</v>
      </c>
      <c r="BK1177" s="194">
        <f>ROUND(I1177*H1177,2)</f>
        <v>0</v>
      </c>
      <c r="BL1177" s="19" t="s">
        <v>330</v>
      </c>
      <c r="BM1177" s="193" t="s">
        <v>3168</v>
      </c>
    </row>
    <row r="1178" spans="1:65" s="2" customFormat="1" ht="11.25">
      <c r="A1178" s="36"/>
      <c r="B1178" s="37"/>
      <c r="C1178" s="38"/>
      <c r="D1178" s="195" t="s">
        <v>332</v>
      </c>
      <c r="E1178" s="38"/>
      <c r="F1178" s="196" t="s">
        <v>1695</v>
      </c>
      <c r="G1178" s="38"/>
      <c r="H1178" s="38"/>
      <c r="I1178" s="197"/>
      <c r="J1178" s="38"/>
      <c r="K1178" s="38"/>
      <c r="L1178" s="41"/>
      <c r="M1178" s="198"/>
      <c r="N1178" s="199"/>
      <c r="O1178" s="66"/>
      <c r="P1178" s="66"/>
      <c r="Q1178" s="66"/>
      <c r="R1178" s="66"/>
      <c r="S1178" s="66"/>
      <c r="T1178" s="67"/>
      <c r="U1178" s="36"/>
      <c r="V1178" s="36"/>
      <c r="W1178" s="36"/>
      <c r="X1178" s="36"/>
      <c r="Y1178" s="36"/>
      <c r="Z1178" s="36"/>
      <c r="AA1178" s="36"/>
      <c r="AB1178" s="36"/>
      <c r="AC1178" s="36"/>
      <c r="AD1178" s="36"/>
      <c r="AE1178" s="36"/>
      <c r="AT1178" s="19" t="s">
        <v>332</v>
      </c>
      <c r="AU1178" s="19" t="s">
        <v>87</v>
      </c>
    </row>
    <row r="1179" spans="1:65" s="2" customFormat="1" ht="204.75">
      <c r="A1179" s="36"/>
      <c r="B1179" s="37"/>
      <c r="C1179" s="38"/>
      <c r="D1179" s="195" t="s">
        <v>334</v>
      </c>
      <c r="E1179" s="38"/>
      <c r="F1179" s="200" t="s">
        <v>1696</v>
      </c>
      <c r="G1179" s="38"/>
      <c r="H1179" s="38"/>
      <c r="I1179" s="197"/>
      <c r="J1179" s="38"/>
      <c r="K1179" s="38"/>
      <c r="L1179" s="41"/>
      <c r="M1179" s="198"/>
      <c r="N1179" s="199"/>
      <c r="O1179" s="66"/>
      <c r="P1179" s="66"/>
      <c r="Q1179" s="66"/>
      <c r="R1179" s="66"/>
      <c r="S1179" s="66"/>
      <c r="T1179" s="67"/>
      <c r="U1179" s="36"/>
      <c r="V1179" s="36"/>
      <c r="W1179" s="36"/>
      <c r="X1179" s="36"/>
      <c r="Y1179" s="36"/>
      <c r="Z1179" s="36"/>
      <c r="AA1179" s="36"/>
      <c r="AB1179" s="36"/>
      <c r="AC1179" s="36"/>
      <c r="AD1179" s="36"/>
      <c r="AE1179" s="36"/>
      <c r="AT1179" s="19" t="s">
        <v>334</v>
      </c>
      <c r="AU1179" s="19" t="s">
        <v>87</v>
      </c>
    </row>
    <row r="1180" spans="1:65" s="2" customFormat="1" ht="136.5">
      <c r="A1180" s="36"/>
      <c r="B1180" s="37"/>
      <c r="C1180" s="38"/>
      <c r="D1180" s="195" t="s">
        <v>727</v>
      </c>
      <c r="E1180" s="38"/>
      <c r="F1180" s="200" t="s">
        <v>3169</v>
      </c>
      <c r="G1180" s="38"/>
      <c r="H1180" s="38"/>
      <c r="I1180" s="197"/>
      <c r="J1180" s="38"/>
      <c r="K1180" s="38"/>
      <c r="L1180" s="41"/>
      <c r="M1180" s="198"/>
      <c r="N1180" s="199"/>
      <c r="O1180" s="66"/>
      <c r="P1180" s="66"/>
      <c r="Q1180" s="66"/>
      <c r="R1180" s="66"/>
      <c r="S1180" s="66"/>
      <c r="T1180" s="67"/>
      <c r="U1180" s="36"/>
      <c r="V1180" s="36"/>
      <c r="W1180" s="36"/>
      <c r="X1180" s="36"/>
      <c r="Y1180" s="36"/>
      <c r="Z1180" s="36"/>
      <c r="AA1180" s="36"/>
      <c r="AB1180" s="36"/>
      <c r="AC1180" s="36"/>
      <c r="AD1180" s="36"/>
      <c r="AE1180" s="36"/>
      <c r="AT1180" s="19" t="s">
        <v>727</v>
      </c>
      <c r="AU1180" s="19" t="s">
        <v>87</v>
      </c>
    </row>
    <row r="1181" spans="1:65" s="13" customFormat="1" ht="11.25">
      <c r="B1181" s="201"/>
      <c r="C1181" s="202"/>
      <c r="D1181" s="195" t="s">
        <v>336</v>
      </c>
      <c r="E1181" s="203" t="s">
        <v>19</v>
      </c>
      <c r="F1181" s="204" t="s">
        <v>3170</v>
      </c>
      <c r="G1181" s="202"/>
      <c r="H1181" s="205">
        <v>52</v>
      </c>
      <c r="I1181" s="206"/>
      <c r="J1181" s="202"/>
      <c r="K1181" s="202"/>
      <c r="L1181" s="207"/>
      <c r="M1181" s="208"/>
      <c r="N1181" s="209"/>
      <c r="O1181" s="209"/>
      <c r="P1181" s="209"/>
      <c r="Q1181" s="209"/>
      <c r="R1181" s="209"/>
      <c r="S1181" s="209"/>
      <c r="T1181" s="210"/>
      <c r="AT1181" s="211" t="s">
        <v>336</v>
      </c>
      <c r="AU1181" s="211" t="s">
        <v>87</v>
      </c>
      <c r="AV1181" s="13" t="s">
        <v>87</v>
      </c>
      <c r="AW1181" s="13" t="s">
        <v>37</v>
      </c>
      <c r="AX1181" s="13" t="s">
        <v>76</v>
      </c>
      <c r="AY1181" s="211" t="s">
        <v>324</v>
      </c>
    </row>
    <row r="1182" spans="1:65" s="13" customFormat="1" ht="11.25">
      <c r="B1182" s="201"/>
      <c r="C1182" s="202"/>
      <c r="D1182" s="195" t="s">
        <v>336</v>
      </c>
      <c r="E1182" s="203" t="s">
        <v>19</v>
      </c>
      <c r="F1182" s="204" t="s">
        <v>3171</v>
      </c>
      <c r="G1182" s="202"/>
      <c r="H1182" s="205">
        <v>12.4</v>
      </c>
      <c r="I1182" s="206"/>
      <c r="J1182" s="202"/>
      <c r="K1182" s="202"/>
      <c r="L1182" s="207"/>
      <c r="M1182" s="208"/>
      <c r="N1182" s="209"/>
      <c r="O1182" s="209"/>
      <c r="P1182" s="209"/>
      <c r="Q1182" s="209"/>
      <c r="R1182" s="209"/>
      <c r="S1182" s="209"/>
      <c r="T1182" s="210"/>
      <c r="AT1182" s="211" t="s">
        <v>336</v>
      </c>
      <c r="AU1182" s="211" t="s">
        <v>87</v>
      </c>
      <c r="AV1182" s="13" t="s">
        <v>87</v>
      </c>
      <c r="AW1182" s="13" t="s">
        <v>37</v>
      </c>
      <c r="AX1182" s="13" t="s">
        <v>76</v>
      </c>
      <c r="AY1182" s="211" t="s">
        <v>324</v>
      </c>
    </row>
    <row r="1183" spans="1:65" s="13" customFormat="1" ht="11.25">
      <c r="B1183" s="201"/>
      <c r="C1183" s="202"/>
      <c r="D1183" s="195" t="s">
        <v>336</v>
      </c>
      <c r="E1183" s="203" t="s">
        <v>19</v>
      </c>
      <c r="F1183" s="204" t="s">
        <v>3172</v>
      </c>
      <c r="G1183" s="202"/>
      <c r="H1183" s="205">
        <v>46</v>
      </c>
      <c r="I1183" s="206"/>
      <c r="J1183" s="202"/>
      <c r="K1183" s="202"/>
      <c r="L1183" s="207"/>
      <c r="M1183" s="208"/>
      <c r="N1183" s="209"/>
      <c r="O1183" s="209"/>
      <c r="P1183" s="209"/>
      <c r="Q1183" s="209"/>
      <c r="R1183" s="209"/>
      <c r="S1183" s="209"/>
      <c r="T1183" s="210"/>
      <c r="AT1183" s="211" t="s">
        <v>336</v>
      </c>
      <c r="AU1183" s="211" t="s">
        <v>87</v>
      </c>
      <c r="AV1183" s="13" t="s">
        <v>87</v>
      </c>
      <c r="AW1183" s="13" t="s">
        <v>37</v>
      </c>
      <c r="AX1183" s="13" t="s">
        <v>76</v>
      </c>
      <c r="AY1183" s="211" t="s">
        <v>324</v>
      </c>
    </row>
    <row r="1184" spans="1:65" s="13" customFormat="1" ht="11.25">
      <c r="B1184" s="201"/>
      <c r="C1184" s="202"/>
      <c r="D1184" s="195" t="s">
        <v>336</v>
      </c>
      <c r="E1184" s="203" t="s">
        <v>19</v>
      </c>
      <c r="F1184" s="204" t="s">
        <v>3173</v>
      </c>
      <c r="G1184" s="202"/>
      <c r="H1184" s="205">
        <v>65</v>
      </c>
      <c r="I1184" s="206"/>
      <c r="J1184" s="202"/>
      <c r="K1184" s="202"/>
      <c r="L1184" s="207"/>
      <c r="M1184" s="208"/>
      <c r="N1184" s="209"/>
      <c r="O1184" s="209"/>
      <c r="P1184" s="209"/>
      <c r="Q1184" s="209"/>
      <c r="R1184" s="209"/>
      <c r="S1184" s="209"/>
      <c r="T1184" s="210"/>
      <c r="AT1184" s="211" t="s">
        <v>336</v>
      </c>
      <c r="AU1184" s="211" t="s">
        <v>87</v>
      </c>
      <c r="AV1184" s="13" t="s">
        <v>87</v>
      </c>
      <c r="AW1184" s="13" t="s">
        <v>37</v>
      </c>
      <c r="AX1184" s="13" t="s">
        <v>76</v>
      </c>
      <c r="AY1184" s="211" t="s">
        <v>324</v>
      </c>
    </row>
    <row r="1185" spans="1:65" s="13" customFormat="1" ht="11.25">
      <c r="B1185" s="201"/>
      <c r="C1185" s="202"/>
      <c r="D1185" s="195" t="s">
        <v>336</v>
      </c>
      <c r="E1185" s="203" t="s">
        <v>19</v>
      </c>
      <c r="F1185" s="204" t="s">
        <v>3174</v>
      </c>
      <c r="G1185" s="202"/>
      <c r="H1185" s="205">
        <v>65.400000000000006</v>
      </c>
      <c r="I1185" s="206"/>
      <c r="J1185" s="202"/>
      <c r="K1185" s="202"/>
      <c r="L1185" s="207"/>
      <c r="M1185" s="208"/>
      <c r="N1185" s="209"/>
      <c r="O1185" s="209"/>
      <c r="P1185" s="209"/>
      <c r="Q1185" s="209"/>
      <c r="R1185" s="209"/>
      <c r="S1185" s="209"/>
      <c r="T1185" s="210"/>
      <c r="AT1185" s="211" t="s">
        <v>336</v>
      </c>
      <c r="AU1185" s="211" t="s">
        <v>87</v>
      </c>
      <c r="AV1185" s="13" t="s">
        <v>87</v>
      </c>
      <c r="AW1185" s="13" t="s">
        <v>37</v>
      </c>
      <c r="AX1185" s="13" t="s">
        <v>76</v>
      </c>
      <c r="AY1185" s="211" t="s">
        <v>324</v>
      </c>
    </row>
    <row r="1186" spans="1:65" s="13" customFormat="1" ht="11.25">
      <c r="B1186" s="201"/>
      <c r="C1186" s="202"/>
      <c r="D1186" s="195" t="s">
        <v>336</v>
      </c>
      <c r="E1186" s="203" t="s">
        <v>19</v>
      </c>
      <c r="F1186" s="204" t="s">
        <v>3175</v>
      </c>
      <c r="G1186" s="202"/>
      <c r="H1186" s="205">
        <v>35</v>
      </c>
      <c r="I1186" s="206"/>
      <c r="J1186" s="202"/>
      <c r="K1186" s="202"/>
      <c r="L1186" s="207"/>
      <c r="M1186" s="208"/>
      <c r="N1186" s="209"/>
      <c r="O1186" s="209"/>
      <c r="P1186" s="209"/>
      <c r="Q1186" s="209"/>
      <c r="R1186" s="209"/>
      <c r="S1186" s="209"/>
      <c r="T1186" s="210"/>
      <c r="AT1186" s="211" t="s">
        <v>336</v>
      </c>
      <c r="AU1186" s="211" t="s">
        <v>87</v>
      </c>
      <c r="AV1186" s="13" t="s">
        <v>87</v>
      </c>
      <c r="AW1186" s="13" t="s">
        <v>37</v>
      </c>
      <c r="AX1186" s="13" t="s">
        <v>76</v>
      </c>
      <c r="AY1186" s="211" t="s">
        <v>324</v>
      </c>
    </row>
    <row r="1187" spans="1:65" s="14" customFormat="1" ht="11.25">
      <c r="B1187" s="212"/>
      <c r="C1187" s="213"/>
      <c r="D1187" s="195" t="s">
        <v>336</v>
      </c>
      <c r="E1187" s="214" t="s">
        <v>19</v>
      </c>
      <c r="F1187" s="215" t="s">
        <v>349</v>
      </c>
      <c r="G1187" s="213"/>
      <c r="H1187" s="216">
        <v>275.8</v>
      </c>
      <c r="I1187" s="217"/>
      <c r="J1187" s="213"/>
      <c r="K1187" s="213"/>
      <c r="L1187" s="218"/>
      <c r="M1187" s="219"/>
      <c r="N1187" s="220"/>
      <c r="O1187" s="220"/>
      <c r="P1187" s="220"/>
      <c r="Q1187" s="220"/>
      <c r="R1187" s="220"/>
      <c r="S1187" s="220"/>
      <c r="T1187" s="221"/>
      <c r="AT1187" s="222" t="s">
        <v>336</v>
      </c>
      <c r="AU1187" s="222" t="s">
        <v>87</v>
      </c>
      <c r="AV1187" s="14" t="s">
        <v>330</v>
      </c>
      <c r="AW1187" s="14" t="s">
        <v>37</v>
      </c>
      <c r="AX1187" s="14" t="s">
        <v>84</v>
      </c>
      <c r="AY1187" s="222" t="s">
        <v>324</v>
      </c>
    </row>
    <row r="1188" spans="1:65" s="2" customFormat="1" ht="14.45" customHeight="1">
      <c r="A1188" s="36"/>
      <c r="B1188" s="37"/>
      <c r="C1188" s="182" t="s">
        <v>1633</v>
      </c>
      <c r="D1188" s="182" t="s">
        <v>326</v>
      </c>
      <c r="E1188" s="183" t="s">
        <v>1700</v>
      </c>
      <c r="F1188" s="184" t="s">
        <v>1701</v>
      </c>
      <c r="G1188" s="185" t="s">
        <v>186</v>
      </c>
      <c r="H1188" s="186">
        <v>110.6</v>
      </c>
      <c r="I1188" s="187"/>
      <c r="J1188" s="188">
        <f>ROUND(I1188*H1188,2)</f>
        <v>0</v>
      </c>
      <c r="K1188" s="184" t="s">
        <v>329</v>
      </c>
      <c r="L1188" s="41"/>
      <c r="M1188" s="189" t="s">
        <v>19</v>
      </c>
      <c r="N1188" s="190" t="s">
        <v>47</v>
      </c>
      <c r="O1188" s="66"/>
      <c r="P1188" s="191">
        <f>O1188*H1188</f>
        <v>0</v>
      </c>
      <c r="Q1188" s="191">
        <v>2.0799999999999998E-3</v>
      </c>
      <c r="R1188" s="191">
        <f>Q1188*H1188</f>
        <v>0.23004799999999997</v>
      </c>
      <c r="S1188" s="191">
        <v>0</v>
      </c>
      <c r="T1188" s="192">
        <f>S1188*H1188</f>
        <v>0</v>
      </c>
      <c r="U1188" s="36"/>
      <c r="V1188" s="36"/>
      <c r="W1188" s="36"/>
      <c r="X1188" s="36"/>
      <c r="Y1188" s="36"/>
      <c r="Z1188" s="36"/>
      <c r="AA1188" s="36"/>
      <c r="AB1188" s="36"/>
      <c r="AC1188" s="36"/>
      <c r="AD1188" s="36"/>
      <c r="AE1188" s="36"/>
      <c r="AR1188" s="193" t="s">
        <v>330</v>
      </c>
      <c r="AT1188" s="193" t="s">
        <v>326</v>
      </c>
      <c r="AU1188" s="193" t="s">
        <v>87</v>
      </c>
      <c r="AY1188" s="19" t="s">
        <v>324</v>
      </c>
      <c r="BE1188" s="194">
        <f>IF(N1188="základní",J1188,0)</f>
        <v>0</v>
      </c>
      <c r="BF1188" s="194">
        <f>IF(N1188="snížená",J1188,0)</f>
        <v>0</v>
      </c>
      <c r="BG1188" s="194">
        <f>IF(N1188="zákl. přenesená",J1188,0)</f>
        <v>0</v>
      </c>
      <c r="BH1188" s="194">
        <f>IF(N1188="sníž. přenesená",J1188,0)</f>
        <v>0</v>
      </c>
      <c r="BI1188" s="194">
        <f>IF(N1188="nulová",J1188,0)</f>
        <v>0</v>
      </c>
      <c r="BJ1188" s="19" t="s">
        <v>84</v>
      </c>
      <c r="BK1188" s="194">
        <f>ROUND(I1188*H1188,2)</f>
        <v>0</v>
      </c>
      <c r="BL1188" s="19" t="s">
        <v>330</v>
      </c>
      <c r="BM1188" s="193" t="s">
        <v>3176</v>
      </c>
    </row>
    <row r="1189" spans="1:65" s="2" customFormat="1" ht="11.25">
      <c r="A1189" s="36"/>
      <c r="B1189" s="37"/>
      <c r="C1189" s="38"/>
      <c r="D1189" s="195" t="s">
        <v>332</v>
      </c>
      <c r="E1189" s="38"/>
      <c r="F1189" s="196" t="s">
        <v>1703</v>
      </c>
      <c r="G1189" s="38"/>
      <c r="H1189" s="38"/>
      <c r="I1189" s="197"/>
      <c r="J1189" s="38"/>
      <c r="K1189" s="38"/>
      <c r="L1189" s="41"/>
      <c r="M1189" s="198"/>
      <c r="N1189" s="199"/>
      <c r="O1189" s="66"/>
      <c r="P1189" s="66"/>
      <c r="Q1189" s="66"/>
      <c r="R1189" s="66"/>
      <c r="S1189" s="66"/>
      <c r="T1189" s="67"/>
      <c r="U1189" s="36"/>
      <c r="V1189" s="36"/>
      <c r="W1189" s="36"/>
      <c r="X1189" s="36"/>
      <c r="Y1189" s="36"/>
      <c r="Z1189" s="36"/>
      <c r="AA1189" s="36"/>
      <c r="AB1189" s="36"/>
      <c r="AC1189" s="36"/>
      <c r="AD1189" s="36"/>
      <c r="AE1189" s="36"/>
      <c r="AT1189" s="19" t="s">
        <v>332</v>
      </c>
      <c r="AU1189" s="19" t="s">
        <v>87</v>
      </c>
    </row>
    <row r="1190" spans="1:65" s="2" customFormat="1" ht="204.75">
      <c r="A1190" s="36"/>
      <c r="B1190" s="37"/>
      <c r="C1190" s="38"/>
      <c r="D1190" s="195" t="s">
        <v>334</v>
      </c>
      <c r="E1190" s="38"/>
      <c r="F1190" s="200" t="s">
        <v>1696</v>
      </c>
      <c r="G1190" s="38"/>
      <c r="H1190" s="38"/>
      <c r="I1190" s="197"/>
      <c r="J1190" s="38"/>
      <c r="K1190" s="38"/>
      <c r="L1190" s="41"/>
      <c r="M1190" s="198"/>
      <c r="N1190" s="199"/>
      <c r="O1190" s="66"/>
      <c r="P1190" s="66"/>
      <c r="Q1190" s="66"/>
      <c r="R1190" s="66"/>
      <c r="S1190" s="66"/>
      <c r="T1190" s="67"/>
      <c r="U1190" s="36"/>
      <c r="V1190" s="36"/>
      <c r="W1190" s="36"/>
      <c r="X1190" s="36"/>
      <c r="Y1190" s="36"/>
      <c r="Z1190" s="36"/>
      <c r="AA1190" s="36"/>
      <c r="AB1190" s="36"/>
      <c r="AC1190" s="36"/>
      <c r="AD1190" s="36"/>
      <c r="AE1190" s="36"/>
      <c r="AT1190" s="19" t="s">
        <v>334</v>
      </c>
      <c r="AU1190" s="19" t="s">
        <v>87</v>
      </c>
    </row>
    <row r="1191" spans="1:65" s="2" customFormat="1" ht="156">
      <c r="A1191" s="36"/>
      <c r="B1191" s="37"/>
      <c r="C1191" s="38"/>
      <c r="D1191" s="195" t="s">
        <v>727</v>
      </c>
      <c r="E1191" s="38"/>
      <c r="F1191" s="200" t="s">
        <v>3177</v>
      </c>
      <c r="G1191" s="38"/>
      <c r="H1191" s="38"/>
      <c r="I1191" s="197"/>
      <c r="J1191" s="38"/>
      <c r="K1191" s="38"/>
      <c r="L1191" s="41"/>
      <c r="M1191" s="198"/>
      <c r="N1191" s="199"/>
      <c r="O1191" s="66"/>
      <c r="P1191" s="66"/>
      <c r="Q1191" s="66"/>
      <c r="R1191" s="66"/>
      <c r="S1191" s="66"/>
      <c r="T1191" s="67"/>
      <c r="U1191" s="36"/>
      <c r="V1191" s="36"/>
      <c r="W1191" s="36"/>
      <c r="X1191" s="36"/>
      <c r="Y1191" s="36"/>
      <c r="Z1191" s="36"/>
      <c r="AA1191" s="36"/>
      <c r="AB1191" s="36"/>
      <c r="AC1191" s="36"/>
      <c r="AD1191" s="36"/>
      <c r="AE1191" s="36"/>
      <c r="AT1191" s="19" t="s">
        <v>727</v>
      </c>
      <c r="AU1191" s="19" t="s">
        <v>87</v>
      </c>
    </row>
    <row r="1192" spans="1:65" s="13" customFormat="1" ht="11.25">
      <c r="B1192" s="201"/>
      <c r="C1192" s="202"/>
      <c r="D1192" s="195" t="s">
        <v>336</v>
      </c>
      <c r="E1192" s="203" t="s">
        <v>19</v>
      </c>
      <c r="F1192" s="204" t="s">
        <v>3178</v>
      </c>
      <c r="G1192" s="202"/>
      <c r="H1192" s="205">
        <v>17.399999999999999</v>
      </c>
      <c r="I1192" s="206"/>
      <c r="J1192" s="202"/>
      <c r="K1192" s="202"/>
      <c r="L1192" s="207"/>
      <c r="M1192" s="208"/>
      <c r="N1192" s="209"/>
      <c r="O1192" s="209"/>
      <c r="P1192" s="209"/>
      <c r="Q1192" s="209"/>
      <c r="R1192" s="209"/>
      <c r="S1192" s="209"/>
      <c r="T1192" s="210"/>
      <c r="AT1192" s="211" t="s">
        <v>336</v>
      </c>
      <c r="AU1192" s="211" t="s">
        <v>87</v>
      </c>
      <c r="AV1192" s="13" t="s">
        <v>87</v>
      </c>
      <c r="AW1192" s="13" t="s">
        <v>37</v>
      </c>
      <c r="AX1192" s="13" t="s">
        <v>76</v>
      </c>
      <c r="AY1192" s="211" t="s">
        <v>324</v>
      </c>
    </row>
    <row r="1193" spans="1:65" s="13" customFormat="1" ht="11.25">
      <c r="B1193" s="201"/>
      <c r="C1193" s="202"/>
      <c r="D1193" s="195" t="s">
        <v>336</v>
      </c>
      <c r="E1193" s="203" t="s">
        <v>19</v>
      </c>
      <c r="F1193" s="204" t="s">
        <v>3179</v>
      </c>
      <c r="G1193" s="202"/>
      <c r="H1193" s="205">
        <v>17.8</v>
      </c>
      <c r="I1193" s="206"/>
      <c r="J1193" s="202"/>
      <c r="K1193" s="202"/>
      <c r="L1193" s="207"/>
      <c r="M1193" s="208"/>
      <c r="N1193" s="209"/>
      <c r="O1193" s="209"/>
      <c r="P1193" s="209"/>
      <c r="Q1193" s="209"/>
      <c r="R1193" s="209"/>
      <c r="S1193" s="209"/>
      <c r="T1193" s="210"/>
      <c r="AT1193" s="211" t="s">
        <v>336</v>
      </c>
      <c r="AU1193" s="211" t="s">
        <v>87</v>
      </c>
      <c r="AV1193" s="13" t="s">
        <v>87</v>
      </c>
      <c r="AW1193" s="13" t="s">
        <v>37</v>
      </c>
      <c r="AX1193" s="13" t="s">
        <v>76</v>
      </c>
      <c r="AY1193" s="211" t="s">
        <v>324</v>
      </c>
    </row>
    <row r="1194" spans="1:65" s="13" customFormat="1" ht="11.25">
      <c r="B1194" s="201"/>
      <c r="C1194" s="202"/>
      <c r="D1194" s="195" t="s">
        <v>336</v>
      </c>
      <c r="E1194" s="203" t="s">
        <v>19</v>
      </c>
      <c r="F1194" s="204" t="s">
        <v>3180</v>
      </c>
      <c r="G1194" s="202"/>
      <c r="H1194" s="205">
        <v>18.5</v>
      </c>
      <c r="I1194" s="206"/>
      <c r="J1194" s="202"/>
      <c r="K1194" s="202"/>
      <c r="L1194" s="207"/>
      <c r="M1194" s="208"/>
      <c r="N1194" s="209"/>
      <c r="O1194" s="209"/>
      <c r="P1194" s="209"/>
      <c r="Q1194" s="209"/>
      <c r="R1194" s="209"/>
      <c r="S1194" s="209"/>
      <c r="T1194" s="210"/>
      <c r="AT1194" s="211" t="s">
        <v>336</v>
      </c>
      <c r="AU1194" s="211" t="s">
        <v>87</v>
      </c>
      <c r="AV1194" s="13" t="s">
        <v>87</v>
      </c>
      <c r="AW1194" s="13" t="s">
        <v>37</v>
      </c>
      <c r="AX1194" s="13" t="s">
        <v>76</v>
      </c>
      <c r="AY1194" s="211" t="s">
        <v>324</v>
      </c>
    </row>
    <row r="1195" spans="1:65" s="13" customFormat="1" ht="11.25">
      <c r="B1195" s="201"/>
      <c r="C1195" s="202"/>
      <c r="D1195" s="195" t="s">
        <v>336</v>
      </c>
      <c r="E1195" s="203" t="s">
        <v>19</v>
      </c>
      <c r="F1195" s="204" t="s">
        <v>3181</v>
      </c>
      <c r="G1195" s="202"/>
      <c r="H1195" s="205">
        <v>27.5</v>
      </c>
      <c r="I1195" s="206"/>
      <c r="J1195" s="202"/>
      <c r="K1195" s="202"/>
      <c r="L1195" s="207"/>
      <c r="M1195" s="208"/>
      <c r="N1195" s="209"/>
      <c r="O1195" s="209"/>
      <c r="P1195" s="209"/>
      <c r="Q1195" s="209"/>
      <c r="R1195" s="209"/>
      <c r="S1195" s="209"/>
      <c r="T1195" s="210"/>
      <c r="AT1195" s="211" t="s">
        <v>336</v>
      </c>
      <c r="AU1195" s="211" t="s">
        <v>87</v>
      </c>
      <c r="AV1195" s="13" t="s">
        <v>87</v>
      </c>
      <c r="AW1195" s="13" t="s">
        <v>37</v>
      </c>
      <c r="AX1195" s="13" t="s">
        <v>76</v>
      </c>
      <c r="AY1195" s="211" t="s">
        <v>324</v>
      </c>
    </row>
    <row r="1196" spans="1:65" s="13" customFormat="1" ht="11.25">
      <c r="B1196" s="201"/>
      <c r="C1196" s="202"/>
      <c r="D1196" s="195" t="s">
        <v>336</v>
      </c>
      <c r="E1196" s="203" t="s">
        <v>19</v>
      </c>
      <c r="F1196" s="204" t="s">
        <v>3182</v>
      </c>
      <c r="G1196" s="202"/>
      <c r="H1196" s="205">
        <v>19.2</v>
      </c>
      <c r="I1196" s="206"/>
      <c r="J1196" s="202"/>
      <c r="K1196" s="202"/>
      <c r="L1196" s="207"/>
      <c r="M1196" s="208"/>
      <c r="N1196" s="209"/>
      <c r="O1196" s="209"/>
      <c r="P1196" s="209"/>
      <c r="Q1196" s="209"/>
      <c r="R1196" s="209"/>
      <c r="S1196" s="209"/>
      <c r="T1196" s="210"/>
      <c r="AT1196" s="211" t="s">
        <v>336</v>
      </c>
      <c r="AU1196" s="211" t="s">
        <v>87</v>
      </c>
      <c r="AV1196" s="13" t="s">
        <v>87</v>
      </c>
      <c r="AW1196" s="13" t="s">
        <v>37</v>
      </c>
      <c r="AX1196" s="13" t="s">
        <v>76</v>
      </c>
      <c r="AY1196" s="211" t="s">
        <v>324</v>
      </c>
    </row>
    <row r="1197" spans="1:65" s="13" customFormat="1" ht="11.25">
      <c r="B1197" s="201"/>
      <c r="C1197" s="202"/>
      <c r="D1197" s="195" t="s">
        <v>336</v>
      </c>
      <c r="E1197" s="203" t="s">
        <v>19</v>
      </c>
      <c r="F1197" s="204" t="s">
        <v>3183</v>
      </c>
      <c r="G1197" s="202"/>
      <c r="H1197" s="205">
        <v>10.199999999999999</v>
      </c>
      <c r="I1197" s="206"/>
      <c r="J1197" s="202"/>
      <c r="K1197" s="202"/>
      <c r="L1197" s="207"/>
      <c r="M1197" s="208"/>
      <c r="N1197" s="209"/>
      <c r="O1197" s="209"/>
      <c r="P1197" s="209"/>
      <c r="Q1197" s="209"/>
      <c r="R1197" s="209"/>
      <c r="S1197" s="209"/>
      <c r="T1197" s="210"/>
      <c r="AT1197" s="211" t="s">
        <v>336</v>
      </c>
      <c r="AU1197" s="211" t="s">
        <v>87</v>
      </c>
      <c r="AV1197" s="13" t="s">
        <v>87</v>
      </c>
      <c r="AW1197" s="13" t="s">
        <v>37</v>
      </c>
      <c r="AX1197" s="13" t="s">
        <v>76</v>
      </c>
      <c r="AY1197" s="211" t="s">
        <v>324</v>
      </c>
    </row>
    <row r="1198" spans="1:65" s="14" customFormat="1" ht="11.25">
      <c r="B1198" s="212"/>
      <c r="C1198" s="213"/>
      <c r="D1198" s="195" t="s">
        <v>336</v>
      </c>
      <c r="E1198" s="214" t="s">
        <v>19</v>
      </c>
      <c r="F1198" s="215" t="s">
        <v>349</v>
      </c>
      <c r="G1198" s="213"/>
      <c r="H1198" s="216">
        <v>110.6</v>
      </c>
      <c r="I1198" s="217"/>
      <c r="J1198" s="213"/>
      <c r="K1198" s="213"/>
      <c r="L1198" s="218"/>
      <c r="M1198" s="219"/>
      <c r="N1198" s="220"/>
      <c r="O1198" s="220"/>
      <c r="P1198" s="220"/>
      <c r="Q1198" s="220"/>
      <c r="R1198" s="220"/>
      <c r="S1198" s="220"/>
      <c r="T1198" s="221"/>
      <c r="AT1198" s="222" t="s">
        <v>336</v>
      </c>
      <c r="AU1198" s="222" t="s">
        <v>87</v>
      </c>
      <c r="AV1198" s="14" t="s">
        <v>330</v>
      </c>
      <c r="AW1198" s="14" t="s">
        <v>37</v>
      </c>
      <c r="AX1198" s="14" t="s">
        <v>84</v>
      </c>
      <c r="AY1198" s="222" t="s">
        <v>324</v>
      </c>
    </row>
    <row r="1199" spans="1:65" s="2" customFormat="1" ht="14.45" customHeight="1">
      <c r="A1199" s="36"/>
      <c r="B1199" s="37"/>
      <c r="C1199" s="182" t="s">
        <v>1636</v>
      </c>
      <c r="D1199" s="182" t="s">
        <v>326</v>
      </c>
      <c r="E1199" s="183" t="s">
        <v>3184</v>
      </c>
      <c r="F1199" s="184" t="s">
        <v>3185</v>
      </c>
      <c r="G1199" s="185" t="s">
        <v>186</v>
      </c>
      <c r="H1199" s="186">
        <v>4.5</v>
      </c>
      <c r="I1199" s="187"/>
      <c r="J1199" s="188">
        <f>ROUND(I1199*H1199,2)</f>
        <v>0</v>
      </c>
      <c r="K1199" s="184" t="s">
        <v>329</v>
      </c>
      <c r="L1199" s="41"/>
      <c r="M1199" s="189" t="s">
        <v>19</v>
      </c>
      <c r="N1199" s="190" t="s">
        <v>47</v>
      </c>
      <c r="O1199" s="66"/>
      <c r="P1199" s="191">
        <f>O1199*H1199</f>
        <v>0</v>
      </c>
      <c r="Q1199" s="191">
        <v>3.0000000000000001E-5</v>
      </c>
      <c r="R1199" s="191">
        <f>Q1199*H1199</f>
        <v>1.35E-4</v>
      </c>
      <c r="S1199" s="191">
        <v>0</v>
      </c>
      <c r="T1199" s="192">
        <f>S1199*H1199</f>
        <v>0</v>
      </c>
      <c r="U1199" s="36"/>
      <c r="V1199" s="36"/>
      <c r="W1199" s="36"/>
      <c r="X1199" s="36"/>
      <c r="Y1199" s="36"/>
      <c r="Z1199" s="36"/>
      <c r="AA1199" s="36"/>
      <c r="AB1199" s="36"/>
      <c r="AC1199" s="36"/>
      <c r="AD1199" s="36"/>
      <c r="AE1199" s="36"/>
      <c r="AR1199" s="193" t="s">
        <v>330</v>
      </c>
      <c r="AT1199" s="193" t="s">
        <v>326</v>
      </c>
      <c r="AU1199" s="193" t="s">
        <v>87</v>
      </c>
      <c r="AY1199" s="19" t="s">
        <v>324</v>
      </c>
      <c r="BE1199" s="194">
        <f>IF(N1199="základní",J1199,0)</f>
        <v>0</v>
      </c>
      <c r="BF1199" s="194">
        <f>IF(N1199="snížená",J1199,0)</f>
        <v>0</v>
      </c>
      <c r="BG1199" s="194">
        <f>IF(N1199="zákl. přenesená",J1199,0)</f>
        <v>0</v>
      </c>
      <c r="BH1199" s="194">
        <f>IF(N1199="sníž. přenesená",J1199,0)</f>
        <v>0</v>
      </c>
      <c r="BI1199" s="194">
        <f>IF(N1199="nulová",J1199,0)</f>
        <v>0</v>
      </c>
      <c r="BJ1199" s="19" t="s">
        <v>84</v>
      </c>
      <c r="BK1199" s="194">
        <f>ROUND(I1199*H1199,2)</f>
        <v>0</v>
      </c>
      <c r="BL1199" s="19" t="s">
        <v>330</v>
      </c>
      <c r="BM1199" s="193" t="s">
        <v>3186</v>
      </c>
    </row>
    <row r="1200" spans="1:65" s="2" customFormat="1" ht="11.25">
      <c r="A1200" s="36"/>
      <c r="B1200" s="37"/>
      <c r="C1200" s="38"/>
      <c r="D1200" s="195" t="s">
        <v>332</v>
      </c>
      <c r="E1200" s="38"/>
      <c r="F1200" s="196" t="s">
        <v>3187</v>
      </c>
      <c r="G1200" s="38"/>
      <c r="H1200" s="38"/>
      <c r="I1200" s="197"/>
      <c r="J1200" s="38"/>
      <c r="K1200" s="38"/>
      <c r="L1200" s="41"/>
      <c r="M1200" s="198"/>
      <c r="N1200" s="199"/>
      <c r="O1200" s="66"/>
      <c r="P1200" s="66"/>
      <c r="Q1200" s="66"/>
      <c r="R1200" s="66"/>
      <c r="S1200" s="66"/>
      <c r="T1200" s="67"/>
      <c r="U1200" s="36"/>
      <c r="V1200" s="36"/>
      <c r="W1200" s="36"/>
      <c r="X1200" s="36"/>
      <c r="Y1200" s="36"/>
      <c r="Z1200" s="36"/>
      <c r="AA1200" s="36"/>
      <c r="AB1200" s="36"/>
      <c r="AC1200" s="36"/>
      <c r="AD1200" s="36"/>
      <c r="AE1200" s="36"/>
      <c r="AT1200" s="19" t="s">
        <v>332</v>
      </c>
      <c r="AU1200" s="19" t="s">
        <v>87</v>
      </c>
    </row>
    <row r="1201" spans="1:65" s="2" customFormat="1" ht="204.75">
      <c r="A1201" s="36"/>
      <c r="B1201" s="37"/>
      <c r="C1201" s="38"/>
      <c r="D1201" s="195" t="s">
        <v>334</v>
      </c>
      <c r="E1201" s="38"/>
      <c r="F1201" s="200" t="s">
        <v>1696</v>
      </c>
      <c r="G1201" s="38"/>
      <c r="H1201" s="38"/>
      <c r="I1201" s="197"/>
      <c r="J1201" s="38"/>
      <c r="K1201" s="38"/>
      <c r="L1201" s="41"/>
      <c r="M1201" s="198"/>
      <c r="N1201" s="199"/>
      <c r="O1201" s="66"/>
      <c r="P1201" s="66"/>
      <c r="Q1201" s="66"/>
      <c r="R1201" s="66"/>
      <c r="S1201" s="66"/>
      <c r="T1201" s="67"/>
      <c r="U1201" s="36"/>
      <c r="V1201" s="36"/>
      <c r="W1201" s="36"/>
      <c r="X1201" s="36"/>
      <c r="Y1201" s="36"/>
      <c r="Z1201" s="36"/>
      <c r="AA1201" s="36"/>
      <c r="AB1201" s="36"/>
      <c r="AC1201" s="36"/>
      <c r="AD1201" s="36"/>
      <c r="AE1201" s="36"/>
      <c r="AT1201" s="19" t="s">
        <v>334</v>
      </c>
      <c r="AU1201" s="19" t="s">
        <v>87</v>
      </c>
    </row>
    <row r="1202" spans="1:65" s="2" customFormat="1" ht="78">
      <c r="A1202" s="36"/>
      <c r="B1202" s="37"/>
      <c r="C1202" s="38"/>
      <c r="D1202" s="195" t="s">
        <v>727</v>
      </c>
      <c r="E1202" s="38"/>
      <c r="F1202" s="200" t="s">
        <v>3188</v>
      </c>
      <c r="G1202" s="38"/>
      <c r="H1202" s="38"/>
      <c r="I1202" s="197"/>
      <c r="J1202" s="38"/>
      <c r="K1202" s="38"/>
      <c r="L1202" s="41"/>
      <c r="M1202" s="198"/>
      <c r="N1202" s="199"/>
      <c r="O1202" s="66"/>
      <c r="P1202" s="66"/>
      <c r="Q1202" s="66"/>
      <c r="R1202" s="66"/>
      <c r="S1202" s="66"/>
      <c r="T1202" s="67"/>
      <c r="U1202" s="36"/>
      <c r="V1202" s="36"/>
      <c r="W1202" s="36"/>
      <c r="X1202" s="36"/>
      <c r="Y1202" s="36"/>
      <c r="Z1202" s="36"/>
      <c r="AA1202" s="36"/>
      <c r="AB1202" s="36"/>
      <c r="AC1202" s="36"/>
      <c r="AD1202" s="36"/>
      <c r="AE1202" s="36"/>
      <c r="AT1202" s="19" t="s">
        <v>727</v>
      </c>
      <c r="AU1202" s="19" t="s">
        <v>87</v>
      </c>
    </row>
    <row r="1203" spans="1:65" s="13" customFormat="1" ht="11.25">
      <c r="B1203" s="201"/>
      <c r="C1203" s="202"/>
      <c r="D1203" s="195" t="s">
        <v>336</v>
      </c>
      <c r="E1203" s="203" t="s">
        <v>19</v>
      </c>
      <c r="F1203" s="204" t="s">
        <v>3189</v>
      </c>
      <c r="G1203" s="202"/>
      <c r="H1203" s="205">
        <v>4.5</v>
      </c>
      <c r="I1203" s="206"/>
      <c r="J1203" s="202"/>
      <c r="K1203" s="202"/>
      <c r="L1203" s="207"/>
      <c r="M1203" s="208"/>
      <c r="N1203" s="209"/>
      <c r="O1203" s="209"/>
      <c r="P1203" s="209"/>
      <c r="Q1203" s="209"/>
      <c r="R1203" s="209"/>
      <c r="S1203" s="209"/>
      <c r="T1203" s="210"/>
      <c r="AT1203" s="211" t="s">
        <v>336</v>
      </c>
      <c r="AU1203" s="211" t="s">
        <v>87</v>
      </c>
      <c r="AV1203" s="13" t="s">
        <v>87</v>
      </c>
      <c r="AW1203" s="13" t="s">
        <v>37</v>
      </c>
      <c r="AX1203" s="13" t="s">
        <v>84</v>
      </c>
      <c r="AY1203" s="211" t="s">
        <v>324</v>
      </c>
    </row>
    <row r="1204" spans="1:65" s="2" customFormat="1" ht="14.45" customHeight="1">
      <c r="A1204" s="36"/>
      <c r="B1204" s="37"/>
      <c r="C1204" s="182" t="s">
        <v>1645</v>
      </c>
      <c r="D1204" s="182" t="s">
        <v>326</v>
      </c>
      <c r="E1204" s="183" t="s">
        <v>1707</v>
      </c>
      <c r="F1204" s="184" t="s">
        <v>1708</v>
      </c>
      <c r="G1204" s="185" t="s">
        <v>186</v>
      </c>
      <c r="H1204" s="186">
        <v>153.4</v>
      </c>
      <c r="I1204" s="187"/>
      <c r="J1204" s="188">
        <f>ROUND(I1204*H1204,2)</f>
        <v>0</v>
      </c>
      <c r="K1204" s="184" t="s">
        <v>329</v>
      </c>
      <c r="L1204" s="41"/>
      <c r="M1204" s="189" t="s">
        <v>19</v>
      </c>
      <c r="N1204" s="190" t="s">
        <v>47</v>
      </c>
      <c r="O1204" s="66"/>
      <c r="P1204" s="191">
        <f>O1204*H1204</f>
        <v>0</v>
      </c>
      <c r="Q1204" s="191">
        <v>1.7000000000000001E-4</v>
      </c>
      <c r="R1204" s="191">
        <f>Q1204*H1204</f>
        <v>2.6078000000000004E-2</v>
      </c>
      <c r="S1204" s="191">
        <v>0</v>
      </c>
      <c r="T1204" s="192">
        <f>S1204*H1204</f>
        <v>0</v>
      </c>
      <c r="U1204" s="36"/>
      <c r="V1204" s="36"/>
      <c r="W1204" s="36"/>
      <c r="X1204" s="36"/>
      <c r="Y1204" s="36"/>
      <c r="Z1204" s="36"/>
      <c r="AA1204" s="36"/>
      <c r="AB1204" s="36"/>
      <c r="AC1204" s="36"/>
      <c r="AD1204" s="36"/>
      <c r="AE1204" s="36"/>
      <c r="AR1204" s="193" t="s">
        <v>330</v>
      </c>
      <c r="AT1204" s="193" t="s">
        <v>326</v>
      </c>
      <c r="AU1204" s="193" t="s">
        <v>87</v>
      </c>
      <c r="AY1204" s="19" t="s">
        <v>324</v>
      </c>
      <c r="BE1204" s="194">
        <f>IF(N1204="základní",J1204,0)</f>
        <v>0</v>
      </c>
      <c r="BF1204" s="194">
        <f>IF(N1204="snížená",J1204,0)</f>
        <v>0</v>
      </c>
      <c r="BG1204" s="194">
        <f>IF(N1204="zákl. přenesená",J1204,0)</f>
        <v>0</v>
      </c>
      <c r="BH1204" s="194">
        <f>IF(N1204="sníž. přenesená",J1204,0)</f>
        <v>0</v>
      </c>
      <c r="BI1204" s="194">
        <f>IF(N1204="nulová",J1204,0)</f>
        <v>0</v>
      </c>
      <c r="BJ1204" s="19" t="s">
        <v>84</v>
      </c>
      <c r="BK1204" s="194">
        <f>ROUND(I1204*H1204,2)</f>
        <v>0</v>
      </c>
      <c r="BL1204" s="19" t="s">
        <v>330</v>
      </c>
      <c r="BM1204" s="193" t="s">
        <v>3190</v>
      </c>
    </row>
    <row r="1205" spans="1:65" s="2" customFormat="1" ht="11.25">
      <c r="A1205" s="36"/>
      <c r="B1205" s="37"/>
      <c r="C1205" s="38"/>
      <c r="D1205" s="195" t="s">
        <v>332</v>
      </c>
      <c r="E1205" s="38"/>
      <c r="F1205" s="196" t="s">
        <v>1710</v>
      </c>
      <c r="G1205" s="38"/>
      <c r="H1205" s="38"/>
      <c r="I1205" s="197"/>
      <c r="J1205" s="38"/>
      <c r="K1205" s="38"/>
      <c r="L1205" s="41"/>
      <c r="M1205" s="198"/>
      <c r="N1205" s="199"/>
      <c r="O1205" s="66"/>
      <c r="P1205" s="66"/>
      <c r="Q1205" s="66"/>
      <c r="R1205" s="66"/>
      <c r="S1205" s="66"/>
      <c r="T1205" s="67"/>
      <c r="U1205" s="36"/>
      <c r="V1205" s="36"/>
      <c r="W1205" s="36"/>
      <c r="X1205" s="36"/>
      <c r="Y1205" s="36"/>
      <c r="Z1205" s="36"/>
      <c r="AA1205" s="36"/>
      <c r="AB1205" s="36"/>
      <c r="AC1205" s="36"/>
      <c r="AD1205" s="36"/>
      <c r="AE1205" s="36"/>
      <c r="AT1205" s="19" t="s">
        <v>332</v>
      </c>
      <c r="AU1205" s="19" t="s">
        <v>87</v>
      </c>
    </row>
    <row r="1206" spans="1:65" s="2" customFormat="1" ht="204.75">
      <c r="A1206" s="36"/>
      <c r="B1206" s="37"/>
      <c r="C1206" s="38"/>
      <c r="D1206" s="195" t="s">
        <v>334</v>
      </c>
      <c r="E1206" s="38"/>
      <c r="F1206" s="200" t="s">
        <v>1696</v>
      </c>
      <c r="G1206" s="38"/>
      <c r="H1206" s="38"/>
      <c r="I1206" s="197"/>
      <c r="J1206" s="38"/>
      <c r="K1206" s="38"/>
      <c r="L1206" s="41"/>
      <c r="M1206" s="198"/>
      <c r="N1206" s="199"/>
      <c r="O1206" s="66"/>
      <c r="P1206" s="66"/>
      <c r="Q1206" s="66"/>
      <c r="R1206" s="66"/>
      <c r="S1206" s="66"/>
      <c r="T1206" s="67"/>
      <c r="U1206" s="36"/>
      <c r="V1206" s="36"/>
      <c r="W1206" s="36"/>
      <c r="X1206" s="36"/>
      <c r="Y1206" s="36"/>
      <c r="Z1206" s="36"/>
      <c r="AA1206" s="36"/>
      <c r="AB1206" s="36"/>
      <c r="AC1206" s="36"/>
      <c r="AD1206" s="36"/>
      <c r="AE1206" s="36"/>
      <c r="AT1206" s="19" t="s">
        <v>334</v>
      </c>
      <c r="AU1206" s="19" t="s">
        <v>87</v>
      </c>
    </row>
    <row r="1207" spans="1:65" s="2" customFormat="1" ht="136.5">
      <c r="A1207" s="36"/>
      <c r="B1207" s="37"/>
      <c r="C1207" s="38"/>
      <c r="D1207" s="195" t="s">
        <v>727</v>
      </c>
      <c r="E1207" s="38"/>
      <c r="F1207" s="200" t="s">
        <v>3191</v>
      </c>
      <c r="G1207" s="38"/>
      <c r="H1207" s="38"/>
      <c r="I1207" s="197"/>
      <c r="J1207" s="38"/>
      <c r="K1207" s="38"/>
      <c r="L1207" s="41"/>
      <c r="M1207" s="198"/>
      <c r="N1207" s="199"/>
      <c r="O1207" s="66"/>
      <c r="P1207" s="66"/>
      <c r="Q1207" s="66"/>
      <c r="R1207" s="66"/>
      <c r="S1207" s="66"/>
      <c r="T1207" s="67"/>
      <c r="U1207" s="36"/>
      <c r="V1207" s="36"/>
      <c r="W1207" s="36"/>
      <c r="X1207" s="36"/>
      <c r="Y1207" s="36"/>
      <c r="Z1207" s="36"/>
      <c r="AA1207" s="36"/>
      <c r="AB1207" s="36"/>
      <c r="AC1207" s="36"/>
      <c r="AD1207" s="36"/>
      <c r="AE1207" s="36"/>
      <c r="AT1207" s="19" t="s">
        <v>727</v>
      </c>
      <c r="AU1207" s="19" t="s">
        <v>87</v>
      </c>
    </row>
    <row r="1208" spans="1:65" s="13" customFormat="1" ht="11.25">
      <c r="B1208" s="201"/>
      <c r="C1208" s="202"/>
      <c r="D1208" s="195" t="s">
        <v>336</v>
      </c>
      <c r="E1208" s="203" t="s">
        <v>19</v>
      </c>
      <c r="F1208" s="204" t="s">
        <v>3192</v>
      </c>
      <c r="G1208" s="202"/>
      <c r="H1208" s="205">
        <v>16.3</v>
      </c>
      <c r="I1208" s="206"/>
      <c r="J1208" s="202"/>
      <c r="K1208" s="202"/>
      <c r="L1208" s="207"/>
      <c r="M1208" s="208"/>
      <c r="N1208" s="209"/>
      <c r="O1208" s="209"/>
      <c r="P1208" s="209"/>
      <c r="Q1208" s="209"/>
      <c r="R1208" s="209"/>
      <c r="S1208" s="209"/>
      <c r="T1208" s="210"/>
      <c r="AT1208" s="211" t="s">
        <v>336</v>
      </c>
      <c r="AU1208" s="211" t="s">
        <v>87</v>
      </c>
      <c r="AV1208" s="13" t="s">
        <v>87</v>
      </c>
      <c r="AW1208" s="13" t="s">
        <v>37</v>
      </c>
      <c r="AX1208" s="13" t="s">
        <v>76</v>
      </c>
      <c r="AY1208" s="211" t="s">
        <v>324</v>
      </c>
    </row>
    <row r="1209" spans="1:65" s="13" customFormat="1" ht="11.25">
      <c r="B1209" s="201"/>
      <c r="C1209" s="202"/>
      <c r="D1209" s="195" t="s">
        <v>336</v>
      </c>
      <c r="E1209" s="203" t="s">
        <v>19</v>
      </c>
      <c r="F1209" s="204" t="s">
        <v>3193</v>
      </c>
      <c r="G1209" s="202"/>
      <c r="H1209" s="205">
        <v>16.2</v>
      </c>
      <c r="I1209" s="206"/>
      <c r="J1209" s="202"/>
      <c r="K1209" s="202"/>
      <c r="L1209" s="207"/>
      <c r="M1209" s="208"/>
      <c r="N1209" s="209"/>
      <c r="O1209" s="209"/>
      <c r="P1209" s="209"/>
      <c r="Q1209" s="209"/>
      <c r="R1209" s="209"/>
      <c r="S1209" s="209"/>
      <c r="T1209" s="210"/>
      <c r="AT1209" s="211" t="s">
        <v>336</v>
      </c>
      <c r="AU1209" s="211" t="s">
        <v>87</v>
      </c>
      <c r="AV1209" s="13" t="s">
        <v>87</v>
      </c>
      <c r="AW1209" s="13" t="s">
        <v>37</v>
      </c>
      <c r="AX1209" s="13" t="s">
        <v>76</v>
      </c>
      <c r="AY1209" s="211" t="s">
        <v>324</v>
      </c>
    </row>
    <row r="1210" spans="1:65" s="13" customFormat="1" ht="11.25">
      <c r="B1210" s="201"/>
      <c r="C1210" s="202"/>
      <c r="D1210" s="195" t="s">
        <v>336</v>
      </c>
      <c r="E1210" s="203" t="s">
        <v>19</v>
      </c>
      <c r="F1210" s="204" t="s">
        <v>3194</v>
      </c>
      <c r="G1210" s="202"/>
      <c r="H1210" s="205">
        <v>29</v>
      </c>
      <c r="I1210" s="206"/>
      <c r="J1210" s="202"/>
      <c r="K1210" s="202"/>
      <c r="L1210" s="207"/>
      <c r="M1210" s="208"/>
      <c r="N1210" s="209"/>
      <c r="O1210" s="209"/>
      <c r="P1210" s="209"/>
      <c r="Q1210" s="209"/>
      <c r="R1210" s="209"/>
      <c r="S1210" s="209"/>
      <c r="T1210" s="210"/>
      <c r="AT1210" s="211" t="s">
        <v>336</v>
      </c>
      <c r="AU1210" s="211" t="s">
        <v>87</v>
      </c>
      <c r="AV1210" s="13" t="s">
        <v>87</v>
      </c>
      <c r="AW1210" s="13" t="s">
        <v>37</v>
      </c>
      <c r="AX1210" s="13" t="s">
        <v>76</v>
      </c>
      <c r="AY1210" s="211" t="s">
        <v>324</v>
      </c>
    </row>
    <row r="1211" spans="1:65" s="13" customFormat="1" ht="11.25">
      <c r="B1211" s="201"/>
      <c r="C1211" s="202"/>
      <c r="D1211" s="195" t="s">
        <v>336</v>
      </c>
      <c r="E1211" s="203" t="s">
        <v>19</v>
      </c>
      <c r="F1211" s="204" t="s">
        <v>3195</v>
      </c>
      <c r="G1211" s="202"/>
      <c r="H1211" s="205">
        <v>32.6</v>
      </c>
      <c r="I1211" s="206"/>
      <c r="J1211" s="202"/>
      <c r="K1211" s="202"/>
      <c r="L1211" s="207"/>
      <c r="M1211" s="208"/>
      <c r="N1211" s="209"/>
      <c r="O1211" s="209"/>
      <c r="P1211" s="209"/>
      <c r="Q1211" s="209"/>
      <c r="R1211" s="209"/>
      <c r="S1211" s="209"/>
      <c r="T1211" s="210"/>
      <c r="AT1211" s="211" t="s">
        <v>336</v>
      </c>
      <c r="AU1211" s="211" t="s">
        <v>87</v>
      </c>
      <c r="AV1211" s="13" t="s">
        <v>87</v>
      </c>
      <c r="AW1211" s="13" t="s">
        <v>37</v>
      </c>
      <c r="AX1211" s="13" t="s">
        <v>76</v>
      </c>
      <c r="AY1211" s="211" t="s">
        <v>324</v>
      </c>
    </row>
    <row r="1212" spans="1:65" s="13" customFormat="1" ht="11.25">
      <c r="B1212" s="201"/>
      <c r="C1212" s="202"/>
      <c r="D1212" s="195" t="s">
        <v>336</v>
      </c>
      <c r="E1212" s="203" t="s">
        <v>19</v>
      </c>
      <c r="F1212" s="204" t="s">
        <v>3196</v>
      </c>
      <c r="G1212" s="202"/>
      <c r="H1212" s="205">
        <v>34</v>
      </c>
      <c r="I1212" s="206"/>
      <c r="J1212" s="202"/>
      <c r="K1212" s="202"/>
      <c r="L1212" s="207"/>
      <c r="M1212" s="208"/>
      <c r="N1212" s="209"/>
      <c r="O1212" s="209"/>
      <c r="P1212" s="209"/>
      <c r="Q1212" s="209"/>
      <c r="R1212" s="209"/>
      <c r="S1212" s="209"/>
      <c r="T1212" s="210"/>
      <c r="AT1212" s="211" t="s">
        <v>336</v>
      </c>
      <c r="AU1212" s="211" t="s">
        <v>87</v>
      </c>
      <c r="AV1212" s="13" t="s">
        <v>87</v>
      </c>
      <c r="AW1212" s="13" t="s">
        <v>37</v>
      </c>
      <c r="AX1212" s="13" t="s">
        <v>76</v>
      </c>
      <c r="AY1212" s="211" t="s">
        <v>324</v>
      </c>
    </row>
    <row r="1213" spans="1:65" s="13" customFormat="1" ht="11.25">
      <c r="B1213" s="201"/>
      <c r="C1213" s="202"/>
      <c r="D1213" s="195" t="s">
        <v>336</v>
      </c>
      <c r="E1213" s="203" t="s">
        <v>19</v>
      </c>
      <c r="F1213" s="204" t="s">
        <v>3197</v>
      </c>
      <c r="G1213" s="202"/>
      <c r="H1213" s="205">
        <v>2.2000000000000002</v>
      </c>
      <c r="I1213" s="206"/>
      <c r="J1213" s="202"/>
      <c r="K1213" s="202"/>
      <c r="L1213" s="207"/>
      <c r="M1213" s="208"/>
      <c r="N1213" s="209"/>
      <c r="O1213" s="209"/>
      <c r="P1213" s="209"/>
      <c r="Q1213" s="209"/>
      <c r="R1213" s="209"/>
      <c r="S1213" s="209"/>
      <c r="T1213" s="210"/>
      <c r="AT1213" s="211" t="s">
        <v>336</v>
      </c>
      <c r="AU1213" s="211" t="s">
        <v>87</v>
      </c>
      <c r="AV1213" s="13" t="s">
        <v>87</v>
      </c>
      <c r="AW1213" s="13" t="s">
        <v>37</v>
      </c>
      <c r="AX1213" s="13" t="s">
        <v>76</v>
      </c>
      <c r="AY1213" s="211" t="s">
        <v>324</v>
      </c>
    </row>
    <row r="1214" spans="1:65" s="13" customFormat="1" ht="11.25">
      <c r="B1214" s="201"/>
      <c r="C1214" s="202"/>
      <c r="D1214" s="195" t="s">
        <v>336</v>
      </c>
      <c r="E1214" s="203" t="s">
        <v>19</v>
      </c>
      <c r="F1214" s="204" t="s">
        <v>3198</v>
      </c>
      <c r="G1214" s="202"/>
      <c r="H1214" s="205">
        <v>12</v>
      </c>
      <c r="I1214" s="206"/>
      <c r="J1214" s="202"/>
      <c r="K1214" s="202"/>
      <c r="L1214" s="207"/>
      <c r="M1214" s="208"/>
      <c r="N1214" s="209"/>
      <c r="O1214" s="209"/>
      <c r="P1214" s="209"/>
      <c r="Q1214" s="209"/>
      <c r="R1214" s="209"/>
      <c r="S1214" s="209"/>
      <c r="T1214" s="210"/>
      <c r="AT1214" s="211" t="s">
        <v>336</v>
      </c>
      <c r="AU1214" s="211" t="s">
        <v>87</v>
      </c>
      <c r="AV1214" s="13" t="s">
        <v>87</v>
      </c>
      <c r="AW1214" s="13" t="s">
        <v>37</v>
      </c>
      <c r="AX1214" s="13" t="s">
        <v>76</v>
      </c>
      <c r="AY1214" s="211" t="s">
        <v>324</v>
      </c>
    </row>
    <row r="1215" spans="1:65" s="13" customFormat="1" ht="11.25">
      <c r="B1215" s="201"/>
      <c r="C1215" s="202"/>
      <c r="D1215" s="195" t="s">
        <v>336</v>
      </c>
      <c r="E1215" s="203" t="s">
        <v>19</v>
      </c>
      <c r="F1215" s="204" t="s">
        <v>3199</v>
      </c>
      <c r="G1215" s="202"/>
      <c r="H1215" s="205">
        <v>3</v>
      </c>
      <c r="I1215" s="206"/>
      <c r="J1215" s="202"/>
      <c r="K1215" s="202"/>
      <c r="L1215" s="207"/>
      <c r="M1215" s="208"/>
      <c r="N1215" s="209"/>
      <c r="O1215" s="209"/>
      <c r="P1215" s="209"/>
      <c r="Q1215" s="209"/>
      <c r="R1215" s="209"/>
      <c r="S1215" s="209"/>
      <c r="T1215" s="210"/>
      <c r="AT1215" s="211" t="s">
        <v>336</v>
      </c>
      <c r="AU1215" s="211" t="s">
        <v>87</v>
      </c>
      <c r="AV1215" s="13" t="s">
        <v>87</v>
      </c>
      <c r="AW1215" s="13" t="s">
        <v>37</v>
      </c>
      <c r="AX1215" s="13" t="s">
        <v>76</v>
      </c>
      <c r="AY1215" s="211" t="s">
        <v>324</v>
      </c>
    </row>
    <row r="1216" spans="1:65" s="13" customFormat="1" ht="11.25">
      <c r="B1216" s="201"/>
      <c r="C1216" s="202"/>
      <c r="D1216" s="195" t="s">
        <v>336</v>
      </c>
      <c r="E1216" s="203" t="s">
        <v>19</v>
      </c>
      <c r="F1216" s="204" t="s">
        <v>3200</v>
      </c>
      <c r="G1216" s="202"/>
      <c r="H1216" s="205">
        <v>8.1</v>
      </c>
      <c r="I1216" s="206"/>
      <c r="J1216" s="202"/>
      <c r="K1216" s="202"/>
      <c r="L1216" s="207"/>
      <c r="M1216" s="208"/>
      <c r="N1216" s="209"/>
      <c r="O1216" s="209"/>
      <c r="P1216" s="209"/>
      <c r="Q1216" s="209"/>
      <c r="R1216" s="209"/>
      <c r="S1216" s="209"/>
      <c r="T1216" s="210"/>
      <c r="AT1216" s="211" t="s">
        <v>336</v>
      </c>
      <c r="AU1216" s="211" t="s">
        <v>87</v>
      </c>
      <c r="AV1216" s="13" t="s">
        <v>87</v>
      </c>
      <c r="AW1216" s="13" t="s">
        <v>37</v>
      </c>
      <c r="AX1216" s="13" t="s">
        <v>76</v>
      </c>
      <c r="AY1216" s="211" t="s">
        <v>324</v>
      </c>
    </row>
    <row r="1217" spans="1:65" s="14" customFormat="1" ht="11.25">
      <c r="B1217" s="212"/>
      <c r="C1217" s="213"/>
      <c r="D1217" s="195" t="s">
        <v>336</v>
      </c>
      <c r="E1217" s="214" t="s">
        <v>197</v>
      </c>
      <c r="F1217" s="215" t="s">
        <v>349</v>
      </c>
      <c r="G1217" s="213"/>
      <c r="H1217" s="216">
        <v>153.4</v>
      </c>
      <c r="I1217" s="217"/>
      <c r="J1217" s="213"/>
      <c r="K1217" s="213"/>
      <c r="L1217" s="218"/>
      <c r="M1217" s="219"/>
      <c r="N1217" s="220"/>
      <c r="O1217" s="220"/>
      <c r="P1217" s="220"/>
      <c r="Q1217" s="220"/>
      <c r="R1217" s="220"/>
      <c r="S1217" s="220"/>
      <c r="T1217" s="221"/>
      <c r="AT1217" s="222" t="s">
        <v>336</v>
      </c>
      <c r="AU1217" s="222" t="s">
        <v>87</v>
      </c>
      <c r="AV1217" s="14" t="s">
        <v>330</v>
      </c>
      <c r="AW1217" s="14" t="s">
        <v>37</v>
      </c>
      <c r="AX1217" s="14" t="s">
        <v>84</v>
      </c>
      <c r="AY1217" s="222" t="s">
        <v>324</v>
      </c>
    </row>
    <row r="1218" spans="1:65" s="2" customFormat="1" ht="14.45" customHeight="1">
      <c r="A1218" s="36"/>
      <c r="B1218" s="37"/>
      <c r="C1218" s="182" t="s">
        <v>1650</v>
      </c>
      <c r="D1218" s="182" t="s">
        <v>326</v>
      </c>
      <c r="E1218" s="183" t="s">
        <v>1714</v>
      </c>
      <c r="F1218" s="184" t="s">
        <v>1715</v>
      </c>
      <c r="G1218" s="185" t="s">
        <v>186</v>
      </c>
      <c r="H1218" s="186">
        <v>153.4</v>
      </c>
      <c r="I1218" s="187"/>
      <c r="J1218" s="188">
        <f>ROUND(I1218*H1218,2)</f>
        <v>0</v>
      </c>
      <c r="K1218" s="184" t="s">
        <v>19</v>
      </c>
      <c r="L1218" s="41"/>
      <c r="M1218" s="189" t="s">
        <v>19</v>
      </c>
      <c r="N1218" s="190" t="s">
        <v>47</v>
      </c>
      <c r="O1218" s="66"/>
      <c r="P1218" s="191">
        <f>O1218*H1218</f>
        <v>0</v>
      </c>
      <c r="Q1218" s="191">
        <v>1.0000000000000001E-5</v>
      </c>
      <c r="R1218" s="191">
        <f>Q1218*H1218</f>
        <v>1.5340000000000002E-3</v>
      </c>
      <c r="S1218" s="191">
        <v>0</v>
      </c>
      <c r="T1218" s="192">
        <f>S1218*H1218</f>
        <v>0</v>
      </c>
      <c r="U1218" s="36"/>
      <c r="V1218" s="36"/>
      <c r="W1218" s="36"/>
      <c r="X1218" s="36"/>
      <c r="Y1218" s="36"/>
      <c r="Z1218" s="36"/>
      <c r="AA1218" s="36"/>
      <c r="AB1218" s="36"/>
      <c r="AC1218" s="36"/>
      <c r="AD1218" s="36"/>
      <c r="AE1218" s="36"/>
      <c r="AR1218" s="193" t="s">
        <v>330</v>
      </c>
      <c r="AT1218" s="193" t="s">
        <v>326</v>
      </c>
      <c r="AU1218" s="193" t="s">
        <v>87</v>
      </c>
      <c r="AY1218" s="19" t="s">
        <v>324</v>
      </c>
      <c r="BE1218" s="194">
        <f>IF(N1218="základní",J1218,0)</f>
        <v>0</v>
      </c>
      <c r="BF1218" s="194">
        <f>IF(N1218="snížená",J1218,0)</f>
        <v>0</v>
      </c>
      <c r="BG1218" s="194">
        <f>IF(N1218="zákl. přenesená",J1218,0)</f>
        <v>0</v>
      </c>
      <c r="BH1218" s="194">
        <f>IF(N1218="sníž. přenesená",J1218,0)</f>
        <v>0</v>
      </c>
      <c r="BI1218" s="194">
        <f>IF(N1218="nulová",J1218,0)</f>
        <v>0</v>
      </c>
      <c r="BJ1218" s="19" t="s">
        <v>84</v>
      </c>
      <c r="BK1218" s="194">
        <f>ROUND(I1218*H1218,2)</f>
        <v>0</v>
      </c>
      <c r="BL1218" s="19" t="s">
        <v>330</v>
      </c>
      <c r="BM1218" s="193" t="s">
        <v>3201</v>
      </c>
    </row>
    <row r="1219" spans="1:65" s="2" customFormat="1" ht="11.25">
      <c r="A1219" s="36"/>
      <c r="B1219" s="37"/>
      <c r="C1219" s="38"/>
      <c r="D1219" s="195" t="s">
        <v>332</v>
      </c>
      <c r="E1219" s="38"/>
      <c r="F1219" s="196" t="s">
        <v>1715</v>
      </c>
      <c r="G1219" s="38"/>
      <c r="H1219" s="38"/>
      <c r="I1219" s="197"/>
      <c r="J1219" s="38"/>
      <c r="K1219" s="38"/>
      <c r="L1219" s="41"/>
      <c r="M1219" s="198"/>
      <c r="N1219" s="199"/>
      <c r="O1219" s="66"/>
      <c r="P1219" s="66"/>
      <c r="Q1219" s="66"/>
      <c r="R1219" s="66"/>
      <c r="S1219" s="66"/>
      <c r="T1219" s="67"/>
      <c r="U1219" s="36"/>
      <c r="V1219" s="36"/>
      <c r="W1219" s="36"/>
      <c r="X1219" s="36"/>
      <c r="Y1219" s="36"/>
      <c r="Z1219" s="36"/>
      <c r="AA1219" s="36"/>
      <c r="AB1219" s="36"/>
      <c r="AC1219" s="36"/>
      <c r="AD1219" s="36"/>
      <c r="AE1219" s="36"/>
      <c r="AT1219" s="19" t="s">
        <v>332</v>
      </c>
      <c r="AU1219" s="19" t="s">
        <v>87</v>
      </c>
    </row>
    <row r="1220" spans="1:65" s="2" customFormat="1" ht="204.75">
      <c r="A1220" s="36"/>
      <c r="B1220" s="37"/>
      <c r="C1220" s="38"/>
      <c r="D1220" s="195" t="s">
        <v>334</v>
      </c>
      <c r="E1220" s="38"/>
      <c r="F1220" s="200" t="s">
        <v>1696</v>
      </c>
      <c r="G1220" s="38"/>
      <c r="H1220" s="38"/>
      <c r="I1220" s="197"/>
      <c r="J1220" s="38"/>
      <c r="K1220" s="38"/>
      <c r="L1220" s="41"/>
      <c r="M1220" s="198"/>
      <c r="N1220" s="199"/>
      <c r="O1220" s="66"/>
      <c r="P1220" s="66"/>
      <c r="Q1220" s="66"/>
      <c r="R1220" s="66"/>
      <c r="S1220" s="66"/>
      <c r="T1220" s="67"/>
      <c r="U1220" s="36"/>
      <c r="V1220" s="36"/>
      <c r="W1220" s="36"/>
      <c r="X1220" s="36"/>
      <c r="Y1220" s="36"/>
      <c r="Z1220" s="36"/>
      <c r="AA1220" s="36"/>
      <c r="AB1220" s="36"/>
      <c r="AC1220" s="36"/>
      <c r="AD1220" s="36"/>
      <c r="AE1220" s="36"/>
      <c r="AT1220" s="19" t="s">
        <v>334</v>
      </c>
      <c r="AU1220" s="19" t="s">
        <v>87</v>
      </c>
    </row>
    <row r="1221" spans="1:65" s="2" customFormat="1" ht="19.5">
      <c r="A1221" s="36"/>
      <c r="B1221" s="37"/>
      <c r="C1221" s="38"/>
      <c r="D1221" s="195" t="s">
        <v>727</v>
      </c>
      <c r="E1221" s="38"/>
      <c r="F1221" s="200" t="s">
        <v>3202</v>
      </c>
      <c r="G1221" s="38"/>
      <c r="H1221" s="38"/>
      <c r="I1221" s="197"/>
      <c r="J1221" s="38"/>
      <c r="K1221" s="38"/>
      <c r="L1221" s="41"/>
      <c r="M1221" s="198"/>
      <c r="N1221" s="199"/>
      <c r="O1221" s="66"/>
      <c r="P1221" s="66"/>
      <c r="Q1221" s="66"/>
      <c r="R1221" s="66"/>
      <c r="S1221" s="66"/>
      <c r="T1221" s="67"/>
      <c r="U1221" s="36"/>
      <c r="V1221" s="36"/>
      <c r="W1221" s="36"/>
      <c r="X1221" s="36"/>
      <c r="Y1221" s="36"/>
      <c r="Z1221" s="36"/>
      <c r="AA1221" s="36"/>
      <c r="AB1221" s="36"/>
      <c r="AC1221" s="36"/>
      <c r="AD1221" s="36"/>
      <c r="AE1221" s="36"/>
      <c r="AT1221" s="19" t="s">
        <v>727</v>
      </c>
      <c r="AU1221" s="19" t="s">
        <v>87</v>
      </c>
    </row>
    <row r="1222" spans="1:65" s="13" customFormat="1" ht="11.25">
      <c r="B1222" s="201"/>
      <c r="C1222" s="202"/>
      <c r="D1222" s="195" t="s">
        <v>336</v>
      </c>
      <c r="E1222" s="203" t="s">
        <v>19</v>
      </c>
      <c r="F1222" s="204" t="s">
        <v>197</v>
      </c>
      <c r="G1222" s="202"/>
      <c r="H1222" s="205">
        <v>153.4</v>
      </c>
      <c r="I1222" s="206"/>
      <c r="J1222" s="202"/>
      <c r="K1222" s="202"/>
      <c r="L1222" s="207"/>
      <c r="M1222" s="208"/>
      <c r="N1222" s="209"/>
      <c r="O1222" s="209"/>
      <c r="P1222" s="209"/>
      <c r="Q1222" s="209"/>
      <c r="R1222" s="209"/>
      <c r="S1222" s="209"/>
      <c r="T1222" s="210"/>
      <c r="AT1222" s="211" t="s">
        <v>336</v>
      </c>
      <c r="AU1222" s="211" t="s">
        <v>87</v>
      </c>
      <c r="AV1222" s="13" t="s">
        <v>87</v>
      </c>
      <c r="AW1222" s="13" t="s">
        <v>37</v>
      </c>
      <c r="AX1222" s="13" t="s">
        <v>84</v>
      </c>
      <c r="AY1222" s="211" t="s">
        <v>324</v>
      </c>
    </row>
    <row r="1223" spans="1:65" s="2" customFormat="1" ht="24.2" customHeight="1">
      <c r="A1223" s="36"/>
      <c r="B1223" s="37"/>
      <c r="C1223" s="182" t="s">
        <v>1658</v>
      </c>
      <c r="D1223" s="182" t="s">
        <v>326</v>
      </c>
      <c r="E1223" s="183" t="s">
        <v>3203</v>
      </c>
      <c r="F1223" s="184" t="s">
        <v>3204</v>
      </c>
      <c r="G1223" s="185" t="s">
        <v>186</v>
      </c>
      <c r="H1223" s="186">
        <v>15.3</v>
      </c>
      <c r="I1223" s="187"/>
      <c r="J1223" s="188">
        <f>ROUND(I1223*H1223,2)</f>
        <v>0</v>
      </c>
      <c r="K1223" s="184" t="s">
        <v>19</v>
      </c>
      <c r="L1223" s="41"/>
      <c r="M1223" s="189" t="s">
        <v>19</v>
      </c>
      <c r="N1223" s="190" t="s">
        <v>47</v>
      </c>
      <c r="O1223" s="66"/>
      <c r="P1223" s="191">
        <f>O1223*H1223</f>
        <v>0</v>
      </c>
      <c r="Q1223" s="191">
        <v>1.4999999999999999E-2</v>
      </c>
      <c r="R1223" s="191">
        <f>Q1223*H1223</f>
        <v>0.22950000000000001</v>
      </c>
      <c r="S1223" s="191">
        <v>0</v>
      </c>
      <c r="T1223" s="192">
        <f>S1223*H1223</f>
        <v>0</v>
      </c>
      <c r="U1223" s="36"/>
      <c r="V1223" s="36"/>
      <c r="W1223" s="36"/>
      <c r="X1223" s="36"/>
      <c r="Y1223" s="36"/>
      <c r="Z1223" s="36"/>
      <c r="AA1223" s="36"/>
      <c r="AB1223" s="36"/>
      <c r="AC1223" s="36"/>
      <c r="AD1223" s="36"/>
      <c r="AE1223" s="36"/>
      <c r="AR1223" s="193" t="s">
        <v>330</v>
      </c>
      <c r="AT1223" s="193" t="s">
        <v>326</v>
      </c>
      <c r="AU1223" s="193" t="s">
        <v>87</v>
      </c>
      <c r="AY1223" s="19" t="s">
        <v>324</v>
      </c>
      <c r="BE1223" s="194">
        <f>IF(N1223="základní",J1223,0)</f>
        <v>0</v>
      </c>
      <c r="BF1223" s="194">
        <f>IF(N1223="snížená",J1223,0)</f>
        <v>0</v>
      </c>
      <c r="BG1223" s="194">
        <f>IF(N1223="zákl. přenesená",J1223,0)</f>
        <v>0</v>
      </c>
      <c r="BH1223" s="194">
        <f>IF(N1223="sníž. přenesená",J1223,0)</f>
        <v>0</v>
      </c>
      <c r="BI1223" s="194">
        <f>IF(N1223="nulová",J1223,0)</f>
        <v>0</v>
      </c>
      <c r="BJ1223" s="19" t="s">
        <v>84</v>
      </c>
      <c r="BK1223" s="194">
        <f>ROUND(I1223*H1223,2)</f>
        <v>0</v>
      </c>
      <c r="BL1223" s="19" t="s">
        <v>330</v>
      </c>
      <c r="BM1223" s="193" t="s">
        <v>3205</v>
      </c>
    </row>
    <row r="1224" spans="1:65" s="2" customFormat="1" ht="117">
      <c r="A1224" s="36"/>
      <c r="B1224" s="37"/>
      <c r="C1224" s="38"/>
      <c r="D1224" s="195" t="s">
        <v>332</v>
      </c>
      <c r="E1224" s="38"/>
      <c r="F1224" s="196" t="s">
        <v>3206</v>
      </c>
      <c r="G1224" s="38"/>
      <c r="H1224" s="38"/>
      <c r="I1224" s="197"/>
      <c r="J1224" s="38"/>
      <c r="K1224" s="38"/>
      <c r="L1224" s="41"/>
      <c r="M1224" s="198"/>
      <c r="N1224" s="199"/>
      <c r="O1224" s="66"/>
      <c r="P1224" s="66"/>
      <c r="Q1224" s="66"/>
      <c r="R1224" s="66"/>
      <c r="S1224" s="66"/>
      <c r="T1224" s="67"/>
      <c r="U1224" s="36"/>
      <c r="V1224" s="36"/>
      <c r="W1224" s="36"/>
      <c r="X1224" s="36"/>
      <c r="Y1224" s="36"/>
      <c r="Z1224" s="36"/>
      <c r="AA1224" s="36"/>
      <c r="AB1224" s="36"/>
      <c r="AC1224" s="36"/>
      <c r="AD1224" s="36"/>
      <c r="AE1224" s="36"/>
      <c r="AT1224" s="19" t="s">
        <v>332</v>
      </c>
      <c r="AU1224" s="19" t="s">
        <v>87</v>
      </c>
    </row>
    <row r="1225" spans="1:65" s="13" customFormat="1" ht="11.25">
      <c r="B1225" s="201"/>
      <c r="C1225" s="202"/>
      <c r="D1225" s="195" t="s">
        <v>336</v>
      </c>
      <c r="E1225" s="203" t="s">
        <v>19</v>
      </c>
      <c r="F1225" s="204" t="s">
        <v>3207</v>
      </c>
      <c r="G1225" s="202"/>
      <c r="H1225" s="205">
        <v>11.6</v>
      </c>
      <c r="I1225" s="206"/>
      <c r="J1225" s="202"/>
      <c r="K1225" s="202"/>
      <c r="L1225" s="207"/>
      <c r="M1225" s="208"/>
      <c r="N1225" s="209"/>
      <c r="O1225" s="209"/>
      <c r="P1225" s="209"/>
      <c r="Q1225" s="209"/>
      <c r="R1225" s="209"/>
      <c r="S1225" s="209"/>
      <c r="T1225" s="210"/>
      <c r="AT1225" s="211" t="s">
        <v>336</v>
      </c>
      <c r="AU1225" s="211" t="s">
        <v>87</v>
      </c>
      <c r="AV1225" s="13" t="s">
        <v>87</v>
      </c>
      <c r="AW1225" s="13" t="s">
        <v>37</v>
      </c>
      <c r="AX1225" s="13" t="s">
        <v>76</v>
      </c>
      <c r="AY1225" s="211" t="s">
        <v>324</v>
      </c>
    </row>
    <row r="1226" spans="1:65" s="13" customFormat="1" ht="11.25">
      <c r="B1226" s="201"/>
      <c r="C1226" s="202"/>
      <c r="D1226" s="195" t="s">
        <v>336</v>
      </c>
      <c r="E1226" s="203" t="s">
        <v>19</v>
      </c>
      <c r="F1226" s="204" t="s">
        <v>3208</v>
      </c>
      <c r="G1226" s="202"/>
      <c r="H1226" s="205">
        <v>3.7</v>
      </c>
      <c r="I1226" s="206"/>
      <c r="J1226" s="202"/>
      <c r="K1226" s="202"/>
      <c r="L1226" s="207"/>
      <c r="M1226" s="208"/>
      <c r="N1226" s="209"/>
      <c r="O1226" s="209"/>
      <c r="P1226" s="209"/>
      <c r="Q1226" s="209"/>
      <c r="R1226" s="209"/>
      <c r="S1226" s="209"/>
      <c r="T1226" s="210"/>
      <c r="AT1226" s="211" t="s">
        <v>336</v>
      </c>
      <c r="AU1226" s="211" t="s">
        <v>87</v>
      </c>
      <c r="AV1226" s="13" t="s">
        <v>87</v>
      </c>
      <c r="AW1226" s="13" t="s">
        <v>37</v>
      </c>
      <c r="AX1226" s="13" t="s">
        <v>76</v>
      </c>
      <c r="AY1226" s="211" t="s">
        <v>324</v>
      </c>
    </row>
    <row r="1227" spans="1:65" s="14" customFormat="1" ht="11.25">
      <c r="B1227" s="212"/>
      <c r="C1227" s="213"/>
      <c r="D1227" s="195" t="s">
        <v>336</v>
      </c>
      <c r="E1227" s="214" t="s">
        <v>19</v>
      </c>
      <c r="F1227" s="215" t="s">
        <v>349</v>
      </c>
      <c r="G1227" s="213"/>
      <c r="H1227" s="216">
        <v>15.3</v>
      </c>
      <c r="I1227" s="217"/>
      <c r="J1227" s="213"/>
      <c r="K1227" s="213"/>
      <c r="L1227" s="218"/>
      <c r="M1227" s="219"/>
      <c r="N1227" s="220"/>
      <c r="O1227" s="220"/>
      <c r="P1227" s="220"/>
      <c r="Q1227" s="220"/>
      <c r="R1227" s="220"/>
      <c r="S1227" s="220"/>
      <c r="T1227" s="221"/>
      <c r="AT1227" s="222" t="s">
        <v>336</v>
      </c>
      <c r="AU1227" s="222" t="s">
        <v>87</v>
      </c>
      <c r="AV1227" s="14" t="s">
        <v>330</v>
      </c>
      <c r="AW1227" s="14" t="s">
        <v>37</v>
      </c>
      <c r="AX1227" s="14" t="s">
        <v>84</v>
      </c>
      <c r="AY1227" s="222" t="s">
        <v>324</v>
      </c>
    </row>
    <row r="1228" spans="1:65" s="2" customFormat="1" ht="14.45" customHeight="1">
      <c r="A1228" s="36"/>
      <c r="B1228" s="37"/>
      <c r="C1228" s="182" t="s">
        <v>1662</v>
      </c>
      <c r="D1228" s="182" t="s">
        <v>326</v>
      </c>
      <c r="E1228" s="183" t="s">
        <v>3209</v>
      </c>
      <c r="F1228" s="184" t="s">
        <v>3210</v>
      </c>
      <c r="G1228" s="185" t="s">
        <v>135</v>
      </c>
      <c r="H1228" s="186">
        <v>20</v>
      </c>
      <c r="I1228" s="187"/>
      <c r="J1228" s="188">
        <f>ROUND(I1228*H1228,2)</f>
        <v>0</v>
      </c>
      <c r="K1228" s="184" t="s">
        <v>19</v>
      </c>
      <c r="L1228" s="41"/>
      <c r="M1228" s="189" t="s">
        <v>19</v>
      </c>
      <c r="N1228" s="190" t="s">
        <v>47</v>
      </c>
      <c r="O1228" s="66"/>
      <c r="P1228" s="191">
        <f>O1228*H1228</f>
        <v>0</v>
      </c>
      <c r="Q1228" s="191">
        <v>8.0000000000000004E-4</v>
      </c>
      <c r="R1228" s="191">
        <f>Q1228*H1228</f>
        <v>1.6E-2</v>
      </c>
      <c r="S1228" s="191">
        <v>0</v>
      </c>
      <c r="T1228" s="192">
        <f>S1228*H1228</f>
        <v>0</v>
      </c>
      <c r="U1228" s="36"/>
      <c r="V1228" s="36"/>
      <c r="W1228" s="36"/>
      <c r="X1228" s="36"/>
      <c r="Y1228" s="36"/>
      <c r="Z1228" s="36"/>
      <c r="AA1228" s="36"/>
      <c r="AB1228" s="36"/>
      <c r="AC1228" s="36"/>
      <c r="AD1228" s="36"/>
      <c r="AE1228" s="36"/>
      <c r="AR1228" s="193" t="s">
        <v>330</v>
      </c>
      <c r="AT1228" s="193" t="s">
        <v>326</v>
      </c>
      <c r="AU1228" s="193" t="s">
        <v>87</v>
      </c>
      <c r="AY1228" s="19" t="s">
        <v>324</v>
      </c>
      <c r="BE1228" s="194">
        <f>IF(N1228="základní",J1228,0)</f>
        <v>0</v>
      </c>
      <c r="BF1228" s="194">
        <f>IF(N1228="snížená",J1228,0)</f>
        <v>0</v>
      </c>
      <c r="BG1228" s="194">
        <f>IF(N1228="zákl. přenesená",J1228,0)</f>
        <v>0</v>
      </c>
      <c r="BH1228" s="194">
        <f>IF(N1228="sníž. přenesená",J1228,0)</f>
        <v>0</v>
      </c>
      <c r="BI1228" s="194">
        <f>IF(N1228="nulová",J1228,0)</f>
        <v>0</v>
      </c>
      <c r="BJ1228" s="19" t="s">
        <v>84</v>
      </c>
      <c r="BK1228" s="194">
        <f>ROUND(I1228*H1228,2)</f>
        <v>0</v>
      </c>
      <c r="BL1228" s="19" t="s">
        <v>330</v>
      </c>
      <c r="BM1228" s="193" t="s">
        <v>686</v>
      </c>
    </row>
    <row r="1229" spans="1:65" s="2" customFormat="1" ht="11.25">
      <c r="A1229" s="36"/>
      <c r="B1229" s="37"/>
      <c r="C1229" s="38"/>
      <c r="D1229" s="195" t="s">
        <v>332</v>
      </c>
      <c r="E1229" s="38"/>
      <c r="F1229" s="196" t="s">
        <v>3210</v>
      </c>
      <c r="G1229" s="38"/>
      <c r="H1229" s="38"/>
      <c r="I1229" s="197"/>
      <c r="J1229" s="38"/>
      <c r="K1229" s="38"/>
      <c r="L1229" s="41"/>
      <c r="M1229" s="198"/>
      <c r="N1229" s="199"/>
      <c r="O1229" s="66"/>
      <c r="P1229" s="66"/>
      <c r="Q1229" s="66"/>
      <c r="R1229" s="66"/>
      <c r="S1229" s="66"/>
      <c r="T1229" s="67"/>
      <c r="U1229" s="36"/>
      <c r="V1229" s="36"/>
      <c r="W1229" s="36"/>
      <c r="X1229" s="36"/>
      <c r="Y1229" s="36"/>
      <c r="Z1229" s="36"/>
      <c r="AA1229" s="36"/>
      <c r="AB1229" s="36"/>
      <c r="AC1229" s="36"/>
      <c r="AD1229" s="36"/>
      <c r="AE1229" s="36"/>
      <c r="AT1229" s="19" t="s">
        <v>332</v>
      </c>
      <c r="AU1229" s="19" t="s">
        <v>87</v>
      </c>
    </row>
    <row r="1230" spans="1:65" s="13" customFormat="1" ht="11.25">
      <c r="B1230" s="201"/>
      <c r="C1230" s="202"/>
      <c r="D1230" s="195" t="s">
        <v>336</v>
      </c>
      <c r="E1230" s="203" t="s">
        <v>19</v>
      </c>
      <c r="F1230" s="204" t="s">
        <v>3211</v>
      </c>
      <c r="G1230" s="202"/>
      <c r="H1230" s="205">
        <v>10</v>
      </c>
      <c r="I1230" s="206"/>
      <c r="J1230" s="202"/>
      <c r="K1230" s="202"/>
      <c r="L1230" s="207"/>
      <c r="M1230" s="208"/>
      <c r="N1230" s="209"/>
      <c r="O1230" s="209"/>
      <c r="P1230" s="209"/>
      <c r="Q1230" s="209"/>
      <c r="R1230" s="209"/>
      <c r="S1230" s="209"/>
      <c r="T1230" s="210"/>
      <c r="AT1230" s="211" t="s">
        <v>336</v>
      </c>
      <c r="AU1230" s="211" t="s">
        <v>87</v>
      </c>
      <c r="AV1230" s="13" t="s">
        <v>87</v>
      </c>
      <c r="AW1230" s="13" t="s">
        <v>37</v>
      </c>
      <c r="AX1230" s="13" t="s">
        <v>76</v>
      </c>
      <c r="AY1230" s="211" t="s">
        <v>324</v>
      </c>
    </row>
    <row r="1231" spans="1:65" s="13" customFormat="1" ht="11.25">
      <c r="B1231" s="201"/>
      <c r="C1231" s="202"/>
      <c r="D1231" s="195" t="s">
        <v>336</v>
      </c>
      <c r="E1231" s="203" t="s">
        <v>19</v>
      </c>
      <c r="F1231" s="204" t="s">
        <v>3212</v>
      </c>
      <c r="G1231" s="202"/>
      <c r="H1231" s="205">
        <v>10</v>
      </c>
      <c r="I1231" s="206"/>
      <c r="J1231" s="202"/>
      <c r="K1231" s="202"/>
      <c r="L1231" s="207"/>
      <c r="M1231" s="208"/>
      <c r="N1231" s="209"/>
      <c r="O1231" s="209"/>
      <c r="P1231" s="209"/>
      <c r="Q1231" s="209"/>
      <c r="R1231" s="209"/>
      <c r="S1231" s="209"/>
      <c r="T1231" s="210"/>
      <c r="AT1231" s="211" t="s">
        <v>336</v>
      </c>
      <c r="AU1231" s="211" t="s">
        <v>87</v>
      </c>
      <c r="AV1231" s="13" t="s">
        <v>87</v>
      </c>
      <c r="AW1231" s="13" t="s">
        <v>37</v>
      </c>
      <c r="AX1231" s="13" t="s">
        <v>76</v>
      </c>
      <c r="AY1231" s="211" t="s">
        <v>324</v>
      </c>
    </row>
    <row r="1232" spans="1:65" s="14" customFormat="1" ht="11.25">
      <c r="B1232" s="212"/>
      <c r="C1232" s="213"/>
      <c r="D1232" s="195" t="s">
        <v>336</v>
      </c>
      <c r="E1232" s="214" t="s">
        <v>19</v>
      </c>
      <c r="F1232" s="215" t="s">
        <v>349</v>
      </c>
      <c r="G1232" s="213"/>
      <c r="H1232" s="216">
        <v>20</v>
      </c>
      <c r="I1232" s="217"/>
      <c r="J1232" s="213"/>
      <c r="K1232" s="213"/>
      <c r="L1232" s="218"/>
      <c r="M1232" s="219"/>
      <c r="N1232" s="220"/>
      <c r="O1232" s="220"/>
      <c r="P1232" s="220"/>
      <c r="Q1232" s="220"/>
      <c r="R1232" s="220"/>
      <c r="S1232" s="220"/>
      <c r="T1232" s="221"/>
      <c r="AT1232" s="222" t="s">
        <v>336</v>
      </c>
      <c r="AU1232" s="222" t="s">
        <v>87</v>
      </c>
      <c r="AV1232" s="14" t="s">
        <v>330</v>
      </c>
      <c r="AW1232" s="14" t="s">
        <v>37</v>
      </c>
      <c r="AX1232" s="14" t="s">
        <v>84</v>
      </c>
      <c r="AY1232" s="222" t="s">
        <v>324</v>
      </c>
    </row>
    <row r="1233" spans="1:65" s="2" customFormat="1" ht="14.45" customHeight="1">
      <c r="A1233" s="36"/>
      <c r="B1233" s="37"/>
      <c r="C1233" s="182" t="s">
        <v>1668</v>
      </c>
      <c r="D1233" s="182" t="s">
        <v>326</v>
      </c>
      <c r="E1233" s="183" t="s">
        <v>3213</v>
      </c>
      <c r="F1233" s="184" t="s">
        <v>3214</v>
      </c>
      <c r="G1233" s="185" t="s">
        <v>135</v>
      </c>
      <c r="H1233" s="186">
        <v>708.68200000000002</v>
      </c>
      <c r="I1233" s="187"/>
      <c r="J1233" s="188">
        <f>ROUND(I1233*H1233,2)</f>
        <v>0</v>
      </c>
      <c r="K1233" s="184" t="s">
        <v>19</v>
      </c>
      <c r="L1233" s="41"/>
      <c r="M1233" s="189" t="s">
        <v>19</v>
      </c>
      <c r="N1233" s="190" t="s">
        <v>47</v>
      </c>
      <c r="O1233" s="66"/>
      <c r="P1233" s="191">
        <f>O1233*H1233</f>
        <v>0</v>
      </c>
      <c r="Q1233" s="191">
        <v>6.0000000000000001E-3</v>
      </c>
      <c r="R1233" s="191">
        <f>Q1233*H1233</f>
        <v>4.2520920000000002</v>
      </c>
      <c r="S1233" s="191">
        <v>0</v>
      </c>
      <c r="T1233" s="192">
        <f>S1233*H1233</f>
        <v>0</v>
      </c>
      <c r="U1233" s="36"/>
      <c r="V1233" s="36"/>
      <c r="W1233" s="36"/>
      <c r="X1233" s="36"/>
      <c r="Y1233" s="36"/>
      <c r="Z1233" s="36"/>
      <c r="AA1233" s="36"/>
      <c r="AB1233" s="36"/>
      <c r="AC1233" s="36"/>
      <c r="AD1233" s="36"/>
      <c r="AE1233" s="36"/>
      <c r="AR1233" s="193" t="s">
        <v>330</v>
      </c>
      <c r="AT1233" s="193" t="s">
        <v>326</v>
      </c>
      <c r="AU1233" s="193" t="s">
        <v>87</v>
      </c>
      <c r="AY1233" s="19" t="s">
        <v>324</v>
      </c>
      <c r="BE1233" s="194">
        <f>IF(N1233="základní",J1233,0)</f>
        <v>0</v>
      </c>
      <c r="BF1233" s="194">
        <f>IF(N1233="snížená",J1233,0)</f>
        <v>0</v>
      </c>
      <c r="BG1233" s="194">
        <f>IF(N1233="zákl. přenesená",J1233,0)</f>
        <v>0</v>
      </c>
      <c r="BH1233" s="194">
        <f>IF(N1233="sníž. přenesená",J1233,0)</f>
        <v>0</v>
      </c>
      <c r="BI1233" s="194">
        <f>IF(N1233="nulová",J1233,0)</f>
        <v>0</v>
      </c>
      <c r="BJ1233" s="19" t="s">
        <v>84</v>
      </c>
      <c r="BK1233" s="194">
        <f>ROUND(I1233*H1233,2)</f>
        <v>0</v>
      </c>
      <c r="BL1233" s="19" t="s">
        <v>330</v>
      </c>
      <c r="BM1233" s="193" t="s">
        <v>3215</v>
      </c>
    </row>
    <row r="1234" spans="1:65" s="2" customFormat="1" ht="19.5">
      <c r="A1234" s="36"/>
      <c r="B1234" s="37"/>
      <c r="C1234" s="38"/>
      <c r="D1234" s="195" t="s">
        <v>332</v>
      </c>
      <c r="E1234" s="38"/>
      <c r="F1234" s="196" t="s">
        <v>3216</v>
      </c>
      <c r="G1234" s="38"/>
      <c r="H1234" s="38"/>
      <c r="I1234" s="197"/>
      <c r="J1234" s="38"/>
      <c r="K1234" s="38"/>
      <c r="L1234" s="41"/>
      <c r="M1234" s="198"/>
      <c r="N1234" s="199"/>
      <c r="O1234" s="66"/>
      <c r="P1234" s="66"/>
      <c r="Q1234" s="66"/>
      <c r="R1234" s="66"/>
      <c r="S1234" s="66"/>
      <c r="T1234" s="67"/>
      <c r="U1234" s="36"/>
      <c r="V1234" s="36"/>
      <c r="W1234" s="36"/>
      <c r="X1234" s="36"/>
      <c r="Y1234" s="36"/>
      <c r="Z1234" s="36"/>
      <c r="AA1234" s="36"/>
      <c r="AB1234" s="36"/>
      <c r="AC1234" s="36"/>
      <c r="AD1234" s="36"/>
      <c r="AE1234" s="36"/>
      <c r="AT1234" s="19" t="s">
        <v>332</v>
      </c>
      <c r="AU1234" s="19" t="s">
        <v>87</v>
      </c>
    </row>
    <row r="1235" spans="1:65" s="15" customFormat="1" ht="11.25">
      <c r="B1235" s="223"/>
      <c r="C1235" s="224"/>
      <c r="D1235" s="195" t="s">
        <v>336</v>
      </c>
      <c r="E1235" s="225" t="s">
        <v>19</v>
      </c>
      <c r="F1235" s="226" t="s">
        <v>2888</v>
      </c>
      <c r="G1235" s="224"/>
      <c r="H1235" s="225" t="s">
        <v>19</v>
      </c>
      <c r="I1235" s="227"/>
      <c r="J1235" s="224"/>
      <c r="K1235" s="224"/>
      <c r="L1235" s="228"/>
      <c r="M1235" s="229"/>
      <c r="N1235" s="230"/>
      <c r="O1235" s="230"/>
      <c r="P1235" s="230"/>
      <c r="Q1235" s="230"/>
      <c r="R1235" s="230"/>
      <c r="S1235" s="230"/>
      <c r="T1235" s="231"/>
      <c r="AT1235" s="232" t="s">
        <v>336</v>
      </c>
      <c r="AU1235" s="232" t="s">
        <v>87</v>
      </c>
      <c r="AV1235" s="15" t="s">
        <v>84</v>
      </c>
      <c r="AW1235" s="15" t="s">
        <v>37</v>
      </c>
      <c r="AX1235" s="15" t="s">
        <v>76</v>
      </c>
      <c r="AY1235" s="232" t="s">
        <v>324</v>
      </c>
    </row>
    <row r="1236" spans="1:65" s="13" customFormat="1" ht="11.25">
      <c r="B1236" s="201"/>
      <c r="C1236" s="202"/>
      <c r="D1236" s="195" t="s">
        <v>336</v>
      </c>
      <c r="E1236" s="203" t="s">
        <v>19</v>
      </c>
      <c r="F1236" s="204" t="s">
        <v>3217</v>
      </c>
      <c r="G1236" s="202"/>
      <c r="H1236" s="205">
        <v>143.52000000000001</v>
      </c>
      <c r="I1236" s="206"/>
      <c r="J1236" s="202"/>
      <c r="K1236" s="202"/>
      <c r="L1236" s="207"/>
      <c r="M1236" s="208"/>
      <c r="N1236" s="209"/>
      <c r="O1236" s="209"/>
      <c r="P1236" s="209"/>
      <c r="Q1236" s="209"/>
      <c r="R1236" s="209"/>
      <c r="S1236" s="209"/>
      <c r="T1236" s="210"/>
      <c r="AT1236" s="211" t="s">
        <v>336</v>
      </c>
      <c r="AU1236" s="211" t="s">
        <v>87</v>
      </c>
      <c r="AV1236" s="13" t="s">
        <v>87</v>
      </c>
      <c r="AW1236" s="13" t="s">
        <v>37</v>
      </c>
      <c r="AX1236" s="13" t="s">
        <v>76</v>
      </c>
      <c r="AY1236" s="211" t="s">
        <v>324</v>
      </c>
    </row>
    <row r="1237" spans="1:65" s="15" customFormat="1" ht="11.25">
      <c r="B1237" s="223"/>
      <c r="C1237" s="224"/>
      <c r="D1237" s="195" t="s">
        <v>336</v>
      </c>
      <c r="E1237" s="225" t="s">
        <v>19</v>
      </c>
      <c r="F1237" s="226" t="s">
        <v>2904</v>
      </c>
      <c r="G1237" s="224"/>
      <c r="H1237" s="225" t="s">
        <v>19</v>
      </c>
      <c r="I1237" s="227"/>
      <c r="J1237" s="224"/>
      <c r="K1237" s="224"/>
      <c r="L1237" s="228"/>
      <c r="M1237" s="229"/>
      <c r="N1237" s="230"/>
      <c r="O1237" s="230"/>
      <c r="P1237" s="230"/>
      <c r="Q1237" s="230"/>
      <c r="R1237" s="230"/>
      <c r="S1237" s="230"/>
      <c r="T1237" s="231"/>
      <c r="AT1237" s="232" t="s">
        <v>336</v>
      </c>
      <c r="AU1237" s="232" t="s">
        <v>87</v>
      </c>
      <c r="AV1237" s="15" t="s">
        <v>84</v>
      </c>
      <c r="AW1237" s="15" t="s">
        <v>37</v>
      </c>
      <c r="AX1237" s="15" t="s">
        <v>76</v>
      </c>
      <c r="AY1237" s="232" t="s">
        <v>324</v>
      </c>
    </row>
    <row r="1238" spans="1:65" s="13" customFormat="1" ht="11.25">
      <c r="B1238" s="201"/>
      <c r="C1238" s="202"/>
      <c r="D1238" s="195" t="s">
        <v>336</v>
      </c>
      <c r="E1238" s="203" t="s">
        <v>19</v>
      </c>
      <c r="F1238" s="204" t="s">
        <v>3218</v>
      </c>
      <c r="G1238" s="202"/>
      <c r="H1238" s="205">
        <v>44</v>
      </c>
      <c r="I1238" s="206"/>
      <c r="J1238" s="202"/>
      <c r="K1238" s="202"/>
      <c r="L1238" s="207"/>
      <c r="M1238" s="208"/>
      <c r="N1238" s="209"/>
      <c r="O1238" s="209"/>
      <c r="P1238" s="209"/>
      <c r="Q1238" s="209"/>
      <c r="R1238" s="209"/>
      <c r="S1238" s="209"/>
      <c r="T1238" s="210"/>
      <c r="AT1238" s="211" t="s">
        <v>336</v>
      </c>
      <c r="AU1238" s="211" t="s">
        <v>87</v>
      </c>
      <c r="AV1238" s="13" t="s">
        <v>87</v>
      </c>
      <c r="AW1238" s="13" t="s">
        <v>37</v>
      </c>
      <c r="AX1238" s="13" t="s">
        <v>76</v>
      </c>
      <c r="AY1238" s="211" t="s">
        <v>324</v>
      </c>
    </row>
    <row r="1239" spans="1:65" s="15" customFormat="1" ht="11.25">
      <c r="B1239" s="223"/>
      <c r="C1239" s="224"/>
      <c r="D1239" s="195" t="s">
        <v>336</v>
      </c>
      <c r="E1239" s="225" t="s">
        <v>19</v>
      </c>
      <c r="F1239" s="226" t="s">
        <v>2699</v>
      </c>
      <c r="G1239" s="224"/>
      <c r="H1239" s="225" t="s">
        <v>19</v>
      </c>
      <c r="I1239" s="227"/>
      <c r="J1239" s="224"/>
      <c r="K1239" s="224"/>
      <c r="L1239" s="228"/>
      <c r="M1239" s="229"/>
      <c r="N1239" s="230"/>
      <c r="O1239" s="230"/>
      <c r="P1239" s="230"/>
      <c r="Q1239" s="230"/>
      <c r="R1239" s="230"/>
      <c r="S1239" s="230"/>
      <c r="T1239" s="231"/>
      <c r="AT1239" s="232" t="s">
        <v>336</v>
      </c>
      <c r="AU1239" s="232" t="s">
        <v>87</v>
      </c>
      <c r="AV1239" s="15" t="s">
        <v>84</v>
      </c>
      <c r="AW1239" s="15" t="s">
        <v>37</v>
      </c>
      <c r="AX1239" s="15" t="s">
        <v>76</v>
      </c>
      <c r="AY1239" s="232" t="s">
        <v>324</v>
      </c>
    </row>
    <row r="1240" spans="1:65" s="13" customFormat="1" ht="11.25">
      <c r="B1240" s="201"/>
      <c r="C1240" s="202"/>
      <c r="D1240" s="195" t="s">
        <v>336</v>
      </c>
      <c r="E1240" s="203" t="s">
        <v>19</v>
      </c>
      <c r="F1240" s="204" t="s">
        <v>3219</v>
      </c>
      <c r="G1240" s="202"/>
      <c r="H1240" s="205">
        <v>171</v>
      </c>
      <c r="I1240" s="206"/>
      <c r="J1240" s="202"/>
      <c r="K1240" s="202"/>
      <c r="L1240" s="207"/>
      <c r="M1240" s="208"/>
      <c r="N1240" s="209"/>
      <c r="O1240" s="209"/>
      <c r="P1240" s="209"/>
      <c r="Q1240" s="209"/>
      <c r="R1240" s="209"/>
      <c r="S1240" s="209"/>
      <c r="T1240" s="210"/>
      <c r="AT1240" s="211" t="s">
        <v>336</v>
      </c>
      <c r="AU1240" s="211" t="s">
        <v>87</v>
      </c>
      <c r="AV1240" s="13" t="s">
        <v>87</v>
      </c>
      <c r="AW1240" s="13" t="s">
        <v>37</v>
      </c>
      <c r="AX1240" s="13" t="s">
        <v>76</v>
      </c>
      <c r="AY1240" s="211" t="s">
        <v>324</v>
      </c>
    </row>
    <row r="1241" spans="1:65" s="15" customFormat="1" ht="11.25">
      <c r="B1241" s="223"/>
      <c r="C1241" s="224"/>
      <c r="D1241" s="195" t="s">
        <v>336</v>
      </c>
      <c r="E1241" s="225" t="s">
        <v>19</v>
      </c>
      <c r="F1241" s="226" t="s">
        <v>2923</v>
      </c>
      <c r="G1241" s="224"/>
      <c r="H1241" s="225" t="s">
        <v>19</v>
      </c>
      <c r="I1241" s="227"/>
      <c r="J1241" s="224"/>
      <c r="K1241" s="224"/>
      <c r="L1241" s="228"/>
      <c r="M1241" s="229"/>
      <c r="N1241" s="230"/>
      <c r="O1241" s="230"/>
      <c r="P1241" s="230"/>
      <c r="Q1241" s="230"/>
      <c r="R1241" s="230"/>
      <c r="S1241" s="230"/>
      <c r="T1241" s="231"/>
      <c r="AT1241" s="232" t="s">
        <v>336</v>
      </c>
      <c r="AU1241" s="232" t="s">
        <v>87</v>
      </c>
      <c r="AV1241" s="15" t="s">
        <v>84</v>
      </c>
      <c r="AW1241" s="15" t="s">
        <v>37</v>
      </c>
      <c r="AX1241" s="15" t="s">
        <v>76</v>
      </c>
      <c r="AY1241" s="232" t="s">
        <v>324</v>
      </c>
    </row>
    <row r="1242" spans="1:65" s="13" customFormat="1" ht="11.25">
      <c r="B1242" s="201"/>
      <c r="C1242" s="202"/>
      <c r="D1242" s="195" t="s">
        <v>336</v>
      </c>
      <c r="E1242" s="203" t="s">
        <v>19</v>
      </c>
      <c r="F1242" s="204" t="s">
        <v>3220</v>
      </c>
      <c r="G1242" s="202"/>
      <c r="H1242" s="205">
        <v>164.30199999999999</v>
      </c>
      <c r="I1242" s="206"/>
      <c r="J1242" s="202"/>
      <c r="K1242" s="202"/>
      <c r="L1242" s="207"/>
      <c r="M1242" s="208"/>
      <c r="N1242" s="209"/>
      <c r="O1242" s="209"/>
      <c r="P1242" s="209"/>
      <c r="Q1242" s="209"/>
      <c r="R1242" s="209"/>
      <c r="S1242" s="209"/>
      <c r="T1242" s="210"/>
      <c r="AT1242" s="211" t="s">
        <v>336</v>
      </c>
      <c r="AU1242" s="211" t="s">
        <v>87</v>
      </c>
      <c r="AV1242" s="13" t="s">
        <v>87</v>
      </c>
      <c r="AW1242" s="13" t="s">
        <v>37</v>
      </c>
      <c r="AX1242" s="13" t="s">
        <v>76</v>
      </c>
      <c r="AY1242" s="211" t="s">
        <v>324</v>
      </c>
    </row>
    <row r="1243" spans="1:65" s="15" customFormat="1" ht="11.25">
      <c r="B1243" s="223"/>
      <c r="C1243" s="224"/>
      <c r="D1243" s="195" t="s">
        <v>336</v>
      </c>
      <c r="E1243" s="225" t="s">
        <v>19</v>
      </c>
      <c r="F1243" s="226" t="s">
        <v>2986</v>
      </c>
      <c r="G1243" s="224"/>
      <c r="H1243" s="225" t="s">
        <v>19</v>
      </c>
      <c r="I1243" s="227"/>
      <c r="J1243" s="224"/>
      <c r="K1243" s="224"/>
      <c r="L1243" s="228"/>
      <c r="M1243" s="229"/>
      <c r="N1243" s="230"/>
      <c r="O1243" s="230"/>
      <c r="P1243" s="230"/>
      <c r="Q1243" s="230"/>
      <c r="R1243" s="230"/>
      <c r="S1243" s="230"/>
      <c r="T1243" s="231"/>
      <c r="AT1243" s="232" t="s">
        <v>336</v>
      </c>
      <c r="AU1243" s="232" t="s">
        <v>87</v>
      </c>
      <c r="AV1243" s="15" t="s">
        <v>84</v>
      </c>
      <c r="AW1243" s="15" t="s">
        <v>37</v>
      </c>
      <c r="AX1243" s="15" t="s">
        <v>76</v>
      </c>
      <c r="AY1243" s="232" t="s">
        <v>324</v>
      </c>
    </row>
    <row r="1244" spans="1:65" s="13" customFormat="1" ht="11.25">
      <c r="B1244" s="201"/>
      <c r="C1244" s="202"/>
      <c r="D1244" s="195" t="s">
        <v>336</v>
      </c>
      <c r="E1244" s="203" t="s">
        <v>19</v>
      </c>
      <c r="F1244" s="204" t="s">
        <v>3221</v>
      </c>
      <c r="G1244" s="202"/>
      <c r="H1244" s="205">
        <v>185.06</v>
      </c>
      <c r="I1244" s="206"/>
      <c r="J1244" s="202"/>
      <c r="K1244" s="202"/>
      <c r="L1244" s="207"/>
      <c r="M1244" s="208"/>
      <c r="N1244" s="209"/>
      <c r="O1244" s="209"/>
      <c r="P1244" s="209"/>
      <c r="Q1244" s="209"/>
      <c r="R1244" s="209"/>
      <c r="S1244" s="209"/>
      <c r="T1244" s="210"/>
      <c r="AT1244" s="211" t="s">
        <v>336</v>
      </c>
      <c r="AU1244" s="211" t="s">
        <v>87</v>
      </c>
      <c r="AV1244" s="13" t="s">
        <v>87</v>
      </c>
      <c r="AW1244" s="13" t="s">
        <v>37</v>
      </c>
      <c r="AX1244" s="13" t="s">
        <v>76</v>
      </c>
      <c r="AY1244" s="211" t="s">
        <v>324</v>
      </c>
    </row>
    <row r="1245" spans="1:65" s="15" customFormat="1" ht="11.25">
      <c r="B1245" s="223"/>
      <c r="C1245" s="224"/>
      <c r="D1245" s="195" t="s">
        <v>336</v>
      </c>
      <c r="E1245" s="225" t="s">
        <v>19</v>
      </c>
      <c r="F1245" s="226" t="s">
        <v>2882</v>
      </c>
      <c r="G1245" s="224"/>
      <c r="H1245" s="225" t="s">
        <v>19</v>
      </c>
      <c r="I1245" s="227"/>
      <c r="J1245" s="224"/>
      <c r="K1245" s="224"/>
      <c r="L1245" s="228"/>
      <c r="M1245" s="229"/>
      <c r="N1245" s="230"/>
      <c r="O1245" s="230"/>
      <c r="P1245" s="230"/>
      <c r="Q1245" s="230"/>
      <c r="R1245" s="230"/>
      <c r="S1245" s="230"/>
      <c r="T1245" s="231"/>
      <c r="AT1245" s="232" t="s">
        <v>336</v>
      </c>
      <c r="AU1245" s="232" t="s">
        <v>87</v>
      </c>
      <c r="AV1245" s="15" t="s">
        <v>84</v>
      </c>
      <c r="AW1245" s="15" t="s">
        <v>37</v>
      </c>
      <c r="AX1245" s="15" t="s">
        <v>76</v>
      </c>
      <c r="AY1245" s="232" t="s">
        <v>324</v>
      </c>
    </row>
    <row r="1246" spans="1:65" s="13" customFormat="1" ht="11.25">
      <c r="B1246" s="201"/>
      <c r="C1246" s="202"/>
      <c r="D1246" s="195" t="s">
        <v>336</v>
      </c>
      <c r="E1246" s="203" t="s">
        <v>19</v>
      </c>
      <c r="F1246" s="204" t="s">
        <v>3222</v>
      </c>
      <c r="G1246" s="202"/>
      <c r="H1246" s="205">
        <v>0.8</v>
      </c>
      <c r="I1246" s="206"/>
      <c r="J1246" s="202"/>
      <c r="K1246" s="202"/>
      <c r="L1246" s="207"/>
      <c r="M1246" s="208"/>
      <c r="N1246" s="209"/>
      <c r="O1246" s="209"/>
      <c r="P1246" s="209"/>
      <c r="Q1246" s="209"/>
      <c r="R1246" s="209"/>
      <c r="S1246" s="209"/>
      <c r="T1246" s="210"/>
      <c r="AT1246" s="211" t="s">
        <v>336</v>
      </c>
      <c r="AU1246" s="211" t="s">
        <v>87</v>
      </c>
      <c r="AV1246" s="13" t="s">
        <v>87</v>
      </c>
      <c r="AW1246" s="13" t="s">
        <v>37</v>
      </c>
      <c r="AX1246" s="13" t="s">
        <v>76</v>
      </c>
      <c r="AY1246" s="211" t="s">
        <v>324</v>
      </c>
    </row>
    <row r="1247" spans="1:65" s="14" customFormat="1" ht="11.25">
      <c r="B1247" s="212"/>
      <c r="C1247" s="213"/>
      <c r="D1247" s="195" t="s">
        <v>336</v>
      </c>
      <c r="E1247" s="214" t="s">
        <v>19</v>
      </c>
      <c r="F1247" s="215" t="s">
        <v>349</v>
      </c>
      <c r="G1247" s="213"/>
      <c r="H1247" s="216">
        <v>708.68200000000002</v>
      </c>
      <c r="I1247" s="217"/>
      <c r="J1247" s="213"/>
      <c r="K1247" s="213"/>
      <c r="L1247" s="218"/>
      <c r="M1247" s="219"/>
      <c r="N1247" s="220"/>
      <c r="O1247" s="220"/>
      <c r="P1247" s="220"/>
      <c r="Q1247" s="220"/>
      <c r="R1247" s="220"/>
      <c r="S1247" s="220"/>
      <c r="T1247" s="221"/>
      <c r="AT1247" s="222" t="s">
        <v>336</v>
      </c>
      <c r="AU1247" s="222" t="s">
        <v>87</v>
      </c>
      <c r="AV1247" s="14" t="s">
        <v>330</v>
      </c>
      <c r="AW1247" s="14" t="s">
        <v>37</v>
      </c>
      <c r="AX1247" s="14" t="s">
        <v>84</v>
      </c>
      <c r="AY1247" s="222" t="s">
        <v>324</v>
      </c>
    </row>
    <row r="1248" spans="1:65" s="2" customFormat="1" ht="14.45" customHeight="1">
      <c r="A1248" s="36"/>
      <c r="B1248" s="37"/>
      <c r="C1248" s="182" t="s">
        <v>1676</v>
      </c>
      <c r="D1248" s="182" t="s">
        <v>326</v>
      </c>
      <c r="E1248" s="183" t="s">
        <v>1727</v>
      </c>
      <c r="F1248" s="184" t="s">
        <v>1728</v>
      </c>
      <c r="G1248" s="185" t="s">
        <v>135</v>
      </c>
      <c r="H1248" s="186">
        <v>655.82</v>
      </c>
      <c r="I1248" s="187"/>
      <c r="J1248" s="188">
        <f>ROUND(I1248*H1248,2)</f>
        <v>0</v>
      </c>
      <c r="K1248" s="184" t="s">
        <v>329</v>
      </c>
      <c r="L1248" s="41"/>
      <c r="M1248" s="189" t="s">
        <v>19</v>
      </c>
      <c r="N1248" s="190" t="s">
        <v>47</v>
      </c>
      <c r="O1248" s="66"/>
      <c r="P1248" s="191">
        <f>O1248*H1248</f>
        <v>0</v>
      </c>
      <c r="Q1248" s="191">
        <v>0</v>
      </c>
      <c r="R1248" s="191">
        <f>Q1248*H1248</f>
        <v>0</v>
      </c>
      <c r="S1248" s="191">
        <v>0</v>
      </c>
      <c r="T1248" s="192">
        <f>S1248*H1248</f>
        <v>0</v>
      </c>
      <c r="U1248" s="36"/>
      <c r="V1248" s="36"/>
      <c r="W1248" s="36"/>
      <c r="X1248" s="36"/>
      <c r="Y1248" s="36"/>
      <c r="Z1248" s="36"/>
      <c r="AA1248" s="36"/>
      <c r="AB1248" s="36"/>
      <c r="AC1248" s="36"/>
      <c r="AD1248" s="36"/>
      <c r="AE1248" s="36"/>
      <c r="AR1248" s="193" t="s">
        <v>330</v>
      </c>
      <c r="AT1248" s="193" t="s">
        <v>326</v>
      </c>
      <c r="AU1248" s="193" t="s">
        <v>87</v>
      </c>
      <c r="AY1248" s="19" t="s">
        <v>324</v>
      </c>
      <c r="BE1248" s="194">
        <f>IF(N1248="základní",J1248,0)</f>
        <v>0</v>
      </c>
      <c r="BF1248" s="194">
        <f>IF(N1248="snížená",J1248,0)</f>
        <v>0</v>
      </c>
      <c r="BG1248" s="194">
        <f>IF(N1248="zákl. přenesená",J1248,0)</f>
        <v>0</v>
      </c>
      <c r="BH1248" s="194">
        <f>IF(N1248="sníž. přenesená",J1248,0)</f>
        <v>0</v>
      </c>
      <c r="BI1248" s="194">
        <f>IF(N1248="nulová",J1248,0)</f>
        <v>0</v>
      </c>
      <c r="BJ1248" s="19" t="s">
        <v>84</v>
      </c>
      <c r="BK1248" s="194">
        <f>ROUND(I1248*H1248,2)</f>
        <v>0</v>
      </c>
      <c r="BL1248" s="19" t="s">
        <v>330</v>
      </c>
      <c r="BM1248" s="193" t="s">
        <v>3223</v>
      </c>
    </row>
    <row r="1249" spans="1:65" s="2" customFormat="1" ht="19.5">
      <c r="A1249" s="36"/>
      <c r="B1249" s="37"/>
      <c r="C1249" s="38"/>
      <c r="D1249" s="195" t="s">
        <v>332</v>
      </c>
      <c r="E1249" s="38"/>
      <c r="F1249" s="196" t="s">
        <v>1730</v>
      </c>
      <c r="G1249" s="38"/>
      <c r="H1249" s="38"/>
      <c r="I1249" s="197"/>
      <c r="J1249" s="38"/>
      <c r="K1249" s="38"/>
      <c r="L1249" s="41"/>
      <c r="M1249" s="198"/>
      <c r="N1249" s="199"/>
      <c r="O1249" s="66"/>
      <c r="P1249" s="66"/>
      <c r="Q1249" s="66"/>
      <c r="R1249" s="66"/>
      <c r="S1249" s="66"/>
      <c r="T1249" s="67"/>
      <c r="U1249" s="36"/>
      <c r="V1249" s="36"/>
      <c r="W1249" s="36"/>
      <c r="X1249" s="36"/>
      <c r="Y1249" s="36"/>
      <c r="Z1249" s="36"/>
      <c r="AA1249" s="36"/>
      <c r="AB1249" s="36"/>
      <c r="AC1249" s="36"/>
      <c r="AD1249" s="36"/>
      <c r="AE1249" s="36"/>
      <c r="AT1249" s="19" t="s">
        <v>332</v>
      </c>
      <c r="AU1249" s="19" t="s">
        <v>87</v>
      </c>
    </row>
    <row r="1250" spans="1:65" s="2" customFormat="1" ht="58.5">
      <c r="A1250" s="36"/>
      <c r="B1250" s="37"/>
      <c r="C1250" s="38"/>
      <c r="D1250" s="195" t="s">
        <v>334</v>
      </c>
      <c r="E1250" s="38"/>
      <c r="F1250" s="200" t="s">
        <v>1731</v>
      </c>
      <c r="G1250" s="38"/>
      <c r="H1250" s="38"/>
      <c r="I1250" s="197"/>
      <c r="J1250" s="38"/>
      <c r="K1250" s="38"/>
      <c r="L1250" s="41"/>
      <c r="M1250" s="198"/>
      <c r="N1250" s="199"/>
      <c r="O1250" s="66"/>
      <c r="P1250" s="66"/>
      <c r="Q1250" s="66"/>
      <c r="R1250" s="66"/>
      <c r="S1250" s="66"/>
      <c r="T1250" s="67"/>
      <c r="U1250" s="36"/>
      <c r="V1250" s="36"/>
      <c r="W1250" s="36"/>
      <c r="X1250" s="36"/>
      <c r="Y1250" s="36"/>
      <c r="Z1250" s="36"/>
      <c r="AA1250" s="36"/>
      <c r="AB1250" s="36"/>
      <c r="AC1250" s="36"/>
      <c r="AD1250" s="36"/>
      <c r="AE1250" s="36"/>
      <c r="AT1250" s="19" t="s">
        <v>334</v>
      </c>
      <c r="AU1250" s="19" t="s">
        <v>87</v>
      </c>
    </row>
    <row r="1251" spans="1:65" s="15" customFormat="1" ht="11.25">
      <c r="B1251" s="223"/>
      <c r="C1251" s="224"/>
      <c r="D1251" s="195" t="s">
        <v>336</v>
      </c>
      <c r="E1251" s="225" t="s">
        <v>19</v>
      </c>
      <c r="F1251" s="226" t="s">
        <v>2888</v>
      </c>
      <c r="G1251" s="224"/>
      <c r="H1251" s="225" t="s">
        <v>19</v>
      </c>
      <c r="I1251" s="227"/>
      <c r="J1251" s="224"/>
      <c r="K1251" s="224"/>
      <c r="L1251" s="228"/>
      <c r="M1251" s="229"/>
      <c r="N1251" s="230"/>
      <c r="O1251" s="230"/>
      <c r="P1251" s="230"/>
      <c r="Q1251" s="230"/>
      <c r="R1251" s="230"/>
      <c r="S1251" s="230"/>
      <c r="T1251" s="231"/>
      <c r="AT1251" s="232" t="s">
        <v>336</v>
      </c>
      <c r="AU1251" s="232" t="s">
        <v>87</v>
      </c>
      <c r="AV1251" s="15" t="s">
        <v>84</v>
      </c>
      <c r="AW1251" s="15" t="s">
        <v>37</v>
      </c>
      <c r="AX1251" s="15" t="s">
        <v>76</v>
      </c>
      <c r="AY1251" s="232" t="s">
        <v>324</v>
      </c>
    </row>
    <row r="1252" spans="1:65" s="13" customFormat="1" ht="11.25">
      <c r="B1252" s="201"/>
      <c r="C1252" s="202"/>
      <c r="D1252" s="195" t="s">
        <v>336</v>
      </c>
      <c r="E1252" s="203" t="s">
        <v>19</v>
      </c>
      <c r="F1252" s="204" t="s">
        <v>3224</v>
      </c>
      <c r="G1252" s="202"/>
      <c r="H1252" s="205">
        <v>131.07</v>
      </c>
      <c r="I1252" s="206"/>
      <c r="J1252" s="202"/>
      <c r="K1252" s="202"/>
      <c r="L1252" s="207"/>
      <c r="M1252" s="208"/>
      <c r="N1252" s="209"/>
      <c r="O1252" s="209"/>
      <c r="P1252" s="209"/>
      <c r="Q1252" s="209"/>
      <c r="R1252" s="209"/>
      <c r="S1252" s="209"/>
      <c r="T1252" s="210"/>
      <c r="AT1252" s="211" t="s">
        <v>336</v>
      </c>
      <c r="AU1252" s="211" t="s">
        <v>87</v>
      </c>
      <c r="AV1252" s="13" t="s">
        <v>87</v>
      </c>
      <c r="AW1252" s="13" t="s">
        <v>37</v>
      </c>
      <c r="AX1252" s="13" t="s">
        <v>76</v>
      </c>
      <c r="AY1252" s="211" t="s">
        <v>324</v>
      </c>
    </row>
    <row r="1253" spans="1:65" s="15" customFormat="1" ht="11.25">
      <c r="B1253" s="223"/>
      <c r="C1253" s="224"/>
      <c r="D1253" s="195" t="s">
        <v>336</v>
      </c>
      <c r="E1253" s="225" t="s">
        <v>19</v>
      </c>
      <c r="F1253" s="226" t="s">
        <v>2904</v>
      </c>
      <c r="G1253" s="224"/>
      <c r="H1253" s="225" t="s">
        <v>19</v>
      </c>
      <c r="I1253" s="227"/>
      <c r="J1253" s="224"/>
      <c r="K1253" s="224"/>
      <c r="L1253" s="228"/>
      <c r="M1253" s="229"/>
      <c r="N1253" s="230"/>
      <c r="O1253" s="230"/>
      <c r="P1253" s="230"/>
      <c r="Q1253" s="230"/>
      <c r="R1253" s="230"/>
      <c r="S1253" s="230"/>
      <c r="T1253" s="231"/>
      <c r="AT1253" s="232" t="s">
        <v>336</v>
      </c>
      <c r="AU1253" s="232" t="s">
        <v>87</v>
      </c>
      <c r="AV1253" s="15" t="s">
        <v>84</v>
      </c>
      <c r="AW1253" s="15" t="s">
        <v>37</v>
      </c>
      <c r="AX1253" s="15" t="s">
        <v>76</v>
      </c>
      <c r="AY1253" s="232" t="s">
        <v>324</v>
      </c>
    </row>
    <row r="1254" spans="1:65" s="13" customFormat="1" ht="11.25">
      <c r="B1254" s="201"/>
      <c r="C1254" s="202"/>
      <c r="D1254" s="195" t="s">
        <v>336</v>
      </c>
      <c r="E1254" s="203" t="s">
        <v>19</v>
      </c>
      <c r="F1254" s="204" t="s">
        <v>3225</v>
      </c>
      <c r="G1254" s="202"/>
      <c r="H1254" s="205">
        <v>43</v>
      </c>
      <c r="I1254" s="206"/>
      <c r="J1254" s="202"/>
      <c r="K1254" s="202"/>
      <c r="L1254" s="207"/>
      <c r="M1254" s="208"/>
      <c r="N1254" s="209"/>
      <c r="O1254" s="209"/>
      <c r="P1254" s="209"/>
      <c r="Q1254" s="209"/>
      <c r="R1254" s="209"/>
      <c r="S1254" s="209"/>
      <c r="T1254" s="210"/>
      <c r="AT1254" s="211" t="s">
        <v>336</v>
      </c>
      <c r="AU1254" s="211" t="s">
        <v>87</v>
      </c>
      <c r="AV1254" s="13" t="s">
        <v>87</v>
      </c>
      <c r="AW1254" s="13" t="s">
        <v>37</v>
      </c>
      <c r="AX1254" s="13" t="s">
        <v>76</v>
      </c>
      <c r="AY1254" s="211" t="s">
        <v>324</v>
      </c>
    </row>
    <row r="1255" spans="1:65" s="15" customFormat="1" ht="11.25">
      <c r="B1255" s="223"/>
      <c r="C1255" s="224"/>
      <c r="D1255" s="195" t="s">
        <v>336</v>
      </c>
      <c r="E1255" s="225" t="s">
        <v>19</v>
      </c>
      <c r="F1255" s="226" t="s">
        <v>2699</v>
      </c>
      <c r="G1255" s="224"/>
      <c r="H1255" s="225" t="s">
        <v>19</v>
      </c>
      <c r="I1255" s="227"/>
      <c r="J1255" s="224"/>
      <c r="K1255" s="224"/>
      <c r="L1255" s="228"/>
      <c r="M1255" s="229"/>
      <c r="N1255" s="230"/>
      <c r="O1255" s="230"/>
      <c r="P1255" s="230"/>
      <c r="Q1255" s="230"/>
      <c r="R1255" s="230"/>
      <c r="S1255" s="230"/>
      <c r="T1255" s="231"/>
      <c r="AT1255" s="232" t="s">
        <v>336</v>
      </c>
      <c r="AU1255" s="232" t="s">
        <v>87</v>
      </c>
      <c r="AV1255" s="15" t="s">
        <v>84</v>
      </c>
      <c r="AW1255" s="15" t="s">
        <v>37</v>
      </c>
      <c r="AX1255" s="15" t="s">
        <v>76</v>
      </c>
      <c r="AY1255" s="232" t="s">
        <v>324</v>
      </c>
    </row>
    <row r="1256" spans="1:65" s="13" customFormat="1" ht="11.25">
      <c r="B1256" s="201"/>
      <c r="C1256" s="202"/>
      <c r="D1256" s="195" t="s">
        <v>336</v>
      </c>
      <c r="E1256" s="203" t="s">
        <v>19</v>
      </c>
      <c r="F1256" s="204" t="s">
        <v>3226</v>
      </c>
      <c r="G1256" s="202"/>
      <c r="H1256" s="205">
        <v>180.75</v>
      </c>
      <c r="I1256" s="206"/>
      <c r="J1256" s="202"/>
      <c r="K1256" s="202"/>
      <c r="L1256" s="207"/>
      <c r="M1256" s="208"/>
      <c r="N1256" s="209"/>
      <c r="O1256" s="209"/>
      <c r="P1256" s="209"/>
      <c r="Q1256" s="209"/>
      <c r="R1256" s="209"/>
      <c r="S1256" s="209"/>
      <c r="T1256" s="210"/>
      <c r="AT1256" s="211" t="s">
        <v>336</v>
      </c>
      <c r="AU1256" s="211" t="s">
        <v>87</v>
      </c>
      <c r="AV1256" s="13" t="s">
        <v>87</v>
      </c>
      <c r="AW1256" s="13" t="s">
        <v>37</v>
      </c>
      <c r="AX1256" s="13" t="s">
        <v>76</v>
      </c>
      <c r="AY1256" s="211" t="s">
        <v>324</v>
      </c>
    </row>
    <row r="1257" spans="1:65" s="15" customFormat="1" ht="11.25">
      <c r="B1257" s="223"/>
      <c r="C1257" s="224"/>
      <c r="D1257" s="195" t="s">
        <v>336</v>
      </c>
      <c r="E1257" s="225" t="s">
        <v>19</v>
      </c>
      <c r="F1257" s="226" t="s">
        <v>2923</v>
      </c>
      <c r="G1257" s="224"/>
      <c r="H1257" s="225" t="s">
        <v>19</v>
      </c>
      <c r="I1257" s="227"/>
      <c r="J1257" s="224"/>
      <c r="K1257" s="224"/>
      <c r="L1257" s="228"/>
      <c r="M1257" s="229"/>
      <c r="N1257" s="230"/>
      <c r="O1257" s="230"/>
      <c r="P1257" s="230"/>
      <c r="Q1257" s="230"/>
      <c r="R1257" s="230"/>
      <c r="S1257" s="230"/>
      <c r="T1257" s="231"/>
      <c r="AT1257" s="232" t="s">
        <v>336</v>
      </c>
      <c r="AU1257" s="232" t="s">
        <v>87</v>
      </c>
      <c r="AV1257" s="15" t="s">
        <v>84</v>
      </c>
      <c r="AW1257" s="15" t="s">
        <v>37</v>
      </c>
      <c r="AX1257" s="15" t="s">
        <v>76</v>
      </c>
      <c r="AY1257" s="232" t="s">
        <v>324</v>
      </c>
    </row>
    <row r="1258" spans="1:65" s="13" customFormat="1" ht="11.25">
      <c r="B1258" s="201"/>
      <c r="C1258" s="202"/>
      <c r="D1258" s="195" t="s">
        <v>336</v>
      </c>
      <c r="E1258" s="203" t="s">
        <v>19</v>
      </c>
      <c r="F1258" s="204" t="s">
        <v>3227</v>
      </c>
      <c r="G1258" s="202"/>
      <c r="H1258" s="205">
        <v>141</v>
      </c>
      <c r="I1258" s="206"/>
      <c r="J1258" s="202"/>
      <c r="K1258" s="202"/>
      <c r="L1258" s="207"/>
      <c r="M1258" s="208"/>
      <c r="N1258" s="209"/>
      <c r="O1258" s="209"/>
      <c r="P1258" s="209"/>
      <c r="Q1258" s="209"/>
      <c r="R1258" s="209"/>
      <c r="S1258" s="209"/>
      <c r="T1258" s="210"/>
      <c r="AT1258" s="211" t="s">
        <v>336</v>
      </c>
      <c r="AU1258" s="211" t="s">
        <v>87</v>
      </c>
      <c r="AV1258" s="13" t="s">
        <v>87</v>
      </c>
      <c r="AW1258" s="13" t="s">
        <v>37</v>
      </c>
      <c r="AX1258" s="13" t="s">
        <v>76</v>
      </c>
      <c r="AY1258" s="211" t="s">
        <v>324</v>
      </c>
    </row>
    <row r="1259" spans="1:65" s="15" customFormat="1" ht="11.25">
      <c r="B1259" s="223"/>
      <c r="C1259" s="224"/>
      <c r="D1259" s="195" t="s">
        <v>336</v>
      </c>
      <c r="E1259" s="225" t="s">
        <v>19</v>
      </c>
      <c r="F1259" s="226" t="s">
        <v>2986</v>
      </c>
      <c r="G1259" s="224"/>
      <c r="H1259" s="225" t="s">
        <v>19</v>
      </c>
      <c r="I1259" s="227"/>
      <c r="J1259" s="224"/>
      <c r="K1259" s="224"/>
      <c r="L1259" s="228"/>
      <c r="M1259" s="229"/>
      <c r="N1259" s="230"/>
      <c r="O1259" s="230"/>
      <c r="P1259" s="230"/>
      <c r="Q1259" s="230"/>
      <c r="R1259" s="230"/>
      <c r="S1259" s="230"/>
      <c r="T1259" s="231"/>
      <c r="AT1259" s="232" t="s">
        <v>336</v>
      </c>
      <c r="AU1259" s="232" t="s">
        <v>87</v>
      </c>
      <c r="AV1259" s="15" t="s">
        <v>84</v>
      </c>
      <c r="AW1259" s="15" t="s">
        <v>37</v>
      </c>
      <c r="AX1259" s="15" t="s">
        <v>76</v>
      </c>
      <c r="AY1259" s="232" t="s">
        <v>324</v>
      </c>
    </row>
    <row r="1260" spans="1:65" s="13" customFormat="1" ht="11.25">
      <c r="B1260" s="201"/>
      <c r="C1260" s="202"/>
      <c r="D1260" s="195" t="s">
        <v>336</v>
      </c>
      <c r="E1260" s="203" t="s">
        <v>19</v>
      </c>
      <c r="F1260" s="204" t="s">
        <v>3228</v>
      </c>
      <c r="G1260" s="202"/>
      <c r="H1260" s="205">
        <v>160</v>
      </c>
      <c r="I1260" s="206"/>
      <c r="J1260" s="202"/>
      <c r="K1260" s="202"/>
      <c r="L1260" s="207"/>
      <c r="M1260" s="208"/>
      <c r="N1260" s="209"/>
      <c r="O1260" s="209"/>
      <c r="P1260" s="209"/>
      <c r="Q1260" s="209"/>
      <c r="R1260" s="209"/>
      <c r="S1260" s="209"/>
      <c r="T1260" s="210"/>
      <c r="AT1260" s="211" t="s">
        <v>336</v>
      </c>
      <c r="AU1260" s="211" t="s">
        <v>87</v>
      </c>
      <c r="AV1260" s="13" t="s">
        <v>87</v>
      </c>
      <c r="AW1260" s="13" t="s">
        <v>37</v>
      </c>
      <c r="AX1260" s="13" t="s">
        <v>76</v>
      </c>
      <c r="AY1260" s="211" t="s">
        <v>324</v>
      </c>
    </row>
    <row r="1261" spans="1:65" s="14" customFormat="1" ht="11.25">
      <c r="B1261" s="212"/>
      <c r="C1261" s="213"/>
      <c r="D1261" s="195" t="s">
        <v>336</v>
      </c>
      <c r="E1261" s="214" t="s">
        <v>194</v>
      </c>
      <c r="F1261" s="215" t="s">
        <v>349</v>
      </c>
      <c r="G1261" s="213"/>
      <c r="H1261" s="216">
        <v>655.82</v>
      </c>
      <c r="I1261" s="217"/>
      <c r="J1261" s="213"/>
      <c r="K1261" s="213"/>
      <c r="L1261" s="218"/>
      <c r="M1261" s="219"/>
      <c r="N1261" s="220"/>
      <c r="O1261" s="220"/>
      <c r="P1261" s="220"/>
      <c r="Q1261" s="220"/>
      <c r="R1261" s="220"/>
      <c r="S1261" s="220"/>
      <c r="T1261" s="221"/>
      <c r="AT1261" s="222" t="s">
        <v>336</v>
      </c>
      <c r="AU1261" s="222" t="s">
        <v>87</v>
      </c>
      <c r="AV1261" s="14" t="s">
        <v>330</v>
      </c>
      <c r="AW1261" s="14" t="s">
        <v>37</v>
      </c>
      <c r="AX1261" s="14" t="s">
        <v>84</v>
      </c>
      <c r="AY1261" s="222" t="s">
        <v>324</v>
      </c>
    </row>
    <row r="1262" spans="1:65" s="2" customFormat="1" ht="14.45" customHeight="1">
      <c r="A1262" s="36"/>
      <c r="B1262" s="37"/>
      <c r="C1262" s="182" t="s">
        <v>1684</v>
      </c>
      <c r="D1262" s="182" t="s">
        <v>326</v>
      </c>
      <c r="E1262" s="183" t="s">
        <v>1734</v>
      </c>
      <c r="F1262" s="184" t="s">
        <v>1735</v>
      </c>
      <c r="G1262" s="185" t="s">
        <v>135</v>
      </c>
      <c r="H1262" s="186">
        <v>118047.6</v>
      </c>
      <c r="I1262" s="187"/>
      <c r="J1262" s="188">
        <f>ROUND(I1262*H1262,2)</f>
        <v>0</v>
      </c>
      <c r="K1262" s="184" t="s">
        <v>329</v>
      </c>
      <c r="L1262" s="41"/>
      <c r="M1262" s="189" t="s">
        <v>19</v>
      </c>
      <c r="N1262" s="190" t="s">
        <v>47</v>
      </c>
      <c r="O1262" s="66"/>
      <c r="P1262" s="191">
        <f>O1262*H1262</f>
        <v>0</v>
      </c>
      <c r="Q1262" s="191">
        <v>0</v>
      </c>
      <c r="R1262" s="191">
        <f>Q1262*H1262</f>
        <v>0</v>
      </c>
      <c r="S1262" s="191">
        <v>0</v>
      </c>
      <c r="T1262" s="192">
        <f>S1262*H1262</f>
        <v>0</v>
      </c>
      <c r="U1262" s="36"/>
      <c r="V1262" s="36"/>
      <c r="W1262" s="36"/>
      <c r="X1262" s="36"/>
      <c r="Y1262" s="36"/>
      <c r="Z1262" s="36"/>
      <c r="AA1262" s="36"/>
      <c r="AB1262" s="36"/>
      <c r="AC1262" s="36"/>
      <c r="AD1262" s="36"/>
      <c r="AE1262" s="36"/>
      <c r="AR1262" s="193" t="s">
        <v>330</v>
      </c>
      <c r="AT1262" s="193" t="s">
        <v>326</v>
      </c>
      <c r="AU1262" s="193" t="s">
        <v>87</v>
      </c>
      <c r="AY1262" s="19" t="s">
        <v>324</v>
      </c>
      <c r="BE1262" s="194">
        <f>IF(N1262="základní",J1262,0)</f>
        <v>0</v>
      </c>
      <c r="BF1262" s="194">
        <f>IF(N1262="snížená",J1262,0)</f>
        <v>0</v>
      </c>
      <c r="BG1262" s="194">
        <f>IF(N1262="zákl. přenesená",J1262,0)</f>
        <v>0</v>
      </c>
      <c r="BH1262" s="194">
        <f>IF(N1262="sníž. přenesená",J1262,0)</f>
        <v>0</v>
      </c>
      <c r="BI1262" s="194">
        <f>IF(N1262="nulová",J1262,0)</f>
        <v>0</v>
      </c>
      <c r="BJ1262" s="19" t="s">
        <v>84</v>
      </c>
      <c r="BK1262" s="194">
        <f>ROUND(I1262*H1262,2)</f>
        <v>0</v>
      </c>
      <c r="BL1262" s="19" t="s">
        <v>330</v>
      </c>
      <c r="BM1262" s="193" t="s">
        <v>3229</v>
      </c>
    </row>
    <row r="1263" spans="1:65" s="2" customFormat="1" ht="11.25">
      <c r="A1263" s="36"/>
      <c r="B1263" s="37"/>
      <c r="C1263" s="38"/>
      <c r="D1263" s="195" t="s">
        <v>332</v>
      </c>
      <c r="E1263" s="38"/>
      <c r="F1263" s="196" t="s">
        <v>1737</v>
      </c>
      <c r="G1263" s="38"/>
      <c r="H1263" s="38"/>
      <c r="I1263" s="197"/>
      <c r="J1263" s="38"/>
      <c r="K1263" s="38"/>
      <c r="L1263" s="41"/>
      <c r="M1263" s="198"/>
      <c r="N1263" s="199"/>
      <c r="O1263" s="66"/>
      <c r="P1263" s="66"/>
      <c r="Q1263" s="66"/>
      <c r="R1263" s="66"/>
      <c r="S1263" s="66"/>
      <c r="T1263" s="67"/>
      <c r="U1263" s="36"/>
      <c r="V1263" s="36"/>
      <c r="W1263" s="36"/>
      <c r="X1263" s="36"/>
      <c r="Y1263" s="36"/>
      <c r="Z1263" s="36"/>
      <c r="AA1263" s="36"/>
      <c r="AB1263" s="36"/>
      <c r="AC1263" s="36"/>
      <c r="AD1263" s="36"/>
      <c r="AE1263" s="36"/>
      <c r="AT1263" s="19" t="s">
        <v>332</v>
      </c>
      <c r="AU1263" s="19" t="s">
        <v>87</v>
      </c>
    </row>
    <row r="1264" spans="1:65" s="2" customFormat="1" ht="58.5">
      <c r="A1264" s="36"/>
      <c r="B1264" s="37"/>
      <c r="C1264" s="38"/>
      <c r="D1264" s="195" t="s">
        <v>334</v>
      </c>
      <c r="E1264" s="38"/>
      <c r="F1264" s="200" t="s">
        <v>1731</v>
      </c>
      <c r="G1264" s="38"/>
      <c r="H1264" s="38"/>
      <c r="I1264" s="197"/>
      <c r="J1264" s="38"/>
      <c r="K1264" s="38"/>
      <c r="L1264" s="41"/>
      <c r="M1264" s="198"/>
      <c r="N1264" s="199"/>
      <c r="O1264" s="66"/>
      <c r="P1264" s="66"/>
      <c r="Q1264" s="66"/>
      <c r="R1264" s="66"/>
      <c r="S1264" s="66"/>
      <c r="T1264" s="67"/>
      <c r="U1264" s="36"/>
      <c r="V1264" s="36"/>
      <c r="W1264" s="36"/>
      <c r="X1264" s="36"/>
      <c r="Y1264" s="36"/>
      <c r="Z1264" s="36"/>
      <c r="AA1264" s="36"/>
      <c r="AB1264" s="36"/>
      <c r="AC1264" s="36"/>
      <c r="AD1264" s="36"/>
      <c r="AE1264" s="36"/>
      <c r="AT1264" s="19" t="s">
        <v>334</v>
      </c>
      <c r="AU1264" s="19" t="s">
        <v>87</v>
      </c>
    </row>
    <row r="1265" spans="1:65" s="13" customFormat="1" ht="11.25">
      <c r="B1265" s="201"/>
      <c r="C1265" s="202"/>
      <c r="D1265" s="195" t="s">
        <v>336</v>
      </c>
      <c r="E1265" s="203" t="s">
        <v>19</v>
      </c>
      <c r="F1265" s="204" t="s">
        <v>3230</v>
      </c>
      <c r="G1265" s="202"/>
      <c r="H1265" s="205">
        <v>118047.6</v>
      </c>
      <c r="I1265" s="206"/>
      <c r="J1265" s="202"/>
      <c r="K1265" s="202"/>
      <c r="L1265" s="207"/>
      <c r="M1265" s="208"/>
      <c r="N1265" s="209"/>
      <c r="O1265" s="209"/>
      <c r="P1265" s="209"/>
      <c r="Q1265" s="209"/>
      <c r="R1265" s="209"/>
      <c r="S1265" s="209"/>
      <c r="T1265" s="210"/>
      <c r="AT1265" s="211" t="s">
        <v>336</v>
      </c>
      <c r="AU1265" s="211" t="s">
        <v>87</v>
      </c>
      <c r="AV1265" s="13" t="s">
        <v>87</v>
      </c>
      <c r="AW1265" s="13" t="s">
        <v>37</v>
      </c>
      <c r="AX1265" s="13" t="s">
        <v>84</v>
      </c>
      <c r="AY1265" s="211" t="s">
        <v>324</v>
      </c>
    </row>
    <row r="1266" spans="1:65" s="2" customFormat="1" ht="14.45" customHeight="1">
      <c r="A1266" s="36"/>
      <c r="B1266" s="37"/>
      <c r="C1266" s="182" t="s">
        <v>1691</v>
      </c>
      <c r="D1266" s="182" t="s">
        <v>326</v>
      </c>
      <c r="E1266" s="183" t="s">
        <v>1740</v>
      </c>
      <c r="F1266" s="184" t="s">
        <v>1741</v>
      </c>
      <c r="G1266" s="185" t="s">
        <v>135</v>
      </c>
      <c r="H1266" s="186">
        <v>655.82</v>
      </c>
      <c r="I1266" s="187"/>
      <c r="J1266" s="188">
        <f>ROUND(I1266*H1266,2)</f>
        <v>0</v>
      </c>
      <c r="K1266" s="184" t="s">
        <v>329</v>
      </c>
      <c r="L1266" s="41"/>
      <c r="M1266" s="189" t="s">
        <v>19</v>
      </c>
      <c r="N1266" s="190" t="s">
        <v>47</v>
      </c>
      <c r="O1266" s="66"/>
      <c r="P1266" s="191">
        <f>O1266*H1266</f>
        <v>0</v>
      </c>
      <c r="Q1266" s="191">
        <v>0</v>
      </c>
      <c r="R1266" s="191">
        <f>Q1266*H1266</f>
        <v>0</v>
      </c>
      <c r="S1266" s="191">
        <v>0</v>
      </c>
      <c r="T1266" s="192">
        <f>S1266*H1266</f>
        <v>0</v>
      </c>
      <c r="U1266" s="36"/>
      <c r="V1266" s="36"/>
      <c r="W1266" s="36"/>
      <c r="X1266" s="36"/>
      <c r="Y1266" s="36"/>
      <c r="Z1266" s="36"/>
      <c r="AA1266" s="36"/>
      <c r="AB1266" s="36"/>
      <c r="AC1266" s="36"/>
      <c r="AD1266" s="36"/>
      <c r="AE1266" s="36"/>
      <c r="AR1266" s="193" t="s">
        <v>330</v>
      </c>
      <c r="AT1266" s="193" t="s">
        <v>326</v>
      </c>
      <c r="AU1266" s="193" t="s">
        <v>87</v>
      </c>
      <c r="AY1266" s="19" t="s">
        <v>324</v>
      </c>
      <c r="BE1266" s="194">
        <f>IF(N1266="základní",J1266,0)</f>
        <v>0</v>
      </c>
      <c r="BF1266" s="194">
        <f>IF(N1266="snížená",J1266,0)</f>
        <v>0</v>
      </c>
      <c r="BG1266" s="194">
        <f>IF(N1266="zákl. přenesená",J1266,0)</f>
        <v>0</v>
      </c>
      <c r="BH1266" s="194">
        <f>IF(N1266="sníž. přenesená",J1266,0)</f>
        <v>0</v>
      </c>
      <c r="BI1266" s="194">
        <f>IF(N1266="nulová",J1266,0)</f>
        <v>0</v>
      </c>
      <c r="BJ1266" s="19" t="s">
        <v>84</v>
      </c>
      <c r="BK1266" s="194">
        <f>ROUND(I1266*H1266,2)</f>
        <v>0</v>
      </c>
      <c r="BL1266" s="19" t="s">
        <v>330</v>
      </c>
      <c r="BM1266" s="193" t="s">
        <v>3231</v>
      </c>
    </row>
    <row r="1267" spans="1:65" s="2" customFormat="1" ht="19.5">
      <c r="A1267" s="36"/>
      <c r="B1267" s="37"/>
      <c r="C1267" s="38"/>
      <c r="D1267" s="195" t="s">
        <v>332</v>
      </c>
      <c r="E1267" s="38"/>
      <c r="F1267" s="196" t="s">
        <v>1743</v>
      </c>
      <c r="G1267" s="38"/>
      <c r="H1267" s="38"/>
      <c r="I1267" s="197"/>
      <c r="J1267" s="38"/>
      <c r="K1267" s="38"/>
      <c r="L1267" s="41"/>
      <c r="M1267" s="198"/>
      <c r="N1267" s="199"/>
      <c r="O1267" s="66"/>
      <c r="P1267" s="66"/>
      <c r="Q1267" s="66"/>
      <c r="R1267" s="66"/>
      <c r="S1267" s="66"/>
      <c r="T1267" s="67"/>
      <c r="U1267" s="36"/>
      <c r="V1267" s="36"/>
      <c r="W1267" s="36"/>
      <c r="X1267" s="36"/>
      <c r="Y1267" s="36"/>
      <c r="Z1267" s="36"/>
      <c r="AA1267" s="36"/>
      <c r="AB1267" s="36"/>
      <c r="AC1267" s="36"/>
      <c r="AD1267" s="36"/>
      <c r="AE1267" s="36"/>
      <c r="AT1267" s="19" t="s">
        <v>332</v>
      </c>
      <c r="AU1267" s="19" t="s">
        <v>87</v>
      </c>
    </row>
    <row r="1268" spans="1:65" s="2" customFormat="1" ht="29.25">
      <c r="A1268" s="36"/>
      <c r="B1268" s="37"/>
      <c r="C1268" s="38"/>
      <c r="D1268" s="195" t="s">
        <v>334</v>
      </c>
      <c r="E1268" s="38"/>
      <c r="F1268" s="200" t="s">
        <v>1744</v>
      </c>
      <c r="G1268" s="38"/>
      <c r="H1268" s="38"/>
      <c r="I1268" s="197"/>
      <c r="J1268" s="38"/>
      <c r="K1268" s="38"/>
      <c r="L1268" s="41"/>
      <c r="M1268" s="198"/>
      <c r="N1268" s="199"/>
      <c r="O1268" s="66"/>
      <c r="P1268" s="66"/>
      <c r="Q1268" s="66"/>
      <c r="R1268" s="66"/>
      <c r="S1268" s="66"/>
      <c r="T1268" s="67"/>
      <c r="U1268" s="36"/>
      <c r="V1268" s="36"/>
      <c r="W1268" s="36"/>
      <c r="X1268" s="36"/>
      <c r="Y1268" s="36"/>
      <c r="Z1268" s="36"/>
      <c r="AA1268" s="36"/>
      <c r="AB1268" s="36"/>
      <c r="AC1268" s="36"/>
      <c r="AD1268" s="36"/>
      <c r="AE1268" s="36"/>
      <c r="AT1268" s="19" t="s">
        <v>334</v>
      </c>
      <c r="AU1268" s="19" t="s">
        <v>87</v>
      </c>
    </row>
    <row r="1269" spans="1:65" s="13" customFormat="1" ht="11.25">
      <c r="B1269" s="201"/>
      <c r="C1269" s="202"/>
      <c r="D1269" s="195" t="s">
        <v>336</v>
      </c>
      <c r="E1269" s="203" t="s">
        <v>19</v>
      </c>
      <c r="F1269" s="204" t="s">
        <v>194</v>
      </c>
      <c r="G1269" s="202"/>
      <c r="H1269" s="205">
        <v>655.82</v>
      </c>
      <c r="I1269" s="206"/>
      <c r="J1269" s="202"/>
      <c r="K1269" s="202"/>
      <c r="L1269" s="207"/>
      <c r="M1269" s="208"/>
      <c r="N1269" s="209"/>
      <c r="O1269" s="209"/>
      <c r="P1269" s="209"/>
      <c r="Q1269" s="209"/>
      <c r="R1269" s="209"/>
      <c r="S1269" s="209"/>
      <c r="T1269" s="210"/>
      <c r="AT1269" s="211" t="s">
        <v>336</v>
      </c>
      <c r="AU1269" s="211" t="s">
        <v>87</v>
      </c>
      <c r="AV1269" s="13" t="s">
        <v>87</v>
      </c>
      <c r="AW1269" s="13" t="s">
        <v>37</v>
      </c>
      <c r="AX1269" s="13" t="s">
        <v>84</v>
      </c>
      <c r="AY1269" s="211" t="s">
        <v>324</v>
      </c>
    </row>
    <row r="1270" spans="1:65" s="2" customFormat="1" ht="14.45" customHeight="1">
      <c r="A1270" s="36"/>
      <c r="B1270" s="37"/>
      <c r="C1270" s="182" t="s">
        <v>1699</v>
      </c>
      <c r="D1270" s="182" t="s">
        <v>326</v>
      </c>
      <c r="E1270" s="183" t="s">
        <v>3232</v>
      </c>
      <c r="F1270" s="184" t="s">
        <v>3233</v>
      </c>
      <c r="G1270" s="185" t="s">
        <v>152</v>
      </c>
      <c r="H1270" s="186">
        <v>48.581000000000003</v>
      </c>
      <c r="I1270" s="187"/>
      <c r="J1270" s="188">
        <f>ROUND(I1270*H1270,2)</f>
        <v>0</v>
      </c>
      <c r="K1270" s="184" t="s">
        <v>19</v>
      </c>
      <c r="L1270" s="41"/>
      <c r="M1270" s="189" t="s">
        <v>19</v>
      </c>
      <c r="N1270" s="190" t="s">
        <v>47</v>
      </c>
      <c r="O1270" s="66"/>
      <c r="P1270" s="191">
        <f>O1270*H1270</f>
        <v>0</v>
      </c>
      <c r="Q1270" s="191">
        <v>0</v>
      </c>
      <c r="R1270" s="191">
        <f>Q1270*H1270</f>
        <v>0</v>
      </c>
      <c r="S1270" s="191">
        <v>2.75</v>
      </c>
      <c r="T1270" s="192">
        <f>S1270*H1270</f>
        <v>133.59775000000002</v>
      </c>
      <c r="U1270" s="36"/>
      <c r="V1270" s="36"/>
      <c r="W1270" s="36"/>
      <c r="X1270" s="36"/>
      <c r="Y1270" s="36"/>
      <c r="Z1270" s="36"/>
      <c r="AA1270" s="36"/>
      <c r="AB1270" s="36"/>
      <c r="AC1270" s="36"/>
      <c r="AD1270" s="36"/>
      <c r="AE1270" s="36"/>
      <c r="AR1270" s="193" t="s">
        <v>330</v>
      </c>
      <c r="AT1270" s="193" t="s">
        <v>326</v>
      </c>
      <c r="AU1270" s="193" t="s">
        <v>87</v>
      </c>
      <c r="AY1270" s="19" t="s">
        <v>324</v>
      </c>
      <c r="BE1270" s="194">
        <f>IF(N1270="základní",J1270,0)</f>
        <v>0</v>
      </c>
      <c r="BF1270" s="194">
        <f>IF(N1270="snížená",J1270,0)</f>
        <v>0</v>
      </c>
      <c r="BG1270" s="194">
        <f>IF(N1270="zákl. přenesená",J1270,0)</f>
        <v>0</v>
      </c>
      <c r="BH1270" s="194">
        <f>IF(N1270="sníž. přenesená",J1270,0)</f>
        <v>0</v>
      </c>
      <c r="BI1270" s="194">
        <f>IF(N1270="nulová",J1270,0)</f>
        <v>0</v>
      </c>
      <c r="BJ1270" s="19" t="s">
        <v>84</v>
      </c>
      <c r="BK1270" s="194">
        <f>ROUND(I1270*H1270,2)</f>
        <v>0</v>
      </c>
      <c r="BL1270" s="19" t="s">
        <v>330</v>
      </c>
      <c r="BM1270" s="193" t="s">
        <v>3234</v>
      </c>
    </row>
    <row r="1271" spans="1:65" s="2" customFormat="1" ht="19.5">
      <c r="A1271" s="36"/>
      <c r="B1271" s="37"/>
      <c r="C1271" s="38"/>
      <c r="D1271" s="195" t="s">
        <v>332</v>
      </c>
      <c r="E1271" s="38"/>
      <c r="F1271" s="196" t="s">
        <v>3235</v>
      </c>
      <c r="G1271" s="38"/>
      <c r="H1271" s="38"/>
      <c r="I1271" s="197"/>
      <c r="J1271" s="38"/>
      <c r="K1271" s="38"/>
      <c r="L1271" s="41"/>
      <c r="M1271" s="198"/>
      <c r="N1271" s="199"/>
      <c r="O1271" s="66"/>
      <c r="P1271" s="66"/>
      <c r="Q1271" s="66"/>
      <c r="R1271" s="66"/>
      <c r="S1271" s="66"/>
      <c r="T1271" s="67"/>
      <c r="U1271" s="36"/>
      <c r="V1271" s="36"/>
      <c r="W1271" s="36"/>
      <c r="X1271" s="36"/>
      <c r="Y1271" s="36"/>
      <c r="Z1271" s="36"/>
      <c r="AA1271" s="36"/>
      <c r="AB1271" s="36"/>
      <c r="AC1271" s="36"/>
      <c r="AD1271" s="36"/>
      <c r="AE1271" s="36"/>
      <c r="AT1271" s="19" t="s">
        <v>332</v>
      </c>
      <c r="AU1271" s="19" t="s">
        <v>87</v>
      </c>
    </row>
    <row r="1272" spans="1:65" s="2" customFormat="1" ht="409.5">
      <c r="A1272" s="36"/>
      <c r="B1272" s="37"/>
      <c r="C1272" s="38"/>
      <c r="D1272" s="195" t="s">
        <v>334</v>
      </c>
      <c r="E1272" s="38"/>
      <c r="F1272" s="200" t="s">
        <v>1750</v>
      </c>
      <c r="G1272" s="38"/>
      <c r="H1272" s="38"/>
      <c r="I1272" s="197"/>
      <c r="J1272" s="38"/>
      <c r="K1272" s="38"/>
      <c r="L1272" s="41"/>
      <c r="M1272" s="198"/>
      <c r="N1272" s="199"/>
      <c r="O1272" s="66"/>
      <c r="P1272" s="66"/>
      <c r="Q1272" s="66"/>
      <c r="R1272" s="66"/>
      <c r="S1272" s="66"/>
      <c r="T1272" s="67"/>
      <c r="U1272" s="36"/>
      <c r="V1272" s="36"/>
      <c r="W1272" s="36"/>
      <c r="X1272" s="36"/>
      <c r="Y1272" s="36"/>
      <c r="Z1272" s="36"/>
      <c r="AA1272" s="36"/>
      <c r="AB1272" s="36"/>
      <c r="AC1272" s="36"/>
      <c r="AD1272" s="36"/>
      <c r="AE1272" s="36"/>
      <c r="AT1272" s="19" t="s">
        <v>334</v>
      </c>
      <c r="AU1272" s="19" t="s">
        <v>87</v>
      </c>
    </row>
    <row r="1273" spans="1:65" s="15" customFormat="1" ht="11.25">
      <c r="B1273" s="223"/>
      <c r="C1273" s="224"/>
      <c r="D1273" s="195" t="s">
        <v>336</v>
      </c>
      <c r="E1273" s="225" t="s">
        <v>19</v>
      </c>
      <c r="F1273" s="226" t="s">
        <v>3236</v>
      </c>
      <c r="G1273" s="224"/>
      <c r="H1273" s="225" t="s">
        <v>19</v>
      </c>
      <c r="I1273" s="227"/>
      <c r="J1273" s="224"/>
      <c r="K1273" s="224"/>
      <c r="L1273" s="228"/>
      <c r="M1273" s="229"/>
      <c r="N1273" s="230"/>
      <c r="O1273" s="230"/>
      <c r="P1273" s="230"/>
      <c r="Q1273" s="230"/>
      <c r="R1273" s="230"/>
      <c r="S1273" s="230"/>
      <c r="T1273" s="231"/>
      <c r="AT1273" s="232" t="s">
        <v>336</v>
      </c>
      <c r="AU1273" s="232" t="s">
        <v>87</v>
      </c>
      <c r="AV1273" s="15" t="s">
        <v>84</v>
      </c>
      <c r="AW1273" s="15" t="s">
        <v>37</v>
      </c>
      <c r="AX1273" s="15" t="s">
        <v>76</v>
      </c>
      <c r="AY1273" s="232" t="s">
        <v>324</v>
      </c>
    </row>
    <row r="1274" spans="1:65" s="15" customFormat="1" ht="11.25">
      <c r="B1274" s="223"/>
      <c r="C1274" s="224"/>
      <c r="D1274" s="195" t="s">
        <v>336</v>
      </c>
      <c r="E1274" s="225" t="s">
        <v>19</v>
      </c>
      <c r="F1274" s="226" t="s">
        <v>3237</v>
      </c>
      <c r="G1274" s="224"/>
      <c r="H1274" s="225" t="s">
        <v>19</v>
      </c>
      <c r="I1274" s="227"/>
      <c r="J1274" s="224"/>
      <c r="K1274" s="224"/>
      <c r="L1274" s="228"/>
      <c r="M1274" s="229"/>
      <c r="N1274" s="230"/>
      <c r="O1274" s="230"/>
      <c r="P1274" s="230"/>
      <c r="Q1274" s="230"/>
      <c r="R1274" s="230"/>
      <c r="S1274" s="230"/>
      <c r="T1274" s="231"/>
      <c r="AT1274" s="232" t="s">
        <v>336</v>
      </c>
      <c r="AU1274" s="232" t="s">
        <v>87</v>
      </c>
      <c r="AV1274" s="15" t="s">
        <v>84</v>
      </c>
      <c r="AW1274" s="15" t="s">
        <v>37</v>
      </c>
      <c r="AX1274" s="15" t="s">
        <v>76</v>
      </c>
      <c r="AY1274" s="232" t="s">
        <v>324</v>
      </c>
    </row>
    <row r="1275" spans="1:65" s="13" customFormat="1" ht="11.25">
      <c r="B1275" s="201"/>
      <c r="C1275" s="202"/>
      <c r="D1275" s="195" t="s">
        <v>336</v>
      </c>
      <c r="E1275" s="203" t="s">
        <v>19</v>
      </c>
      <c r="F1275" s="204" t="s">
        <v>3238</v>
      </c>
      <c r="G1275" s="202"/>
      <c r="H1275" s="205">
        <v>36.4</v>
      </c>
      <c r="I1275" s="206"/>
      <c r="J1275" s="202"/>
      <c r="K1275" s="202"/>
      <c r="L1275" s="207"/>
      <c r="M1275" s="208"/>
      <c r="N1275" s="209"/>
      <c r="O1275" s="209"/>
      <c r="P1275" s="209"/>
      <c r="Q1275" s="209"/>
      <c r="R1275" s="209"/>
      <c r="S1275" s="209"/>
      <c r="T1275" s="210"/>
      <c r="AT1275" s="211" t="s">
        <v>336</v>
      </c>
      <c r="AU1275" s="211" t="s">
        <v>87</v>
      </c>
      <c r="AV1275" s="13" t="s">
        <v>87</v>
      </c>
      <c r="AW1275" s="13" t="s">
        <v>37</v>
      </c>
      <c r="AX1275" s="13" t="s">
        <v>76</v>
      </c>
      <c r="AY1275" s="211" t="s">
        <v>324</v>
      </c>
    </row>
    <row r="1276" spans="1:65" s="13" customFormat="1" ht="11.25">
      <c r="B1276" s="201"/>
      <c r="C1276" s="202"/>
      <c r="D1276" s="195" t="s">
        <v>336</v>
      </c>
      <c r="E1276" s="203" t="s">
        <v>19</v>
      </c>
      <c r="F1276" s="204" t="s">
        <v>3239</v>
      </c>
      <c r="G1276" s="202"/>
      <c r="H1276" s="205">
        <v>7.2</v>
      </c>
      <c r="I1276" s="206"/>
      <c r="J1276" s="202"/>
      <c r="K1276" s="202"/>
      <c r="L1276" s="207"/>
      <c r="M1276" s="208"/>
      <c r="N1276" s="209"/>
      <c r="O1276" s="209"/>
      <c r="P1276" s="209"/>
      <c r="Q1276" s="209"/>
      <c r="R1276" s="209"/>
      <c r="S1276" s="209"/>
      <c r="T1276" s="210"/>
      <c r="AT1276" s="211" t="s">
        <v>336</v>
      </c>
      <c r="AU1276" s="211" t="s">
        <v>87</v>
      </c>
      <c r="AV1276" s="13" t="s">
        <v>87</v>
      </c>
      <c r="AW1276" s="13" t="s">
        <v>37</v>
      </c>
      <c r="AX1276" s="13" t="s">
        <v>76</v>
      </c>
      <c r="AY1276" s="211" t="s">
        <v>324</v>
      </c>
    </row>
    <row r="1277" spans="1:65" s="13" customFormat="1" ht="11.25">
      <c r="B1277" s="201"/>
      <c r="C1277" s="202"/>
      <c r="D1277" s="195" t="s">
        <v>336</v>
      </c>
      <c r="E1277" s="203" t="s">
        <v>19</v>
      </c>
      <c r="F1277" s="204" t="s">
        <v>3240</v>
      </c>
      <c r="G1277" s="202"/>
      <c r="H1277" s="205">
        <v>2.2000000000000002</v>
      </c>
      <c r="I1277" s="206"/>
      <c r="J1277" s="202"/>
      <c r="K1277" s="202"/>
      <c r="L1277" s="207"/>
      <c r="M1277" s="208"/>
      <c r="N1277" s="209"/>
      <c r="O1277" s="209"/>
      <c r="P1277" s="209"/>
      <c r="Q1277" s="209"/>
      <c r="R1277" s="209"/>
      <c r="S1277" s="209"/>
      <c r="T1277" s="210"/>
      <c r="AT1277" s="211" t="s">
        <v>336</v>
      </c>
      <c r="AU1277" s="211" t="s">
        <v>87</v>
      </c>
      <c r="AV1277" s="13" t="s">
        <v>87</v>
      </c>
      <c r="AW1277" s="13" t="s">
        <v>37</v>
      </c>
      <c r="AX1277" s="13" t="s">
        <v>76</v>
      </c>
      <c r="AY1277" s="211" t="s">
        <v>324</v>
      </c>
    </row>
    <row r="1278" spans="1:65" s="13" customFormat="1" ht="11.25">
      <c r="B1278" s="201"/>
      <c r="C1278" s="202"/>
      <c r="D1278" s="195" t="s">
        <v>336</v>
      </c>
      <c r="E1278" s="203" t="s">
        <v>19</v>
      </c>
      <c r="F1278" s="204" t="s">
        <v>3241</v>
      </c>
      <c r="G1278" s="202"/>
      <c r="H1278" s="205">
        <v>2.7810000000000001</v>
      </c>
      <c r="I1278" s="206"/>
      <c r="J1278" s="202"/>
      <c r="K1278" s="202"/>
      <c r="L1278" s="207"/>
      <c r="M1278" s="208"/>
      <c r="N1278" s="209"/>
      <c r="O1278" s="209"/>
      <c r="P1278" s="209"/>
      <c r="Q1278" s="209"/>
      <c r="R1278" s="209"/>
      <c r="S1278" s="209"/>
      <c r="T1278" s="210"/>
      <c r="AT1278" s="211" t="s">
        <v>336</v>
      </c>
      <c r="AU1278" s="211" t="s">
        <v>87</v>
      </c>
      <c r="AV1278" s="13" t="s">
        <v>87</v>
      </c>
      <c r="AW1278" s="13" t="s">
        <v>37</v>
      </c>
      <c r="AX1278" s="13" t="s">
        <v>76</v>
      </c>
      <c r="AY1278" s="211" t="s">
        <v>324</v>
      </c>
    </row>
    <row r="1279" spans="1:65" s="14" customFormat="1" ht="11.25">
      <c r="B1279" s="212"/>
      <c r="C1279" s="213"/>
      <c r="D1279" s="195" t="s">
        <v>336</v>
      </c>
      <c r="E1279" s="214" t="s">
        <v>2207</v>
      </c>
      <c r="F1279" s="215" t="s">
        <v>349</v>
      </c>
      <c r="G1279" s="213"/>
      <c r="H1279" s="216">
        <v>48.581000000000003</v>
      </c>
      <c r="I1279" s="217"/>
      <c r="J1279" s="213"/>
      <c r="K1279" s="213"/>
      <c r="L1279" s="218"/>
      <c r="M1279" s="219"/>
      <c r="N1279" s="220"/>
      <c r="O1279" s="220"/>
      <c r="P1279" s="220"/>
      <c r="Q1279" s="220"/>
      <c r="R1279" s="220"/>
      <c r="S1279" s="220"/>
      <c r="T1279" s="221"/>
      <c r="AT1279" s="222" t="s">
        <v>336</v>
      </c>
      <c r="AU1279" s="222" t="s">
        <v>87</v>
      </c>
      <c r="AV1279" s="14" t="s">
        <v>330</v>
      </c>
      <c r="AW1279" s="14" t="s">
        <v>37</v>
      </c>
      <c r="AX1279" s="14" t="s">
        <v>84</v>
      </c>
      <c r="AY1279" s="222" t="s">
        <v>324</v>
      </c>
    </row>
    <row r="1280" spans="1:65" s="2" customFormat="1" ht="14.45" customHeight="1">
      <c r="A1280" s="36"/>
      <c r="B1280" s="37"/>
      <c r="C1280" s="182" t="s">
        <v>1706</v>
      </c>
      <c r="D1280" s="182" t="s">
        <v>326</v>
      </c>
      <c r="E1280" s="183" t="s">
        <v>1746</v>
      </c>
      <c r="F1280" s="184" t="s">
        <v>1747</v>
      </c>
      <c r="G1280" s="185" t="s">
        <v>152</v>
      </c>
      <c r="H1280" s="186">
        <v>391.52100000000002</v>
      </c>
      <c r="I1280" s="187"/>
      <c r="J1280" s="188">
        <f>ROUND(I1280*H1280,2)</f>
        <v>0</v>
      </c>
      <c r="K1280" s="184" t="s">
        <v>19</v>
      </c>
      <c r="L1280" s="41"/>
      <c r="M1280" s="189" t="s">
        <v>19</v>
      </c>
      <c r="N1280" s="190" t="s">
        <v>47</v>
      </c>
      <c r="O1280" s="66"/>
      <c r="P1280" s="191">
        <f>O1280*H1280</f>
        <v>0</v>
      </c>
      <c r="Q1280" s="191">
        <v>1.47E-3</v>
      </c>
      <c r="R1280" s="191">
        <f>Q1280*H1280</f>
        <v>0.57553586999999995</v>
      </c>
      <c r="S1280" s="191">
        <v>2.4470000000000001</v>
      </c>
      <c r="T1280" s="192">
        <f>S1280*H1280</f>
        <v>958.05188700000008</v>
      </c>
      <c r="U1280" s="36"/>
      <c r="V1280" s="36"/>
      <c r="W1280" s="36"/>
      <c r="X1280" s="36"/>
      <c r="Y1280" s="36"/>
      <c r="Z1280" s="36"/>
      <c r="AA1280" s="36"/>
      <c r="AB1280" s="36"/>
      <c r="AC1280" s="36"/>
      <c r="AD1280" s="36"/>
      <c r="AE1280" s="36"/>
      <c r="AR1280" s="193" t="s">
        <v>330</v>
      </c>
      <c r="AT1280" s="193" t="s">
        <v>326</v>
      </c>
      <c r="AU1280" s="193" t="s">
        <v>87</v>
      </c>
      <c r="AY1280" s="19" t="s">
        <v>324</v>
      </c>
      <c r="BE1280" s="194">
        <f>IF(N1280="základní",J1280,0)</f>
        <v>0</v>
      </c>
      <c r="BF1280" s="194">
        <f>IF(N1280="snížená",J1280,0)</f>
        <v>0</v>
      </c>
      <c r="BG1280" s="194">
        <f>IF(N1280="zákl. přenesená",J1280,0)</f>
        <v>0</v>
      </c>
      <c r="BH1280" s="194">
        <f>IF(N1280="sníž. přenesená",J1280,0)</f>
        <v>0</v>
      </c>
      <c r="BI1280" s="194">
        <f>IF(N1280="nulová",J1280,0)</f>
        <v>0</v>
      </c>
      <c r="BJ1280" s="19" t="s">
        <v>84</v>
      </c>
      <c r="BK1280" s="194">
        <f>ROUND(I1280*H1280,2)</f>
        <v>0</v>
      </c>
      <c r="BL1280" s="19" t="s">
        <v>330</v>
      </c>
      <c r="BM1280" s="193" t="s">
        <v>3242</v>
      </c>
    </row>
    <row r="1281" spans="1:51" s="2" customFormat="1" ht="19.5">
      <c r="A1281" s="36"/>
      <c r="B1281" s="37"/>
      <c r="C1281" s="38"/>
      <c r="D1281" s="195" t="s">
        <v>332</v>
      </c>
      <c r="E1281" s="38"/>
      <c r="F1281" s="196" t="s">
        <v>1749</v>
      </c>
      <c r="G1281" s="38"/>
      <c r="H1281" s="38"/>
      <c r="I1281" s="197"/>
      <c r="J1281" s="38"/>
      <c r="K1281" s="38"/>
      <c r="L1281" s="41"/>
      <c r="M1281" s="198"/>
      <c r="N1281" s="199"/>
      <c r="O1281" s="66"/>
      <c r="P1281" s="66"/>
      <c r="Q1281" s="66"/>
      <c r="R1281" s="66"/>
      <c r="S1281" s="66"/>
      <c r="T1281" s="67"/>
      <c r="U1281" s="36"/>
      <c r="V1281" s="36"/>
      <c r="W1281" s="36"/>
      <c r="X1281" s="36"/>
      <c r="Y1281" s="36"/>
      <c r="Z1281" s="36"/>
      <c r="AA1281" s="36"/>
      <c r="AB1281" s="36"/>
      <c r="AC1281" s="36"/>
      <c r="AD1281" s="36"/>
      <c r="AE1281" s="36"/>
      <c r="AT1281" s="19" t="s">
        <v>332</v>
      </c>
      <c r="AU1281" s="19" t="s">
        <v>87</v>
      </c>
    </row>
    <row r="1282" spans="1:51" s="2" customFormat="1" ht="409.5">
      <c r="A1282" s="36"/>
      <c r="B1282" s="37"/>
      <c r="C1282" s="38"/>
      <c r="D1282" s="195" t="s">
        <v>334</v>
      </c>
      <c r="E1282" s="38"/>
      <c r="F1282" s="200" t="s">
        <v>1750</v>
      </c>
      <c r="G1282" s="38"/>
      <c r="H1282" s="38"/>
      <c r="I1282" s="197"/>
      <c r="J1282" s="38"/>
      <c r="K1282" s="38"/>
      <c r="L1282" s="41"/>
      <c r="M1282" s="198"/>
      <c r="N1282" s="199"/>
      <c r="O1282" s="66"/>
      <c r="P1282" s="66"/>
      <c r="Q1282" s="66"/>
      <c r="R1282" s="66"/>
      <c r="S1282" s="66"/>
      <c r="T1282" s="67"/>
      <c r="U1282" s="36"/>
      <c r="V1282" s="36"/>
      <c r="W1282" s="36"/>
      <c r="X1282" s="36"/>
      <c r="Y1282" s="36"/>
      <c r="Z1282" s="36"/>
      <c r="AA1282" s="36"/>
      <c r="AB1282" s="36"/>
      <c r="AC1282" s="36"/>
      <c r="AD1282" s="36"/>
      <c r="AE1282" s="36"/>
      <c r="AT1282" s="19" t="s">
        <v>334</v>
      </c>
      <c r="AU1282" s="19" t="s">
        <v>87</v>
      </c>
    </row>
    <row r="1283" spans="1:51" s="2" customFormat="1" ht="29.25">
      <c r="A1283" s="36"/>
      <c r="B1283" s="37"/>
      <c r="C1283" s="38"/>
      <c r="D1283" s="195" t="s">
        <v>727</v>
      </c>
      <c r="E1283" s="38"/>
      <c r="F1283" s="200" t="s">
        <v>3243</v>
      </c>
      <c r="G1283" s="38"/>
      <c r="H1283" s="38"/>
      <c r="I1283" s="197"/>
      <c r="J1283" s="38"/>
      <c r="K1283" s="38"/>
      <c r="L1283" s="41"/>
      <c r="M1283" s="198"/>
      <c r="N1283" s="199"/>
      <c r="O1283" s="66"/>
      <c r="P1283" s="66"/>
      <c r="Q1283" s="66"/>
      <c r="R1283" s="66"/>
      <c r="S1283" s="66"/>
      <c r="T1283" s="67"/>
      <c r="U1283" s="36"/>
      <c r="V1283" s="36"/>
      <c r="W1283" s="36"/>
      <c r="X1283" s="36"/>
      <c r="Y1283" s="36"/>
      <c r="Z1283" s="36"/>
      <c r="AA1283" s="36"/>
      <c r="AB1283" s="36"/>
      <c r="AC1283" s="36"/>
      <c r="AD1283" s="36"/>
      <c r="AE1283" s="36"/>
      <c r="AT1283" s="19" t="s">
        <v>727</v>
      </c>
      <c r="AU1283" s="19" t="s">
        <v>87</v>
      </c>
    </row>
    <row r="1284" spans="1:51" s="15" customFormat="1" ht="11.25">
      <c r="B1284" s="223"/>
      <c r="C1284" s="224"/>
      <c r="D1284" s="195" t="s">
        <v>336</v>
      </c>
      <c r="E1284" s="225" t="s">
        <v>19</v>
      </c>
      <c r="F1284" s="226" t="s">
        <v>3244</v>
      </c>
      <c r="G1284" s="224"/>
      <c r="H1284" s="225" t="s">
        <v>19</v>
      </c>
      <c r="I1284" s="227"/>
      <c r="J1284" s="224"/>
      <c r="K1284" s="224"/>
      <c r="L1284" s="228"/>
      <c r="M1284" s="229"/>
      <c r="N1284" s="230"/>
      <c r="O1284" s="230"/>
      <c r="P1284" s="230"/>
      <c r="Q1284" s="230"/>
      <c r="R1284" s="230"/>
      <c r="S1284" s="230"/>
      <c r="T1284" s="231"/>
      <c r="AT1284" s="232" t="s">
        <v>336</v>
      </c>
      <c r="AU1284" s="232" t="s">
        <v>87</v>
      </c>
      <c r="AV1284" s="15" t="s">
        <v>84</v>
      </c>
      <c r="AW1284" s="15" t="s">
        <v>37</v>
      </c>
      <c r="AX1284" s="15" t="s">
        <v>76</v>
      </c>
      <c r="AY1284" s="232" t="s">
        <v>324</v>
      </c>
    </row>
    <row r="1285" spans="1:51" s="13" customFormat="1" ht="11.25">
      <c r="B1285" s="201"/>
      <c r="C1285" s="202"/>
      <c r="D1285" s="195" t="s">
        <v>336</v>
      </c>
      <c r="E1285" s="203" t="s">
        <v>19</v>
      </c>
      <c r="F1285" s="204" t="s">
        <v>3245</v>
      </c>
      <c r="G1285" s="202"/>
      <c r="H1285" s="205">
        <v>24.91</v>
      </c>
      <c r="I1285" s="206"/>
      <c r="J1285" s="202"/>
      <c r="K1285" s="202"/>
      <c r="L1285" s="207"/>
      <c r="M1285" s="208"/>
      <c r="N1285" s="209"/>
      <c r="O1285" s="209"/>
      <c r="P1285" s="209"/>
      <c r="Q1285" s="209"/>
      <c r="R1285" s="209"/>
      <c r="S1285" s="209"/>
      <c r="T1285" s="210"/>
      <c r="AT1285" s="211" t="s">
        <v>336</v>
      </c>
      <c r="AU1285" s="211" t="s">
        <v>87</v>
      </c>
      <c r="AV1285" s="13" t="s">
        <v>87</v>
      </c>
      <c r="AW1285" s="13" t="s">
        <v>37</v>
      </c>
      <c r="AX1285" s="13" t="s">
        <v>76</v>
      </c>
      <c r="AY1285" s="211" t="s">
        <v>324</v>
      </c>
    </row>
    <row r="1286" spans="1:51" s="13" customFormat="1" ht="11.25">
      <c r="B1286" s="201"/>
      <c r="C1286" s="202"/>
      <c r="D1286" s="195" t="s">
        <v>336</v>
      </c>
      <c r="E1286" s="203" t="s">
        <v>19</v>
      </c>
      <c r="F1286" s="204" t="s">
        <v>3246</v>
      </c>
      <c r="G1286" s="202"/>
      <c r="H1286" s="205">
        <v>16.2</v>
      </c>
      <c r="I1286" s="206"/>
      <c r="J1286" s="202"/>
      <c r="K1286" s="202"/>
      <c r="L1286" s="207"/>
      <c r="M1286" s="208"/>
      <c r="N1286" s="209"/>
      <c r="O1286" s="209"/>
      <c r="P1286" s="209"/>
      <c r="Q1286" s="209"/>
      <c r="R1286" s="209"/>
      <c r="S1286" s="209"/>
      <c r="T1286" s="210"/>
      <c r="AT1286" s="211" t="s">
        <v>336</v>
      </c>
      <c r="AU1286" s="211" t="s">
        <v>87</v>
      </c>
      <c r="AV1286" s="13" t="s">
        <v>87</v>
      </c>
      <c r="AW1286" s="13" t="s">
        <v>37</v>
      </c>
      <c r="AX1286" s="13" t="s">
        <v>76</v>
      </c>
      <c r="AY1286" s="211" t="s">
        <v>324</v>
      </c>
    </row>
    <row r="1287" spans="1:51" s="15" customFormat="1" ht="11.25">
      <c r="B1287" s="223"/>
      <c r="C1287" s="224"/>
      <c r="D1287" s="195" t="s">
        <v>336</v>
      </c>
      <c r="E1287" s="225" t="s">
        <v>19</v>
      </c>
      <c r="F1287" s="226" t="s">
        <v>2888</v>
      </c>
      <c r="G1287" s="224"/>
      <c r="H1287" s="225" t="s">
        <v>19</v>
      </c>
      <c r="I1287" s="227"/>
      <c r="J1287" s="224"/>
      <c r="K1287" s="224"/>
      <c r="L1287" s="228"/>
      <c r="M1287" s="229"/>
      <c r="N1287" s="230"/>
      <c r="O1287" s="230"/>
      <c r="P1287" s="230"/>
      <c r="Q1287" s="230"/>
      <c r="R1287" s="230"/>
      <c r="S1287" s="230"/>
      <c r="T1287" s="231"/>
      <c r="AT1287" s="232" t="s">
        <v>336</v>
      </c>
      <c r="AU1287" s="232" t="s">
        <v>87</v>
      </c>
      <c r="AV1287" s="15" t="s">
        <v>84</v>
      </c>
      <c r="AW1287" s="15" t="s">
        <v>37</v>
      </c>
      <c r="AX1287" s="15" t="s">
        <v>76</v>
      </c>
      <c r="AY1287" s="232" t="s">
        <v>324</v>
      </c>
    </row>
    <row r="1288" spans="1:51" s="13" customFormat="1" ht="11.25">
      <c r="B1288" s="201"/>
      <c r="C1288" s="202"/>
      <c r="D1288" s="195" t="s">
        <v>336</v>
      </c>
      <c r="E1288" s="203" t="s">
        <v>19</v>
      </c>
      <c r="F1288" s="204" t="s">
        <v>3247</v>
      </c>
      <c r="G1288" s="202"/>
      <c r="H1288" s="205">
        <v>19.2</v>
      </c>
      <c r="I1288" s="206"/>
      <c r="J1288" s="202"/>
      <c r="K1288" s="202"/>
      <c r="L1288" s="207"/>
      <c r="M1288" s="208"/>
      <c r="N1288" s="209"/>
      <c r="O1288" s="209"/>
      <c r="P1288" s="209"/>
      <c r="Q1288" s="209"/>
      <c r="R1288" s="209"/>
      <c r="S1288" s="209"/>
      <c r="T1288" s="210"/>
      <c r="AT1288" s="211" t="s">
        <v>336</v>
      </c>
      <c r="AU1288" s="211" t="s">
        <v>87</v>
      </c>
      <c r="AV1288" s="13" t="s">
        <v>87</v>
      </c>
      <c r="AW1288" s="13" t="s">
        <v>37</v>
      </c>
      <c r="AX1288" s="13" t="s">
        <v>76</v>
      </c>
      <c r="AY1288" s="211" t="s">
        <v>324</v>
      </c>
    </row>
    <row r="1289" spans="1:51" s="15" customFormat="1" ht="11.25">
      <c r="B1289" s="223"/>
      <c r="C1289" s="224"/>
      <c r="D1289" s="195" t="s">
        <v>336</v>
      </c>
      <c r="E1289" s="225" t="s">
        <v>19</v>
      </c>
      <c r="F1289" s="226" t="s">
        <v>3248</v>
      </c>
      <c r="G1289" s="224"/>
      <c r="H1289" s="225" t="s">
        <v>19</v>
      </c>
      <c r="I1289" s="227"/>
      <c r="J1289" s="224"/>
      <c r="K1289" s="224"/>
      <c r="L1289" s="228"/>
      <c r="M1289" s="229"/>
      <c r="N1289" s="230"/>
      <c r="O1289" s="230"/>
      <c r="P1289" s="230"/>
      <c r="Q1289" s="230"/>
      <c r="R1289" s="230"/>
      <c r="S1289" s="230"/>
      <c r="T1289" s="231"/>
      <c r="AT1289" s="232" t="s">
        <v>336</v>
      </c>
      <c r="AU1289" s="232" t="s">
        <v>87</v>
      </c>
      <c r="AV1289" s="15" t="s">
        <v>84</v>
      </c>
      <c r="AW1289" s="15" t="s">
        <v>37</v>
      </c>
      <c r="AX1289" s="15" t="s">
        <v>76</v>
      </c>
      <c r="AY1289" s="232" t="s">
        <v>324</v>
      </c>
    </row>
    <row r="1290" spans="1:51" s="13" customFormat="1" ht="11.25">
      <c r="B1290" s="201"/>
      <c r="C1290" s="202"/>
      <c r="D1290" s="195" t="s">
        <v>336</v>
      </c>
      <c r="E1290" s="203" t="s">
        <v>19</v>
      </c>
      <c r="F1290" s="204" t="s">
        <v>3249</v>
      </c>
      <c r="G1290" s="202"/>
      <c r="H1290" s="205">
        <v>53.768000000000001</v>
      </c>
      <c r="I1290" s="206"/>
      <c r="J1290" s="202"/>
      <c r="K1290" s="202"/>
      <c r="L1290" s="207"/>
      <c r="M1290" s="208"/>
      <c r="N1290" s="209"/>
      <c r="O1290" s="209"/>
      <c r="P1290" s="209"/>
      <c r="Q1290" s="209"/>
      <c r="R1290" s="209"/>
      <c r="S1290" s="209"/>
      <c r="T1290" s="210"/>
      <c r="AT1290" s="211" t="s">
        <v>336</v>
      </c>
      <c r="AU1290" s="211" t="s">
        <v>87</v>
      </c>
      <c r="AV1290" s="13" t="s">
        <v>87</v>
      </c>
      <c r="AW1290" s="13" t="s">
        <v>37</v>
      </c>
      <c r="AX1290" s="13" t="s">
        <v>76</v>
      </c>
      <c r="AY1290" s="211" t="s">
        <v>324</v>
      </c>
    </row>
    <row r="1291" spans="1:51" s="15" customFormat="1" ht="11.25">
      <c r="B1291" s="223"/>
      <c r="C1291" s="224"/>
      <c r="D1291" s="195" t="s">
        <v>336</v>
      </c>
      <c r="E1291" s="225" t="s">
        <v>19</v>
      </c>
      <c r="F1291" s="226" t="s">
        <v>3250</v>
      </c>
      <c r="G1291" s="224"/>
      <c r="H1291" s="225" t="s">
        <v>19</v>
      </c>
      <c r="I1291" s="227"/>
      <c r="J1291" s="224"/>
      <c r="K1291" s="224"/>
      <c r="L1291" s="228"/>
      <c r="M1291" s="229"/>
      <c r="N1291" s="230"/>
      <c r="O1291" s="230"/>
      <c r="P1291" s="230"/>
      <c r="Q1291" s="230"/>
      <c r="R1291" s="230"/>
      <c r="S1291" s="230"/>
      <c r="T1291" s="231"/>
      <c r="AT1291" s="232" t="s">
        <v>336</v>
      </c>
      <c r="AU1291" s="232" t="s">
        <v>87</v>
      </c>
      <c r="AV1291" s="15" t="s">
        <v>84</v>
      </c>
      <c r="AW1291" s="15" t="s">
        <v>37</v>
      </c>
      <c r="AX1291" s="15" t="s">
        <v>76</v>
      </c>
      <c r="AY1291" s="232" t="s">
        <v>324</v>
      </c>
    </row>
    <row r="1292" spans="1:51" s="13" customFormat="1" ht="11.25">
      <c r="B1292" s="201"/>
      <c r="C1292" s="202"/>
      <c r="D1292" s="195" t="s">
        <v>336</v>
      </c>
      <c r="E1292" s="203" t="s">
        <v>19</v>
      </c>
      <c r="F1292" s="204" t="s">
        <v>3251</v>
      </c>
      <c r="G1292" s="202"/>
      <c r="H1292" s="205">
        <v>-7.8090000000000002</v>
      </c>
      <c r="I1292" s="206"/>
      <c r="J1292" s="202"/>
      <c r="K1292" s="202"/>
      <c r="L1292" s="207"/>
      <c r="M1292" s="208"/>
      <c r="N1292" s="209"/>
      <c r="O1292" s="209"/>
      <c r="P1292" s="209"/>
      <c r="Q1292" s="209"/>
      <c r="R1292" s="209"/>
      <c r="S1292" s="209"/>
      <c r="T1292" s="210"/>
      <c r="AT1292" s="211" t="s">
        <v>336</v>
      </c>
      <c r="AU1292" s="211" t="s">
        <v>87</v>
      </c>
      <c r="AV1292" s="13" t="s">
        <v>87</v>
      </c>
      <c r="AW1292" s="13" t="s">
        <v>37</v>
      </c>
      <c r="AX1292" s="13" t="s">
        <v>76</v>
      </c>
      <c r="AY1292" s="211" t="s">
        <v>324</v>
      </c>
    </row>
    <row r="1293" spans="1:51" s="15" customFormat="1" ht="11.25">
      <c r="B1293" s="223"/>
      <c r="C1293" s="224"/>
      <c r="D1293" s="195" t="s">
        <v>336</v>
      </c>
      <c r="E1293" s="225" t="s">
        <v>19</v>
      </c>
      <c r="F1293" s="226" t="s">
        <v>2904</v>
      </c>
      <c r="G1293" s="224"/>
      <c r="H1293" s="225" t="s">
        <v>19</v>
      </c>
      <c r="I1293" s="227"/>
      <c r="J1293" s="224"/>
      <c r="K1293" s="224"/>
      <c r="L1293" s="228"/>
      <c r="M1293" s="229"/>
      <c r="N1293" s="230"/>
      <c r="O1293" s="230"/>
      <c r="P1293" s="230"/>
      <c r="Q1293" s="230"/>
      <c r="R1293" s="230"/>
      <c r="S1293" s="230"/>
      <c r="T1293" s="231"/>
      <c r="AT1293" s="232" t="s">
        <v>336</v>
      </c>
      <c r="AU1293" s="232" t="s">
        <v>87</v>
      </c>
      <c r="AV1293" s="15" t="s">
        <v>84</v>
      </c>
      <c r="AW1293" s="15" t="s">
        <v>37</v>
      </c>
      <c r="AX1293" s="15" t="s">
        <v>76</v>
      </c>
      <c r="AY1293" s="232" t="s">
        <v>324</v>
      </c>
    </row>
    <row r="1294" spans="1:51" s="13" customFormat="1" ht="11.25">
      <c r="B1294" s="201"/>
      <c r="C1294" s="202"/>
      <c r="D1294" s="195" t="s">
        <v>336</v>
      </c>
      <c r="E1294" s="203" t="s">
        <v>19</v>
      </c>
      <c r="F1294" s="204" t="s">
        <v>3252</v>
      </c>
      <c r="G1294" s="202"/>
      <c r="H1294" s="205">
        <v>9.1159999999999997</v>
      </c>
      <c r="I1294" s="206"/>
      <c r="J1294" s="202"/>
      <c r="K1294" s="202"/>
      <c r="L1294" s="207"/>
      <c r="M1294" s="208"/>
      <c r="N1294" s="209"/>
      <c r="O1294" s="209"/>
      <c r="P1294" s="209"/>
      <c r="Q1294" s="209"/>
      <c r="R1294" s="209"/>
      <c r="S1294" s="209"/>
      <c r="T1294" s="210"/>
      <c r="AT1294" s="211" t="s">
        <v>336</v>
      </c>
      <c r="AU1294" s="211" t="s">
        <v>87</v>
      </c>
      <c r="AV1294" s="13" t="s">
        <v>87</v>
      </c>
      <c r="AW1294" s="13" t="s">
        <v>37</v>
      </c>
      <c r="AX1294" s="13" t="s">
        <v>76</v>
      </c>
      <c r="AY1294" s="211" t="s">
        <v>324</v>
      </c>
    </row>
    <row r="1295" spans="1:51" s="13" customFormat="1" ht="11.25">
      <c r="B1295" s="201"/>
      <c r="C1295" s="202"/>
      <c r="D1295" s="195" t="s">
        <v>336</v>
      </c>
      <c r="E1295" s="203" t="s">
        <v>19</v>
      </c>
      <c r="F1295" s="204" t="s">
        <v>3253</v>
      </c>
      <c r="G1295" s="202"/>
      <c r="H1295" s="205">
        <v>11.856</v>
      </c>
      <c r="I1295" s="206"/>
      <c r="J1295" s="202"/>
      <c r="K1295" s="202"/>
      <c r="L1295" s="207"/>
      <c r="M1295" s="208"/>
      <c r="N1295" s="209"/>
      <c r="O1295" s="209"/>
      <c r="P1295" s="209"/>
      <c r="Q1295" s="209"/>
      <c r="R1295" s="209"/>
      <c r="S1295" s="209"/>
      <c r="T1295" s="210"/>
      <c r="AT1295" s="211" t="s">
        <v>336</v>
      </c>
      <c r="AU1295" s="211" t="s">
        <v>87</v>
      </c>
      <c r="AV1295" s="13" t="s">
        <v>87</v>
      </c>
      <c r="AW1295" s="13" t="s">
        <v>37</v>
      </c>
      <c r="AX1295" s="13" t="s">
        <v>76</v>
      </c>
      <c r="AY1295" s="211" t="s">
        <v>324</v>
      </c>
    </row>
    <row r="1296" spans="1:51" s="15" customFormat="1" ht="11.25">
      <c r="B1296" s="223"/>
      <c r="C1296" s="224"/>
      <c r="D1296" s="195" t="s">
        <v>336</v>
      </c>
      <c r="E1296" s="225" t="s">
        <v>19</v>
      </c>
      <c r="F1296" s="226" t="s">
        <v>3250</v>
      </c>
      <c r="G1296" s="224"/>
      <c r="H1296" s="225" t="s">
        <v>19</v>
      </c>
      <c r="I1296" s="227"/>
      <c r="J1296" s="224"/>
      <c r="K1296" s="224"/>
      <c r="L1296" s="228"/>
      <c r="M1296" s="229"/>
      <c r="N1296" s="230"/>
      <c r="O1296" s="230"/>
      <c r="P1296" s="230"/>
      <c r="Q1296" s="230"/>
      <c r="R1296" s="230"/>
      <c r="S1296" s="230"/>
      <c r="T1296" s="231"/>
      <c r="AT1296" s="232" t="s">
        <v>336</v>
      </c>
      <c r="AU1296" s="232" t="s">
        <v>87</v>
      </c>
      <c r="AV1296" s="15" t="s">
        <v>84</v>
      </c>
      <c r="AW1296" s="15" t="s">
        <v>37</v>
      </c>
      <c r="AX1296" s="15" t="s">
        <v>76</v>
      </c>
      <c r="AY1296" s="232" t="s">
        <v>324</v>
      </c>
    </row>
    <row r="1297" spans="2:51" s="13" customFormat="1" ht="11.25">
      <c r="B1297" s="201"/>
      <c r="C1297" s="202"/>
      <c r="D1297" s="195" t="s">
        <v>336</v>
      </c>
      <c r="E1297" s="203" t="s">
        <v>19</v>
      </c>
      <c r="F1297" s="204" t="s">
        <v>3254</v>
      </c>
      <c r="G1297" s="202"/>
      <c r="H1297" s="205">
        <v>-2.496</v>
      </c>
      <c r="I1297" s="206"/>
      <c r="J1297" s="202"/>
      <c r="K1297" s="202"/>
      <c r="L1297" s="207"/>
      <c r="M1297" s="208"/>
      <c r="N1297" s="209"/>
      <c r="O1297" s="209"/>
      <c r="P1297" s="209"/>
      <c r="Q1297" s="209"/>
      <c r="R1297" s="209"/>
      <c r="S1297" s="209"/>
      <c r="T1297" s="210"/>
      <c r="AT1297" s="211" t="s">
        <v>336</v>
      </c>
      <c r="AU1297" s="211" t="s">
        <v>87</v>
      </c>
      <c r="AV1297" s="13" t="s">
        <v>87</v>
      </c>
      <c r="AW1297" s="13" t="s">
        <v>37</v>
      </c>
      <c r="AX1297" s="13" t="s">
        <v>76</v>
      </c>
      <c r="AY1297" s="211" t="s">
        <v>324</v>
      </c>
    </row>
    <row r="1298" spans="2:51" s="15" customFormat="1" ht="11.25">
      <c r="B1298" s="223"/>
      <c r="C1298" s="224"/>
      <c r="D1298" s="195" t="s">
        <v>336</v>
      </c>
      <c r="E1298" s="225" t="s">
        <v>19</v>
      </c>
      <c r="F1298" s="226" t="s">
        <v>2699</v>
      </c>
      <c r="G1298" s="224"/>
      <c r="H1298" s="225" t="s">
        <v>19</v>
      </c>
      <c r="I1298" s="227"/>
      <c r="J1298" s="224"/>
      <c r="K1298" s="224"/>
      <c r="L1298" s="228"/>
      <c r="M1298" s="229"/>
      <c r="N1298" s="230"/>
      <c r="O1298" s="230"/>
      <c r="P1298" s="230"/>
      <c r="Q1298" s="230"/>
      <c r="R1298" s="230"/>
      <c r="S1298" s="230"/>
      <c r="T1298" s="231"/>
      <c r="AT1298" s="232" t="s">
        <v>336</v>
      </c>
      <c r="AU1298" s="232" t="s">
        <v>87</v>
      </c>
      <c r="AV1298" s="15" t="s">
        <v>84</v>
      </c>
      <c r="AW1298" s="15" t="s">
        <v>37</v>
      </c>
      <c r="AX1298" s="15" t="s">
        <v>76</v>
      </c>
      <c r="AY1298" s="232" t="s">
        <v>324</v>
      </c>
    </row>
    <row r="1299" spans="2:51" s="15" customFormat="1" ht="11.25">
      <c r="B1299" s="223"/>
      <c r="C1299" s="224"/>
      <c r="D1299" s="195" t="s">
        <v>336</v>
      </c>
      <c r="E1299" s="225" t="s">
        <v>19</v>
      </c>
      <c r="F1299" s="226" t="s">
        <v>3255</v>
      </c>
      <c r="G1299" s="224"/>
      <c r="H1299" s="225" t="s">
        <v>19</v>
      </c>
      <c r="I1299" s="227"/>
      <c r="J1299" s="224"/>
      <c r="K1299" s="224"/>
      <c r="L1299" s="228"/>
      <c r="M1299" s="229"/>
      <c r="N1299" s="230"/>
      <c r="O1299" s="230"/>
      <c r="P1299" s="230"/>
      <c r="Q1299" s="230"/>
      <c r="R1299" s="230"/>
      <c r="S1299" s="230"/>
      <c r="T1299" s="231"/>
      <c r="AT1299" s="232" t="s">
        <v>336</v>
      </c>
      <c r="AU1299" s="232" t="s">
        <v>87</v>
      </c>
      <c r="AV1299" s="15" t="s">
        <v>84</v>
      </c>
      <c r="AW1299" s="15" t="s">
        <v>37</v>
      </c>
      <c r="AX1299" s="15" t="s">
        <v>76</v>
      </c>
      <c r="AY1299" s="232" t="s">
        <v>324</v>
      </c>
    </row>
    <row r="1300" spans="2:51" s="13" customFormat="1" ht="11.25">
      <c r="B1300" s="201"/>
      <c r="C1300" s="202"/>
      <c r="D1300" s="195" t="s">
        <v>336</v>
      </c>
      <c r="E1300" s="203" t="s">
        <v>19</v>
      </c>
      <c r="F1300" s="204" t="s">
        <v>3256</v>
      </c>
      <c r="G1300" s="202"/>
      <c r="H1300" s="205">
        <v>39.945999999999998</v>
      </c>
      <c r="I1300" s="206"/>
      <c r="J1300" s="202"/>
      <c r="K1300" s="202"/>
      <c r="L1300" s="207"/>
      <c r="M1300" s="208"/>
      <c r="N1300" s="209"/>
      <c r="O1300" s="209"/>
      <c r="P1300" s="209"/>
      <c r="Q1300" s="209"/>
      <c r="R1300" s="209"/>
      <c r="S1300" s="209"/>
      <c r="T1300" s="210"/>
      <c r="AT1300" s="211" t="s">
        <v>336</v>
      </c>
      <c r="AU1300" s="211" t="s">
        <v>87</v>
      </c>
      <c r="AV1300" s="13" t="s">
        <v>87</v>
      </c>
      <c r="AW1300" s="13" t="s">
        <v>37</v>
      </c>
      <c r="AX1300" s="13" t="s">
        <v>76</v>
      </c>
      <c r="AY1300" s="211" t="s">
        <v>324</v>
      </c>
    </row>
    <row r="1301" spans="2:51" s="15" customFormat="1" ht="11.25">
      <c r="B1301" s="223"/>
      <c r="C1301" s="224"/>
      <c r="D1301" s="195" t="s">
        <v>336</v>
      </c>
      <c r="E1301" s="225" t="s">
        <v>19</v>
      </c>
      <c r="F1301" s="226" t="s">
        <v>3257</v>
      </c>
      <c r="G1301" s="224"/>
      <c r="H1301" s="225" t="s">
        <v>19</v>
      </c>
      <c r="I1301" s="227"/>
      <c r="J1301" s="224"/>
      <c r="K1301" s="224"/>
      <c r="L1301" s="228"/>
      <c r="M1301" s="229"/>
      <c r="N1301" s="230"/>
      <c r="O1301" s="230"/>
      <c r="P1301" s="230"/>
      <c r="Q1301" s="230"/>
      <c r="R1301" s="230"/>
      <c r="S1301" s="230"/>
      <c r="T1301" s="231"/>
      <c r="AT1301" s="232" t="s">
        <v>336</v>
      </c>
      <c r="AU1301" s="232" t="s">
        <v>87</v>
      </c>
      <c r="AV1301" s="15" t="s">
        <v>84</v>
      </c>
      <c r="AW1301" s="15" t="s">
        <v>37</v>
      </c>
      <c r="AX1301" s="15" t="s">
        <v>76</v>
      </c>
      <c r="AY1301" s="232" t="s">
        <v>324</v>
      </c>
    </row>
    <row r="1302" spans="2:51" s="13" customFormat="1" ht="11.25">
      <c r="B1302" s="201"/>
      <c r="C1302" s="202"/>
      <c r="D1302" s="195" t="s">
        <v>336</v>
      </c>
      <c r="E1302" s="203" t="s">
        <v>19</v>
      </c>
      <c r="F1302" s="204" t="s">
        <v>3258</v>
      </c>
      <c r="G1302" s="202"/>
      <c r="H1302" s="205">
        <v>38.185000000000002</v>
      </c>
      <c r="I1302" s="206"/>
      <c r="J1302" s="202"/>
      <c r="K1302" s="202"/>
      <c r="L1302" s="207"/>
      <c r="M1302" s="208"/>
      <c r="N1302" s="209"/>
      <c r="O1302" s="209"/>
      <c r="P1302" s="209"/>
      <c r="Q1302" s="209"/>
      <c r="R1302" s="209"/>
      <c r="S1302" s="209"/>
      <c r="T1302" s="210"/>
      <c r="AT1302" s="211" t="s">
        <v>336</v>
      </c>
      <c r="AU1302" s="211" t="s">
        <v>87</v>
      </c>
      <c r="AV1302" s="13" t="s">
        <v>87</v>
      </c>
      <c r="AW1302" s="13" t="s">
        <v>37</v>
      </c>
      <c r="AX1302" s="13" t="s">
        <v>76</v>
      </c>
      <c r="AY1302" s="211" t="s">
        <v>324</v>
      </c>
    </row>
    <row r="1303" spans="2:51" s="15" customFormat="1" ht="11.25">
      <c r="B1303" s="223"/>
      <c r="C1303" s="224"/>
      <c r="D1303" s="195" t="s">
        <v>336</v>
      </c>
      <c r="E1303" s="225" t="s">
        <v>19</v>
      </c>
      <c r="F1303" s="226" t="s">
        <v>3250</v>
      </c>
      <c r="G1303" s="224"/>
      <c r="H1303" s="225" t="s">
        <v>19</v>
      </c>
      <c r="I1303" s="227"/>
      <c r="J1303" s="224"/>
      <c r="K1303" s="224"/>
      <c r="L1303" s="228"/>
      <c r="M1303" s="229"/>
      <c r="N1303" s="230"/>
      <c r="O1303" s="230"/>
      <c r="P1303" s="230"/>
      <c r="Q1303" s="230"/>
      <c r="R1303" s="230"/>
      <c r="S1303" s="230"/>
      <c r="T1303" s="231"/>
      <c r="AT1303" s="232" t="s">
        <v>336</v>
      </c>
      <c r="AU1303" s="232" t="s">
        <v>87</v>
      </c>
      <c r="AV1303" s="15" t="s">
        <v>84</v>
      </c>
      <c r="AW1303" s="15" t="s">
        <v>37</v>
      </c>
      <c r="AX1303" s="15" t="s">
        <v>76</v>
      </c>
      <c r="AY1303" s="232" t="s">
        <v>324</v>
      </c>
    </row>
    <row r="1304" spans="2:51" s="13" customFormat="1" ht="11.25">
      <c r="B1304" s="201"/>
      <c r="C1304" s="202"/>
      <c r="D1304" s="195" t="s">
        <v>336</v>
      </c>
      <c r="E1304" s="203" t="s">
        <v>19</v>
      </c>
      <c r="F1304" s="204" t="s">
        <v>3251</v>
      </c>
      <c r="G1304" s="202"/>
      <c r="H1304" s="205">
        <v>-7.8090000000000002</v>
      </c>
      <c r="I1304" s="206"/>
      <c r="J1304" s="202"/>
      <c r="K1304" s="202"/>
      <c r="L1304" s="207"/>
      <c r="M1304" s="208"/>
      <c r="N1304" s="209"/>
      <c r="O1304" s="209"/>
      <c r="P1304" s="209"/>
      <c r="Q1304" s="209"/>
      <c r="R1304" s="209"/>
      <c r="S1304" s="209"/>
      <c r="T1304" s="210"/>
      <c r="AT1304" s="211" t="s">
        <v>336</v>
      </c>
      <c r="AU1304" s="211" t="s">
        <v>87</v>
      </c>
      <c r="AV1304" s="13" t="s">
        <v>87</v>
      </c>
      <c r="AW1304" s="13" t="s">
        <v>37</v>
      </c>
      <c r="AX1304" s="13" t="s">
        <v>76</v>
      </c>
      <c r="AY1304" s="211" t="s">
        <v>324</v>
      </c>
    </row>
    <row r="1305" spans="2:51" s="15" customFormat="1" ht="11.25">
      <c r="B1305" s="223"/>
      <c r="C1305" s="224"/>
      <c r="D1305" s="195" t="s">
        <v>336</v>
      </c>
      <c r="E1305" s="225" t="s">
        <v>19</v>
      </c>
      <c r="F1305" s="226" t="s">
        <v>2923</v>
      </c>
      <c r="G1305" s="224"/>
      <c r="H1305" s="225" t="s">
        <v>19</v>
      </c>
      <c r="I1305" s="227"/>
      <c r="J1305" s="224"/>
      <c r="K1305" s="224"/>
      <c r="L1305" s="228"/>
      <c r="M1305" s="229"/>
      <c r="N1305" s="230"/>
      <c r="O1305" s="230"/>
      <c r="P1305" s="230"/>
      <c r="Q1305" s="230"/>
      <c r="R1305" s="230"/>
      <c r="S1305" s="230"/>
      <c r="T1305" s="231"/>
      <c r="AT1305" s="232" t="s">
        <v>336</v>
      </c>
      <c r="AU1305" s="232" t="s">
        <v>87</v>
      </c>
      <c r="AV1305" s="15" t="s">
        <v>84</v>
      </c>
      <c r="AW1305" s="15" t="s">
        <v>37</v>
      </c>
      <c r="AX1305" s="15" t="s">
        <v>76</v>
      </c>
      <c r="AY1305" s="232" t="s">
        <v>324</v>
      </c>
    </row>
    <row r="1306" spans="2:51" s="15" customFormat="1" ht="11.25">
      <c r="B1306" s="223"/>
      <c r="C1306" s="224"/>
      <c r="D1306" s="195" t="s">
        <v>336</v>
      </c>
      <c r="E1306" s="225" t="s">
        <v>19</v>
      </c>
      <c r="F1306" s="226" t="s">
        <v>3259</v>
      </c>
      <c r="G1306" s="224"/>
      <c r="H1306" s="225" t="s">
        <v>19</v>
      </c>
      <c r="I1306" s="227"/>
      <c r="J1306" s="224"/>
      <c r="K1306" s="224"/>
      <c r="L1306" s="228"/>
      <c r="M1306" s="229"/>
      <c r="N1306" s="230"/>
      <c r="O1306" s="230"/>
      <c r="P1306" s="230"/>
      <c r="Q1306" s="230"/>
      <c r="R1306" s="230"/>
      <c r="S1306" s="230"/>
      <c r="T1306" s="231"/>
      <c r="AT1306" s="232" t="s">
        <v>336</v>
      </c>
      <c r="AU1306" s="232" t="s">
        <v>87</v>
      </c>
      <c r="AV1306" s="15" t="s">
        <v>84</v>
      </c>
      <c r="AW1306" s="15" t="s">
        <v>37</v>
      </c>
      <c r="AX1306" s="15" t="s">
        <v>76</v>
      </c>
      <c r="AY1306" s="232" t="s">
        <v>324</v>
      </c>
    </row>
    <row r="1307" spans="2:51" s="13" customFormat="1" ht="11.25">
      <c r="B1307" s="201"/>
      <c r="C1307" s="202"/>
      <c r="D1307" s="195" t="s">
        <v>336</v>
      </c>
      <c r="E1307" s="203" t="s">
        <v>19</v>
      </c>
      <c r="F1307" s="204" t="s">
        <v>3260</v>
      </c>
      <c r="G1307" s="202"/>
      <c r="H1307" s="205">
        <v>54.173000000000002</v>
      </c>
      <c r="I1307" s="206"/>
      <c r="J1307" s="202"/>
      <c r="K1307" s="202"/>
      <c r="L1307" s="207"/>
      <c r="M1307" s="208"/>
      <c r="N1307" s="209"/>
      <c r="O1307" s="209"/>
      <c r="P1307" s="209"/>
      <c r="Q1307" s="209"/>
      <c r="R1307" s="209"/>
      <c r="S1307" s="209"/>
      <c r="T1307" s="210"/>
      <c r="AT1307" s="211" t="s">
        <v>336</v>
      </c>
      <c r="AU1307" s="211" t="s">
        <v>87</v>
      </c>
      <c r="AV1307" s="13" t="s">
        <v>87</v>
      </c>
      <c r="AW1307" s="13" t="s">
        <v>37</v>
      </c>
      <c r="AX1307" s="13" t="s">
        <v>76</v>
      </c>
      <c r="AY1307" s="211" t="s">
        <v>324</v>
      </c>
    </row>
    <row r="1308" spans="2:51" s="15" customFormat="1" ht="11.25">
      <c r="B1308" s="223"/>
      <c r="C1308" s="224"/>
      <c r="D1308" s="195" t="s">
        <v>336</v>
      </c>
      <c r="E1308" s="225" t="s">
        <v>19</v>
      </c>
      <c r="F1308" s="226" t="s">
        <v>3261</v>
      </c>
      <c r="G1308" s="224"/>
      <c r="H1308" s="225" t="s">
        <v>19</v>
      </c>
      <c r="I1308" s="227"/>
      <c r="J1308" s="224"/>
      <c r="K1308" s="224"/>
      <c r="L1308" s="228"/>
      <c r="M1308" s="229"/>
      <c r="N1308" s="230"/>
      <c r="O1308" s="230"/>
      <c r="P1308" s="230"/>
      <c r="Q1308" s="230"/>
      <c r="R1308" s="230"/>
      <c r="S1308" s="230"/>
      <c r="T1308" s="231"/>
      <c r="AT1308" s="232" t="s">
        <v>336</v>
      </c>
      <c r="AU1308" s="232" t="s">
        <v>87</v>
      </c>
      <c r="AV1308" s="15" t="s">
        <v>84</v>
      </c>
      <c r="AW1308" s="15" t="s">
        <v>37</v>
      </c>
      <c r="AX1308" s="15" t="s">
        <v>76</v>
      </c>
      <c r="AY1308" s="232" t="s">
        <v>324</v>
      </c>
    </row>
    <row r="1309" spans="2:51" s="13" customFormat="1" ht="11.25">
      <c r="B1309" s="201"/>
      <c r="C1309" s="202"/>
      <c r="D1309" s="195" t="s">
        <v>336</v>
      </c>
      <c r="E1309" s="203" t="s">
        <v>19</v>
      </c>
      <c r="F1309" s="204" t="s">
        <v>3262</v>
      </c>
      <c r="G1309" s="202"/>
      <c r="H1309" s="205">
        <v>5.2240000000000002</v>
      </c>
      <c r="I1309" s="206"/>
      <c r="J1309" s="202"/>
      <c r="K1309" s="202"/>
      <c r="L1309" s="207"/>
      <c r="M1309" s="208"/>
      <c r="N1309" s="209"/>
      <c r="O1309" s="209"/>
      <c r="P1309" s="209"/>
      <c r="Q1309" s="209"/>
      <c r="R1309" s="209"/>
      <c r="S1309" s="209"/>
      <c r="T1309" s="210"/>
      <c r="AT1309" s="211" t="s">
        <v>336</v>
      </c>
      <c r="AU1309" s="211" t="s">
        <v>87</v>
      </c>
      <c r="AV1309" s="13" t="s">
        <v>87</v>
      </c>
      <c r="AW1309" s="13" t="s">
        <v>37</v>
      </c>
      <c r="AX1309" s="13" t="s">
        <v>76</v>
      </c>
      <c r="AY1309" s="211" t="s">
        <v>324</v>
      </c>
    </row>
    <row r="1310" spans="2:51" s="15" customFormat="1" ht="11.25">
      <c r="B1310" s="223"/>
      <c r="C1310" s="224"/>
      <c r="D1310" s="195" t="s">
        <v>336</v>
      </c>
      <c r="E1310" s="225" t="s">
        <v>19</v>
      </c>
      <c r="F1310" s="226" t="s">
        <v>3263</v>
      </c>
      <c r="G1310" s="224"/>
      <c r="H1310" s="225" t="s">
        <v>19</v>
      </c>
      <c r="I1310" s="227"/>
      <c r="J1310" s="224"/>
      <c r="K1310" s="224"/>
      <c r="L1310" s="228"/>
      <c r="M1310" s="229"/>
      <c r="N1310" s="230"/>
      <c r="O1310" s="230"/>
      <c r="P1310" s="230"/>
      <c r="Q1310" s="230"/>
      <c r="R1310" s="230"/>
      <c r="S1310" s="230"/>
      <c r="T1310" s="231"/>
      <c r="AT1310" s="232" t="s">
        <v>336</v>
      </c>
      <c r="AU1310" s="232" t="s">
        <v>87</v>
      </c>
      <c r="AV1310" s="15" t="s">
        <v>84</v>
      </c>
      <c r="AW1310" s="15" t="s">
        <v>37</v>
      </c>
      <c r="AX1310" s="15" t="s">
        <v>76</v>
      </c>
      <c r="AY1310" s="232" t="s">
        <v>324</v>
      </c>
    </row>
    <row r="1311" spans="2:51" s="13" customFormat="1" ht="11.25">
      <c r="B1311" s="201"/>
      <c r="C1311" s="202"/>
      <c r="D1311" s="195" t="s">
        <v>336</v>
      </c>
      <c r="E1311" s="203" t="s">
        <v>19</v>
      </c>
      <c r="F1311" s="204" t="s">
        <v>3264</v>
      </c>
      <c r="G1311" s="202"/>
      <c r="H1311" s="205">
        <v>18.513999999999999</v>
      </c>
      <c r="I1311" s="206"/>
      <c r="J1311" s="202"/>
      <c r="K1311" s="202"/>
      <c r="L1311" s="207"/>
      <c r="M1311" s="208"/>
      <c r="N1311" s="209"/>
      <c r="O1311" s="209"/>
      <c r="P1311" s="209"/>
      <c r="Q1311" s="209"/>
      <c r="R1311" s="209"/>
      <c r="S1311" s="209"/>
      <c r="T1311" s="210"/>
      <c r="AT1311" s="211" t="s">
        <v>336</v>
      </c>
      <c r="AU1311" s="211" t="s">
        <v>87</v>
      </c>
      <c r="AV1311" s="13" t="s">
        <v>87</v>
      </c>
      <c r="AW1311" s="13" t="s">
        <v>37</v>
      </c>
      <c r="AX1311" s="13" t="s">
        <v>76</v>
      </c>
      <c r="AY1311" s="211" t="s">
        <v>324</v>
      </c>
    </row>
    <row r="1312" spans="2:51" s="15" customFormat="1" ht="11.25">
      <c r="B1312" s="223"/>
      <c r="C1312" s="224"/>
      <c r="D1312" s="195" t="s">
        <v>336</v>
      </c>
      <c r="E1312" s="225" t="s">
        <v>19</v>
      </c>
      <c r="F1312" s="226" t="s">
        <v>3265</v>
      </c>
      <c r="G1312" s="224"/>
      <c r="H1312" s="225" t="s">
        <v>19</v>
      </c>
      <c r="I1312" s="227"/>
      <c r="J1312" s="224"/>
      <c r="K1312" s="224"/>
      <c r="L1312" s="228"/>
      <c r="M1312" s="229"/>
      <c r="N1312" s="230"/>
      <c r="O1312" s="230"/>
      <c r="P1312" s="230"/>
      <c r="Q1312" s="230"/>
      <c r="R1312" s="230"/>
      <c r="S1312" s="230"/>
      <c r="T1312" s="231"/>
      <c r="AT1312" s="232" t="s">
        <v>336</v>
      </c>
      <c r="AU1312" s="232" t="s">
        <v>87</v>
      </c>
      <c r="AV1312" s="15" t="s">
        <v>84</v>
      </c>
      <c r="AW1312" s="15" t="s">
        <v>37</v>
      </c>
      <c r="AX1312" s="15" t="s">
        <v>76</v>
      </c>
      <c r="AY1312" s="232" t="s">
        <v>324</v>
      </c>
    </row>
    <row r="1313" spans="1:65" s="13" customFormat="1" ht="11.25">
      <c r="B1313" s="201"/>
      <c r="C1313" s="202"/>
      <c r="D1313" s="195" t="s">
        <v>336</v>
      </c>
      <c r="E1313" s="203" t="s">
        <v>19</v>
      </c>
      <c r="F1313" s="204" t="s">
        <v>3266</v>
      </c>
      <c r="G1313" s="202"/>
      <c r="H1313" s="205">
        <v>14.045999999999999</v>
      </c>
      <c r="I1313" s="206"/>
      <c r="J1313" s="202"/>
      <c r="K1313" s="202"/>
      <c r="L1313" s="207"/>
      <c r="M1313" s="208"/>
      <c r="N1313" s="209"/>
      <c r="O1313" s="209"/>
      <c r="P1313" s="209"/>
      <c r="Q1313" s="209"/>
      <c r="R1313" s="209"/>
      <c r="S1313" s="209"/>
      <c r="T1313" s="210"/>
      <c r="AT1313" s="211" t="s">
        <v>336</v>
      </c>
      <c r="AU1313" s="211" t="s">
        <v>87</v>
      </c>
      <c r="AV1313" s="13" t="s">
        <v>87</v>
      </c>
      <c r="AW1313" s="13" t="s">
        <v>37</v>
      </c>
      <c r="AX1313" s="13" t="s">
        <v>76</v>
      </c>
      <c r="AY1313" s="211" t="s">
        <v>324</v>
      </c>
    </row>
    <row r="1314" spans="1:65" s="15" customFormat="1" ht="11.25">
      <c r="B1314" s="223"/>
      <c r="C1314" s="224"/>
      <c r="D1314" s="195" t="s">
        <v>336</v>
      </c>
      <c r="E1314" s="225" t="s">
        <v>19</v>
      </c>
      <c r="F1314" s="226" t="s">
        <v>3267</v>
      </c>
      <c r="G1314" s="224"/>
      <c r="H1314" s="225" t="s">
        <v>19</v>
      </c>
      <c r="I1314" s="227"/>
      <c r="J1314" s="224"/>
      <c r="K1314" s="224"/>
      <c r="L1314" s="228"/>
      <c r="M1314" s="229"/>
      <c r="N1314" s="230"/>
      <c r="O1314" s="230"/>
      <c r="P1314" s="230"/>
      <c r="Q1314" s="230"/>
      <c r="R1314" s="230"/>
      <c r="S1314" s="230"/>
      <c r="T1314" s="231"/>
      <c r="AT1314" s="232" t="s">
        <v>336</v>
      </c>
      <c r="AU1314" s="232" t="s">
        <v>87</v>
      </c>
      <c r="AV1314" s="15" t="s">
        <v>84</v>
      </c>
      <c r="AW1314" s="15" t="s">
        <v>37</v>
      </c>
      <c r="AX1314" s="15" t="s">
        <v>76</v>
      </c>
      <c r="AY1314" s="232" t="s">
        <v>324</v>
      </c>
    </row>
    <row r="1315" spans="1:65" s="13" customFormat="1" ht="11.25">
      <c r="B1315" s="201"/>
      <c r="C1315" s="202"/>
      <c r="D1315" s="195" t="s">
        <v>336</v>
      </c>
      <c r="E1315" s="203" t="s">
        <v>19</v>
      </c>
      <c r="F1315" s="204" t="s">
        <v>3268</v>
      </c>
      <c r="G1315" s="202"/>
      <c r="H1315" s="205">
        <v>0.17799999999999999</v>
      </c>
      <c r="I1315" s="206"/>
      <c r="J1315" s="202"/>
      <c r="K1315" s="202"/>
      <c r="L1315" s="207"/>
      <c r="M1315" s="208"/>
      <c r="N1315" s="209"/>
      <c r="O1315" s="209"/>
      <c r="P1315" s="209"/>
      <c r="Q1315" s="209"/>
      <c r="R1315" s="209"/>
      <c r="S1315" s="209"/>
      <c r="T1315" s="210"/>
      <c r="AT1315" s="211" t="s">
        <v>336</v>
      </c>
      <c r="AU1315" s="211" t="s">
        <v>87</v>
      </c>
      <c r="AV1315" s="13" t="s">
        <v>87</v>
      </c>
      <c r="AW1315" s="13" t="s">
        <v>37</v>
      </c>
      <c r="AX1315" s="13" t="s">
        <v>76</v>
      </c>
      <c r="AY1315" s="211" t="s">
        <v>324</v>
      </c>
    </row>
    <row r="1316" spans="1:65" s="15" customFormat="1" ht="11.25">
      <c r="B1316" s="223"/>
      <c r="C1316" s="224"/>
      <c r="D1316" s="195" t="s">
        <v>336</v>
      </c>
      <c r="E1316" s="225" t="s">
        <v>19</v>
      </c>
      <c r="F1316" s="226" t="s">
        <v>2986</v>
      </c>
      <c r="G1316" s="224"/>
      <c r="H1316" s="225" t="s">
        <v>19</v>
      </c>
      <c r="I1316" s="227"/>
      <c r="J1316" s="224"/>
      <c r="K1316" s="224"/>
      <c r="L1316" s="228"/>
      <c r="M1316" s="229"/>
      <c r="N1316" s="230"/>
      <c r="O1316" s="230"/>
      <c r="P1316" s="230"/>
      <c r="Q1316" s="230"/>
      <c r="R1316" s="230"/>
      <c r="S1316" s="230"/>
      <c r="T1316" s="231"/>
      <c r="AT1316" s="232" t="s">
        <v>336</v>
      </c>
      <c r="AU1316" s="232" t="s">
        <v>87</v>
      </c>
      <c r="AV1316" s="15" t="s">
        <v>84</v>
      </c>
      <c r="AW1316" s="15" t="s">
        <v>37</v>
      </c>
      <c r="AX1316" s="15" t="s">
        <v>76</v>
      </c>
      <c r="AY1316" s="232" t="s">
        <v>324</v>
      </c>
    </row>
    <row r="1317" spans="1:65" s="13" customFormat="1" ht="11.25">
      <c r="B1317" s="201"/>
      <c r="C1317" s="202"/>
      <c r="D1317" s="195" t="s">
        <v>336</v>
      </c>
      <c r="E1317" s="203" t="s">
        <v>19</v>
      </c>
      <c r="F1317" s="204" t="s">
        <v>3269</v>
      </c>
      <c r="G1317" s="202"/>
      <c r="H1317" s="205">
        <v>69.084999999999994</v>
      </c>
      <c r="I1317" s="206"/>
      <c r="J1317" s="202"/>
      <c r="K1317" s="202"/>
      <c r="L1317" s="207"/>
      <c r="M1317" s="208"/>
      <c r="N1317" s="209"/>
      <c r="O1317" s="209"/>
      <c r="P1317" s="209"/>
      <c r="Q1317" s="209"/>
      <c r="R1317" s="209"/>
      <c r="S1317" s="209"/>
      <c r="T1317" s="210"/>
      <c r="AT1317" s="211" t="s">
        <v>336</v>
      </c>
      <c r="AU1317" s="211" t="s">
        <v>87</v>
      </c>
      <c r="AV1317" s="13" t="s">
        <v>87</v>
      </c>
      <c r="AW1317" s="13" t="s">
        <v>37</v>
      </c>
      <c r="AX1317" s="13" t="s">
        <v>76</v>
      </c>
      <c r="AY1317" s="211" t="s">
        <v>324</v>
      </c>
    </row>
    <row r="1318" spans="1:65" s="13" customFormat="1" ht="11.25">
      <c r="B1318" s="201"/>
      <c r="C1318" s="202"/>
      <c r="D1318" s="195" t="s">
        <v>336</v>
      </c>
      <c r="E1318" s="203" t="s">
        <v>19</v>
      </c>
      <c r="F1318" s="204" t="s">
        <v>3270</v>
      </c>
      <c r="G1318" s="202"/>
      <c r="H1318" s="205">
        <v>6.5789999999999997</v>
      </c>
      <c r="I1318" s="206"/>
      <c r="J1318" s="202"/>
      <c r="K1318" s="202"/>
      <c r="L1318" s="207"/>
      <c r="M1318" s="208"/>
      <c r="N1318" s="209"/>
      <c r="O1318" s="209"/>
      <c r="P1318" s="209"/>
      <c r="Q1318" s="209"/>
      <c r="R1318" s="209"/>
      <c r="S1318" s="209"/>
      <c r="T1318" s="210"/>
      <c r="AT1318" s="211" t="s">
        <v>336</v>
      </c>
      <c r="AU1318" s="211" t="s">
        <v>87</v>
      </c>
      <c r="AV1318" s="13" t="s">
        <v>87</v>
      </c>
      <c r="AW1318" s="13" t="s">
        <v>37</v>
      </c>
      <c r="AX1318" s="13" t="s">
        <v>76</v>
      </c>
      <c r="AY1318" s="211" t="s">
        <v>324</v>
      </c>
    </row>
    <row r="1319" spans="1:65" s="13" customFormat="1" ht="11.25">
      <c r="B1319" s="201"/>
      <c r="C1319" s="202"/>
      <c r="D1319" s="195" t="s">
        <v>336</v>
      </c>
      <c r="E1319" s="203" t="s">
        <v>19</v>
      </c>
      <c r="F1319" s="204" t="s">
        <v>3271</v>
      </c>
      <c r="G1319" s="202"/>
      <c r="H1319" s="205">
        <v>27.8</v>
      </c>
      <c r="I1319" s="206"/>
      <c r="J1319" s="202"/>
      <c r="K1319" s="202"/>
      <c r="L1319" s="207"/>
      <c r="M1319" s="208"/>
      <c r="N1319" s="209"/>
      <c r="O1319" s="209"/>
      <c r="P1319" s="209"/>
      <c r="Q1319" s="209"/>
      <c r="R1319" s="209"/>
      <c r="S1319" s="209"/>
      <c r="T1319" s="210"/>
      <c r="AT1319" s="211" t="s">
        <v>336</v>
      </c>
      <c r="AU1319" s="211" t="s">
        <v>87</v>
      </c>
      <c r="AV1319" s="13" t="s">
        <v>87</v>
      </c>
      <c r="AW1319" s="13" t="s">
        <v>37</v>
      </c>
      <c r="AX1319" s="13" t="s">
        <v>76</v>
      </c>
      <c r="AY1319" s="211" t="s">
        <v>324</v>
      </c>
    </row>
    <row r="1320" spans="1:65" s="15" customFormat="1" ht="11.25">
      <c r="B1320" s="223"/>
      <c r="C1320" s="224"/>
      <c r="D1320" s="195" t="s">
        <v>336</v>
      </c>
      <c r="E1320" s="225" t="s">
        <v>19</v>
      </c>
      <c r="F1320" s="226" t="s">
        <v>3272</v>
      </c>
      <c r="G1320" s="224"/>
      <c r="H1320" s="225" t="s">
        <v>19</v>
      </c>
      <c r="I1320" s="227"/>
      <c r="J1320" s="224"/>
      <c r="K1320" s="224"/>
      <c r="L1320" s="228"/>
      <c r="M1320" s="229"/>
      <c r="N1320" s="230"/>
      <c r="O1320" s="230"/>
      <c r="P1320" s="230"/>
      <c r="Q1320" s="230"/>
      <c r="R1320" s="230"/>
      <c r="S1320" s="230"/>
      <c r="T1320" s="231"/>
      <c r="AT1320" s="232" t="s">
        <v>336</v>
      </c>
      <c r="AU1320" s="232" t="s">
        <v>87</v>
      </c>
      <c r="AV1320" s="15" t="s">
        <v>84</v>
      </c>
      <c r="AW1320" s="15" t="s">
        <v>37</v>
      </c>
      <c r="AX1320" s="15" t="s">
        <v>76</v>
      </c>
      <c r="AY1320" s="232" t="s">
        <v>324</v>
      </c>
    </row>
    <row r="1321" spans="1:65" s="15" customFormat="1" ht="11.25">
      <c r="B1321" s="223"/>
      <c r="C1321" s="224"/>
      <c r="D1321" s="195" t="s">
        <v>336</v>
      </c>
      <c r="E1321" s="225" t="s">
        <v>19</v>
      </c>
      <c r="F1321" s="226" t="s">
        <v>3273</v>
      </c>
      <c r="G1321" s="224"/>
      <c r="H1321" s="225" t="s">
        <v>19</v>
      </c>
      <c r="I1321" s="227"/>
      <c r="J1321" s="224"/>
      <c r="K1321" s="224"/>
      <c r="L1321" s="228"/>
      <c r="M1321" s="229"/>
      <c r="N1321" s="230"/>
      <c r="O1321" s="230"/>
      <c r="P1321" s="230"/>
      <c r="Q1321" s="230"/>
      <c r="R1321" s="230"/>
      <c r="S1321" s="230"/>
      <c r="T1321" s="231"/>
      <c r="AT1321" s="232" t="s">
        <v>336</v>
      </c>
      <c r="AU1321" s="232" t="s">
        <v>87</v>
      </c>
      <c r="AV1321" s="15" t="s">
        <v>84</v>
      </c>
      <c r="AW1321" s="15" t="s">
        <v>37</v>
      </c>
      <c r="AX1321" s="15" t="s">
        <v>76</v>
      </c>
      <c r="AY1321" s="232" t="s">
        <v>324</v>
      </c>
    </row>
    <row r="1322" spans="1:65" s="13" customFormat="1" ht="11.25">
      <c r="B1322" s="201"/>
      <c r="C1322" s="202"/>
      <c r="D1322" s="195" t="s">
        <v>336</v>
      </c>
      <c r="E1322" s="203" t="s">
        <v>19</v>
      </c>
      <c r="F1322" s="204" t="s">
        <v>3274</v>
      </c>
      <c r="G1322" s="202"/>
      <c r="H1322" s="205">
        <v>0.85499999999999998</v>
      </c>
      <c r="I1322" s="206"/>
      <c r="J1322" s="202"/>
      <c r="K1322" s="202"/>
      <c r="L1322" s="207"/>
      <c r="M1322" s="208"/>
      <c r="N1322" s="209"/>
      <c r="O1322" s="209"/>
      <c r="P1322" s="209"/>
      <c r="Q1322" s="209"/>
      <c r="R1322" s="209"/>
      <c r="S1322" s="209"/>
      <c r="T1322" s="210"/>
      <c r="AT1322" s="211" t="s">
        <v>336</v>
      </c>
      <c r="AU1322" s="211" t="s">
        <v>87</v>
      </c>
      <c r="AV1322" s="13" t="s">
        <v>87</v>
      </c>
      <c r="AW1322" s="13" t="s">
        <v>37</v>
      </c>
      <c r="AX1322" s="13" t="s">
        <v>76</v>
      </c>
      <c r="AY1322" s="211" t="s">
        <v>324</v>
      </c>
    </row>
    <row r="1323" spans="1:65" s="14" customFormat="1" ht="11.25">
      <c r="B1323" s="212"/>
      <c r="C1323" s="213"/>
      <c r="D1323" s="195" t="s">
        <v>336</v>
      </c>
      <c r="E1323" s="214" t="s">
        <v>150</v>
      </c>
      <c r="F1323" s="215" t="s">
        <v>349</v>
      </c>
      <c r="G1323" s="213"/>
      <c r="H1323" s="216">
        <v>391.52100000000002</v>
      </c>
      <c r="I1323" s="217"/>
      <c r="J1323" s="213"/>
      <c r="K1323" s="213"/>
      <c r="L1323" s="218"/>
      <c r="M1323" s="219"/>
      <c r="N1323" s="220"/>
      <c r="O1323" s="220"/>
      <c r="P1323" s="220"/>
      <c r="Q1323" s="220"/>
      <c r="R1323" s="220"/>
      <c r="S1323" s="220"/>
      <c r="T1323" s="221"/>
      <c r="AT1323" s="222" t="s">
        <v>336</v>
      </c>
      <c r="AU1323" s="222" t="s">
        <v>87</v>
      </c>
      <c r="AV1323" s="14" t="s">
        <v>330</v>
      </c>
      <c r="AW1323" s="14" t="s">
        <v>37</v>
      </c>
      <c r="AX1323" s="14" t="s">
        <v>84</v>
      </c>
      <c r="AY1323" s="222" t="s">
        <v>324</v>
      </c>
    </row>
    <row r="1324" spans="1:65" s="2" customFormat="1" ht="14.45" customHeight="1">
      <c r="A1324" s="36"/>
      <c r="B1324" s="37"/>
      <c r="C1324" s="182" t="s">
        <v>1713</v>
      </c>
      <c r="D1324" s="182" t="s">
        <v>326</v>
      </c>
      <c r="E1324" s="183" t="s">
        <v>3275</v>
      </c>
      <c r="F1324" s="184" t="s">
        <v>3276</v>
      </c>
      <c r="G1324" s="185" t="s">
        <v>152</v>
      </c>
      <c r="H1324" s="186">
        <v>29.094999999999999</v>
      </c>
      <c r="I1324" s="187"/>
      <c r="J1324" s="188">
        <f>ROUND(I1324*H1324,2)</f>
        <v>0</v>
      </c>
      <c r="K1324" s="184" t="s">
        <v>19</v>
      </c>
      <c r="L1324" s="41"/>
      <c r="M1324" s="189" t="s">
        <v>19</v>
      </c>
      <c r="N1324" s="190" t="s">
        <v>47</v>
      </c>
      <c r="O1324" s="66"/>
      <c r="P1324" s="191">
        <f>O1324*H1324</f>
        <v>0</v>
      </c>
      <c r="Q1324" s="191">
        <v>0</v>
      </c>
      <c r="R1324" s="191">
        <f>Q1324*H1324</f>
        <v>0</v>
      </c>
      <c r="S1324" s="191">
        <v>2.85</v>
      </c>
      <c r="T1324" s="192">
        <f>S1324*H1324</f>
        <v>82.920749999999998</v>
      </c>
      <c r="U1324" s="36"/>
      <c r="V1324" s="36"/>
      <c r="W1324" s="36"/>
      <c r="X1324" s="36"/>
      <c r="Y1324" s="36"/>
      <c r="Z1324" s="36"/>
      <c r="AA1324" s="36"/>
      <c r="AB1324" s="36"/>
      <c r="AC1324" s="36"/>
      <c r="AD1324" s="36"/>
      <c r="AE1324" s="36"/>
      <c r="AR1324" s="193" t="s">
        <v>330</v>
      </c>
      <c r="AT1324" s="193" t="s">
        <v>326</v>
      </c>
      <c r="AU1324" s="193" t="s">
        <v>87</v>
      </c>
      <c r="AY1324" s="19" t="s">
        <v>324</v>
      </c>
      <c r="BE1324" s="194">
        <f>IF(N1324="základní",J1324,0)</f>
        <v>0</v>
      </c>
      <c r="BF1324" s="194">
        <f>IF(N1324="snížená",J1324,0)</f>
        <v>0</v>
      </c>
      <c r="BG1324" s="194">
        <f>IF(N1324="zákl. přenesená",J1324,0)</f>
        <v>0</v>
      </c>
      <c r="BH1324" s="194">
        <f>IF(N1324="sníž. přenesená",J1324,0)</f>
        <v>0</v>
      </c>
      <c r="BI1324" s="194">
        <f>IF(N1324="nulová",J1324,0)</f>
        <v>0</v>
      </c>
      <c r="BJ1324" s="19" t="s">
        <v>84</v>
      </c>
      <c r="BK1324" s="194">
        <f>ROUND(I1324*H1324,2)</f>
        <v>0</v>
      </c>
      <c r="BL1324" s="19" t="s">
        <v>330</v>
      </c>
      <c r="BM1324" s="193" t="s">
        <v>3277</v>
      </c>
    </row>
    <row r="1325" spans="1:65" s="2" customFormat="1" ht="19.5">
      <c r="A1325" s="36"/>
      <c r="B1325" s="37"/>
      <c r="C1325" s="38"/>
      <c r="D1325" s="195" t="s">
        <v>332</v>
      </c>
      <c r="E1325" s="38"/>
      <c r="F1325" s="196" t="s">
        <v>3278</v>
      </c>
      <c r="G1325" s="38"/>
      <c r="H1325" s="38"/>
      <c r="I1325" s="197"/>
      <c r="J1325" s="38"/>
      <c r="K1325" s="38"/>
      <c r="L1325" s="41"/>
      <c r="M1325" s="198"/>
      <c r="N1325" s="199"/>
      <c r="O1325" s="66"/>
      <c r="P1325" s="66"/>
      <c r="Q1325" s="66"/>
      <c r="R1325" s="66"/>
      <c r="S1325" s="66"/>
      <c r="T1325" s="67"/>
      <c r="U1325" s="36"/>
      <c r="V1325" s="36"/>
      <c r="W1325" s="36"/>
      <c r="X1325" s="36"/>
      <c r="Y1325" s="36"/>
      <c r="Z1325" s="36"/>
      <c r="AA1325" s="36"/>
      <c r="AB1325" s="36"/>
      <c r="AC1325" s="36"/>
      <c r="AD1325" s="36"/>
      <c r="AE1325" s="36"/>
      <c r="AT1325" s="19" t="s">
        <v>332</v>
      </c>
      <c r="AU1325" s="19" t="s">
        <v>87</v>
      </c>
    </row>
    <row r="1326" spans="1:65" s="2" customFormat="1" ht="19.5">
      <c r="A1326" s="36"/>
      <c r="B1326" s="37"/>
      <c r="C1326" s="38"/>
      <c r="D1326" s="195" t="s">
        <v>727</v>
      </c>
      <c r="E1326" s="38"/>
      <c r="F1326" s="200" t="s">
        <v>1751</v>
      </c>
      <c r="G1326" s="38"/>
      <c r="H1326" s="38"/>
      <c r="I1326" s="197"/>
      <c r="J1326" s="38"/>
      <c r="K1326" s="38"/>
      <c r="L1326" s="41"/>
      <c r="M1326" s="198"/>
      <c r="N1326" s="199"/>
      <c r="O1326" s="66"/>
      <c r="P1326" s="66"/>
      <c r="Q1326" s="66"/>
      <c r="R1326" s="66"/>
      <c r="S1326" s="66"/>
      <c r="T1326" s="67"/>
      <c r="U1326" s="36"/>
      <c r="V1326" s="36"/>
      <c r="W1326" s="36"/>
      <c r="X1326" s="36"/>
      <c r="Y1326" s="36"/>
      <c r="Z1326" s="36"/>
      <c r="AA1326" s="36"/>
      <c r="AB1326" s="36"/>
      <c r="AC1326" s="36"/>
      <c r="AD1326" s="36"/>
      <c r="AE1326" s="36"/>
      <c r="AT1326" s="19" t="s">
        <v>727</v>
      </c>
      <c r="AU1326" s="19" t="s">
        <v>87</v>
      </c>
    </row>
    <row r="1327" spans="1:65" s="15" customFormat="1" ht="11.25">
      <c r="B1327" s="223"/>
      <c r="C1327" s="224"/>
      <c r="D1327" s="195" t="s">
        <v>336</v>
      </c>
      <c r="E1327" s="225" t="s">
        <v>19</v>
      </c>
      <c r="F1327" s="226" t="s">
        <v>3279</v>
      </c>
      <c r="G1327" s="224"/>
      <c r="H1327" s="225" t="s">
        <v>19</v>
      </c>
      <c r="I1327" s="227"/>
      <c r="J1327" s="224"/>
      <c r="K1327" s="224"/>
      <c r="L1327" s="228"/>
      <c r="M1327" s="229"/>
      <c r="N1327" s="230"/>
      <c r="O1327" s="230"/>
      <c r="P1327" s="230"/>
      <c r="Q1327" s="230"/>
      <c r="R1327" s="230"/>
      <c r="S1327" s="230"/>
      <c r="T1327" s="231"/>
      <c r="AT1327" s="232" t="s">
        <v>336</v>
      </c>
      <c r="AU1327" s="232" t="s">
        <v>87</v>
      </c>
      <c r="AV1327" s="15" t="s">
        <v>84</v>
      </c>
      <c r="AW1327" s="15" t="s">
        <v>37</v>
      </c>
      <c r="AX1327" s="15" t="s">
        <v>76</v>
      </c>
      <c r="AY1327" s="232" t="s">
        <v>324</v>
      </c>
    </row>
    <row r="1328" spans="1:65" s="15" customFormat="1" ht="11.25">
      <c r="B1328" s="223"/>
      <c r="C1328" s="224"/>
      <c r="D1328" s="195" t="s">
        <v>336</v>
      </c>
      <c r="E1328" s="225" t="s">
        <v>19</v>
      </c>
      <c r="F1328" s="226" t="s">
        <v>3280</v>
      </c>
      <c r="G1328" s="224"/>
      <c r="H1328" s="225" t="s">
        <v>19</v>
      </c>
      <c r="I1328" s="227"/>
      <c r="J1328" s="224"/>
      <c r="K1328" s="224"/>
      <c r="L1328" s="228"/>
      <c r="M1328" s="229"/>
      <c r="N1328" s="230"/>
      <c r="O1328" s="230"/>
      <c r="P1328" s="230"/>
      <c r="Q1328" s="230"/>
      <c r="R1328" s="230"/>
      <c r="S1328" s="230"/>
      <c r="T1328" s="231"/>
      <c r="AT1328" s="232" t="s">
        <v>336</v>
      </c>
      <c r="AU1328" s="232" t="s">
        <v>87</v>
      </c>
      <c r="AV1328" s="15" t="s">
        <v>84</v>
      </c>
      <c r="AW1328" s="15" t="s">
        <v>37</v>
      </c>
      <c r="AX1328" s="15" t="s">
        <v>76</v>
      </c>
      <c r="AY1328" s="232" t="s">
        <v>324</v>
      </c>
    </row>
    <row r="1329" spans="1:65" s="13" customFormat="1" ht="11.25">
      <c r="B1329" s="201"/>
      <c r="C1329" s="202"/>
      <c r="D1329" s="195" t="s">
        <v>336</v>
      </c>
      <c r="E1329" s="203" t="s">
        <v>2160</v>
      </c>
      <c r="F1329" s="204" t="s">
        <v>3281</v>
      </c>
      <c r="G1329" s="202"/>
      <c r="H1329" s="205">
        <v>29.094999999999999</v>
      </c>
      <c r="I1329" s="206"/>
      <c r="J1329" s="202"/>
      <c r="K1329" s="202"/>
      <c r="L1329" s="207"/>
      <c r="M1329" s="208"/>
      <c r="N1329" s="209"/>
      <c r="O1329" s="209"/>
      <c r="P1329" s="209"/>
      <c r="Q1329" s="209"/>
      <c r="R1329" s="209"/>
      <c r="S1329" s="209"/>
      <c r="T1329" s="210"/>
      <c r="AT1329" s="211" t="s">
        <v>336</v>
      </c>
      <c r="AU1329" s="211" t="s">
        <v>87</v>
      </c>
      <c r="AV1329" s="13" t="s">
        <v>87</v>
      </c>
      <c r="AW1329" s="13" t="s">
        <v>37</v>
      </c>
      <c r="AX1329" s="13" t="s">
        <v>84</v>
      </c>
      <c r="AY1329" s="211" t="s">
        <v>324</v>
      </c>
    </row>
    <row r="1330" spans="1:65" s="2" customFormat="1" ht="14.45" customHeight="1">
      <c r="A1330" s="36"/>
      <c r="B1330" s="37"/>
      <c r="C1330" s="182" t="s">
        <v>1718</v>
      </c>
      <c r="D1330" s="182" t="s">
        <v>326</v>
      </c>
      <c r="E1330" s="183" t="s">
        <v>3282</v>
      </c>
      <c r="F1330" s="184" t="s">
        <v>3283</v>
      </c>
      <c r="G1330" s="185" t="s">
        <v>186</v>
      </c>
      <c r="H1330" s="186">
        <v>36</v>
      </c>
      <c r="I1330" s="187"/>
      <c r="J1330" s="188">
        <f>ROUND(I1330*H1330,2)</f>
        <v>0</v>
      </c>
      <c r="K1330" s="184" t="s">
        <v>329</v>
      </c>
      <c r="L1330" s="41"/>
      <c r="M1330" s="189" t="s">
        <v>19</v>
      </c>
      <c r="N1330" s="190" t="s">
        <v>47</v>
      </c>
      <c r="O1330" s="66"/>
      <c r="P1330" s="191">
        <f>O1330*H1330</f>
        <v>0</v>
      </c>
      <c r="Q1330" s="191">
        <v>8.0000000000000007E-5</v>
      </c>
      <c r="R1330" s="191">
        <f>Q1330*H1330</f>
        <v>2.8800000000000002E-3</v>
      </c>
      <c r="S1330" s="191">
        <v>1.7999999999999999E-2</v>
      </c>
      <c r="T1330" s="192">
        <f>S1330*H1330</f>
        <v>0.64799999999999991</v>
      </c>
      <c r="U1330" s="36"/>
      <c r="V1330" s="36"/>
      <c r="W1330" s="36"/>
      <c r="X1330" s="36"/>
      <c r="Y1330" s="36"/>
      <c r="Z1330" s="36"/>
      <c r="AA1330" s="36"/>
      <c r="AB1330" s="36"/>
      <c r="AC1330" s="36"/>
      <c r="AD1330" s="36"/>
      <c r="AE1330" s="36"/>
      <c r="AR1330" s="193" t="s">
        <v>330</v>
      </c>
      <c r="AT1330" s="193" t="s">
        <v>326</v>
      </c>
      <c r="AU1330" s="193" t="s">
        <v>87</v>
      </c>
      <c r="AY1330" s="19" t="s">
        <v>324</v>
      </c>
      <c r="BE1330" s="194">
        <f>IF(N1330="základní",J1330,0)</f>
        <v>0</v>
      </c>
      <c r="BF1330" s="194">
        <f>IF(N1330="snížená",J1330,0)</f>
        <v>0</v>
      </c>
      <c r="BG1330" s="194">
        <f>IF(N1330="zákl. přenesená",J1330,0)</f>
        <v>0</v>
      </c>
      <c r="BH1330" s="194">
        <f>IF(N1330="sníž. přenesená",J1330,0)</f>
        <v>0</v>
      </c>
      <c r="BI1330" s="194">
        <f>IF(N1330="nulová",J1330,0)</f>
        <v>0</v>
      </c>
      <c r="BJ1330" s="19" t="s">
        <v>84</v>
      </c>
      <c r="BK1330" s="194">
        <f>ROUND(I1330*H1330,2)</f>
        <v>0</v>
      </c>
      <c r="BL1330" s="19" t="s">
        <v>330</v>
      </c>
      <c r="BM1330" s="193" t="s">
        <v>3284</v>
      </c>
    </row>
    <row r="1331" spans="1:65" s="2" customFormat="1" ht="11.25">
      <c r="A1331" s="36"/>
      <c r="B1331" s="37"/>
      <c r="C1331" s="38"/>
      <c r="D1331" s="195" t="s">
        <v>332</v>
      </c>
      <c r="E1331" s="38"/>
      <c r="F1331" s="196" t="s">
        <v>3285</v>
      </c>
      <c r="G1331" s="38"/>
      <c r="H1331" s="38"/>
      <c r="I1331" s="197"/>
      <c r="J1331" s="38"/>
      <c r="K1331" s="38"/>
      <c r="L1331" s="41"/>
      <c r="M1331" s="198"/>
      <c r="N1331" s="199"/>
      <c r="O1331" s="66"/>
      <c r="P1331" s="66"/>
      <c r="Q1331" s="66"/>
      <c r="R1331" s="66"/>
      <c r="S1331" s="66"/>
      <c r="T1331" s="67"/>
      <c r="U1331" s="36"/>
      <c r="V1331" s="36"/>
      <c r="W1331" s="36"/>
      <c r="X1331" s="36"/>
      <c r="Y1331" s="36"/>
      <c r="Z1331" s="36"/>
      <c r="AA1331" s="36"/>
      <c r="AB1331" s="36"/>
      <c r="AC1331" s="36"/>
      <c r="AD1331" s="36"/>
      <c r="AE1331" s="36"/>
      <c r="AT1331" s="19" t="s">
        <v>332</v>
      </c>
      <c r="AU1331" s="19" t="s">
        <v>87</v>
      </c>
    </row>
    <row r="1332" spans="1:65" s="15" customFormat="1" ht="11.25">
      <c r="B1332" s="223"/>
      <c r="C1332" s="224"/>
      <c r="D1332" s="195" t="s">
        <v>336</v>
      </c>
      <c r="E1332" s="225" t="s">
        <v>19</v>
      </c>
      <c r="F1332" s="226" t="s">
        <v>3286</v>
      </c>
      <c r="G1332" s="224"/>
      <c r="H1332" s="225" t="s">
        <v>19</v>
      </c>
      <c r="I1332" s="227"/>
      <c r="J1332" s="224"/>
      <c r="K1332" s="224"/>
      <c r="L1332" s="228"/>
      <c r="M1332" s="229"/>
      <c r="N1332" s="230"/>
      <c r="O1332" s="230"/>
      <c r="P1332" s="230"/>
      <c r="Q1332" s="230"/>
      <c r="R1332" s="230"/>
      <c r="S1332" s="230"/>
      <c r="T1332" s="231"/>
      <c r="AT1332" s="232" t="s">
        <v>336</v>
      </c>
      <c r="AU1332" s="232" t="s">
        <v>87</v>
      </c>
      <c r="AV1332" s="15" t="s">
        <v>84</v>
      </c>
      <c r="AW1332" s="15" t="s">
        <v>37</v>
      </c>
      <c r="AX1332" s="15" t="s">
        <v>76</v>
      </c>
      <c r="AY1332" s="232" t="s">
        <v>324</v>
      </c>
    </row>
    <row r="1333" spans="1:65" s="13" customFormat="1" ht="11.25">
      <c r="B1333" s="201"/>
      <c r="C1333" s="202"/>
      <c r="D1333" s="195" t="s">
        <v>336</v>
      </c>
      <c r="E1333" s="203" t="s">
        <v>2212</v>
      </c>
      <c r="F1333" s="204" t="s">
        <v>701</v>
      </c>
      <c r="G1333" s="202"/>
      <c r="H1333" s="205">
        <v>36</v>
      </c>
      <c r="I1333" s="206"/>
      <c r="J1333" s="202"/>
      <c r="K1333" s="202"/>
      <c r="L1333" s="207"/>
      <c r="M1333" s="208"/>
      <c r="N1333" s="209"/>
      <c r="O1333" s="209"/>
      <c r="P1333" s="209"/>
      <c r="Q1333" s="209"/>
      <c r="R1333" s="209"/>
      <c r="S1333" s="209"/>
      <c r="T1333" s="210"/>
      <c r="AT1333" s="211" t="s">
        <v>336</v>
      </c>
      <c r="AU1333" s="211" t="s">
        <v>87</v>
      </c>
      <c r="AV1333" s="13" t="s">
        <v>87</v>
      </c>
      <c r="AW1333" s="13" t="s">
        <v>37</v>
      </c>
      <c r="AX1333" s="13" t="s">
        <v>84</v>
      </c>
      <c r="AY1333" s="211" t="s">
        <v>324</v>
      </c>
    </row>
    <row r="1334" spans="1:65" s="2" customFormat="1" ht="14.45" customHeight="1">
      <c r="A1334" s="36"/>
      <c r="B1334" s="37"/>
      <c r="C1334" s="182" t="s">
        <v>1726</v>
      </c>
      <c r="D1334" s="182" t="s">
        <v>326</v>
      </c>
      <c r="E1334" s="183" t="s">
        <v>3287</v>
      </c>
      <c r="F1334" s="184" t="s">
        <v>3288</v>
      </c>
      <c r="G1334" s="185" t="s">
        <v>186</v>
      </c>
      <c r="H1334" s="186">
        <v>4.8</v>
      </c>
      <c r="I1334" s="187"/>
      <c r="J1334" s="188">
        <f>ROUND(I1334*H1334,2)</f>
        <v>0</v>
      </c>
      <c r="K1334" s="184" t="s">
        <v>329</v>
      </c>
      <c r="L1334" s="41"/>
      <c r="M1334" s="189" t="s">
        <v>19</v>
      </c>
      <c r="N1334" s="190" t="s">
        <v>47</v>
      </c>
      <c r="O1334" s="66"/>
      <c r="P1334" s="191">
        <f>O1334*H1334</f>
        <v>0</v>
      </c>
      <c r="Q1334" s="191">
        <v>1.2199999999999999E-3</v>
      </c>
      <c r="R1334" s="191">
        <f>Q1334*H1334</f>
        <v>5.8559999999999992E-3</v>
      </c>
      <c r="S1334" s="191">
        <v>7.0000000000000007E-2</v>
      </c>
      <c r="T1334" s="192">
        <f>S1334*H1334</f>
        <v>0.33600000000000002</v>
      </c>
      <c r="U1334" s="36"/>
      <c r="V1334" s="36"/>
      <c r="W1334" s="36"/>
      <c r="X1334" s="36"/>
      <c r="Y1334" s="36"/>
      <c r="Z1334" s="36"/>
      <c r="AA1334" s="36"/>
      <c r="AB1334" s="36"/>
      <c r="AC1334" s="36"/>
      <c r="AD1334" s="36"/>
      <c r="AE1334" s="36"/>
      <c r="AR1334" s="193" t="s">
        <v>330</v>
      </c>
      <c r="AT1334" s="193" t="s">
        <v>326</v>
      </c>
      <c r="AU1334" s="193" t="s">
        <v>87</v>
      </c>
      <c r="AY1334" s="19" t="s">
        <v>324</v>
      </c>
      <c r="BE1334" s="194">
        <f>IF(N1334="základní",J1334,0)</f>
        <v>0</v>
      </c>
      <c r="BF1334" s="194">
        <f>IF(N1334="snížená",J1334,0)</f>
        <v>0</v>
      </c>
      <c r="BG1334" s="194">
        <f>IF(N1334="zákl. přenesená",J1334,0)</f>
        <v>0</v>
      </c>
      <c r="BH1334" s="194">
        <f>IF(N1334="sníž. přenesená",J1334,0)</f>
        <v>0</v>
      </c>
      <c r="BI1334" s="194">
        <f>IF(N1334="nulová",J1334,0)</f>
        <v>0</v>
      </c>
      <c r="BJ1334" s="19" t="s">
        <v>84</v>
      </c>
      <c r="BK1334" s="194">
        <f>ROUND(I1334*H1334,2)</f>
        <v>0</v>
      </c>
      <c r="BL1334" s="19" t="s">
        <v>330</v>
      </c>
      <c r="BM1334" s="193" t="s">
        <v>3289</v>
      </c>
    </row>
    <row r="1335" spans="1:65" s="2" customFormat="1" ht="19.5">
      <c r="A1335" s="36"/>
      <c r="B1335" s="37"/>
      <c r="C1335" s="38"/>
      <c r="D1335" s="195" t="s">
        <v>332</v>
      </c>
      <c r="E1335" s="38"/>
      <c r="F1335" s="196" t="s">
        <v>3290</v>
      </c>
      <c r="G1335" s="38"/>
      <c r="H1335" s="38"/>
      <c r="I1335" s="197"/>
      <c r="J1335" s="38"/>
      <c r="K1335" s="38"/>
      <c r="L1335" s="41"/>
      <c r="M1335" s="198"/>
      <c r="N1335" s="199"/>
      <c r="O1335" s="66"/>
      <c r="P1335" s="66"/>
      <c r="Q1335" s="66"/>
      <c r="R1335" s="66"/>
      <c r="S1335" s="66"/>
      <c r="T1335" s="67"/>
      <c r="U1335" s="36"/>
      <c r="V1335" s="36"/>
      <c r="W1335" s="36"/>
      <c r="X1335" s="36"/>
      <c r="Y1335" s="36"/>
      <c r="Z1335" s="36"/>
      <c r="AA1335" s="36"/>
      <c r="AB1335" s="36"/>
      <c r="AC1335" s="36"/>
      <c r="AD1335" s="36"/>
      <c r="AE1335" s="36"/>
      <c r="AT1335" s="19" t="s">
        <v>332</v>
      </c>
      <c r="AU1335" s="19" t="s">
        <v>87</v>
      </c>
    </row>
    <row r="1336" spans="1:65" s="2" customFormat="1" ht="48.75">
      <c r="A1336" s="36"/>
      <c r="B1336" s="37"/>
      <c r="C1336" s="38"/>
      <c r="D1336" s="195" t="s">
        <v>334</v>
      </c>
      <c r="E1336" s="38"/>
      <c r="F1336" s="200" t="s">
        <v>1767</v>
      </c>
      <c r="G1336" s="38"/>
      <c r="H1336" s="38"/>
      <c r="I1336" s="197"/>
      <c r="J1336" s="38"/>
      <c r="K1336" s="38"/>
      <c r="L1336" s="41"/>
      <c r="M1336" s="198"/>
      <c r="N1336" s="199"/>
      <c r="O1336" s="66"/>
      <c r="P1336" s="66"/>
      <c r="Q1336" s="66"/>
      <c r="R1336" s="66"/>
      <c r="S1336" s="66"/>
      <c r="T1336" s="67"/>
      <c r="U1336" s="36"/>
      <c r="V1336" s="36"/>
      <c r="W1336" s="36"/>
      <c r="X1336" s="36"/>
      <c r="Y1336" s="36"/>
      <c r="Z1336" s="36"/>
      <c r="AA1336" s="36"/>
      <c r="AB1336" s="36"/>
      <c r="AC1336" s="36"/>
      <c r="AD1336" s="36"/>
      <c r="AE1336" s="36"/>
      <c r="AT1336" s="19" t="s">
        <v>334</v>
      </c>
      <c r="AU1336" s="19" t="s">
        <v>87</v>
      </c>
    </row>
    <row r="1337" spans="1:65" s="2" customFormat="1" ht="39">
      <c r="A1337" s="36"/>
      <c r="B1337" s="37"/>
      <c r="C1337" s="38"/>
      <c r="D1337" s="195" t="s">
        <v>727</v>
      </c>
      <c r="E1337" s="38"/>
      <c r="F1337" s="200" t="s">
        <v>3291</v>
      </c>
      <c r="G1337" s="38"/>
      <c r="H1337" s="38"/>
      <c r="I1337" s="197"/>
      <c r="J1337" s="38"/>
      <c r="K1337" s="38"/>
      <c r="L1337" s="41"/>
      <c r="M1337" s="198"/>
      <c r="N1337" s="199"/>
      <c r="O1337" s="66"/>
      <c r="P1337" s="66"/>
      <c r="Q1337" s="66"/>
      <c r="R1337" s="66"/>
      <c r="S1337" s="66"/>
      <c r="T1337" s="67"/>
      <c r="U1337" s="36"/>
      <c r="V1337" s="36"/>
      <c r="W1337" s="36"/>
      <c r="X1337" s="36"/>
      <c r="Y1337" s="36"/>
      <c r="Z1337" s="36"/>
      <c r="AA1337" s="36"/>
      <c r="AB1337" s="36"/>
      <c r="AC1337" s="36"/>
      <c r="AD1337" s="36"/>
      <c r="AE1337" s="36"/>
      <c r="AT1337" s="19" t="s">
        <v>727</v>
      </c>
      <c r="AU1337" s="19" t="s">
        <v>87</v>
      </c>
    </row>
    <row r="1338" spans="1:65" s="13" customFormat="1" ht="11.25">
      <c r="B1338" s="201"/>
      <c r="C1338" s="202"/>
      <c r="D1338" s="195" t="s">
        <v>336</v>
      </c>
      <c r="E1338" s="203" t="s">
        <v>19</v>
      </c>
      <c r="F1338" s="204" t="s">
        <v>3292</v>
      </c>
      <c r="G1338" s="202"/>
      <c r="H1338" s="205">
        <v>4.8</v>
      </c>
      <c r="I1338" s="206"/>
      <c r="J1338" s="202"/>
      <c r="K1338" s="202"/>
      <c r="L1338" s="207"/>
      <c r="M1338" s="208"/>
      <c r="N1338" s="209"/>
      <c r="O1338" s="209"/>
      <c r="P1338" s="209"/>
      <c r="Q1338" s="209"/>
      <c r="R1338" s="209"/>
      <c r="S1338" s="209"/>
      <c r="T1338" s="210"/>
      <c r="AT1338" s="211" t="s">
        <v>336</v>
      </c>
      <c r="AU1338" s="211" t="s">
        <v>87</v>
      </c>
      <c r="AV1338" s="13" t="s">
        <v>87</v>
      </c>
      <c r="AW1338" s="13" t="s">
        <v>37</v>
      </c>
      <c r="AX1338" s="13" t="s">
        <v>84</v>
      </c>
      <c r="AY1338" s="211" t="s">
        <v>324</v>
      </c>
    </row>
    <row r="1339" spans="1:65" s="2" customFormat="1" ht="14.45" customHeight="1">
      <c r="A1339" s="36"/>
      <c r="B1339" s="37"/>
      <c r="C1339" s="182" t="s">
        <v>1733</v>
      </c>
      <c r="D1339" s="182" t="s">
        <v>326</v>
      </c>
      <c r="E1339" s="183" t="s">
        <v>3293</v>
      </c>
      <c r="F1339" s="184" t="s">
        <v>3294</v>
      </c>
      <c r="G1339" s="185" t="s">
        <v>190</v>
      </c>
      <c r="H1339" s="186">
        <v>4</v>
      </c>
      <c r="I1339" s="187"/>
      <c r="J1339" s="188">
        <f>ROUND(I1339*H1339,2)</f>
        <v>0</v>
      </c>
      <c r="K1339" s="184" t="s">
        <v>19</v>
      </c>
      <c r="L1339" s="41"/>
      <c r="M1339" s="189" t="s">
        <v>19</v>
      </c>
      <c r="N1339" s="190" t="s">
        <v>47</v>
      </c>
      <c r="O1339" s="66"/>
      <c r="P1339" s="191">
        <f>O1339*H1339</f>
        <v>0</v>
      </c>
      <c r="Q1339" s="191">
        <v>0</v>
      </c>
      <c r="R1339" s="191">
        <f>Q1339*H1339</f>
        <v>0</v>
      </c>
      <c r="S1339" s="191">
        <v>0</v>
      </c>
      <c r="T1339" s="192">
        <f>S1339*H1339</f>
        <v>0</v>
      </c>
      <c r="U1339" s="36"/>
      <c r="V1339" s="36"/>
      <c r="W1339" s="36"/>
      <c r="X1339" s="36"/>
      <c r="Y1339" s="36"/>
      <c r="Z1339" s="36"/>
      <c r="AA1339" s="36"/>
      <c r="AB1339" s="36"/>
      <c r="AC1339" s="36"/>
      <c r="AD1339" s="36"/>
      <c r="AE1339" s="36"/>
      <c r="AR1339" s="193" t="s">
        <v>330</v>
      </c>
      <c r="AT1339" s="193" t="s">
        <v>326</v>
      </c>
      <c r="AU1339" s="193" t="s">
        <v>87</v>
      </c>
      <c r="AY1339" s="19" t="s">
        <v>324</v>
      </c>
      <c r="BE1339" s="194">
        <f>IF(N1339="základní",J1339,0)</f>
        <v>0</v>
      </c>
      <c r="BF1339" s="194">
        <f>IF(N1339="snížená",J1339,0)</f>
        <v>0</v>
      </c>
      <c r="BG1339" s="194">
        <f>IF(N1339="zákl. přenesená",J1339,0)</f>
        <v>0</v>
      </c>
      <c r="BH1339" s="194">
        <f>IF(N1339="sníž. přenesená",J1339,0)</f>
        <v>0</v>
      </c>
      <c r="BI1339" s="194">
        <f>IF(N1339="nulová",J1339,0)</f>
        <v>0</v>
      </c>
      <c r="BJ1339" s="19" t="s">
        <v>84</v>
      </c>
      <c r="BK1339" s="194">
        <f>ROUND(I1339*H1339,2)</f>
        <v>0</v>
      </c>
      <c r="BL1339" s="19" t="s">
        <v>330</v>
      </c>
      <c r="BM1339" s="193" t="s">
        <v>3295</v>
      </c>
    </row>
    <row r="1340" spans="1:65" s="2" customFormat="1" ht="11.25">
      <c r="A1340" s="36"/>
      <c r="B1340" s="37"/>
      <c r="C1340" s="38"/>
      <c r="D1340" s="195" t="s">
        <v>332</v>
      </c>
      <c r="E1340" s="38"/>
      <c r="F1340" s="196" t="s">
        <v>3294</v>
      </c>
      <c r="G1340" s="38"/>
      <c r="H1340" s="38"/>
      <c r="I1340" s="197"/>
      <c r="J1340" s="38"/>
      <c r="K1340" s="38"/>
      <c r="L1340" s="41"/>
      <c r="M1340" s="198"/>
      <c r="N1340" s="199"/>
      <c r="O1340" s="66"/>
      <c r="P1340" s="66"/>
      <c r="Q1340" s="66"/>
      <c r="R1340" s="66"/>
      <c r="S1340" s="66"/>
      <c r="T1340" s="67"/>
      <c r="U1340" s="36"/>
      <c r="V1340" s="36"/>
      <c r="W1340" s="36"/>
      <c r="X1340" s="36"/>
      <c r="Y1340" s="36"/>
      <c r="Z1340" s="36"/>
      <c r="AA1340" s="36"/>
      <c r="AB1340" s="36"/>
      <c r="AC1340" s="36"/>
      <c r="AD1340" s="36"/>
      <c r="AE1340" s="36"/>
      <c r="AT1340" s="19" t="s">
        <v>332</v>
      </c>
      <c r="AU1340" s="19" t="s">
        <v>87</v>
      </c>
    </row>
    <row r="1341" spans="1:65" s="2" customFormat="1" ht="14.45" customHeight="1">
      <c r="A1341" s="36"/>
      <c r="B1341" s="37"/>
      <c r="C1341" s="182" t="s">
        <v>1739</v>
      </c>
      <c r="D1341" s="182" t="s">
        <v>326</v>
      </c>
      <c r="E1341" s="183" t="s">
        <v>3296</v>
      </c>
      <c r="F1341" s="184" t="s">
        <v>3297</v>
      </c>
      <c r="G1341" s="185" t="s">
        <v>135</v>
      </c>
      <c r="H1341" s="186">
        <v>20</v>
      </c>
      <c r="I1341" s="187"/>
      <c r="J1341" s="188">
        <f>ROUND(I1341*H1341,2)</f>
        <v>0</v>
      </c>
      <c r="K1341" s="184" t="s">
        <v>329</v>
      </c>
      <c r="L1341" s="41"/>
      <c r="M1341" s="189" t="s">
        <v>19</v>
      </c>
      <c r="N1341" s="190" t="s">
        <v>47</v>
      </c>
      <c r="O1341" s="66"/>
      <c r="P1341" s="191">
        <f>O1341*H1341</f>
        <v>0</v>
      </c>
      <c r="Q1341" s="191">
        <v>6.0999999999999997E-4</v>
      </c>
      <c r="R1341" s="191">
        <f>Q1341*H1341</f>
        <v>1.2199999999999999E-2</v>
      </c>
      <c r="S1341" s="191">
        <v>0</v>
      </c>
      <c r="T1341" s="192">
        <f>S1341*H1341</f>
        <v>0</v>
      </c>
      <c r="U1341" s="36"/>
      <c r="V1341" s="36"/>
      <c r="W1341" s="36"/>
      <c r="X1341" s="36"/>
      <c r="Y1341" s="36"/>
      <c r="Z1341" s="36"/>
      <c r="AA1341" s="36"/>
      <c r="AB1341" s="36"/>
      <c r="AC1341" s="36"/>
      <c r="AD1341" s="36"/>
      <c r="AE1341" s="36"/>
      <c r="AR1341" s="193" t="s">
        <v>330</v>
      </c>
      <c r="AT1341" s="193" t="s">
        <v>326</v>
      </c>
      <c r="AU1341" s="193" t="s">
        <v>87</v>
      </c>
      <c r="AY1341" s="19" t="s">
        <v>324</v>
      </c>
      <c r="BE1341" s="194">
        <f>IF(N1341="základní",J1341,0)</f>
        <v>0</v>
      </c>
      <c r="BF1341" s="194">
        <f>IF(N1341="snížená",J1341,0)</f>
        <v>0</v>
      </c>
      <c r="BG1341" s="194">
        <f>IF(N1341="zákl. přenesená",J1341,0)</f>
        <v>0</v>
      </c>
      <c r="BH1341" s="194">
        <f>IF(N1341="sníž. přenesená",J1341,0)</f>
        <v>0</v>
      </c>
      <c r="BI1341" s="194">
        <f>IF(N1341="nulová",J1341,0)</f>
        <v>0</v>
      </c>
      <c r="BJ1341" s="19" t="s">
        <v>84</v>
      </c>
      <c r="BK1341" s="194">
        <f>ROUND(I1341*H1341,2)</f>
        <v>0</v>
      </c>
      <c r="BL1341" s="19" t="s">
        <v>330</v>
      </c>
      <c r="BM1341" s="193" t="s">
        <v>3298</v>
      </c>
    </row>
    <row r="1342" spans="1:65" s="2" customFormat="1" ht="11.25">
      <c r="A1342" s="36"/>
      <c r="B1342" s="37"/>
      <c r="C1342" s="38"/>
      <c r="D1342" s="195" t="s">
        <v>332</v>
      </c>
      <c r="E1342" s="38"/>
      <c r="F1342" s="196" t="s">
        <v>3299</v>
      </c>
      <c r="G1342" s="38"/>
      <c r="H1342" s="38"/>
      <c r="I1342" s="197"/>
      <c r="J1342" s="38"/>
      <c r="K1342" s="38"/>
      <c r="L1342" s="41"/>
      <c r="M1342" s="198"/>
      <c r="N1342" s="199"/>
      <c r="O1342" s="66"/>
      <c r="P1342" s="66"/>
      <c r="Q1342" s="66"/>
      <c r="R1342" s="66"/>
      <c r="S1342" s="66"/>
      <c r="T1342" s="67"/>
      <c r="U1342" s="36"/>
      <c r="V1342" s="36"/>
      <c r="W1342" s="36"/>
      <c r="X1342" s="36"/>
      <c r="Y1342" s="36"/>
      <c r="Z1342" s="36"/>
      <c r="AA1342" s="36"/>
      <c r="AB1342" s="36"/>
      <c r="AC1342" s="36"/>
      <c r="AD1342" s="36"/>
      <c r="AE1342" s="36"/>
      <c r="AT1342" s="19" t="s">
        <v>332</v>
      </c>
      <c r="AU1342" s="19" t="s">
        <v>87</v>
      </c>
    </row>
    <row r="1343" spans="1:65" s="2" customFormat="1" ht="58.5">
      <c r="A1343" s="36"/>
      <c r="B1343" s="37"/>
      <c r="C1343" s="38"/>
      <c r="D1343" s="195" t="s">
        <v>334</v>
      </c>
      <c r="E1343" s="38"/>
      <c r="F1343" s="200" t="s">
        <v>3300</v>
      </c>
      <c r="G1343" s="38"/>
      <c r="H1343" s="38"/>
      <c r="I1343" s="197"/>
      <c r="J1343" s="38"/>
      <c r="K1343" s="38"/>
      <c r="L1343" s="41"/>
      <c r="M1343" s="198"/>
      <c r="N1343" s="199"/>
      <c r="O1343" s="66"/>
      <c r="P1343" s="66"/>
      <c r="Q1343" s="66"/>
      <c r="R1343" s="66"/>
      <c r="S1343" s="66"/>
      <c r="T1343" s="67"/>
      <c r="U1343" s="36"/>
      <c r="V1343" s="36"/>
      <c r="W1343" s="36"/>
      <c r="X1343" s="36"/>
      <c r="Y1343" s="36"/>
      <c r="Z1343" s="36"/>
      <c r="AA1343" s="36"/>
      <c r="AB1343" s="36"/>
      <c r="AC1343" s="36"/>
      <c r="AD1343" s="36"/>
      <c r="AE1343" s="36"/>
      <c r="AT1343" s="19" t="s">
        <v>334</v>
      </c>
      <c r="AU1343" s="19" t="s">
        <v>87</v>
      </c>
    </row>
    <row r="1344" spans="1:65" s="2" customFormat="1" ht="29.25">
      <c r="A1344" s="36"/>
      <c r="B1344" s="37"/>
      <c r="C1344" s="38"/>
      <c r="D1344" s="195" t="s">
        <v>727</v>
      </c>
      <c r="E1344" s="38"/>
      <c r="F1344" s="200" t="s">
        <v>3301</v>
      </c>
      <c r="G1344" s="38"/>
      <c r="H1344" s="38"/>
      <c r="I1344" s="197"/>
      <c r="J1344" s="38"/>
      <c r="K1344" s="38"/>
      <c r="L1344" s="41"/>
      <c r="M1344" s="198"/>
      <c r="N1344" s="199"/>
      <c r="O1344" s="66"/>
      <c r="P1344" s="66"/>
      <c r="Q1344" s="66"/>
      <c r="R1344" s="66"/>
      <c r="S1344" s="66"/>
      <c r="T1344" s="67"/>
      <c r="U1344" s="36"/>
      <c r="V1344" s="36"/>
      <c r="W1344" s="36"/>
      <c r="X1344" s="36"/>
      <c r="Y1344" s="36"/>
      <c r="Z1344" s="36"/>
      <c r="AA1344" s="36"/>
      <c r="AB1344" s="36"/>
      <c r="AC1344" s="36"/>
      <c r="AD1344" s="36"/>
      <c r="AE1344" s="36"/>
      <c r="AT1344" s="19" t="s">
        <v>727</v>
      </c>
      <c r="AU1344" s="19" t="s">
        <v>87</v>
      </c>
    </row>
    <row r="1345" spans="1:65" s="13" customFormat="1" ht="11.25">
      <c r="B1345" s="201"/>
      <c r="C1345" s="202"/>
      <c r="D1345" s="195" t="s">
        <v>336</v>
      </c>
      <c r="E1345" s="203" t="s">
        <v>19</v>
      </c>
      <c r="F1345" s="204" t="s">
        <v>3302</v>
      </c>
      <c r="G1345" s="202"/>
      <c r="H1345" s="205">
        <v>10</v>
      </c>
      <c r="I1345" s="206"/>
      <c r="J1345" s="202"/>
      <c r="K1345" s="202"/>
      <c r="L1345" s="207"/>
      <c r="M1345" s="208"/>
      <c r="N1345" s="209"/>
      <c r="O1345" s="209"/>
      <c r="P1345" s="209"/>
      <c r="Q1345" s="209"/>
      <c r="R1345" s="209"/>
      <c r="S1345" s="209"/>
      <c r="T1345" s="210"/>
      <c r="AT1345" s="211" t="s">
        <v>336</v>
      </c>
      <c r="AU1345" s="211" t="s">
        <v>87</v>
      </c>
      <c r="AV1345" s="13" t="s">
        <v>87</v>
      </c>
      <c r="AW1345" s="13" t="s">
        <v>37</v>
      </c>
      <c r="AX1345" s="13" t="s">
        <v>76</v>
      </c>
      <c r="AY1345" s="211" t="s">
        <v>324</v>
      </c>
    </row>
    <row r="1346" spans="1:65" s="13" customFormat="1" ht="11.25">
      <c r="B1346" s="201"/>
      <c r="C1346" s="202"/>
      <c r="D1346" s="195" t="s">
        <v>336</v>
      </c>
      <c r="E1346" s="203" t="s">
        <v>19</v>
      </c>
      <c r="F1346" s="204" t="s">
        <v>3303</v>
      </c>
      <c r="G1346" s="202"/>
      <c r="H1346" s="205">
        <v>10</v>
      </c>
      <c r="I1346" s="206"/>
      <c r="J1346" s="202"/>
      <c r="K1346" s="202"/>
      <c r="L1346" s="207"/>
      <c r="M1346" s="208"/>
      <c r="N1346" s="209"/>
      <c r="O1346" s="209"/>
      <c r="P1346" s="209"/>
      <c r="Q1346" s="209"/>
      <c r="R1346" s="209"/>
      <c r="S1346" s="209"/>
      <c r="T1346" s="210"/>
      <c r="AT1346" s="211" t="s">
        <v>336</v>
      </c>
      <c r="AU1346" s="211" t="s">
        <v>87</v>
      </c>
      <c r="AV1346" s="13" t="s">
        <v>87</v>
      </c>
      <c r="AW1346" s="13" t="s">
        <v>37</v>
      </c>
      <c r="AX1346" s="13" t="s">
        <v>76</v>
      </c>
      <c r="AY1346" s="211" t="s">
        <v>324</v>
      </c>
    </row>
    <row r="1347" spans="1:65" s="14" customFormat="1" ht="11.25">
      <c r="B1347" s="212"/>
      <c r="C1347" s="213"/>
      <c r="D1347" s="195" t="s">
        <v>336</v>
      </c>
      <c r="E1347" s="214" t="s">
        <v>2238</v>
      </c>
      <c r="F1347" s="215" t="s">
        <v>349</v>
      </c>
      <c r="G1347" s="213"/>
      <c r="H1347" s="216">
        <v>20</v>
      </c>
      <c r="I1347" s="217"/>
      <c r="J1347" s="213"/>
      <c r="K1347" s="213"/>
      <c r="L1347" s="218"/>
      <c r="M1347" s="219"/>
      <c r="N1347" s="220"/>
      <c r="O1347" s="220"/>
      <c r="P1347" s="220"/>
      <c r="Q1347" s="220"/>
      <c r="R1347" s="220"/>
      <c r="S1347" s="220"/>
      <c r="T1347" s="221"/>
      <c r="AT1347" s="222" t="s">
        <v>336</v>
      </c>
      <c r="AU1347" s="222" t="s">
        <v>87</v>
      </c>
      <c r="AV1347" s="14" t="s">
        <v>330</v>
      </c>
      <c r="AW1347" s="14" t="s">
        <v>37</v>
      </c>
      <c r="AX1347" s="14" t="s">
        <v>84</v>
      </c>
      <c r="AY1347" s="222" t="s">
        <v>324</v>
      </c>
    </row>
    <row r="1348" spans="1:65" s="2" customFormat="1" ht="14.45" customHeight="1">
      <c r="A1348" s="36"/>
      <c r="B1348" s="37"/>
      <c r="C1348" s="182" t="s">
        <v>1745</v>
      </c>
      <c r="D1348" s="182" t="s">
        <v>326</v>
      </c>
      <c r="E1348" s="183" t="s">
        <v>3304</v>
      </c>
      <c r="F1348" s="184" t="s">
        <v>3305</v>
      </c>
      <c r="G1348" s="185" t="s">
        <v>135</v>
      </c>
      <c r="H1348" s="186">
        <v>20</v>
      </c>
      <c r="I1348" s="187"/>
      <c r="J1348" s="188">
        <f>ROUND(I1348*H1348,2)</f>
        <v>0</v>
      </c>
      <c r="K1348" s="184" t="s">
        <v>329</v>
      </c>
      <c r="L1348" s="41"/>
      <c r="M1348" s="189" t="s">
        <v>19</v>
      </c>
      <c r="N1348" s="190" t="s">
        <v>47</v>
      </c>
      <c r="O1348" s="66"/>
      <c r="P1348" s="191">
        <f>O1348*H1348</f>
        <v>0</v>
      </c>
      <c r="Q1348" s="191">
        <v>0</v>
      </c>
      <c r="R1348" s="191">
        <f>Q1348*H1348</f>
        <v>0</v>
      </c>
      <c r="S1348" s="191">
        <v>0</v>
      </c>
      <c r="T1348" s="192">
        <f>S1348*H1348</f>
        <v>0</v>
      </c>
      <c r="U1348" s="36"/>
      <c r="V1348" s="36"/>
      <c r="W1348" s="36"/>
      <c r="X1348" s="36"/>
      <c r="Y1348" s="36"/>
      <c r="Z1348" s="36"/>
      <c r="AA1348" s="36"/>
      <c r="AB1348" s="36"/>
      <c r="AC1348" s="36"/>
      <c r="AD1348" s="36"/>
      <c r="AE1348" s="36"/>
      <c r="AR1348" s="193" t="s">
        <v>330</v>
      </c>
      <c r="AT1348" s="193" t="s">
        <v>326</v>
      </c>
      <c r="AU1348" s="193" t="s">
        <v>87</v>
      </c>
      <c r="AY1348" s="19" t="s">
        <v>324</v>
      </c>
      <c r="BE1348" s="194">
        <f>IF(N1348="základní",J1348,0)</f>
        <v>0</v>
      </c>
      <c r="BF1348" s="194">
        <f>IF(N1348="snížená",J1348,0)</f>
        <v>0</v>
      </c>
      <c r="BG1348" s="194">
        <f>IF(N1348="zákl. přenesená",J1348,0)</f>
        <v>0</v>
      </c>
      <c r="BH1348" s="194">
        <f>IF(N1348="sníž. přenesená",J1348,0)</f>
        <v>0</v>
      </c>
      <c r="BI1348" s="194">
        <f>IF(N1348="nulová",J1348,0)</f>
        <v>0</v>
      </c>
      <c r="BJ1348" s="19" t="s">
        <v>84</v>
      </c>
      <c r="BK1348" s="194">
        <f>ROUND(I1348*H1348,2)</f>
        <v>0</v>
      </c>
      <c r="BL1348" s="19" t="s">
        <v>330</v>
      </c>
      <c r="BM1348" s="193" t="s">
        <v>3306</v>
      </c>
    </row>
    <row r="1349" spans="1:65" s="2" customFormat="1" ht="11.25">
      <c r="A1349" s="36"/>
      <c r="B1349" s="37"/>
      <c r="C1349" s="38"/>
      <c r="D1349" s="195" t="s">
        <v>332</v>
      </c>
      <c r="E1349" s="38"/>
      <c r="F1349" s="196" t="s">
        <v>3307</v>
      </c>
      <c r="G1349" s="38"/>
      <c r="H1349" s="38"/>
      <c r="I1349" s="197"/>
      <c r="J1349" s="38"/>
      <c r="K1349" s="38"/>
      <c r="L1349" s="41"/>
      <c r="M1349" s="198"/>
      <c r="N1349" s="199"/>
      <c r="O1349" s="66"/>
      <c r="P1349" s="66"/>
      <c r="Q1349" s="66"/>
      <c r="R1349" s="66"/>
      <c r="S1349" s="66"/>
      <c r="T1349" s="67"/>
      <c r="U1349" s="36"/>
      <c r="V1349" s="36"/>
      <c r="W1349" s="36"/>
      <c r="X1349" s="36"/>
      <c r="Y1349" s="36"/>
      <c r="Z1349" s="36"/>
      <c r="AA1349" s="36"/>
      <c r="AB1349" s="36"/>
      <c r="AC1349" s="36"/>
      <c r="AD1349" s="36"/>
      <c r="AE1349" s="36"/>
      <c r="AT1349" s="19" t="s">
        <v>332</v>
      </c>
      <c r="AU1349" s="19" t="s">
        <v>87</v>
      </c>
    </row>
    <row r="1350" spans="1:65" s="2" customFormat="1" ht="58.5">
      <c r="A1350" s="36"/>
      <c r="B1350" s="37"/>
      <c r="C1350" s="38"/>
      <c r="D1350" s="195" t="s">
        <v>334</v>
      </c>
      <c r="E1350" s="38"/>
      <c r="F1350" s="200" t="s">
        <v>3300</v>
      </c>
      <c r="G1350" s="38"/>
      <c r="H1350" s="38"/>
      <c r="I1350" s="197"/>
      <c r="J1350" s="38"/>
      <c r="K1350" s="38"/>
      <c r="L1350" s="41"/>
      <c r="M1350" s="198"/>
      <c r="N1350" s="199"/>
      <c r="O1350" s="66"/>
      <c r="P1350" s="66"/>
      <c r="Q1350" s="66"/>
      <c r="R1350" s="66"/>
      <c r="S1350" s="66"/>
      <c r="T1350" s="67"/>
      <c r="U1350" s="36"/>
      <c r="V1350" s="36"/>
      <c r="W1350" s="36"/>
      <c r="X1350" s="36"/>
      <c r="Y1350" s="36"/>
      <c r="Z1350" s="36"/>
      <c r="AA1350" s="36"/>
      <c r="AB1350" s="36"/>
      <c r="AC1350" s="36"/>
      <c r="AD1350" s="36"/>
      <c r="AE1350" s="36"/>
      <c r="AT1350" s="19" t="s">
        <v>334</v>
      </c>
      <c r="AU1350" s="19" t="s">
        <v>87</v>
      </c>
    </row>
    <row r="1351" spans="1:65" s="13" customFormat="1" ht="11.25">
      <c r="B1351" s="201"/>
      <c r="C1351" s="202"/>
      <c r="D1351" s="195" t="s">
        <v>336</v>
      </c>
      <c r="E1351" s="203" t="s">
        <v>19</v>
      </c>
      <c r="F1351" s="204" t="s">
        <v>2238</v>
      </c>
      <c r="G1351" s="202"/>
      <c r="H1351" s="205">
        <v>20</v>
      </c>
      <c r="I1351" s="206"/>
      <c r="J1351" s="202"/>
      <c r="K1351" s="202"/>
      <c r="L1351" s="207"/>
      <c r="M1351" s="208"/>
      <c r="N1351" s="209"/>
      <c r="O1351" s="209"/>
      <c r="P1351" s="209"/>
      <c r="Q1351" s="209"/>
      <c r="R1351" s="209"/>
      <c r="S1351" s="209"/>
      <c r="T1351" s="210"/>
      <c r="AT1351" s="211" t="s">
        <v>336</v>
      </c>
      <c r="AU1351" s="211" t="s">
        <v>87</v>
      </c>
      <c r="AV1351" s="13" t="s">
        <v>87</v>
      </c>
      <c r="AW1351" s="13" t="s">
        <v>37</v>
      </c>
      <c r="AX1351" s="13" t="s">
        <v>84</v>
      </c>
      <c r="AY1351" s="211" t="s">
        <v>324</v>
      </c>
    </row>
    <row r="1352" spans="1:65" s="2" customFormat="1" ht="24.2" customHeight="1">
      <c r="A1352" s="36"/>
      <c r="B1352" s="37"/>
      <c r="C1352" s="182" t="s">
        <v>1754</v>
      </c>
      <c r="D1352" s="182" t="s">
        <v>326</v>
      </c>
      <c r="E1352" s="183" t="s">
        <v>3308</v>
      </c>
      <c r="F1352" s="184" t="s">
        <v>3309</v>
      </c>
      <c r="G1352" s="185" t="s">
        <v>1530</v>
      </c>
      <c r="H1352" s="186">
        <v>1</v>
      </c>
      <c r="I1352" s="187"/>
      <c r="J1352" s="188">
        <f>ROUND(I1352*H1352,2)</f>
        <v>0</v>
      </c>
      <c r="K1352" s="184" t="s">
        <v>19</v>
      </c>
      <c r="L1352" s="41"/>
      <c r="M1352" s="189" t="s">
        <v>19</v>
      </c>
      <c r="N1352" s="190" t="s">
        <v>47</v>
      </c>
      <c r="O1352" s="66"/>
      <c r="P1352" s="191">
        <f>O1352*H1352</f>
        <v>0</v>
      </c>
      <c r="Q1352" s="191">
        <v>0</v>
      </c>
      <c r="R1352" s="191">
        <f>Q1352*H1352</f>
        <v>0</v>
      </c>
      <c r="S1352" s="191">
        <v>0</v>
      </c>
      <c r="T1352" s="192">
        <f>S1352*H1352</f>
        <v>0</v>
      </c>
      <c r="U1352" s="36"/>
      <c r="V1352" s="36"/>
      <c r="W1352" s="36"/>
      <c r="X1352" s="36"/>
      <c r="Y1352" s="36"/>
      <c r="Z1352" s="36"/>
      <c r="AA1352" s="36"/>
      <c r="AB1352" s="36"/>
      <c r="AC1352" s="36"/>
      <c r="AD1352" s="36"/>
      <c r="AE1352" s="36"/>
      <c r="AR1352" s="193" t="s">
        <v>330</v>
      </c>
      <c r="AT1352" s="193" t="s">
        <v>326</v>
      </c>
      <c r="AU1352" s="193" t="s">
        <v>87</v>
      </c>
      <c r="AY1352" s="19" t="s">
        <v>324</v>
      </c>
      <c r="BE1352" s="194">
        <f>IF(N1352="základní",J1352,0)</f>
        <v>0</v>
      </c>
      <c r="BF1352" s="194">
        <f>IF(N1352="snížená",J1352,0)</f>
        <v>0</v>
      </c>
      <c r="BG1352" s="194">
        <f>IF(N1352="zákl. přenesená",J1352,0)</f>
        <v>0</v>
      </c>
      <c r="BH1352" s="194">
        <f>IF(N1352="sníž. přenesená",J1352,0)</f>
        <v>0</v>
      </c>
      <c r="BI1352" s="194">
        <f>IF(N1352="nulová",J1352,0)</f>
        <v>0</v>
      </c>
      <c r="BJ1352" s="19" t="s">
        <v>84</v>
      </c>
      <c r="BK1352" s="194">
        <f>ROUND(I1352*H1352,2)</f>
        <v>0</v>
      </c>
      <c r="BL1352" s="19" t="s">
        <v>330</v>
      </c>
      <c r="BM1352" s="193" t="s">
        <v>3310</v>
      </c>
    </row>
    <row r="1353" spans="1:65" s="2" customFormat="1" ht="19.5">
      <c r="A1353" s="36"/>
      <c r="B1353" s="37"/>
      <c r="C1353" s="38"/>
      <c r="D1353" s="195" t="s">
        <v>332</v>
      </c>
      <c r="E1353" s="38"/>
      <c r="F1353" s="196" t="s">
        <v>3309</v>
      </c>
      <c r="G1353" s="38"/>
      <c r="H1353" s="38"/>
      <c r="I1353" s="197"/>
      <c r="J1353" s="38"/>
      <c r="K1353" s="38"/>
      <c r="L1353" s="41"/>
      <c r="M1353" s="198"/>
      <c r="N1353" s="199"/>
      <c r="O1353" s="66"/>
      <c r="P1353" s="66"/>
      <c r="Q1353" s="66"/>
      <c r="R1353" s="66"/>
      <c r="S1353" s="66"/>
      <c r="T1353" s="67"/>
      <c r="U1353" s="36"/>
      <c r="V1353" s="36"/>
      <c r="W1353" s="36"/>
      <c r="X1353" s="36"/>
      <c r="Y1353" s="36"/>
      <c r="Z1353" s="36"/>
      <c r="AA1353" s="36"/>
      <c r="AB1353" s="36"/>
      <c r="AC1353" s="36"/>
      <c r="AD1353" s="36"/>
      <c r="AE1353" s="36"/>
      <c r="AT1353" s="19" t="s">
        <v>332</v>
      </c>
      <c r="AU1353" s="19" t="s">
        <v>87</v>
      </c>
    </row>
    <row r="1354" spans="1:65" s="2" customFormat="1" ht="14.45" customHeight="1">
      <c r="A1354" s="36"/>
      <c r="B1354" s="37"/>
      <c r="C1354" s="182" t="s">
        <v>1762</v>
      </c>
      <c r="D1354" s="182" t="s">
        <v>326</v>
      </c>
      <c r="E1354" s="183" t="s">
        <v>3311</v>
      </c>
      <c r="F1354" s="184" t="s">
        <v>3312</v>
      </c>
      <c r="G1354" s="185" t="s">
        <v>186</v>
      </c>
      <c r="H1354" s="186">
        <v>80.66</v>
      </c>
      <c r="I1354" s="187"/>
      <c r="J1354" s="188">
        <f>ROUND(I1354*H1354,2)</f>
        <v>0</v>
      </c>
      <c r="K1354" s="184" t="s">
        <v>329</v>
      </c>
      <c r="L1354" s="41"/>
      <c r="M1354" s="189" t="s">
        <v>19</v>
      </c>
      <c r="N1354" s="190" t="s">
        <v>47</v>
      </c>
      <c r="O1354" s="66"/>
      <c r="P1354" s="191">
        <f>O1354*H1354</f>
        <v>0</v>
      </c>
      <c r="Q1354" s="191">
        <v>1.0399999999999999E-3</v>
      </c>
      <c r="R1354" s="191">
        <f>Q1354*H1354</f>
        <v>8.3886399999999986E-2</v>
      </c>
      <c r="S1354" s="191">
        <v>2E-3</v>
      </c>
      <c r="T1354" s="192">
        <f>S1354*H1354</f>
        <v>0.16131999999999999</v>
      </c>
      <c r="U1354" s="36"/>
      <c r="V1354" s="36"/>
      <c r="W1354" s="36"/>
      <c r="X1354" s="36"/>
      <c r="Y1354" s="36"/>
      <c r="Z1354" s="36"/>
      <c r="AA1354" s="36"/>
      <c r="AB1354" s="36"/>
      <c r="AC1354" s="36"/>
      <c r="AD1354" s="36"/>
      <c r="AE1354" s="36"/>
      <c r="AR1354" s="193" t="s">
        <v>330</v>
      </c>
      <c r="AT1354" s="193" t="s">
        <v>326</v>
      </c>
      <c r="AU1354" s="193" t="s">
        <v>87</v>
      </c>
      <c r="AY1354" s="19" t="s">
        <v>324</v>
      </c>
      <c r="BE1354" s="194">
        <f>IF(N1354="základní",J1354,0)</f>
        <v>0</v>
      </c>
      <c r="BF1354" s="194">
        <f>IF(N1354="snížená",J1354,0)</f>
        <v>0</v>
      </c>
      <c r="BG1354" s="194">
        <f>IF(N1354="zákl. přenesená",J1354,0)</f>
        <v>0</v>
      </c>
      <c r="BH1354" s="194">
        <f>IF(N1354="sníž. přenesená",J1354,0)</f>
        <v>0</v>
      </c>
      <c r="BI1354" s="194">
        <f>IF(N1354="nulová",J1354,0)</f>
        <v>0</v>
      </c>
      <c r="BJ1354" s="19" t="s">
        <v>84</v>
      </c>
      <c r="BK1354" s="194">
        <f>ROUND(I1354*H1354,2)</f>
        <v>0</v>
      </c>
      <c r="BL1354" s="19" t="s">
        <v>330</v>
      </c>
      <c r="BM1354" s="193" t="s">
        <v>3313</v>
      </c>
    </row>
    <row r="1355" spans="1:65" s="2" customFormat="1" ht="11.25">
      <c r="A1355" s="36"/>
      <c r="B1355" s="37"/>
      <c r="C1355" s="38"/>
      <c r="D1355" s="195" t="s">
        <v>332</v>
      </c>
      <c r="E1355" s="38"/>
      <c r="F1355" s="196" t="s">
        <v>3314</v>
      </c>
      <c r="G1355" s="38"/>
      <c r="H1355" s="38"/>
      <c r="I1355" s="197"/>
      <c r="J1355" s="38"/>
      <c r="K1355" s="38"/>
      <c r="L1355" s="41"/>
      <c r="M1355" s="198"/>
      <c r="N1355" s="199"/>
      <c r="O1355" s="66"/>
      <c r="P1355" s="66"/>
      <c r="Q1355" s="66"/>
      <c r="R1355" s="66"/>
      <c r="S1355" s="66"/>
      <c r="T1355" s="67"/>
      <c r="U1355" s="36"/>
      <c r="V1355" s="36"/>
      <c r="W1355" s="36"/>
      <c r="X1355" s="36"/>
      <c r="Y1355" s="36"/>
      <c r="Z1355" s="36"/>
      <c r="AA1355" s="36"/>
      <c r="AB1355" s="36"/>
      <c r="AC1355" s="36"/>
      <c r="AD1355" s="36"/>
      <c r="AE1355" s="36"/>
      <c r="AT1355" s="19" t="s">
        <v>332</v>
      </c>
      <c r="AU1355" s="19" t="s">
        <v>87</v>
      </c>
    </row>
    <row r="1356" spans="1:65" s="2" customFormat="1" ht="78">
      <c r="A1356" s="36"/>
      <c r="B1356" s="37"/>
      <c r="C1356" s="38"/>
      <c r="D1356" s="195" t="s">
        <v>334</v>
      </c>
      <c r="E1356" s="38"/>
      <c r="F1356" s="200" t="s">
        <v>1814</v>
      </c>
      <c r="G1356" s="38"/>
      <c r="H1356" s="38"/>
      <c r="I1356" s="197"/>
      <c r="J1356" s="38"/>
      <c r="K1356" s="38"/>
      <c r="L1356" s="41"/>
      <c r="M1356" s="198"/>
      <c r="N1356" s="199"/>
      <c r="O1356" s="66"/>
      <c r="P1356" s="66"/>
      <c r="Q1356" s="66"/>
      <c r="R1356" s="66"/>
      <c r="S1356" s="66"/>
      <c r="T1356" s="67"/>
      <c r="U1356" s="36"/>
      <c r="V1356" s="36"/>
      <c r="W1356" s="36"/>
      <c r="X1356" s="36"/>
      <c r="Y1356" s="36"/>
      <c r="Z1356" s="36"/>
      <c r="AA1356" s="36"/>
      <c r="AB1356" s="36"/>
      <c r="AC1356" s="36"/>
      <c r="AD1356" s="36"/>
      <c r="AE1356" s="36"/>
      <c r="AT1356" s="19" t="s">
        <v>334</v>
      </c>
      <c r="AU1356" s="19" t="s">
        <v>87</v>
      </c>
    </row>
    <row r="1357" spans="1:65" s="15" customFormat="1" ht="11.25">
      <c r="B1357" s="223"/>
      <c r="C1357" s="224"/>
      <c r="D1357" s="195" t="s">
        <v>336</v>
      </c>
      <c r="E1357" s="225" t="s">
        <v>19</v>
      </c>
      <c r="F1357" s="226" t="s">
        <v>3315</v>
      </c>
      <c r="G1357" s="224"/>
      <c r="H1357" s="225" t="s">
        <v>19</v>
      </c>
      <c r="I1357" s="227"/>
      <c r="J1357" s="224"/>
      <c r="K1357" s="224"/>
      <c r="L1357" s="228"/>
      <c r="M1357" s="229"/>
      <c r="N1357" s="230"/>
      <c r="O1357" s="230"/>
      <c r="P1357" s="230"/>
      <c r="Q1357" s="230"/>
      <c r="R1357" s="230"/>
      <c r="S1357" s="230"/>
      <c r="T1357" s="231"/>
      <c r="AT1357" s="232" t="s">
        <v>336</v>
      </c>
      <c r="AU1357" s="232" t="s">
        <v>87</v>
      </c>
      <c r="AV1357" s="15" t="s">
        <v>84</v>
      </c>
      <c r="AW1357" s="15" t="s">
        <v>37</v>
      </c>
      <c r="AX1357" s="15" t="s">
        <v>76</v>
      </c>
      <c r="AY1357" s="232" t="s">
        <v>324</v>
      </c>
    </row>
    <row r="1358" spans="1:65" s="15" customFormat="1" ht="11.25">
      <c r="B1358" s="223"/>
      <c r="C1358" s="224"/>
      <c r="D1358" s="195" t="s">
        <v>336</v>
      </c>
      <c r="E1358" s="225" t="s">
        <v>19</v>
      </c>
      <c r="F1358" s="226" t="s">
        <v>3316</v>
      </c>
      <c r="G1358" s="224"/>
      <c r="H1358" s="225" t="s">
        <v>19</v>
      </c>
      <c r="I1358" s="227"/>
      <c r="J1358" s="224"/>
      <c r="K1358" s="224"/>
      <c r="L1358" s="228"/>
      <c r="M1358" s="229"/>
      <c r="N1358" s="230"/>
      <c r="O1358" s="230"/>
      <c r="P1358" s="230"/>
      <c r="Q1358" s="230"/>
      <c r="R1358" s="230"/>
      <c r="S1358" s="230"/>
      <c r="T1358" s="231"/>
      <c r="AT1358" s="232" t="s">
        <v>336</v>
      </c>
      <c r="AU1358" s="232" t="s">
        <v>87</v>
      </c>
      <c r="AV1358" s="15" t="s">
        <v>84</v>
      </c>
      <c r="AW1358" s="15" t="s">
        <v>37</v>
      </c>
      <c r="AX1358" s="15" t="s">
        <v>76</v>
      </c>
      <c r="AY1358" s="232" t="s">
        <v>324</v>
      </c>
    </row>
    <row r="1359" spans="1:65" s="15" customFormat="1" ht="11.25">
      <c r="B1359" s="223"/>
      <c r="C1359" s="224"/>
      <c r="D1359" s="195" t="s">
        <v>336</v>
      </c>
      <c r="E1359" s="225" t="s">
        <v>19</v>
      </c>
      <c r="F1359" s="226" t="s">
        <v>3317</v>
      </c>
      <c r="G1359" s="224"/>
      <c r="H1359" s="225" t="s">
        <v>19</v>
      </c>
      <c r="I1359" s="227"/>
      <c r="J1359" s="224"/>
      <c r="K1359" s="224"/>
      <c r="L1359" s="228"/>
      <c r="M1359" s="229"/>
      <c r="N1359" s="230"/>
      <c r="O1359" s="230"/>
      <c r="P1359" s="230"/>
      <c r="Q1359" s="230"/>
      <c r="R1359" s="230"/>
      <c r="S1359" s="230"/>
      <c r="T1359" s="231"/>
      <c r="AT1359" s="232" t="s">
        <v>336</v>
      </c>
      <c r="AU1359" s="232" t="s">
        <v>87</v>
      </c>
      <c r="AV1359" s="15" t="s">
        <v>84</v>
      </c>
      <c r="AW1359" s="15" t="s">
        <v>37</v>
      </c>
      <c r="AX1359" s="15" t="s">
        <v>76</v>
      </c>
      <c r="AY1359" s="232" t="s">
        <v>324</v>
      </c>
    </row>
    <row r="1360" spans="1:65" s="13" customFormat="1" ht="11.25">
      <c r="B1360" s="201"/>
      <c r="C1360" s="202"/>
      <c r="D1360" s="195" t="s">
        <v>336</v>
      </c>
      <c r="E1360" s="203" t="s">
        <v>19</v>
      </c>
      <c r="F1360" s="204" t="s">
        <v>3318</v>
      </c>
      <c r="G1360" s="202"/>
      <c r="H1360" s="205">
        <v>80.66</v>
      </c>
      <c r="I1360" s="206"/>
      <c r="J1360" s="202"/>
      <c r="K1360" s="202"/>
      <c r="L1360" s="207"/>
      <c r="M1360" s="208"/>
      <c r="N1360" s="209"/>
      <c r="O1360" s="209"/>
      <c r="P1360" s="209"/>
      <c r="Q1360" s="209"/>
      <c r="R1360" s="209"/>
      <c r="S1360" s="209"/>
      <c r="T1360" s="210"/>
      <c r="AT1360" s="211" t="s">
        <v>336</v>
      </c>
      <c r="AU1360" s="211" t="s">
        <v>87</v>
      </c>
      <c r="AV1360" s="13" t="s">
        <v>87</v>
      </c>
      <c r="AW1360" s="13" t="s">
        <v>37</v>
      </c>
      <c r="AX1360" s="13" t="s">
        <v>84</v>
      </c>
      <c r="AY1360" s="211" t="s">
        <v>324</v>
      </c>
    </row>
    <row r="1361" spans="1:65" s="2" customFormat="1" ht="14.45" customHeight="1">
      <c r="A1361" s="36"/>
      <c r="B1361" s="37"/>
      <c r="C1361" s="244" t="s">
        <v>1769</v>
      </c>
      <c r="D1361" s="244" t="s">
        <v>588</v>
      </c>
      <c r="E1361" s="245" t="s">
        <v>3319</v>
      </c>
      <c r="F1361" s="246" t="s">
        <v>3320</v>
      </c>
      <c r="G1361" s="247" t="s">
        <v>157</v>
      </c>
      <c r="H1361" s="248">
        <v>0.32600000000000001</v>
      </c>
      <c r="I1361" s="249"/>
      <c r="J1361" s="250">
        <f>ROUND(I1361*H1361,2)</f>
        <v>0</v>
      </c>
      <c r="K1361" s="246" t="s">
        <v>329</v>
      </c>
      <c r="L1361" s="251"/>
      <c r="M1361" s="252" t="s">
        <v>19</v>
      </c>
      <c r="N1361" s="253" t="s">
        <v>47</v>
      </c>
      <c r="O1361" s="66"/>
      <c r="P1361" s="191">
        <f>O1361*H1361</f>
        <v>0</v>
      </c>
      <c r="Q1361" s="191">
        <v>1</v>
      </c>
      <c r="R1361" s="191">
        <f>Q1361*H1361</f>
        <v>0.32600000000000001</v>
      </c>
      <c r="S1361" s="191">
        <v>0</v>
      </c>
      <c r="T1361" s="192">
        <f>S1361*H1361</f>
        <v>0</v>
      </c>
      <c r="U1361" s="36"/>
      <c r="V1361" s="36"/>
      <c r="W1361" s="36"/>
      <c r="X1361" s="36"/>
      <c r="Y1361" s="36"/>
      <c r="Z1361" s="36"/>
      <c r="AA1361" s="36"/>
      <c r="AB1361" s="36"/>
      <c r="AC1361" s="36"/>
      <c r="AD1361" s="36"/>
      <c r="AE1361" s="36"/>
      <c r="AR1361" s="193" t="s">
        <v>378</v>
      </c>
      <c r="AT1361" s="193" t="s">
        <v>588</v>
      </c>
      <c r="AU1361" s="193" t="s">
        <v>87</v>
      </c>
      <c r="AY1361" s="19" t="s">
        <v>324</v>
      </c>
      <c r="BE1361" s="194">
        <f>IF(N1361="základní",J1361,0)</f>
        <v>0</v>
      </c>
      <c r="BF1361" s="194">
        <f>IF(N1361="snížená",J1361,0)</f>
        <v>0</v>
      </c>
      <c r="BG1361" s="194">
        <f>IF(N1361="zákl. přenesená",J1361,0)</f>
        <v>0</v>
      </c>
      <c r="BH1361" s="194">
        <f>IF(N1361="sníž. přenesená",J1361,0)</f>
        <v>0</v>
      </c>
      <c r="BI1361" s="194">
        <f>IF(N1361="nulová",J1361,0)</f>
        <v>0</v>
      </c>
      <c r="BJ1361" s="19" t="s">
        <v>84</v>
      </c>
      <c r="BK1361" s="194">
        <f>ROUND(I1361*H1361,2)</f>
        <v>0</v>
      </c>
      <c r="BL1361" s="19" t="s">
        <v>330</v>
      </c>
      <c r="BM1361" s="193" t="s">
        <v>3321</v>
      </c>
    </row>
    <row r="1362" spans="1:65" s="2" customFormat="1" ht="11.25">
      <c r="A1362" s="36"/>
      <c r="B1362" s="37"/>
      <c r="C1362" s="38"/>
      <c r="D1362" s="195" t="s">
        <v>332</v>
      </c>
      <c r="E1362" s="38"/>
      <c r="F1362" s="196" t="s">
        <v>3320</v>
      </c>
      <c r="G1362" s="38"/>
      <c r="H1362" s="38"/>
      <c r="I1362" s="197"/>
      <c r="J1362" s="38"/>
      <c r="K1362" s="38"/>
      <c r="L1362" s="41"/>
      <c r="M1362" s="198"/>
      <c r="N1362" s="199"/>
      <c r="O1362" s="66"/>
      <c r="P1362" s="66"/>
      <c r="Q1362" s="66"/>
      <c r="R1362" s="66"/>
      <c r="S1362" s="66"/>
      <c r="T1362" s="67"/>
      <c r="U1362" s="36"/>
      <c r="V1362" s="36"/>
      <c r="W1362" s="36"/>
      <c r="X1362" s="36"/>
      <c r="Y1362" s="36"/>
      <c r="Z1362" s="36"/>
      <c r="AA1362" s="36"/>
      <c r="AB1362" s="36"/>
      <c r="AC1362" s="36"/>
      <c r="AD1362" s="36"/>
      <c r="AE1362" s="36"/>
      <c r="AT1362" s="19" t="s">
        <v>332</v>
      </c>
      <c r="AU1362" s="19" t="s">
        <v>87</v>
      </c>
    </row>
    <row r="1363" spans="1:65" s="15" customFormat="1" ht="11.25">
      <c r="B1363" s="223"/>
      <c r="C1363" s="224"/>
      <c r="D1363" s="195" t="s">
        <v>336</v>
      </c>
      <c r="E1363" s="225" t="s">
        <v>19</v>
      </c>
      <c r="F1363" s="226" t="s">
        <v>3315</v>
      </c>
      <c r="G1363" s="224"/>
      <c r="H1363" s="225" t="s">
        <v>19</v>
      </c>
      <c r="I1363" s="227"/>
      <c r="J1363" s="224"/>
      <c r="K1363" s="224"/>
      <c r="L1363" s="228"/>
      <c r="M1363" s="229"/>
      <c r="N1363" s="230"/>
      <c r="O1363" s="230"/>
      <c r="P1363" s="230"/>
      <c r="Q1363" s="230"/>
      <c r="R1363" s="230"/>
      <c r="S1363" s="230"/>
      <c r="T1363" s="231"/>
      <c r="AT1363" s="232" t="s">
        <v>336</v>
      </c>
      <c r="AU1363" s="232" t="s">
        <v>87</v>
      </c>
      <c r="AV1363" s="15" t="s">
        <v>84</v>
      </c>
      <c r="AW1363" s="15" t="s">
        <v>37</v>
      </c>
      <c r="AX1363" s="15" t="s">
        <v>76</v>
      </c>
      <c r="AY1363" s="232" t="s">
        <v>324</v>
      </c>
    </row>
    <row r="1364" spans="1:65" s="15" customFormat="1" ht="11.25">
      <c r="B1364" s="223"/>
      <c r="C1364" s="224"/>
      <c r="D1364" s="195" t="s">
        <v>336</v>
      </c>
      <c r="E1364" s="225" t="s">
        <v>19</v>
      </c>
      <c r="F1364" s="226" t="s">
        <v>3316</v>
      </c>
      <c r="G1364" s="224"/>
      <c r="H1364" s="225" t="s">
        <v>19</v>
      </c>
      <c r="I1364" s="227"/>
      <c r="J1364" s="224"/>
      <c r="K1364" s="224"/>
      <c r="L1364" s="228"/>
      <c r="M1364" s="229"/>
      <c r="N1364" s="230"/>
      <c r="O1364" s="230"/>
      <c r="P1364" s="230"/>
      <c r="Q1364" s="230"/>
      <c r="R1364" s="230"/>
      <c r="S1364" s="230"/>
      <c r="T1364" s="231"/>
      <c r="AT1364" s="232" t="s">
        <v>336</v>
      </c>
      <c r="AU1364" s="232" t="s">
        <v>87</v>
      </c>
      <c r="AV1364" s="15" t="s">
        <v>84</v>
      </c>
      <c r="AW1364" s="15" t="s">
        <v>37</v>
      </c>
      <c r="AX1364" s="15" t="s">
        <v>76</v>
      </c>
      <c r="AY1364" s="232" t="s">
        <v>324</v>
      </c>
    </row>
    <row r="1365" spans="1:65" s="15" customFormat="1" ht="11.25">
      <c r="B1365" s="223"/>
      <c r="C1365" s="224"/>
      <c r="D1365" s="195" t="s">
        <v>336</v>
      </c>
      <c r="E1365" s="225" t="s">
        <v>19</v>
      </c>
      <c r="F1365" s="226" t="s">
        <v>3317</v>
      </c>
      <c r="G1365" s="224"/>
      <c r="H1365" s="225" t="s">
        <v>19</v>
      </c>
      <c r="I1365" s="227"/>
      <c r="J1365" s="224"/>
      <c r="K1365" s="224"/>
      <c r="L1365" s="228"/>
      <c r="M1365" s="229"/>
      <c r="N1365" s="230"/>
      <c r="O1365" s="230"/>
      <c r="P1365" s="230"/>
      <c r="Q1365" s="230"/>
      <c r="R1365" s="230"/>
      <c r="S1365" s="230"/>
      <c r="T1365" s="231"/>
      <c r="AT1365" s="232" t="s">
        <v>336</v>
      </c>
      <c r="AU1365" s="232" t="s">
        <v>87</v>
      </c>
      <c r="AV1365" s="15" t="s">
        <v>84</v>
      </c>
      <c r="AW1365" s="15" t="s">
        <v>37</v>
      </c>
      <c r="AX1365" s="15" t="s">
        <v>76</v>
      </c>
      <c r="AY1365" s="232" t="s">
        <v>324</v>
      </c>
    </row>
    <row r="1366" spans="1:65" s="13" customFormat="1" ht="11.25">
      <c r="B1366" s="201"/>
      <c r="C1366" s="202"/>
      <c r="D1366" s="195" t="s">
        <v>336</v>
      </c>
      <c r="E1366" s="203" t="s">
        <v>19</v>
      </c>
      <c r="F1366" s="204" t="s">
        <v>3322</v>
      </c>
      <c r="G1366" s="202"/>
      <c r="H1366" s="205">
        <v>0.32600000000000001</v>
      </c>
      <c r="I1366" s="206"/>
      <c r="J1366" s="202"/>
      <c r="K1366" s="202"/>
      <c r="L1366" s="207"/>
      <c r="M1366" s="208"/>
      <c r="N1366" s="209"/>
      <c r="O1366" s="209"/>
      <c r="P1366" s="209"/>
      <c r="Q1366" s="209"/>
      <c r="R1366" s="209"/>
      <c r="S1366" s="209"/>
      <c r="T1366" s="210"/>
      <c r="AT1366" s="211" t="s">
        <v>336</v>
      </c>
      <c r="AU1366" s="211" t="s">
        <v>87</v>
      </c>
      <c r="AV1366" s="13" t="s">
        <v>87</v>
      </c>
      <c r="AW1366" s="13" t="s">
        <v>37</v>
      </c>
      <c r="AX1366" s="13" t="s">
        <v>84</v>
      </c>
      <c r="AY1366" s="211" t="s">
        <v>324</v>
      </c>
    </row>
    <row r="1367" spans="1:65" s="2" customFormat="1" ht="14.45" customHeight="1">
      <c r="A1367" s="36"/>
      <c r="B1367" s="37"/>
      <c r="C1367" s="182" t="s">
        <v>1776</v>
      </c>
      <c r="D1367" s="182" t="s">
        <v>326</v>
      </c>
      <c r="E1367" s="183" t="s">
        <v>3323</v>
      </c>
      <c r="F1367" s="184" t="s">
        <v>3324</v>
      </c>
      <c r="G1367" s="185" t="s">
        <v>152</v>
      </c>
      <c r="H1367" s="186">
        <v>514.56299999999999</v>
      </c>
      <c r="I1367" s="187"/>
      <c r="J1367" s="188">
        <f>ROUND(I1367*H1367,2)</f>
        <v>0</v>
      </c>
      <c r="K1367" s="184" t="s">
        <v>19</v>
      </c>
      <c r="L1367" s="41"/>
      <c r="M1367" s="189" t="s">
        <v>19</v>
      </c>
      <c r="N1367" s="190" t="s">
        <v>47</v>
      </c>
      <c r="O1367" s="66"/>
      <c r="P1367" s="191">
        <f>O1367*H1367</f>
        <v>0</v>
      </c>
      <c r="Q1367" s="191">
        <v>0</v>
      </c>
      <c r="R1367" s="191">
        <f>Q1367*H1367</f>
        <v>0</v>
      </c>
      <c r="S1367" s="191">
        <v>2.4470000000000001</v>
      </c>
      <c r="T1367" s="192">
        <f>S1367*H1367</f>
        <v>1259.135661</v>
      </c>
      <c r="U1367" s="36"/>
      <c r="V1367" s="36"/>
      <c r="W1367" s="36"/>
      <c r="X1367" s="36"/>
      <c r="Y1367" s="36"/>
      <c r="Z1367" s="36"/>
      <c r="AA1367" s="36"/>
      <c r="AB1367" s="36"/>
      <c r="AC1367" s="36"/>
      <c r="AD1367" s="36"/>
      <c r="AE1367" s="36"/>
      <c r="AR1367" s="193" t="s">
        <v>330</v>
      </c>
      <c r="AT1367" s="193" t="s">
        <v>326</v>
      </c>
      <c r="AU1367" s="193" t="s">
        <v>87</v>
      </c>
      <c r="AY1367" s="19" t="s">
        <v>324</v>
      </c>
      <c r="BE1367" s="194">
        <f>IF(N1367="základní",J1367,0)</f>
        <v>0</v>
      </c>
      <c r="BF1367" s="194">
        <f>IF(N1367="snížená",J1367,0)</f>
        <v>0</v>
      </c>
      <c r="BG1367" s="194">
        <f>IF(N1367="zákl. přenesená",J1367,0)</f>
        <v>0</v>
      </c>
      <c r="BH1367" s="194">
        <f>IF(N1367="sníž. přenesená",J1367,0)</f>
        <v>0</v>
      </c>
      <c r="BI1367" s="194">
        <f>IF(N1367="nulová",J1367,0)</f>
        <v>0</v>
      </c>
      <c r="BJ1367" s="19" t="s">
        <v>84</v>
      </c>
      <c r="BK1367" s="194">
        <f>ROUND(I1367*H1367,2)</f>
        <v>0</v>
      </c>
      <c r="BL1367" s="19" t="s">
        <v>330</v>
      </c>
      <c r="BM1367" s="193" t="s">
        <v>3325</v>
      </c>
    </row>
    <row r="1368" spans="1:65" s="2" customFormat="1" ht="11.25">
      <c r="A1368" s="36"/>
      <c r="B1368" s="37"/>
      <c r="C1368" s="38"/>
      <c r="D1368" s="195" t="s">
        <v>332</v>
      </c>
      <c r="E1368" s="38"/>
      <c r="F1368" s="196" t="s">
        <v>3324</v>
      </c>
      <c r="G1368" s="38"/>
      <c r="H1368" s="38"/>
      <c r="I1368" s="197"/>
      <c r="J1368" s="38"/>
      <c r="K1368" s="38"/>
      <c r="L1368" s="41"/>
      <c r="M1368" s="198"/>
      <c r="N1368" s="199"/>
      <c r="O1368" s="66"/>
      <c r="P1368" s="66"/>
      <c r="Q1368" s="66"/>
      <c r="R1368" s="66"/>
      <c r="S1368" s="66"/>
      <c r="T1368" s="67"/>
      <c r="U1368" s="36"/>
      <c r="V1368" s="36"/>
      <c r="W1368" s="36"/>
      <c r="X1368" s="36"/>
      <c r="Y1368" s="36"/>
      <c r="Z1368" s="36"/>
      <c r="AA1368" s="36"/>
      <c r="AB1368" s="36"/>
      <c r="AC1368" s="36"/>
      <c r="AD1368" s="36"/>
      <c r="AE1368" s="36"/>
      <c r="AT1368" s="19" t="s">
        <v>332</v>
      </c>
      <c r="AU1368" s="19" t="s">
        <v>87</v>
      </c>
    </row>
    <row r="1369" spans="1:65" s="2" customFormat="1" ht="29.25">
      <c r="A1369" s="36"/>
      <c r="B1369" s="37"/>
      <c r="C1369" s="38"/>
      <c r="D1369" s="195" t="s">
        <v>727</v>
      </c>
      <c r="E1369" s="38"/>
      <c r="F1369" s="200" t="s">
        <v>3326</v>
      </c>
      <c r="G1369" s="38"/>
      <c r="H1369" s="38"/>
      <c r="I1369" s="197"/>
      <c r="J1369" s="38"/>
      <c r="K1369" s="38"/>
      <c r="L1369" s="41"/>
      <c r="M1369" s="198"/>
      <c r="N1369" s="199"/>
      <c r="O1369" s="66"/>
      <c r="P1369" s="66"/>
      <c r="Q1369" s="66"/>
      <c r="R1369" s="66"/>
      <c r="S1369" s="66"/>
      <c r="T1369" s="67"/>
      <c r="U1369" s="36"/>
      <c r="V1369" s="36"/>
      <c r="W1369" s="36"/>
      <c r="X1369" s="36"/>
      <c r="Y1369" s="36"/>
      <c r="Z1369" s="36"/>
      <c r="AA1369" s="36"/>
      <c r="AB1369" s="36"/>
      <c r="AC1369" s="36"/>
      <c r="AD1369" s="36"/>
      <c r="AE1369" s="36"/>
      <c r="AT1369" s="19" t="s">
        <v>727</v>
      </c>
      <c r="AU1369" s="19" t="s">
        <v>87</v>
      </c>
    </row>
    <row r="1370" spans="1:65" s="15" customFormat="1" ht="11.25">
      <c r="B1370" s="223"/>
      <c r="C1370" s="224"/>
      <c r="D1370" s="195" t="s">
        <v>336</v>
      </c>
      <c r="E1370" s="225" t="s">
        <v>19</v>
      </c>
      <c r="F1370" s="226" t="s">
        <v>3036</v>
      </c>
      <c r="G1370" s="224"/>
      <c r="H1370" s="225" t="s">
        <v>19</v>
      </c>
      <c r="I1370" s="227"/>
      <c r="J1370" s="224"/>
      <c r="K1370" s="224"/>
      <c r="L1370" s="228"/>
      <c r="M1370" s="229"/>
      <c r="N1370" s="230"/>
      <c r="O1370" s="230"/>
      <c r="P1370" s="230"/>
      <c r="Q1370" s="230"/>
      <c r="R1370" s="230"/>
      <c r="S1370" s="230"/>
      <c r="T1370" s="231"/>
      <c r="AT1370" s="232" t="s">
        <v>336</v>
      </c>
      <c r="AU1370" s="232" t="s">
        <v>87</v>
      </c>
      <c r="AV1370" s="15" t="s">
        <v>84</v>
      </c>
      <c r="AW1370" s="15" t="s">
        <v>37</v>
      </c>
      <c r="AX1370" s="15" t="s">
        <v>76</v>
      </c>
      <c r="AY1370" s="232" t="s">
        <v>324</v>
      </c>
    </row>
    <row r="1371" spans="1:65" s="15" customFormat="1" ht="11.25">
      <c r="B1371" s="223"/>
      <c r="C1371" s="224"/>
      <c r="D1371" s="195" t="s">
        <v>336</v>
      </c>
      <c r="E1371" s="225" t="s">
        <v>19</v>
      </c>
      <c r="F1371" s="226" t="s">
        <v>3327</v>
      </c>
      <c r="G1371" s="224"/>
      <c r="H1371" s="225" t="s">
        <v>19</v>
      </c>
      <c r="I1371" s="227"/>
      <c r="J1371" s="224"/>
      <c r="K1371" s="224"/>
      <c r="L1371" s="228"/>
      <c r="M1371" s="229"/>
      <c r="N1371" s="230"/>
      <c r="O1371" s="230"/>
      <c r="P1371" s="230"/>
      <c r="Q1371" s="230"/>
      <c r="R1371" s="230"/>
      <c r="S1371" s="230"/>
      <c r="T1371" s="231"/>
      <c r="AT1371" s="232" t="s">
        <v>336</v>
      </c>
      <c r="AU1371" s="232" t="s">
        <v>87</v>
      </c>
      <c r="AV1371" s="15" t="s">
        <v>84</v>
      </c>
      <c r="AW1371" s="15" t="s">
        <v>37</v>
      </c>
      <c r="AX1371" s="15" t="s">
        <v>76</v>
      </c>
      <c r="AY1371" s="232" t="s">
        <v>324</v>
      </c>
    </row>
    <row r="1372" spans="1:65" s="13" customFormat="1" ht="11.25">
      <c r="B1372" s="201"/>
      <c r="C1372" s="202"/>
      <c r="D1372" s="195" t="s">
        <v>336</v>
      </c>
      <c r="E1372" s="203" t="s">
        <v>19</v>
      </c>
      <c r="F1372" s="204" t="s">
        <v>3328</v>
      </c>
      <c r="G1372" s="202"/>
      <c r="H1372" s="205">
        <v>38.177</v>
      </c>
      <c r="I1372" s="206"/>
      <c r="J1372" s="202"/>
      <c r="K1372" s="202"/>
      <c r="L1372" s="207"/>
      <c r="M1372" s="208"/>
      <c r="N1372" s="209"/>
      <c r="O1372" s="209"/>
      <c r="P1372" s="209"/>
      <c r="Q1372" s="209"/>
      <c r="R1372" s="209"/>
      <c r="S1372" s="209"/>
      <c r="T1372" s="210"/>
      <c r="AT1372" s="211" t="s">
        <v>336</v>
      </c>
      <c r="AU1372" s="211" t="s">
        <v>87</v>
      </c>
      <c r="AV1372" s="13" t="s">
        <v>87</v>
      </c>
      <c r="AW1372" s="13" t="s">
        <v>37</v>
      </c>
      <c r="AX1372" s="13" t="s">
        <v>76</v>
      </c>
      <c r="AY1372" s="211" t="s">
        <v>324</v>
      </c>
    </row>
    <row r="1373" spans="1:65" s="13" customFormat="1" ht="11.25">
      <c r="B1373" s="201"/>
      <c r="C1373" s="202"/>
      <c r="D1373" s="195" t="s">
        <v>336</v>
      </c>
      <c r="E1373" s="203" t="s">
        <v>19</v>
      </c>
      <c r="F1373" s="204" t="s">
        <v>3329</v>
      </c>
      <c r="G1373" s="202"/>
      <c r="H1373" s="205">
        <v>2.5920000000000001</v>
      </c>
      <c r="I1373" s="206"/>
      <c r="J1373" s="202"/>
      <c r="K1373" s="202"/>
      <c r="L1373" s="207"/>
      <c r="M1373" s="208"/>
      <c r="N1373" s="209"/>
      <c r="O1373" s="209"/>
      <c r="P1373" s="209"/>
      <c r="Q1373" s="209"/>
      <c r="R1373" s="209"/>
      <c r="S1373" s="209"/>
      <c r="T1373" s="210"/>
      <c r="AT1373" s="211" t="s">
        <v>336</v>
      </c>
      <c r="AU1373" s="211" t="s">
        <v>87</v>
      </c>
      <c r="AV1373" s="13" t="s">
        <v>87</v>
      </c>
      <c r="AW1373" s="13" t="s">
        <v>37</v>
      </c>
      <c r="AX1373" s="13" t="s">
        <v>76</v>
      </c>
      <c r="AY1373" s="211" t="s">
        <v>324</v>
      </c>
    </row>
    <row r="1374" spans="1:65" s="13" customFormat="1" ht="11.25">
      <c r="B1374" s="201"/>
      <c r="C1374" s="202"/>
      <c r="D1374" s="195" t="s">
        <v>336</v>
      </c>
      <c r="E1374" s="203" t="s">
        <v>19</v>
      </c>
      <c r="F1374" s="204" t="s">
        <v>3330</v>
      </c>
      <c r="G1374" s="202"/>
      <c r="H1374" s="205">
        <v>38.454999999999998</v>
      </c>
      <c r="I1374" s="206"/>
      <c r="J1374" s="202"/>
      <c r="K1374" s="202"/>
      <c r="L1374" s="207"/>
      <c r="M1374" s="208"/>
      <c r="N1374" s="209"/>
      <c r="O1374" s="209"/>
      <c r="P1374" s="209"/>
      <c r="Q1374" s="209"/>
      <c r="R1374" s="209"/>
      <c r="S1374" s="209"/>
      <c r="T1374" s="210"/>
      <c r="AT1374" s="211" t="s">
        <v>336</v>
      </c>
      <c r="AU1374" s="211" t="s">
        <v>87</v>
      </c>
      <c r="AV1374" s="13" t="s">
        <v>87</v>
      </c>
      <c r="AW1374" s="13" t="s">
        <v>37</v>
      </c>
      <c r="AX1374" s="13" t="s">
        <v>76</v>
      </c>
      <c r="AY1374" s="211" t="s">
        <v>324</v>
      </c>
    </row>
    <row r="1375" spans="1:65" s="13" customFormat="1" ht="11.25">
      <c r="B1375" s="201"/>
      <c r="C1375" s="202"/>
      <c r="D1375" s="195" t="s">
        <v>336</v>
      </c>
      <c r="E1375" s="203" t="s">
        <v>19</v>
      </c>
      <c r="F1375" s="204" t="s">
        <v>3331</v>
      </c>
      <c r="G1375" s="202"/>
      <c r="H1375" s="205">
        <v>0.52800000000000002</v>
      </c>
      <c r="I1375" s="206"/>
      <c r="J1375" s="202"/>
      <c r="K1375" s="202"/>
      <c r="L1375" s="207"/>
      <c r="M1375" s="208"/>
      <c r="N1375" s="209"/>
      <c r="O1375" s="209"/>
      <c r="P1375" s="209"/>
      <c r="Q1375" s="209"/>
      <c r="R1375" s="209"/>
      <c r="S1375" s="209"/>
      <c r="T1375" s="210"/>
      <c r="AT1375" s="211" t="s">
        <v>336</v>
      </c>
      <c r="AU1375" s="211" t="s">
        <v>87</v>
      </c>
      <c r="AV1375" s="13" t="s">
        <v>87</v>
      </c>
      <c r="AW1375" s="13" t="s">
        <v>37</v>
      </c>
      <c r="AX1375" s="13" t="s">
        <v>76</v>
      </c>
      <c r="AY1375" s="211" t="s">
        <v>324</v>
      </c>
    </row>
    <row r="1376" spans="1:65" s="13" customFormat="1" ht="11.25">
      <c r="B1376" s="201"/>
      <c r="C1376" s="202"/>
      <c r="D1376" s="195" t="s">
        <v>336</v>
      </c>
      <c r="E1376" s="203" t="s">
        <v>19</v>
      </c>
      <c r="F1376" s="204" t="s">
        <v>3332</v>
      </c>
      <c r="G1376" s="202"/>
      <c r="H1376" s="205">
        <v>7.8090000000000002</v>
      </c>
      <c r="I1376" s="206"/>
      <c r="J1376" s="202"/>
      <c r="K1376" s="202"/>
      <c r="L1376" s="207"/>
      <c r="M1376" s="208"/>
      <c r="N1376" s="209"/>
      <c r="O1376" s="209"/>
      <c r="P1376" s="209"/>
      <c r="Q1376" s="209"/>
      <c r="R1376" s="209"/>
      <c r="S1376" s="209"/>
      <c r="T1376" s="210"/>
      <c r="AT1376" s="211" t="s">
        <v>336</v>
      </c>
      <c r="AU1376" s="211" t="s">
        <v>87</v>
      </c>
      <c r="AV1376" s="13" t="s">
        <v>87</v>
      </c>
      <c r="AW1376" s="13" t="s">
        <v>37</v>
      </c>
      <c r="AX1376" s="13" t="s">
        <v>76</v>
      </c>
      <c r="AY1376" s="211" t="s">
        <v>324</v>
      </c>
    </row>
    <row r="1377" spans="2:51" s="15" customFormat="1" ht="11.25">
      <c r="B1377" s="223"/>
      <c r="C1377" s="224"/>
      <c r="D1377" s="195" t="s">
        <v>336</v>
      </c>
      <c r="E1377" s="225" t="s">
        <v>19</v>
      </c>
      <c r="F1377" s="226" t="s">
        <v>2884</v>
      </c>
      <c r="G1377" s="224"/>
      <c r="H1377" s="225" t="s">
        <v>19</v>
      </c>
      <c r="I1377" s="227"/>
      <c r="J1377" s="224"/>
      <c r="K1377" s="224"/>
      <c r="L1377" s="228"/>
      <c r="M1377" s="229"/>
      <c r="N1377" s="230"/>
      <c r="O1377" s="230"/>
      <c r="P1377" s="230"/>
      <c r="Q1377" s="230"/>
      <c r="R1377" s="230"/>
      <c r="S1377" s="230"/>
      <c r="T1377" s="231"/>
      <c r="AT1377" s="232" t="s">
        <v>336</v>
      </c>
      <c r="AU1377" s="232" t="s">
        <v>87</v>
      </c>
      <c r="AV1377" s="15" t="s">
        <v>84</v>
      </c>
      <c r="AW1377" s="15" t="s">
        <v>37</v>
      </c>
      <c r="AX1377" s="15" t="s">
        <v>76</v>
      </c>
      <c r="AY1377" s="232" t="s">
        <v>324</v>
      </c>
    </row>
    <row r="1378" spans="2:51" s="13" customFormat="1" ht="11.25">
      <c r="B1378" s="201"/>
      <c r="C1378" s="202"/>
      <c r="D1378" s="195" t="s">
        <v>336</v>
      </c>
      <c r="E1378" s="203" t="s">
        <v>19</v>
      </c>
      <c r="F1378" s="204" t="s">
        <v>3333</v>
      </c>
      <c r="G1378" s="202"/>
      <c r="H1378" s="205">
        <v>7.1760000000000002</v>
      </c>
      <c r="I1378" s="206"/>
      <c r="J1378" s="202"/>
      <c r="K1378" s="202"/>
      <c r="L1378" s="207"/>
      <c r="M1378" s="208"/>
      <c r="N1378" s="209"/>
      <c r="O1378" s="209"/>
      <c r="P1378" s="209"/>
      <c r="Q1378" s="209"/>
      <c r="R1378" s="209"/>
      <c r="S1378" s="209"/>
      <c r="T1378" s="210"/>
      <c r="AT1378" s="211" t="s">
        <v>336</v>
      </c>
      <c r="AU1378" s="211" t="s">
        <v>87</v>
      </c>
      <c r="AV1378" s="13" t="s">
        <v>87</v>
      </c>
      <c r="AW1378" s="13" t="s">
        <v>37</v>
      </c>
      <c r="AX1378" s="13" t="s">
        <v>76</v>
      </c>
      <c r="AY1378" s="211" t="s">
        <v>324</v>
      </c>
    </row>
    <row r="1379" spans="2:51" s="15" customFormat="1" ht="11.25">
      <c r="B1379" s="223"/>
      <c r="C1379" s="224"/>
      <c r="D1379" s="195" t="s">
        <v>336</v>
      </c>
      <c r="E1379" s="225" t="s">
        <v>19</v>
      </c>
      <c r="F1379" s="226" t="s">
        <v>3334</v>
      </c>
      <c r="G1379" s="224"/>
      <c r="H1379" s="225" t="s">
        <v>19</v>
      </c>
      <c r="I1379" s="227"/>
      <c r="J1379" s="224"/>
      <c r="K1379" s="224"/>
      <c r="L1379" s="228"/>
      <c r="M1379" s="229"/>
      <c r="N1379" s="230"/>
      <c r="O1379" s="230"/>
      <c r="P1379" s="230"/>
      <c r="Q1379" s="230"/>
      <c r="R1379" s="230"/>
      <c r="S1379" s="230"/>
      <c r="T1379" s="231"/>
      <c r="AT1379" s="232" t="s">
        <v>336</v>
      </c>
      <c r="AU1379" s="232" t="s">
        <v>87</v>
      </c>
      <c r="AV1379" s="15" t="s">
        <v>84</v>
      </c>
      <c r="AW1379" s="15" t="s">
        <v>37</v>
      </c>
      <c r="AX1379" s="15" t="s">
        <v>76</v>
      </c>
      <c r="AY1379" s="232" t="s">
        <v>324</v>
      </c>
    </row>
    <row r="1380" spans="2:51" s="13" customFormat="1" ht="11.25">
      <c r="B1380" s="201"/>
      <c r="C1380" s="202"/>
      <c r="D1380" s="195" t="s">
        <v>336</v>
      </c>
      <c r="E1380" s="203" t="s">
        <v>19</v>
      </c>
      <c r="F1380" s="204" t="s">
        <v>3335</v>
      </c>
      <c r="G1380" s="202"/>
      <c r="H1380" s="205">
        <v>14.196</v>
      </c>
      <c r="I1380" s="206"/>
      <c r="J1380" s="202"/>
      <c r="K1380" s="202"/>
      <c r="L1380" s="207"/>
      <c r="M1380" s="208"/>
      <c r="N1380" s="209"/>
      <c r="O1380" s="209"/>
      <c r="P1380" s="209"/>
      <c r="Q1380" s="209"/>
      <c r="R1380" s="209"/>
      <c r="S1380" s="209"/>
      <c r="T1380" s="210"/>
      <c r="AT1380" s="211" t="s">
        <v>336</v>
      </c>
      <c r="AU1380" s="211" t="s">
        <v>87</v>
      </c>
      <c r="AV1380" s="13" t="s">
        <v>87</v>
      </c>
      <c r="AW1380" s="13" t="s">
        <v>37</v>
      </c>
      <c r="AX1380" s="13" t="s">
        <v>76</v>
      </c>
      <c r="AY1380" s="211" t="s">
        <v>324</v>
      </c>
    </row>
    <row r="1381" spans="2:51" s="13" customFormat="1" ht="11.25">
      <c r="B1381" s="201"/>
      <c r="C1381" s="202"/>
      <c r="D1381" s="195" t="s">
        <v>336</v>
      </c>
      <c r="E1381" s="203" t="s">
        <v>19</v>
      </c>
      <c r="F1381" s="204" t="s">
        <v>3336</v>
      </c>
      <c r="G1381" s="202"/>
      <c r="H1381" s="205">
        <v>14.44</v>
      </c>
      <c r="I1381" s="206"/>
      <c r="J1381" s="202"/>
      <c r="K1381" s="202"/>
      <c r="L1381" s="207"/>
      <c r="M1381" s="208"/>
      <c r="N1381" s="209"/>
      <c r="O1381" s="209"/>
      <c r="P1381" s="209"/>
      <c r="Q1381" s="209"/>
      <c r="R1381" s="209"/>
      <c r="S1381" s="209"/>
      <c r="T1381" s="210"/>
      <c r="AT1381" s="211" t="s">
        <v>336</v>
      </c>
      <c r="AU1381" s="211" t="s">
        <v>87</v>
      </c>
      <c r="AV1381" s="13" t="s">
        <v>87</v>
      </c>
      <c r="AW1381" s="13" t="s">
        <v>37</v>
      </c>
      <c r="AX1381" s="13" t="s">
        <v>76</v>
      </c>
      <c r="AY1381" s="211" t="s">
        <v>324</v>
      </c>
    </row>
    <row r="1382" spans="2:51" s="13" customFormat="1" ht="11.25">
      <c r="B1382" s="201"/>
      <c r="C1382" s="202"/>
      <c r="D1382" s="195" t="s">
        <v>336</v>
      </c>
      <c r="E1382" s="203" t="s">
        <v>19</v>
      </c>
      <c r="F1382" s="204" t="s">
        <v>3337</v>
      </c>
      <c r="G1382" s="202"/>
      <c r="H1382" s="205">
        <v>0.26400000000000001</v>
      </c>
      <c r="I1382" s="206"/>
      <c r="J1382" s="202"/>
      <c r="K1382" s="202"/>
      <c r="L1382" s="207"/>
      <c r="M1382" s="208"/>
      <c r="N1382" s="209"/>
      <c r="O1382" s="209"/>
      <c r="P1382" s="209"/>
      <c r="Q1382" s="209"/>
      <c r="R1382" s="209"/>
      <c r="S1382" s="209"/>
      <c r="T1382" s="210"/>
      <c r="AT1382" s="211" t="s">
        <v>336</v>
      </c>
      <c r="AU1382" s="211" t="s">
        <v>87</v>
      </c>
      <c r="AV1382" s="13" t="s">
        <v>87</v>
      </c>
      <c r="AW1382" s="13" t="s">
        <v>37</v>
      </c>
      <c r="AX1382" s="13" t="s">
        <v>76</v>
      </c>
      <c r="AY1382" s="211" t="s">
        <v>324</v>
      </c>
    </row>
    <row r="1383" spans="2:51" s="13" customFormat="1" ht="11.25">
      <c r="B1383" s="201"/>
      <c r="C1383" s="202"/>
      <c r="D1383" s="195" t="s">
        <v>336</v>
      </c>
      <c r="E1383" s="203" t="s">
        <v>19</v>
      </c>
      <c r="F1383" s="204" t="s">
        <v>3338</v>
      </c>
      <c r="G1383" s="202"/>
      <c r="H1383" s="205">
        <v>2.496</v>
      </c>
      <c r="I1383" s="206"/>
      <c r="J1383" s="202"/>
      <c r="K1383" s="202"/>
      <c r="L1383" s="207"/>
      <c r="M1383" s="208"/>
      <c r="N1383" s="209"/>
      <c r="O1383" s="209"/>
      <c r="P1383" s="209"/>
      <c r="Q1383" s="209"/>
      <c r="R1383" s="209"/>
      <c r="S1383" s="209"/>
      <c r="T1383" s="210"/>
      <c r="AT1383" s="211" t="s">
        <v>336</v>
      </c>
      <c r="AU1383" s="211" t="s">
        <v>87</v>
      </c>
      <c r="AV1383" s="13" t="s">
        <v>87</v>
      </c>
      <c r="AW1383" s="13" t="s">
        <v>37</v>
      </c>
      <c r="AX1383" s="13" t="s">
        <v>76</v>
      </c>
      <c r="AY1383" s="211" t="s">
        <v>324</v>
      </c>
    </row>
    <row r="1384" spans="2:51" s="13" customFormat="1" ht="11.25">
      <c r="B1384" s="201"/>
      <c r="C1384" s="202"/>
      <c r="D1384" s="195" t="s">
        <v>336</v>
      </c>
      <c r="E1384" s="203" t="s">
        <v>19</v>
      </c>
      <c r="F1384" s="204" t="s">
        <v>3339</v>
      </c>
      <c r="G1384" s="202"/>
      <c r="H1384" s="205">
        <v>2.2000000000000002</v>
      </c>
      <c r="I1384" s="206"/>
      <c r="J1384" s="202"/>
      <c r="K1384" s="202"/>
      <c r="L1384" s="207"/>
      <c r="M1384" s="208"/>
      <c r="N1384" s="209"/>
      <c r="O1384" s="209"/>
      <c r="P1384" s="209"/>
      <c r="Q1384" s="209"/>
      <c r="R1384" s="209"/>
      <c r="S1384" s="209"/>
      <c r="T1384" s="210"/>
      <c r="AT1384" s="211" t="s">
        <v>336</v>
      </c>
      <c r="AU1384" s="211" t="s">
        <v>87</v>
      </c>
      <c r="AV1384" s="13" t="s">
        <v>87</v>
      </c>
      <c r="AW1384" s="13" t="s">
        <v>37</v>
      </c>
      <c r="AX1384" s="13" t="s">
        <v>76</v>
      </c>
      <c r="AY1384" s="211" t="s">
        <v>324</v>
      </c>
    </row>
    <row r="1385" spans="2:51" s="15" customFormat="1" ht="11.25">
      <c r="B1385" s="223"/>
      <c r="C1385" s="224"/>
      <c r="D1385" s="195" t="s">
        <v>336</v>
      </c>
      <c r="E1385" s="225" t="s">
        <v>19</v>
      </c>
      <c r="F1385" s="226" t="s">
        <v>3340</v>
      </c>
      <c r="G1385" s="224"/>
      <c r="H1385" s="225" t="s">
        <v>19</v>
      </c>
      <c r="I1385" s="227"/>
      <c r="J1385" s="224"/>
      <c r="K1385" s="224"/>
      <c r="L1385" s="228"/>
      <c r="M1385" s="229"/>
      <c r="N1385" s="230"/>
      <c r="O1385" s="230"/>
      <c r="P1385" s="230"/>
      <c r="Q1385" s="230"/>
      <c r="R1385" s="230"/>
      <c r="S1385" s="230"/>
      <c r="T1385" s="231"/>
      <c r="AT1385" s="232" t="s">
        <v>336</v>
      </c>
      <c r="AU1385" s="232" t="s">
        <v>87</v>
      </c>
      <c r="AV1385" s="15" t="s">
        <v>84</v>
      </c>
      <c r="AW1385" s="15" t="s">
        <v>37</v>
      </c>
      <c r="AX1385" s="15" t="s">
        <v>76</v>
      </c>
      <c r="AY1385" s="232" t="s">
        <v>324</v>
      </c>
    </row>
    <row r="1386" spans="2:51" s="15" customFormat="1" ht="11.25">
      <c r="B1386" s="223"/>
      <c r="C1386" s="224"/>
      <c r="D1386" s="195" t="s">
        <v>336</v>
      </c>
      <c r="E1386" s="225" t="s">
        <v>19</v>
      </c>
      <c r="F1386" s="226" t="s">
        <v>3341</v>
      </c>
      <c r="G1386" s="224"/>
      <c r="H1386" s="225" t="s">
        <v>19</v>
      </c>
      <c r="I1386" s="227"/>
      <c r="J1386" s="224"/>
      <c r="K1386" s="224"/>
      <c r="L1386" s="228"/>
      <c r="M1386" s="229"/>
      <c r="N1386" s="230"/>
      <c r="O1386" s="230"/>
      <c r="P1386" s="230"/>
      <c r="Q1386" s="230"/>
      <c r="R1386" s="230"/>
      <c r="S1386" s="230"/>
      <c r="T1386" s="231"/>
      <c r="AT1386" s="232" t="s">
        <v>336</v>
      </c>
      <c r="AU1386" s="232" t="s">
        <v>87</v>
      </c>
      <c r="AV1386" s="15" t="s">
        <v>84</v>
      </c>
      <c r="AW1386" s="15" t="s">
        <v>37</v>
      </c>
      <c r="AX1386" s="15" t="s">
        <v>76</v>
      </c>
      <c r="AY1386" s="232" t="s">
        <v>324</v>
      </c>
    </row>
    <row r="1387" spans="2:51" s="13" customFormat="1" ht="11.25">
      <c r="B1387" s="201"/>
      <c r="C1387" s="202"/>
      <c r="D1387" s="195" t="s">
        <v>336</v>
      </c>
      <c r="E1387" s="203" t="s">
        <v>19</v>
      </c>
      <c r="F1387" s="204" t="s">
        <v>3342</v>
      </c>
      <c r="G1387" s="202"/>
      <c r="H1387" s="205">
        <v>45.201999999999998</v>
      </c>
      <c r="I1387" s="206"/>
      <c r="J1387" s="202"/>
      <c r="K1387" s="202"/>
      <c r="L1387" s="207"/>
      <c r="M1387" s="208"/>
      <c r="N1387" s="209"/>
      <c r="O1387" s="209"/>
      <c r="P1387" s="209"/>
      <c r="Q1387" s="209"/>
      <c r="R1387" s="209"/>
      <c r="S1387" s="209"/>
      <c r="T1387" s="210"/>
      <c r="AT1387" s="211" t="s">
        <v>336</v>
      </c>
      <c r="AU1387" s="211" t="s">
        <v>87</v>
      </c>
      <c r="AV1387" s="13" t="s">
        <v>87</v>
      </c>
      <c r="AW1387" s="13" t="s">
        <v>37</v>
      </c>
      <c r="AX1387" s="13" t="s">
        <v>76</v>
      </c>
      <c r="AY1387" s="211" t="s">
        <v>324</v>
      </c>
    </row>
    <row r="1388" spans="2:51" s="15" customFormat="1" ht="11.25">
      <c r="B1388" s="223"/>
      <c r="C1388" s="224"/>
      <c r="D1388" s="195" t="s">
        <v>336</v>
      </c>
      <c r="E1388" s="225" t="s">
        <v>19</v>
      </c>
      <c r="F1388" s="226" t="s">
        <v>3343</v>
      </c>
      <c r="G1388" s="224"/>
      <c r="H1388" s="225" t="s">
        <v>19</v>
      </c>
      <c r="I1388" s="227"/>
      <c r="J1388" s="224"/>
      <c r="K1388" s="224"/>
      <c r="L1388" s="228"/>
      <c r="M1388" s="229"/>
      <c r="N1388" s="230"/>
      <c r="O1388" s="230"/>
      <c r="P1388" s="230"/>
      <c r="Q1388" s="230"/>
      <c r="R1388" s="230"/>
      <c r="S1388" s="230"/>
      <c r="T1388" s="231"/>
      <c r="AT1388" s="232" t="s">
        <v>336</v>
      </c>
      <c r="AU1388" s="232" t="s">
        <v>87</v>
      </c>
      <c r="AV1388" s="15" t="s">
        <v>84</v>
      </c>
      <c r="AW1388" s="15" t="s">
        <v>37</v>
      </c>
      <c r="AX1388" s="15" t="s">
        <v>76</v>
      </c>
      <c r="AY1388" s="232" t="s">
        <v>324</v>
      </c>
    </row>
    <row r="1389" spans="2:51" s="13" customFormat="1" ht="11.25">
      <c r="B1389" s="201"/>
      <c r="C1389" s="202"/>
      <c r="D1389" s="195" t="s">
        <v>336</v>
      </c>
      <c r="E1389" s="203" t="s">
        <v>19</v>
      </c>
      <c r="F1389" s="204" t="s">
        <v>3344</v>
      </c>
      <c r="G1389" s="202"/>
      <c r="H1389" s="205">
        <v>53.781999999999996</v>
      </c>
      <c r="I1389" s="206"/>
      <c r="J1389" s="202"/>
      <c r="K1389" s="202"/>
      <c r="L1389" s="207"/>
      <c r="M1389" s="208"/>
      <c r="N1389" s="209"/>
      <c r="O1389" s="209"/>
      <c r="P1389" s="209"/>
      <c r="Q1389" s="209"/>
      <c r="R1389" s="209"/>
      <c r="S1389" s="209"/>
      <c r="T1389" s="210"/>
      <c r="AT1389" s="211" t="s">
        <v>336</v>
      </c>
      <c r="AU1389" s="211" t="s">
        <v>87</v>
      </c>
      <c r="AV1389" s="13" t="s">
        <v>87</v>
      </c>
      <c r="AW1389" s="13" t="s">
        <v>37</v>
      </c>
      <c r="AX1389" s="13" t="s">
        <v>76</v>
      </c>
      <c r="AY1389" s="211" t="s">
        <v>324</v>
      </c>
    </row>
    <row r="1390" spans="2:51" s="13" customFormat="1" ht="11.25">
      <c r="B1390" s="201"/>
      <c r="C1390" s="202"/>
      <c r="D1390" s="195" t="s">
        <v>336</v>
      </c>
      <c r="E1390" s="203" t="s">
        <v>19</v>
      </c>
      <c r="F1390" s="204" t="s">
        <v>3345</v>
      </c>
      <c r="G1390" s="202"/>
      <c r="H1390" s="205">
        <v>0.17599999999999999</v>
      </c>
      <c r="I1390" s="206"/>
      <c r="J1390" s="202"/>
      <c r="K1390" s="202"/>
      <c r="L1390" s="207"/>
      <c r="M1390" s="208"/>
      <c r="N1390" s="209"/>
      <c r="O1390" s="209"/>
      <c r="P1390" s="209"/>
      <c r="Q1390" s="209"/>
      <c r="R1390" s="209"/>
      <c r="S1390" s="209"/>
      <c r="T1390" s="210"/>
      <c r="AT1390" s="211" t="s">
        <v>336</v>
      </c>
      <c r="AU1390" s="211" t="s">
        <v>87</v>
      </c>
      <c r="AV1390" s="13" t="s">
        <v>87</v>
      </c>
      <c r="AW1390" s="13" t="s">
        <v>37</v>
      </c>
      <c r="AX1390" s="13" t="s">
        <v>76</v>
      </c>
      <c r="AY1390" s="211" t="s">
        <v>324</v>
      </c>
    </row>
    <row r="1391" spans="2:51" s="13" customFormat="1" ht="11.25">
      <c r="B1391" s="201"/>
      <c r="C1391" s="202"/>
      <c r="D1391" s="195" t="s">
        <v>336</v>
      </c>
      <c r="E1391" s="203" t="s">
        <v>19</v>
      </c>
      <c r="F1391" s="204" t="s">
        <v>3332</v>
      </c>
      <c r="G1391" s="202"/>
      <c r="H1391" s="205">
        <v>7.8090000000000002</v>
      </c>
      <c r="I1391" s="206"/>
      <c r="J1391" s="202"/>
      <c r="K1391" s="202"/>
      <c r="L1391" s="207"/>
      <c r="M1391" s="208"/>
      <c r="N1391" s="209"/>
      <c r="O1391" s="209"/>
      <c r="P1391" s="209"/>
      <c r="Q1391" s="209"/>
      <c r="R1391" s="209"/>
      <c r="S1391" s="209"/>
      <c r="T1391" s="210"/>
      <c r="AT1391" s="211" t="s">
        <v>336</v>
      </c>
      <c r="AU1391" s="211" t="s">
        <v>87</v>
      </c>
      <c r="AV1391" s="13" t="s">
        <v>87</v>
      </c>
      <c r="AW1391" s="13" t="s">
        <v>37</v>
      </c>
      <c r="AX1391" s="13" t="s">
        <v>76</v>
      </c>
      <c r="AY1391" s="211" t="s">
        <v>324</v>
      </c>
    </row>
    <row r="1392" spans="2:51" s="13" customFormat="1" ht="11.25">
      <c r="B1392" s="201"/>
      <c r="C1392" s="202"/>
      <c r="D1392" s="195" t="s">
        <v>336</v>
      </c>
      <c r="E1392" s="203" t="s">
        <v>19</v>
      </c>
      <c r="F1392" s="204" t="s">
        <v>3346</v>
      </c>
      <c r="G1392" s="202"/>
      <c r="H1392" s="205">
        <v>7.8</v>
      </c>
      <c r="I1392" s="206"/>
      <c r="J1392" s="202"/>
      <c r="K1392" s="202"/>
      <c r="L1392" s="207"/>
      <c r="M1392" s="208"/>
      <c r="N1392" s="209"/>
      <c r="O1392" s="209"/>
      <c r="P1392" s="209"/>
      <c r="Q1392" s="209"/>
      <c r="R1392" s="209"/>
      <c r="S1392" s="209"/>
      <c r="T1392" s="210"/>
      <c r="AT1392" s="211" t="s">
        <v>336</v>
      </c>
      <c r="AU1392" s="211" t="s">
        <v>87</v>
      </c>
      <c r="AV1392" s="13" t="s">
        <v>87</v>
      </c>
      <c r="AW1392" s="13" t="s">
        <v>37</v>
      </c>
      <c r="AX1392" s="13" t="s">
        <v>76</v>
      </c>
      <c r="AY1392" s="211" t="s">
        <v>324</v>
      </c>
    </row>
    <row r="1393" spans="2:51" s="15" customFormat="1" ht="11.25">
      <c r="B1393" s="223"/>
      <c r="C1393" s="224"/>
      <c r="D1393" s="195" t="s">
        <v>336</v>
      </c>
      <c r="E1393" s="225" t="s">
        <v>19</v>
      </c>
      <c r="F1393" s="226" t="s">
        <v>3347</v>
      </c>
      <c r="G1393" s="224"/>
      <c r="H1393" s="225" t="s">
        <v>19</v>
      </c>
      <c r="I1393" s="227"/>
      <c r="J1393" s="224"/>
      <c r="K1393" s="224"/>
      <c r="L1393" s="228"/>
      <c r="M1393" s="229"/>
      <c r="N1393" s="230"/>
      <c r="O1393" s="230"/>
      <c r="P1393" s="230"/>
      <c r="Q1393" s="230"/>
      <c r="R1393" s="230"/>
      <c r="S1393" s="230"/>
      <c r="T1393" s="231"/>
      <c r="AT1393" s="232" t="s">
        <v>336</v>
      </c>
      <c r="AU1393" s="232" t="s">
        <v>87</v>
      </c>
      <c r="AV1393" s="15" t="s">
        <v>84</v>
      </c>
      <c r="AW1393" s="15" t="s">
        <v>37</v>
      </c>
      <c r="AX1393" s="15" t="s">
        <v>76</v>
      </c>
      <c r="AY1393" s="232" t="s">
        <v>324</v>
      </c>
    </row>
    <row r="1394" spans="2:51" s="15" customFormat="1" ht="11.25">
      <c r="B1394" s="223"/>
      <c r="C1394" s="224"/>
      <c r="D1394" s="195" t="s">
        <v>336</v>
      </c>
      <c r="E1394" s="225" t="s">
        <v>19</v>
      </c>
      <c r="F1394" s="226" t="s">
        <v>3348</v>
      </c>
      <c r="G1394" s="224"/>
      <c r="H1394" s="225" t="s">
        <v>19</v>
      </c>
      <c r="I1394" s="227"/>
      <c r="J1394" s="224"/>
      <c r="K1394" s="224"/>
      <c r="L1394" s="228"/>
      <c r="M1394" s="229"/>
      <c r="N1394" s="230"/>
      <c r="O1394" s="230"/>
      <c r="P1394" s="230"/>
      <c r="Q1394" s="230"/>
      <c r="R1394" s="230"/>
      <c r="S1394" s="230"/>
      <c r="T1394" s="231"/>
      <c r="AT1394" s="232" t="s">
        <v>336</v>
      </c>
      <c r="AU1394" s="232" t="s">
        <v>87</v>
      </c>
      <c r="AV1394" s="15" t="s">
        <v>84</v>
      </c>
      <c r="AW1394" s="15" t="s">
        <v>37</v>
      </c>
      <c r="AX1394" s="15" t="s">
        <v>76</v>
      </c>
      <c r="AY1394" s="232" t="s">
        <v>324</v>
      </c>
    </row>
    <row r="1395" spans="2:51" s="13" customFormat="1" ht="11.25">
      <c r="B1395" s="201"/>
      <c r="C1395" s="202"/>
      <c r="D1395" s="195" t="s">
        <v>336</v>
      </c>
      <c r="E1395" s="203" t="s">
        <v>19</v>
      </c>
      <c r="F1395" s="204" t="s">
        <v>3349</v>
      </c>
      <c r="G1395" s="202"/>
      <c r="H1395" s="205">
        <v>58.430999999999997</v>
      </c>
      <c r="I1395" s="206"/>
      <c r="J1395" s="202"/>
      <c r="K1395" s="202"/>
      <c r="L1395" s="207"/>
      <c r="M1395" s="208"/>
      <c r="N1395" s="209"/>
      <c r="O1395" s="209"/>
      <c r="P1395" s="209"/>
      <c r="Q1395" s="209"/>
      <c r="R1395" s="209"/>
      <c r="S1395" s="209"/>
      <c r="T1395" s="210"/>
      <c r="AT1395" s="211" t="s">
        <v>336</v>
      </c>
      <c r="AU1395" s="211" t="s">
        <v>87</v>
      </c>
      <c r="AV1395" s="13" t="s">
        <v>87</v>
      </c>
      <c r="AW1395" s="13" t="s">
        <v>37</v>
      </c>
      <c r="AX1395" s="13" t="s">
        <v>76</v>
      </c>
      <c r="AY1395" s="211" t="s">
        <v>324</v>
      </c>
    </row>
    <row r="1396" spans="2:51" s="15" customFormat="1" ht="11.25">
      <c r="B1396" s="223"/>
      <c r="C1396" s="224"/>
      <c r="D1396" s="195" t="s">
        <v>336</v>
      </c>
      <c r="E1396" s="225" t="s">
        <v>19</v>
      </c>
      <c r="F1396" s="226" t="s">
        <v>3350</v>
      </c>
      <c r="G1396" s="224"/>
      <c r="H1396" s="225" t="s">
        <v>19</v>
      </c>
      <c r="I1396" s="227"/>
      <c r="J1396" s="224"/>
      <c r="K1396" s="224"/>
      <c r="L1396" s="228"/>
      <c r="M1396" s="229"/>
      <c r="N1396" s="230"/>
      <c r="O1396" s="230"/>
      <c r="P1396" s="230"/>
      <c r="Q1396" s="230"/>
      <c r="R1396" s="230"/>
      <c r="S1396" s="230"/>
      <c r="T1396" s="231"/>
      <c r="AT1396" s="232" t="s">
        <v>336</v>
      </c>
      <c r="AU1396" s="232" t="s">
        <v>87</v>
      </c>
      <c r="AV1396" s="15" t="s">
        <v>84</v>
      </c>
      <c r="AW1396" s="15" t="s">
        <v>37</v>
      </c>
      <c r="AX1396" s="15" t="s">
        <v>76</v>
      </c>
      <c r="AY1396" s="232" t="s">
        <v>324</v>
      </c>
    </row>
    <row r="1397" spans="2:51" s="13" customFormat="1" ht="11.25">
      <c r="B1397" s="201"/>
      <c r="C1397" s="202"/>
      <c r="D1397" s="195" t="s">
        <v>336</v>
      </c>
      <c r="E1397" s="203" t="s">
        <v>19</v>
      </c>
      <c r="F1397" s="204" t="s">
        <v>3351</v>
      </c>
      <c r="G1397" s="202"/>
      <c r="H1397" s="205">
        <v>26.76</v>
      </c>
      <c r="I1397" s="206"/>
      <c r="J1397" s="202"/>
      <c r="K1397" s="202"/>
      <c r="L1397" s="207"/>
      <c r="M1397" s="208"/>
      <c r="N1397" s="209"/>
      <c r="O1397" s="209"/>
      <c r="P1397" s="209"/>
      <c r="Q1397" s="209"/>
      <c r="R1397" s="209"/>
      <c r="S1397" s="209"/>
      <c r="T1397" s="210"/>
      <c r="AT1397" s="211" t="s">
        <v>336</v>
      </c>
      <c r="AU1397" s="211" t="s">
        <v>87</v>
      </c>
      <c r="AV1397" s="13" t="s">
        <v>87</v>
      </c>
      <c r="AW1397" s="13" t="s">
        <v>37</v>
      </c>
      <c r="AX1397" s="13" t="s">
        <v>76</v>
      </c>
      <c r="AY1397" s="211" t="s">
        <v>324</v>
      </c>
    </row>
    <row r="1398" spans="2:51" s="15" customFormat="1" ht="11.25">
      <c r="B1398" s="223"/>
      <c r="C1398" s="224"/>
      <c r="D1398" s="195" t="s">
        <v>336</v>
      </c>
      <c r="E1398" s="225" t="s">
        <v>19</v>
      </c>
      <c r="F1398" s="226" t="s">
        <v>3352</v>
      </c>
      <c r="G1398" s="224"/>
      <c r="H1398" s="225" t="s">
        <v>19</v>
      </c>
      <c r="I1398" s="227"/>
      <c r="J1398" s="224"/>
      <c r="K1398" s="224"/>
      <c r="L1398" s="228"/>
      <c r="M1398" s="229"/>
      <c r="N1398" s="230"/>
      <c r="O1398" s="230"/>
      <c r="P1398" s="230"/>
      <c r="Q1398" s="230"/>
      <c r="R1398" s="230"/>
      <c r="S1398" s="230"/>
      <c r="T1398" s="231"/>
      <c r="AT1398" s="232" t="s">
        <v>336</v>
      </c>
      <c r="AU1398" s="232" t="s">
        <v>87</v>
      </c>
      <c r="AV1398" s="15" t="s">
        <v>84</v>
      </c>
      <c r="AW1398" s="15" t="s">
        <v>37</v>
      </c>
      <c r="AX1398" s="15" t="s">
        <v>76</v>
      </c>
      <c r="AY1398" s="232" t="s">
        <v>324</v>
      </c>
    </row>
    <row r="1399" spans="2:51" s="13" customFormat="1" ht="11.25">
      <c r="B1399" s="201"/>
      <c r="C1399" s="202"/>
      <c r="D1399" s="195" t="s">
        <v>336</v>
      </c>
      <c r="E1399" s="203" t="s">
        <v>19</v>
      </c>
      <c r="F1399" s="204" t="s">
        <v>3353</v>
      </c>
      <c r="G1399" s="202"/>
      <c r="H1399" s="205">
        <v>26.6</v>
      </c>
      <c r="I1399" s="206"/>
      <c r="J1399" s="202"/>
      <c r="K1399" s="202"/>
      <c r="L1399" s="207"/>
      <c r="M1399" s="208"/>
      <c r="N1399" s="209"/>
      <c r="O1399" s="209"/>
      <c r="P1399" s="209"/>
      <c r="Q1399" s="209"/>
      <c r="R1399" s="209"/>
      <c r="S1399" s="209"/>
      <c r="T1399" s="210"/>
      <c r="AT1399" s="211" t="s">
        <v>336</v>
      </c>
      <c r="AU1399" s="211" t="s">
        <v>87</v>
      </c>
      <c r="AV1399" s="13" t="s">
        <v>87</v>
      </c>
      <c r="AW1399" s="13" t="s">
        <v>37</v>
      </c>
      <c r="AX1399" s="13" t="s">
        <v>76</v>
      </c>
      <c r="AY1399" s="211" t="s">
        <v>324</v>
      </c>
    </row>
    <row r="1400" spans="2:51" s="15" customFormat="1" ht="11.25">
      <c r="B1400" s="223"/>
      <c r="C1400" s="224"/>
      <c r="D1400" s="195" t="s">
        <v>336</v>
      </c>
      <c r="E1400" s="225" t="s">
        <v>19</v>
      </c>
      <c r="F1400" s="226" t="s">
        <v>3354</v>
      </c>
      <c r="G1400" s="224"/>
      <c r="H1400" s="225" t="s">
        <v>19</v>
      </c>
      <c r="I1400" s="227"/>
      <c r="J1400" s="224"/>
      <c r="K1400" s="224"/>
      <c r="L1400" s="228"/>
      <c r="M1400" s="229"/>
      <c r="N1400" s="230"/>
      <c r="O1400" s="230"/>
      <c r="P1400" s="230"/>
      <c r="Q1400" s="230"/>
      <c r="R1400" s="230"/>
      <c r="S1400" s="230"/>
      <c r="T1400" s="231"/>
      <c r="AT1400" s="232" t="s">
        <v>336</v>
      </c>
      <c r="AU1400" s="232" t="s">
        <v>87</v>
      </c>
      <c r="AV1400" s="15" t="s">
        <v>84</v>
      </c>
      <c r="AW1400" s="15" t="s">
        <v>37</v>
      </c>
      <c r="AX1400" s="15" t="s">
        <v>76</v>
      </c>
      <c r="AY1400" s="232" t="s">
        <v>324</v>
      </c>
    </row>
    <row r="1401" spans="2:51" s="13" customFormat="1" ht="11.25">
      <c r="B1401" s="201"/>
      <c r="C1401" s="202"/>
      <c r="D1401" s="195" t="s">
        <v>336</v>
      </c>
      <c r="E1401" s="203" t="s">
        <v>19</v>
      </c>
      <c r="F1401" s="204" t="s">
        <v>3355</v>
      </c>
      <c r="G1401" s="202"/>
      <c r="H1401" s="205">
        <v>0.44</v>
      </c>
      <c r="I1401" s="206"/>
      <c r="J1401" s="202"/>
      <c r="K1401" s="202"/>
      <c r="L1401" s="207"/>
      <c r="M1401" s="208"/>
      <c r="N1401" s="209"/>
      <c r="O1401" s="209"/>
      <c r="P1401" s="209"/>
      <c r="Q1401" s="209"/>
      <c r="R1401" s="209"/>
      <c r="S1401" s="209"/>
      <c r="T1401" s="210"/>
      <c r="AT1401" s="211" t="s">
        <v>336</v>
      </c>
      <c r="AU1401" s="211" t="s">
        <v>87</v>
      </c>
      <c r="AV1401" s="13" t="s">
        <v>87</v>
      </c>
      <c r="AW1401" s="13" t="s">
        <v>37</v>
      </c>
      <c r="AX1401" s="13" t="s">
        <v>76</v>
      </c>
      <c r="AY1401" s="211" t="s">
        <v>324</v>
      </c>
    </row>
    <row r="1402" spans="2:51" s="15" customFormat="1" ht="11.25">
      <c r="B1402" s="223"/>
      <c r="C1402" s="224"/>
      <c r="D1402" s="195" t="s">
        <v>336</v>
      </c>
      <c r="E1402" s="225" t="s">
        <v>19</v>
      </c>
      <c r="F1402" s="226" t="s">
        <v>2884</v>
      </c>
      <c r="G1402" s="224"/>
      <c r="H1402" s="225" t="s">
        <v>19</v>
      </c>
      <c r="I1402" s="227"/>
      <c r="J1402" s="224"/>
      <c r="K1402" s="224"/>
      <c r="L1402" s="228"/>
      <c r="M1402" s="229"/>
      <c r="N1402" s="230"/>
      <c r="O1402" s="230"/>
      <c r="P1402" s="230"/>
      <c r="Q1402" s="230"/>
      <c r="R1402" s="230"/>
      <c r="S1402" s="230"/>
      <c r="T1402" s="231"/>
      <c r="AT1402" s="232" t="s">
        <v>336</v>
      </c>
      <c r="AU1402" s="232" t="s">
        <v>87</v>
      </c>
      <c r="AV1402" s="15" t="s">
        <v>84</v>
      </c>
      <c r="AW1402" s="15" t="s">
        <v>37</v>
      </c>
      <c r="AX1402" s="15" t="s">
        <v>76</v>
      </c>
      <c r="AY1402" s="232" t="s">
        <v>324</v>
      </c>
    </row>
    <row r="1403" spans="2:51" s="13" customFormat="1" ht="11.25">
      <c r="B1403" s="201"/>
      <c r="C1403" s="202"/>
      <c r="D1403" s="195" t="s">
        <v>336</v>
      </c>
      <c r="E1403" s="203" t="s">
        <v>19</v>
      </c>
      <c r="F1403" s="204" t="s">
        <v>3356</v>
      </c>
      <c r="G1403" s="202"/>
      <c r="H1403" s="205">
        <v>8.2149999999999999</v>
      </c>
      <c r="I1403" s="206"/>
      <c r="J1403" s="202"/>
      <c r="K1403" s="202"/>
      <c r="L1403" s="207"/>
      <c r="M1403" s="208"/>
      <c r="N1403" s="209"/>
      <c r="O1403" s="209"/>
      <c r="P1403" s="209"/>
      <c r="Q1403" s="209"/>
      <c r="R1403" s="209"/>
      <c r="S1403" s="209"/>
      <c r="T1403" s="210"/>
      <c r="AT1403" s="211" t="s">
        <v>336</v>
      </c>
      <c r="AU1403" s="211" t="s">
        <v>87</v>
      </c>
      <c r="AV1403" s="13" t="s">
        <v>87</v>
      </c>
      <c r="AW1403" s="13" t="s">
        <v>37</v>
      </c>
      <c r="AX1403" s="13" t="s">
        <v>76</v>
      </c>
      <c r="AY1403" s="211" t="s">
        <v>324</v>
      </c>
    </row>
    <row r="1404" spans="2:51" s="15" customFormat="1" ht="11.25">
      <c r="B1404" s="223"/>
      <c r="C1404" s="224"/>
      <c r="D1404" s="195" t="s">
        <v>336</v>
      </c>
      <c r="E1404" s="225" t="s">
        <v>19</v>
      </c>
      <c r="F1404" s="226" t="s">
        <v>3357</v>
      </c>
      <c r="G1404" s="224"/>
      <c r="H1404" s="225" t="s">
        <v>19</v>
      </c>
      <c r="I1404" s="227"/>
      <c r="J1404" s="224"/>
      <c r="K1404" s="224"/>
      <c r="L1404" s="228"/>
      <c r="M1404" s="229"/>
      <c r="N1404" s="230"/>
      <c r="O1404" s="230"/>
      <c r="P1404" s="230"/>
      <c r="Q1404" s="230"/>
      <c r="R1404" s="230"/>
      <c r="S1404" s="230"/>
      <c r="T1404" s="231"/>
      <c r="AT1404" s="232" t="s">
        <v>336</v>
      </c>
      <c r="AU1404" s="232" t="s">
        <v>87</v>
      </c>
      <c r="AV1404" s="15" t="s">
        <v>84</v>
      </c>
      <c r="AW1404" s="15" t="s">
        <v>37</v>
      </c>
      <c r="AX1404" s="15" t="s">
        <v>76</v>
      </c>
      <c r="AY1404" s="232" t="s">
        <v>324</v>
      </c>
    </row>
    <row r="1405" spans="2:51" s="13" customFormat="1" ht="11.25">
      <c r="B1405" s="201"/>
      <c r="C1405" s="202"/>
      <c r="D1405" s="195" t="s">
        <v>336</v>
      </c>
      <c r="E1405" s="203" t="s">
        <v>19</v>
      </c>
      <c r="F1405" s="204" t="s">
        <v>3268</v>
      </c>
      <c r="G1405" s="202"/>
      <c r="H1405" s="205">
        <v>0.17799999999999999</v>
      </c>
      <c r="I1405" s="206"/>
      <c r="J1405" s="202"/>
      <c r="K1405" s="202"/>
      <c r="L1405" s="207"/>
      <c r="M1405" s="208"/>
      <c r="N1405" s="209"/>
      <c r="O1405" s="209"/>
      <c r="P1405" s="209"/>
      <c r="Q1405" s="209"/>
      <c r="R1405" s="209"/>
      <c r="S1405" s="209"/>
      <c r="T1405" s="210"/>
      <c r="AT1405" s="211" t="s">
        <v>336</v>
      </c>
      <c r="AU1405" s="211" t="s">
        <v>87</v>
      </c>
      <c r="AV1405" s="13" t="s">
        <v>87</v>
      </c>
      <c r="AW1405" s="13" t="s">
        <v>37</v>
      </c>
      <c r="AX1405" s="13" t="s">
        <v>76</v>
      </c>
      <c r="AY1405" s="211" t="s">
        <v>324</v>
      </c>
    </row>
    <row r="1406" spans="2:51" s="15" customFormat="1" ht="11.25">
      <c r="B1406" s="223"/>
      <c r="C1406" s="224"/>
      <c r="D1406" s="195" t="s">
        <v>336</v>
      </c>
      <c r="E1406" s="225" t="s">
        <v>19</v>
      </c>
      <c r="F1406" s="226" t="s">
        <v>3358</v>
      </c>
      <c r="G1406" s="224"/>
      <c r="H1406" s="225" t="s">
        <v>19</v>
      </c>
      <c r="I1406" s="227"/>
      <c r="J1406" s="224"/>
      <c r="K1406" s="224"/>
      <c r="L1406" s="228"/>
      <c r="M1406" s="229"/>
      <c r="N1406" s="230"/>
      <c r="O1406" s="230"/>
      <c r="P1406" s="230"/>
      <c r="Q1406" s="230"/>
      <c r="R1406" s="230"/>
      <c r="S1406" s="230"/>
      <c r="T1406" s="231"/>
      <c r="AT1406" s="232" t="s">
        <v>336</v>
      </c>
      <c r="AU1406" s="232" t="s">
        <v>87</v>
      </c>
      <c r="AV1406" s="15" t="s">
        <v>84</v>
      </c>
      <c r="AW1406" s="15" t="s">
        <v>37</v>
      </c>
      <c r="AX1406" s="15" t="s">
        <v>76</v>
      </c>
      <c r="AY1406" s="232" t="s">
        <v>324</v>
      </c>
    </row>
    <row r="1407" spans="2:51" s="15" customFormat="1" ht="11.25">
      <c r="B1407" s="223"/>
      <c r="C1407" s="224"/>
      <c r="D1407" s="195" t="s">
        <v>336</v>
      </c>
      <c r="E1407" s="225" t="s">
        <v>19</v>
      </c>
      <c r="F1407" s="226" t="s">
        <v>3359</v>
      </c>
      <c r="G1407" s="224"/>
      <c r="H1407" s="225" t="s">
        <v>19</v>
      </c>
      <c r="I1407" s="227"/>
      <c r="J1407" s="224"/>
      <c r="K1407" s="224"/>
      <c r="L1407" s="228"/>
      <c r="M1407" s="229"/>
      <c r="N1407" s="230"/>
      <c r="O1407" s="230"/>
      <c r="P1407" s="230"/>
      <c r="Q1407" s="230"/>
      <c r="R1407" s="230"/>
      <c r="S1407" s="230"/>
      <c r="T1407" s="231"/>
      <c r="AT1407" s="232" t="s">
        <v>336</v>
      </c>
      <c r="AU1407" s="232" t="s">
        <v>87</v>
      </c>
      <c r="AV1407" s="15" t="s">
        <v>84</v>
      </c>
      <c r="AW1407" s="15" t="s">
        <v>37</v>
      </c>
      <c r="AX1407" s="15" t="s">
        <v>76</v>
      </c>
      <c r="AY1407" s="232" t="s">
        <v>324</v>
      </c>
    </row>
    <row r="1408" spans="2:51" s="13" customFormat="1" ht="11.25">
      <c r="B1408" s="201"/>
      <c r="C1408" s="202"/>
      <c r="D1408" s="195" t="s">
        <v>336</v>
      </c>
      <c r="E1408" s="203" t="s">
        <v>19</v>
      </c>
      <c r="F1408" s="204" t="s">
        <v>3360</v>
      </c>
      <c r="G1408" s="202"/>
      <c r="H1408" s="205">
        <v>58.616999999999997</v>
      </c>
      <c r="I1408" s="206"/>
      <c r="J1408" s="202"/>
      <c r="K1408" s="202"/>
      <c r="L1408" s="207"/>
      <c r="M1408" s="208"/>
      <c r="N1408" s="209"/>
      <c r="O1408" s="209"/>
      <c r="P1408" s="209"/>
      <c r="Q1408" s="209"/>
      <c r="R1408" s="209"/>
      <c r="S1408" s="209"/>
      <c r="T1408" s="210"/>
      <c r="AT1408" s="211" t="s">
        <v>336</v>
      </c>
      <c r="AU1408" s="211" t="s">
        <v>87</v>
      </c>
      <c r="AV1408" s="13" t="s">
        <v>87</v>
      </c>
      <c r="AW1408" s="13" t="s">
        <v>37</v>
      </c>
      <c r="AX1408" s="13" t="s">
        <v>76</v>
      </c>
      <c r="AY1408" s="211" t="s">
        <v>324</v>
      </c>
    </row>
    <row r="1409" spans="1:65" s="15" customFormat="1" ht="11.25">
      <c r="B1409" s="223"/>
      <c r="C1409" s="224"/>
      <c r="D1409" s="195" t="s">
        <v>336</v>
      </c>
      <c r="E1409" s="225" t="s">
        <v>19</v>
      </c>
      <c r="F1409" s="226" t="s">
        <v>3361</v>
      </c>
      <c r="G1409" s="224"/>
      <c r="H1409" s="225" t="s">
        <v>19</v>
      </c>
      <c r="I1409" s="227"/>
      <c r="J1409" s="224"/>
      <c r="K1409" s="224"/>
      <c r="L1409" s="228"/>
      <c r="M1409" s="229"/>
      <c r="N1409" s="230"/>
      <c r="O1409" s="230"/>
      <c r="P1409" s="230"/>
      <c r="Q1409" s="230"/>
      <c r="R1409" s="230"/>
      <c r="S1409" s="230"/>
      <c r="T1409" s="231"/>
      <c r="AT1409" s="232" t="s">
        <v>336</v>
      </c>
      <c r="AU1409" s="232" t="s">
        <v>87</v>
      </c>
      <c r="AV1409" s="15" t="s">
        <v>84</v>
      </c>
      <c r="AW1409" s="15" t="s">
        <v>37</v>
      </c>
      <c r="AX1409" s="15" t="s">
        <v>76</v>
      </c>
      <c r="AY1409" s="232" t="s">
        <v>324</v>
      </c>
    </row>
    <row r="1410" spans="1:65" s="13" customFormat="1" ht="11.25">
      <c r="B1410" s="201"/>
      <c r="C1410" s="202"/>
      <c r="D1410" s="195" t="s">
        <v>336</v>
      </c>
      <c r="E1410" s="203" t="s">
        <v>19</v>
      </c>
      <c r="F1410" s="204" t="s">
        <v>3362</v>
      </c>
      <c r="G1410" s="202"/>
      <c r="H1410" s="205">
        <v>65.31</v>
      </c>
      <c r="I1410" s="206"/>
      <c r="J1410" s="202"/>
      <c r="K1410" s="202"/>
      <c r="L1410" s="207"/>
      <c r="M1410" s="208"/>
      <c r="N1410" s="209"/>
      <c r="O1410" s="209"/>
      <c r="P1410" s="209"/>
      <c r="Q1410" s="209"/>
      <c r="R1410" s="209"/>
      <c r="S1410" s="209"/>
      <c r="T1410" s="210"/>
      <c r="AT1410" s="211" t="s">
        <v>336</v>
      </c>
      <c r="AU1410" s="211" t="s">
        <v>87</v>
      </c>
      <c r="AV1410" s="13" t="s">
        <v>87</v>
      </c>
      <c r="AW1410" s="13" t="s">
        <v>37</v>
      </c>
      <c r="AX1410" s="13" t="s">
        <v>76</v>
      </c>
      <c r="AY1410" s="211" t="s">
        <v>324</v>
      </c>
    </row>
    <row r="1411" spans="1:65" s="13" customFormat="1" ht="11.25">
      <c r="B1411" s="201"/>
      <c r="C1411" s="202"/>
      <c r="D1411" s="195" t="s">
        <v>336</v>
      </c>
      <c r="E1411" s="203" t="s">
        <v>19</v>
      </c>
      <c r="F1411" s="204" t="s">
        <v>3363</v>
      </c>
      <c r="G1411" s="202"/>
      <c r="H1411" s="205">
        <v>0.44</v>
      </c>
      <c r="I1411" s="206"/>
      <c r="J1411" s="202"/>
      <c r="K1411" s="202"/>
      <c r="L1411" s="207"/>
      <c r="M1411" s="208"/>
      <c r="N1411" s="209"/>
      <c r="O1411" s="209"/>
      <c r="P1411" s="209"/>
      <c r="Q1411" s="209"/>
      <c r="R1411" s="209"/>
      <c r="S1411" s="209"/>
      <c r="T1411" s="210"/>
      <c r="AT1411" s="211" t="s">
        <v>336</v>
      </c>
      <c r="AU1411" s="211" t="s">
        <v>87</v>
      </c>
      <c r="AV1411" s="13" t="s">
        <v>87</v>
      </c>
      <c r="AW1411" s="13" t="s">
        <v>37</v>
      </c>
      <c r="AX1411" s="13" t="s">
        <v>76</v>
      </c>
      <c r="AY1411" s="211" t="s">
        <v>324</v>
      </c>
    </row>
    <row r="1412" spans="1:65" s="15" customFormat="1" ht="11.25">
      <c r="B1412" s="223"/>
      <c r="C1412" s="224"/>
      <c r="D1412" s="195" t="s">
        <v>336</v>
      </c>
      <c r="E1412" s="225" t="s">
        <v>19</v>
      </c>
      <c r="F1412" s="226" t="s">
        <v>2884</v>
      </c>
      <c r="G1412" s="224"/>
      <c r="H1412" s="225" t="s">
        <v>19</v>
      </c>
      <c r="I1412" s="227"/>
      <c r="J1412" s="224"/>
      <c r="K1412" s="224"/>
      <c r="L1412" s="228"/>
      <c r="M1412" s="229"/>
      <c r="N1412" s="230"/>
      <c r="O1412" s="230"/>
      <c r="P1412" s="230"/>
      <c r="Q1412" s="230"/>
      <c r="R1412" s="230"/>
      <c r="S1412" s="230"/>
      <c r="T1412" s="231"/>
      <c r="AT1412" s="232" t="s">
        <v>336</v>
      </c>
      <c r="AU1412" s="232" t="s">
        <v>87</v>
      </c>
      <c r="AV1412" s="15" t="s">
        <v>84</v>
      </c>
      <c r="AW1412" s="15" t="s">
        <v>37</v>
      </c>
      <c r="AX1412" s="15" t="s">
        <v>76</v>
      </c>
      <c r="AY1412" s="232" t="s">
        <v>324</v>
      </c>
    </row>
    <row r="1413" spans="1:65" s="13" customFormat="1" ht="11.25">
      <c r="B1413" s="201"/>
      <c r="C1413" s="202"/>
      <c r="D1413" s="195" t="s">
        <v>336</v>
      </c>
      <c r="E1413" s="203" t="s">
        <v>19</v>
      </c>
      <c r="F1413" s="204" t="s">
        <v>2953</v>
      </c>
      <c r="G1413" s="202"/>
      <c r="H1413" s="205">
        <v>9.2530000000000001</v>
      </c>
      <c r="I1413" s="206"/>
      <c r="J1413" s="202"/>
      <c r="K1413" s="202"/>
      <c r="L1413" s="207"/>
      <c r="M1413" s="208"/>
      <c r="N1413" s="209"/>
      <c r="O1413" s="209"/>
      <c r="P1413" s="209"/>
      <c r="Q1413" s="209"/>
      <c r="R1413" s="209"/>
      <c r="S1413" s="209"/>
      <c r="T1413" s="210"/>
      <c r="AT1413" s="211" t="s">
        <v>336</v>
      </c>
      <c r="AU1413" s="211" t="s">
        <v>87</v>
      </c>
      <c r="AV1413" s="13" t="s">
        <v>87</v>
      </c>
      <c r="AW1413" s="13" t="s">
        <v>37</v>
      </c>
      <c r="AX1413" s="13" t="s">
        <v>76</v>
      </c>
      <c r="AY1413" s="211" t="s">
        <v>324</v>
      </c>
    </row>
    <row r="1414" spans="1:65" s="15" customFormat="1" ht="11.25">
      <c r="B1414" s="223"/>
      <c r="C1414" s="224"/>
      <c r="D1414" s="195" t="s">
        <v>336</v>
      </c>
      <c r="E1414" s="225" t="s">
        <v>19</v>
      </c>
      <c r="F1414" s="226" t="s">
        <v>3364</v>
      </c>
      <c r="G1414" s="224"/>
      <c r="H1414" s="225" t="s">
        <v>19</v>
      </c>
      <c r="I1414" s="227"/>
      <c r="J1414" s="224"/>
      <c r="K1414" s="224"/>
      <c r="L1414" s="228"/>
      <c r="M1414" s="229"/>
      <c r="N1414" s="230"/>
      <c r="O1414" s="230"/>
      <c r="P1414" s="230"/>
      <c r="Q1414" s="230"/>
      <c r="R1414" s="230"/>
      <c r="S1414" s="230"/>
      <c r="T1414" s="231"/>
      <c r="AT1414" s="232" t="s">
        <v>336</v>
      </c>
      <c r="AU1414" s="232" t="s">
        <v>87</v>
      </c>
      <c r="AV1414" s="15" t="s">
        <v>84</v>
      </c>
      <c r="AW1414" s="15" t="s">
        <v>37</v>
      </c>
      <c r="AX1414" s="15" t="s">
        <v>76</v>
      </c>
      <c r="AY1414" s="232" t="s">
        <v>324</v>
      </c>
    </row>
    <row r="1415" spans="1:65" s="13" customFormat="1" ht="11.25">
      <c r="B1415" s="201"/>
      <c r="C1415" s="202"/>
      <c r="D1415" s="195" t="s">
        <v>336</v>
      </c>
      <c r="E1415" s="203" t="s">
        <v>19</v>
      </c>
      <c r="F1415" s="204" t="s">
        <v>3365</v>
      </c>
      <c r="G1415" s="202"/>
      <c r="H1415" s="205">
        <v>0.27200000000000002</v>
      </c>
      <c r="I1415" s="206"/>
      <c r="J1415" s="202"/>
      <c r="K1415" s="202"/>
      <c r="L1415" s="207"/>
      <c r="M1415" s="208"/>
      <c r="N1415" s="209"/>
      <c r="O1415" s="209"/>
      <c r="P1415" s="209"/>
      <c r="Q1415" s="209"/>
      <c r="R1415" s="209"/>
      <c r="S1415" s="209"/>
      <c r="T1415" s="210"/>
      <c r="AT1415" s="211" t="s">
        <v>336</v>
      </c>
      <c r="AU1415" s="211" t="s">
        <v>87</v>
      </c>
      <c r="AV1415" s="13" t="s">
        <v>87</v>
      </c>
      <c r="AW1415" s="13" t="s">
        <v>37</v>
      </c>
      <c r="AX1415" s="13" t="s">
        <v>76</v>
      </c>
      <c r="AY1415" s="211" t="s">
        <v>324</v>
      </c>
    </row>
    <row r="1416" spans="1:65" s="13" customFormat="1" ht="11.25">
      <c r="B1416" s="201"/>
      <c r="C1416" s="202"/>
      <c r="D1416" s="195" t="s">
        <v>336</v>
      </c>
      <c r="E1416" s="203" t="s">
        <v>19</v>
      </c>
      <c r="F1416" s="204" t="s">
        <v>3366</v>
      </c>
      <c r="G1416" s="202"/>
      <c r="H1416" s="205">
        <v>0.04</v>
      </c>
      <c r="I1416" s="206"/>
      <c r="J1416" s="202"/>
      <c r="K1416" s="202"/>
      <c r="L1416" s="207"/>
      <c r="M1416" s="208"/>
      <c r="N1416" s="209"/>
      <c r="O1416" s="209"/>
      <c r="P1416" s="209"/>
      <c r="Q1416" s="209"/>
      <c r="R1416" s="209"/>
      <c r="S1416" s="209"/>
      <c r="T1416" s="210"/>
      <c r="AT1416" s="211" t="s">
        <v>336</v>
      </c>
      <c r="AU1416" s="211" t="s">
        <v>87</v>
      </c>
      <c r="AV1416" s="13" t="s">
        <v>87</v>
      </c>
      <c r="AW1416" s="13" t="s">
        <v>37</v>
      </c>
      <c r="AX1416" s="13" t="s">
        <v>76</v>
      </c>
      <c r="AY1416" s="211" t="s">
        <v>324</v>
      </c>
    </row>
    <row r="1417" spans="1:65" s="13" customFormat="1" ht="11.25">
      <c r="B1417" s="201"/>
      <c r="C1417" s="202"/>
      <c r="D1417" s="195" t="s">
        <v>336</v>
      </c>
      <c r="E1417" s="203" t="s">
        <v>19</v>
      </c>
      <c r="F1417" s="204" t="s">
        <v>3367</v>
      </c>
      <c r="G1417" s="202"/>
      <c r="H1417" s="205">
        <v>14.58</v>
      </c>
      <c r="I1417" s="206"/>
      <c r="J1417" s="202"/>
      <c r="K1417" s="202"/>
      <c r="L1417" s="207"/>
      <c r="M1417" s="208"/>
      <c r="N1417" s="209"/>
      <c r="O1417" s="209"/>
      <c r="P1417" s="209"/>
      <c r="Q1417" s="209"/>
      <c r="R1417" s="209"/>
      <c r="S1417" s="209"/>
      <c r="T1417" s="210"/>
      <c r="AT1417" s="211" t="s">
        <v>336</v>
      </c>
      <c r="AU1417" s="211" t="s">
        <v>87</v>
      </c>
      <c r="AV1417" s="13" t="s">
        <v>87</v>
      </c>
      <c r="AW1417" s="13" t="s">
        <v>37</v>
      </c>
      <c r="AX1417" s="13" t="s">
        <v>76</v>
      </c>
      <c r="AY1417" s="211" t="s">
        <v>324</v>
      </c>
    </row>
    <row r="1418" spans="1:65" s="13" customFormat="1" ht="11.25">
      <c r="B1418" s="201"/>
      <c r="C1418" s="202"/>
      <c r="D1418" s="195" t="s">
        <v>336</v>
      </c>
      <c r="E1418" s="203" t="s">
        <v>19</v>
      </c>
      <c r="F1418" s="204" t="s">
        <v>3368</v>
      </c>
      <c r="G1418" s="202"/>
      <c r="H1418" s="205">
        <v>0.39</v>
      </c>
      <c r="I1418" s="206"/>
      <c r="J1418" s="202"/>
      <c r="K1418" s="202"/>
      <c r="L1418" s="207"/>
      <c r="M1418" s="208"/>
      <c r="N1418" s="209"/>
      <c r="O1418" s="209"/>
      <c r="P1418" s="209"/>
      <c r="Q1418" s="209"/>
      <c r="R1418" s="209"/>
      <c r="S1418" s="209"/>
      <c r="T1418" s="210"/>
      <c r="AT1418" s="211" t="s">
        <v>336</v>
      </c>
      <c r="AU1418" s="211" t="s">
        <v>87</v>
      </c>
      <c r="AV1418" s="13" t="s">
        <v>87</v>
      </c>
      <c r="AW1418" s="13" t="s">
        <v>37</v>
      </c>
      <c r="AX1418" s="13" t="s">
        <v>76</v>
      </c>
      <c r="AY1418" s="211" t="s">
        <v>324</v>
      </c>
    </row>
    <row r="1419" spans="1:65" s="13" customFormat="1" ht="11.25">
      <c r="B1419" s="201"/>
      <c r="C1419" s="202"/>
      <c r="D1419" s="195" t="s">
        <v>336</v>
      </c>
      <c r="E1419" s="203" t="s">
        <v>19</v>
      </c>
      <c r="F1419" s="204" t="s">
        <v>3369</v>
      </c>
      <c r="G1419" s="202"/>
      <c r="H1419" s="205">
        <v>0.94499999999999995</v>
      </c>
      <c r="I1419" s="206"/>
      <c r="J1419" s="202"/>
      <c r="K1419" s="202"/>
      <c r="L1419" s="207"/>
      <c r="M1419" s="208"/>
      <c r="N1419" s="209"/>
      <c r="O1419" s="209"/>
      <c r="P1419" s="209"/>
      <c r="Q1419" s="209"/>
      <c r="R1419" s="209"/>
      <c r="S1419" s="209"/>
      <c r="T1419" s="210"/>
      <c r="AT1419" s="211" t="s">
        <v>336</v>
      </c>
      <c r="AU1419" s="211" t="s">
        <v>87</v>
      </c>
      <c r="AV1419" s="13" t="s">
        <v>87</v>
      </c>
      <c r="AW1419" s="13" t="s">
        <v>37</v>
      </c>
      <c r="AX1419" s="13" t="s">
        <v>76</v>
      </c>
      <c r="AY1419" s="211" t="s">
        <v>324</v>
      </c>
    </row>
    <row r="1420" spans="1:65" s="13" customFormat="1" ht="11.25">
      <c r="B1420" s="201"/>
      <c r="C1420" s="202"/>
      <c r="D1420" s="195" t="s">
        <v>336</v>
      </c>
      <c r="E1420" s="203" t="s">
        <v>19</v>
      </c>
      <c r="F1420" s="204" t="s">
        <v>3370</v>
      </c>
      <c r="G1420" s="202"/>
      <c r="H1420" s="205">
        <v>0.99</v>
      </c>
      <c r="I1420" s="206"/>
      <c r="J1420" s="202"/>
      <c r="K1420" s="202"/>
      <c r="L1420" s="207"/>
      <c r="M1420" s="208"/>
      <c r="N1420" s="209"/>
      <c r="O1420" s="209"/>
      <c r="P1420" s="209"/>
      <c r="Q1420" s="209"/>
      <c r="R1420" s="209"/>
      <c r="S1420" s="209"/>
      <c r="T1420" s="210"/>
      <c r="AT1420" s="211" t="s">
        <v>336</v>
      </c>
      <c r="AU1420" s="211" t="s">
        <v>87</v>
      </c>
      <c r="AV1420" s="13" t="s">
        <v>87</v>
      </c>
      <c r="AW1420" s="13" t="s">
        <v>37</v>
      </c>
      <c r="AX1420" s="13" t="s">
        <v>76</v>
      </c>
      <c r="AY1420" s="211" t="s">
        <v>324</v>
      </c>
    </row>
    <row r="1421" spans="1:65" s="14" customFormat="1" ht="11.25">
      <c r="B1421" s="212"/>
      <c r="C1421" s="213"/>
      <c r="D1421" s="195" t="s">
        <v>336</v>
      </c>
      <c r="E1421" s="214" t="s">
        <v>2209</v>
      </c>
      <c r="F1421" s="215" t="s">
        <v>349</v>
      </c>
      <c r="G1421" s="213"/>
      <c r="H1421" s="216">
        <v>514.56299999999999</v>
      </c>
      <c r="I1421" s="217"/>
      <c r="J1421" s="213"/>
      <c r="K1421" s="213"/>
      <c r="L1421" s="218"/>
      <c r="M1421" s="219"/>
      <c r="N1421" s="220"/>
      <c r="O1421" s="220"/>
      <c r="P1421" s="220"/>
      <c r="Q1421" s="220"/>
      <c r="R1421" s="220"/>
      <c r="S1421" s="220"/>
      <c r="T1421" s="221"/>
      <c r="AT1421" s="222" t="s">
        <v>336</v>
      </c>
      <c r="AU1421" s="222" t="s">
        <v>87</v>
      </c>
      <c r="AV1421" s="14" t="s">
        <v>330</v>
      </c>
      <c r="AW1421" s="14" t="s">
        <v>37</v>
      </c>
      <c r="AX1421" s="14" t="s">
        <v>84</v>
      </c>
      <c r="AY1421" s="222" t="s">
        <v>324</v>
      </c>
    </row>
    <row r="1422" spans="1:65" s="2" customFormat="1" ht="14.45" customHeight="1">
      <c r="A1422" s="36"/>
      <c r="B1422" s="37"/>
      <c r="C1422" s="182" t="s">
        <v>1783</v>
      </c>
      <c r="D1422" s="182" t="s">
        <v>326</v>
      </c>
      <c r="E1422" s="183" t="s">
        <v>3371</v>
      </c>
      <c r="F1422" s="184" t="s">
        <v>3372</v>
      </c>
      <c r="G1422" s="185" t="s">
        <v>135</v>
      </c>
      <c r="H1422" s="186">
        <v>11.7</v>
      </c>
      <c r="I1422" s="187"/>
      <c r="J1422" s="188">
        <f>ROUND(I1422*H1422,2)</f>
        <v>0</v>
      </c>
      <c r="K1422" s="184" t="s">
        <v>19</v>
      </c>
      <c r="L1422" s="41"/>
      <c r="M1422" s="189" t="s">
        <v>19</v>
      </c>
      <c r="N1422" s="190" t="s">
        <v>47</v>
      </c>
      <c r="O1422" s="66"/>
      <c r="P1422" s="191">
        <f>O1422*H1422</f>
        <v>0</v>
      </c>
      <c r="Q1422" s="191">
        <v>0</v>
      </c>
      <c r="R1422" s="191">
        <f>Q1422*H1422</f>
        <v>0</v>
      </c>
      <c r="S1422" s="191">
        <v>2.2499999999999999E-2</v>
      </c>
      <c r="T1422" s="192">
        <f>S1422*H1422</f>
        <v>0.26324999999999998</v>
      </c>
      <c r="U1422" s="36"/>
      <c r="V1422" s="36"/>
      <c r="W1422" s="36"/>
      <c r="X1422" s="36"/>
      <c r="Y1422" s="36"/>
      <c r="Z1422" s="36"/>
      <c r="AA1422" s="36"/>
      <c r="AB1422" s="36"/>
      <c r="AC1422" s="36"/>
      <c r="AD1422" s="36"/>
      <c r="AE1422" s="36"/>
      <c r="AR1422" s="193" t="s">
        <v>330</v>
      </c>
      <c r="AT1422" s="193" t="s">
        <v>326</v>
      </c>
      <c r="AU1422" s="193" t="s">
        <v>87</v>
      </c>
      <c r="AY1422" s="19" t="s">
        <v>324</v>
      </c>
      <c r="BE1422" s="194">
        <f>IF(N1422="základní",J1422,0)</f>
        <v>0</v>
      </c>
      <c r="BF1422" s="194">
        <f>IF(N1422="snížená",J1422,0)</f>
        <v>0</v>
      </c>
      <c r="BG1422" s="194">
        <f>IF(N1422="zákl. přenesená",J1422,0)</f>
        <v>0</v>
      </c>
      <c r="BH1422" s="194">
        <f>IF(N1422="sníž. přenesená",J1422,0)</f>
        <v>0</v>
      </c>
      <c r="BI1422" s="194">
        <f>IF(N1422="nulová",J1422,0)</f>
        <v>0</v>
      </c>
      <c r="BJ1422" s="19" t="s">
        <v>84</v>
      </c>
      <c r="BK1422" s="194">
        <f>ROUND(I1422*H1422,2)</f>
        <v>0</v>
      </c>
      <c r="BL1422" s="19" t="s">
        <v>330</v>
      </c>
      <c r="BM1422" s="193" t="s">
        <v>3373</v>
      </c>
    </row>
    <row r="1423" spans="1:65" s="2" customFormat="1" ht="11.25">
      <c r="A1423" s="36"/>
      <c r="B1423" s="37"/>
      <c r="C1423" s="38"/>
      <c r="D1423" s="195" t="s">
        <v>332</v>
      </c>
      <c r="E1423" s="38"/>
      <c r="F1423" s="196" t="s">
        <v>3374</v>
      </c>
      <c r="G1423" s="38"/>
      <c r="H1423" s="38"/>
      <c r="I1423" s="197"/>
      <c r="J1423" s="38"/>
      <c r="K1423" s="38"/>
      <c r="L1423" s="41"/>
      <c r="M1423" s="198"/>
      <c r="N1423" s="199"/>
      <c r="O1423" s="66"/>
      <c r="P1423" s="66"/>
      <c r="Q1423" s="66"/>
      <c r="R1423" s="66"/>
      <c r="S1423" s="66"/>
      <c r="T1423" s="67"/>
      <c r="U1423" s="36"/>
      <c r="V1423" s="36"/>
      <c r="W1423" s="36"/>
      <c r="X1423" s="36"/>
      <c r="Y1423" s="36"/>
      <c r="Z1423" s="36"/>
      <c r="AA1423" s="36"/>
      <c r="AB1423" s="36"/>
      <c r="AC1423" s="36"/>
      <c r="AD1423" s="36"/>
      <c r="AE1423" s="36"/>
      <c r="AT1423" s="19" t="s">
        <v>332</v>
      </c>
      <c r="AU1423" s="19" t="s">
        <v>87</v>
      </c>
    </row>
    <row r="1424" spans="1:65" s="2" customFormat="1" ht="146.25">
      <c r="A1424" s="36"/>
      <c r="B1424" s="37"/>
      <c r="C1424" s="38"/>
      <c r="D1424" s="195" t="s">
        <v>334</v>
      </c>
      <c r="E1424" s="38"/>
      <c r="F1424" s="200" t="s">
        <v>3375</v>
      </c>
      <c r="G1424" s="38"/>
      <c r="H1424" s="38"/>
      <c r="I1424" s="197"/>
      <c r="J1424" s="38"/>
      <c r="K1424" s="38"/>
      <c r="L1424" s="41"/>
      <c r="M1424" s="198"/>
      <c r="N1424" s="199"/>
      <c r="O1424" s="66"/>
      <c r="P1424" s="66"/>
      <c r="Q1424" s="66"/>
      <c r="R1424" s="66"/>
      <c r="S1424" s="66"/>
      <c r="T1424" s="67"/>
      <c r="U1424" s="36"/>
      <c r="V1424" s="36"/>
      <c r="W1424" s="36"/>
      <c r="X1424" s="36"/>
      <c r="Y1424" s="36"/>
      <c r="Z1424" s="36"/>
      <c r="AA1424" s="36"/>
      <c r="AB1424" s="36"/>
      <c r="AC1424" s="36"/>
      <c r="AD1424" s="36"/>
      <c r="AE1424" s="36"/>
      <c r="AT1424" s="19" t="s">
        <v>334</v>
      </c>
      <c r="AU1424" s="19" t="s">
        <v>87</v>
      </c>
    </row>
    <row r="1425" spans="1:65" s="13" customFormat="1" ht="11.25">
      <c r="B1425" s="201"/>
      <c r="C1425" s="202"/>
      <c r="D1425" s="195" t="s">
        <v>336</v>
      </c>
      <c r="E1425" s="203" t="s">
        <v>19</v>
      </c>
      <c r="F1425" s="204" t="s">
        <v>3376</v>
      </c>
      <c r="G1425" s="202"/>
      <c r="H1425" s="205">
        <v>6</v>
      </c>
      <c r="I1425" s="206"/>
      <c r="J1425" s="202"/>
      <c r="K1425" s="202"/>
      <c r="L1425" s="207"/>
      <c r="M1425" s="208"/>
      <c r="N1425" s="209"/>
      <c r="O1425" s="209"/>
      <c r="P1425" s="209"/>
      <c r="Q1425" s="209"/>
      <c r="R1425" s="209"/>
      <c r="S1425" s="209"/>
      <c r="T1425" s="210"/>
      <c r="AT1425" s="211" t="s">
        <v>336</v>
      </c>
      <c r="AU1425" s="211" t="s">
        <v>87</v>
      </c>
      <c r="AV1425" s="13" t="s">
        <v>87</v>
      </c>
      <c r="AW1425" s="13" t="s">
        <v>37</v>
      </c>
      <c r="AX1425" s="13" t="s">
        <v>76</v>
      </c>
      <c r="AY1425" s="211" t="s">
        <v>324</v>
      </c>
    </row>
    <row r="1426" spans="1:65" s="13" customFormat="1" ht="11.25">
      <c r="B1426" s="201"/>
      <c r="C1426" s="202"/>
      <c r="D1426" s="195" t="s">
        <v>336</v>
      </c>
      <c r="E1426" s="203" t="s">
        <v>19</v>
      </c>
      <c r="F1426" s="204" t="s">
        <v>3377</v>
      </c>
      <c r="G1426" s="202"/>
      <c r="H1426" s="205">
        <v>1.5</v>
      </c>
      <c r="I1426" s="206"/>
      <c r="J1426" s="202"/>
      <c r="K1426" s="202"/>
      <c r="L1426" s="207"/>
      <c r="M1426" s="208"/>
      <c r="N1426" s="209"/>
      <c r="O1426" s="209"/>
      <c r="P1426" s="209"/>
      <c r="Q1426" s="209"/>
      <c r="R1426" s="209"/>
      <c r="S1426" s="209"/>
      <c r="T1426" s="210"/>
      <c r="AT1426" s="211" t="s">
        <v>336</v>
      </c>
      <c r="AU1426" s="211" t="s">
        <v>87</v>
      </c>
      <c r="AV1426" s="13" t="s">
        <v>87</v>
      </c>
      <c r="AW1426" s="13" t="s">
        <v>37</v>
      </c>
      <c r="AX1426" s="13" t="s">
        <v>76</v>
      </c>
      <c r="AY1426" s="211" t="s">
        <v>324</v>
      </c>
    </row>
    <row r="1427" spans="1:65" s="13" customFormat="1" ht="11.25">
      <c r="B1427" s="201"/>
      <c r="C1427" s="202"/>
      <c r="D1427" s="195" t="s">
        <v>336</v>
      </c>
      <c r="E1427" s="203" t="s">
        <v>19</v>
      </c>
      <c r="F1427" s="204" t="s">
        <v>3378</v>
      </c>
      <c r="G1427" s="202"/>
      <c r="H1427" s="205">
        <v>4.2</v>
      </c>
      <c r="I1427" s="206"/>
      <c r="J1427" s="202"/>
      <c r="K1427" s="202"/>
      <c r="L1427" s="207"/>
      <c r="M1427" s="208"/>
      <c r="N1427" s="209"/>
      <c r="O1427" s="209"/>
      <c r="P1427" s="209"/>
      <c r="Q1427" s="209"/>
      <c r="R1427" s="209"/>
      <c r="S1427" s="209"/>
      <c r="T1427" s="210"/>
      <c r="AT1427" s="211" t="s">
        <v>336</v>
      </c>
      <c r="AU1427" s="211" t="s">
        <v>87</v>
      </c>
      <c r="AV1427" s="13" t="s">
        <v>87</v>
      </c>
      <c r="AW1427" s="13" t="s">
        <v>37</v>
      </c>
      <c r="AX1427" s="13" t="s">
        <v>76</v>
      </c>
      <c r="AY1427" s="211" t="s">
        <v>324</v>
      </c>
    </row>
    <row r="1428" spans="1:65" s="14" customFormat="1" ht="11.25">
      <c r="B1428" s="212"/>
      <c r="C1428" s="213"/>
      <c r="D1428" s="195" t="s">
        <v>336</v>
      </c>
      <c r="E1428" s="214" t="s">
        <v>2240</v>
      </c>
      <c r="F1428" s="215" t="s">
        <v>349</v>
      </c>
      <c r="G1428" s="213"/>
      <c r="H1428" s="216">
        <v>11.7</v>
      </c>
      <c r="I1428" s="217"/>
      <c r="J1428" s="213"/>
      <c r="K1428" s="213"/>
      <c r="L1428" s="218"/>
      <c r="M1428" s="219"/>
      <c r="N1428" s="220"/>
      <c r="O1428" s="220"/>
      <c r="P1428" s="220"/>
      <c r="Q1428" s="220"/>
      <c r="R1428" s="220"/>
      <c r="S1428" s="220"/>
      <c r="T1428" s="221"/>
      <c r="AT1428" s="222" t="s">
        <v>336</v>
      </c>
      <c r="AU1428" s="222" t="s">
        <v>87</v>
      </c>
      <c r="AV1428" s="14" t="s">
        <v>330</v>
      </c>
      <c r="AW1428" s="14" t="s">
        <v>37</v>
      </c>
      <c r="AX1428" s="14" t="s">
        <v>84</v>
      </c>
      <c r="AY1428" s="222" t="s">
        <v>324</v>
      </c>
    </row>
    <row r="1429" spans="1:65" s="2" customFormat="1" ht="14.45" customHeight="1">
      <c r="A1429" s="36"/>
      <c r="B1429" s="37"/>
      <c r="C1429" s="182" t="s">
        <v>1789</v>
      </c>
      <c r="D1429" s="182" t="s">
        <v>326</v>
      </c>
      <c r="E1429" s="183" t="s">
        <v>3379</v>
      </c>
      <c r="F1429" s="184" t="s">
        <v>3380</v>
      </c>
      <c r="G1429" s="185" t="s">
        <v>135</v>
      </c>
      <c r="H1429" s="186">
        <v>58.5</v>
      </c>
      <c r="I1429" s="187"/>
      <c r="J1429" s="188">
        <f>ROUND(I1429*H1429,2)</f>
        <v>0</v>
      </c>
      <c r="K1429" s="184" t="s">
        <v>329</v>
      </c>
      <c r="L1429" s="41"/>
      <c r="M1429" s="189" t="s">
        <v>19</v>
      </c>
      <c r="N1429" s="190" t="s">
        <v>47</v>
      </c>
      <c r="O1429" s="66"/>
      <c r="P1429" s="191">
        <f>O1429*H1429</f>
        <v>0</v>
      </c>
      <c r="Q1429" s="191">
        <v>0</v>
      </c>
      <c r="R1429" s="191">
        <f>Q1429*H1429</f>
        <v>0</v>
      </c>
      <c r="S1429" s="191">
        <v>4.4999999999999997E-3</v>
      </c>
      <c r="T1429" s="192">
        <f>S1429*H1429</f>
        <v>0.26324999999999998</v>
      </c>
      <c r="U1429" s="36"/>
      <c r="V1429" s="36"/>
      <c r="W1429" s="36"/>
      <c r="X1429" s="36"/>
      <c r="Y1429" s="36"/>
      <c r="Z1429" s="36"/>
      <c r="AA1429" s="36"/>
      <c r="AB1429" s="36"/>
      <c r="AC1429" s="36"/>
      <c r="AD1429" s="36"/>
      <c r="AE1429" s="36"/>
      <c r="AR1429" s="193" t="s">
        <v>330</v>
      </c>
      <c r="AT1429" s="193" t="s">
        <v>326</v>
      </c>
      <c r="AU1429" s="193" t="s">
        <v>87</v>
      </c>
      <c r="AY1429" s="19" t="s">
        <v>324</v>
      </c>
      <c r="BE1429" s="194">
        <f>IF(N1429="základní",J1429,0)</f>
        <v>0</v>
      </c>
      <c r="BF1429" s="194">
        <f>IF(N1429="snížená",J1429,0)</f>
        <v>0</v>
      </c>
      <c r="BG1429" s="194">
        <f>IF(N1429="zákl. přenesená",J1429,0)</f>
        <v>0</v>
      </c>
      <c r="BH1429" s="194">
        <f>IF(N1429="sníž. přenesená",J1429,0)</f>
        <v>0</v>
      </c>
      <c r="BI1429" s="194">
        <f>IF(N1429="nulová",J1429,0)</f>
        <v>0</v>
      </c>
      <c r="BJ1429" s="19" t="s">
        <v>84</v>
      </c>
      <c r="BK1429" s="194">
        <f>ROUND(I1429*H1429,2)</f>
        <v>0</v>
      </c>
      <c r="BL1429" s="19" t="s">
        <v>330</v>
      </c>
      <c r="BM1429" s="193" t="s">
        <v>3381</v>
      </c>
    </row>
    <row r="1430" spans="1:65" s="2" customFormat="1" ht="11.25">
      <c r="A1430" s="36"/>
      <c r="B1430" s="37"/>
      <c r="C1430" s="38"/>
      <c r="D1430" s="195" t="s">
        <v>332</v>
      </c>
      <c r="E1430" s="38"/>
      <c r="F1430" s="196" t="s">
        <v>3382</v>
      </c>
      <c r="G1430" s="38"/>
      <c r="H1430" s="38"/>
      <c r="I1430" s="197"/>
      <c r="J1430" s="38"/>
      <c r="K1430" s="38"/>
      <c r="L1430" s="41"/>
      <c r="M1430" s="198"/>
      <c r="N1430" s="199"/>
      <c r="O1430" s="66"/>
      <c r="P1430" s="66"/>
      <c r="Q1430" s="66"/>
      <c r="R1430" s="66"/>
      <c r="S1430" s="66"/>
      <c r="T1430" s="67"/>
      <c r="U1430" s="36"/>
      <c r="V1430" s="36"/>
      <c r="W1430" s="36"/>
      <c r="X1430" s="36"/>
      <c r="Y1430" s="36"/>
      <c r="Z1430" s="36"/>
      <c r="AA1430" s="36"/>
      <c r="AB1430" s="36"/>
      <c r="AC1430" s="36"/>
      <c r="AD1430" s="36"/>
      <c r="AE1430" s="36"/>
      <c r="AT1430" s="19" t="s">
        <v>332</v>
      </c>
      <c r="AU1430" s="19" t="s">
        <v>87</v>
      </c>
    </row>
    <row r="1431" spans="1:65" s="2" customFormat="1" ht="146.25">
      <c r="A1431" s="36"/>
      <c r="B1431" s="37"/>
      <c r="C1431" s="38"/>
      <c r="D1431" s="195" t="s">
        <v>334</v>
      </c>
      <c r="E1431" s="38"/>
      <c r="F1431" s="200" t="s">
        <v>3375</v>
      </c>
      <c r="G1431" s="38"/>
      <c r="H1431" s="38"/>
      <c r="I1431" s="197"/>
      <c r="J1431" s="38"/>
      <c r="K1431" s="38"/>
      <c r="L1431" s="41"/>
      <c r="M1431" s="198"/>
      <c r="N1431" s="199"/>
      <c r="O1431" s="66"/>
      <c r="P1431" s="66"/>
      <c r="Q1431" s="66"/>
      <c r="R1431" s="66"/>
      <c r="S1431" s="66"/>
      <c r="T1431" s="67"/>
      <c r="U1431" s="36"/>
      <c r="V1431" s="36"/>
      <c r="W1431" s="36"/>
      <c r="X1431" s="36"/>
      <c r="Y1431" s="36"/>
      <c r="Z1431" s="36"/>
      <c r="AA1431" s="36"/>
      <c r="AB1431" s="36"/>
      <c r="AC1431" s="36"/>
      <c r="AD1431" s="36"/>
      <c r="AE1431" s="36"/>
      <c r="AT1431" s="19" t="s">
        <v>334</v>
      </c>
      <c r="AU1431" s="19" t="s">
        <v>87</v>
      </c>
    </row>
    <row r="1432" spans="1:65" s="13" customFormat="1" ht="11.25">
      <c r="B1432" s="201"/>
      <c r="C1432" s="202"/>
      <c r="D1432" s="195" t="s">
        <v>336</v>
      </c>
      <c r="E1432" s="203" t="s">
        <v>19</v>
      </c>
      <c r="F1432" s="204" t="s">
        <v>3383</v>
      </c>
      <c r="G1432" s="202"/>
      <c r="H1432" s="205">
        <v>58.5</v>
      </c>
      <c r="I1432" s="206"/>
      <c r="J1432" s="202"/>
      <c r="K1432" s="202"/>
      <c r="L1432" s="207"/>
      <c r="M1432" s="208"/>
      <c r="N1432" s="209"/>
      <c r="O1432" s="209"/>
      <c r="P1432" s="209"/>
      <c r="Q1432" s="209"/>
      <c r="R1432" s="209"/>
      <c r="S1432" s="209"/>
      <c r="T1432" s="210"/>
      <c r="AT1432" s="211" t="s">
        <v>336</v>
      </c>
      <c r="AU1432" s="211" t="s">
        <v>87</v>
      </c>
      <c r="AV1432" s="13" t="s">
        <v>87</v>
      </c>
      <c r="AW1432" s="13" t="s">
        <v>37</v>
      </c>
      <c r="AX1432" s="13" t="s">
        <v>84</v>
      </c>
      <c r="AY1432" s="211" t="s">
        <v>324</v>
      </c>
    </row>
    <row r="1433" spans="1:65" s="2" customFormat="1" ht="14.45" customHeight="1">
      <c r="A1433" s="36"/>
      <c r="B1433" s="37"/>
      <c r="C1433" s="182" t="s">
        <v>1797</v>
      </c>
      <c r="D1433" s="182" t="s">
        <v>326</v>
      </c>
      <c r="E1433" s="183" t="s">
        <v>1790</v>
      </c>
      <c r="F1433" s="184" t="s">
        <v>1791</v>
      </c>
      <c r="G1433" s="185" t="s">
        <v>135</v>
      </c>
      <c r="H1433" s="186">
        <v>236</v>
      </c>
      <c r="I1433" s="187"/>
      <c r="J1433" s="188">
        <f>ROUND(I1433*H1433,2)</f>
        <v>0</v>
      </c>
      <c r="K1433" s="184" t="s">
        <v>329</v>
      </c>
      <c r="L1433" s="41"/>
      <c r="M1433" s="189" t="s">
        <v>19</v>
      </c>
      <c r="N1433" s="190" t="s">
        <v>47</v>
      </c>
      <c r="O1433" s="66"/>
      <c r="P1433" s="191">
        <f>O1433*H1433</f>
        <v>0</v>
      </c>
      <c r="Q1433" s="191">
        <v>0</v>
      </c>
      <c r="R1433" s="191">
        <f>Q1433*H1433</f>
        <v>0</v>
      </c>
      <c r="S1433" s="191">
        <v>0</v>
      </c>
      <c r="T1433" s="192">
        <f>S1433*H1433</f>
        <v>0</v>
      </c>
      <c r="U1433" s="36"/>
      <c r="V1433" s="36"/>
      <c r="W1433" s="36"/>
      <c r="X1433" s="36"/>
      <c r="Y1433" s="36"/>
      <c r="Z1433" s="36"/>
      <c r="AA1433" s="36"/>
      <c r="AB1433" s="36"/>
      <c r="AC1433" s="36"/>
      <c r="AD1433" s="36"/>
      <c r="AE1433" s="36"/>
      <c r="AR1433" s="193" t="s">
        <v>330</v>
      </c>
      <c r="AT1433" s="193" t="s">
        <v>326</v>
      </c>
      <c r="AU1433" s="193" t="s">
        <v>87</v>
      </c>
      <c r="AY1433" s="19" t="s">
        <v>324</v>
      </c>
      <c r="BE1433" s="194">
        <f>IF(N1433="základní",J1433,0)</f>
        <v>0</v>
      </c>
      <c r="BF1433" s="194">
        <f>IF(N1433="snížená",J1433,0)</f>
        <v>0</v>
      </c>
      <c r="BG1433" s="194">
        <f>IF(N1433="zákl. přenesená",J1433,0)</f>
        <v>0</v>
      </c>
      <c r="BH1433" s="194">
        <f>IF(N1433="sníž. přenesená",J1433,0)</f>
        <v>0</v>
      </c>
      <c r="BI1433" s="194">
        <f>IF(N1433="nulová",J1433,0)</f>
        <v>0</v>
      </c>
      <c r="BJ1433" s="19" t="s">
        <v>84</v>
      </c>
      <c r="BK1433" s="194">
        <f>ROUND(I1433*H1433,2)</f>
        <v>0</v>
      </c>
      <c r="BL1433" s="19" t="s">
        <v>330</v>
      </c>
      <c r="BM1433" s="193" t="s">
        <v>3384</v>
      </c>
    </row>
    <row r="1434" spans="1:65" s="2" customFormat="1" ht="11.25">
      <c r="A1434" s="36"/>
      <c r="B1434" s="37"/>
      <c r="C1434" s="38"/>
      <c r="D1434" s="195" t="s">
        <v>332</v>
      </c>
      <c r="E1434" s="38"/>
      <c r="F1434" s="196" t="s">
        <v>1791</v>
      </c>
      <c r="G1434" s="38"/>
      <c r="H1434" s="38"/>
      <c r="I1434" s="197"/>
      <c r="J1434" s="38"/>
      <c r="K1434" s="38"/>
      <c r="L1434" s="41"/>
      <c r="M1434" s="198"/>
      <c r="N1434" s="199"/>
      <c r="O1434" s="66"/>
      <c r="P1434" s="66"/>
      <c r="Q1434" s="66"/>
      <c r="R1434" s="66"/>
      <c r="S1434" s="66"/>
      <c r="T1434" s="67"/>
      <c r="U1434" s="36"/>
      <c r="V1434" s="36"/>
      <c r="W1434" s="36"/>
      <c r="X1434" s="36"/>
      <c r="Y1434" s="36"/>
      <c r="Z1434" s="36"/>
      <c r="AA1434" s="36"/>
      <c r="AB1434" s="36"/>
      <c r="AC1434" s="36"/>
      <c r="AD1434" s="36"/>
      <c r="AE1434" s="36"/>
      <c r="AT1434" s="19" t="s">
        <v>332</v>
      </c>
      <c r="AU1434" s="19" t="s">
        <v>87</v>
      </c>
    </row>
    <row r="1435" spans="1:65" s="2" customFormat="1" ht="58.5">
      <c r="A1435" s="36"/>
      <c r="B1435" s="37"/>
      <c r="C1435" s="38"/>
      <c r="D1435" s="195" t="s">
        <v>334</v>
      </c>
      <c r="E1435" s="38"/>
      <c r="F1435" s="200" t="s">
        <v>1793</v>
      </c>
      <c r="G1435" s="38"/>
      <c r="H1435" s="38"/>
      <c r="I1435" s="197"/>
      <c r="J1435" s="38"/>
      <c r="K1435" s="38"/>
      <c r="L1435" s="41"/>
      <c r="M1435" s="198"/>
      <c r="N1435" s="199"/>
      <c r="O1435" s="66"/>
      <c r="P1435" s="66"/>
      <c r="Q1435" s="66"/>
      <c r="R1435" s="66"/>
      <c r="S1435" s="66"/>
      <c r="T1435" s="67"/>
      <c r="U1435" s="36"/>
      <c r="V1435" s="36"/>
      <c r="W1435" s="36"/>
      <c r="X1435" s="36"/>
      <c r="Y1435" s="36"/>
      <c r="Z1435" s="36"/>
      <c r="AA1435" s="36"/>
      <c r="AB1435" s="36"/>
      <c r="AC1435" s="36"/>
      <c r="AD1435" s="36"/>
      <c r="AE1435" s="36"/>
      <c r="AT1435" s="19" t="s">
        <v>334</v>
      </c>
      <c r="AU1435" s="19" t="s">
        <v>87</v>
      </c>
    </row>
    <row r="1436" spans="1:65" s="13" customFormat="1" ht="11.25">
      <c r="B1436" s="201"/>
      <c r="C1436" s="202"/>
      <c r="D1436" s="195" t="s">
        <v>336</v>
      </c>
      <c r="E1436" s="203" t="s">
        <v>19</v>
      </c>
      <c r="F1436" s="204" t="s">
        <v>3385</v>
      </c>
      <c r="G1436" s="202"/>
      <c r="H1436" s="205">
        <v>26</v>
      </c>
      <c r="I1436" s="206"/>
      <c r="J1436" s="202"/>
      <c r="K1436" s="202"/>
      <c r="L1436" s="207"/>
      <c r="M1436" s="208"/>
      <c r="N1436" s="209"/>
      <c r="O1436" s="209"/>
      <c r="P1436" s="209"/>
      <c r="Q1436" s="209"/>
      <c r="R1436" s="209"/>
      <c r="S1436" s="209"/>
      <c r="T1436" s="210"/>
      <c r="AT1436" s="211" t="s">
        <v>336</v>
      </c>
      <c r="AU1436" s="211" t="s">
        <v>87</v>
      </c>
      <c r="AV1436" s="13" t="s">
        <v>87</v>
      </c>
      <c r="AW1436" s="13" t="s">
        <v>37</v>
      </c>
      <c r="AX1436" s="13" t="s">
        <v>76</v>
      </c>
      <c r="AY1436" s="211" t="s">
        <v>324</v>
      </c>
    </row>
    <row r="1437" spans="1:65" s="13" customFormat="1" ht="11.25">
      <c r="B1437" s="201"/>
      <c r="C1437" s="202"/>
      <c r="D1437" s="195" t="s">
        <v>336</v>
      </c>
      <c r="E1437" s="203" t="s">
        <v>19</v>
      </c>
      <c r="F1437" s="204" t="s">
        <v>3386</v>
      </c>
      <c r="G1437" s="202"/>
      <c r="H1437" s="205">
        <v>63</v>
      </c>
      <c r="I1437" s="206"/>
      <c r="J1437" s="202"/>
      <c r="K1437" s="202"/>
      <c r="L1437" s="207"/>
      <c r="M1437" s="208"/>
      <c r="N1437" s="209"/>
      <c r="O1437" s="209"/>
      <c r="P1437" s="209"/>
      <c r="Q1437" s="209"/>
      <c r="R1437" s="209"/>
      <c r="S1437" s="209"/>
      <c r="T1437" s="210"/>
      <c r="AT1437" s="211" t="s">
        <v>336</v>
      </c>
      <c r="AU1437" s="211" t="s">
        <v>87</v>
      </c>
      <c r="AV1437" s="13" t="s">
        <v>87</v>
      </c>
      <c r="AW1437" s="13" t="s">
        <v>37</v>
      </c>
      <c r="AX1437" s="13" t="s">
        <v>76</v>
      </c>
      <c r="AY1437" s="211" t="s">
        <v>324</v>
      </c>
    </row>
    <row r="1438" spans="1:65" s="13" customFormat="1" ht="11.25">
      <c r="B1438" s="201"/>
      <c r="C1438" s="202"/>
      <c r="D1438" s="195" t="s">
        <v>336</v>
      </c>
      <c r="E1438" s="203" t="s">
        <v>19</v>
      </c>
      <c r="F1438" s="204" t="s">
        <v>3387</v>
      </c>
      <c r="G1438" s="202"/>
      <c r="H1438" s="205">
        <v>66</v>
      </c>
      <c r="I1438" s="206"/>
      <c r="J1438" s="202"/>
      <c r="K1438" s="202"/>
      <c r="L1438" s="207"/>
      <c r="M1438" s="208"/>
      <c r="N1438" s="209"/>
      <c r="O1438" s="209"/>
      <c r="P1438" s="209"/>
      <c r="Q1438" s="209"/>
      <c r="R1438" s="209"/>
      <c r="S1438" s="209"/>
      <c r="T1438" s="210"/>
      <c r="AT1438" s="211" t="s">
        <v>336</v>
      </c>
      <c r="AU1438" s="211" t="s">
        <v>87</v>
      </c>
      <c r="AV1438" s="13" t="s">
        <v>87</v>
      </c>
      <c r="AW1438" s="13" t="s">
        <v>37</v>
      </c>
      <c r="AX1438" s="13" t="s">
        <v>76</v>
      </c>
      <c r="AY1438" s="211" t="s">
        <v>324</v>
      </c>
    </row>
    <row r="1439" spans="1:65" s="13" customFormat="1" ht="11.25">
      <c r="B1439" s="201"/>
      <c r="C1439" s="202"/>
      <c r="D1439" s="195" t="s">
        <v>336</v>
      </c>
      <c r="E1439" s="203" t="s">
        <v>19</v>
      </c>
      <c r="F1439" s="204" t="s">
        <v>3388</v>
      </c>
      <c r="G1439" s="202"/>
      <c r="H1439" s="205">
        <v>23</v>
      </c>
      <c r="I1439" s="206"/>
      <c r="J1439" s="202"/>
      <c r="K1439" s="202"/>
      <c r="L1439" s="207"/>
      <c r="M1439" s="208"/>
      <c r="N1439" s="209"/>
      <c r="O1439" s="209"/>
      <c r="P1439" s="209"/>
      <c r="Q1439" s="209"/>
      <c r="R1439" s="209"/>
      <c r="S1439" s="209"/>
      <c r="T1439" s="210"/>
      <c r="AT1439" s="211" t="s">
        <v>336</v>
      </c>
      <c r="AU1439" s="211" t="s">
        <v>87</v>
      </c>
      <c r="AV1439" s="13" t="s">
        <v>87</v>
      </c>
      <c r="AW1439" s="13" t="s">
        <v>37</v>
      </c>
      <c r="AX1439" s="13" t="s">
        <v>76</v>
      </c>
      <c r="AY1439" s="211" t="s">
        <v>324</v>
      </c>
    </row>
    <row r="1440" spans="1:65" s="13" customFormat="1" ht="11.25">
      <c r="B1440" s="201"/>
      <c r="C1440" s="202"/>
      <c r="D1440" s="195" t="s">
        <v>336</v>
      </c>
      <c r="E1440" s="203" t="s">
        <v>19</v>
      </c>
      <c r="F1440" s="204" t="s">
        <v>3389</v>
      </c>
      <c r="G1440" s="202"/>
      <c r="H1440" s="205">
        <v>5</v>
      </c>
      <c r="I1440" s="206"/>
      <c r="J1440" s="202"/>
      <c r="K1440" s="202"/>
      <c r="L1440" s="207"/>
      <c r="M1440" s="208"/>
      <c r="N1440" s="209"/>
      <c r="O1440" s="209"/>
      <c r="P1440" s="209"/>
      <c r="Q1440" s="209"/>
      <c r="R1440" s="209"/>
      <c r="S1440" s="209"/>
      <c r="T1440" s="210"/>
      <c r="AT1440" s="211" t="s">
        <v>336</v>
      </c>
      <c r="AU1440" s="211" t="s">
        <v>87</v>
      </c>
      <c r="AV1440" s="13" t="s">
        <v>87</v>
      </c>
      <c r="AW1440" s="13" t="s">
        <v>37</v>
      </c>
      <c r="AX1440" s="13" t="s">
        <v>76</v>
      </c>
      <c r="AY1440" s="211" t="s">
        <v>324</v>
      </c>
    </row>
    <row r="1441" spans="1:65" s="13" customFormat="1" ht="11.25">
      <c r="B1441" s="201"/>
      <c r="C1441" s="202"/>
      <c r="D1441" s="195" t="s">
        <v>336</v>
      </c>
      <c r="E1441" s="203" t="s">
        <v>19</v>
      </c>
      <c r="F1441" s="204" t="s">
        <v>3390</v>
      </c>
      <c r="G1441" s="202"/>
      <c r="H1441" s="205">
        <v>11</v>
      </c>
      <c r="I1441" s="206"/>
      <c r="J1441" s="202"/>
      <c r="K1441" s="202"/>
      <c r="L1441" s="207"/>
      <c r="M1441" s="208"/>
      <c r="N1441" s="209"/>
      <c r="O1441" s="209"/>
      <c r="P1441" s="209"/>
      <c r="Q1441" s="209"/>
      <c r="R1441" s="209"/>
      <c r="S1441" s="209"/>
      <c r="T1441" s="210"/>
      <c r="AT1441" s="211" t="s">
        <v>336</v>
      </c>
      <c r="AU1441" s="211" t="s">
        <v>87</v>
      </c>
      <c r="AV1441" s="13" t="s">
        <v>87</v>
      </c>
      <c r="AW1441" s="13" t="s">
        <v>37</v>
      </c>
      <c r="AX1441" s="13" t="s">
        <v>76</v>
      </c>
      <c r="AY1441" s="211" t="s">
        <v>324</v>
      </c>
    </row>
    <row r="1442" spans="1:65" s="13" customFormat="1" ht="11.25">
      <c r="B1442" s="201"/>
      <c r="C1442" s="202"/>
      <c r="D1442" s="195" t="s">
        <v>336</v>
      </c>
      <c r="E1442" s="203" t="s">
        <v>19</v>
      </c>
      <c r="F1442" s="204" t="s">
        <v>3391</v>
      </c>
      <c r="G1442" s="202"/>
      <c r="H1442" s="205">
        <v>19</v>
      </c>
      <c r="I1442" s="206"/>
      <c r="J1442" s="202"/>
      <c r="K1442" s="202"/>
      <c r="L1442" s="207"/>
      <c r="M1442" s="208"/>
      <c r="N1442" s="209"/>
      <c r="O1442" s="209"/>
      <c r="P1442" s="209"/>
      <c r="Q1442" s="209"/>
      <c r="R1442" s="209"/>
      <c r="S1442" s="209"/>
      <c r="T1442" s="210"/>
      <c r="AT1442" s="211" t="s">
        <v>336</v>
      </c>
      <c r="AU1442" s="211" t="s">
        <v>87</v>
      </c>
      <c r="AV1442" s="13" t="s">
        <v>87</v>
      </c>
      <c r="AW1442" s="13" t="s">
        <v>37</v>
      </c>
      <c r="AX1442" s="13" t="s">
        <v>76</v>
      </c>
      <c r="AY1442" s="211" t="s">
        <v>324</v>
      </c>
    </row>
    <row r="1443" spans="1:65" s="13" customFormat="1" ht="11.25">
      <c r="B1443" s="201"/>
      <c r="C1443" s="202"/>
      <c r="D1443" s="195" t="s">
        <v>336</v>
      </c>
      <c r="E1443" s="203" t="s">
        <v>19</v>
      </c>
      <c r="F1443" s="204" t="s">
        <v>3392</v>
      </c>
      <c r="G1443" s="202"/>
      <c r="H1443" s="205">
        <v>5</v>
      </c>
      <c r="I1443" s="206"/>
      <c r="J1443" s="202"/>
      <c r="K1443" s="202"/>
      <c r="L1443" s="207"/>
      <c r="M1443" s="208"/>
      <c r="N1443" s="209"/>
      <c r="O1443" s="209"/>
      <c r="P1443" s="209"/>
      <c r="Q1443" s="209"/>
      <c r="R1443" s="209"/>
      <c r="S1443" s="209"/>
      <c r="T1443" s="210"/>
      <c r="AT1443" s="211" t="s">
        <v>336</v>
      </c>
      <c r="AU1443" s="211" t="s">
        <v>87</v>
      </c>
      <c r="AV1443" s="13" t="s">
        <v>87</v>
      </c>
      <c r="AW1443" s="13" t="s">
        <v>37</v>
      </c>
      <c r="AX1443" s="13" t="s">
        <v>76</v>
      </c>
      <c r="AY1443" s="211" t="s">
        <v>324</v>
      </c>
    </row>
    <row r="1444" spans="1:65" s="13" customFormat="1" ht="11.25">
      <c r="B1444" s="201"/>
      <c r="C1444" s="202"/>
      <c r="D1444" s="195" t="s">
        <v>336</v>
      </c>
      <c r="E1444" s="203" t="s">
        <v>19</v>
      </c>
      <c r="F1444" s="204" t="s">
        <v>3393</v>
      </c>
      <c r="G1444" s="202"/>
      <c r="H1444" s="205">
        <v>18</v>
      </c>
      <c r="I1444" s="206"/>
      <c r="J1444" s="202"/>
      <c r="K1444" s="202"/>
      <c r="L1444" s="207"/>
      <c r="M1444" s="208"/>
      <c r="N1444" s="209"/>
      <c r="O1444" s="209"/>
      <c r="P1444" s="209"/>
      <c r="Q1444" s="209"/>
      <c r="R1444" s="209"/>
      <c r="S1444" s="209"/>
      <c r="T1444" s="210"/>
      <c r="AT1444" s="211" t="s">
        <v>336</v>
      </c>
      <c r="AU1444" s="211" t="s">
        <v>87</v>
      </c>
      <c r="AV1444" s="13" t="s">
        <v>87</v>
      </c>
      <c r="AW1444" s="13" t="s">
        <v>37</v>
      </c>
      <c r="AX1444" s="13" t="s">
        <v>76</v>
      </c>
      <c r="AY1444" s="211" t="s">
        <v>324</v>
      </c>
    </row>
    <row r="1445" spans="1:65" s="14" customFormat="1" ht="11.25">
      <c r="B1445" s="212"/>
      <c r="C1445" s="213"/>
      <c r="D1445" s="195" t="s">
        <v>336</v>
      </c>
      <c r="E1445" s="214" t="s">
        <v>206</v>
      </c>
      <c r="F1445" s="215" t="s">
        <v>349</v>
      </c>
      <c r="G1445" s="213"/>
      <c r="H1445" s="216">
        <v>236</v>
      </c>
      <c r="I1445" s="217"/>
      <c r="J1445" s="213"/>
      <c r="K1445" s="213"/>
      <c r="L1445" s="218"/>
      <c r="M1445" s="219"/>
      <c r="N1445" s="220"/>
      <c r="O1445" s="220"/>
      <c r="P1445" s="220"/>
      <c r="Q1445" s="220"/>
      <c r="R1445" s="220"/>
      <c r="S1445" s="220"/>
      <c r="T1445" s="221"/>
      <c r="AT1445" s="222" t="s">
        <v>336</v>
      </c>
      <c r="AU1445" s="222" t="s">
        <v>87</v>
      </c>
      <c r="AV1445" s="14" t="s">
        <v>330</v>
      </c>
      <c r="AW1445" s="14" t="s">
        <v>37</v>
      </c>
      <c r="AX1445" s="14" t="s">
        <v>84</v>
      </c>
      <c r="AY1445" s="222" t="s">
        <v>324</v>
      </c>
    </row>
    <row r="1446" spans="1:65" s="2" customFormat="1" ht="14.45" customHeight="1">
      <c r="A1446" s="36"/>
      <c r="B1446" s="37"/>
      <c r="C1446" s="182" t="s">
        <v>1802</v>
      </c>
      <c r="D1446" s="182" t="s">
        <v>326</v>
      </c>
      <c r="E1446" s="183" t="s">
        <v>3394</v>
      </c>
      <c r="F1446" s="184" t="s">
        <v>3395</v>
      </c>
      <c r="G1446" s="185" t="s">
        <v>135</v>
      </c>
      <c r="H1446" s="186">
        <v>329.3</v>
      </c>
      <c r="I1446" s="187"/>
      <c r="J1446" s="188">
        <f>ROUND(I1446*H1446,2)</f>
        <v>0</v>
      </c>
      <c r="K1446" s="184" t="s">
        <v>19</v>
      </c>
      <c r="L1446" s="41"/>
      <c r="M1446" s="189" t="s">
        <v>19</v>
      </c>
      <c r="N1446" s="190" t="s">
        <v>47</v>
      </c>
      <c r="O1446" s="66"/>
      <c r="P1446" s="191">
        <f>O1446*H1446</f>
        <v>0</v>
      </c>
      <c r="Q1446" s="191">
        <v>0</v>
      </c>
      <c r="R1446" s="191">
        <f>Q1446*H1446</f>
        <v>0</v>
      </c>
      <c r="S1446" s="191">
        <v>0</v>
      </c>
      <c r="T1446" s="192">
        <f>S1446*H1446</f>
        <v>0</v>
      </c>
      <c r="U1446" s="36"/>
      <c r="V1446" s="36"/>
      <c r="W1446" s="36"/>
      <c r="X1446" s="36"/>
      <c r="Y1446" s="36"/>
      <c r="Z1446" s="36"/>
      <c r="AA1446" s="36"/>
      <c r="AB1446" s="36"/>
      <c r="AC1446" s="36"/>
      <c r="AD1446" s="36"/>
      <c r="AE1446" s="36"/>
      <c r="AR1446" s="193" t="s">
        <v>330</v>
      </c>
      <c r="AT1446" s="193" t="s">
        <v>326</v>
      </c>
      <c r="AU1446" s="193" t="s">
        <v>87</v>
      </c>
      <c r="AY1446" s="19" t="s">
        <v>324</v>
      </c>
      <c r="BE1446" s="194">
        <f>IF(N1446="základní",J1446,0)</f>
        <v>0</v>
      </c>
      <c r="BF1446" s="194">
        <f>IF(N1446="snížená",J1446,0)</f>
        <v>0</v>
      </c>
      <c r="BG1446" s="194">
        <f>IF(N1446="zákl. přenesená",J1446,0)</f>
        <v>0</v>
      </c>
      <c r="BH1446" s="194">
        <f>IF(N1446="sníž. přenesená",J1446,0)</f>
        <v>0</v>
      </c>
      <c r="BI1446" s="194">
        <f>IF(N1446="nulová",J1446,0)</f>
        <v>0</v>
      </c>
      <c r="BJ1446" s="19" t="s">
        <v>84</v>
      </c>
      <c r="BK1446" s="194">
        <f>ROUND(I1446*H1446,2)</f>
        <v>0</v>
      </c>
      <c r="BL1446" s="19" t="s">
        <v>330</v>
      </c>
      <c r="BM1446" s="193" t="s">
        <v>3396</v>
      </c>
    </row>
    <row r="1447" spans="1:65" s="2" customFormat="1" ht="11.25">
      <c r="A1447" s="36"/>
      <c r="B1447" s="37"/>
      <c r="C1447" s="38"/>
      <c r="D1447" s="195" t="s">
        <v>332</v>
      </c>
      <c r="E1447" s="38"/>
      <c r="F1447" s="196" t="s">
        <v>1801</v>
      </c>
      <c r="G1447" s="38"/>
      <c r="H1447" s="38"/>
      <c r="I1447" s="197"/>
      <c r="J1447" s="38"/>
      <c r="K1447" s="38"/>
      <c r="L1447" s="41"/>
      <c r="M1447" s="198"/>
      <c r="N1447" s="199"/>
      <c r="O1447" s="66"/>
      <c r="P1447" s="66"/>
      <c r="Q1447" s="66"/>
      <c r="R1447" s="66"/>
      <c r="S1447" s="66"/>
      <c r="T1447" s="67"/>
      <c r="U1447" s="36"/>
      <c r="V1447" s="36"/>
      <c r="W1447" s="36"/>
      <c r="X1447" s="36"/>
      <c r="Y1447" s="36"/>
      <c r="Z1447" s="36"/>
      <c r="AA1447" s="36"/>
      <c r="AB1447" s="36"/>
      <c r="AC1447" s="36"/>
      <c r="AD1447" s="36"/>
      <c r="AE1447" s="36"/>
      <c r="AT1447" s="19" t="s">
        <v>332</v>
      </c>
      <c r="AU1447" s="19" t="s">
        <v>87</v>
      </c>
    </row>
    <row r="1448" spans="1:65" s="2" customFormat="1" ht="68.25">
      <c r="A1448" s="36"/>
      <c r="B1448" s="37"/>
      <c r="C1448" s="38"/>
      <c r="D1448" s="195" t="s">
        <v>334</v>
      </c>
      <c r="E1448" s="38"/>
      <c r="F1448" s="200" t="s">
        <v>3397</v>
      </c>
      <c r="G1448" s="38"/>
      <c r="H1448" s="38"/>
      <c r="I1448" s="197"/>
      <c r="J1448" s="38"/>
      <c r="K1448" s="38"/>
      <c r="L1448" s="41"/>
      <c r="M1448" s="198"/>
      <c r="N1448" s="199"/>
      <c r="O1448" s="66"/>
      <c r="P1448" s="66"/>
      <c r="Q1448" s="66"/>
      <c r="R1448" s="66"/>
      <c r="S1448" s="66"/>
      <c r="T1448" s="67"/>
      <c r="U1448" s="36"/>
      <c r="V1448" s="36"/>
      <c r="W1448" s="36"/>
      <c r="X1448" s="36"/>
      <c r="Y1448" s="36"/>
      <c r="Z1448" s="36"/>
      <c r="AA1448" s="36"/>
      <c r="AB1448" s="36"/>
      <c r="AC1448" s="36"/>
      <c r="AD1448" s="36"/>
      <c r="AE1448" s="36"/>
      <c r="AT1448" s="19" t="s">
        <v>334</v>
      </c>
      <c r="AU1448" s="19" t="s">
        <v>87</v>
      </c>
    </row>
    <row r="1449" spans="1:65" s="13" customFormat="1" ht="11.25">
      <c r="B1449" s="201"/>
      <c r="C1449" s="202"/>
      <c r="D1449" s="195" t="s">
        <v>336</v>
      </c>
      <c r="E1449" s="203" t="s">
        <v>19</v>
      </c>
      <c r="F1449" s="204" t="s">
        <v>3398</v>
      </c>
      <c r="G1449" s="202"/>
      <c r="H1449" s="205">
        <v>10</v>
      </c>
      <c r="I1449" s="206"/>
      <c r="J1449" s="202"/>
      <c r="K1449" s="202"/>
      <c r="L1449" s="207"/>
      <c r="M1449" s="208"/>
      <c r="N1449" s="209"/>
      <c r="O1449" s="209"/>
      <c r="P1449" s="209"/>
      <c r="Q1449" s="209"/>
      <c r="R1449" s="209"/>
      <c r="S1449" s="209"/>
      <c r="T1449" s="210"/>
      <c r="AT1449" s="211" t="s">
        <v>336</v>
      </c>
      <c r="AU1449" s="211" t="s">
        <v>87</v>
      </c>
      <c r="AV1449" s="13" t="s">
        <v>87</v>
      </c>
      <c r="AW1449" s="13" t="s">
        <v>37</v>
      </c>
      <c r="AX1449" s="13" t="s">
        <v>76</v>
      </c>
      <c r="AY1449" s="211" t="s">
        <v>324</v>
      </c>
    </row>
    <row r="1450" spans="1:65" s="13" customFormat="1" ht="11.25">
      <c r="B1450" s="201"/>
      <c r="C1450" s="202"/>
      <c r="D1450" s="195" t="s">
        <v>336</v>
      </c>
      <c r="E1450" s="203" t="s">
        <v>19</v>
      </c>
      <c r="F1450" s="204" t="s">
        <v>3399</v>
      </c>
      <c r="G1450" s="202"/>
      <c r="H1450" s="205">
        <v>10</v>
      </c>
      <c r="I1450" s="206"/>
      <c r="J1450" s="202"/>
      <c r="K1450" s="202"/>
      <c r="L1450" s="207"/>
      <c r="M1450" s="208"/>
      <c r="N1450" s="209"/>
      <c r="O1450" s="209"/>
      <c r="P1450" s="209"/>
      <c r="Q1450" s="209"/>
      <c r="R1450" s="209"/>
      <c r="S1450" s="209"/>
      <c r="T1450" s="210"/>
      <c r="AT1450" s="211" t="s">
        <v>336</v>
      </c>
      <c r="AU1450" s="211" t="s">
        <v>87</v>
      </c>
      <c r="AV1450" s="13" t="s">
        <v>87</v>
      </c>
      <c r="AW1450" s="13" t="s">
        <v>37</v>
      </c>
      <c r="AX1450" s="13" t="s">
        <v>76</v>
      </c>
      <c r="AY1450" s="211" t="s">
        <v>324</v>
      </c>
    </row>
    <row r="1451" spans="1:65" s="13" customFormat="1" ht="11.25">
      <c r="B1451" s="201"/>
      <c r="C1451" s="202"/>
      <c r="D1451" s="195" t="s">
        <v>336</v>
      </c>
      <c r="E1451" s="203" t="s">
        <v>19</v>
      </c>
      <c r="F1451" s="204" t="s">
        <v>3400</v>
      </c>
      <c r="G1451" s="202"/>
      <c r="H1451" s="205">
        <v>309.3</v>
      </c>
      <c r="I1451" s="206"/>
      <c r="J1451" s="202"/>
      <c r="K1451" s="202"/>
      <c r="L1451" s="207"/>
      <c r="M1451" s="208"/>
      <c r="N1451" s="209"/>
      <c r="O1451" s="209"/>
      <c r="P1451" s="209"/>
      <c r="Q1451" s="209"/>
      <c r="R1451" s="209"/>
      <c r="S1451" s="209"/>
      <c r="T1451" s="210"/>
      <c r="AT1451" s="211" t="s">
        <v>336</v>
      </c>
      <c r="AU1451" s="211" t="s">
        <v>87</v>
      </c>
      <c r="AV1451" s="13" t="s">
        <v>87</v>
      </c>
      <c r="AW1451" s="13" t="s">
        <v>37</v>
      </c>
      <c r="AX1451" s="13" t="s">
        <v>76</v>
      </c>
      <c r="AY1451" s="211" t="s">
        <v>324</v>
      </c>
    </row>
    <row r="1452" spans="1:65" s="14" customFormat="1" ht="11.25">
      <c r="B1452" s="212"/>
      <c r="C1452" s="213"/>
      <c r="D1452" s="195" t="s">
        <v>336</v>
      </c>
      <c r="E1452" s="214" t="s">
        <v>19</v>
      </c>
      <c r="F1452" s="215" t="s">
        <v>349</v>
      </c>
      <c r="G1452" s="213"/>
      <c r="H1452" s="216">
        <v>329.3</v>
      </c>
      <c r="I1452" s="217"/>
      <c r="J1452" s="213"/>
      <c r="K1452" s="213"/>
      <c r="L1452" s="218"/>
      <c r="M1452" s="219"/>
      <c r="N1452" s="220"/>
      <c r="O1452" s="220"/>
      <c r="P1452" s="220"/>
      <c r="Q1452" s="220"/>
      <c r="R1452" s="220"/>
      <c r="S1452" s="220"/>
      <c r="T1452" s="221"/>
      <c r="AT1452" s="222" t="s">
        <v>336</v>
      </c>
      <c r="AU1452" s="222" t="s">
        <v>87</v>
      </c>
      <c r="AV1452" s="14" t="s">
        <v>330</v>
      </c>
      <c r="AW1452" s="14" t="s">
        <v>37</v>
      </c>
      <c r="AX1452" s="14" t="s">
        <v>84</v>
      </c>
      <c r="AY1452" s="222" t="s">
        <v>324</v>
      </c>
    </row>
    <row r="1453" spans="1:65" s="2" customFormat="1" ht="14.45" customHeight="1">
      <c r="A1453" s="36"/>
      <c r="B1453" s="37"/>
      <c r="C1453" s="182" t="s">
        <v>1809</v>
      </c>
      <c r="D1453" s="182" t="s">
        <v>326</v>
      </c>
      <c r="E1453" s="183" t="s">
        <v>1803</v>
      </c>
      <c r="F1453" s="184" t="s">
        <v>1804</v>
      </c>
      <c r="G1453" s="185" t="s">
        <v>135</v>
      </c>
      <c r="H1453" s="186">
        <v>34.950000000000003</v>
      </c>
      <c r="I1453" s="187"/>
      <c r="J1453" s="188">
        <f>ROUND(I1453*H1453,2)</f>
        <v>0</v>
      </c>
      <c r="K1453" s="184" t="s">
        <v>329</v>
      </c>
      <c r="L1453" s="41"/>
      <c r="M1453" s="189" t="s">
        <v>19</v>
      </c>
      <c r="N1453" s="190" t="s">
        <v>47</v>
      </c>
      <c r="O1453" s="66"/>
      <c r="P1453" s="191">
        <f>O1453*H1453</f>
        <v>0</v>
      </c>
      <c r="Q1453" s="191">
        <v>9.9750000000000005E-2</v>
      </c>
      <c r="R1453" s="191">
        <f>Q1453*H1453</f>
        <v>3.4862625000000005</v>
      </c>
      <c r="S1453" s="191">
        <v>0</v>
      </c>
      <c r="T1453" s="192">
        <f>S1453*H1453</f>
        <v>0</v>
      </c>
      <c r="U1453" s="36"/>
      <c r="V1453" s="36"/>
      <c r="W1453" s="36"/>
      <c r="X1453" s="36"/>
      <c r="Y1453" s="36"/>
      <c r="Z1453" s="36"/>
      <c r="AA1453" s="36"/>
      <c r="AB1453" s="36"/>
      <c r="AC1453" s="36"/>
      <c r="AD1453" s="36"/>
      <c r="AE1453" s="36"/>
      <c r="AR1453" s="193" t="s">
        <v>330</v>
      </c>
      <c r="AT1453" s="193" t="s">
        <v>326</v>
      </c>
      <c r="AU1453" s="193" t="s">
        <v>87</v>
      </c>
      <c r="AY1453" s="19" t="s">
        <v>324</v>
      </c>
      <c r="BE1453" s="194">
        <f>IF(N1453="základní",J1453,0)</f>
        <v>0</v>
      </c>
      <c r="BF1453" s="194">
        <f>IF(N1453="snížená",J1453,0)</f>
        <v>0</v>
      </c>
      <c r="BG1453" s="194">
        <f>IF(N1453="zákl. přenesená",J1453,0)</f>
        <v>0</v>
      </c>
      <c r="BH1453" s="194">
        <f>IF(N1453="sníž. přenesená",J1453,0)</f>
        <v>0</v>
      </c>
      <c r="BI1453" s="194">
        <f>IF(N1453="nulová",J1453,0)</f>
        <v>0</v>
      </c>
      <c r="BJ1453" s="19" t="s">
        <v>84</v>
      </c>
      <c r="BK1453" s="194">
        <f>ROUND(I1453*H1453,2)</f>
        <v>0</v>
      </c>
      <c r="BL1453" s="19" t="s">
        <v>330</v>
      </c>
      <c r="BM1453" s="193" t="s">
        <v>3401</v>
      </c>
    </row>
    <row r="1454" spans="1:65" s="2" customFormat="1" ht="11.25">
      <c r="A1454" s="36"/>
      <c r="B1454" s="37"/>
      <c r="C1454" s="38"/>
      <c r="D1454" s="195" t="s">
        <v>332</v>
      </c>
      <c r="E1454" s="38"/>
      <c r="F1454" s="196" t="s">
        <v>1806</v>
      </c>
      <c r="G1454" s="38"/>
      <c r="H1454" s="38"/>
      <c r="I1454" s="197"/>
      <c r="J1454" s="38"/>
      <c r="K1454" s="38"/>
      <c r="L1454" s="41"/>
      <c r="M1454" s="198"/>
      <c r="N1454" s="199"/>
      <c r="O1454" s="66"/>
      <c r="P1454" s="66"/>
      <c r="Q1454" s="66"/>
      <c r="R1454" s="66"/>
      <c r="S1454" s="66"/>
      <c r="T1454" s="67"/>
      <c r="U1454" s="36"/>
      <c r="V1454" s="36"/>
      <c r="W1454" s="36"/>
      <c r="X1454" s="36"/>
      <c r="Y1454" s="36"/>
      <c r="Z1454" s="36"/>
      <c r="AA1454" s="36"/>
      <c r="AB1454" s="36"/>
      <c r="AC1454" s="36"/>
      <c r="AD1454" s="36"/>
      <c r="AE1454" s="36"/>
      <c r="AT1454" s="19" t="s">
        <v>332</v>
      </c>
      <c r="AU1454" s="19" t="s">
        <v>87</v>
      </c>
    </row>
    <row r="1455" spans="1:65" s="2" customFormat="1" ht="107.25">
      <c r="A1455" s="36"/>
      <c r="B1455" s="37"/>
      <c r="C1455" s="38"/>
      <c r="D1455" s="195" t="s">
        <v>334</v>
      </c>
      <c r="E1455" s="38"/>
      <c r="F1455" s="200" t="s">
        <v>1807</v>
      </c>
      <c r="G1455" s="38"/>
      <c r="H1455" s="38"/>
      <c r="I1455" s="197"/>
      <c r="J1455" s="38"/>
      <c r="K1455" s="38"/>
      <c r="L1455" s="41"/>
      <c r="M1455" s="198"/>
      <c r="N1455" s="199"/>
      <c r="O1455" s="66"/>
      <c r="P1455" s="66"/>
      <c r="Q1455" s="66"/>
      <c r="R1455" s="66"/>
      <c r="S1455" s="66"/>
      <c r="T1455" s="67"/>
      <c r="U1455" s="36"/>
      <c r="V1455" s="36"/>
      <c r="W1455" s="36"/>
      <c r="X1455" s="36"/>
      <c r="Y1455" s="36"/>
      <c r="Z1455" s="36"/>
      <c r="AA1455" s="36"/>
      <c r="AB1455" s="36"/>
      <c r="AC1455" s="36"/>
      <c r="AD1455" s="36"/>
      <c r="AE1455" s="36"/>
      <c r="AT1455" s="19" t="s">
        <v>334</v>
      </c>
      <c r="AU1455" s="19" t="s">
        <v>87</v>
      </c>
    </row>
    <row r="1456" spans="1:65" s="2" customFormat="1" ht="87.75">
      <c r="A1456" s="36"/>
      <c r="B1456" s="37"/>
      <c r="C1456" s="38"/>
      <c r="D1456" s="195" t="s">
        <v>727</v>
      </c>
      <c r="E1456" s="38"/>
      <c r="F1456" s="200" t="s">
        <v>3402</v>
      </c>
      <c r="G1456" s="38"/>
      <c r="H1456" s="38"/>
      <c r="I1456" s="197"/>
      <c r="J1456" s="38"/>
      <c r="K1456" s="38"/>
      <c r="L1456" s="41"/>
      <c r="M1456" s="198"/>
      <c r="N1456" s="199"/>
      <c r="O1456" s="66"/>
      <c r="P1456" s="66"/>
      <c r="Q1456" s="66"/>
      <c r="R1456" s="66"/>
      <c r="S1456" s="66"/>
      <c r="T1456" s="67"/>
      <c r="U1456" s="36"/>
      <c r="V1456" s="36"/>
      <c r="W1456" s="36"/>
      <c r="X1456" s="36"/>
      <c r="Y1456" s="36"/>
      <c r="Z1456" s="36"/>
      <c r="AA1456" s="36"/>
      <c r="AB1456" s="36"/>
      <c r="AC1456" s="36"/>
      <c r="AD1456" s="36"/>
      <c r="AE1456" s="36"/>
      <c r="AT1456" s="19" t="s">
        <v>727</v>
      </c>
      <c r="AU1456" s="19" t="s">
        <v>87</v>
      </c>
    </row>
    <row r="1457" spans="1:65" s="13" customFormat="1" ht="11.25">
      <c r="B1457" s="201"/>
      <c r="C1457" s="202"/>
      <c r="D1457" s="195" t="s">
        <v>336</v>
      </c>
      <c r="E1457" s="203" t="s">
        <v>19</v>
      </c>
      <c r="F1457" s="204" t="s">
        <v>3403</v>
      </c>
      <c r="G1457" s="202"/>
      <c r="H1457" s="205">
        <v>3.9</v>
      </c>
      <c r="I1457" s="206"/>
      <c r="J1457" s="202"/>
      <c r="K1457" s="202"/>
      <c r="L1457" s="207"/>
      <c r="M1457" s="208"/>
      <c r="N1457" s="209"/>
      <c r="O1457" s="209"/>
      <c r="P1457" s="209"/>
      <c r="Q1457" s="209"/>
      <c r="R1457" s="209"/>
      <c r="S1457" s="209"/>
      <c r="T1457" s="210"/>
      <c r="AT1457" s="211" t="s">
        <v>336</v>
      </c>
      <c r="AU1457" s="211" t="s">
        <v>87</v>
      </c>
      <c r="AV1457" s="13" t="s">
        <v>87</v>
      </c>
      <c r="AW1457" s="13" t="s">
        <v>37</v>
      </c>
      <c r="AX1457" s="13" t="s">
        <v>76</v>
      </c>
      <c r="AY1457" s="211" t="s">
        <v>324</v>
      </c>
    </row>
    <row r="1458" spans="1:65" s="13" customFormat="1" ht="11.25">
      <c r="B1458" s="201"/>
      <c r="C1458" s="202"/>
      <c r="D1458" s="195" t="s">
        <v>336</v>
      </c>
      <c r="E1458" s="203" t="s">
        <v>19</v>
      </c>
      <c r="F1458" s="204" t="s">
        <v>3404</v>
      </c>
      <c r="G1458" s="202"/>
      <c r="H1458" s="205">
        <v>9.4499999999999993</v>
      </c>
      <c r="I1458" s="206"/>
      <c r="J1458" s="202"/>
      <c r="K1458" s="202"/>
      <c r="L1458" s="207"/>
      <c r="M1458" s="208"/>
      <c r="N1458" s="209"/>
      <c r="O1458" s="209"/>
      <c r="P1458" s="209"/>
      <c r="Q1458" s="209"/>
      <c r="R1458" s="209"/>
      <c r="S1458" s="209"/>
      <c r="T1458" s="210"/>
      <c r="AT1458" s="211" t="s">
        <v>336</v>
      </c>
      <c r="AU1458" s="211" t="s">
        <v>87</v>
      </c>
      <c r="AV1458" s="13" t="s">
        <v>87</v>
      </c>
      <c r="AW1458" s="13" t="s">
        <v>37</v>
      </c>
      <c r="AX1458" s="13" t="s">
        <v>76</v>
      </c>
      <c r="AY1458" s="211" t="s">
        <v>324</v>
      </c>
    </row>
    <row r="1459" spans="1:65" s="13" customFormat="1" ht="11.25">
      <c r="B1459" s="201"/>
      <c r="C1459" s="202"/>
      <c r="D1459" s="195" t="s">
        <v>336</v>
      </c>
      <c r="E1459" s="203" t="s">
        <v>19</v>
      </c>
      <c r="F1459" s="204" t="s">
        <v>3405</v>
      </c>
      <c r="G1459" s="202"/>
      <c r="H1459" s="205">
        <v>9.9</v>
      </c>
      <c r="I1459" s="206"/>
      <c r="J1459" s="202"/>
      <c r="K1459" s="202"/>
      <c r="L1459" s="207"/>
      <c r="M1459" s="208"/>
      <c r="N1459" s="209"/>
      <c r="O1459" s="209"/>
      <c r="P1459" s="209"/>
      <c r="Q1459" s="209"/>
      <c r="R1459" s="209"/>
      <c r="S1459" s="209"/>
      <c r="T1459" s="210"/>
      <c r="AT1459" s="211" t="s">
        <v>336</v>
      </c>
      <c r="AU1459" s="211" t="s">
        <v>87</v>
      </c>
      <c r="AV1459" s="13" t="s">
        <v>87</v>
      </c>
      <c r="AW1459" s="13" t="s">
        <v>37</v>
      </c>
      <c r="AX1459" s="13" t="s">
        <v>76</v>
      </c>
      <c r="AY1459" s="211" t="s">
        <v>324</v>
      </c>
    </row>
    <row r="1460" spans="1:65" s="13" customFormat="1" ht="11.25">
      <c r="B1460" s="201"/>
      <c r="C1460" s="202"/>
      <c r="D1460" s="195" t="s">
        <v>336</v>
      </c>
      <c r="E1460" s="203" t="s">
        <v>19</v>
      </c>
      <c r="F1460" s="204" t="s">
        <v>3376</v>
      </c>
      <c r="G1460" s="202"/>
      <c r="H1460" s="205">
        <v>6</v>
      </c>
      <c r="I1460" s="206"/>
      <c r="J1460" s="202"/>
      <c r="K1460" s="202"/>
      <c r="L1460" s="207"/>
      <c r="M1460" s="208"/>
      <c r="N1460" s="209"/>
      <c r="O1460" s="209"/>
      <c r="P1460" s="209"/>
      <c r="Q1460" s="209"/>
      <c r="R1460" s="209"/>
      <c r="S1460" s="209"/>
      <c r="T1460" s="210"/>
      <c r="AT1460" s="211" t="s">
        <v>336</v>
      </c>
      <c r="AU1460" s="211" t="s">
        <v>87</v>
      </c>
      <c r="AV1460" s="13" t="s">
        <v>87</v>
      </c>
      <c r="AW1460" s="13" t="s">
        <v>37</v>
      </c>
      <c r="AX1460" s="13" t="s">
        <v>76</v>
      </c>
      <c r="AY1460" s="211" t="s">
        <v>324</v>
      </c>
    </row>
    <row r="1461" spans="1:65" s="13" customFormat="1" ht="11.25">
      <c r="B1461" s="201"/>
      <c r="C1461" s="202"/>
      <c r="D1461" s="195" t="s">
        <v>336</v>
      </c>
      <c r="E1461" s="203" t="s">
        <v>19</v>
      </c>
      <c r="F1461" s="204" t="s">
        <v>3377</v>
      </c>
      <c r="G1461" s="202"/>
      <c r="H1461" s="205">
        <v>1.5</v>
      </c>
      <c r="I1461" s="206"/>
      <c r="J1461" s="202"/>
      <c r="K1461" s="202"/>
      <c r="L1461" s="207"/>
      <c r="M1461" s="208"/>
      <c r="N1461" s="209"/>
      <c r="O1461" s="209"/>
      <c r="P1461" s="209"/>
      <c r="Q1461" s="209"/>
      <c r="R1461" s="209"/>
      <c r="S1461" s="209"/>
      <c r="T1461" s="210"/>
      <c r="AT1461" s="211" t="s">
        <v>336</v>
      </c>
      <c r="AU1461" s="211" t="s">
        <v>87</v>
      </c>
      <c r="AV1461" s="13" t="s">
        <v>87</v>
      </c>
      <c r="AW1461" s="13" t="s">
        <v>37</v>
      </c>
      <c r="AX1461" s="13" t="s">
        <v>76</v>
      </c>
      <c r="AY1461" s="211" t="s">
        <v>324</v>
      </c>
    </row>
    <row r="1462" spans="1:65" s="13" customFormat="1" ht="11.25">
      <c r="B1462" s="201"/>
      <c r="C1462" s="202"/>
      <c r="D1462" s="195" t="s">
        <v>336</v>
      </c>
      <c r="E1462" s="203" t="s">
        <v>19</v>
      </c>
      <c r="F1462" s="204" t="s">
        <v>3378</v>
      </c>
      <c r="G1462" s="202"/>
      <c r="H1462" s="205">
        <v>4.2</v>
      </c>
      <c r="I1462" s="206"/>
      <c r="J1462" s="202"/>
      <c r="K1462" s="202"/>
      <c r="L1462" s="207"/>
      <c r="M1462" s="208"/>
      <c r="N1462" s="209"/>
      <c r="O1462" s="209"/>
      <c r="P1462" s="209"/>
      <c r="Q1462" s="209"/>
      <c r="R1462" s="209"/>
      <c r="S1462" s="209"/>
      <c r="T1462" s="210"/>
      <c r="AT1462" s="211" t="s">
        <v>336</v>
      </c>
      <c r="AU1462" s="211" t="s">
        <v>87</v>
      </c>
      <c r="AV1462" s="13" t="s">
        <v>87</v>
      </c>
      <c r="AW1462" s="13" t="s">
        <v>37</v>
      </c>
      <c r="AX1462" s="13" t="s">
        <v>76</v>
      </c>
      <c r="AY1462" s="211" t="s">
        <v>324</v>
      </c>
    </row>
    <row r="1463" spans="1:65" s="14" customFormat="1" ht="11.25">
      <c r="B1463" s="212"/>
      <c r="C1463" s="213"/>
      <c r="D1463" s="195" t="s">
        <v>336</v>
      </c>
      <c r="E1463" s="214" t="s">
        <v>241</v>
      </c>
      <c r="F1463" s="215" t="s">
        <v>349</v>
      </c>
      <c r="G1463" s="213"/>
      <c r="H1463" s="216">
        <v>34.950000000000003</v>
      </c>
      <c r="I1463" s="217"/>
      <c r="J1463" s="213"/>
      <c r="K1463" s="213"/>
      <c r="L1463" s="218"/>
      <c r="M1463" s="219"/>
      <c r="N1463" s="220"/>
      <c r="O1463" s="220"/>
      <c r="P1463" s="220"/>
      <c r="Q1463" s="220"/>
      <c r="R1463" s="220"/>
      <c r="S1463" s="220"/>
      <c r="T1463" s="221"/>
      <c r="AT1463" s="222" t="s">
        <v>336</v>
      </c>
      <c r="AU1463" s="222" t="s">
        <v>87</v>
      </c>
      <c r="AV1463" s="14" t="s">
        <v>330</v>
      </c>
      <c r="AW1463" s="14" t="s">
        <v>37</v>
      </c>
      <c r="AX1463" s="14" t="s">
        <v>84</v>
      </c>
      <c r="AY1463" s="222" t="s">
        <v>324</v>
      </c>
    </row>
    <row r="1464" spans="1:65" s="2" customFormat="1" ht="14.45" customHeight="1">
      <c r="A1464" s="36"/>
      <c r="B1464" s="37"/>
      <c r="C1464" s="182" t="s">
        <v>1825</v>
      </c>
      <c r="D1464" s="182" t="s">
        <v>326</v>
      </c>
      <c r="E1464" s="183" t="s">
        <v>3406</v>
      </c>
      <c r="F1464" s="184" t="s">
        <v>3407</v>
      </c>
      <c r="G1464" s="185" t="s">
        <v>135</v>
      </c>
      <c r="H1464" s="186">
        <v>2.1930000000000001</v>
      </c>
      <c r="I1464" s="187"/>
      <c r="J1464" s="188">
        <f>ROUND(I1464*H1464,2)</f>
        <v>0</v>
      </c>
      <c r="K1464" s="184" t="s">
        <v>329</v>
      </c>
      <c r="L1464" s="41"/>
      <c r="M1464" s="189" t="s">
        <v>19</v>
      </c>
      <c r="N1464" s="190" t="s">
        <v>47</v>
      </c>
      <c r="O1464" s="66"/>
      <c r="P1464" s="191">
        <f>O1464*H1464</f>
        <v>0</v>
      </c>
      <c r="Q1464" s="191">
        <v>9.8999999999999999E-4</v>
      </c>
      <c r="R1464" s="191">
        <f>Q1464*H1464</f>
        <v>2.1710700000000002E-3</v>
      </c>
      <c r="S1464" s="191">
        <v>0</v>
      </c>
      <c r="T1464" s="192">
        <f>S1464*H1464</f>
        <v>0</v>
      </c>
      <c r="U1464" s="36"/>
      <c r="V1464" s="36"/>
      <c r="W1464" s="36"/>
      <c r="X1464" s="36"/>
      <c r="Y1464" s="36"/>
      <c r="Z1464" s="36"/>
      <c r="AA1464" s="36"/>
      <c r="AB1464" s="36"/>
      <c r="AC1464" s="36"/>
      <c r="AD1464" s="36"/>
      <c r="AE1464" s="36"/>
      <c r="AR1464" s="193" t="s">
        <v>330</v>
      </c>
      <c r="AT1464" s="193" t="s">
        <v>326</v>
      </c>
      <c r="AU1464" s="193" t="s">
        <v>87</v>
      </c>
      <c r="AY1464" s="19" t="s">
        <v>324</v>
      </c>
      <c r="BE1464" s="194">
        <f>IF(N1464="základní",J1464,0)</f>
        <v>0</v>
      </c>
      <c r="BF1464" s="194">
        <f>IF(N1464="snížená",J1464,0)</f>
        <v>0</v>
      </c>
      <c r="BG1464" s="194">
        <f>IF(N1464="zákl. přenesená",J1464,0)</f>
        <v>0</v>
      </c>
      <c r="BH1464" s="194">
        <f>IF(N1464="sníž. přenesená",J1464,0)</f>
        <v>0</v>
      </c>
      <c r="BI1464" s="194">
        <f>IF(N1464="nulová",J1464,0)</f>
        <v>0</v>
      </c>
      <c r="BJ1464" s="19" t="s">
        <v>84</v>
      </c>
      <c r="BK1464" s="194">
        <f>ROUND(I1464*H1464,2)</f>
        <v>0</v>
      </c>
      <c r="BL1464" s="19" t="s">
        <v>330</v>
      </c>
      <c r="BM1464" s="193" t="s">
        <v>3408</v>
      </c>
    </row>
    <row r="1465" spans="1:65" s="2" customFormat="1" ht="11.25">
      <c r="A1465" s="36"/>
      <c r="B1465" s="37"/>
      <c r="C1465" s="38"/>
      <c r="D1465" s="195" t="s">
        <v>332</v>
      </c>
      <c r="E1465" s="38"/>
      <c r="F1465" s="196" t="s">
        <v>3409</v>
      </c>
      <c r="G1465" s="38"/>
      <c r="H1465" s="38"/>
      <c r="I1465" s="197"/>
      <c r="J1465" s="38"/>
      <c r="K1465" s="38"/>
      <c r="L1465" s="41"/>
      <c r="M1465" s="198"/>
      <c r="N1465" s="199"/>
      <c r="O1465" s="66"/>
      <c r="P1465" s="66"/>
      <c r="Q1465" s="66"/>
      <c r="R1465" s="66"/>
      <c r="S1465" s="66"/>
      <c r="T1465" s="67"/>
      <c r="U1465" s="36"/>
      <c r="V1465" s="36"/>
      <c r="W1465" s="36"/>
      <c r="X1465" s="36"/>
      <c r="Y1465" s="36"/>
      <c r="Z1465" s="36"/>
      <c r="AA1465" s="36"/>
      <c r="AB1465" s="36"/>
      <c r="AC1465" s="36"/>
      <c r="AD1465" s="36"/>
      <c r="AE1465" s="36"/>
      <c r="AT1465" s="19" t="s">
        <v>332</v>
      </c>
      <c r="AU1465" s="19" t="s">
        <v>87</v>
      </c>
    </row>
    <row r="1466" spans="1:65" s="2" customFormat="1" ht="39">
      <c r="A1466" s="36"/>
      <c r="B1466" s="37"/>
      <c r="C1466" s="38"/>
      <c r="D1466" s="195" t="s">
        <v>334</v>
      </c>
      <c r="E1466" s="38"/>
      <c r="F1466" s="200" t="s">
        <v>3410</v>
      </c>
      <c r="G1466" s="38"/>
      <c r="H1466" s="38"/>
      <c r="I1466" s="197"/>
      <c r="J1466" s="38"/>
      <c r="K1466" s="38"/>
      <c r="L1466" s="41"/>
      <c r="M1466" s="198"/>
      <c r="N1466" s="199"/>
      <c r="O1466" s="66"/>
      <c r="P1466" s="66"/>
      <c r="Q1466" s="66"/>
      <c r="R1466" s="66"/>
      <c r="S1466" s="66"/>
      <c r="T1466" s="67"/>
      <c r="U1466" s="36"/>
      <c r="V1466" s="36"/>
      <c r="W1466" s="36"/>
      <c r="X1466" s="36"/>
      <c r="Y1466" s="36"/>
      <c r="Z1466" s="36"/>
      <c r="AA1466" s="36"/>
      <c r="AB1466" s="36"/>
      <c r="AC1466" s="36"/>
      <c r="AD1466" s="36"/>
      <c r="AE1466" s="36"/>
      <c r="AT1466" s="19" t="s">
        <v>334</v>
      </c>
      <c r="AU1466" s="19" t="s">
        <v>87</v>
      </c>
    </row>
    <row r="1467" spans="1:65" s="2" customFormat="1" ht="68.25">
      <c r="A1467" s="36"/>
      <c r="B1467" s="37"/>
      <c r="C1467" s="38"/>
      <c r="D1467" s="195" t="s">
        <v>727</v>
      </c>
      <c r="E1467" s="38"/>
      <c r="F1467" s="200" t="s">
        <v>3411</v>
      </c>
      <c r="G1467" s="38"/>
      <c r="H1467" s="38"/>
      <c r="I1467" s="197"/>
      <c r="J1467" s="38"/>
      <c r="K1467" s="38"/>
      <c r="L1467" s="41"/>
      <c r="M1467" s="198"/>
      <c r="N1467" s="199"/>
      <c r="O1467" s="66"/>
      <c r="P1467" s="66"/>
      <c r="Q1467" s="66"/>
      <c r="R1467" s="66"/>
      <c r="S1467" s="66"/>
      <c r="T1467" s="67"/>
      <c r="U1467" s="36"/>
      <c r="V1467" s="36"/>
      <c r="W1467" s="36"/>
      <c r="X1467" s="36"/>
      <c r="Y1467" s="36"/>
      <c r="Z1467" s="36"/>
      <c r="AA1467" s="36"/>
      <c r="AB1467" s="36"/>
      <c r="AC1467" s="36"/>
      <c r="AD1467" s="36"/>
      <c r="AE1467" s="36"/>
      <c r="AT1467" s="19" t="s">
        <v>727</v>
      </c>
      <c r="AU1467" s="19" t="s">
        <v>87</v>
      </c>
    </row>
    <row r="1468" spans="1:65" s="15" customFormat="1" ht="11.25">
      <c r="B1468" s="223"/>
      <c r="C1468" s="224"/>
      <c r="D1468" s="195" t="s">
        <v>336</v>
      </c>
      <c r="E1468" s="225" t="s">
        <v>19</v>
      </c>
      <c r="F1468" s="226" t="s">
        <v>3412</v>
      </c>
      <c r="G1468" s="224"/>
      <c r="H1468" s="225" t="s">
        <v>19</v>
      </c>
      <c r="I1468" s="227"/>
      <c r="J1468" s="224"/>
      <c r="K1468" s="224"/>
      <c r="L1468" s="228"/>
      <c r="M1468" s="229"/>
      <c r="N1468" s="230"/>
      <c r="O1468" s="230"/>
      <c r="P1468" s="230"/>
      <c r="Q1468" s="230"/>
      <c r="R1468" s="230"/>
      <c r="S1468" s="230"/>
      <c r="T1468" s="231"/>
      <c r="AT1468" s="232" t="s">
        <v>336</v>
      </c>
      <c r="AU1468" s="232" t="s">
        <v>87</v>
      </c>
      <c r="AV1468" s="15" t="s">
        <v>84</v>
      </c>
      <c r="AW1468" s="15" t="s">
        <v>37</v>
      </c>
      <c r="AX1468" s="15" t="s">
        <v>76</v>
      </c>
      <c r="AY1468" s="232" t="s">
        <v>324</v>
      </c>
    </row>
    <row r="1469" spans="1:65" s="13" customFormat="1" ht="11.25">
      <c r="B1469" s="201"/>
      <c r="C1469" s="202"/>
      <c r="D1469" s="195" t="s">
        <v>336</v>
      </c>
      <c r="E1469" s="203" t="s">
        <v>19</v>
      </c>
      <c r="F1469" s="204" t="s">
        <v>3413</v>
      </c>
      <c r="G1469" s="202"/>
      <c r="H1469" s="205">
        <v>0.69099999999999995</v>
      </c>
      <c r="I1469" s="206"/>
      <c r="J1469" s="202"/>
      <c r="K1469" s="202"/>
      <c r="L1469" s="207"/>
      <c r="M1469" s="208"/>
      <c r="N1469" s="209"/>
      <c r="O1469" s="209"/>
      <c r="P1469" s="209"/>
      <c r="Q1469" s="209"/>
      <c r="R1469" s="209"/>
      <c r="S1469" s="209"/>
      <c r="T1469" s="210"/>
      <c r="AT1469" s="211" t="s">
        <v>336</v>
      </c>
      <c r="AU1469" s="211" t="s">
        <v>87</v>
      </c>
      <c r="AV1469" s="13" t="s">
        <v>87</v>
      </c>
      <c r="AW1469" s="13" t="s">
        <v>37</v>
      </c>
      <c r="AX1469" s="13" t="s">
        <v>76</v>
      </c>
      <c r="AY1469" s="211" t="s">
        <v>324</v>
      </c>
    </row>
    <row r="1470" spans="1:65" s="15" customFormat="1" ht="11.25">
      <c r="B1470" s="223"/>
      <c r="C1470" s="224"/>
      <c r="D1470" s="195" t="s">
        <v>336</v>
      </c>
      <c r="E1470" s="225" t="s">
        <v>19</v>
      </c>
      <c r="F1470" s="226" t="s">
        <v>3414</v>
      </c>
      <c r="G1470" s="224"/>
      <c r="H1470" s="225" t="s">
        <v>19</v>
      </c>
      <c r="I1470" s="227"/>
      <c r="J1470" s="224"/>
      <c r="K1470" s="224"/>
      <c r="L1470" s="228"/>
      <c r="M1470" s="229"/>
      <c r="N1470" s="230"/>
      <c r="O1470" s="230"/>
      <c r="P1470" s="230"/>
      <c r="Q1470" s="230"/>
      <c r="R1470" s="230"/>
      <c r="S1470" s="230"/>
      <c r="T1470" s="231"/>
      <c r="AT1470" s="232" t="s">
        <v>336</v>
      </c>
      <c r="AU1470" s="232" t="s">
        <v>87</v>
      </c>
      <c r="AV1470" s="15" t="s">
        <v>84</v>
      </c>
      <c r="AW1470" s="15" t="s">
        <v>37</v>
      </c>
      <c r="AX1470" s="15" t="s">
        <v>76</v>
      </c>
      <c r="AY1470" s="232" t="s">
        <v>324</v>
      </c>
    </row>
    <row r="1471" spans="1:65" s="13" customFormat="1" ht="11.25">
      <c r="B1471" s="201"/>
      <c r="C1471" s="202"/>
      <c r="D1471" s="195" t="s">
        <v>336</v>
      </c>
      <c r="E1471" s="203" t="s">
        <v>19</v>
      </c>
      <c r="F1471" s="204" t="s">
        <v>3415</v>
      </c>
      <c r="G1471" s="202"/>
      <c r="H1471" s="205">
        <v>1.502</v>
      </c>
      <c r="I1471" s="206"/>
      <c r="J1471" s="202"/>
      <c r="K1471" s="202"/>
      <c r="L1471" s="207"/>
      <c r="M1471" s="208"/>
      <c r="N1471" s="209"/>
      <c r="O1471" s="209"/>
      <c r="P1471" s="209"/>
      <c r="Q1471" s="209"/>
      <c r="R1471" s="209"/>
      <c r="S1471" s="209"/>
      <c r="T1471" s="210"/>
      <c r="AT1471" s="211" t="s">
        <v>336</v>
      </c>
      <c r="AU1471" s="211" t="s">
        <v>87</v>
      </c>
      <c r="AV1471" s="13" t="s">
        <v>87</v>
      </c>
      <c r="AW1471" s="13" t="s">
        <v>37</v>
      </c>
      <c r="AX1471" s="13" t="s">
        <v>76</v>
      </c>
      <c r="AY1471" s="211" t="s">
        <v>324</v>
      </c>
    </row>
    <row r="1472" spans="1:65" s="14" customFormat="1" ht="11.25">
      <c r="B1472" s="212"/>
      <c r="C1472" s="213"/>
      <c r="D1472" s="195" t="s">
        <v>336</v>
      </c>
      <c r="E1472" s="214" t="s">
        <v>2220</v>
      </c>
      <c r="F1472" s="215" t="s">
        <v>349</v>
      </c>
      <c r="G1472" s="213"/>
      <c r="H1472" s="216">
        <v>2.1930000000000001</v>
      </c>
      <c r="I1472" s="217"/>
      <c r="J1472" s="213"/>
      <c r="K1472" s="213"/>
      <c r="L1472" s="218"/>
      <c r="M1472" s="219"/>
      <c r="N1472" s="220"/>
      <c r="O1472" s="220"/>
      <c r="P1472" s="220"/>
      <c r="Q1472" s="220"/>
      <c r="R1472" s="220"/>
      <c r="S1472" s="220"/>
      <c r="T1472" s="221"/>
      <c r="AT1472" s="222" t="s">
        <v>336</v>
      </c>
      <c r="AU1472" s="222" t="s">
        <v>87</v>
      </c>
      <c r="AV1472" s="14" t="s">
        <v>330</v>
      </c>
      <c r="AW1472" s="14" t="s">
        <v>37</v>
      </c>
      <c r="AX1472" s="14" t="s">
        <v>84</v>
      </c>
      <c r="AY1472" s="222" t="s">
        <v>324</v>
      </c>
    </row>
    <row r="1473" spans="1:65" s="2" customFormat="1" ht="14.45" customHeight="1">
      <c r="A1473" s="36"/>
      <c r="B1473" s="37"/>
      <c r="C1473" s="182" t="s">
        <v>1833</v>
      </c>
      <c r="D1473" s="182" t="s">
        <v>326</v>
      </c>
      <c r="E1473" s="183" t="s">
        <v>3416</v>
      </c>
      <c r="F1473" s="184" t="s">
        <v>3417</v>
      </c>
      <c r="G1473" s="185" t="s">
        <v>135</v>
      </c>
      <c r="H1473" s="186">
        <v>2.1930000000000001</v>
      </c>
      <c r="I1473" s="187"/>
      <c r="J1473" s="188">
        <f>ROUND(I1473*H1473,2)</f>
        <v>0</v>
      </c>
      <c r="K1473" s="184" t="s">
        <v>329</v>
      </c>
      <c r="L1473" s="41"/>
      <c r="M1473" s="189" t="s">
        <v>19</v>
      </c>
      <c r="N1473" s="190" t="s">
        <v>47</v>
      </c>
      <c r="O1473" s="66"/>
      <c r="P1473" s="191">
        <f>O1473*H1473</f>
        <v>0</v>
      </c>
      <c r="Q1473" s="191">
        <v>0</v>
      </c>
      <c r="R1473" s="191">
        <f>Q1473*H1473</f>
        <v>0</v>
      </c>
      <c r="S1473" s="191">
        <v>0</v>
      </c>
      <c r="T1473" s="192">
        <f>S1473*H1473</f>
        <v>0</v>
      </c>
      <c r="U1473" s="36"/>
      <c r="V1473" s="36"/>
      <c r="W1473" s="36"/>
      <c r="X1473" s="36"/>
      <c r="Y1473" s="36"/>
      <c r="Z1473" s="36"/>
      <c r="AA1473" s="36"/>
      <c r="AB1473" s="36"/>
      <c r="AC1473" s="36"/>
      <c r="AD1473" s="36"/>
      <c r="AE1473" s="36"/>
      <c r="AR1473" s="193" t="s">
        <v>330</v>
      </c>
      <c r="AT1473" s="193" t="s">
        <v>326</v>
      </c>
      <c r="AU1473" s="193" t="s">
        <v>87</v>
      </c>
      <c r="AY1473" s="19" t="s">
        <v>324</v>
      </c>
      <c r="BE1473" s="194">
        <f>IF(N1473="základní",J1473,0)</f>
        <v>0</v>
      </c>
      <c r="BF1473" s="194">
        <f>IF(N1473="snížená",J1473,0)</f>
        <v>0</v>
      </c>
      <c r="BG1473" s="194">
        <f>IF(N1473="zákl. přenesená",J1473,0)</f>
        <v>0</v>
      </c>
      <c r="BH1473" s="194">
        <f>IF(N1473="sníž. přenesená",J1473,0)</f>
        <v>0</v>
      </c>
      <c r="BI1473" s="194">
        <f>IF(N1473="nulová",J1473,0)</f>
        <v>0</v>
      </c>
      <c r="BJ1473" s="19" t="s">
        <v>84</v>
      </c>
      <c r="BK1473" s="194">
        <f>ROUND(I1473*H1473,2)</f>
        <v>0</v>
      </c>
      <c r="BL1473" s="19" t="s">
        <v>330</v>
      </c>
      <c r="BM1473" s="193" t="s">
        <v>3418</v>
      </c>
    </row>
    <row r="1474" spans="1:65" s="2" customFormat="1" ht="11.25">
      <c r="A1474" s="36"/>
      <c r="B1474" s="37"/>
      <c r="C1474" s="38"/>
      <c r="D1474" s="195" t="s">
        <v>332</v>
      </c>
      <c r="E1474" s="38"/>
      <c r="F1474" s="196" t="s">
        <v>3419</v>
      </c>
      <c r="G1474" s="38"/>
      <c r="H1474" s="38"/>
      <c r="I1474" s="197"/>
      <c r="J1474" s="38"/>
      <c r="K1474" s="38"/>
      <c r="L1474" s="41"/>
      <c r="M1474" s="198"/>
      <c r="N1474" s="199"/>
      <c r="O1474" s="66"/>
      <c r="P1474" s="66"/>
      <c r="Q1474" s="66"/>
      <c r="R1474" s="66"/>
      <c r="S1474" s="66"/>
      <c r="T1474" s="67"/>
      <c r="U1474" s="36"/>
      <c r="V1474" s="36"/>
      <c r="W1474" s="36"/>
      <c r="X1474" s="36"/>
      <c r="Y1474" s="36"/>
      <c r="Z1474" s="36"/>
      <c r="AA1474" s="36"/>
      <c r="AB1474" s="36"/>
      <c r="AC1474" s="36"/>
      <c r="AD1474" s="36"/>
      <c r="AE1474" s="36"/>
      <c r="AT1474" s="19" t="s">
        <v>332</v>
      </c>
      <c r="AU1474" s="19" t="s">
        <v>87</v>
      </c>
    </row>
    <row r="1475" spans="1:65" s="2" customFormat="1" ht="39">
      <c r="A1475" s="36"/>
      <c r="B1475" s="37"/>
      <c r="C1475" s="38"/>
      <c r="D1475" s="195" t="s">
        <v>334</v>
      </c>
      <c r="E1475" s="38"/>
      <c r="F1475" s="200" t="s">
        <v>3410</v>
      </c>
      <c r="G1475" s="38"/>
      <c r="H1475" s="38"/>
      <c r="I1475" s="197"/>
      <c r="J1475" s="38"/>
      <c r="K1475" s="38"/>
      <c r="L1475" s="41"/>
      <c r="M1475" s="198"/>
      <c r="N1475" s="199"/>
      <c r="O1475" s="66"/>
      <c r="P1475" s="66"/>
      <c r="Q1475" s="66"/>
      <c r="R1475" s="66"/>
      <c r="S1475" s="66"/>
      <c r="T1475" s="67"/>
      <c r="U1475" s="36"/>
      <c r="V1475" s="36"/>
      <c r="W1475" s="36"/>
      <c r="X1475" s="36"/>
      <c r="Y1475" s="36"/>
      <c r="Z1475" s="36"/>
      <c r="AA1475" s="36"/>
      <c r="AB1475" s="36"/>
      <c r="AC1475" s="36"/>
      <c r="AD1475" s="36"/>
      <c r="AE1475" s="36"/>
      <c r="AT1475" s="19" t="s">
        <v>334</v>
      </c>
      <c r="AU1475" s="19" t="s">
        <v>87</v>
      </c>
    </row>
    <row r="1476" spans="1:65" s="13" customFormat="1" ht="11.25">
      <c r="B1476" s="201"/>
      <c r="C1476" s="202"/>
      <c r="D1476" s="195" t="s">
        <v>336</v>
      </c>
      <c r="E1476" s="203" t="s">
        <v>19</v>
      </c>
      <c r="F1476" s="204" t="s">
        <v>2220</v>
      </c>
      <c r="G1476" s="202"/>
      <c r="H1476" s="205">
        <v>2.1930000000000001</v>
      </c>
      <c r="I1476" s="206"/>
      <c r="J1476" s="202"/>
      <c r="K1476" s="202"/>
      <c r="L1476" s="207"/>
      <c r="M1476" s="208"/>
      <c r="N1476" s="209"/>
      <c r="O1476" s="209"/>
      <c r="P1476" s="209"/>
      <c r="Q1476" s="209"/>
      <c r="R1476" s="209"/>
      <c r="S1476" s="209"/>
      <c r="T1476" s="210"/>
      <c r="AT1476" s="211" t="s">
        <v>336</v>
      </c>
      <c r="AU1476" s="211" t="s">
        <v>87</v>
      </c>
      <c r="AV1476" s="13" t="s">
        <v>87</v>
      </c>
      <c r="AW1476" s="13" t="s">
        <v>37</v>
      </c>
      <c r="AX1476" s="13" t="s">
        <v>84</v>
      </c>
      <c r="AY1476" s="211" t="s">
        <v>324</v>
      </c>
    </row>
    <row r="1477" spans="1:65" s="2" customFormat="1" ht="14.45" customHeight="1">
      <c r="A1477" s="36"/>
      <c r="B1477" s="37"/>
      <c r="C1477" s="182" t="s">
        <v>1841</v>
      </c>
      <c r="D1477" s="182" t="s">
        <v>326</v>
      </c>
      <c r="E1477" s="183" t="s">
        <v>3420</v>
      </c>
      <c r="F1477" s="184" t="s">
        <v>3421</v>
      </c>
      <c r="G1477" s="185" t="s">
        <v>186</v>
      </c>
      <c r="H1477" s="186">
        <v>3647.91</v>
      </c>
      <c r="I1477" s="187"/>
      <c r="J1477" s="188">
        <f>ROUND(I1477*H1477,2)</f>
        <v>0</v>
      </c>
      <c r="K1477" s="184" t="s">
        <v>329</v>
      </c>
      <c r="L1477" s="41"/>
      <c r="M1477" s="189" t="s">
        <v>19</v>
      </c>
      <c r="N1477" s="190" t="s">
        <v>47</v>
      </c>
      <c r="O1477" s="66"/>
      <c r="P1477" s="191">
        <f>O1477*H1477</f>
        <v>0</v>
      </c>
      <c r="Q1477" s="191">
        <v>4.6999999999999999E-4</v>
      </c>
      <c r="R1477" s="191">
        <f>Q1477*H1477</f>
        <v>1.7145176999999998</v>
      </c>
      <c r="S1477" s="191">
        <v>1E-3</v>
      </c>
      <c r="T1477" s="192">
        <f>S1477*H1477</f>
        <v>3.64791</v>
      </c>
      <c r="U1477" s="36"/>
      <c r="V1477" s="36"/>
      <c r="W1477" s="36"/>
      <c r="X1477" s="36"/>
      <c r="Y1477" s="36"/>
      <c r="Z1477" s="36"/>
      <c r="AA1477" s="36"/>
      <c r="AB1477" s="36"/>
      <c r="AC1477" s="36"/>
      <c r="AD1477" s="36"/>
      <c r="AE1477" s="36"/>
      <c r="AR1477" s="193" t="s">
        <v>330</v>
      </c>
      <c r="AT1477" s="193" t="s">
        <v>326</v>
      </c>
      <c r="AU1477" s="193" t="s">
        <v>87</v>
      </c>
      <c r="AY1477" s="19" t="s">
        <v>324</v>
      </c>
      <c r="BE1477" s="194">
        <f>IF(N1477="základní",J1477,0)</f>
        <v>0</v>
      </c>
      <c r="BF1477" s="194">
        <f>IF(N1477="snížená",J1477,0)</f>
        <v>0</v>
      </c>
      <c r="BG1477" s="194">
        <f>IF(N1477="zákl. přenesená",J1477,0)</f>
        <v>0</v>
      </c>
      <c r="BH1477" s="194">
        <f>IF(N1477="sníž. přenesená",J1477,0)</f>
        <v>0</v>
      </c>
      <c r="BI1477" s="194">
        <f>IF(N1477="nulová",J1477,0)</f>
        <v>0</v>
      </c>
      <c r="BJ1477" s="19" t="s">
        <v>84</v>
      </c>
      <c r="BK1477" s="194">
        <f>ROUND(I1477*H1477,2)</f>
        <v>0</v>
      </c>
      <c r="BL1477" s="19" t="s">
        <v>330</v>
      </c>
      <c r="BM1477" s="193" t="s">
        <v>3422</v>
      </c>
    </row>
    <row r="1478" spans="1:65" s="2" customFormat="1" ht="11.25">
      <c r="A1478" s="36"/>
      <c r="B1478" s="37"/>
      <c r="C1478" s="38"/>
      <c r="D1478" s="195" t="s">
        <v>332</v>
      </c>
      <c r="E1478" s="38"/>
      <c r="F1478" s="196" t="s">
        <v>3423</v>
      </c>
      <c r="G1478" s="38"/>
      <c r="H1478" s="38"/>
      <c r="I1478" s="197"/>
      <c r="J1478" s="38"/>
      <c r="K1478" s="38"/>
      <c r="L1478" s="41"/>
      <c r="M1478" s="198"/>
      <c r="N1478" s="199"/>
      <c r="O1478" s="66"/>
      <c r="P1478" s="66"/>
      <c r="Q1478" s="66"/>
      <c r="R1478" s="66"/>
      <c r="S1478" s="66"/>
      <c r="T1478" s="67"/>
      <c r="U1478" s="36"/>
      <c r="V1478" s="36"/>
      <c r="W1478" s="36"/>
      <c r="X1478" s="36"/>
      <c r="Y1478" s="36"/>
      <c r="Z1478" s="36"/>
      <c r="AA1478" s="36"/>
      <c r="AB1478" s="36"/>
      <c r="AC1478" s="36"/>
      <c r="AD1478" s="36"/>
      <c r="AE1478" s="36"/>
      <c r="AT1478" s="19" t="s">
        <v>332</v>
      </c>
      <c r="AU1478" s="19" t="s">
        <v>87</v>
      </c>
    </row>
    <row r="1479" spans="1:65" s="2" customFormat="1" ht="78">
      <c r="A1479" s="36"/>
      <c r="B1479" s="37"/>
      <c r="C1479" s="38"/>
      <c r="D1479" s="195" t="s">
        <v>334</v>
      </c>
      <c r="E1479" s="38"/>
      <c r="F1479" s="200" t="s">
        <v>1814</v>
      </c>
      <c r="G1479" s="38"/>
      <c r="H1479" s="38"/>
      <c r="I1479" s="197"/>
      <c r="J1479" s="38"/>
      <c r="K1479" s="38"/>
      <c r="L1479" s="41"/>
      <c r="M1479" s="198"/>
      <c r="N1479" s="199"/>
      <c r="O1479" s="66"/>
      <c r="P1479" s="66"/>
      <c r="Q1479" s="66"/>
      <c r="R1479" s="66"/>
      <c r="S1479" s="66"/>
      <c r="T1479" s="67"/>
      <c r="U1479" s="36"/>
      <c r="V1479" s="36"/>
      <c r="W1479" s="36"/>
      <c r="X1479" s="36"/>
      <c r="Y1479" s="36"/>
      <c r="Z1479" s="36"/>
      <c r="AA1479" s="36"/>
      <c r="AB1479" s="36"/>
      <c r="AC1479" s="36"/>
      <c r="AD1479" s="36"/>
      <c r="AE1479" s="36"/>
      <c r="AT1479" s="19" t="s">
        <v>334</v>
      </c>
      <c r="AU1479" s="19" t="s">
        <v>87</v>
      </c>
    </row>
    <row r="1480" spans="1:65" s="2" customFormat="1" ht="19.5">
      <c r="A1480" s="36"/>
      <c r="B1480" s="37"/>
      <c r="C1480" s="38"/>
      <c r="D1480" s="195" t="s">
        <v>727</v>
      </c>
      <c r="E1480" s="38"/>
      <c r="F1480" s="200" t="s">
        <v>3424</v>
      </c>
      <c r="G1480" s="38"/>
      <c r="H1480" s="38"/>
      <c r="I1480" s="197"/>
      <c r="J1480" s="38"/>
      <c r="K1480" s="38"/>
      <c r="L1480" s="41"/>
      <c r="M1480" s="198"/>
      <c r="N1480" s="199"/>
      <c r="O1480" s="66"/>
      <c r="P1480" s="66"/>
      <c r="Q1480" s="66"/>
      <c r="R1480" s="66"/>
      <c r="S1480" s="66"/>
      <c r="T1480" s="67"/>
      <c r="U1480" s="36"/>
      <c r="V1480" s="36"/>
      <c r="W1480" s="36"/>
      <c r="X1480" s="36"/>
      <c r="Y1480" s="36"/>
      <c r="Z1480" s="36"/>
      <c r="AA1480" s="36"/>
      <c r="AB1480" s="36"/>
      <c r="AC1480" s="36"/>
      <c r="AD1480" s="36"/>
      <c r="AE1480" s="36"/>
      <c r="AT1480" s="19" t="s">
        <v>727</v>
      </c>
      <c r="AU1480" s="19" t="s">
        <v>87</v>
      </c>
    </row>
    <row r="1481" spans="1:65" s="15" customFormat="1" ht="11.25">
      <c r="B1481" s="223"/>
      <c r="C1481" s="224"/>
      <c r="D1481" s="195" t="s">
        <v>336</v>
      </c>
      <c r="E1481" s="225" t="s">
        <v>19</v>
      </c>
      <c r="F1481" s="226" t="s">
        <v>3425</v>
      </c>
      <c r="G1481" s="224"/>
      <c r="H1481" s="225" t="s">
        <v>19</v>
      </c>
      <c r="I1481" s="227"/>
      <c r="J1481" s="224"/>
      <c r="K1481" s="224"/>
      <c r="L1481" s="228"/>
      <c r="M1481" s="229"/>
      <c r="N1481" s="230"/>
      <c r="O1481" s="230"/>
      <c r="P1481" s="230"/>
      <c r="Q1481" s="230"/>
      <c r="R1481" s="230"/>
      <c r="S1481" s="230"/>
      <c r="T1481" s="231"/>
      <c r="AT1481" s="232" t="s">
        <v>336</v>
      </c>
      <c r="AU1481" s="232" t="s">
        <v>87</v>
      </c>
      <c r="AV1481" s="15" t="s">
        <v>84</v>
      </c>
      <c r="AW1481" s="15" t="s">
        <v>37</v>
      </c>
      <c r="AX1481" s="15" t="s">
        <v>76</v>
      </c>
      <c r="AY1481" s="232" t="s">
        <v>324</v>
      </c>
    </row>
    <row r="1482" spans="1:65" s="15" customFormat="1" ht="11.25">
      <c r="B1482" s="223"/>
      <c r="C1482" s="224"/>
      <c r="D1482" s="195" t="s">
        <v>336</v>
      </c>
      <c r="E1482" s="225" t="s">
        <v>19</v>
      </c>
      <c r="F1482" s="226" t="s">
        <v>3426</v>
      </c>
      <c r="G1482" s="224"/>
      <c r="H1482" s="225" t="s">
        <v>19</v>
      </c>
      <c r="I1482" s="227"/>
      <c r="J1482" s="224"/>
      <c r="K1482" s="224"/>
      <c r="L1482" s="228"/>
      <c r="M1482" s="229"/>
      <c r="N1482" s="230"/>
      <c r="O1482" s="230"/>
      <c r="P1482" s="230"/>
      <c r="Q1482" s="230"/>
      <c r="R1482" s="230"/>
      <c r="S1482" s="230"/>
      <c r="T1482" s="231"/>
      <c r="AT1482" s="232" t="s">
        <v>336</v>
      </c>
      <c r="AU1482" s="232" t="s">
        <v>87</v>
      </c>
      <c r="AV1482" s="15" t="s">
        <v>84</v>
      </c>
      <c r="AW1482" s="15" t="s">
        <v>37</v>
      </c>
      <c r="AX1482" s="15" t="s">
        <v>76</v>
      </c>
      <c r="AY1482" s="232" t="s">
        <v>324</v>
      </c>
    </row>
    <row r="1483" spans="1:65" s="13" customFormat="1" ht="11.25">
      <c r="B1483" s="201"/>
      <c r="C1483" s="202"/>
      <c r="D1483" s="195" t="s">
        <v>336</v>
      </c>
      <c r="E1483" s="203" t="s">
        <v>19</v>
      </c>
      <c r="F1483" s="204" t="s">
        <v>3427</v>
      </c>
      <c r="G1483" s="202"/>
      <c r="H1483" s="205">
        <v>127.02</v>
      </c>
      <c r="I1483" s="206"/>
      <c r="J1483" s="202"/>
      <c r="K1483" s="202"/>
      <c r="L1483" s="207"/>
      <c r="M1483" s="208"/>
      <c r="N1483" s="209"/>
      <c r="O1483" s="209"/>
      <c r="P1483" s="209"/>
      <c r="Q1483" s="209"/>
      <c r="R1483" s="209"/>
      <c r="S1483" s="209"/>
      <c r="T1483" s="210"/>
      <c r="AT1483" s="211" t="s">
        <v>336</v>
      </c>
      <c r="AU1483" s="211" t="s">
        <v>87</v>
      </c>
      <c r="AV1483" s="13" t="s">
        <v>87</v>
      </c>
      <c r="AW1483" s="13" t="s">
        <v>37</v>
      </c>
      <c r="AX1483" s="13" t="s">
        <v>76</v>
      </c>
      <c r="AY1483" s="211" t="s">
        <v>324</v>
      </c>
    </row>
    <row r="1484" spans="1:65" s="13" customFormat="1" ht="11.25">
      <c r="B1484" s="201"/>
      <c r="C1484" s="202"/>
      <c r="D1484" s="195" t="s">
        <v>336</v>
      </c>
      <c r="E1484" s="203" t="s">
        <v>19</v>
      </c>
      <c r="F1484" s="204" t="s">
        <v>3428</v>
      </c>
      <c r="G1484" s="202"/>
      <c r="H1484" s="205">
        <v>127.02</v>
      </c>
      <c r="I1484" s="206"/>
      <c r="J1484" s="202"/>
      <c r="K1484" s="202"/>
      <c r="L1484" s="207"/>
      <c r="M1484" s="208"/>
      <c r="N1484" s="209"/>
      <c r="O1484" s="209"/>
      <c r="P1484" s="209"/>
      <c r="Q1484" s="209"/>
      <c r="R1484" s="209"/>
      <c r="S1484" s="209"/>
      <c r="T1484" s="210"/>
      <c r="AT1484" s="211" t="s">
        <v>336</v>
      </c>
      <c r="AU1484" s="211" t="s">
        <v>87</v>
      </c>
      <c r="AV1484" s="13" t="s">
        <v>87</v>
      </c>
      <c r="AW1484" s="13" t="s">
        <v>37</v>
      </c>
      <c r="AX1484" s="13" t="s">
        <v>76</v>
      </c>
      <c r="AY1484" s="211" t="s">
        <v>324</v>
      </c>
    </row>
    <row r="1485" spans="1:65" s="13" customFormat="1" ht="11.25">
      <c r="B1485" s="201"/>
      <c r="C1485" s="202"/>
      <c r="D1485" s="195" t="s">
        <v>336</v>
      </c>
      <c r="E1485" s="203" t="s">
        <v>19</v>
      </c>
      <c r="F1485" s="204" t="s">
        <v>3429</v>
      </c>
      <c r="G1485" s="202"/>
      <c r="H1485" s="205">
        <v>127.02</v>
      </c>
      <c r="I1485" s="206"/>
      <c r="J1485" s="202"/>
      <c r="K1485" s="202"/>
      <c r="L1485" s="207"/>
      <c r="M1485" s="208"/>
      <c r="N1485" s="209"/>
      <c r="O1485" s="209"/>
      <c r="P1485" s="209"/>
      <c r="Q1485" s="209"/>
      <c r="R1485" s="209"/>
      <c r="S1485" s="209"/>
      <c r="T1485" s="210"/>
      <c r="AT1485" s="211" t="s">
        <v>336</v>
      </c>
      <c r="AU1485" s="211" t="s">
        <v>87</v>
      </c>
      <c r="AV1485" s="13" t="s">
        <v>87</v>
      </c>
      <c r="AW1485" s="13" t="s">
        <v>37</v>
      </c>
      <c r="AX1485" s="13" t="s">
        <v>76</v>
      </c>
      <c r="AY1485" s="211" t="s">
        <v>324</v>
      </c>
    </row>
    <row r="1486" spans="1:65" s="13" customFormat="1" ht="11.25">
      <c r="B1486" s="201"/>
      <c r="C1486" s="202"/>
      <c r="D1486" s="195" t="s">
        <v>336</v>
      </c>
      <c r="E1486" s="203" t="s">
        <v>19</v>
      </c>
      <c r="F1486" s="204" t="s">
        <v>3430</v>
      </c>
      <c r="G1486" s="202"/>
      <c r="H1486" s="205">
        <v>127.02</v>
      </c>
      <c r="I1486" s="206"/>
      <c r="J1486" s="202"/>
      <c r="K1486" s="202"/>
      <c r="L1486" s="207"/>
      <c r="M1486" s="208"/>
      <c r="N1486" s="209"/>
      <c r="O1486" s="209"/>
      <c r="P1486" s="209"/>
      <c r="Q1486" s="209"/>
      <c r="R1486" s="209"/>
      <c r="S1486" s="209"/>
      <c r="T1486" s="210"/>
      <c r="AT1486" s="211" t="s">
        <v>336</v>
      </c>
      <c r="AU1486" s="211" t="s">
        <v>87</v>
      </c>
      <c r="AV1486" s="13" t="s">
        <v>87</v>
      </c>
      <c r="AW1486" s="13" t="s">
        <v>37</v>
      </c>
      <c r="AX1486" s="13" t="s">
        <v>76</v>
      </c>
      <c r="AY1486" s="211" t="s">
        <v>324</v>
      </c>
    </row>
    <row r="1487" spans="1:65" s="13" customFormat="1" ht="11.25">
      <c r="B1487" s="201"/>
      <c r="C1487" s="202"/>
      <c r="D1487" s="195" t="s">
        <v>336</v>
      </c>
      <c r="E1487" s="203" t="s">
        <v>19</v>
      </c>
      <c r="F1487" s="204" t="s">
        <v>3431</v>
      </c>
      <c r="G1487" s="202"/>
      <c r="H1487" s="205">
        <v>63.51</v>
      </c>
      <c r="I1487" s="206"/>
      <c r="J1487" s="202"/>
      <c r="K1487" s="202"/>
      <c r="L1487" s="207"/>
      <c r="M1487" s="208"/>
      <c r="N1487" s="209"/>
      <c r="O1487" s="209"/>
      <c r="P1487" s="209"/>
      <c r="Q1487" s="209"/>
      <c r="R1487" s="209"/>
      <c r="S1487" s="209"/>
      <c r="T1487" s="210"/>
      <c r="AT1487" s="211" t="s">
        <v>336</v>
      </c>
      <c r="AU1487" s="211" t="s">
        <v>87</v>
      </c>
      <c r="AV1487" s="13" t="s">
        <v>87</v>
      </c>
      <c r="AW1487" s="13" t="s">
        <v>37</v>
      </c>
      <c r="AX1487" s="13" t="s">
        <v>76</v>
      </c>
      <c r="AY1487" s="211" t="s">
        <v>324</v>
      </c>
    </row>
    <row r="1488" spans="1:65" s="16" customFormat="1" ht="11.25">
      <c r="B1488" s="233"/>
      <c r="C1488" s="234"/>
      <c r="D1488" s="195" t="s">
        <v>336</v>
      </c>
      <c r="E1488" s="235" t="s">
        <v>19</v>
      </c>
      <c r="F1488" s="236" t="s">
        <v>550</v>
      </c>
      <c r="G1488" s="234"/>
      <c r="H1488" s="237">
        <v>571.59</v>
      </c>
      <c r="I1488" s="238"/>
      <c r="J1488" s="234"/>
      <c r="K1488" s="234"/>
      <c r="L1488" s="239"/>
      <c r="M1488" s="240"/>
      <c r="N1488" s="241"/>
      <c r="O1488" s="241"/>
      <c r="P1488" s="241"/>
      <c r="Q1488" s="241"/>
      <c r="R1488" s="241"/>
      <c r="S1488" s="241"/>
      <c r="T1488" s="242"/>
      <c r="AT1488" s="243" t="s">
        <v>336</v>
      </c>
      <c r="AU1488" s="243" t="s">
        <v>87</v>
      </c>
      <c r="AV1488" s="16" t="s">
        <v>343</v>
      </c>
      <c r="AW1488" s="16" t="s">
        <v>37</v>
      </c>
      <c r="AX1488" s="16" t="s">
        <v>76</v>
      </c>
      <c r="AY1488" s="243" t="s">
        <v>324</v>
      </c>
    </row>
    <row r="1489" spans="2:51" s="15" customFormat="1" ht="11.25">
      <c r="B1489" s="223"/>
      <c r="C1489" s="224"/>
      <c r="D1489" s="195" t="s">
        <v>336</v>
      </c>
      <c r="E1489" s="225" t="s">
        <v>19</v>
      </c>
      <c r="F1489" s="226" t="s">
        <v>3432</v>
      </c>
      <c r="G1489" s="224"/>
      <c r="H1489" s="225" t="s">
        <v>19</v>
      </c>
      <c r="I1489" s="227"/>
      <c r="J1489" s="224"/>
      <c r="K1489" s="224"/>
      <c r="L1489" s="228"/>
      <c r="M1489" s="229"/>
      <c r="N1489" s="230"/>
      <c r="O1489" s="230"/>
      <c r="P1489" s="230"/>
      <c r="Q1489" s="230"/>
      <c r="R1489" s="230"/>
      <c r="S1489" s="230"/>
      <c r="T1489" s="231"/>
      <c r="AT1489" s="232" t="s">
        <v>336</v>
      </c>
      <c r="AU1489" s="232" t="s">
        <v>87</v>
      </c>
      <c r="AV1489" s="15" t="s">
        <v>84</v>
      </c>
      <c r="AW1489" s="15" t="s">
        <v>37</v>
      </c>
      <c r="AX1489" s="15" t="s">
        <v>76</v>
      </c>
      <c r="AY1489" s="232" t="s">
        <v>324</v>
      </c>
    </row>
    <row r="1490" spans="2:51" s="13" customFormat="1" ht="11.25">
      <c r="B1490" s="201"/>
      <c r="C1490" s="202"/>
      <c r="D1490" s="195" t="s">
        <v>336</v>
      </c>
      <c r="E1490" s="203" t="s">
        <v>19</v>
      </c>
      <c r="F1490" s="204" t="s">
        <v>3433</v>
      </c>
      <c r="G1490" s="202"/>
      <c r="H1490" s="205">
        <v>61.56</v>
      </c>
      <c r="I1490" s="206"/>
      <c r="J1490" s="202"/>
      <c r="K1490" s="202"/>
      <c r="L1490" s="207"/>
      <c r="M1490" s="208"/>
      <c r="N1490" s="209"/>
      <c r="O1490" s="209"/>
      <c r="P1490" s="209"/>
      <c r="Q1490" s="209"/>
      <c r="R1490" s="209"/>
      <c r="S1490" s="209"/>
      <c r="T1490" s="210"/>
      <c r="AT1490" s="211" t="s">
        <v>336</v>
      </c>
      <c r="AU1490" s="211" t="s">
        <v>87</v>
      </c>
      <c r="AV1490" s="13" t="s">
        <v>87</v>
      </c>
      <c r="AW1490" s="13" t="s">
        <v>37</v>
      </c>
      <c r="AX1490" s="13" t="s">
        <v>76</v>
      </c>
      <c r="AY1490" s="211" t="s">
        <v>324</v>
      </c>
    </row>
    <row r="1491" spans="2:51" s="13" customFormat="1" ht="11.25">
      <c r="B1491" s="201"/>
      <c r="C1491" s="202"/>
      <c r="D1491" s="195" t="s">
        <v>336</v>
      </c>
      <c r="E1491" s="203" t="s">
        <v>19</v>
      </c>
      <c r="F1491" s="204" t="s">
        <v>3434</v>
      </c>
      <c r="G1491" s="202"/>
      <c r="H1491" s="205">
        <v>39.42</v>
      </c>
      <c r="I1491" s="206"/>
      <c r="J1491" s="202"/>
      <c r="K1491" s="202"/>
      <c r="L1491" s="207"/>
      <c r="M1491" s="208"/>
      <c r="N1491" s="209"/>
      <c r="O1491" s="209"/>
      <c r="P1491" s="209"/>
      <c r="Q1491" s="209"/>
      <c r="R1491" s="209"/>
      <c r="S1491" s="209"/>
      <c r="T1491" s="210"/>
      <c r="AT1491" s="211" t="s">
        <v>336</v>
      </c>
      <c r="AU1491" s="211" t="s">
        <v>87</v>
      </c>
      <c r="AV1491" s="13" t="s">
        <v>87</v>
      </c>
      <c r="AW1491" s="13" t="s">
        <v>37</v>
      </c>
      <c r="AX1491" s="13" t="s">
        <v>76</v>
      </c>
      <c r="AY1491" s="211" t="s">
        <v>324</v>
      </c>
    </row>
    <row r="1492" spans="2:51" s="13" customFormat="1" ht="11.25">
      <c r="B1492" s="201"/>
      <c r="C1492" s="202"/>
      <c r="D1492" s="195" t="s">
        <v>336</v>
      </c>
      <c r="E1492" s="203" t="s">
        <v>19</v>
      </c>
      <c r="F1492" s="204" t="s">
        <v>3435</v>
      </c>
      <c r="G1492" s="202"/>
      <c r="H1492" s="205">
        <v>39.42</v>
      </c>
      <c r="I1492" s="206"/>
      <c r="J1492" s="202"/>
      <c r="K1492" s="202"/>
      <c r="L1492" s="207"/>
      <c r="M1492" s="208"/>
      <c r="N1492" s="209"/>
      <c r="O1492" s="209"/>
      <c r="P1492" s="209"/>
      <c r="Q1492" s="209"/>
      <c r="R1492" s="209"/>
      <c r="S1492" s="209"/>
      <c r="T1492" s="210"/>
      <c r="AT1492" s="211" t="s">
        <v>336</v>
      </c>
      <c r="AU1492" s="211" t="s">
        <v>87</v>
      </c>
      <c r="AV1492" s="13" t="s">
        <v>87</v>
      </c>
      <c r="AW1492" s="13" t="s">
        <v>37</v>
      </c>
      <c r="AX1492" s="13" t="s">
        <v>76</v>
      </c>
      <c r="AY1492" s="211" t="s">
        <v>324</v>
      </c>
    </row>
    <row r="1493" spans="2:51" s="13" customFormat="1" ht="11.25">
      <c r="B1493" s="201"/>
      <c r="C1493" s="202"/>
      <c r="D1493" s="195" t="s">
        <v>336</v>
      </c>
      <c r="E1493" s="203" t="s">
        <v>19</v>
      </c>
      <c r="F1493" s="204" t="s">
        <v>3436</v>
      </c>
      <c r="G1493" s="202"/>
      <c r="H1493" s="205">
        <v>52.56</v>
      </c>
      <c r="I1493" s="206"/>
      <c r="J1493" s="202"/>
      <c r="K1493" s="202"/>
      <c r="L1493" s="207"/>
      <c r="M1493" s="208"/>
      <c r="N1493" s="209"/>
      <c r="O1493" s="209"/>
      <c r="P1493" s="209"/>
      <c r="Q1493" s="209"/>
      <c r="R1493" s="209"/>
      <c r="S1493" s="209"/>
      <c r="T1493" s="210"/>
      <c r="AT1493" s="211" t="s">
        <v>336</v>
      </c>
      <c r="AU1493" s="211" t="s">
        <v>87</v>
      </c>
      <c r="AV1493" s="13" t="s">
        <v>87</v>
      </c>
      <c r="AW1493" s="13" t="s">
        <v>37</v>
      </c>
      <c r="AX1493" s="13" t="s">
        <v>76</v>
      </c>
      <c r="AY1493" s="211" t="s">
        <v>324</v>
      </c>
    </row>
    <row r="1494" spans="2:51" s="16" customFormat="1" ht="11.25">
      <c r="B1494" s="233"/>
      <c r="C1494" s="234"/>
      <c r="D1494" s="195" t="s">
        <v>336</v>
      </c>
      <c r="E1494" s="235" t="s">
        <v>19</v>
      </c>
      <c r="F1494" s="236" t="s">
        <v>550</v>
      </c>
      <c r="G1494" s="234"/>
      <c r="H1494" s="237">
        <v>192.96</v>
      </c>
      <c r="I1494" s="238"/>
      <c r="J1494" s="234"/>
      <c r="K1494" s="234"/>
      <c r="L1494" s="239"/>
      <c r="M1494" s="240"/>
      <c r="N1494" s="241"/>
      <c r="O1494" s="241"/>
      <c r="P1494" s="241"/>
      <c r="Q1494" s="241"/>
      <c r="R1494" s="241"/>
      <c r="S1494" s="241"/>
      <c r="T1494" s="242"/>
      <c r="AT1494" s="243" t="s">
        <v>336</v>
      </c>
      <c r="AU1494" s="243" t="s">
        <v>87</v>
      </c>
      <c r="AV1494" s="16" t="s">
        <v>343</v>
      </c>
      <c r="AW1494" s="16" t="s">
        <v>37</v>
      </c>
      <c r="AX1494" s="16" t="s">
        <v>76</v>
      </c>
      <c r="AY1494" s="243" t="s">
        <v>324</v>
      </c>
    </row>
    <row r="1495" spans="2:51" s="15" customFormat="1" ht="11.25">
      <c r="B1495" s="223"/>
      <c r="C1495" s="224"/>
      <c r="D1495" s="195" t="s">
        <v>336</v>
      </c>
      <c r="E1495" s="225" t="s">
        <v>19</v>
      </c>
      <c r="F1495" s="226" t="s">
        <v>3437</v>
      </c>
      <c r="G1495" s="224"/>
      <c r="H1495" s="225" t="s">
        <v>19</v>
      </c>
      <c r="I1495" s="227"/>
      <c r="J1495" s="224"/>
      <c r="K1495" s="224"/>
      <c r="L1495" s="228"/>
      <c r="M1495" s="229"/>
      <c r="N1495" s="230"/>
      <c r="O1495" s="230"/>
      <c r="P1495" s="230"/>
      <c r="Q1495" s="230"/>
      <c r="R1495" s="230"/>
      <c r="S1495" s="230"/>
      <c r="T1495" s="231"/>
      <c r="AT1495" s="232" t="s">
        <v>336</v>
      </c>
      <c r="AU1495" s="232" t="s">
        <v>87</v>
      </c>
      <c r="AV1495" s="15" t="s">
        <v>84</v>
      </c>
      <c r="AW1495" s="15" t="s">
        <v>37</v>
      </c>
      <c r="AX1495" s="15" t="s">
        <v>76</v>
      </c>
      <c r="AY1495" s="232" t="s">
        <v>324</v>
      </c>
    </row>
    <row r="1496" spans="2:51" s="13" customFormat="1" ht="11.25">
      <c r="B1496" s="201"/>
      <c r="C1496" s="202"/>
      <c r="D1496" s="195" t="s">
        <v>336</v>
      </c>
      <c r="E1496" s="203" t="s">
        <v>19</v>
      </c>
      <c r="F1496" s="204" t="s">
        <v>3438</v>
      </c>
      <c r="G1496" s="202"/>
      <c r="H1496" s="205">
        <v>129.19999999999999</v>
      </c>
      <c r="I1496" s="206"/>
      <c r="J1496" s="202"/>
      <c r="K1496" s="202"/>
      <c r="L1496" s="207"/>
      <c r="M1496" s="208"/>
      <c r="N1496" s="209"/>
      <c r="O1496" s="209"/>
      <c r="P1496" s="209"/>
      <c r="Q1496" s="209"/>
      <c r="R1496" s="209"/>
      <c r="S1496" s="209"/>
      <c r="T1496" s="210"/>
      <c r="AT1496" s="211" t="s">
        <v>336</v>
      </c>
      <c r="AU1496" s="211" t="s">
        <v>87</v>
      </c>
      <c r="AV1496" s="13" t="s">
        <v>87</v>
      </c>
      <c r="AW1496" s="13" t="s">
        <v>37</v>
      </c>
      <c r="AX1496" s="13" t="s">
        <v>76</v>
      </c>
      <c r="AY1496" s="211" t="s">
        <v>324</v>
      </c>
    </row>
    <row r="1497" spans="2:51" s="13" customFormat="1" ht="11.25">
      <c r="B1497" s="201"/>
      <c r="C1497" s="202"/>
      <c r="D1497" s="195" t="s">
        <v>336</v>
      </c>
      <c r="E1497" s="203" t="s">
        <v>19</v>
      </c>
      <c r="F1497" s="204" t="s">
        <v>3439</v>
      </c>
      <c r="G1497" s="202"/>
      <c r="H1497" s="205">
        <v>99.28</v>
      </c>
      <c r="I1497" s="206"/>
      <c r="J1497" s="202"/>
      <c r="K1497" s="202"/>
      <c r="L1497" s="207"/>
      <c r="M1497" s="208"/>
      <c r="N1497" s="209"/>
      <c r="O1497" s="209"/>
      <c r="P1497" s="209"/>
      <c r="Q1497" s="209"/>
      <c r="R1497" s="209"/>
      <c r="S1497" s="209"/>
      <c r="T1497" s="210"/>
      <c r="AT1497" s="211" t="s">
        <v>336</v>
      </c>
      <c r="AU1497" s="211" t="s">
        <v>87</v>
      </c>
      <c r="AV1497" s="13" t="s">
        <v>87</v>
      </c>
      <c r="AW1497" s="13" t="s">
        <v>37</v>
      </c>
      <c r="AX1497" s="13" t="s">
        <v>76</v>
      </c>
      <c r="AY1497" s="211" t="s">
        <v>324</v>
      </c>
    </row>
    <row r="1498" spans="2:51" s="13" customFormat="1" ht="11.25">
      <c r="B1498" s="201"/>
      <c r="C1498" s="202"/>
      <c r="D1498" s="195" t="s">
        <v>336</v>
      </c>
      <c r="E1498" s="203" t="s">
        <v>19</v>
      </c>
      <c r="F1498" s="204" t="s">
        <v>3440</v>
      </c>
      <c r="G1498" s="202"/>
      <c r="H1498" s="205">
        <v>139.4</v>
      </c>
      <c r="I1498" s="206"/>
      <c r="J1498" s="202"/>
      <c r="K1498" s="202"/>
      <c r="L1498" s="207"/>
      <c r="M1498" s="208"/>
      <c r="N1498" s="209"/>
      <c r="O1498" s="209"/>
      <c r="P1498" s="209"/>
      <c r="Q1498" s="209"/>
      <c r="R1498" s="209"/>
      <c r="S1498" s="209"/>
      <c r="T1498" s="210"/>
      <c r="AT1498" s="211" t="s">
        <v>336</v>
      </c>
      <c r="AU1498" s="211" t="s">
        <v>87</v>
      </c>
      <c r="AV1498" s="13" t="s">
        <v>87</v>
      </c>
      <c r="AW1498" s="13" t="s">
        <v>37</v>
      </c>
      <c r="AX1498" s="13" t="s">
        <v>76</v>
      </c>
      <c r="AY1498" s="211" t="s">
        <v>324</v>
      </c>
    </row>
    <row r="1499" spans="2:51" s="13" customFormat="1" ht="11.25">
      <c r="B1499" s="201"/>
      <c r="C1499" s="202"/>
      <c r="D1499" s="195" t="s">
        <v>336</v>
      </c>
      <c r="E1499" s="203" t="s">
        <v>19</v>
      </c>
      <c r="F1499" s="204" t="s">
        <v>3441</v>
      </c>
      <c r="G1499" s="202"/>
      <c r="H1499" s="205">
        <v>121.6</v>
      </c>
      <c r="I1499" s="206"/>
      <c r="J1499" s="202"/>
      <c r="K1499" s="202"/>
      <c r="L1499" s="207"/>
      <c r="M1499" s="208"/>
      <c r="N1499" s="209"/>
      <c r="O1499" s="209"/>
      <c r="P1499" s="209"/>
      <c r="Q1499" s="209"/>
      <c r="R1499" s="209"/>
      <c r="S1499" s="209"/>
      <c r="T1499" s="210"/>
      <c r="AT1499" s="211" t="s">
        <v>336</v>
      </c>
      <c r="AU1499" s="211" t="s">
        <v>87</v>
      </c>
      <c r="AV1499" s="13" t="s">
        <v>87</v>
      </c>
      <c r="AW1499" s="13" t="s">
        <v>37</v>
      </c>
      <c r="AX1499" s="13" t="s">
        <v>76</v>
      </c>
      <c r="AY1499" s="211" t="s">
        <v>324</v>
      </c>
    </row>
    <row r="1500" spans="2:51" s="13" customFormat="1" ht="11.25">
      <c r="B1500" s="201"/>
      <c r="C1500" s="202"/>
      <c r="D1500" s="195" t="s">
        <v>336</v>
      </c>
      <c r="E1500" s="203" t="s">
        <v>19</v>
      </c>
      <c r="F1500" s="204" t="s">
        <v>3442</v>
      </c>
      <c r="G1500" s="202"/>
      <c r="H1500" s="205">
        <v>99.84</v>
      </c>
      <c r="I1500" s="206"/>
      <c r="J1500" s="202"/>
      <c r="K1500" s="202"/>
      <c r="L1500" s="207"/>
      <c r="M1500" s="208"/>
      <c r="N1500" s="209"/>
      <c r="O1500" s="209"/>
      <c r="P1500" s="209"/>
      <c r="Q1500" s="209"/>
      <c r="R1500" s="209"/>
      <c r="S1500" s="209"/>
      <c r="T1500" s="210"/>
      <c r="AT1500" s="211" t="s">
        <v>336</v>
      </c>
      <c r="AU1500" s="211" t="s">
        <v>87</v>
      </c>
      <c r="AV1500" s="13" t="s">
        <v>87</v>
      </c>
      <c r="AW1500" s="13" t="s">
        <v>37</v>
      </c>
      <c r="AX1500" s="13" t="s">
        <v>76</v>
      </c>
      <c r="AY1500" s="211" t="s">
        <v>324</v>
      </c>
    </row>
    <row r="1501" spans="2:51" s="13" customFormat="1" ht="11.25">
      <c r="B1501" s="201"/>
      <c r="C1501" s="202"/>
      <c r="D1501" s="195" t="s">
        <v>336</v>
      </c>
      <c r="E1501" s="203" t="s">
        <v>19</v>
      </c>
      <c r="F1501" s="204" t="s">
        <v>3443</v>
      </c>
      <c r="G1501" s="202"/>
      <c r="H1501" s="205">
        <v>97.28</v>
      </c>
      <c r="I1501" s="206"/>
      <c r="J1501" s="202"/>
      <c r="K1501" s="202"/>
      <c r="L1501" s="207"/>
      <c r="M1501" s="208"/>
      <c r="N1501" s="209"/>
      <c r="O1501" s="209"/>
      <c r="P1501" s="209"/>
      <c r="Q1501" s="209"/>
      <c r="R1501" s="209"/>
      <c r="S1501" s="209"/>
      <c r="T1501" s="210"/>
      <c r="AT1501" s="211" t="s">
        <v>336</v>
      </c>
      <c r="AU1501" s="211" t="s">
        <v>87</v>
      </c>
      <c r="AV1501" s="13" t="s">
        <v>87</v>
      </c>
      <c r="AW1501" s="13" t="s">
        <v>37</v>
      </c>
      <c r="AX1501" s="13" t="s">
        <v>76</v>
      </c>
      <c r="AY1501" s="211" t="s">
        <v>324</v>
      </c>
    </row>
    <row r="1502" spans="2:51" s="13" customFormat="1" ht="11.25">
      <c r="B1502" s="201"/>
      <c r="C1502" s="202"/>
      <c r="D1502" s="195" t="s">
        <v>336</v>
      </c>
      <c r="E1502" s="203" t="s">
        <v>19</v>
      </c>
      <c r="F1502" s="204" t="s">
        <v>3444</v>
      </c>
      <c r="G1502" s="202"/>
      <c r="H1502" s="205">
        <v>44.8</v>
      </c>
      <c r="I1502" s="206"/>
      <c r="J1502" s="202"/>
      <c r="K1502" s="202"/>
      <c r="L1502" s="207"/>
      <c r="M1502" s="208"/>
      <c r="N1502" s="209"/>
      <c r="O1502" s="209"/>
      <c r="P1502" s="209"/>
      <c r="Q1502" s="209"/>
      <c r="R1502" s="209"/>
      <c r="S1502" s="209"/>
      <c r="T1502" s="210"/>
      <c r="AT1502" s="211" t="s">
        <v>336</v>
      </c>
      <c r="AU1502" s="211" t="s">
        <v>87</v>
      </c>
      <c r="AV1502" s="13" t="s">
        <v>87</v>
      </c>
      <c r="AW1502" s="13" t="s">
        <v>37</v>
      </c>
      <c r="AX1502" s="13" t="s">
        <v>76</v>
      </c>
      <c r="AY1502" s="211" t="s">
        <v>324</v>
      </c>
    </row>
    <row r="1503" spans="2:51" s="16" customFormat="1" ht="11.25">
      <c r="B1503" s="233"/>
      <c r="C1503" s="234"/>
      <c r="D1503" s="195" t="s">
        <v>336</v>
      </c>
      <c r="E1503" s="235" t="s">
        <v>19</v>
      </c>
      <c r="F1503" s="236" t="s">
        <v>550</v>
      </c>
      <c r="G1503" s="234"/>
      <c r="H1503" s="237">
        <v>731.4</v>
      </c>
      <c r="I1503" s="238"/>
      <c r="J1503" s="234"/>
      <c r="K1503" s="234"/>
      <c r="L1503" s="239"/>
      <c r="M1503" s="240"/>
      <c r="N1503" s="241"/>
      <c r="O1503" s="241"/>
      <c r="P1503" s="241"/>
      <c r="Q1503" s="241"/>
      <c r="R1503" s="241"/>
      <c r="S1503" s="241"/>
      <c r="T1503" s="242"/>
      <c r="AT1503" s="243" t="s">
        <v>336</v>
      </c>
      <c r="AU1503" s="243" t="s">
        <v>87</v>
      </c>
      <c r="AV1503" s="16" t="s">
        <v>343</v>
      </c>
      <c r="AW1503" s="16" t="s">
        <v>37</v>
      </c>
      <c r="AX1503" s="16" t="s">
        <v>76</v>
      </c>
      <c r="AY1503" s="243" t="s">
        <v>324</v>
      </c>
    </row>
    <row r="1504" spans="2:51" s="15" customFormat="1" ht="11.25">
      <c r="B1504" s="223"/>
      <c r="C1504" s="224"/>
      <c r="D1504" s="195" t="s">
        <v>336</v>
      </c>
      <c r="E1504" s="225" t="s">
        <v>19</v>
      </c>
      <c r="F1504" s="226" t="s">
        <v>3445</v>
      </c>
      <c r="G1504" s="224"/>
      <c r="H1504" s="225" t="s">
        <v>19</v>
      </c>
      <c r="I1504" s="227"/>
      <c r="J1504" s="224"/>
      <c r="K1504" s="224"/>
      <c r="L1504" s="228"/>
      <c r="M1504" s="229"/>
      <c r="N1504" s="230"/>
      <c r="O1504" s="230"/>
      <c r="P1504" s="230"/>
      <c r="Q1504" s="230"/>
      <c r="R1504" s="230"/>
      <c r="S1504" s="230"/>
      <c r="T1504" s="231"/>
      <c r="AT1504" s="232" t="s">
        <v>336</v>
      </c>
      <c r="AU1504" s="232" t="s">
        <v>87</v>
      </c>
      <c r="AV1504" s="15" t="s">
        <v>84</v>
      </c>
      <c r="AW1504" s="15" t="s">
        <v>37</v>
      </c>
      <c r="AX1504" s="15" t="s">
        <v>76</v>
      </c>
      <c r="AY1504" s="232" t="s">
        <v>324</v>
      </c>
    </row>
    <row r="1505" spans="2:51" s="13" customFormat="1" ht="11.25">
      <c r="B1505" s="201"/>
      <c r="C1505" s="202"/>
      <c r="D1505" s="195" t="s">
        <v>336</v>
      </c>
      <c r="E1505" s="203" t="s">
        <v>19</v>
      </c>
      <c r="F1505" s="204" t="s">
        <v>3446</v>
      </c>
      <c r="G1505" s="202"/>
      <c r="H1505" s="205">
        <v>64.8</v>
      </c>
      <c r="I1505" s="206"/>
      <c r="J1505" s="202"/>
      <c r="K1505" s="202"/>
      <c r="L1505" s="207"/>
      <c r="M1505" s="208"/>
      <c r="N1505" s="209"/>
      <c r="O1505" s="209"/>
      <c r="P1505" s="209"/>
      <c r="Q1505" s="209"/>
      <c r="R1505" s="209"/>
      <c r="S1505" s="209"/>
      <c r="T1505" s="210"/>
      <c r="AT1505" s="211" t="s">
        <v>336</v>
      </c>
      <c r="AU1505" s="211" t="s">
        <v>87</v>
      </c>
      <c r="AV1505" s="13" t="s">
        <v>87</v>
      </c>
      <c r="AW1505" s="13" t="s">
        <v>37</v>
      </c>
      <c r="AX1505" s="13" t="s">
        <v>76</v>
      </c>
      <c r="AY1505" s="211" t="s">
        <v>324</v>
      </c>
    </row>
    <row r="1506" spans="2:51" s="13" customFormat="1" ht="11.25">
      <c r="B1506" s="201"/>
      <c r="C1506" s="202"/>
      <c r="D1506" s="195" t="s">
        <v>336</v>
      </c>
      <c r="E1506" s="203" t="s">
        <v>19</v>
      </c>
      <c r="F1506" s="204" t="s">
        <v>3447</v>
      </c>
      <c r="G1506" s="202"/>
      <c r="H1506" s="205">
        <v>64.8</v>
      </c>
      <c r="I1506" s="206"/>
      <c r="J1506" s="202"/>
      <c r="K1506" s="202"/>
      <c r="L1506" s="207"/>
      <c r="M1506" s="208"/>
      <c r="N1506" s="209"/>
      <c r="O1506" s="209"/>
      <c r="P1506" s="209"/>
      <c r="Q1506" s="209"/>
      <c r="R1506" s="209"/>
      <c r="S1506" s="209"/>
      <c r="T1506" s="210"/>
      <c r="AT1506" s="211" t="s">
        <v>336</v>
      </c>
      <c r="AU1506" s="211" t="s">
        <v>87</v>
      </c>
      <c r="AV1506" s="13" t="s">
        <v>87</v>
      </c>
      <c r="AW1506" s="13" t="s">
        <v>37</v>
      </c>
      <c r="AX1506" s="13" t="s">
        <v>76</v>
      </c>
      <c r="AY1506" s="211" t="s">
        <v>324</v>
      </c>
    </row>
    <row r="1507" spans="2:51" s="13" customFormat="1" ht="11.25">
      <c r="B1507" s="201"/>
      <c r="C1507" s="202"/>
      <c r="D1507" s="195" t="s">
        <v>336</v>
      </c>
      <c r="E1507" s="203" t="s">
        <v>19</v>
      </c>
      <c r="F1507" s="204" t="s">
        <v>3448</v>
      </c>
      <c r="G1507" s="202"/>
      <c r="H1507" s="205">
        <v>64.8</v>
      </c>
      <c r="I1507" s="206"/>
      <c r="J1507" s="202"/>
      <c r="K1507" s="202"/>
      <c r="L1507" s="207"/>
      <c r="M1507" s="208"/>
      <c r="N1507" s="209"/>
      <c r="O1507" s="209"/>
      <c r="P1507" s="209"/>
      <c r="Q1507" s="209"/>
      <c r="R1507" s="209"/>
      <c r="S1507" s="209"/>
      <c r="T1507" s="210"/>
      <c r="AT1507" s="211" t="s">
        <v>336</v>
      </c>
      <c r="AU1507" s="211" t="s">
        <v>87</v>
      </c>
      <c r="AV1507" s="13" t="s">
        <v>87</v>
      </c>
      <c r="AW1507" s="13" t="s">
        <v>37</v>
      </c>
      <c r="AX1507" s="13" t="s">
        <v>76</v>
      </c>
      <c r="AY1507" s="211" t="s">
        <v>324</v>
      </c>
    </row>
    <row r="1508" spans="2:51" s="13" customFormat="1" ht="11.25">
      <c r="B1508" s="201"/>
      <c r="C1508" s="202"/>
      <c r="D1508" s="195" t="s">
        <v>336</v>
      </c>
      <c r="E1508" s="203" t="s">
        <v>19</v>
      </c>
      <c r="F1508" s="204" t="s">
        <v>3449</v>
      </c>
      <c r="G1508" s="202"/>
      <c r="H1508" s="205">
        <v>64.8</v>
      </c>
      <c r="I1508" s="206"/>
      <c r="J1508" s="202"/>
      <c r="K1508" s="202"/>
      <c r="L1508" s="207"/>
      <c r="M1508" s="208"/>
      <c r="N1508" s="209"/>
      <c r="O1508" s="209"/>
      <c r="P1508" s="209"/>
      <c r="Q1508" s="209"/>
      <c r="R1508" s="209"/>
      <c r="S1508" s="209"/>
      <c r="T1508" s="210"/>
      <c r="AT1508" s="211" t="s">
        <v>336</v>
      </c>
      <c r="AU1508" s="211" t="s">
        <v>87</v>
      </c>
      <c r="AV1508" s="13" t="s">
        <v>87</v>
      </c>
      <c r="AW1508" s="13" t="s">
        <v>37</v>
      </c>
      <c r="AX1508" s="13" t="s">
        <v>76</v>
      </c>
      <c r="AY1508" s="211" t="s">
        <v>324</v>
      </c>
    </row>
    <row r="1509" spans="2:51" s="13" customFormat="1" ht="11.25">
      <c r="B1509" s="201"/>
      <c r="C1509" s="202"/>
      <c r="D1509" s="195" t="s">
        <v>336</v>
      </c>
      <c r="E1509" s="203" t="s">
        <v>19</v>
      </c>
      <c r="F1509" s="204" t="s">
        <v>3450</v>
      </c>
      <c r="G1509" s="202"/>
      <c r="H1509" s="205">
        <v>64.8</v>
      </c>
      <c r="I1509" s="206"/>
      <c r="J1509" s="202"/>
      <c r="K1509" s="202"/>
      <c r="L1509" s="207"/>
      <c r="M1509" s="208"/>
      <c r="N1509" s="209"/>
      <c r="O1509" s="209"/>
      <c r="P1509" s="209"/>
      <c r="Q1509" s="209"/>
      <c r="R1509" s="209"/>
      <c r="S1509" s="209"/>
      <c r="T1509" s="210"/>
      <c r="AT1509" s="211" t="s">
        <v>336</v>
      </c>
      <c r="AU1509" s="211" t="s">
        <v>87</v>
      </c>
      <c r="AV1509" s="13" t="s">
        <v>87</v>
      </c>
      <c r="AW1509" s="13" t="s">
        <v>37</v>
      </c>
      <c r="AX1509" s="13" t="s">
        <v>76</v>
      </c>
      <c r="AY1509" s="211" t="s">
        <v>324</v>
      </c>
    </row>
    <row r="1510" spans="2:51" s="13" customFormat="1" ht="11.25">
      <c r="B1510" s="201"/>
      <c r="C1510" s="202"/>
      <c r="D1510" s="195" t="s">
        <v>336</v>
      </c>
      <c r="E1510" s="203" t="s">
        <v>19</v>
      </c>
      <c r="F1510" s="204" t="s">
        <v>3451</v>
      </c>
      <c r="G1510" s="202"/>
      <c r="H1510" s="205">
        <v>63</v>
      </c>
      <c r="I1510" s="206"/>
      <c r="J1510" s="202"/>
      <c r="K1510" s="202"/>
      <c r="L1510" s="207"/>
      <c r="M1510" s="208"/>
      <c r="N1510" s="209"/>
      <c r="O1510" s="209"/>
      <c r="P1510" s="209"/>
      <c r="Q1510" s="209"/>
      <c r="R1510" s="209"/>
      <c r="S1510" s="209"/>
      <c r="T1510" s="210"/>
      <c r="AT1510" s="211" t="s">
        <v>336</v>
      </c>
      <c r="AU1510" s="211" t="s">
        <v>87</v>
      </c>
      <c r="AV1510" s="13" t="s">
        <v>87</v>
      </c>
      <c r="AW1510" s="13" t="s">
        <v>37</v>
      </c>
      <c r="AX1510" s="13" t="s">
        <v>76</v>
      </c>
      <c r="AY1510" s="211" t="s">
        <v>324</v>
      </c>
    </row>
    <row r="1511" spans="2:51" s="13" customFormat="1" ht="11.25">
      <c r="B1511" s="201"/>
      <c r="C1511" s="202"/>
      <c r="D1511" s="195" t="s">
        <v>336</v>
      </c>
      <c r="E1511" s="203" t="s">
        <v>19</v>
      </c>
      <c r="F1511" s="204" t="s">
        <v>3452</v>
      </c>
      <c r="G1511" s="202"/>
      <c r="H1511" s="205">
        <v>80.400000000000006</v>
      </c>
      <c r="I1511" s="206"/>
      <c r="J1511" s="202"/>
      <c r="K1511" s="202"/>
      <c r="L1511" s="207"/>
      <c r="M1511" s="208"/>
      <c r="N1511" s="209"/>
      <c r="O1511" s="209"/>
      <c r="P1511" s="209"/>
      <c r="Q1511" s="209"/>
      <c r="R1511" s="209"/>
      <c r="S1511" s="209"/>
      <c r="T1511" s="210"/>
      <c r="AT1511" s="211" t="s">
        <v>336</v>
      </c>
      <c r="AU1511" s="211" t="s">
        <v>87</v>
      </c>
      <c r="AV1511" s="13" t="s">
        <v>87</v>
      </c>
      <c r="AW1511" s="13" t="s">
        <v>37</v>
      </c>
      <c r="AX1511" s="13" t="s">
        <v>76</v>
      </c>
      <c r="AY1511" s="211" t="s">
        <v>324</v>
      </c>
    </row>
    <row r="1512" spans="2:51" s="13" customFormat="1" ht="11.25">
      <c r="B1512" s="201"/>
      <c r="C1512" s="202"/>
      <c r="D1512" s="195" t="s">
        <v>336</v>
      </c>
      <c r="E1512" s="203" t="s">
        <v>19</v>
      </c>
      <c r="F1512" s="204" t="s">
        <v>3453</v>
      </c>
      <c r="G1512" s="202"/>
      <c r="H1512" s="205">
        <v>78</v>
      </c>
      <c r="I1512" s="206"/>
      <c r="J1512" s="202"/>
      <c r="K1512" s="202"/>
      <c r="L1512" s="207"/>
      <c r="M1512" s="208"/>
      <c r="N1512" s="209"/>
      <c r="O1512" s="209"/>
      <c r="P1512" s="209"/>
      <c r="Q1512" s="209"/>
      <c r="R1512" s="209"/>
      <c r="S1512" s="209"/>
      <c r="T1512" s="210"/>
      <c r="AT1512" s="211" t="s">
        <v>336</v>
      </c>
      <c r="AU1512" s="211" t="s">
        <v>87</v>
      </c>
      <c r="AV1512" s="13" t="s">
        <v>87</v>
      </c>
      <c r="AW1512" s="13" t="s">
        <v>37</v>
      </c>
      <c r="AX1512" s="13" t="s">
        <v>76</v>
      </c>
      <c r="AY1512" s="211" t="s">
        <v>324</v>
      </c>
    </row>
    <row r="1513" spans="2:51" s="13" customFormat="1" ht="11.25">
      <c r="B1513" s="201"/>
      <c r="C1513" s="202"/>
      <c r="D1513" s="195" t="s">
        <v>336</v>
      </c>
      <c r="E1513" s="203" t="s">
        <v>19</v>
      </c>
      <c r="F1513" s="204" t="s">
        <v>3454</v>
      </c>
      <c r="G1513" s="202"/>
      <c r="H1513" s="205">
        <v>54.75</v>
      </c>
      <c r="I1513" s="206"/>
      <c r="J1513" s="202"/>
      <c r="K1513" s="202"/>
      <c r="L1513" s="207"/>
      <c r="M1513" s="208"/>
      <c r="N1513" s="209"/>
      <c r="O1513" s="209"/>
      <c r="P1513" s="209"/>
      <c r="Q1513" s="209"/>
      <c r="R1513" s="209"/>
      <c r="S1513" s="209"/>
      <c r="T1513" s="210"/>
      <c r="AT1513" s="211" t="s">
        <v>336</v>
      </c>
      <c r="AU1513" s="211" t="s">
        <v>87</v>
      </c>
      <c r="AV1513" s="13" t="s">
        <v>87</v>
      </c>
      <c r="AW1513" s="13" t="s">
        <v>37</v>
      </c>
      <c r="AX1513" s="13" t="s">
        <v>76</v>
      </c>
      <c r="AY1513" s="211" t="s">
        <v>324</v>
      </c>
    </row>
    <row r="1514" spans="2:51" s="13" customFormat="1" ht="11.25">
      <c r="B1514" s="201"/>
      <c r="C1514" s="202"/>
      <c r="D1514" s="195" t="s">
        <v>336</v>
      </c>
      <c r="E1514" s="203" t="s">
        <v>19</v>
      </c>
      <c r="F1514" s="204" t="s">
        <v>3455</v>
      </c>
      <c r="G1514" s="202"/>
      <c r="H1514" s="205">
        <v>54.75</v>
      </c>
      <c r="I1514" s="206"/>
      <c r="J1514" s="202"/>
      <c r="K1514" s="202"/>
      <c r="L1514" s="207"/>
      <c r="M1514" s="208"/>
      <c r="N1514" s="209"/>
      <c r="O1514" s="209"/>
      <c r="P1514" s="209"/>
      <c r="Q1514" s="209"/>
      <c r="R1514" s="209"/>
      <c r="S1514" s="209"/>
      <c r="T1514" s="210"/>
      <c r="AT1514" s="211" t="s">
        <v>336</v>
      </c>
      <c r="AU1514" s="211" t="s">
        <v>87</v>
      </c>
      <c r="AV1514" s="13" t="s">
        <v>87</v>
      </c>
      <c r="AW1514" s="13" t="s">
        <v>37</v>
      </c>
      <c r="AX1514" s="13" t="s">
        <v>76</v>
      </c>
      <c r="AY1514" s="211" t="s">
        <v>324</v>
      </c>
    </row>
    <row r="1515" spans="2:51" s="13" customFormat="1" ht="11.25">
      <c r="B1515" s="201"/>
      <c r="C1515" s="202"/>
      <c r="D1515" s="195" t="s">
        <v>336</v>
      </c>
      <c r="E1515" s="203" t="s">
        <v>19</v>
      </c>
      <c r="F1515" s="204" t="s">
        <v>3456</v>
      </c>
      <c r="G1515" s="202"/>
      <c r="H1515" s="205">
        <v>54.75</v>
      </c>
      <c r="I1515" s="206"/>
      <c r="J1515" s="202"/>
      <c r="K1515" s="202"/>
      <c r="L1515" s="207"/>
      <c r="M1515" s="208"/>
      <c r="N1515" s="209"/>
      <c r="O1515" s="209"/>
      <c r="P1515" s="209"/>
      <c r="Q1515" s="209"/>
      <c r="R1515" s="209"/>
      <c r="S1515" s="209"/>
      <c r="T1515" s="210"/>
      <c r="AT1515" s="211" t="s">
        <v>336</v>
      </c>
      <c r="AU1515" s="211" t="s">
        <v>87</v>
      </c>
      <c r="AV1515" s="13" t="s">
        <v>87</v>
      </c>
      <c r="AW1515" s="13" t="s">
        <v>37</v>
      </c>
      <c r="AX1515" s="13" t="s">
        <v>76</v>
      </c>
      <c r="AY1515" s="211" t="s">
        <v>324</v>
      </c>
    </row>
    <row r="1516" spans="2:51" s="13" customFormat="1" ht="11.25">
      <c r="B1516" s="201"/>
      <c r="C1516" s="202"/>
      <c r="D1516" s="195" t="s">
        <v>336</v>
      </c>
      <c r="E1516" s="203" t="s">
        <v>19</v>
      </c>
      <c r="F1516" s="204" t="s">
        <v>3457</v>
      </c>
      <c r="G1516" s="202"/>
      <c r="H1516" s="205">
        <v>54.75</v>
      </c>
      <c r="I1516" s="206"/>
      <c r="J1516" s="202"/>
      <c r="K1516" s="202"/>
      <c r="L1516" s="207"/>
      <c r="M1516" s="208"/>
      <c r="N1516" s="209"/>
      <c r="O1516" s="209"/>
      <c r="P1516" s="209"/>
      <c r="Q1516" s="209"/>
      <c r="R1516" s="209"/>
      <c r="S1516" s="209"/>
      <c r="T1516" s="210"/>
      <c r="AT1516" s="211" t="s">
        <v>336</v>
      </c>
      <c r="AU1516" s="211" t="s">
        <v>87</v>
      </c>
      <c r="AV1516" s="13" t="s">
        <v>87</v>
      </c>
      <c r="AW1516" s="13" t="s">
        <v>37</v>
      </c>
      <c r="AX1516" s="13" t="s">
        <v>76</v>
      </c>
      <c r="AY1516" s="211" t="s">
        <v>324</v>
      </c>
    </row>
    <row r="1517" spans="2:51" s="13" customFormat="1" ht="11.25">
      <c r="B1517" s="201"/>
      <c r="C1517" s="202"/>
      <c r="D1517" s="195" t="s">
        <v>336</v>
      </c>
      <c r="E1517" s="203" t="s">
        <v>19</v>
      </c>
      <c r="F1517" s="204" t="s">
        <v>3458</v>
      </c>
      <c r="G1517" s="202"/>
      <c r="H1517" s="205">
        <v>54.75</v>
      </c>
      <c r="I1517" s="206"/>
      <c r="J1517" s="202"/>
      <c r="K1517" s="202"/>
      <c r="L1517" s="207"/>
      <c r="M1517" s="208"/>
      <c r="N1517" s="209"/>
      <c r="O1517" s="209"/>
      <c r="P1517" s="209"/>
      <c r="Q1517" s="209"/>
      <c r="R1517" s="209"/>
      <c r="S1517" s="209"/>
      <c r="T1517" s="210"/>
      <c r="AT1517" s="211" t="s">
        <v>336</v>
      </c>
      <c r="AU1517" s="211" t="s">
        <v>87</v>
      </c>
      <c r="AV1517" s="13" t="s">
        <v>87</v>
      </c>
      <c r="AW1517" s="13" t="s">
        <v>37</v>
      </c>
      <c r="AX1517" s="13" t="s">
        <v>76</v>
      </c>
      <c r="AY1517" s="211" t="s">
        <v>324</v>
      </c>
    </row>
    <row r="1518" spans="2:51" s="13" customFormat="1" ht="11.25">
      <c r="B1518" s="201"/>
      <c r="C1518" s="202"/>
      <c r="D1518" s="195" t="s">
        <v>336</v>
      </c>
      <c r="E1518" s="203" t="s">
        <v>19</v>
      </c>
      <c r="F1518" s="204" t="s">
        <v>3459</v>
      </c>
      <c r="G1518" s="202"/>
      <c r="H1518" s="205">
        <v>67</v>
      </c>
      <c r="I1518" s="206"/>
      <c r="J1518" s="202"/>
      <c r="K1518" s="202"/>
      <c r="L1518" s="207"/>
      <c r="M1518" s="208"/>
      <c r="N1518" s="209"/>
      <c r="O1518" s="209"/>
      <c r="P1518" s="209"/>
      <c r="Q1518" s="209"/>
      <c r="R1518" s="209"/>
      <c r="S1518" s="209"/>
      <c r="T1518" s="210"/>
      <c r="AT1518" s="211" t="s">
        <v>336</v>
      </c>
      <c r="AU1518" s="211" t="s">
        <v>87</v>
      </c>
      <c r="AV1518" s="13" t="s">
        <v>87</v>
      </c>
      <c r="AW1518" s="13" t="s">
        <v>37</v>
      </c>
      <c r="AX1518" s="13" t="s">
        <v>76</v>
      </c>
      <c r="AY1518" s="211" t="s">
        <v>324</v>
      </c>
    </row>
    <row r="1519" spans="2:51" s="16" customFormat="1" ht="11.25">
      <c r="B1519" s="233"/>
      <c r="C1519" s="234"/>
      <c r="D1519" s="195" t="s">
        <v>336</v>
      </c>
      <c r="E1519" s="235" t="s">
        <v>19</v>
      </c>
      <c r="F1519" s="236" t="s">
        <v>550</v>
      </c>
      <c r="G1519" s="234"/>
      <c r="H1519" s="237">
        <v>886.15</v>
      </c>
      <c r="I1519" s="238"/>
      <c r="J1519" s="234"/>
      <c r="K1519" s="234"/>
      <c r="L1519" s="239"/>
      <c r="M1519" s="240"/>
      <c r="N1519" s="241"/>
      <c r="O1519" s="241"/>
      <c r="P1519" s="241"/>
      <c r="Q1519" s="241"/>
      <c r="R1519" s="241"/>
      <c r="S1519" s="241"/>
      <c r="T1519" s="242"/>
      <c r="AT1519" s="243" t="s">
        <v>336</v>
      </c>
      <c r="AU1519" s="243" t="s">
        <v>87</v>
      </c>
      <c r="AV1519" s="16" t="s">
        <v>343</v>
      </c>
      <c r="AW1519" s="16" t="s">
        <v>37</v>
      </c>
      <c r="AX1519" s="16" t="s">
        <v>76</v>
      </c>
      <c r="AY1519" s="243" t="s">
        <v>324</v>
      </c>
    </row>
    <row r="1520" spans="2:51" s="15" customFormat="1" ht="11.25">
      <c r="B1520" s="223"/>
      <c r="C1520" s="224"/>
      <c r="D1520" s="195" t="s">
        <v>336</v>
      </c>
      <c r="E1520" s="225" t="s">
        <v>19</v>
      </c>
      <c r="F1520" s="226" t="s">
        <v>3460</v>
      </c>
      <c r="G1520" s="224"/>
      <c r="H1520" s="225" t="s">
        <v>19</v>
      </c>
      <c r="I1520" s="227"/>
      <c r="J1520" s="224"/>
      <c r="K1520" s="224"/>
      <c r="L1520" s="228"/>
      <c r="M1520" s="229"/>
      <c r="N1520" s="230"/>
      <c r="O1520" s="230"/>
      <c r="P1520" s="230"/>
      <c r="Q1520" s="230"/>
      <c r="R1520" s="230"/>
      <c r="S1520" s="230"/>
      <c r="T1520" s="231"/>
      <c r="AT1520" s="232" t="s">
        <v>336</v>
      </c>
      <c r="AU1520" s="232" t="s">
        <v>87</v>
      </c>
      <c r="AV1520" s="15" t="s">
        <v>84</v>
      </c>
      <c r="AW1520" s="15" t="s">
        <v>37</v>
      </c>
      <c r="AX1520" s="15" t="s">
        <v>76</v>
      </c>
      <c r="AY1520" s="232" t="s">
        <v>324</v>
      </c>
    </row>
    <row r="1521" spans="1:65" s="13" customFormat="1" ht="11.25">
      <c r="B1521" s="201"/>
      <c r="C1521" s="202"/>
      <c r="D1521" s="195" t="s">
        <v>336</v>
      </c>
      <c r="E1521" s="203" t="s">
        <v>19</v>
      </c>
      <c r="F1521" s="204" t="s">
        <v>3461</v>
      </c>
      <c r="G1521" s="202"/>
      <c r="H1521" s="205">
        <v>305.04000000000002</v>
      </c>
      <c r="I1521" s="206"/>
      <c r="J1521" s="202"/>
      <c r="K1521" s="202"/>
      <c r="L1521" s="207"/>
      <c r="M1521" s="208"/>
      <c r="N1521" s="209"/>
      <c r="O1521" s="209"/>
      <c r="P1521" s="209"/>
      <c r="Q1521" s="209"/>
      <c r="R1521" s="209"/>
      <c r="S1521" s="209"/>
      <c r="T1521" s="210"/>
      <c r="AT1521" s="211" t="s">
        <v>336</v>
      </c>
      <c r="AU1521" s="211" t="s">
        <v>87</v>
      </c>
      <c r="AV1521" s="13" t="s">
        <v>87</v>
      </c>
      <c r="AW1521" s="13" t="s">
        <v>37</v>
      </c>
      <c r="AX1521" s="13" t="s">
        <v>76</v>
      </c>
      <c r="AY1521" s="211" t="s">
        <v>324</v>
      </c>
    </row>
    <row r="1522" spans="1:65" s="13" customFormat="1" ht="11.25">
      <c r="B1522" s="201"/>
      <c r="C1522" s="202"/>
      <c r="D1522" s="195" t="s">
        <v>336</v>
      </c>
      <c r="E1522" s="203" t="s">
        <v>19</v>
      </c>
      <c r="F1522" s="204" t="s">
        <v>3462</v>
      </c>
      <c r="G1522" s="202"/>
      <c r="H1522" s="205">
        <v>312.48</v>
      </c>
      <c r="I1522" s="206"/>
      <c r="J1522" s="202"/>
      <c r="K1522" s="202"/>
      <c r="L1522" s="207"/>
      <c r="M1522" s="208"/>
      <c r="N1522" s="209"/>
      <c r="O1522" s="209"/>
      <c r="P1522" s="209"/>
      <c r="Q1522" s="209"/>
      <c r="R1522" s="209"/>
      <c r="S1522" s="209"/>
      <c r="T1522" s="210"/>
      <c r="AT1522" s="211" t="s">
        <v>336</v>
      </c>
      <c r="AU1522" s="211" t="s">
        <v>87</v>
      </c>
      <c r="AV1522" s="13" t="s">
        <v>87</v>
      </c>
      <c r="AW1522" s="13" t="s">
        <v>37</v>
      </c>
      <c r="AX1522" s="13" t="s">
        <v>76</v>
      </c>
      <c r="AY1522" s="211" t="s">
        <v>324</v>
      </c>
    </row>
    <row r="1523" spans="1:65" s="13" customFormat="1" ht="11.25">
      <c r="B1523" s="201"/>
      <c r="C1523" s="202"/>
      <c r="D1523" s="195" t="s">
        <v>336</v>
      </c>
      <c r="E1523" s="203" t="s">
        <v>19</v>
      </c>
      <c r="F1523" s="204" t="s">
        <v>3463</v>
      </c>
      <c r="G1523" s="202"/>
      <c r="H1523" s="205">
        <v>297.60000000000002</v>
      </c>
      <c r="I1523" s="206"/>
      <c r="J1523" s="202"/>
      <c r="K1523" s="202"/>
      <c r="L1523" s="207"/>
      <c r="M1523" s="208"/>
      <c r="N1523" s="209"/>
      <c r="O1523" s="209"/>
      <c r="P1523" s="209"/>
      <c r="Q1523" s="209"/>
      <c r="R1523" s="209"/>
      <c r="S1523" s="209"/>
      <c r="T1523" s="210"/>
      <c r="AT1523" s="211" t="s">
        <v>336</v>
      </c>
      <c r="AU1523" s="211" t="s">
        <v>87</v>
      </c>
      <c r="AV1523" s="13" t="s">
        <v>87</v>
      </c>
      <c r="AW1523" s="13" t="s">
        <v>37</v>
      </c>
      <c r="AX1523" s="13" t="s">
        <v>76</v>
      </c>
      <c r="AY1523" s="211" t="s">
        <v>324</v>
      </c>
    </row>
    <row r="1524" spans="1:65" s="13" customFormat="1" ht="11.25">
      <c r="B1524" s="201"/>
      <c r="C1524" s="202"/>
      <c r="D1524" s="195" t="s">
        <v>336</v>
      </c>
      <c r="E1524" s="203" t="s">
        <v>19</v>
      </c>
      <c r="F1524" s="204" t="s">
        <v>3464</v>
      </c>
      <c r="G1524" s="202"/>
      <c r="H1524" s="205">
        <v>214.62</v>
      </c>
      <c r="I1524" s="206"/>
      <c r="J1524" s="202"/>
      <c r="K1524" s="202"/>
      <c r="L1524" s="207"/>
      <c r="M1524" s="208"/>
      <c r="N1524" s="209"/>
      <c r="O1524" s="209"/>
      <c r="P1524" s="209"/>
      <c r="Q1524" s="209"/>
      <c r="R1524" s="209"/>
      <c r="S1524" s="209"/>
      <c r="T1524" s="210"/>
      <c r="AT1524" s="211" t="s">
        <v>336</v>
      </c>
      <c r="AU1524" s="211" t="s">
        <v>87</v>
      </c>
      <c r="AV1524" s="13" t="s">
        <v>87</v>
      </c>
      <c r="AW1524" s="13" t="s">
        <v>37</v>
      </c>
      <c r="AX1524" s="13" t="s">
        <v>76</v>
      </c>
      <c r="AY1524" s="211" t="s">
        <v>324</v>
      </c>
    </row>
    <row r="1525" spans="1:65" s="13" customFormat="1" ht="11.25">
      <c r="B1525" s="201"/>
      <c r="C1525" s="202"/>
      <c r="D1525" s="195" t="s">
        <v>336</v>
      </c>
      <c r="E1525" s="203" t="s">
        <v>19</v>
      </c>
      <c r="F1525" s="204" t="s">
        <v>3465</v>
      </c>
      <c r="G1525" s="202"/>
      <c r="H1525" s="205">
        <v>75</v>
      </c>
      <c r="I1525" s="206"/>
      <c r="J1525" s="202"/>
      <c r="K1525" s="202"/>
      <c r="L1525" s="207"/>
      <c r="M1525" s="208"/>
      <c r="N1525" s="209"/>
      <c r="O1525" s="209"/>
      <c r="P1525" s="209"/>
      <c r="Q1525" s="209"/>
      <c r="R1525" s="209"/>
      <c r="S1525" s="209"/>
      <c r="T1525" s="210"/>
      <c r="AT1525" s="211" t="s">
        <v>336</v>
      </c>
      <c r="AU1525" s="211" t="s">
        <v>87</v>
      </c>
      <c r="AV1525" s="13" t="s">
        <v>87</v>
      </c>
      <c r="AW1525" s="13" t="s">
        <v>37</v>
      </c>
      <c r="AX1525" s="13" t="s">
        <v>76</v>
      </c>
      <c r="AY1525" s="211" t="s">
        <v>324</v>
      </c>
    </row>
    <row r="1526" spans="1:65" s="13" customFormat="1" ht="11.25">
      <c r="B1526" s="201"/>
      <c r="C1526" s="202"/>
      <c r="D1526" s="195" t="s">
        <v>336</v>
      </c>
      <c r="E1526" s="203" t="s">
        <v>19</v>
      </c>
      <c r="F1526" s="204" t="s">
        <v>3466</v>
      </c>
      <c r="G1526" s="202"/>
      <c r="H1526" s="205">
        <v>40.299999999999997</v>
      </c>
      <c r="I1526" s="206"/>
      <c r="J1526" s="202"/>
      <c r="K1526" s="202"/>
      <c r="L1526" s="207"/>
      <c r="M1526" s="208"/>
      <c r="N1526" s="209"/>
      <c r="O1526" s="209"/>
      <c r="P1526" s="209"/>
      <c r="Q1526" s="209"/>
      <c r="R1526" s="209"/>
      <c r="S1526" s="209"/>
      <c r="T1526" s="210"/>
      <c r="AT1526" s="211" t="s">
        <v>336</v>
      </c>
      <c r="AU1526" s="211" t="s">
        <v>87</v>
      </c>
      <c r="AV1526" s="13" t="s">
        <v>87</v>
      </c>
      <c r="AW1526" s="13" t="s">
        <v>37</v>
      </c>
      <c r="AX1526" s="13" t="s">
        <v>76</v>
      </c>
      <c r="AY1526" s="211" t="s">
        <v>324</v>
      </c>
    </row>
    <row r="1527" spans="1:65" s="13" customFormat="1" ht="11.25">
      <c r="B1527" s="201"/>
      <c r="C1527" s="202"/>
      <c r="D1527" s="195" t="s">
        <v>336</v>
      </c>
      <c r="E1527" s="203" t="s">
        <v>19</v>
      </c>
      <c r="F1527" s="204" t="s">
        <v>3467</v>
      </c>
      <c r="G1527" s="202"/>
      <c r="H1527" s="205">
        <v>20.77</v>
      </c>
      <c r="I1527" s="206"/>
      <c r="J1527" s="202"/>
      <c r="K1527" s="202"/>
      <c r="L1527" s="207"/>
      <c r="M1527" s="208"/>
      <c r="N1527" s="209"/>
      <c r="O1527" s="209"/>
      <c r="P1527" s="209"/>
      <c r="Q1527" s="209"/>
      <c r="R1527" s="209"/>
      <c r="S1527" s="209"/>
      <c r="T1527" s="210"/>
      <c r="AT1527" s="211" t="s">
        <v>336</v>
      </c>
      <c r="AU1527" s="211" t="s">
        <v>87</v>
      </c>
      <c r="AV1527" s="13" t="s">
        <v>87</v>
      </c>
      <c r="AW1527" s="13" t="s">
        <v>37</v>
      </c>
      <c r="AX1527" s="13" t="s">
        <v>76</v>
      </c>
      <c r="AY1527" s="211" t="s">
        <v>324</v>
      </c>
    </row>
    <row r="1528" spans="1:65" s="16" customFormat="1" ht="11.25">
      <c r="B1528" s="233"/>
      <c r="C1528" s="234"/>
      <c r="D1528" s="195" t="s">
        <v>336</v>
      </c>
      <c r="E1528" s="235" t="s">
        <v>19</v>
      </c>
      <c r="F1528" s="236" t="s">
        <v>550</v>
      </c>
      <c r="G1528" s="234"/>
      <c r="H1528" s="237">
        <v>1265.81</v>
      </c>
      <c r="I1528" s="238"/>
      <c r="J1528" s="234"/>
      <c r="K1528" s="234"/>
      <c r="L1528" s="239"/>
      <c r="M1528" s="240"/>
      <c r="N1528" s="241"/>
      <c r="O1528" s="241"/>
      <c r="P1528" s="241"/>
      <c r="Q1528" s="241"/>
      <c r="R1528" s="241"/>
      <c r="S1528" s="241"/>
      <c r="T1528" s="242"/>
      <c r="AT1528" s="243" t="s">
        <v>336</v>
      </c>
      <c r="AU1528" s="243" t="s">
        <v>87</v>
      </c>
      <c r="AV1528" s="16" t="s">
        <v>343</v>
      </c>
      <c r="AW1528" s="16" t="s">
        <v>37</v>
      </c>
      <c r="AX1528" s="16" t="s">
        <v>76</v>
      </c>
      <c r="AY1528" s="243" t="s">
        <v>324</v>
      </c>
    </row>
    <row r="1529" spans="1:65" s="14" customFormat="1" ht="11.25">
      <c r="B1529" s="212"/>
      <c r="C1529" s="213"/>
      <c r="D1529" s="195" t="s">
        <v>336</v>
      </c>
      <c r="E1529" s="214" t="s">
        <v>19</v>
      </c>
      <c r="F1529" s="215" t="s">
        <v>349</v>
      </c>
      <c r="G1529" s="213"/>
      <c r="H1529" s="216">
        <v>3647.91</v>
      </c>
      <c r="I1529" s="217"/>
      <c r="J1529" s="213"/>
      <c r="K1529" s="213"/>
      <c r="L1529" s="218"/>
      <c r="M1529" s="219"/>
      <c r="N1529" s="220"/>
      <c r="O1529" s="220"/>
      <c r="P1529" s="220"/>
      <c r="Q1529" s="220"/>
      <c r="R1529" s="220"/>
      <c r="S1529" s="220"/>
      <c r="T1529" s="221"/>
      <c r="AT1529" s="222" t="s">
        <v>336</v>
      </c>
      <c r="AU1529" s="222" t="s">
        <v>87</v>
      </c>
      <c r="AV1529" s="14" t="s">
        <v>330</v>
      </c>
      <c r="AW1529" s="14" t="s">
        <v>37</v>
      </c>
      <c r="AX1529" s="14" t="s">
        <v>84</v>
      </c>
      <c r="AY1529" s="222" t="s">
        <v>324</v>
      </c>
    </row>
    <row r="1530" spans="1:65" s="2" customFormat="1" ht="14.45" customHeight="1">
      <c r="A1530" s="36"/>
      <c r="B1530" s="37"/>
      <c r="C1530" s="182" t="s">
        <v>1846</v>
      </c>
      <c r="D1530" s="182" t="s">
        <v>326</v>
      </c>
      <c r="E1530" s="183" t="s">
        <v>1810</v>
      </c>
      <c r="F1530" s="184" t="s">
        <v>1811</v>
      </c>
      <c r="G1530" s="185" t="s">
        <v>186</v>
      </c>
      <c r="H1530" s="186">
        <v>39.9</v>
      </c>
      <c r="I1530" s="187"/>
      <c r="J1530" s="188">
        <f>ROUND(I1530*H1530,2)</f>
        <v>0</v>
      </c>
      <c r="K1530" s="184" t="s">
        <v>329</v>
      </c>
      <c r="L1530" s="41"/>
      <c r="M1530" s="189" t="s">
        <v>19</v>
      </c>
      <c r="N1530" s="190" t="s">
        <v>47</v>
      </c>
      <c r="O1530" s="66"/>
      <c r="P1530" s="191">
        <f>O1530*H1530</f>
        <v>0</v>
      </c>
      <c r="Q1530" s="191">
        <v>5.6999999999999998E-4</v>
      </c>
      <c r="R1530" s="191">
        <f>Q1530*H1530</f>
        <v>2.2742999999999999E-2</v>
      </c>
      <c r="S1530" s="191">
        <v>1E-3</v>
      </c>
      <c r="T1530" s="192">
        <f>S1530*H1530</f>
        <v>3.9899999999999998E-2</v>
      </c>
      <c r="U1530" s="36"/>
      <c r="V1530" s="36"/>
      <c r="W1530" s="36"/>
      <c r="X1530" s="36"/>
      <c r="Y1530" s="36"/>
      <c r="Z1530" s="36"/>
      <c r="AA1530" s="36"/>
      <c r="AB1530" s="36"/>
      <c r="AC1530" s="36"/>
      <c r="AD1530" s="36"/>
      <c r="AE1530" s="36"/>
      <c r="AR1530" s="193" t="s">
        <v>330</v>
      </c>
      <c r="AT1530" s="193" t="s">
        <v>326</v>
      </c>
      <c r="AU1530" s="193" t="s">
        <v>87</v>
      </c>
      <c r="AY1530" s="19" t="s">
        <v>324</v>
      </c>
      <c r="BE1530" s="194">
        <f>IF(N1530="základní",J1530,0)</f>
        <v>0</v>
      </c>
      <c r="BF1530" s="194">
        <f>IF(N1530="snížená",J1530,0)</f>
        <v>0</v>
      </c>
      <c r="BG1530" s="194">
        <f>IF(N1530="zákl. přenesená",J1530,0)</f>
        <v>0</v>
      </c>
      <c r="BH1530" s="194">
        <f>IF(N1530="sníž. přenesená",J1530,0)</f>
        <v>0</v>
      </c>
      <c r="BI1530" s="194">
        <f>IF(N1530="nulová",J1530,0)</f>
        <v>0</v>
      </c>
      <c r="BJ1530" s="19" t="s">
        <v>84</v>
      </c>
      <c r="BK1530" s="194">
        <f>ROUND(I1530*H1530,2)</f>
        <v>0</v>
      </c>
      <c r="BL1530" s="19" t="s">
        <v>330</v>
      </c>
      <c r="BM1530" s="193" t="s">
        <v>3468</v>
      </c>
    </row>
    <row r="1531" spans="1:65" s="2" customFormat="1" ht="11.25">
      <c r="A1531" s="36"/>
      <c r="B1531" s="37"/>
      <c r="C1531" s="38"/>
      <c r="D1531" s="195" t="s">
        <v>332</v>
      </c>
      <c r="E1531" s="38"/>
      <c r="F1531" s="196" t="s">
        <v>1813</v>
      </c>
      <c r="G1531" s="38"/>
      <c r="H1531" s="38"/>
      <c r="I1531" s="197"/>
      <c r="J1531" s="38"/>
      <c r="K1531" s="38"/>
      <c r="L1531" s="41"/>
      <c r="M1531" s="198"/>
      <c r="N1531" s="199"/>
      <c r="O1531" s="66"/>
      <c r="P1531" s="66"/>
      <c r="Q1531" s="66"/>
      <c r="R1531" s="66"/>
      <c r="S1531" s="66"/>
      <c r="T1531" s="67"/>
      <c r="U1531" s="36"/>
      <c r="V1531" s="36"/>
      <c r="W1531" s="36"/>
      <c r="X1531" s="36"/>
      <c r="Y1531" s="36"/>
      <c r="Z1531" s="36"/>
      <c r="AA1531" s="36"/>
      <c r="AB1531" s="36"/>
      <c r="AC1531" s="36"/>
      <c r="AD1531" s="36"/>
      <c r="AE1531" s="36"/>
      <c r="AT1531" s="19" t="s">
        <v>332</v>
      </c>
      <c r="AU1531" s="19" t="s">
        <v>87</v>
      </c>
    </row>
    <row r="1532" spans="1:65" s="2" customFormat="1" ht="78">
      <c r="A1532" s="36"/>
      <c r="B1532" s="37"/>
      <c r="C1532" s="38"/>
      <c r="D1532" s="195" t="s">
        <v>334</v>
      </c>
      <c r="E1532" s="38"/>
      <c r="F1532" s="200" t="s">
        <v>1814</v>
      </c>
      <c r="G1532" s="38"/>
      <c r="H1532" s="38"/>
      <c r="I1532" s="197"/>
      <c r="J1532" s="38"/>
      <c r="K1532" s="38"/>
      <c r="L1532" s="41"/>
      <c r="M1532" s="198"/>
      <c r="N1532" s="199"/>
      <c r="O1532" s="66"/>
      <c r="P1532" s="66"/>
      <c r="Q1532" s="66"/>
      <c r="R1532" s="66"/>
      <c r="S1532" s="66"/>
      <c r="T1532" s="67"/>
      <c r="U1532" s="36"/>
      <c r="V1532" s="36"/>
      <c r="W1532" s="36"/>
      <c r="X1532" s="36"/>
      <c r="Y1532" s="36"/>
      <c r="Z1532" s="36"/>
      <c r="AA1532" s="36"/>
      <c r="AB1532" s="36"/>
      <c r="AC1532" s="36"/>
      <c r="AD1532" s="36"/>
      <c r="AE1532" s="36"/>
      <c r="AT1532" s="19" t="s">
        <v>334</v>
      </c>
      <c r="AU1532" s="19" t="s">
        <v>87</v>
      </c>
    </row>
    <row r="1533" spans="1:65" s="15" customFormat="1" ht="11.25">
      <c r="B1533" s="223"/>
      <c r="C1533" s="224"/>
      <c r="D1533" s="195" t="s">
        <v>336</v>
      </c>
      <c r="E1533" s="225" t="s">
        <v>19</v>
      </c>
      <c r="F1533" s="226" t="s">
        <v>1815</v>
      </c>
      <c r="G1533" s="224"/>
      <c r="H1533" s="225" t="s">
        <v>19</v>
      </c>
      <c r="I1533" s="227"/>
      <c r="J1533" s="224"/>
      <c r="K1533" s="224"/>
      <c r="L1533" s="228"/>
      <c r="M1533" s="229"/>
      <c r="N1533" s="230"/>
      <c r="O1533" s="230"/>
      <c r="P1533" s="230"/>
      <c r="Q1533" s="230"/>
      <c r="R1533" s="230"/>
      <c r="S1533" s="230"/>
      <c r="T1533" s="231"/>
      <c r="AT1533" s="232" t="s">
        <v>336</v>
      </c>
      <c r="AU1533" s="232" t="s">
        <v>87</v>
      </c>
      <c r="AV1533" s="15" t="s">
        <v>84</v>
      </c>
      <c r="AW1533" s="15" t="s">
        <v>37</v>
      </c>
      <c r="AX1533" s="15" t="s">
        <v>76</v>
      </c>
      <c r="AY1533" s="232" t="s">
        <v>324</v>
      </c>
    </row>
    <row r="1534" spans="1:65" s="15" customFormat="1" ht="11.25">
      <c r="B1534" s="223"/>
      <c r="C1534" s="224"/>
      <c r="D1534" s="195" t="s">
        <v>336</v>
      </c>
      <c r="E1534" s="225" t="s">
        <v>19</v>
      </c>
      <c r="F1534" s="226" t="s">
        <v>3469</v>
      </c>
      <c r="G1534" s="224"/>
      <c r="H1534" s="225" t="s">
        <v>19</v>
      </c>
      <c r="I1534" s="227"/>
      <c r="J1534" s="224"/>
      <c r="K1534" s="224"/>
      <c r="L1534" s="228"/>
      <c r="M1534" s="229"/>
      <c r="N1534" s="230"/>
      <c r="O1534" s="230"/>
      <c r="P1534" s="230"/>
      <c r="Q1534" s="230"/>
      <c r="R1534" s="230"/>
      <c r="S1534" s="230"/>
      <c r="T1534" s="231"/>
      <c r="AT1534" s="232" t="s">
        <v>336</v>
      </c>
      <c r="AU1534" s="232" t="s">
        <v>87</v>
      </c>
      <c r="AV1534" s="15" t="s">
        <v>84</v>
      </c>
      <c r="AW1534" s="15" t="s">
        <v>37</v>
      </c>
      <c r="AX1534" s="15" t="s">
        <v>76</v>
      </c>
      <c r="AY1534" s="232" t="s">
        <v>324</v>
      </c>
    </row>
    <row r="1535" spans="1:65" s="15" customFormat="1" ht="11.25">
      <c r="B1535" s="223"/>
      <c r="C1535" s="224"/>
      <c r="D1535" s="195" t="s">
        <v>336</v>
      </c>
      <c r="E1535" s="225" t="s">
        <v>19</v>
      </c>
      <c r="F1535" s="226" t="s">
        <v>3470</v>
      </c>
      <c r="G1535" s="224"/>
      <c r="H1535" s="225" t="s">
        <v>19</v>
      </c>
      <c r="I1535" s="227"/>
      <c r="J1535" s="224"/>
      <c r="K1535" s="224"/>
      <c r="L1535" s="228"/>
      <c r="M1535" s="229"/>
      <c r="N1535" s="230"/>
      <c r="O1535" s="230"/>
      <c r="P1535" s="230"/>
      <c r="Q1535" s="230"/>
      <c r="R1535" s="230"/>
      <c r="S1535" s="230"/>
      <c r="T1535" s="231"/>
      <c r="AT1535" s="232" t="s">
        <v>336</v>
      </c>
      <c r="AU1535" s="232" t="s">
        <v>87</v>
      </c>
      <c r="AV1535" s="15" t="s">
        <v>84</v>
      </c>
      <c r="AW1535" s="15" t="s">
        <v>37</v>
      </c>
      <c r="AX1535" s="15" t="s">
        <v>76</v>
      </c>
      <c r="AY1535" s="232" t="s">
        <v>324</v>
      </c>
    </row>
    <row r="1536" spans="1:65" s="15" customFormat="1" ht="11.25">
      <c r="B1536" s="223"/>
      <c r="C1536" s="224"/>
      <c r="D1536" s="195" t="s">
        <v>336</v>
      </c>
      <c r="E1536" s="225" t="s">
        <v>19</v>
      </c>
      <c r="F1536" s="226" t="s">
        <v>3471</v>
      </c>
      <c r="G1536" s="224"/>
      <c r="H1536" s="225" t="s">
        <v>19</v>
      </c>
      <c r="I1536" s="227"/>
      <c r="J1536" s="224"/>
      <c r="K1536" s="224"/>
      <c r="L1536" s="228"/>
      <c r="M1536" s="229"/>
      <c r="N1536" s="230"/>
      <c r="O1536" s="230"/>
      <c r="P1536" s="230"/>
      <c r="Q1536" s="230"/>
      <c r="R1536" s="230"/>
      <c r="S1536" s="230"/>
      <c r="T1536" s="231"/>
      <c r="AT1536" s="232" t="s">
        <v>336</v>
      </c>
      <c r="AU1536" s="232" t="s">
        <v>87</v>
      </c>
      <c r="AV1536" s="15" t="s">
        <v>84</v>
      </c>
      <c r="AW1536" s="15" t="s">
        <v>37</v>
      </c>
      <c r="AX1536" s="15" t="s">
        <v>76</v>
      </c>
      <c r="AY1536" s="232" t="s">
        <v>324</v>
      </c>
    </row>
    <row r="1537" spans="1:65" s="13" customFormat="1" ht="11.25">
      <c r="B1537" s="201"/>
      <c r="C1537" s="202"/>
      <c r="D1537" s="195" t="s">
        <v>336</v>
      </c>
      <c r="E1537" s="203" t="s">
        <v>19</v>
      </c>
      <c r="F1537" s="204" t="s">
        <v>3472</v>
      </c>
      <c r="G1537" s="202"/>
      <c r="H1537" s="205">
        <v>12.3</v>
      </c>
      <c r="I1537" s="206"/>
      <c r="J1537" s="202"/>
      <c r="K1537" s="202"/>
      <c r="L1537" s="207"/>
      <c r="M1537" s="208"/>
      <c r="N1537" s="209"/>
      <c r="O1537" s="209"/>
      <c r="P1537" s="209"/>
      <c r="Q1537" s="209"/>
      <c r="R1537" s="209"/>
      <c r="S1537" s="209"/>
      <c r="T1537" s="210"/>
      <c r="AT1537" s="211" t="s">
        <v>336</v>
      </c>
      <c r="AU1537" s="211" t="s">
        <v>87</v>
      </c>
      <c r="AV1537" s="13" t="s">
        <v>87</v>
      </c>
      <c r="AW1537" s="13" t="s">
        <v>37</v>
      </c>
      <c r="AX1537" s="13" t="s">
        <v>76</v>
      </c>
      <c r="AY1537" s="211" t="s">
        <v>324</v>
      </c>
    </row>
    <row r="1538" spans="1:65" s="15" customFormat="1" ht="11.25">
      <c r="B1538" s="223"/>
      <c r="C1538" s="224"/>
      <c r="D1538" s="195" t="s">
        <v>336</v>
      </c>
      <c r="E1538" s="225" t="s">
        <v>19</v>
      </c>
      <c r="F1538" s="226" t="s">
        <v>3473</v>
      </c>
      <c r="G1538" s="224"/>
      <c r="H1538" s="225" t="s">
        <v>19</v>
      </c>
      <c r="I1538" s="227"/>
      <c r="J1538" s="224"/>
      <c r="K1538" s="224"/>
      <c r="L1538" s="228"/>
      <c r="M1538" s="229"/>
      <c r="N1538" s="230"/>
      <c r="O1538" s="230"/>
      <c r="P1538" s="230"/>
      <c r="Q1538" s="230"/>
      <c r="R1538" s="230"/>
      <c r="S1538" s="230"/>
      <c r="T1538" s="231"/>
      <c r="AT1538" s="232" t="s">
        <v>336</v>
      </c>
      <c r="AU1538" s="232" t="s">
        <v>87</v>
      </c>
      <c r="AV1538" s="15" t="s">
        <v>84</v>
      </c>
      <c r="AW1538" s="15" t="s">
        <v>37</v>
      </c>
      <c r="AX1538" s="15" t="s">
        <v>76</v>
      </c>
      <c r="AY1538" s="232" t="s">
        <v>324</v>
      </c>
    </row>
    <row r="1539" spans="1:65" s="15" customFormat="1" ht="11.25">
      <c r="B1539" s="223"/>
      <c r="C1539" s="224"/>
      <c r="D1539" s="195" t="s">
        <v>336</v>
      </c>
      <c r="E1539" s="225" t="s">
        <v>19</v>
      </c>
      <c r="F1539" s="226" t="s">
        <v>3474</v>
      </c>
      <c r="G1539" s="224"/>
      <c r="H1539" s="225" t="s">
        <v>19</v>
      </c>
      <c r="I1539" s="227"/>
      <c r="J1539" s="224"/>
      <c r="K1539" s="224"/>
      <c r="L1539" s="228"/>
      <c r="M1539" s="229"/>
      <c r="N1539" s="230"/>
      <c r="O1539" s="230"/>
      <c r="P1539" s="230"/>
      <c r="Q1539" s="230"/>
      <c r="R1539" s="230"/>
      <c r="S1539" s="230"/>
      <c r="T1539" s="231"/>
      <c r="AT1539" s="232" t="s">
        <v>336</v>
      </c>
      <c r="AU1539" s="232" t="s">
        <v>87</v>
      </c>
      <c r="AV1539" s="15" t="s">
        <v>84</v>
      </c>
      <c r="AW1539" s="15" t="s">
        <v>37</v>
      </c>
      <c r="AX1539" s="15" t="s">
        <v>76</v>
      </c>
      <c r="AY1539" s="232" t="s">
        <v>324</v>
      </c>
    </row>
    <row r="1540" spans="1:65" s="13" customFormat="1" ht="11.25">
      <c r="B1540" s="201"/>
      <c r="C1540" s="202"/>
      <c r="D1540" s="195" t="s">
        <v>336</v>
      </c>
      <c r="E1540" s="203" t="s">
        <v>19</v>
      </c>
      <c r="F1540" s="204" t="s">
        <v>3475</v>
      </c>
      <c r="G1540" s="202"/>
      <c r="H1540" s="205">
        <v>27.6</v>
      </c>
      <c r="I1540" s="206"/>
      <c r="J1540" s="202"/>
      <c r="K1540" s="202"/>
      <c r="L1540" s="207"/>
      <c r="M1540" s="208"/>
      <c r="N1540" s="209"/>
      <c r="O1540" s="209"/>
      <c r="P1540" s="209"/>
      <c r="Q1540" s="209"/>
      <c r="R1540" s="209"/>
      <c r="S1540" s="209"/>
      <c r="T1540" s="210"/>
      <c r="AT1540" s="211" t="s">
        <v>336</v>
      </c>
      <c r="AU1540" s="211" t="s">
        <v>87</v>
      </c>
      <c r="AV1540" s="13" t="s">
        <v>87</v>
      </c>
      <c r="AW1540" s="13" t="s">
        <v>37</v>
      </c>
      <c r="AX1540" s="13" t="s">
        <v>76</v>
      </c>
      <c r="AY1540" s="211" t="s">
        <v>324</v>
      </c>
    </row>
    <row r="1541" spans="1:65" s="14" customFormat="1" ht="11.25">
      <c r="B1541" s="212"/>
      <c r="C1541" s="213"/>
      <c r="D1541" s="195" t="s">
        <v>336</v>
      </c>
      <c r="E1541" s="214" t="s">
        <v>19</v>
      </c>
      <c r="F1541" s="215" t="s">
        <v>349</v>
      </c>
      <c r="G1541" s="213"/>
      <c r="H1541" s="216">
        <v>39.9</v>
      </c>
      <c r="I1541" s="217"/>
      <c r="J1541" s="213"/>
      <c r="K1541" s="213"/>
      <c r="L1541" s="218"/>
      <c r="M1541" s="219"/>
      <c r="N1541" s="220"/>
      <c r="O1541" s="220"/>
      <c r="P1541" s="220"/>
      <c r="Q1541" s="220"/>
      <c r="R1541" s="220"/>
      <c r="S1541" s="220"/>
      <c r="T1541" s="221"/>
      <c r="AT1541" s="222" t="s">
        <v>336</v>
      </c>
      <c r="AU1541" s="222" t="s">
        <v>87</v>
      </c>
      <c r="AV1541" s="14" t="s">
        <v>330</v>
      </c>
      <c r="AW1541" s="14" t="s">
        <v>37</v>
      </c>
      <c r="AX1541" s="14" t="s">
        <v>84</v>
      </c>
      <c r="AY1541" s="222" t="s">
        <v>324</v>
      </c>
    </row>
    <row r="1542" spans="1:65" s="2" customFormat="1" ht="14.45" customHeight="1">
      <c r="A1542" s="36"/>
      <c r="B1542" s="37"/>
      <c r="C1542" s="244" t="s">
        <v>1853</v>
      </c>
      <c r="D1542" s="244" t="s">
        <v>588</v>
      </c>
      <c r="E1542" s="245" t="s">
        <v>1826</v>
      </c>
      <c r="F1542" s="246" t="s">
        <v>1827</v>
      </c>
      <c r="G1542" s="247" t="s">
        <v>157</v>
      </c>
      <c r="H1542" s="248">
        <v>0.23699999999999999</v>
      </c>
      <c r="I1542" s="249"/>
      <c r="J1542" s="250">
        <f>ROUND(I1542*H1542,2)</f>
        <v>0</v>
      </c>
      <c r="K1542" s="246" t="s">
        <v>329</v>
      </c>
      <c r="L1542" s="251"/>
      <c r="M1542" s="252" t="s">
        <v>19</v>
      </c>
      <c r="N1542" s="253" t="s">
        <v>47</v>
      </c>
      <c r="O1542" s="66"/>
      <c r="P1542" s="191">
        <f>O1542*H1542</f>
        <v>0</v>
      </c>
      <c r="Q1542" s="191">
        <v>1</v>
      </c>
      <c r="R1542" s="191">
        <f>Q1542*H1542</f>
        <v>0.23699999999999999</v>
      </c>
      <c r="S1542" s="191">
        <v>0</v>
      </c>
      <c r="T1542" s="192">
        <f>S1542*H1542</f>
        <v>0</v>
      </c>
      <c r="U1542" s="36"/>
      <c r="V1542" s="36"/>
      <c r="W1542" s="36"/>
      <c r="X1542" s="36"/>
      <c r="Y1542" s="36"/>
      <c r="Z1542" s="36"/>
      <c r="AA1542" s="36"/>
      <c r="AB1542" s="36"/>
      <c r="AC1542" s="36"/>
      <c r="AD1542" s="36"/>
      <c r="AE1542" s="36"/>
      <c r="AR1542" s="193" t="s">
        <v>378</v>
      </c>
      <c r="AT1542" s="193" t="s">
        <v>588</v>
      </c>
      <c r="AU1542" s="193" t="s">
        <v>87</v>
      </c>
      <c r="AY1542" s="19" t="s">
        <v>324</v>
      </c>
      <c r="BE1542" s="194">
        <f>IF(N1542="základní",J1542,0)</f>
        <v>0</v>
      </c>
      <c r="BF1542" s="194">
        <f>IF(N1542="snížená",J1542,0)</f>
        <v>0</v>
      </c>
      <c r="BG1542" s="194">
        <f>IF(N1542="zákl. přenesená",J1542,0)</f>
        <v>0</v>
      </c>
      <c r="BH1542" s="194">
        <f>IF(N1542="sníž. přenesená",J1542,0)</f>
        <v>0</v>
      </c>
      <c r="BI1542" s="194">
        <f>IF(N1542="nulová",J1542,0)</f>
        <v>0</v>
      </c>
      <c r="BJ1542" s="19" t="s">
        <v>84</v>
      </c>
      <c r="BK1542" s="194">
        <f>ROUND(I1542*H1542,2)</f>
        <v>0</v>
      </c>
      <c r="BL1542" s="19" t="s">
        <v>330</v>
      </c>
      <c r="BM1542" s="193" t="s">
        <v>3476</v>
      </c>
    </row>
    <row r="1543" spans="1:65" s="2" customFormat="1" ht="11.25">
      <c r="A1543" s="36"/>
      <c r="B1543" s="37"/>
      <c r="C1543" s="38"/>
      <c r="D1543" s="195" t="s">
        <v>332</v>
      </c>
      <c r="E1543" s="38"/>
      <c r="F1543" s="196" t="s">
        <v>1827</v>
      </c>
      <c r="G1543" s="38"/>
      <c r="H1543" s="38"/>
      <c r="I1543" s="197"/>
      <c r="J1543" s="38"/>
      <c r="K1543" s="38"/>
      <c r="L1543" s="41"/>
      <c r="M1543" s="198"/>
      <c r="N1543" s="199"/>
      <c r="O1543" s="66"/>
      <c r="P1543" s="66"/>
      <c r="Q1543" s="66"/>
      <c r="R1543" s="66"/>
      <c r="S1543" s="66"/>
      <c r="T1543" s="67"/>
      <c r="U1543" s="36"/>
      <c r="V1543" s="36"/>
      <c r="W1543" s="36"/>
      <c r="X1543" s="36"/>
      <c r="Y1543" s="36"/>
      <c r="Z1543" s="36"/>
      <c r="AA1543" s="36"/>
      <c r="AB1543" s="36"/>
      <c r="AC1543" s="36"/>
      <c r="AD1543" s="36"/>
      <c r="AE1543" s="36"/>
      <c r="AT1543" s="19" t="s">
        <v>332</v>
      </c>
      <c r="AU1543" s="19" t="s">
        <v>87</v>
      </c>
    </row>
    <row r="1544" spans="1:65" s="15" customFormat="1" ht="11.25">
      <c r="B1544" s="223"/>
      <c r="C1544" s="224"/>
      <c r="D1544" s="195" t="s">
        <v>336</v>
      </c>
      <c r="E1544" s="225" t="s">
        <v>19</v>
      </c>
      <c r="F1544" s="226" t="s">
        <v>1815</v>
      </c>
      <c r="G1544" s="224"/>
      <c r="H1544" s="225" t="s">
        <v>19</v>
      </c>
      <c r="I1544" s="227"/>
      <c r="J1544" s="224"/>
      <c r="K1544" s="224"/>
      <c r="L1544" s="228"/>
      <c r="M1544" s="229"/>
      <c r="N1544" s="230"/>
      <c r="O1544" s="230"/>
      <c r="P1544" s="230"/>
      <c r="Q1544" s="230"/>
      <c r="R1544" s="230"/>
      <c r="S1544" s="230"/>
      <c r="T1544" s="231"/>
      <c r="AT1544" s="232" t="s">
        <v>336</v>
      </c>
      <c r="AU1544" s="232" t="s">
        <v>87</v>
      </c>
      <c r="AV1544" s="15" t="s">
        <v>84</v>
      </c>
      <c r="AW1544" s="15" t="s">
        <v>37</v>
      </c>
      <c r="AX1544" s="15" t="s">
        <v>76</v>
      </c>
      <c r="AY1544" s="232" t="s">
        <v>324</v>
      </c>
    </row>
    <row r="1545" spans="1:65" s="15" customFormat="1" ht="11.25">
      <c r="B1545" s="223"/>
      <c r="C1545" s="224"/>
      <c r="D1545" s="195" t="s">
        <v>336</v>
      </c>
      <c r="E1545" s="225" t="s">
        <v>19</v>
      </c>
      <c r="F1545" s="226" t="s">
        <v>3469</v>
      </c>
      <c r="G1545" s="224"/>
      <c r="H1545" s="225" t="s">
        <v>19</v>
      </c>
      <c r="I1545" s="227"/>
      <c r="J1545" s="224"/>
      <c r="K1545" s="224"/>
      <c r="L1545" s="228"/>
      <c r="M1545" s="229"/>
      <c r="N1545" s="230"/>
      <c r="O1545" s="230"/>
      <c r="P1545" s="230"/>
      <c r="Q1545" s="230"/>
      <c r="R1545" s="230"/>
      <c r="S1545" s="230"/>
      <c r="T1545" s="231"/>
      <c r="AT1545" s="232" t="s">
        <v>336</v>
      </c>
      <c r="AU1545" s="232" t="s">
        <v>87</v>
      </c>
      <c r="AV1545" s="15" t="s">
        <v>84</v>
      </c>
      <c r="AW1545" s="15" t="s">
        <v>37</v>
      </c>
      <c r="AX1545" s="15" t="s">
        <v>76</v>
      </c>
      <c r="AY1545" s="232" t="s">
        <v>324</v>
      </c>
    </row>
    <row r="1546" spans="1:65" s="15" customFormat="1" ht="11.25">
      <c r="B1546" s="223"/>
      <c r="C1546" s="224"/>
      <c r="D1546" s="195" t="s">
        <v>336</v>
      </c>
      <c r="E1546" s="225" t="s">
        <v>19</v>
      </c>
      <c r="F1546" s="226" t="s">
        <v>3477</v>
      </c>
      <c r="G1546" s="224"/>
      <c r="H1546" s="225" t="s">
        <v>19</v>
      </c>
      <c r="I1546" s="227"/>
      <c r="J1546" s="224"/>
      <c r="K1546" s="224"/>
      <c r="L1546" s="228"/>
      <c r="M1546" s="229"/>
      <c r="N1546" s="230"/>
      <c r="O1546" s="230"/>
      <c r="P1546" s="230"/>
      <c r="Q1546" s="230"/>
      <c r="R1546" s="230"/>
      <c r="S1546" s="230"/>
      <c r="T1546" s="231"/>
      <c r="AT1546" s="232" t="s">
        <v>336</v>
      </c>
      <c r="AU1546" s="232" t="s">
        <v>87</v>
      </c>
      <c r="AV1546" s="15" t="s">
        <v>84</v>
      </c>
      <c r="AW1546" s="15" t="s">
        <v>37</v>
      </c>
      <c r="AX1546" s="15" t="s">
        <v>76</v>
      </c>
      <c r="AY1546" s="232" t="s">
        <v>324</v>
      </c>
    </row>
    <row r="1547" spans="1:65" s="15" customFormat="1" ht="11.25">
      <c r="B1547" s="223"/>
      <c r="C1547" s="224"/>
      <c r="D1547" s="195" t="s">
        <v>336</v>
      </c>
      <c r="E1547" s="225" t="s">
        <v>19</v>
      </c>
      <c r="F1547" s="226" t="s">
        <v>3471</v>
      </c>
      <c r="G1547" s="224"/>
      <c r="H1547" s="225" t="s">
        <v>19</v>
      </c>
      <c r="I1547" s="227"/>
      <c r="J1547" s="224"/>
      <c r="K1547" s="224"/>
      <c r="L1547" s="228"/>
      <c r="M1547" s="229"/>
      <c r="N1547" s="230"/>
      <c r="O1547" s="230"/>
      <c r="P1547" s="230"/>
      <c r="Q1547" s="230"/>
      <c r="R1547" s="230"/>
      <c r="S1547" s="230"/>
      <c r="T1547" s="231"/>
      <c r="AT1547" s="232" t="s">
        <v>336</v>
      </c>
      <c r="AU1547" s="232" t="s">
        <v>87</v>
      </c>
      <c r="AV1547" s="15" t="s">
        <v>84</v>
      </c>
      <c r="AW1547" s="15" t="s">
        <v>37</v>
      </c>
      <c r="AX1547" s="15" t="s">
        <v>76</v>
      </c>
      <c r="AY1547" s="232" t="s">
        <v>324</v>
      </c>
    </row>
    <row r="1548" spans="1:65" s="13" customFormat="1" ht="11.25">
      <c r="B1548" s="201"/>
      <c r="C1548" s="202"/>
      <c r="D1548" s="195" t="s">
        <v>336</v>
      </c>
      <c r="E1548" s="203" t="s">
        <v>19</v>
      </c>
      <c r="F1548" s="204" t="s">
        <v>3478</v>
      </c>
      <c r="G1548" s="202"/>
      <c r="H1548" s="205">
        <v>8.7999999999999995E-2</v>
      </c>
      <c r="I1548" s="206"/>
      <c r="J1548" s="202"/>
      <c r="K1548" s="202"/>
      <c r="L1548" s="207"/>
      <c r="M1548" s="208"/>
      <c r="N1548" s="209"/>
      <c r="O1548" s="209"/>
      <c r="P1548" s="209"/>
      <c r="Q1548" s="209"/>
      <c r="R1548" s="209"/>
      <c r="S1548" s="209"/>
      <c r="T1548" s="210"/>
      <c r="AT1548" s="211" t="s">
        <v>336</v>
      </c>
      <c r="AU1548" s="211" t="s">
        <v>87</v>
      </c>
      <c r="AV1548" s="13" t="s">
        <v>87</v>
      </c>
      <c r="AW1548" s="13" t="s">
        <v>37</v>
      </c>
      <c r="AX1548" s="13" t="s">
        <v>76</v>
      </c>
      <c r="AY1548" s="211" t="s">
        <v>324</v>
      </c>
    </row>
    <row r="1549" spans="1:65" s="15" customFormat="1" ht="11.25">
      <c r="B1549" s="223"/>
      <c r="C1549" s="224"/>
      <c r="D1549" s="195" t="s">
        <v>336</v>
      </c>
      <c r="E1549" s="225" t="s">
        <v>19</v>
      </c>
      <c r="F1549" s="226" t="s">
        <v>3473</v>
      </c>
      <c r="G1549" s="224"/>
      <c r="H1549" s="225" t="s">
        <v>19</v>
      </c>
      <c r="I1549" s="227"/>
      <c r="J1549" s="224"/>
      <c r="K1549" s="224"/>
      <c r="L1549" s="228"/>
      <c r="M1549" s="229"/>
      <c r="N1549" s="230"/>
      <c r="O1549" s="230"/>
      <c r="P1549" s="230"/>
      <c r="Q1549" s="230"/>
      <c r="R1549" s="230"/>
      <c r="S1549" s="230"/>
      <c r="T1549" s="231"/>
      <c r="AT1549" s="232" t="s">
        <v>336</v>
      </c>
      <c r="AU1549" s="232" t="s">
        <v>87</v>
      </c>
      <c r="AV1549" s="15" t="s">
        <v>84</v>
      </c>
      <c r="AW1549" s="15" t="s">
        <v>37</v>
      </c>
      <c r="AX1549" s="15" t="s">
        <v>76</v>
      </c>
      <c r="AY1549" s="232" t="s">
        <v>324</v>
      </c>
    </row>
    <row r="1550" spans="1:65" s="15" customFormat="1" ht="11.25">
      <c r="B1550" s="223"/>
      <c r="C1550" s="224"/>
      <c r="D1550" s="195" t="s">
        <v>336</v>
      </c>
      <c r="E1550" s="225" t="s">
        <v>19</v>
      </c>
      <c r="F1550" s="226" t="s">
        <v>3474</v>
      </c>
      <c r="G1550" s="224"/>
      <c r="H1550" s="225" t="s">
        <v>19</v>
      </c>
      <c r="I1550" s="227"/>
      <c r="J1550" s="224"/>
      <c r="K1550" s="224"/>
      <c r="L1550" s="228"/>
      <c r="M1550" s="229"/>
      <c r="N1550" s="230"/>
      <c r="O1550" s="230"/>
      <c r="P1550" s="230"/>
      <c r="Q1550" s="230"/>
      <c r="R1550" s="230"/>
      <c r="S1550" s="230"/>
      <c r="T1550" s="231"/>
      <c r="AT1550" s="232" t="s">
        <v>336</v>
      </c>
      <c r="AU1550" s="232" t="s">
        <v>87</v>
      </c>
      <c r="AV1550" s="15" t="s">
        <v>84</v>
      </c>
      <c r="AW1550" s="15" t="s">
        <v>37</v>
      </c>
      <c r="AX1550" s="15" t="s">
        <v>76</v>
      </c>
      <c r="AY1550" s="232" t="s">
        <v>324</v>
      </c>
    </row>
    <row r="1551" spans="1:65" s="15" customFormat="1" ht="11.25">
      <c r="B1551" s="223"/>
      <c r="C1551" s="224"/>
      <c r="D1551" s="195" t="s">
        <v>336</v>
      </c>
      <c r="E1551" s="225" t="s">
        <v>19</v>
      </c>
      <c r="F1551" s="226" t="s">
        <v>3479</v>
      </c>
      <c r="G1551" s="224"/>
      <c r="H1551" s="225" t="s">
        <v>19</v>
      </c>
      <c r="I1551" s="227"/>
      <c r="J1551" s="224"/>
      <c r="K1551" s="224"/>
      <c r="L1551" s="228"/>
      <c r="M1551" s="229"/>
      <c r="N1551" s="230"/>
      <c r="O1551" s="230"/>
      <c r="P1551" s="230"/>
      <c r="Q1551" s="230"/>
      <c r="R1551" s="230"/>
      <c r="S1551" s="230"/>
      <c r="T1551" s="231"/>
      <c r="AT1551" s="232" t="s">
        <v>336</v>
      </c>
      <c r="AU1551" s="232" t="s">
        <v>87</v>
      </c>
      <c r="AV1551" s="15" t="s">
        <v>84</v>
      </c>
      <c r="AW1551" s="15" t="s">
        <v>37</v>
      </c>
      <c r="AX1551" s="15" t="s">
        <v>76</v>
      </c>
      <c r="AY1551" s="232" t="s">
        <v>324</v>
      </c>
    </row>
    <row r="1552" spans="1:65" s="13" customFormat="1" ht="11.25">
      <c r="B1552" s="201"/>
      <c r="C1552" s="202"/>
      <c r="D1552" s="195" t="s">
        <v>336</v>
      </c>
      <c r="E1552" s="203" t="s">
        <v>19</v>
      </c>
      <c r="F1552" s="204" t="s">
        <v>3480</v>
      </c>
      <c r="G1552" s="202"/>
      <c r="H1552" s="205">
        <v>0.14899999999999999</v>
      </c>
      <c r="I1552" s="206"/>
      <c r="J1552" s="202"/>
      <c r="K1552" s="202"/>
      <c r="L1552" s="207"/>
      <c r="M1552" s="208"/>
      <c r="N1552" s="209"/>
      <c r="O1552" s="209"/>
      <c r="P1552" s="209"/>
      <c r="Q1552" s="209"/>
      <c r="R1552" s="209"/>
      <c r="S1552" s="209"/>
      <c r="T1552" s="210"/>
      <c r="AT1552" s="211" t="s">
        <v>336</v>
      </c>
      <c r="AU1552" s="211" t="s">
        <v>87</v>
      </c>
      <c r="AV1552" s="13" t="s">
        <v>87</v>
      </c>
      <c r="AW1552" s="13" t="s">
        <v>37</v>
      </c>
      <c r="AX1552" s="13" t="s">
        <v>76</v>
      </c>
      <c r="AY1552" s="211" t="s">
        <v>324</v>
      </c>
    </row>
    <row r="1553" spans="1:65" s="14" customFormat="1" ht="11.25">
      <c r="B1553" s="212"/>
      <c r="C1553" s="213"/>
      <c r="D1553" s="195" t="s">
        <v>336</v>
      </c>
      <c r="E1553" s="214" t="s">
        <v>19</v>
      </c>
      <c r="F1553" s="215" t="s">
        <v>349</v>
      </c>
      <c r="G1553" s="213"/>
      <c r="H1553" s="216">
        <v>0.23699999999999999</v>
      </c>
      <c r="I1553" s="217"/>
      <c r="J1553" s="213"/>
      <c r="K1553" s="213"/>
      <c r="L1553" s="218"/>
      <c r="M1553" s="219"/>
      <c r="N1553" s="220"/>
      <c r="O1553" s="220"/>
      <c r="P1553" s="220"/>
      <c r="Q1553" s="220"/>
      <c r="R1553" s="220"/>
      <c r="S1553" s="220"/>
      <c r="T1553" s="221"/>
      <c r="AT1553" s="222" t="s">
        <v>336</v>
      </c>
      <c r="AU1553" s="222" t="s">
        <v>87</v>
      </c>
      <c r="AV1553" s="14" t="s">
        <v>330</v>
      </c>
      <c r="AW1553" s="14" t="s">
        <v>37</v>
      </c>
      <c r="AX1553" s="14" t="s">
        <v>84</v>
      </c>
      <c r="AY1553" s="222" t="s">
        <v>324</v>
      </c>
    </row>
    <row r="1554" spans="1:65" s="2" customFormat="1" ht="14.45" customHeight="1">
      <c r="A1554" s="36"/>
      <c r="B1554" s="37"/>
      <c r="C1554" s="182" t="s">
        <v>1859</v>
      </c>
      <c r="D1554" s="182" t="s">
        <v>326</v>
      </c>
      <c r="E1554" s="183" t="s">
        <v>3481</v>
      </c>
      <c r="F1554" s="184" t="s">
        <v>3482</v>
      </c>
      <c r="G1554" s="185" t="s">
        <v>186</v>
      </c>
      <c r="H1554" s="186">
        <v>18</v>
      </c>
      <c r="I1554" s="187"/>
      <c r="J1554" s="188">
        <f>ROUND(I1554*H1554,2)</f>
        <v>0</v>
      </c>
      <c r="K1554" s="184" t="s">
        <v>329</v>
      </c>
      <c r="L1554" s="41"/>
      <c r="M1554" s="189" t="s">
        <v>19</v>
      </c>
      <c r="N1554" s="190" t="s">
        <v>47</v>
      </c>
      <c r="O1554" s="66"/>
      <c r="P1554" s="191">
        <f>O1554*H1554</f>
        <v>0</v>
      </c>
      <c r="Q1554" s="191">
        <v>7.2999999999999996E-4</v>
      </c>
      <c r="R1554" s="191">
        <f>Q1554*H1554</f>
        <v>1.3139999999999999E-2</v>
      </c>
      <c r="S1554" s="191">
        <v>1E-3</v>
      </c>
      <c r="T1554" s="192">
        <f>S1554*H1554</f>
        <v>1.8000000000000002E-2</v>
      </c>
      <c r="U1554" s="36"/>
      <c r="V1554" s="36"/>
      <c r="W1554" s="36"/>
      <c r="X1554" s="36"/>
      <c r="Y1554" s="36"/>
      <c r="Z1554" s="36"/>
      <c r="AA1554" s="36"/>
      <c r="AB1554" s="36"/>
      <c r="AC1554" s="36"/>
      <c r="AD1554" s="36"/>
      <c r="AE1554" s="36"/>
      <c r="AR1554" s="193" t="s">
        <v>330</v>
      </c>
      <c r="AT1554" s="193" t="s">
        <v>326</v>
      </c>
      <c r="AU1554" s="193" t="s">
        <v>87</v>
      </c>
      <c r="AY1554" s="19" t="s">
        <v>324</v>
      </c>
      <c r="BE1554" s="194">
        <f>IF(N1554="základní",J1554,0)</f>
        <v>0</v>
      </c>
      <c r="BF1554" s="194">
        <f>IF(N1554="snížená",J1554,0)</f>
        <v>0</v>
      </c>
      <c r="BG1554" s="194">
        <f>IF(N1554="zákl. přenesená",J1554,0)</f>
        <v>0</v>
      </c>
      <c r="BH1554" s="194">
        <f>IF(N1554="sníž. přenesená",J1554,0)</f>
        <v>0</v>
      </c>
      <c r="BI1554" s="194">
        <f>IF(N1554="nulová",J1554,0)</f>
        <v>0</v>
      </c>
      <c r="BJ1554" s="19" t="s">
        <v>84</v>
      </c>
      <c r="BK1554" s="194">
        <f>ROUND(I1554*H1554,2)</f>
        <v>0</v>
      </c>
      <c r="BL1554" s="19" t="s">
        <v>330</v>
      </c>
      <c r="BM1554" s="193" t="s">
        <v>3483</v>
      </c>
    </row>
    <row r="1555" spans="1:65" s="2" customFormat="1" ht="11.25">
      <c r="A1555" s="36"/>
      <c r="B1555" s="37"/>
      <c r="C1555" s="38"/>
      <c r="D1555" s="195" t="s">
        <v>332</v>
      </c>
      <c r="E1555" s="38"/>
      <c r="F1555" s="196" t="s">
        <v>3484</v>
      </c>
      <c r="G1555" s="38"/>
      <c r="H1555" s="38"/>
      <c r="I1555" s="197"/>
      <c r="J1555" s="38"/>
      <c r="K1555" s="38"/>
      <c r="L1555" s="41"/>
      <c r="M1555" s="198"/>
      <c r="N1555" s="199"/>
      <c r="O1555" s="66"/>
      <c r="P1555" s="66"/>
      <c r="Q1555" s="66"/>
      <c r="R1555" s="66"/>
      <c r="S1555" s="66"/>
      <c r="T1555" s="67"/>
      <c r="U1555" s="36"/>
      <c r="V1555" s="36"/>
      <c r="W1555" s="36"/>
      <c r="X1555" s="36"/>
      <c r="Y1555" s="36"/>
      <c r="Z1555" s="36"/>
      <c r="AA1555" s="36"/>
      <c r="AB1555" s="36"/>
      <c r="AC1555" s="36"/>
      <c r="AD1555" s="36"/>
      <c r="AE1555" s="36"/>
      <c r="AT1555" s="19" t="s">
        <v>332</v>
      </c>
      <c r="AU1555" s="19" t="s">
        <v>87</v>
      </c>
    </row>
    <row r="1556" spans="1:65" s="2" customFormat="1" ht="78">
      <c r="A1556" s="36"/>
      <c r="B1556" s="37"/>
      <c r="C1556" s="38"/>
      <c r="D1556" s="195" t="s">
        <v>334</v>
      </c>
      <c r="E1556" s="38"/>
      <c r="F1556" s="200" t="s">
        <v>1814</v>
      </c>
      <c r="G1556" s="38"/>
      <c r="H1556" s="38"/>
      <c r="I1556" s="197"/>
      <c r="J1556" s="38"/>
      <c r="K1556" s="38"/>
      <c r="L1556" s="41"/>
      <c r="M1556" s="198"/>
      <c r="N1556" s="199"/>
      <c r="O1556" s="66"/>
      <c r="P1556" s="66"/>
      <c r="Q1556" s="66"/>
      <c r="R1556" s="66"/>
      <c r="S1556" s="66"/>
      <c r="T1556" s="67"/>
      <c r="U1556" s="36"/>
      <c r="V1556" s="36"/>
      <c r="W1556" s="36"/>
      <c r="X1556" s="36"/>
      <c r="Y1556" s="36"/>
      <c r="Z1556" s="36"/>
      <c r="AA1556" s="36"/>
      <c r="AB1556" s="36"/>
      <c r="AC1556" s="36"/>
      <c r="AD1556" s="36"/>
      <c r="AE1556" s="36"/>
      <c r="AT1556" s="19" t="s">
        <v>334</v>
      </c>
      <c r="AU1556" s="19" t="s">
        <v>87</v>
      </c>
    </row>
    <row r="1557" spans="1:65" s="2" customFormat="1" ht="19.5">
      <c r="A1557" s="36"/>
      <c r="B1557" s="37"/>
      <c r="C1557" s="38"/>
      <c r="D1557" s="195" t="s">
        <v>727</v>
      </c>
      <c r="E1557" s="38"/>
      <c r="F1557" s="200" t="s">
        <v>3424</v>
      </c>
      <c r="G1557" s="38"/>
      <c r="H1557" s="38"/>
      <c r="I1557" s="197"/>
      <c r="J1557" s="38"/>
      <c r="K1557" s="38"/>
      <c r="L1557" s="41"/>
      <c r="M1557" s="198"/>
      <c r="N1557" s="199"/>
      <c r="O1557" s="66"/>
      <c r="P1557" s="66"/>
      <c r="Q1557" s="66"/>
      <c r="R1557" s="66"/>
      <c r="S1557" s="66"/>
      <c r="T1557" s="67"/>
      <c r="U1557" s="36"/>
      <c r="V1557" s="36"/>
      <c r="W1557" s="36"/>
      <c r="X1557" s="36"/>
      <c r="Y1557" s="36"/>
      <c r="Z1557" s="36"/>
      <c r="AA1557" s="36"/>
      <c r="AB1557" s="36"/>
      <c r="AC1557" s="36"/>
      <c r="AD1557" s="36"/>
      <c r="AE1557" s="36"/>
      <c r="AT1557" s="19" t="s">
        <v>727</v>
      </c>
      <c r="AU1557" s="19" t="s">
        <v>87</v>
      </c>
    </row>
    <row r="1558" spans="1:65" s="15" customFormat="1" ht="11.25">
      <c r="B1558" s="223"/>
      <c r="C1558" s="224"/>
      <c r="D1558" s="195" t="s">
        <v>336</v>
      </c>
      <c r="E1558" s="225" t="s">
        <v>19</v>
      </c>
      <c r="F1558" s="226" t="s">
        <v>3425</v>
      </c>
      <c r="G1558" s="224"/>
      <c r="H1558" s="225" t="s">
        <v>19</v>
      </c>
      <c r="I1558" s="227"/>
      <c r="J1558" s="224"/>
      <c r="K1558" s="224"/>
      <c r="L1558" s="228"/>
      <c r="M1558" s="229"/>
      <c r="N1558" s="230"/>
      <c r="O1558" s="230"/>
      <c r="P1558" s="230"/>
      <c r="Q1558" s="230"/>
      <c r="R1558" s="230"/>
      <c r="S1558" s="230"/>
      <c r="T1558" s="231"/>
      <c r="AT1558" s="232" t="s">
        <v>336</v>
      </c>
      <c r="AU1558" s="232" t="s">
        <v>87</v>
      </c>
      <c r="AV1558" s="15" t="s">
        <v>84</v>
      </c>
      <c r="AW1558" s="15" t="s">
        <v>37</v>
      </c>
      <c r="AX1558" s="15" t="s">
        <v>76</v>
      </c>
      <c r="AY1558" s="232" t="s">
        <v>324</v>
      </c>
    </row>
    <row r="1559" spans="1:65" s="15" customFormat="1" ht="11.25">
      <c r="B1559" s="223"/>
      <c r="C1559" s="224"/>
      <c r="D1559" s="195" t="s">
        <v>336</v>
      </c>
      <c r="E1559" s="225" t="s">
        <v>19</v>
      </c>
      <c r="F1559" s="226" t="s">
        <v>3485</v>
      </c>
      <c r="G1559" s="224"/>
      <c r="H1559" s="225" t="s">
        <v>19</v>
      </c>
      <c r="I1559" s="227"/>
      <c r="J1559" s="224"/>
      <c r="K1559" s="224"/>
      <c r="L1559" s="228"/>
      <c r="M1559" s="229"/>
      <c r="N1559" s="230"/>
      <c r="O1559" s="230"/>
      <c r="P1559" s="230"/>
      <c r="Q1559" s="230"/>
      <c r="R1559" s="230"/>
      <c r="S1559" s="230"/>
      <c r="T1559" s="231"/>
      <c r="AT1559" s="232" t="s">
        <v>336</v>
      </c>
      <c r="AU1559" s="232" t="s">
        <v>87</v>
      </c>
      <c r="AV1559" s="15" t="s">
        <v>84</v>
      </c>
      <c r="AW1559" s="15" t="s">
        <v>37</v>
      </c>
      <c r="AX1559" s="15" t="s">
        <v>76</v>
      </c>
      <c r="AY1559" s="232" t="s">
        <v>324</v>
      </c>
    </row>
    <row r="1560" spans="1:65" s="13" customFormat="1" ht="11.25">
      <c r="B1560" s="201"/>
      <c r="C1560" s="202"/>
      <c r="D1560" s="195" t="s">
        <v>336</v>
      </c>
      <c r="E1560" s="203" t="s">
        <v>19</v>
      </c>
      <c r="F1560" s="204" t="s">
        <v>3486</v>
      </c>
      <c r="G1560" s="202"/>
      <c r="H1560" s="205">
        <v>10.8</v>
      </c>
      <c r="I1560" s="206"/>
      <c r="J1560" s="202"/>
      <c r="K1560" s="202"/>
      <c r="L1560" s="207"/>
      <c r="M1560" s="208"/>
      <c r="N1560" s="209"/>
      <c r="O1560" s="209"/>
      <c r="P1560" s="209"/>
      <c r="Q1560" s="209"/>
      <c r="R1560" s="209"/>
      <c r="S1560" s="209"/>
      <c r="T1560" s="210"/>
      <c r="AT1560" s="211" t="s">
        <v>336</v>
      </c>
      <c r="AU1560" s="211" t="s">
        <v>87</v>
      </c>
      <c r="AV1560" s="13" t="s">
        <v>87</v>
      </c>
      <c r="AW1560" s="13" t="s">
        <v>37</v>
      </c>
      <c r="AX1560" s="13" t="s">
        <v>76</v>
      </c>
      <c r="AY1560" s="211" t="s">
        <v>324</v>
      </c>
    </row>
    <row r="1561" spans="1:65" s="13" customFormat="1" ht="11.25">
      <c r="B1561" s="201"/>
      <c r="C1561" s="202"/>
      <c r="D1561" s="195" t="s">
        <v>336</v>
      </c>
      <c r="E1561" s="203" t="s">
        <v>19</v>
      </c>
      <c r="F1561" s="204" t="s">
        <v>3487</v>
      </c>
      <c r="G1561" s="202"/>
      <c r="H1561" s="205">
        <v>7.2</v>
      </c>
      <c r="I1561" s="206"/>
      <c r="J1561" s="202"/>
      <c r="K1561" s="202"/>
      <c r="L1561" s="207"/>
      <c r="M1561" s="208"/>
      <c r="N1561" s="209"/>
      <c r="O1561" s="209"/>
      <c r="P1561" s="209"/>
      <c r="Q1561" s="209"/>
      <c r="R1561" s="209"/>
      <c r="S1561" s="209"/>
      <c r="T1561" s="210"/>
      <c r="AT1561" s="211" t="s">
        <v>336</v>
      </c>
      <c r="AU1561" s="211" t="s">
        <v>87</v>
      </c>
      <c r="AV1561" s="13" t="s">
        <v>87</v>
      </c>
      <c r="AW1561" s="13" t="s">
        <v>37</v>
      </c>
      <c r="AX1561" s="13" t="s">
        <v>76</v>
      </c>
      <c r="AY1561" s="211" t="s">
        <v>324</v>
      </c>
    </row>
    <row r="1562" spans="1:65" s="14" customFormat="1" ht="11.25">
      <c r="B1562" s="212"/>
      <c r="C1562" s="213"/>
      <c r="D1562" s="195" t="s">
        <v>336</v>
      </c>
      <c r="E1562" s="214" t="s">
        <v>19</v>
      </c>
      <c r="F1562" s="215" t="s">
        <v>349</v>
      </c>
      <c r="G1562" s="213"/>
      <c r="H1562" s="216">
        <v>18</v>
      </c>
      <c r="I1562" s="217"/>
      <c r="J1562" s="213"/>
      <c r="K1562" s="213"/>
      <c r="L1562" s="218"/>
      <c r="M1562" s="219"/>
      <c r="N1562" s="220"/>
      <c r="O1562" s="220"/>
      <c r="P1562" s="220"/>
      <c r="Q1562" s="220"/>
      <c r="R1562" s="220"/>
      <c r="S1562" s="220"/>
      <c r="T1562" s="221"/>
      <c r="AT1562" s="222" t="s">
        <v>336</v>
      </c>
      <c r="AU1562" s="222" t="s">
        <v>87</v>
      </c>
      <c r="AV1562" s="14" t="s">
        <v>330</v>
      </c>
      <c r="AW1562" s="14" t="s">
        <v>37</v>
      </c>
      <c r="AX1562" s="14" t="s">
        <v>84</v>
      </c>
      <c r="AY1562" s="222" t="s">
        <v>324</v>
      </c>
    </row>
    <row r="1563" spans="1:65" s="2" customFormat="1" ht="14.45" customHeight="1">
      <c r="A1563" s="36"/>
      <c r="B1563" s="37"/>
      <c r="C1563" s="182" t="s">
        <v>1864</v>
      </c>
      <c r="D1563" s="182" t="s">
        <v>326</v>
      </c>
      <c r="E1563" s="183" t="s">
        <v>1834</v>
      </c>
      <c r="F1563" s="184" t="s">
        <v>1835</v>
      </c>
      <c r="G1563" s="185" t="s">
        <v>186</v>
      </c>
      <c r="H1563" s="186">
        <v>21.6</v>
      </c>
      <c r="I1563" s="187"/>
      <c r="J1563" s="188">
        <f>ROUND(I1563*H1563,2)</f>
        <v>0</v>
      </c>
      <c r="K1563" s="184" t="s">
        <v>329</v>
      </c>
      <c r="L1563" s="41"/>
      <c r="M1563" s="189" t="s">
        <v>19</v>
      </c>
      <c r="N1563" s="190" t="s">
        <v>47</v>
      </c>
      <c r="O1563" s="66"/>
      <c r="P1563" s="191">
        <f>O1563*H1563</f>
        <v>0</v>
      </c>
      <c r="Q1563" s="191">
        <v>2.1099999999999999E-3</v>
      </c>
      <c r="R1563" s="191">
        <f>Q1563*H1563</f>
        <v>4.5575999999999998E-2</v>
      </c>
      <c r="S1563" s="191">
        <v>2E-3</v>
      </c>
      <c r="T1563" s="192">
        <f>S1563*H1563</f>
        <v>4.3200000000000002E-2</v>
      </c>
      <c r="U1563" s="36"/>
      <c r="V1563" s="36"/>
      <c r="W1563" s="36"/>
      <c r="X1563" s="36"/>
      <c r="Y1563" s="36"/>
      <c r="Z1563" s="36"/>
      <c r="AA1563" s="36"/>
      <c r="AB1563" s="36"/>
      <c r="AC1563" s="36"/>
      <c r="AD1563" s="36"/>
      <c r="AE1563" s="36"/>
      <c r="AR1563" s="193" t="s">
        <v>330</v>
      </c>
      <c r="AT1563" s="193" t="s">
        <v>326</v>
      </c>
      <c r="AU1563" s="193" t="s">
        <v>87</v>
      </c>
      <c r="AY1563" s="19" t="s">
        <v>324</v>
      </c>
      <c r="BE1563" s="194">
        <f>IF(N1563="základní",J1563,0)</f>
        <v>0</v>
      </c>
      <c r="BF1563" s="194">
        <f>IF(N1563="snížená",J1563,0)</f>
        <v>0</v>
      </c>
      <c r="BG1563" s="194">
        <f>IF(N1563="zákl. přenesená",J1563,0)</f>
        <v>0</v>
      </c>
      <c r="BH1563" s="194">
        <f>IF(N1563="sníž. přenesená",J1563,0)</f>
        <v>0</v>
      </c>
      <c r="BI1563" s="194">
        <f>IF(N1563="nulová",J1563,0)</f>
        <v>0</v>
      </c>
      <c r="BJ1563" s="19" t="s">
        <v>84</v>
      </c>
      <c r="BK1563" s="194">
        <f>ROUND(I1563*H1563,2)</f>
        <v>0</v>
      </c>
      <c r="BL1563" s="19" t="s">
        <v>330</v>
      </c>
      <c r="BM1563" s="193" t="s">
        <v>3488</v>
      </c>
    </row>
    <row r="1564" spans="1:65" s="2" customFormat="1" ht="11.25">
      <c r="A1564" s="36"/>
      <c r="B1564" s="37"/>
      <c r="C1564" s="38"/>
      <c r="D1564" s="195" t="s">
        <v>332</v>
      </c>
      <c r="E1564" s="38"/>
      <c r="F1564" s="196" t="s">
        <v>1837</v>
      </c>
      <c r="G1564" s="38"/>
      <c r="H1564" s="38"/>
      <c r="I1564" s="197"/>
      <c r="J1564" s="38"/>
      <c r="K1564" s="38"/>
      <c r="L1564" s="41"/>
      <c r="M1564" s="198"/>
      <c r="N1564" s="199"/>
      <c r="O1564" s="66"/>
      <c r="P1564" s="66"/>
      <c r="Q1564" s="66"/>
      <c r="R1564" s="66"/>
      <c r="S1564" s="66"/>
      <c r="T1564" s="67"/>
      <c r="U1564" s="36"/>
      <c r="V1564" s="36"/>
      <c r="W1564" s="36"/>
      <c r="X1564" s="36"/>
      <c r="Y1564" s="36"/>
      <c r="Z1564" s="36"/>
      <c r="AA1564" s="36"/>
      <c r="AB1564" s="36"/>
      <c r="AC1564" s="36"/>
      <c r="AD1564" s="36"/>
      <c r="AE1564" s="36"/>
      <c r="AT1564" s="19" t="s">
        <v>332</v>
      </c>
      <c r="AU1564" s="19" t="s">
        <v>87</v>
      </c>
    </row>
    <row r="1565" spans="1:65" s="2" customFormat="1" ht="78">
      <c r="A1565" s="36"/>
      <c r="B1565" s="37"/>
      <c r="C1565" s="38"/>
      <c r="D1565" s="195" t="s">
        <v>334</v>
      </c>
      <c r="E1565" s="38"/>
      <c r="F1565" s="200" t="s">
        <v>1814</v>
      </c>
      <c r="G1565" s="38"/>
      <c r="H1565" s="38"/>
      <c r="I1565" s="197"/>
      <c r="J1565" s="38"/>
      <c r="K1565" s="38"/>
      <c r="L1565" s="41"/>
      <c r="M1565" s="198"/>
      <c r="N1565" s="199"/>
      <c r="O1565" s="66"/>
      <c r="P1565" s="66"/>
      <c r="Q1565" s="66"/>
      <c r="R1565" s="66"/>
      <c r="S1565" s="66"/>
      <c r="T1565" s="67"/>
      <c r="U1565" s="36"/>
      <c r="V1565" s="36"/>
      <c r="W1565" s="36"/>
      <c r="X1565" s="36"/>
      <c r="Y1565" s="36"/>
      <c r="Z1565" s="36"/>
      <c r="AA1565" s="36"/>
      <c r="AB1565" s="36"/>
      <c r="AC1565" s="36"/>
      <c r="AD1565" s="36"/>
      <c r="AE1565" s="36"/>
      <c r="AT1565" s="19" t="s">
        <v>334</v>
      </c>
      <c r="AU1565" s="19" t="s">
        <v>87</v>
      </c>
    </row>
    <row r="1566" spans="1:65" s="15" customFormat="1" ht="11.25">
      <c r="B1566" s="223"/>
      <c r="C1566" s="224"/>
      <c r="D1566" s="195" t="s">
        <v>336</v>
      </c>
      <c r="E1566" s="225" t="s">
        <v>19</v>
      </c>
      <c r="F1566" s="226" t="s">
        <v>1838</v>
      </c>
      <c r="G1566" s="224"/>
      <c r="H1566" s="225" t="s">
        <v>19</v>
      </c>
      <c r="I1566" s="227"/>
      <c r="J1566" s="224"/>
      <c r="K1566" s="224"/>
      <c r="L1566" s="228"/>
      <c r="M1566" s="229"/>
      <c r="N1566" s="230"/>
      <c r="O1566" s="230"/>
      <c r="P1566" s="230"/>
      <c r="Q1566" s="230"/>
      <c r="R1566" s="230"/>
      <c r="S1566" s="230"/>
      <c r="T1566" s="231"/>
      <c r="AT1566" s="232" t="s">
        <v>336</v>
      </c>
      <c r="AU1566" s="232" t="s">
        <v>87</v>
      </c>
      <c r="AV1566" s="15" t="s">
        <v>84</v>
      </c>
      <c r="AW1566" s="15" t="s">
        <v>37</v>
      </c>
      <c r="AX1566" s="15" t="s">
        <v>76</v>
      </c>
      <c r="AY1566" s="232" t="s">
        <v>324</v>
      </c>
    </row>
    <row r="1567" spans="1:65" s="15" customFormat="1" ht="11.25">
      <c r="B1567" s="223"/>
      <c r="C1567" s="224"/>
      <c r="D1567" s="195" t="s">
        <v>336</v>
      </c>
      <c r="E1567" s="225" t="s">
        <v>19</v>
      </c>
      <c r="F1567" s="226" t="s">
        <v>3474</v>
      </c>
      <c r="G1567" s="224"/>
      <c r="H1567" s="225" t="s">
        <v>19</v>
      </c>
      <c r="I1567" s="227"/>
      <c r="J1567" s="224"/>
      <c r="K1567" s="224"/>
      <c r="L1567" s="228"/>
      <c r="M1567" s="229"/>
      <c r="N1567" s="230"/>
      <c r="O1567" s="230"/>
      <c r="P1567" s="230"/>
      <c r="Q1567" s="230"/>
      <c r="R1567" s="230"/>
      <c r="S1567" s="230"/>
      <c r="T1567" s="231"/>
      <c r="AT1567" s="232" t="s">
        <v>336</v>
      </c>
      <c r="AU1567" s="232" t="s">
        <v>87</v>
      </c>
      <c r="AV1567" s="15" t="s">
        <v>84</v>
      </c>
      <c r="AW1567" s="15" t="s">
        <v>37</v>
      </c>
      <c r="AX1567" s="15" t="s">
        <v>76</v>
      </c>
      <c r="AY1567" s="232" t="s">
        <v>324</v>
      </c>
    </row>
    <row r="1568" spans="1:65" s="13" customFormat="1" ht="11.25">
      <c r="B1568" s="201"/>
      <c r="C1568" s="202"/>
      <c r="D1568" s="195" t="s">
        <v>336</v>
      </c>
      <c r="E1568" s="203" t="s">
        <v>19</v>
      </c>
      <c r="F1568" s="204" t="s">
        <v>3489</v>
      </c>
      <c r="G1568" s="202"/>
      <c r="H1568" s="205">
        <v>21.6</v>
      </c>
      <c r="I1568" s="206"/>
      <c r="J1568" s="202"/>
      <c r="K1568" s="202"/>
      <c r="L1568" s="207"/>
      <c r="M1568" s="208"/>
      <c r="N1568" s="209"/>
      <c r="O1568" s="209"/>
      <c r="P1568" s="209"/>
      <c r="Q1568" s="209"/>
      <c r="R1568" s="209"/>
      <c r="S1568" s="209"/>
      <c r="T1568" s="210"/>
      <c r="AT1568" s="211" t="s">
        <v>336</v>
      </c>
      <c r="AU1568" s="211" t="s">
        <v>87</v>
      </c>
      <c r="AV1568" s="13" t="s">
        <v>87</v>
      </c>
      <c r="AW1568" s="13" t="s">
        <v>37</v>
      </c>
      <c r="AX1568" s="13" t="s">
        <v>84</v>
      </c>
      <c r="AY1568" s="211" t="s">
        <v>324</v>
      </c>
    </row>
    <row r="1569" spans="1:65" s="2" customFormat="1" ht="14.45" customHeight="1">
      <c r="A1569" s="36"/>
      <c r="B1569" s="37"/>
      <c r="C1569" s="244" t="s">
        <v>1873</v>
      </c>
      <c r="D1569" s="244" t="s">
        <v>588</v>
      </c>
      <c r="E1569" s="245" t="s">
        <v>1842</v>
      </c>
      <c r="F1569" s="246" t="s">
        <v>1843</v>
      </c>
      <c r="G1569" s="247" t="s">
        <v>157</v>
      </c>
      <c r="H1569" s="248">
        <v>0.14299999999999999</v>
      </c>
      <c r="I1569" s="249"/>
      <c r="J1569" s="250">
        <f>ROUND(I1569*H1569,2)</f>
        <v>0</v>
      </c>
      <c r="K1569" s="246" t="s">
        <v>329</v>
      </c>
      <c r="L1569" s="251"/>
      <c r="M1569" s="252" t="s">
        <v>19</v>
      </c>
      <c r="N1569" s="253" t="s">
        <v>47</v>
      </c>
      <c r="O1569" s="66"/>
      <c r="P1569" s="191">
        <f>O1569*H1569</f>
        <v>0</v>
      </c>
      <c r="Q1569" s="191">
        <v>1</v>
      </c>
      <c r="R1569" s="191">
        <f>Q1569*H1569</f>
        <v>0.14299999999999999</v>
      </c>
      <c r="S1569" s="191">
        <v>0</v>
      </c>
      <c r="T1569" s="192">
        <f>S1569*H1569</f>
        <v>0</v>
      </c>
      <c r="U1569" s="36"/>
      <c r="V1569" s="36"/>
      <c r="W1569" s="36"/>
      <c r="X1569" s="36"/>
      <c r="Y1569" s="36"/>
      <c r="Z1569" s="36"/>
      <c r="AA1569" s="36"/>
      <c r="AB1569" s="36"/>
      <c r="AC1569" s="36"/>
      <c r="AD1569" s="36"/>
      <c r="AE1569" s="36"/>
      <c r="AR1569" s="193" t="s">
        <v>378</v>
      </c>
      <c r="AT1569" s="193" t="s">
        <v>588</v>
      </c>
      <c r="AU1569" s="193" t="s">
        <v>87</v>
      </c>
      <c r="AY1569" s="19" t="s">
        <v>324</v>
      </c>
      <c r="BE1569" s="194">
        <f>IF(N1569="základní",J1569,0)</f>
        <v>0</v>
      </c>
      <c r="BF1569" s="194">
        <f>IF(N1569="snížená",J1569,0)</f>
        <v>0</v>
      </c>
      <c r="BG1569" s="194">
        <f>IF(N1569="zákl. přenesená",J1569,0)</f>
        <v>0</v>
      </c>
      <c r="BH1569" s="194">
        <f>IF(N1569="sníž. přenesená",J1569,0)</f>
        <v>0</v>
      </c>
      <c r="BI1569" s="194">
        <f>IF(N1569="nulová",J1569,0)</f>
        <v>0</v>
      </c>
      <c r="BJ1569" s="19" t="s">
        <v>84</v>
      </c>
      <c r="BK1569" s="194">
        <f>ROUND(I1569*H1569,2)</f>
        <v>0</v>
      </c>
      <c r="BL1569" s="19" t="s">
        <v>330</v>
      </c>
      <c r="BM1569" s="193" t="s">
        <v>3490</v>
      </c>
    </row>
    <row r="1570" spans="1:65" s="2" customFormat="1" ht="11.25">
      <c r="A1570" s="36"/>
      <c r="B1570" s="37"/>
      <c r="C1570" s="38"/>
      <c r="D1570" s="195" t="s">
        <v>332</v>
      </c>
      <c r="E1570" s="38"/>
      <c r="F1570" s="196" t="s">
        <v>1843</v>
      </c>
      <c r="G1570" s="38"/>
      <c r="H1570" s="38"/>
      <c r="I1570" s="197"/>
      <c r="J1570" s="38"/>
      <c r="K1570" s="38"/>
      <c r="L1570" s="41"/>
      <c r="M1570" s="198"/>
      <c r="N1570" s="199"/>
      <c r="O1570" s="66"/>
      <c r="P1570" s="66"/>
      <c r="Q1570" s="66"/>
      <c r="R1570" s="66"/>
      <c r="S1570" s="66"/>
      <c r="T1570" s="67"/>
      <c r="U1570" s="36"/>
      <c r="V1570" s="36"/>
      <c r="W1570" s="36"/>
      <c r="X1570" s="36"/>
      <c r="Y1570" s="36"/>
      <c r="Z1570" s="36"/>
      <c r="AA1570" s="36"/>
      <c r="AB1570" s="36"/>
      <c r="AC1570" s="36"/>
      <c r="AD1570" s="36"/>
      <c r="AE1570" s="36"/>
      <c r="AT1570" s="19" t="s">
        <v>332</v>
      </c>
      <c r="AU1570" s="19" t="s">
        <v>87</v>
      </c>
    </row>
    <row r="1571" spans="1:65" s="15" customFormat="1" ht="11.25">
      <c r="B1571" s="223"/>
      <c r="C1571" s="224"/>
      <c r="D1571" s="195" t="s">
        <v>336</v>
      </c>
      <c r="E1571" s="225" t="s">
        <v>19</v>
      </c>
      <c r="F1571" s="226" t="s">
        <v>1838</v>
      </c>
      <c r="G1571" s="224"/>
      <c r="H1571" s="225" t="s">
        <v>19</v>
      </c>
      <c r="I1571" s="227"/>
      <c r="J1571" s="224"/>
      <c r="K1571" s="224"/>
      <c r="L1571" s="228"/>
      <c r="M1571" s="229"/>
      <c r="N1571" s="230"/>
      <c r="O1571" s="230"/>
      <c r="P1571" s="230"/>
      <c r="Q1571" s="230"/>
      <c r="R1571" s="230"/>
      <c r="S1571" s="230"/>
      <c r="T1571" s="231"/>
      <c r="AT1571" s="232" t="s">
        <v>336</v>
      </c>
      <c r="AU1571" s="232" t="s">
        <v>87</v>
      </c>
      <c r="AV1571" s="15" t="s">
        <v>84</v>
      </c>
      <c r="AW1571" s="15" t="s">
        <v>37</v>
      </c>
      <c r="AX1571" s="15" t="s">
        <v>76</v>
      </c>
      <c r="AY1571" s="232" t="s">
        <v>324</v>
      </c>
    </row>
    <row r="1572" spans="1:65" s="15" customFormat="1" ht="11.25">
      <c r="B1572" s="223"/>
      <c r="C1572" s="224"/>
      <c r="D1572" s="195" t="s">
        <v>336</v>
      </c>
      <c r="E1572" s="225" t="s">
        <v>19</v>
      </c>
      <c r="F1572" s="226" t="s">
        <v>3474</v>
      </c>
      <c r="G1572" s="224"/>
      <c r="H1572" s="225" t="s">
        <v>19</v>
      </c>
      <c r="I1572" s="227"/>
      <c r="J1572" s="224"/>
      <c r="K1572" s="224"/>
      <c r="L1572" s="228"/>
      <c r="M1572" s="229"/>
      <c r="N1572" s="230"/>
      <c r="O1572" s="230"/>
      <c r="P1572" s="230"/>
      <c r="Q1572" s="230"/>
      <c r="R1572" s="230"/>
      <c r="S1572" s="230"/>
      <c r="T1572" s="231"/>
      <c r="AT1572" s="232" t="s">
        <v>336</v>
      </c>
      <c r="AU1572" s="232" t="s">
        <v>87</v>
      </c>
      <c r="AV1572" s="15" t="s">
        <v>84</v>
      </c>
      <c r="AW1572" s="15" t="s">
        <v>37</v>
      </c>
      <c r="AX1572" s="15" t="s">
        <v>76</v>
      </c>
      <c r="AY1572" s="232" t="s">
        <v>324</v>
      </c>
    </row>
    <row r="1573" spans="1:65" s="13" customFormat="1" ht="11.25">
      <c r="B1573" s="201"/>
      <c r="C1573" s="202"/>
      <c r="D1573" s="195" t="s">
        <v>336</v>
      </c>
      <c r="E1573" s="203" t="s">
        <v>19</v>
      </c>
      <c r="F1573" s="204" t="s">
        <v>3491</v>
      </c>
      <c r="G1573" s="202"/>
      <c r="H1573" s="205">
        <v>0.14299999999999999</v>
      </c>
      <c r="I1573" s="206"/>
      <c r="J1573" s="202"/>
      <c r="K1573" s="202"/>
      <c r="L1573" s="207"/>
      <c r="M1573" s="208"/>
      <c r="N1573" s="209"/>
      <c r="O1573" s="209"/>
      <c r="P1573" s="209"/>
      <c r="Q1573" s="209"/>
      <c r="R1573" s="209"/>
      <c r="S1573" s="209"/>
      <c r="T1573" s="210"/>
      <c r="AT1573" s="211" t="s">
        <v>336</v>
      </c>
      <c r="AU1573" s="211" t="s">
        <v>87</v>
      </c>
      <c r="AV1573" s="13" t="s">
        <v>87</v>
      </c>
      <c r="AW1573" s="13" t="s">
        <v>37</v>
      </c>
      <c r="AX1573" s="13" t="s">
        <v>84</v>
      </c>
      <c r="AY1573" s="211" t="s">
        <v>324</v>
      </c>
    </row>
    <row r="1574" spans="1:65" s="2" customFormat="1" ht="14.45" customHeight="1">
      <c r="A1574" s="36"/>
      <c r="B1574" s="37"/>
      <c r="C1574" s="182" t="s">
        <v>1881</v>
      </c>
      <c r="D1574" s="182" t="s">
        <v>326</v>
      </c>
      <c r="E1574" s="183" t="s">
        <v>3492</v>
      </c>
      <c r="F1574" s="184" t="s">
        <v>3493</v>
      </c>
      <c r="G1574" s="185" t="s">
        <v>135</v>
      </c>
      <c r="H1574" s="186">
        <v>23.25</v>
      </c>
      <c r="I1574" s="187"/>
      <c r="J1574" s="188">
        <f>ROUND(I1574*H1574,2)</f>
        <v>0</v>
      </c>
      <c r="K1574" s="184" t="s">
        <v>19</v>
      </c>
      <c r="L1574" s="41"/>
      <c r="M1574" s="189" t="s">
        <v>19</v>
      </c>
      <c r="N1574" s="190" t="s">
        <v>47</v>
      </c>
      <c r="O1574" s="66"/>
      <c r="P1574" s="191">
        <f>O1574*H1574</f>
        <v>0</v>
      </c>
      <c r="Q1574" s="191">
        <v>0</v>
      </c>
      <c r="R1574" s="191">
        <f>Q1574*H1574</f>
        <v>0</v>
      </c>
      <c r="S1574" s="191">
        <v>2.2499999999999999E-2</v>
      </c>
      <c r="T1574" s="192">
        <f>S1574*H1574</f>
        <v>0.52312499999999995</v>
      </c>
      <c r="U1574" s="36"/>
      <c r="V1574" s="36"/>
      <c r="W1574" s="36"/>
      <c r="X1574" s="36"/>
      <c r="Y1574" s="36"/>
      <c r="Z1574" s="36"/>
      <c r="AA1574" s="36"/>
      <c r="AB1574" s="36"/>
      <c r="AC1574" s="36"/>
      <c r="AD1574" s="36"/>
      <c r="AE1574" s="36"/>
      <c r="AR1574" s="193" t="s">
        <v>330</v>
      </c>
      <c r="AT1574" s="193" t="s">
        <v>326</v>
      </c>
      <c r="AU1574" s="193" t="s">
        <v>87</v>
      </c>
      <c r="AY1574" s="19" t="s">
        <v>324</v>
      </c>
      <c r="BE1574" s="194">
        <f>IF(N1574="základní",J1574,0)</f>
        <v>0</v>
      </c>
      <c r="BF1574" s="194">
        <f>IF(N1574="snížená",J1574,0)</f>
        <v>0</v>
      </c>
      <c r="BG1574" s="194">
        <f>IF(N1574="zákl. přenesená",J1574,0)</f>
        <v>0</v>
      </c>
      <c r="BH1574" s="194">
        <f>IF(N1574="sníž. přenesená",J1574,0)</f>
        <v>0</v>
      </c>
      <c r="BI1574" s="194">
        <f>IF(N1574="nulová",J1574,0)</f>
        <v>0</v>
      </c>
      <c r="BJ1574" s="19" t="s">
        <v>84</v>
      </c>
      <c r="BK1574" s="194">
        <f>ROUND(I1574*H1574,2)</f>
        <v>0</v>
      </c>
      <c r="BL1574" s="19" t="s">
        <v>330</v>
      </c>
      <c r="BM1574" s="193" t="s">
        <v>3494</v>
      </c>
    </row>
    <row r="1575" spans="1:65" s="2" customFormat="1" ht="11.25">
      <c r="A1575" s="36"/>
      <c r="B1575" s="37"/>
      <c r="C1575" s="38"/>
      <c r="D1575" s="195" t="s">
        <v>332</v>
      </c>
      <c r="E1575" s="38"/>
      <c r="F1575" s="196" t="s">
        <v>3495</v>
      </c>
      <c r="G1575" s="38"/>
      <c r="H1575" s="38"/>
      <c r="I1575" s="197"/>
      <c r="J1575" s="38"/>
      <c r="K1575" s="38"/>
      <c r="L1575" s="41"/>
      <c r="M1575" s="198"/>
      <c r="N1575" s="199"/>
      <c r="O1575" s="66"/>
      <c r="P1575" s="66"/>
      <c r="Q1575" s="66"/>
      <c r="R1575" s="66"/>
      <c r="S1575" s="66"/>
      <c r="T1575" s="67"/>
      <c r="U1575" s="36"/>
      <c r="V1575" s="36"/>
      <c r="W1575" s="36"/>
      <c r="X1575" s="36"/>
      <c r="Y1575" s="36"/>
      <c r="Z1575" s="36"/>
      <c r="AA1575" s="36"/>
      <c r="AB1575" s="36"/>
      <c r="AC1575" s="36"/>
      <c r="AD1575" s="36"/>
      <c r="AE1575" s="36"/>
      <c r="AT1575" s="19" t="s">
        <v>332</v>
      </c>
      <c r="AU1575" s="19" t="s">
        <v>87</v>
      </c>
    </row>
    <row r="1576" spans="1:65" s="13" customFormat="1" ht="11.25">
      <c r="B1576" s="201"/>
      <c r="C1576" s="202"/>
      <c r="D1576" s="195" t="s">
        <v>336</v>
      </c>
      <c r="E1576" s="203" t="s">
        <v>19</v>
      </c>
      <c r="F1576" s="204" t="s">
        <v>3496</v>
      </c>
      <c r="G1576" s="202"/>
      <c r="H1576" s="205">
        <v>3.9</v>
      </c>
      <c r="I1576" s="206"/>
      <c r="J1576" s="202"/>
      <c r="K1576" s="202"/>
      <c r="L1576" s="207"/>
      <c r="M1576" s="208"/>
      <c r="N1576" s="209"/>
      <c r="O1576" s="209"/>
      <c r="P1576" s="209"/>
      <c r="Q1576" s="209"/>
      <c r="R1576" s="209"/>
      <c r="S1576" s="209"/>
      <c r="T1576" s="210"/>
      <c r="AT1576" s="211" t="s">
        <v>336</v>
      </c>
      <c r="AU1576" s="211" t="s">
        <v>87</v>
      </c>
      <c r="AV1576" s="13" t="s">
        <v>87</v>
      </c>
      <c r="AW1576" s="13" t="s">
        <v>37</v>
      </c>
      <c r="AX1576" s="13" t="s">
        <v>76</v>
      </c>
      <c r="AY1576" s="211" t="s">
        <v>324</v>
      </c>
    </row>
    <row r="1577" spans="1:65" s="13" customFormat="1" ht="11.25">
      <c r="B1577" s="201"/>
      <c r="C1577" s="202"/>
      <c r="D1577" s="195" t="s">
        <v>336</v>
      </c>
      <c r="E1577" s="203" t="s">
        <v>19</v>
      </c>
      <c r="F1577" s="204" t="s">
        <v>3404</v>
      </c>
      <c r="G1577" s="202"/>
      <c r="H1577" s="205">
        <v>9.4499999999999993</v>
      </c>
      <c r="I1577" s="206"/>
      <c r="J1577" s="202"/>
      <c r="K1577" s="202"/>
      <c r="L1577" s="207"/>
      <c r="M1577" s="208"/>
      <c r="N1577" s="209"/>
      <c r="O1577" s="209"/>
      <c r="P1577" s="209"/>
      <c r="Q1577" s="209"/>
      <c r="R1577" s="209"/>
      <c r="S1577" s="209"/>
      <c r="T1577" s="210"/>
      <c r="AT1577" s="211" t="s">
        <v>336</v>
      </c>
      <c r="AU1577" s="211" t="s">
        <v>87</v>
      </c>
      <c r="AV1577" s="13" t="s">
        <v>87</v>
      </c>
      <c r="AW1577" s="13" t="s">
        <v>37</v>
      </c>
      <c r="AX1577" s="13" t="s">
        <v>76</v>
      </c>
      <c r="AY1577" s="211" t="s">
        <v>324</v>
      </c>
    </row>
    <row r="1578" spans="1:65" s="13" customFormat="1" ht="11.25">
      <c r="B1578" s="201"/>
      <c r="C1578" s="202"/>
      <c r="D1578" s="195" t="s">
        <v>336</v>
      </c>
      <c r="E1578" s="203" t="s">
        <v>19</v>
      </c>
      <c r="F1578" s="204" t="s">
        <v>3405</v>
      </c>
      <c r="G1578" s="202"/>
      <c r="H1578" s="205">
        <v>9.9</v>
      </c>
      <c r="I1578" s="206"/>
      <c r="J1578" s="202"/>
      <c r="K1578" s="202"/>
      <c r="L1578" s="207"/>
      <c r="M1578" s="208"/>
      <c r="N1578" s="209"/>
      <c r="O1578" s="209"/>
      <c r="P1578" s="209"/>
      <c r="Q1578" s="209"/>
      <c r="R1578" s="209"/>
      <c r="S1578" s="209"/>
      <c r="T1578" s="210"/>
      <c r="AT1578" s="211" t="s">
        <v>336</v>
      </c>
      <c r="AU1578" s="211" t="s">
        <v>87</v>
      </c>
      <c r="AV1578" s="13" t="s">
        <v>87</v>
      </c>
      <c r="AW1578" s="13" t="s">
        <v>37</v>
      </c>
      <c r="AX1578" s="13" t="s">
        <v>76</v>
      </c>
      <c r="AY1578" s="211" t="s">
        <v>324</v>
      </c>
    </row>
    <row r="1579" spans="1:65" s="14" customFormat="1" ht="11.25">
      <c r="B1579" s="212"/>
      <c r="C1579" s="213"/>
      <c r="D1579" s="195" t="s">
        <v>336</v>
      </c>
      <c r="E1579" s="214" t="s">
        <v>2243</v>
      </c>
      <c r="F1579" s="215" t="s">
        <v>349</v>
      </c>
      <c r="G1579" s="213"/>
      <c r="H1579" s="216">
        <v>23.25</v>
      </c>
      <c r="I1579" s="217"/>
      <c r="J1579" s="213"/>
      <c r="K1579" s="213"/>
      <c r="L1579" s="218"/>
      <c r="M1579" s="219"/>
      <c r="N1579" s="220"/>
      <c r="O1579" s="220"/>
      <c r="P1579" s="220"/>
      <c r="Q1579" s="220"/>
      <c r="R1579" s="220"/>
      <c r="S1579" s="220"/>
      <c r="T1579" s="221"/>
      <c r="AT1579" s="222" t="s">
        <v>336</v>
      </c>
      <c r="AU1579" s="222" t="s">
        <v>87</v>
      </c>
      <c r="AV1579" s="14" t="s">
        <v>330</v>
      </c>
      <c r="AW1579" s="14" t="s">
        <v>37</v>
      </c>
      <c r="AX1579" s="14" t="s">
        <v>84</v>
      </c>
      <c r="AY1579" s="222" t="s">
        <v>324</v>
      </c>
    </row>
    <row r="1580" spans="1:65" s="2" customFormat="1" ht="14.45" customHeight="1">
      <c r="A1580" s="36"/>
      <c r="B1580" s="37"/>
      <c r="C1580" s="182" t="s">
        <v>1887</v>
      </c>
      <c r="D1580" s="182" t="s">
        <v>326</v>
      </c>
      <c r="E1580" s="183" t="s">
        <v>3497</v>
      </c>
      <c r="F1580" s="184" t="s">
        <v>3498</v>
      </c>
      <c r="G1580" s="185" t="s">
        <v>135</v>
      </c>
      <c r="H1580" s="186">
        <v>116.25</v>
      </c>
      <c r="I1580" s="187"/>
      <c r="J1580" s="188">
        <f>ROUND(I1580*H1580,2)</f>
        <v>0</v>
      </c>
      <c r="K1580" s="184" t="s">
        <v>329</v>
      </c>
      <c r="L1580" s="41"/>
      <c r="M1580" s="189" t="s">
        <v>19</v>
      </c>
      <c r="N1580" s="190" t="s">
        <v>47</v>
      </c>
      <c r="O1580" s="66"/>
      <c r="P1580" s="191">
        <f>O1580*H1580</f>
        <v>0</v>
      </c>
      <c r="Q1580" s="191">
        <v>0</v>
      </c>
      <c r="R1580" s="191">
        <f>Q1580*H1580</f>
        <v>0</v>
      </c>
      <c r="S1580" s="191">
        <v>4.4999999999999997E-3</v>
      </c>
      <c r="T1580" s="192">
        <f>S1580*H1580</f>
        <v>0.52312499999999995</v>
      </c>
      <c r="U1580" s="36"/>
      <c r="V1580" s="36"/>
      <c r="W1580" s="36"/>
      <c r="X1580" s="36"/>
      <c r="Y1580" s="36"/>
      <c r="Z1580" s="36"/>
      <c r="AA1580" s="36"/>
      <c r="AB1580" s="36"/>
      <c r="AC1580" s="36"/>
      <c r="AD1580" s="36"/>
      <c r="AE1580" s="36"/>
      <c r="AR1580" s="193" t="s">
        <v>330</v>
      </c>
      <c r="AT1580" s="193" t="s">
        <v>326</v>
      </c>
      <c r="AU1580" s="193" t="s">
        <v>87</v>
      </c>
      <c r="AY1580" s="19" t="s">
        <v>324</v>
      </c>
      <c r="BE1580" s="194">
        <f>IF(N1580="základní",J1580,0)</f>
        <v>0</v>
      </c>
      <c r="BF1580" s="194">
        <f>IF(N1580="snížená",J1580,0)</f>
        <v>0</v>
      </c>
      <c r="BG1580" s="194">
        <f>IF(N1580="zákl. přenesená",J1580,0)</f>
        <v>0</v>
      </c>
      <c r="BH1580" s="194">
        <f>IF(N1580="sníž. přenesená",J1580,0)</f>
        <v>0</v>
      </c>
      <c r="BI1580" s="194">
        <f>IF(N1580="nulová",J1580,0)</f>
        <v>0</v>
      </c>
      <c r="BJ1580" s="19" t="s">
        <v>84</v>
      </c>
      <c r="BK1580" s="194">
        <f>ROUND(I1580*H1580,2)</f>
        <v>0</v>
      </c>
      <c r="BL1580" s="19" t="s">
        <v>330</v>
      </c>
      <c r="BM1580" s="193" t="s">
        <v>3499</v>
      </c>
    </row>
    <row r="1581" spans="1:65" s="2" customFormat="1" ht="11.25">
      <c r="A1581" s="36"/>
      <c r="B1581" s="37"/>
      <c r="C1581" s="38"/>
      <c r="D1581" s="195" t="s">
        <v>332</v>
      </c>
      <c r="E1581" s="38"/>
      <c r="F1581" s="196" t="s">
        <v>3500</v>
      </c>
      <c r="G1581" s="38"/>
      <c r="H1581" s="38"/>
      <c r="I1581" s="197"/>
      <c r="J1581" s="38"/>
      <c r="K1581" s="38"/>
      <c r="L1581" s="41"/>
      <c r="M1581" s="198"/>
      <c r="N1581" s="199"/>
      <c r="O1581" s="66"/>
      <c r="P1581" s="66"/>
      <c r="Q1581" s="66"/>
      <c r="R1581" s="66"/>
      <c r="S1581" s="66"/>
      <c r="T1581" s="67"/>
      <c r="U1581" s="36"/>
      <c r="V1581" s="36"/>
      <c r="W1581" s="36"/>
      <c r="X1581" s="36"/>
      <c r="Y1581" s="36"/>
      <c r="Z1581" s="36"/>
      <c r="AA1581" s="36"/>
      <c r="AB1581" s="36"/>
      <c r="AC1581" s="36"/>
      <c r="AD1581" s="36"/>
      <c r="AE1581" s="36"/>
      <c r="AT1581" s="19" t="s">
        <v>332</v>
      </c>
      <c r="AU1581" s="19" t="s">
        <v>87</v>
      </c>
    </row>
    <row r="1582" spans="1:65" s="2" customFormat="1" ht="146.25">
      <c r="A1582" s="36"/>
      <c r="B1582" s="37"/>
      <c r="C1582" s="38"/>
      <c r="D1582" s="195" t="s">
        <v>334</v>
      </c>
      <c r="E1582" s="38"/>
      <c r="F1582" s="200" t="s">
        <v>3375</v>
      </c>
      <c r="G1582" s="38"/>
      <c r="H1582" s="38"/>
      <c r="I1582" s="197"/>
      <c r="J1582" s="38"/>
      <c r="K1582" s="38"/>
      <c r="L1582" s="41"/>
      <c r="M1582" s="198"/>
      <c r="N1582" s="199"/>
      <c r="O1582" s="66"/>
      <c r="P1582" s="66"/>
      <c r="Q1582" s="66"/>
      <c r="R1582" s="66"/>
      <c r="S1582" s="66"/>
      <c r="T1582" s="67"/>
      <c r="U1582" s="36"/>
      <c r="V1582" s="36"/>
      <c r="W1582" s="36"/>
      <c r="X1582" s="36"/>
      <c r="Y1582" s="36"/>
      <c r="Z1582" s="36"/>
      <c r="AA1582" s="36"/>
      <c r="AB1582" s="36"/>
      <c r="AC1582" s="36"/>
      <c r="AD1582" s="36"/>
      <c r="AE1582" s="36"/>
      <c r="AT1582" s="19" t="s">
        <v>334</v>
      </c>
      <c r="AU1582" s="19" t="s">
        <v>87</v>
      </c>
    </row>
    <row r="1583" spans="1:65" s="13" customFormat="1" ht="11.25">
      <c r="B1583" s="201"/>
      <c r="C1583" s="202"/>
      <c r="D1583" s="195" t="s">
        <v>336</v>
      </c>
      <c r="E1583" s="203" t="s">
        <v>19</v>
      </c>
      <c r="F1583" s="204" t="s">
        <v>3501</v>
      </c>
      <c r="G1583" s="202"/>
      <c r="H1583" s="205">
        <v>116.25</v>
      </c>
      <c r="I1583" s="206"/>
      <c r="J1583" s="202"/>
      <c r="K1583" s="202"/>
      <c r="L1583" s="207"/>
      <c r="M1583" s="208"/>
      <c r="N1583" s="209"/>
      <c r="O1583" s="209"/>
      <c r="P1583" s="209"/>
      <c r="Q1583" s="209"/>
      <c r="R1583" s="209"/>
      <c r="S1583" s="209"/>
      <c r="T1583" s="210"/>
      <c r="AT1583" s="211" t="s">
        <v>336</v>
      </c>
      <c r="AU1583" s="211" t="s">
        <v>87</v>
      </c>
      <c r="AV1583" s="13" t="s">
        <v>87</v>
      </c>
      <c r="AW1583" s="13" t="s">
        <v>37</v>
      </c>
      <c r="AX1583" s="13" t="s">
        <v>84</v>
      </c>
      <c r="AY1583" s="211" t="s">
        <v>324</v>
      </c>
    </row>
    <row r="1584" spans="1:65" s="2" customFormat="1" ht="14.45" customHeight="1">
      <c r="A1584" s="36"/>
      <c r="B1584" s="37"/>
      <c r="C1584" s="182" t="s">
        <v>1891</v>
      </c>
      <c r="D1584" s="182" t="s">
        <v>326</v>
      </c>
      <c r="E1584" s="183" t="s">
        <v>3502</v>
      </c>
      <c r="F1584" s="184" t="s">
        <v>3503</v>
      </c>
      <c r="G1584" s="185" t="s">
        <v>135</v>
      </c>
      <c r="H1584" s="186">
        <v>34.950000000000003</v>
      </c>
      <c r="I1584" s="187"/>
      <c r="J1584" s="188">
        <f>ROUND(I1584*H1584,2)</f>
        <v>0</v>
      </c>
      <c r="K1584" s="184" t="s">
        <v>19</v>
      </c>
      <c r="L1584" s="41"/>
      <c r="M1584" s="189" t="s">
        <v>19</v>
      </c>
      <c r="N1584" s="190" t="s">
        <v>47</v>
      </c>
      <c r="O1584" s="66"/>
      <c r="P1584" s="191">
        <f>O1584*H1584</f>
        <v>0</v>
      </c>
      <c r="Q1584" s="191">
        <v>0</v>
      </c>
      <c r="R1584" s="191">
        <f>Q1584*H1584</f>
        <v>0</v>
      </c>
      <c r="S1584" s="191">
        <v>0</v>
      </c>
      <c r="T1584" s="192">
        <f>S1584*H1584</f>
        <v>0</v>
      </c>
      <c r="U1584" s="36"/>
      <c r="V1584" s="36"/>
      <c r="W1584" s="36"/>
      <c r="X1584" s="36"/>
      <c r="Y1584" s="36"/>
      <c r="Z1584" s="36"/>
      <c r="AA1584" s="36"/>
      <c r="AB1584" s="36"/>
      <c r="AC1584" s="36"/>
      <c r="AD1584" s="36"/>
      <c r="AE1584" s="36"/>
      <c r="AR1584" s="193" t="s">
        <v>330</v>
      </c>
      <c r="AT1584" s="193" t="s">
        <v>326</v>
      </c>
      <c r="AU1584" s="193" t="s">
        <v>87</v>
      </c>
      <c r="AY1584" s="19" t="s">
        <v>324</v>
      </c>
      <c r="BE1584" s="194">
        <f>IF(N1584="základní",J1584,0)</f>
        <v>0</v>
      </c>
      <c r="BF1584" s="194">
        <f>IF(N1584="snížená",J1584,0)</f>
        <v>0</v>
      </c>
      <c r="BG1584" s="194">
        <f>IF(N1584="zákl. přenesená",J1584,0)</f>
        <v>0</v>
      </c>
      <c r="BH1584" s="194">
        <f>IF(N1584="sníž. přenesená",J1584,0)</f>
        <v>0</v>
      </c>
      <c r="BI1584" s="194">
        <f>IF(N1584="nulová",J1584,0)</f>
        <v>0</v>
      </c>
      <c r="BJ1584" s="19" t="s">
        <v>84</v>
      </c>
      <c r="BK1584" s="194">
        <f>ROUND(I1584*H1584,2)</f>
        <v>0</v>
      </c>
      <c r="BL1584" s="19" t="s">
        <v>330</v>
      </c>
      <c r="BM1584" s="193" t="s">
        <v>3504</v>
      </c>
    </row>
    <row r="1585" spans="1:65" s="2" customFormat="1" ht="11.25">
      <c r="A1585" s="36"/>
      <c r="B1585" s="37"/>
      <c r="C1585" s="38"/>
      <c r="D1585" s="195" t="s">
        <v>332</v>
      </c>
      <c r="E1585" s="38"/>
      <c r="F1585" s="196" t="s">
        <v>3503</v>
      </c>
      <c r="G1585" s="38"/>
      <c r="H1585" s="38"/>
      <c r="I1585" s="197"/>
      <c r="J1585" s="38"/>
      <c r="K1585" s="38"/>
      <c r="L1585" s="41"/>
      <c r="M1585" s="198"/>
      <c r="N1585" s="199"/>
      <c r="O1585" s="66"/>
      <c r="P1585" s="66"/>
      <c r="Q1585" s="66"/>
      <c r="R1585" s="66"/>
      <c r="S1585" s="66"/>
      <c r="T1585" s="67"/>
      <c r="U1585" s="36"/>
      <c r="V1585" s="36"/>
      <c r="W1585" s="36"/>
      <c r="X1585" s="36"/>
      <c r="Y1585" s="36"/>
      <c r="Z1585" s="36"/>
      <c r="AA1585" s="36"/>
      <c r="AB1585" s="36"/>
      <c r="AC1585" s="36"/>
      <c r="AD1585" s="36"/>
      <c r="AE1585" s="36"/>
      <c r="AT1585" s="19" t="s">
        <v>332</v>
      </c>
      <c r="AU1585" s="19" t="s">
        <v>87</v>
      </c>
    </row>
    <row r="1586" spans="1:65" s="13" customFormat="1" ht="11.25">
      <c r="B1586" s="201"/>
      <c r="C1586" s="202"/>
      <c r="D1586" s="195" t="s">
        <v>336</v>
      </c>
      <c r="E1586" s="203" t="s">
        <v>19</v>
      </c>
      <c r="F1586" s="204" t="s">
        <v>2240</v>
      </c>
      <c r="G1586" s="202"/>
      <c r="H1586" s="205">
        <v>11.7</v>
      </c>
      <c r="I1586" s="206"/>
      <c r="J1586" s="202"/>
      <c r="K1586" s="202"/>
      <c r="L1586" s="207"/>
      <c r="M1586" s="208"/>
      <c r="N1586" s="209"/>
      <c r="O1586" s="209"/>
      <c r="P1586" s="209"/>
      <c r="Q1586" s="209"/>
      <c r="R1586" s="209"/>
      <c r="S1586" s="209"/>
      <c r="T1586" s="210"/>
      <c r="AT1586" s="211" t="s">
        <v>336</v>
      </c>
      <c r="AU1586" s="211" t="s">
        <v>87</v>
      </c>
      <c r="AV1586" s="13" t="s">
        <v>87</v>
      </c>
      <c r="AW1586" s="13" t="s">
        <v>37</v>
      </c>
      <c r="AX1586" s="13" t="s">
        <v>76</v>
      </c>
      <c r="AY1586" s="211" t="s">
        <v>324</v>
      </c>
    </row>
    <row r="1587" spans="1:65" s="13" customFormat="1" ht="11.25">
      <c r="B1587" s="201"/>
      <c r="C1587" s="202"/>
      <c r="D1587" s="195" t="s">
        <v>336</v>
      </c>
      <c r="E1587" s="203" t="s">
        <v>19</v>
      </c>
      <c r="F1587" s="204" t="s">
        <v>2243</v>
      </c>
      <c r="G1587" s="202"/>
      <c r="H1587" s="205">
        <v>23.25</v>
      </c>
      <c r="I1587" s="206"/>
      <c r="J1587" s="202"/>
      <c r="K1587" s="202"/>
      <c r="L1587" s="207"/>
      <c r="M1587" s="208"/>
      <c r="N1587" s="209"/>
      <c r="O1587" s="209"/>
      <c r="P1587" s="209"/>
      <c r="Q1587" s="209"/>
      <c r="R1587" s="209"/>
      <c r="S1587" s="209"/>
      <c r="T1587" s="210"/>
      <c r="AT1587" s="211" t="s">
        <v>336</v>
      </c>
      <c r="AU1587" s="211" t="s">
        <v>87</v>
      </c>
      <c r="AV1587" s="13" t="s">
        <v>87</v>
      </c>
      <c r="AW1587" s="13" t="s">
        <v>37</v>
      </c>
      <c r="AX1587" s="13" t="s">
        <v>76</v>
      </c>
      <c r="AY1587" s="211" t="s">
        <v>324</v>
      </c>
    </row>
    <row r="1588" spans="1:65" s="14" customFormat="1" ht="11.25">
      <c r="B1588" s="212"/>
      <c r="C1588" s="213"/>
      <c r="D1588" s="195" t="s">
        <v>336</v>
      </c>
      <c r="E1588" s="214" t="s">
        <v>19</v>
      </c>
      <c r="F1588" s="215" t="s">
        <v>349</v>
      </c>
      <c r="G1588" s="213"/>
      <c r="H1588" s="216">
        <v>34.950000000000003</v>
      </c>
      <c r="I1588" s="217"/>
      <c r="J1588" s="213"/>
      <c r="K1588" s="213"/>
      <c r="L1588" s="218"/>
      <c r="M1588" s="219"/>
      <c r="N1588" s="220"/>
      <c r="O1588" s="220"/>
      <c r="P1588" s="220"/>
      <c r="Q1588" s="220"/>
      <c r="R1588" s="220"/>
      <c r="S1588" s="220"/>
      <c r="T1588" s="221"/>
      <c r="AT1588" s="222" t="s">
        <v>336</v>
      </c>
      <c r="AU1588" s="222" t="s">
        <v>87</v>
      </c>
      <c r="AV1588" s="14" t="s">
        <v>330</v>
      </c>
      <c r="AW1588" s="14" t="s">
        <v>37</v>
      </c>
      <c r="AX1588" s="14" t="s">
        <v>84</v>
      </c>
      <c r="AY1588" s="222" t="s">
        <v>324</v>
      </c>
    </row>
    <row r="1589" spans="1:65" s="2" customFormat="1" ht="14.45" customHeight="1">
      <c r="A1589" s="36"/>
      <c r="B1589" s="37"/>
      <c r="C1589" s="182" t="s">
        <v>1897</v>
      </c>
      <c r="D1589" s="182" t="s">
        <v>326</v>
      </c>
      <c r="E1589" s="183" t="s">
        <v>3505</v>
      </c>
      <c r="F1589" s="184" t="s">
        <v>3506</v>
      </c>
      <c r="G1589" s="185" t="s">
        <v>135</v>
      </c>
      <c r="H1589" s="186">
        <v>34.950000000000003</v>
      </c>
      <c r="I1589" s="187"/>
      <c r="J1589" s="188">
        <f>ROUND(I1589*H1589,2)</f>
        <v>0</v>
      </c>
      <c r="K1589" s="184" t="s">
        <v>19</v>
      </c>
      <c r="L1589" s="41"/>
      <c r="M1589" s="189" t="s">
        <v>19</v>
      </c>
      <c r="N1589" s="190" t="s">
        <v>47</v>
      </c>
      <c r="O1589" s="66"/>
      <c r="P1589" s="191">
        <f>O1589*H1589</f>
        <v>0</v>
      </c>
      <c r="Q1589" s="191">
        <v>9.5600000000000008E-3</v>
      </c>
      <c r="R1589" s="191">
        <f>Q1589*H1589</f>
        <v>0.33412200000000003</v>
      </c>
      <c r="S1589" s="191">
        <v>0</v>
      </c>
      <c r="T1589" s="192">
        <f>S1589*H1589</f>
        <v>0</v>
      </c>
      <c r="U1589" s="36"/>
      <c r="V1589" s="36"/>
      <c r="W1589" s="36"/>
      <c r="X1589" s="36"/>
      <c r="Y1589" s="36"/>
      <c r="Z1589" s="36"/>
      <c r="AA1589" s="36"/>
      <c r="AB1589" s="36"/>
      <c r="AC1589" s="36"/>
      <c r="AD1589" s="36"/>
      <c r="AE1589" s="36"/>
      <c r="AR1589" s="193" t="s">
        <v>330</v>
      </c>
      <c r="AT1589" s="193" t="s">
        <v>326</v>
      </c>
      <c r="AU1589" s="193" t="s">
        <v>87</v>
      </c>
      <c r="AY1589" s="19" t="s">
        <v>324</v>
      </c>
      <c r="BE1589" s="194">
        <f>IF(N1589="základní",J1589,0)</f>
        <v>0</v>
      </c>
      <c r="BF1589" s="194">
        <f>IF(N1589="snížená",J1589,0)</f>
        <v>0</v>
      </c>
      <c r="BG1589" s="194">
        <f>IF(N1589="zákl. přenesená",J1589,0)</f>
        <v>0</v>
      </c>
      <c r="BH1589" s="194">
        <f>IF(N1589="sníž. přenesená",J1589,0)</f>
        <v>0</v>
      </c>
      <c r="BI1589" s="194">
        <f>IF(N1589="nulová",J1589,0)</f>
        <v>0</v>
      </c>
      <c r="BJ1589" s="19" t="s">
        <v>84</v>
      </c>
      <c r="BK1589" s="194">
        <f>ROUND(I1589*H1589,2)</f>
        <v>0</v>
      </c>
      <c r="BL1589" s="19" t="s">
        <v>330</v>
      </c>
      <c r="BM1589" s="193" t="s">
        <v>3507</v>
      </c>
    </row>
    <row r="1590" spans="1:65" s="2" customFormat="1" ht="11.25">
      <c r="A1590" s="36"/>
      <c r="B1590" s="37"/>
      <c r="C1590" s="38"/>
      <c r="D1590" s="195" t="s">
        <v>332</v>
      </c>
      <c r="E1590" s="38"/>
      <c r="F1590" s="196" t="s">
        <v>3508</v>
      </c>
      <c r="G1590" s="38"/>
      <c r="H1590" s="38"/>
      <c r="I1590" s="197"/>
      <c r="J1590" s="38"/>
      <c r="K1590" s="38"/>
      <c r="L1590" s="41"/>
      <c r="M1590" s="198"/>
      <c r="N1590" s="199"/>
      <c r="O1590" s="66"/>
      <c r="P1590" s="66"/>
      <c r="Q1590" s="66"/>
      <c r="R1590" s="66"/>
      <c r="S1590" s="66"/>
      <c r="T1590" s="67"/>
      <c r="U1590" s="36"/>
      <c r="V1590" s="36"/>
      <c r="W1590" s="36"/>
      <c r="X1590" s="36"/>
      <c r="Y1590" s="36"/>
      <c r="Z1590" s="36"/>
      <c r="AA1590" s="36"/>
      <c r="AB1590" s="36"/>
      <c r="AC1590" s="36"/>
      <c r="AD1590" s="36"/>
      <c r="AE1590" s="36"/>
      <c r="AT1590" s="19" t="s">
        <v>332</v>
      </c>
      <c r="AU1590" s="19" t="s">
        <v>87</v>
      </c>
    </row>
    <row r="1591" spans="1:65" s="2" customFormat="1" ht="68.25">
      <c r="A1591" s="36"/>
      <c r="B1591" s="37"/>
      <c r="C1591" s="38"/>
      <c r="D1591" s="195" t="s">
        <v>334</v>
      </c>
      <c r="E1591" s="38"/>
      <c r="F1591" s="200" t="s">
        <v>3509</v>
      </c>
      <c r="G1591" s="38"/>
      <c r="H1591" s="38"/>
      <c r="I1591" s="197"/>
      <c r="J1591" s="38"/>
      <c r="K1591" s="38"/>
      <c r="L1591" s="41"/>
      <c r="M1591" s="198"/>
      <c r="N1591" s="199"/>
      <c r="O1591" s="66"/>
      <c r="P1591" s="66"/>
      <c r="Q1591" s="66"/>
      <c r="R1591" s="66"/>
      <c r="S1591" s="66"/>
      <c r="T1591" s="67"/>
      <c r="U1591" s="36"/>
      <c r="V1591" s="36"/>
      <c r="W1591" s="36"/>
      <c r="X1591" s="36"/>
      <c r="Y1591" s="36"/>
      <c r="Z1591" s="36"/>
      <c r="AA1591" s="36"/>
      <c r="AB1591" s="36"/>
      <c r="AC1591" s="36"/>
      <c r="AD1591" s="36"/>
      <c r="AE1591" s="36"/>
      <c r="AT1591" s="19" t="s">
        <v>334</v>
      </c>
      <c r="AU1591" s="19" t="s">
        <v>87</v>
      </c>
    </row>
    <row r="1592" spans="1:65" s="2" customFormat="1" ht="19.5">
      <c r="A1592" s="36"/>
      <c r="B1592" s="37"/>
      <c r="C1592" s="38"/>
      <c r="D1592" s="195" t="s">
        <v>727</v>
      </c>
      <c r="E1592" s="38"/>
      <c r="F1592" s="200" t="s">
        <v>3510</v>
      </c>
      <c r="G1592" s="38"/>
      <c r="H1592" s="38"/>
      <c r="I1592" s="197"/>
      <c r="J1592" s="38"/>
      <c r="K1592" s="38"/>
      <c r="L1592" s="41"/>
      <c r="M1592" s="198"/>
      <c r="N1592" s="199"/>
      <c r="O1592" s="66"/>
      <c r="P1592" s="66"/>
      <c r="Q1592" s="66"/>
      <c r="R1592" s="66"/>
      <c r="S1592" s="66"/>
      <c r="T1592" s="67"/>
      <c r="U1592" s="36"/>
      <c r="V1592" s="36"/>
      <c r="W1592" s="36"/>
      <c r="X1592" s="36"/>
      <c r="Y1592" s="36"/>
      <c r="Z1592" s="36"/>
      <c r="AA1592" s="36"/>
      <c r="AB1592" s="36"/>
      <c r="AC1592" s="36"/>
      <c r="AD1592" s="36"/>
      <c r="AE1592" s="36"/>
      <c r="AT1592" s="19" t="s">
        <v>727</v>
      </c>
      <c r="AU1592" s="19" t="s">
        <v>87</v>
      </c>
    </row>
    <row r="1593" spans="1:65" s="13" customFormat="1" ht="11.25">
      <c r="B1593" s="201"/>
      <c r="C1593" s="202"/>
      <c r="D1593" s="195" t="s">
        <v>336</v>
      </c>
      <c r="E1593" s="203" t="s">
        <v>19</v>
      </c>
      <c r="F1593" s="204" t="s">
        <v>2240</v>
      </c>
      <c r="G1593" s="202"/>
      <c r="H1593" s="205">
        <v>11.7</v>
      </c>
      <c r="I1593" s="206"/>
      <c r="J1593" s="202"/>
      <c r="K1593" s="202"/>
      <c r="L1593" s="207"/>
      <c r="M1593" s="208"/>
      <c r="N1593" s="209"/>
      <c r="O1593" s="209"/>
      <c r="P1593" s="209"/>
      <c r="Q1593" s="209"/>
      <c r="R1593" s="209"/>
      <c r="S1593" s="209"/>
      <c r="T1593" s="210"/>
      <c r="AT1593" s="211" t="s">
        <v>336</v>
      </c>
      <c r="AU1593" s="211" t="s">
        <v>87</v>
      </c>
      <c r="AV1593" s="13" t="s">
        <v>87</v>
      </c>
      <c r="AW1593" s="13" t="s">
        <v>37</v>
      </c>
      <c r="AX1593" s="13" t="s">
        <v>76</v>
      </c>
      <c r="AY1593" s="211" t="s">
        <v>324</v>
      </c>
    </row>
    <row r="1594" spans="1:65" s="13" customFormat="1" ht="11.25">
      <c r="B1594" s="201"/>
      <c r="C1594" s="202"/>
      <c r="D1594" s="195" t="s">
        <v>336</v>
      </c>
      <c r="E1594" s="203" t="s">
        <v>19</v>
      </c>
      <c r="F1594" s="204" t="s">
        <v>2243</v>
      </c>
      <c r="G1594" s="202"/>
      <c r="H1594" s="205">
        <v>23.25</v>
      </c>
      <c r="I1594" s="206"/>
      <c r="J1594" s="202"/>
      <c r="K1594" s="202"/>
      <c r="L1594" s="207"/>
      <c r="M1594" s="208"/>
      <c r="N1594" s="209"/>
      <c r="O1594" s="209"/>
      <c r="P1594" s="209"/>
      <c r="Q1594" s="209"/>
      <c r="R1594" s="209"/>
      <c r="S1594" s="209"/>
      <c r="T1594" s="210"/>
      <c r="AT1594" s="211" t="s">
        <v>336</v>
      </c>
      <c r="AU1594" s="211" t="s">
        <v>87</v>
      </c>
      <c r="AV1594" s="13" t="s">
        <v>87</v>
      </c>
      <c r="AW1594" s="13" t="s">
        <v>37</v>
      </c>
      <c r="AX1594" s="13" t="s">
        <v>76</v>
      </c>
      <c r="AY1594" s="211" t="s">
        <v>324</v>
      </c>
    </row>
    <row r="1595" spans="1:65" s="14" customFormat="1" ht="11.25">
      <c r="B1595" s="212"/>
      <c r="C1595" s="213"/>
      <c r="D1595" s="195" t="s">
        <v>336</v>
      </c>
      <c r="E1595" s="214" t="s">
        <v>19</v>
      </c>
      <c r="F1595" s="215" t="s">
        <v>349</v>
      </c>
      <c r="G1595" s="213"/>
      <c r="H1595" s="216">
        <v>34.950000000000003</v>
      </c>
      <c r="I1595" s="217"/>
      <c r="J1595" s="213"/>
      <c r="K1595" s="213"/>
      <c r="L1595" s="218"/>
      <c r="M1595" s="219"/>
      <c r="N1595" s="220"/>
      <c r="O1595" s="220"/>
      <c r="P1595" s="220"/>
      <c r="Q1595" s="220"/>
      <c r="R1595" s="220"/>
      <c r="S1595" s="220"/>
      <c r="T1595" s="221"/>
      <c r="AT1595" s="222" t="s">
        <v>336</v>
      </c>
      <c r="AU1595" s="222" t="s">
        <v>87</v>
      </c>
      <c r="AV1595" s="14" t="s">
        <v>330</v>
      </c>
      <c r="AW1595" s="14" t="s">
        <v>37</v>
      </c>
      <c r="AX1595" s="14" t="s">
        <v>84</v>
      </c>
      <c r="AY1595" s="222" t="s">
        <v>324</v>
      </c>
    </row>
    <row r="1596" spans="1:65" s="2" customFormat="1" ht="14.45" customHeight="1">
      <c r="A1596" s="36"/>
      <c r="B1596" s="37"/>
      <c r="C1596" s="182" t="s">
        <v>1903</v>
      </c>
      <c r="D1596" s="182" t="s">
        <v>326</v>
      </c>
      <c r="E1596" s="183" t="s">
        <v>3511</v>
      </c>
      <c r="F1596" s="184" t="s">
        <v>3512</v>
      </c>
      <c r="G1596" s="185" t="s">
        <v>135</v>
      </c>
      <c r="H1596" s="186">
        <v>8.4</v>
      </c>
      <c r="I1596" s="187"/>
      <c r="J1596" s="188">
        <f>ROUND(I1596*H1596,2)</f>
        <v>0</v>
      </c>
      <c r="K1596" s="184" t="s">
        <v>329</v>
      </c>
      <c r="L1596" s="41"/>
      <c r="M1596" s="189" t="s">
        <v>19</v>
      </c>
      <c r="N1596" s="190" t="s">
        <v>47</v>
      </c>
      <c r="O1596" s="66"/>
      <c r="P1596" s="191">
        <f>O1596*H1596</f>
        <v>0</v>
      </c>
      <c r="Q1596" s="191">
        <v>1.9109999999999999E-2</v>
      </c>
      <c r="R1596" s="191">
        <f>Q1596*H1596</f>
        <v>0.160524</v>
      </c>
      <c r="S1596" s="191">
        <v>0</v>
      </c>
      <c r="T1596" s="192">
        <f>S1596*H1596</f>
        <v>0</v>
      </c>
      <c r="U1596" s="36"/>
      <c r="V1596" s="36"/>
      <c r="W1596" s="36"/>
      <c r="X1596" s="36"/>
      <c r="Y1596" s="36"/>
      <c r="Z1596" s="36"/>
      <c r="AA1596" s="36"/>
      <c r="AB1596" s="36"/>
      <c r="AC1596" s="36"/>
      <c r="AD1596" s="36"/>
      <c r="AE1596" s="36"/>
      <c r="AR1596" s="193" t="s">
        <v>330</v>
      </c>
      <c r="AT1596" s="193" t="s">
        <v>326</v>
      </c>
      <c r="AU1596" s="193" t="s">
        <v>87</v>
      </c>
      <c r="AY1596" s="19" t="s">
        <v>324</v>
      </c>
      <c r="BE1596" s="194">
        <f>IF(N1596="základní",J1596,0)</f>
        <v>0</v>
      </c>
      <c r="BF1596" s="194">
        <f>IF(N1596="snížená",J1596,0)</f>
        <v>0</v>
      </c>
      <c r="BG1596" s="194">
        <f>IF(N1596="zákl. přenesená",J1596,0)</f>
        <v>0</v>
      </c>
      <c r="BH1596" s="194">
        <f>IF(N1596="sníž. přenesená",J1596,0)</f>
        <v>0</v>
      </c>
      <c r="BI1596" s="194">
        <f>IF(N1596="nulová",J1596,0)</f>
        <v>0</v>
      </c>
      <c r="BJ1596" s="19" t="s">
        <v>84</v>
      </c>
      <c r="BK1596" s="194">
        <f>ROUND(I1596*H1596,2)</f>
        <v>0</v>
      </c>
      <c r="BL1596" s="19" t="s">
        <v>330</v>
      </c>
      <c r="BM1596" s="193" t="s">
        <v>3513</v>
      </c>
    </row>
    <row r="1597" spans="1:65" s="2" customFormat="1" ht="11.25">
      <c r="A1597" s="36"/>
      <c r="B1597" s="37"/>
      <c r="C1597" s="38"/>
      <c r="D1597" s="195" t="s">
        <v>332</v>
      </c>
      <c r="E1597" s="38"/>
      <c r="F1597" s="196" t="s">
        <v>3514</v>
      </c>
      <c r="G1597" s="38"/>
      <c r="H1597" s="38"/>
      <c r="I1597" s="197"/>
      <c r="J1597" s="38"/>
      <c r="K1597" s="38"/>
      <c r="L1597" s="41"/>
      <c r="M1597" s="198"/>
      <c r="N1597" s="199"/>
      <c r="O1597" s="66"/>
      <c r="P1597" s="66"/>
      <c r="Q1597" s="66"/>
      <c r="R1597" s="66"/>
      <c r="S1597" s="66"/>
      <c r="T1597" s="67"/>
      <c r="U1597" s="36"/>
      <c r="V1597" s="36"/>
      <c r="W1597" s="36"/>
      <c r="X1597" s="36"/>
      <c r="Y1597" s="36"/>
      <c r="Z1597" s="36"/>
      <c r="AA1597" s="36"/>
      <c r="AB1597" s="36"/>
      <c r="AC1597" s="36"/>
      <c r="AD1597" s="36"/>
      <c r="AE1597" s="36"/>
      <c r="AT1597" s="19" t="s">
        <v>332</v>
      </c>
      <c r="AU1597" s="19" t="s">
        <v>87</v>
      </c>
    </row>
    <row r="1598" spans="1:65" s="2" customFormat="1" ht="68.25">
      <c r="A1598" s="36"/>
      <c r="B1598" s="37"/>
      <c r="C1598" s="38"/>
      <c r="D1598" s="195" t="s">
        <v>334</v>
      </c>
      <c r="E1598" s="38"/>
      <c r="F1598" s="200" t="s">
        <v>3509</v>
      </c>
      <c r="G1598" s="38"/>
      <c r="H1598" s="38"/>
      <c r="I1598" s="197"/>
      <c r="J1598" s="38"/>
      <c r="K1598" s="38"/>
      <c r="L1598" s="41"/>
      <c r="M1598" s="198"/>
      <c r="N1598" s="199"/>
      <c r="O1598" s="66"/>
      <c r="P1598" s="66"/>
      <c r="Q1598" s="66"/>
      <c r="R1598" s="66"/>
      <c r="S1598" s="66"/>
      <c r="T1598" s="67"/>
      <c r="U1598" s="36"/>
      <c r="V1598" s="36"/>
      <c r="W1598" s="36"/>
      <c r="X1598" s="36"/>
      <c r="Y1598" s="36"/>
      <c r="Z1598" s="36"/>
      <c r="AA1598" s="36"/>
      <c r="AB1598" s="36"/>
      <c r="AC1598" s="36"/>
      <c r="AD1598" s="36"/>
      <c r="AE1598" s="36"/>
      <c r="AT1598" s="19" t="s">
        <v>334</v>
      </c>
      <c r="AU1598" s="19" t="s">
        <v>87</v>
      </c>
    </row>
    <row r="1599" spans="1:65" s="2" customFormat="1" ht="19.5">
      <c r="A1599" s="36"/>
      <c r="B1599" s="37"/>
      <c r="C1599" s="38"/>
      <c r="D1599" s="195" t="s">
        <v>727</v>
      </c>
      <c r="E1599" s="38"/>
      <c r="F1599" s="200" t="s">
        <v>3515</v>
      </c>
      <c r="G1599" s="38"/>
      <c r="H1599" s="38"/>
      <c r="I1599" s="197"/>
      <c r="J1599" s="38"/>
      <c r="K1599" s="38"/>
      <c r="L1599" s="41"/>
      <c r="M1599" s="198"/>
      <c r="N1599" s="199"/>
      <c r="O1599" s="66"/>
      <c r="P1599" s="66"/>
      <c r="Q1599" s="66"/>
      <c r="R1599" s="66"/>
      <c r="S1599" s="66"/>
      <c r="T1599" s="67"/>
      <c r="U1599" s="36"/>
      <c r="V1599" s="36"/>
      <c r="W1599" s="36"/>
      <c r="X1599" s="36"/>
      <c r="Y1599" s="36"/>
      <c r="Z1599" s="36"/>
      <c r="AA1599" s="36"/>
      <c r="AB1599" s="36"/>
      <c r="AC1599" s="36"/>
      <c r="AD1599" s="36"/>
      <c r="AE1599" s="36"/>
      <c r="AT1599" s="19" t="s">
        <v>727</v>
      </c>
      <c r="AU1599" s="19" t="s">
        <v>87</v>
      </c>
    </row>
    <row r="1600" spans="1:65" s="15" customFormat="1" ht="11.25">
      <c r="B1600" s="223"/>
      <c r="C1600" s="224"/>
      <c r="D1600" s="195" t="s">
        <v>336</v>
      </c>
      <c r="E1600" s="225" t="s">
        <v>19</v>
      </c>
      <c r="F1600" s="226" t="s">
        <v>3516</v>
      </c>
      <c r="G1600" s="224"/>
      <c r="H1600" s="225" t="s">
        <v>19</v>
      </c>
      <c r="I1600" s="227"/>
      <c r="J1600" s="224"/>
      <c r="K1600" s="224"/>
      <c r="L1600" s="228"/>
      <c r="M1600" s="229"/>
      <c r="N1600" s="230"/>
      <c r="O1600" s="230"/>
      <c r="P1600" s="230"/>
      <c r="Q1600" s="230"/>
      <c r="R1600" s="230"/>
      <c r="S1600" s="230"/>
      <c r="T1600" s="231"/>
      <c r="AT1600" s="232" t="s">
        <v>336</v>
      </c>
      <c r="AU1600" s="232" t="s">
        <v>87</v>
      </c>
      <c r="AV1600" s="15" t="s">
        <v>84</v>
      </c>
      <c r="AW1600" s="15" t="s">
        <v>37</v>
      </c>
      <c r="AX1600" s="15" t="s">
        <v>76</v>
      </c>
      <c r="AY1600" s="232" t="s">
        <v>324</v>
      </c>
    </row>
    <row r="1601" spans="1:65" s="13" customFormat="1" ht="11.25">
      <c r="B1601" s="201"/>
      <c r="C1601" s="202"/>
      <c r="D1601" s="195" t="s">
        <v>336</v>
      </c>
      <c r="E1601" s="203" t="s">
        <v>19</v>
      </c>
      <c r="F1601" s="204" t="s">
        <v>3517</v>
      </c>
      <c r="G1601" s="202"/>
      <c r="H1601" s="205">
        <v>8.4</v>
      </c>
      <c r="I1601" s="206"/>
      <c r="J1601" s="202"/>
      <c r="K1601" s="202"/>
      <c r="L1601" s="207"/>
      <c r="M1601" s="208"/>
      <c r="N1601" s="209"/>
      <c r="O1601" s="209"/>
      <c r="P1601" s="209"/>
      <c r="Q1601" s="209"/>
      <c r="R1601" s="209"/>
      <c r="S1601" s="209"/>
      <c r="T1601" s="210"/>
      <c r="AT1601" s="211" t="s">
        <v>336</v>
      </c>
      <c r="AU1601" s="211" t="s">
        <v>87</v>
      </c>
      <c r="AV1601" s="13" t="s">
        <v>87</v>
      </c>
      <c r="AW1601" s="13" t="s">
        <v>37</v>
      </c>
      <c r="AX1601" s="13" t="s">
        <v>84</v>
      </c>
      <c r="AY1601" s="211" t="s">
        <v>324</v>
      </c>
    </row>
    <row r="1602" spans="1:65" s="2" customFormat="1" ht="14.45" customHeight="1">
      <c r="A1602" s="36"/>
      <c r="B1602" s="37"/>
      <c r="C1602" s="182" t="s">
        <v>1908</v>
      </c>
      <c r="D1602" s="182" t="s">
        <v>326</v>
      </c>
      <c r="E1602" s="183" t="s">
        <v>3518</v>
      </c>
      <c r="F1602" s="184" t="s">
        <v>3519</v>
      </c>
      <c r="G1602" s="185" t="s">
        <v>135</v>
      </c>
      <c r="H1602" s="186">
        <v>34.950000000000003</v>
      </c>
      <c r="I1602" s="187"/>
      <c r="J1602" s="188">
        <f>ROUND(I1602*H1602,2)</f>
        <v>0</v>
      </c>
      <c r="K1602" s="184" t="s">
        <v>329</v>
      </c>
      <c r="L1602" s="41"/>
      <c r="M1602" s="189" t="s">
        <v>19</v>
      </c>
      <c r="N1602" s="190" t="s">
        <v>47</v>
      </c>
      <c r="O1602" s="66"/>
      <c r="P1602" s="191">
        <f>O1602*H1602</f>
        <v>0</v>
      </c>
      <c r="Q1602" s="191">
        <v>0</v>
      </c>
      <c r="R1602" s="191">
        <f>Q1602*H1602</f>
        <v>0</v>
      </c>
      <c r="S1602" s="191">
        <v>0</v>
      </c>
      <c r="T1602" s="192">
        <f>S1602*H1602</f>
        <v>0</v>
      </c>
      <c r="U1602" s="36"/>
      <c r="V1602" s="36"/>
      <c r="W1602" s="36"/>
      <c r="X1602" s="36"/>
      <c r="Y1602" s="36"/>
      <c r="Z1602" s="36"/>
      <c r="AA1602" s="36"/>
      <c r="AB1602" s="36"/>
      <c r="AC1602" s="36"/>
      <c r="AD1602" s="36"/>
      <c r="AE1602" s="36"/>
      <c r="AR1602" s="193" t="s">
        <v>330</v>
      </c>
      <c r="AT1602" s="193" t="s">
        <v>326</v>
      </c>
      <c r="AU1602" s="193" t="s">
        <v>87</v>
      </c>
      <c r="AY1602" s="19" t="s">
        <v>324</v>
      </c>
      <c r="BE1602" s="194">
        <f>IF(N1602="základní",J1602,0)</f>
        <v>0</v>
      </c>
      <c r="BF1602" s="194">
        <f>IF(N1602="snížená",J1602,0)</f>
        <v>0</v>
      </c>
      <c r="BG1602" s="194">
        <f>IF(N1602="zákl. přenesená",J1602,0)</f>
        <v>0</v>
      </c>
      <c r="BH1602" s="194">
        <f>IF(N1602="sníž. přenesená",J1602,0)</f>
        <v>0</v>
      </c>
      <c r="BI1602" s="194">
        <f>IF(N1602="nulová",J1602,0)</f>
        <v>0</v>
      </c>
      <c r="BJ1602" s="19" t="s">
        <v>84</v>
      </c>
      <c r="BK1602" s="194">
        <f>ROUND(I1602*H1602,2)</f>
        <v>0</v>
      </c>
      <c r="BL1602" s="19" t="s">
        <v>330</v>
      </c>
      <c r="BM1602" s="193" t="s">
        <v>3520</v>
      </c>
    </row>
    <row r="1603" spans="1:65" s="2" customFormat="1" ht="11.25">
      <c r="A1603" s="36"/>
      <c r="B1603" s="37"/>
      <c r="C1603" s="38"/>
      <c r="D1603" s="195" t="s">
        <v>332</v>
      </c>
      <c r="E1603" s="38"/>
      <c r="F1603" s="196" t="s">
        <v>3521</v>
      </c>
      <c r="G1603" s="38"/>
      <c r="H1603" s="38"/>
      <c r="I1603" s="197"/>
      <c r="J1603" s="38"/>
      <c r="K1603" s="38"/>
      <c r="L1603" s="41"/>
      <c r="M1603" s="198"/>
      <c r="N1603" s="199"/>
      <c r="O1603" s="66"/>
      <c r="P1603" s="66"/>
      <c r="Q1603" s="66"/>
      <c r="R1603" s="66"/>
      <c r="S1603" s="66"/>
      <c r="T1603" s="67"/>
      <c r="U1603" s="36"/>
      <c r="V1603" s="36"/>
      <c r="W1603" s="36"/>
      <c r="X1603" s="36"/>
      <c r="Y1603" s="36"/>
      <c r="Z1603" s="36"/>
      <c r="AA1603" s="36"/>
      <c r="AB1603" s="36"/>
      <c r="AC1603" s="36"/>
      <c r="AD1603" s="36"/>
      <c r="AE1603" s="36"/>
      <c r="AT1603" s="19" t="s">
        <v>332</v>
      </c>
      <c r="AU1603" s="19" t="s">
        <v>87</v>
      </c>
    </row>
    <row r="1604" spans="1:65" s="2" customFormat="1" ht="68.25">
      <c r="A1604" s="36"/>
      <c r="B1604" s="37"/>
      <c r="C1604" s="38"/>
      <c r="D1604" s="195" t="s">
        <v>334</v>
      </c>
      <c r="E1604" s="38"/>
      <c r="F1604" s="200" t="s">
        <v>3509</v>
      </c>
      <c r="G1604" s="38"/>
      <c r="H1604" s="38"/>
      <c r="I1604" s="197"/>
      <c r="J1604" s="38"/>
      <c r="K1604" s="38"/>
      <c r="L1604" s="41"/>
      <c r="M1604" s="198"/>
      <c r="N1604" s="199"/>
      <c r="O1604" s="66"/>
      <c r="P1604" s="66"/>
      <c r="Q1604" s="66"/>
      <c r="R1604" s="66"/>
      <c r="S1604" s="66"/>
      <c r="T1604" s="67"/>
      <c r="U1604" s="36"/>
      <c r="V1604" s="36"/>
      <c r="W1604" s="36"/>
      <c r="X1604" s="36"/>
      <c r="Y1604" s="36"/>
      <c r="Z1604" s="36"/>
      <c r="AA1604" s="36"/>
      <c r="AB1604" s="36"/>
      <c r="AC1604" s="36"/>
      <c r="AD1604" s="36"/>
      <c r="AE1604" s="36"/>
      <c r="AT1604" s="19" t="s">
        <v>334</v>
      </c>
      <c r="AU1604" s="19" t="s">
        <v>87</v>
      </c>
    </row>
    <row r="1605" spans="1:65" s="13" customFormat="1" ht="11.25">
      <c r="B1605" s="201"/>
      <c r="C1605" s="202"/>
      <c r="D1605" s="195" t="s">
        <v>336</v>
      </c>
      <c r="E1605" s="203" t="s">
        <v>19</v>
      </c>
      <c r="F1605" s="204" t="s">
        <v>2240</v>
      </c>
      <c r="G1605" s="202"/>
      <c r="H1605" s="205">
        <v>11.7</v>
      </c>
      <c r="I1605" s="206"/>
      <c r="J1605" s="202"/>
      <c r="K1605" s="202"/>
      <c r="L1605" s="207"/>
      <c r="M1605" s="208"/>
      <c r="N1605" s="209"/>
      <c r="O1605" s="209"/>
      <c r="P1605" s="209"/>
      <c r="Q1605" s="209"/>
      <c r="R1605" s="209"/>
      <c r="S1605" s="209"/>
      <c r="T1605" s="210"/>
      <c r="AT1605" s="211" t="s">
        <v>336</v>
      </c>
      <c r="AU1605" s="211" t="s">
        <v>87</v>
      </c>
      <c r="AV1605" s="13" t="s">
        <v>87</v>
      </c>
      <c r="AW1605" s="13" t="s">
        <v>37</v>
      </c>
      <c r="AX1605" s="13" t="s">
        <v>76</v>
      </c>
      <c r="AY1605" s="211" t="s">
        <v>324</v>
      </c>
    </row>
    <row r="1606" spans="1:65" s="13" customFormat="1" ht="11.25">
      <c r="B1606" s="201"/>
      <c r="C1606" s="202"/>
      <c r="D1606" s="195" t="s">
        <v>336</v>
      </c>
      <c r="E1606" s="203" t="s">
        <v>19</v>
      </c>
      <c r="F1606" s="204" t="s">
        <v>2243</v>
      </c>
      <c r="G1606" s="202"/>
      <c r="H1606" s="205">
        <v>23.25</v>
      </c>
      <c r="I1606" s="206"/>
      <c r="J1606" s="202"/>
      <c r="K1606" s="202"/>
      <c r="L1606" s="207"/>
      <c r="M1606" s="208"/>
      <c r="N1606" s="209"/>
      <c r="O1606" s="209"/>
      <c r="P1606" s="209"/>
      <c r="Q1606" s="209"/>
      <c r="R1606" s="209"/>
      <c r="S1606" s="209"/>
      <c r="T1606" s="210"/>
      <c r="AT1606" s="211" t="s">
        <v>336</v>
      </c>
      <c r="AU1606" s="211" t="s">
        <v>87</v>
      </c>
      <c r="AV1606" s="13" t="s">
        <v>87</v>
      </c>
      <c r="AW1606" s="13" t="s">
        <v>37</v>
      </c>
      <c r="AX1606" s="13" t="s">
        <v>76</v>
      </c>
      <c r="AY1606" s="211" t="s">
        <v>324</v>
      </c>
    </row>
    <row r="1607" spans="1:65" s="14" customFormat="1" ht="11.25">
      <c r="B1607" s="212"/>
      <c r="C1607" s="213"/>
      <c r="D1607" s="195" t="s">
        <v>336</v>
      </c>
      <c r="E1607" s="214" t="s">
        <v>19</v>
      </c>
      <c r="F1607" s="215" t="s">
        <v>349</v>
      </c>
      <c r="G1607" s="213"/>
      <c r="H1607" s="216">
        <v>34.950000000000003</v>
      </c>
      <c r="I1607" s="217"/>
      <c r="J1607" s="213"/>
      <c r="K1607" s="213"/>
      <c r="L1607" s="218"/>
      <c r="M1607" s="219"/>
      <c r="N1607" s="220"/>
      <c r="O1607" s="220"/>
      <c r="P1607" s="220"/>
      <c r="Q1607" s="220"/>
      <c r="R1607" s="220"/>
      <c r="S1607" s="220"/>
      <c r="T1607" s="221"/>
      <c r="AT1607" s="222" t="s">
        <v>336</v>
      </c>
      <c r="AU1607" s="222" t="s">
        <v>87</v>
      </c>
      <c r="AV1607" s="14" t="s">
        <v>330</v>
      </c>
      <c r="AW1607" s="14" t="s">
        <v>37</v>
      </c>
      <c r="AX1607" s="14" t="s">
        <v>84</v>
      </c>
      <c r="AY1607" s="222" t="s">
        <v>324</v>
      </c>
    </row>
    <row r="1608" spans="1:65" s="2" customFormat="1" ht="14.45" customHeight="1">
      <c r="A1608" s="36"/>
      <c r="B1608" s="37"/>
      <c r="C1608" s="182" t="s">
        <v>1912</v>
      </c>
      <c r="D1608" s="182" t="s">
        <v>326</v>
      </c>
      <c r="E1608" s="183" t="s">
        <v>3522</v>
      </c>
      <c r="F1608" s="184" t="s">
        <v>1875</v>
      </c>
      <c r="G1608" s="185" t="s">
        <v>190</v>
      </c>
      <c r="H1608" s="186">
        <v>385</v>
      </c>
      <c r="I1608" s="187"/>
      <c r="J1608" s="188">
        <f>ROUND(I1608*H1608,2)</f>
        <v>0</v>
      </c>
      <c r="K1608" s="184" t="s">
        <v>19</v>
      </c>
      <c r="L1608" s="41"/>
      <c r="M1608" s="189" t="s">
        <v>19</v>
      </c>
      <c r="N1608" s="190" t="s">
        <v>47</v>
      </c>
      <c r="O1608" s="66"/>
      <c r="P1608" s="191">
        <f>O1608*H1608</f>
        <v>0</v>
      </c>
      <c r="Q1608" s="191">
        <v>1.9400000000000001E-3</v>
      </c>
      <c r="R1608" s="191">
        <f>Q1608*H1608</f>
        <v>0.74690000000000001</v>
      </c>
      <c r="S1608" s="191">
        <v>0</v>
      </c>
      <c r="T1608" s="192">
        <f>S1608*H1608</f>
        <v>0</v>
      </c>
      <c r="U1608" s="36"/>
      <c r="V1608" s="36"/>
      <c r="W1608" s="36"/>
      <c r="X1608" s="36"/>
      <c r="Y1608" s="36"/>
      <c r="Z1608" s="36"/>
      <c r="AA1608" s="36"/>
      <c r="AB1608" s="36"/>
      <c r="AC1608" s="36"/>
      <c r="AD1608" s="36"/>
      <c r="AE1608" s="36"/>
      <c r="AR1608" s="193" t="s">
        <v>330</v>
      </c>
      <c r="AT1608" s="193" t="s">
        <v>326</v>
      </c>
      <c r="AU1608" s="193" t="s">
        <v>87</v>
      </c>
      <c r="AY1608" s="19" t="s">
        <v>324</v>
      </c>
      <c r="BE1608" s="194">
        <f>IF(N1608="základní",J1608,0)</f>
        <v>0</v>
      </c>
      <c r="BF1608" s="194">
        <f>IF(N1608="snížená",J1608,0)</f>
        <v>0</v>
      </c>
      <c r="BG1608" s="194">
        <f>IF(N1608="zákl. přenesená",J1608,0)</f>
        <v>0</v>
      </c>
      <c r="BH1608" s="194">
        <f>IF(N1608="sníž. přenesená",J1608,0)</f>
        <v>0</v>
      </c>
      <c r="BI1608" s="194">
        <f>IF(N1608="nulová",J1608,0)</f>
        <v>0</v>
      </c>
      <c r="BJ1608" s="19" t="s">
        <v>84</v>
      </c>
      <c r="BK1608" s="194">
        <f>ROUND(I1608*H1608,2)</f>
        <v>0</v>
      </c>
      <c r="BL1608" s="19" t="s">
        <v>330</v>
      </c>
      <c r="BM1608" s="193" t="s">
        <v>3523</v>
      </c>
    </row>
    <row r="1609" spans="1:65" s="2" customFormat="1" ht="19.5">
      <c r="A1609" s="36"/>
      <c r="B1609" s="37"/>
      <c r="C1609" s="38"/>
      <c r="D1609" s="195" t="s">
        <v>332</v>
      </c>
      <c r="E1609" s="38"/>
      <c r="F1609" s="196" t="s">
        <v>1877</v>
      </c>
      <c r="G1609" s="38"/>
      <c r="H1609" s="38"/>
      <c r="I1609" s="197"/>
      <c r="J1609" s="38"/>
      <c r="K1609" s="38"/>
      <c r="L1609" s="41"/>
      <c r="M1609" s="198"/>
      <c r="N1609" s="199"/>
      <c r="O1609" s="66"/>
      <c r="P1609" s="66"/>
      <c r="Q1609" s="66"/>
      <c r="R1609" s="66"/>
      <c r="S1609" s="66"/>
      <c r="T1609" s="67"/>
      <c r="U1609" s="36"/>
      <c r="V1609" s="36"/>
      <c r="W1609" s="36"/>
      <c r="X1609" s="36"/>
      <c r="Y1609" s="36"/>
      <c r="Z1609" s="36"/>
      <c r="AA1609" s="36"/>
      <c r="AB1609" s="36"/>
      <c r="AC1609" s="36"/>
      <c r="AD1609" s="36"/>
      <c r="AE1609" s="36"/>
      <c r="AT1609" s="19" t="s">
        <v>332</v>
      </c>
      <c r="AU1609" s="19" t="s">
        <v>87</v>
      </c>
    </row>
    <row r="1610" spans="1:65" s="2" customFormat="1" ht="58.5">
      <c r="A1610" s="36"/>
      <c r="B1610" s="37"/>
      <c r="C1610" s="38"/>
      <c r="D1610" s="195" t="s">
        <v>334</v>
      </c>
      <c r="E1610" s="38"/>
      <c r="F1610" s="200" t="s">
        <v>1869</v>
      </c>
      <c r="G1610" s="38"/>
      <c r="H1610" s="38"/>
      <c r="I1610" s="197"/>
      <c r="J1610" s="38"/>
      <c r="K1610" s="38"/>
      <c r="L1610" s="41"/>
      <c r="M1610" s="198"/>
      <c r="N1610" s="199"/>
      <c r="O1610" s="66"/>
      <c r="P1610" s="66"/>
      <c r="Q1610" s="66"/>
      <c r="R1610" s="66"/>
      <c r="S1610" s="66"/>
      <c r="T1610" s="67"/>
      <c r="U1610" s="36"/>
      <c r="V1610" s="36"/>
      <c r="W1610" s="36"/>
      <c r="X1610" s="36"/>
      <c r="Y1610" s="36"/>
      <c r="Z1610" s="36"/>
      <c r="AA1610" s="36"/>
      <c r="AB1610" s="36"/>
      <c r="AC1610" s="36"/>
      <c r="AD1610" s="36"/>
      <c r="AE1610" s="36"/>
      <c r="AT1610" s="19" t="s">
        <v>334</v>
      </c>
      <c r="AU1610" s="19" t="s">
        <v>87</v>
      </c>
    </row>
    <row r="1611" spans="1:65" s="15" customFormat="1" ht="11.25">
      <c r="B1611" s="223"/>
      <c r="C1611" s="224"/>
      <c r="D1611" s="195" t="s">
        <v>336</v>
      </c>
      <c r="E1611" s="225" t="s">
        <v>19</v>
      </c>
      <c r="F1611" s="226" t="s">
        <v>3524</v>
      </c>
      <c r="G1611" s="224"/>
      <c r="H1611" s="225" t="s">
        <v>19</v>
      </c>
      <c r="I1611" s="227"/>
      <c r="J1611" s="224"/>
      <c r="K1611" s="224"/>
      <c r="L1611" s="228"/>
      <c r="M1611" s="229"/>
      <c r="N1611" s="230"/>
      <c r="O1611" s="230"/>
      <c r="P1611" s="230"/>
      <c r="Q1611" s="230"/>
      <c r="R1611" s="230"/>
      <c r="S1611" s="230"/>
      <c r="T1611" s="231"/>
      <c r="AT1611" s="232" t="s">
        <v>336</v>
      </c>
      <c r="AU1611" s="232" t="s">
        <v>87</v>
      </c>
      <c r="AV1611" s="15" t="s">
        <v>84</v>
      </c>
      <c r="AW1611" s="15" t="s">
        <v>37</v>
      </c>
      <c r="AX1611" s="15" t="s">
        <v>76</v>
      </c>
      <c r="AY1611" s="232" t="s">
        <v>324</v>
      </c>
    </row>
    <row r="1612" spans="1:65" s="13" customFormat="1" ht="11.25">
      <c r="B1612" s="201"/>
      <c r="C1612" s="202"/>
      <c r="D1612" s="195" t="s">
        <v>336</v>
      </c>
      <c r="E1612" s="203" t="s">
        <v>19</v>
      </c>
      <c r="F1612" s="204" t="s">
        <v>3525</v>
      </c>
      <c r="G1612" s="202"/>
      <c r="H1612" s="205">
        <v>129</v>
      </c>
      <c r="I1612" s="206"/>
      <c r="J1612" s="202"/>
      <c r="K1612" s="202"/>
      <c r="L1612" s="207"/>
      <c r="M1612" s="208"/>
      <c r="N1612" s="209"/>
      <c r="O1612" s="209"/>
      <c r="P1612" s="209"/>
      <c r="Q1612" s="209"/>
      <c r="R1612" s="209"/>
      <c r="S1612" s="209"/>
      <c r="T1612" s="210"/>
      <c r="AT1612" s="211" t="s">
        <v>336</v>
      </c>
      <c r="AU1612" s="211" t="s">
        <v>87</v>
      </c>
      <c r="AV1612" s="13" t="s">
        <v>87</v>
      </c>
      <c r="AW1612" s="13" t="s">
        <v>37</v>
      </c>
      <c r="AX1612" s="13" t="s">
        <v>76</v>
      </c>
      <c r="AY1612" s="211" t="s">
        <v>324</v>
      </c>
    </row>
    <row r="1613" spans="1:65" s="13" customFormat="1" ht="11.25">
      <c r="B1613" s="201"/>
      <c r="C1613" s="202"/>
      <c r="D1613" s="195" t="s">
        <v>336</v>
      </c>
      <c r="E1613" s="203" t="s">
        <v>19</v>
      </c>
      <c r="F1613" s="204" t="s">
        <v>3526</v>
      </c>
      <c r="G1613" s="202"/>
      <c r="H1613" s="205">
        <v>256</v>
      </c>
      <c r="I1613" s="206"/>
      <c r="J1613" s="202"/>
      <c r="K1613" s="202"/>
      <c r="L1613" s="207"/>
      <c r="M1613" s="208"/>
      <c r="N1613" s="209"/>
      <c r="O1613" s="209"/>
      <c r="P1613" s="209"/>
      <c r="Q1613" s="209"/>
      <c r="R1613" s="209"/>
      <c r="S1613" s="209"/>
      <c r="T1613" s="210"/>
      <c r="AT1613" s="211" t="s">
        <v>336</v>
      </c>
      <c r="AU1613" s="211" t="s">
        <v>87</v>
      </c>
      <c r="AV1613" s="13" t="s">
        <v>87</v>
      </c>
      <c r="AW1613" s="13" t="s">
        <v>37</v>
      </c>
      <c r="AX1613" s="13" t="s">
        <v>76</v>
      </c>
      <c r="AY1613" s="211" t="s">
        <v>324</v>
      </c>
    </row>
    <row r="1614" spans="1:65" s="14" customFormat="1" ht="11.25">
      <c r="B1614" s="212"/>
      <c r="C1614" s="213"/>
      <c r="D1614" s="195" t="s">
        <v>336</v>
      </c>
      <c r="E1614" s="214" t="s">
        <v>19</v>
      </c>
      <c r="F1614" s="215" t="s">
        <v>349</v>
      </c>
      <c r="G1614" s="213"/>
      <c r="H1614" s="216">
        <v>385</v>
      </c>
      <c r="I1614" s="217"/>
      <c r="J1614" s="213"/>
      <c r="K1614" s="213"/>
      <c r="L1614" s="218"/>
      <c r="M1614" s="219"/>
      <c r="N1614" s="220"/>
      <c r="O1614" s="220"/>
      <c r="P1614" s="220"/>
      <c r="Q1614" s="220"/>
      <c r="R1614" s="220"/>
      <c r="S1614" s="220"/>
      <c r="T1614" s="221"/>
      <c r="AT1614" s="222" t="s">
        <v>336</v>
      </c>
      <c r="AU1614" s="222" t="s">
        <v>87</v>
      </c>
      <c r="AV1614" s="14" t="s">
        <v>330</v>
      </c>
      <c r="AW1614" s="14" t="s">
        <v>37</v>
      </c>
      <c r="AX1614" s="14" t="s">
        <v>84</v>
      </c>
      <c r="AY1614" s="222" t="s">
        <v>324</v>
      </c>
    </row>
    <row r="1615" spans="1:65" s="2" customFormat="1" ht="14.45" customHeight="1">
      <c r="A1615" s="36"/>
      <c r="B1615" s="37"/>
      <c r="C1615" s="182" t="s">
        <v>1918</v>
      </c>
      <c r="D1615" s="182" t="s">
        <v>326</v>
      </c>
      <c r="E1615" s="183" t="s">
        <v>3527</v>
      </c>
      <c r="F1615" s="184" t="s">
        <v>1875</v>
      </c>
      <c r="G1615" s="185" t="s">
        <v>190</v>
      </c>
      <c r="H1615" s="186">
        <v>110</v>
      </c>
      <c r="I1615" s="187"/>
      <c r="J1615" s="188">
        <f>ROUND(I1615*H1615,2)</f>
        <v>0</v>
      </c>
      <c r="K1615" s="184" t="s">
        <v>19</v>
      </c>
      <c r="L1615" s="41"/>
      <c r="M1615" s="189" t="s">
        <v>19</v>
      </c>
      <c r="N1615" s="190" t="s">
        <v>47</v>
      </c>
      <c r="O1615" s="66"/>
      <c r="P1615" s="191">
        <f>O1615*H1615</f>
        <v>0</v>
      </c>
      <c r="Q1615" s="191">
        <v>1.9400000000000001E-3</v>
      </c>
      <c r="R1615" s="191">
        <f>Q1615*H1615</f>
        <v>0.21340000000000001</v>
      </c>
      <c r="S1615" s="191">
        <v>0</v>
      </c>
      <c r="T1615" s="192">
        <f>S1615*H1615</f>
        <v>0</v>
      </c>
      <c r="U1615" s="36"/>
      <c r="V1615" s="36"/>
      <c r="W1615" s="36"/>
      <c r="X1615" s="36"/>
      <c r="Y1615" s="36"/>
      <c r="Z1615" s="36"/>
      <c r="AA1615" s="36"/>
      <c r="AB1615" s="36"/>
      <c r="AC1615" s="36"/>
      <c r="AD1615" s="36"/>
      <c r="AE1615" s="36"/>
      <c r="AR1615" s="193" t="s">
        <v>330</v>
      </c>
      <c r="AT1615" s="193" t="s">
        <v>326</v>
      </c>
      <c r="AU1615" s="193" t="s">
        <v>87</v>
      </c>
      <c r="AY1615" s="19" t="s">
        <v>324</v>
      </c>
      <c r="BE1615" s="194">
        <f>IF(N1615="základní",J1615,0)</f>
        <v>0</v>
      </c>
      <c r="BF1615" s="194">
        <f>IF(N1615="snížená",J1615,0)</f>
        <v>0</v>
      </c>
      <c r="BG1615" s="194">
        <f>IF(N1615="zákl. přenesená",J1615,0)</f>
        <v>0</v>
      </c>
      <c r="BH1615" s="194">
        <f>IF(N1615="sníž. přenesená",J1615,0)</f>
        <v>0</v>
      </c>
      <c r="BI1615" s="194">
        <f>IF(N1615="nulová",J1615,0)</f>
        <v>0</v>
      </c>
      <c r="BJ1615" s="19" t="s">
        <v>84</v>
      </c>
      <c r="BK1615" s="194">
        <f>ROUND(I1615*H1615,2)</f>
        <v>0</v>
      </c>
      <c r="BL1615" s="19" t="s">
        <v>330</v>
      </c>
      <c r="BM1615" s="193" t="s">
        <v>3528</v>
      </c>
    </row>
    <row r="1616" spans="1:65" s="2" customFormat="1" ht="19.5">
      <c r="A1616" s="36"/>
      <c r="B1616" s="37"/>
      <c r="C1616" s="38"/>
      <c r="D1616" s="195" t="s">
        <v>332</v>
      </c>
      <c r="E1616" s="38"/>
      <c r="F1616" s="196" t="s">
        <v>1877</v>
      </c>
      <c r="G1616" s="38"/>
      <c r="H1616" s="38"/>
      <c r="I1616" s="197"/>
      <c r="J1616" s="38"/>
      <c r="K1616" s="38"/>
      <c r="L1616" s="41"/>
      <c r="M1616" s="198"/>
      <c r="N1616" s="199"/>
      <c r="O1616" s="66"/>
      <c r="P1616" s="66"/>
      <c r="Q1616" s="66"/>
      <c r="R1616" s="66"/>
      <c r="S1616" s="66"/>
      <c r="T1616" s="67"/>
      <c r="U1616" s="36"/>
      <c r="V1616" s="36"/>
      <c r="W1616" s="36"/>
      <c r="X1616" s="36"/>
      <c r="Y1616" s="36"/>
      <c r="Z1616" s="36"/>
      <c r="AA1616" s="36"/>
      <c r="AB1616" s="36"/>
      <c r="AC1616" s="36"/>
      <c r="AD1616" s="36"/>
      <c r="AE1616" s="36"/>
      <c r="AT1616" s="19" t="s">
        <v>332</v>
      </c>
      <c r="AU1616" s="19" t="s">
        <v>87</v>
      </c>
    </row>
    <row r="1617" spans="1:65" s="2" customFormat="1" ht="58.5">
      <c r="A1617" s="36"/>
      <c r="B1617" s="37"/>
      <c r="C1617" s="38"/>
      <c r="D1617" s="195" t="s">
        <v>334</v>
      </c>
      <c r="E1617" s="38"/>
      <c r="F1617" s="200" t="s">
        <v>1869</v>
      </c>
      <c r="G1617" s="38"/>
      <c r="H1617" s="38"/>
      <c r="I1617" s="197"/>
      <c r="J1617" s="38"/>
      <c r="K1617" s="38"/>
      <c r="L1617" s="41"/>
      <c r="M1617" s="198"/>
      <c r="N1617" s="199"/>
      <c r="O1617" s="66"/>
      <c r="P1617" s="66"/>
      <c r="Q1617" s="66"/>
      <c r="R1617" s="66"/>
      <c r="S1617" s="66"/>
      <c r="T1617" s="67"/>
      <c r="U1617" s="36"/>
      <c r="V1617" s="36"/>
      <c r="W1617" s="36"/>
      <c r="X1617" s="36"/>
      <c r="Y1617" s="36"/>
      <c r="Z1617" s="36"/>
      <c r="AA1617" s="36"/>
      <c r="AB1617" s="36"/>
      <c r="AC1617" s="36"/>
      <c r="AD1617" s="36"/>
      <c r="AE1617" s="36"/>
      <c r="AT1617" s="19" t="s">
        <v>334</v>
      </c>
      <c r="AU1617" s="19" t="s">
        <v>87</v>
      </c>
    </row>
    <row r="1618" spans="1:65" s="2" customFormat="1" ht="39">
      <c r="A1618" s="36"/>
      <c r="B1618" s="37"/>
      <c r="C1618" s="38"/>
      <c r="D1618" s="195" t="s">
        <v>727</v>
      </c>
      <c r="E1618" s="38"/>
      <c r="F1618" s="200" t="s">
        <v>3529</v>
      </c>
      <c r="G1618" s="38"/>
      <c r="H1618" s="38"/>
      <c r="I1618" s="197"/>
      <c r="J1618" s="38"/>
      <c r="K1618" s="38"/>
      <c r="L1618" s="41"/>
      <c r="M1618" s="198"/>
      <c r="N1618" s="199"/>
      <c r="O1618" s="66"/>
      <c r="P1618" s="66"/>
      <c r="Q1618" s="66"/>
      <c r="R1618" s="66"/>
      <c r="S1618" s="66"/>
      <c r="T1618" s="67"/>
      <c r="U1618" s="36"/>
      <c r="V1618" s="36"/>
      <c r="W1618" s="36"/>
      <c r="X1618" s="36"/>
      <c r="Y1618" s="36"/>
      <c r="Z1618" s="36"/>
      <c r="AA1618" s="36"/>
      <c r="AB1618" s="36"/>
      <c r="AC1618" s="36"/>
      <c r="AD1618" s="36"/>
      <c r="AE1618" s="36"/>
      <c r="AT1618" s="19" t="s">
        <v>727</v>
      </c>
      <c r="AU1618" s="19" t="s">
        <v>87</v>
      </c>
    </row>
    <row r="1619" spans="1:65" s="15" customFormat="1" ht="11.25">
      <c r="B1619" s="223"/>
      <c r="C1619" s="224"/>
      <c r="D1619" s="195" t="s">
        <v>336</v>
      </c>
      <c r="E1619" s="225" t="s">
        <v>19</v>
      </c>
      <c r="F1619" s="226" t="s">
        <v>1879</v>
      </c>
      <c r="G1619" s="224"/>
      <c r="H1619" s="225" t="s">
        <v>19</v>
      </c>
      <c r="I1619" s="227"/>
      <c r="J1619" s="224"/>
      <c r="K1619" s="224"/>
      <c r="L1619" s="228"/>
      <c r="M1619" s="229"/>
      <c r="N1619" s="230"/>
      <c r="O1619" s="230"/>
      <c r="P1619" s="230"/>
      <c r="Q1619" s="230"/>
      <c r="R1619" s="230"/>
      <c r="S1619" s="230"/>
      <c r="T1619" s="231"/>
      <c r="AT1619" s="232" t="s">
        <v>336</v>
      </c>
      <c r="AU1619" s="232" t="s">
        <v>87</v>
      </c>
      <c r="AV1619" s="15" t="s">
        <v>84</v>
      </c>
      <c r="AW1619" s="15" t="s">
        <v>37</v>
      </c>
      <c r="AX1619" s="15" t="s">
        <v>76</v>
      </c>
      <c r="AY1619" s="232" t="s">
        <v>324</v>
      </c>
    </row>
    <row r="1620" spans="1:65" s="13" customFormat="1" ht="11.25">
      <c r="B1620" s="201"/>
      <c r="C1620" s="202"/>
      <c r="D1620" s="195" t="s">
        <v>336</v>
      </c>
      <c r="E1620" s="203" t="s">
        <v>19</v>
      </c>
      <c r="F1620" s="204" t="s">
        <v>3530</v>
      </c>
      <c r="G1620" s="202"/>
      <c r="H1620" s="205">
        <v>110</v>
      </c>
      <c r="I1620" s="206"/>
      <c r="J1620" s="202"/>
      <c r="K1620" s="202"/>
      <c r="L1620" s="207"/>
      <c r="M1620" s="208"/>
      <c r="N1620" s="209"/>
      <c r="O1620" s="209"/>
      <c r="P1620" s="209"/>
      <c r="Q1620" s="209"/>
      <c r="R1620" s="209"/>
      <c r="S1620" s="209"/>
      <c r="T1620" s="210"/>
      <c r="AT1620" s="211" t="s">
        <v>336</v>
      </c>
      <c r="AU1620" s="211" t="s">
        <v>87</v>
      </c>
      <c r="AV1620" s="13" t="s">
        <v>87</v>
      </c>
      <c r="AW1620" s="13" t="s">
        <v>37</v>
      </c>
      <c r="AX1620" s="13" t="s">
        <v>84</v>
      </c>
      <c r="AY1620" s="211" t="s">
        <v>324</v>
      </c>
    </row>
    <row r="1621" spans="1:65" s="12" customFormat="1" ht="22.9" customHeight="1">
      <c r="B1621" s="166"/>
      <c r="C1621" s="167"/>
      <c r="D1621" s="168" t="s">
        <v>75</v>
      </c>
      <c r="E1621" s="180" t="s">
        <v>1924</v>
      </c>
      <c r="F1621" s="180" t="s">
        <v>1925</v>
      </c>
      <c r="G1621" s="167"/>
      <c r="H1621" s="167"/>
      <c r="I1621" s="170"/>
      <c r="J1621" s="181">
        <f>BK1621</f>
        <v>0</v>
      </c>
      <c r="K1621" s="167"/>
      <c r="L1621" s="172"/>
      <c r="M1621" s="173"/>
      <c r="N1621" s="174"/>
      <c r="O1621" s="174"/>
      <c r="P1621" s="175">
        <f>SUM(P1622:P1691)</f>
        <v>0</v>
      </c>
      <c r="Q1621" s="174"/>
      <c r="R1621" s="175">
        <f>SUM(R1622:R1691)</f>
        <v>0</v>
      </c>
      <c r="S1621" s="174"/>
      <c r="T1621" s="176">
        <f>SUM(T1622:T1691)</f>
        <v>0</v>
      </c>
      <c r="AR1621" s="177" t="s">
        <v>84</v>
      </c>
      <c r="AT1621" s="178" t="s">
        <v>75</v>
      </c>
      <c r="AU1621" s="178" t="s">
        <v>84</v>
      </c>
      <c r="AY1621" s="177" t="s">
        <v>324</v>
      </c>
      <c r="BK1621" s="179">
        <f>SUM(BK1622:BK1691)</f>
        <v>0</v>
      </c>
    </row>
    <row r="1622" spans="1:65" s="2" customFormat="1" ht="24.2" customHeight="1">
      <c r="A1622" s="36"/>
      <c r="B1622" s="37"/>
      <c r="C1622" s="182" t="s">
        <v>1926</v>
      </c>
      <c r="D1622" s="254" t="s">
        <v>326</v>
      </c>
      <c r="E1622" s="183" t="s">
        <v>1970</v>
      </c>
      <c r="F1622" s="184" t="s">
        <v>1971</v>
      </c>
      <c r="G1622" s="185" t="s">
        <v>157</v>
      </c>
      <c r="H1622" s="186">
        <v>0.80400000000000005</v>
      </c>
      <c r="I1622" s="187"/>
      <c r="J1622" s="188">
        <f>ROUND(I1622*H1622,2)</f>
        <v>0</v>
      </c>
      <c r="K1622" s="184" t="s">
        <v>19</v>
      </c>
      <c r="L1622" s="41"/>
      <c r="M1622" s="189" t="s">
        <v>19</v>
      </c>
      <c r="N1622" s="190" t="s">
        <v>47</v>
      </c>
      <c r="O1622" s="66"/>
      <c r="P1622" s="191">
        <f>O1622*H1622</f>
        <v>0</v>
      </c>
      <c r="Q1622" s="191">
        <v>0</v>
      </c>
      <c r="R1622" s="191">
        <f>Q1622*H1622</f>
        <v>0</v>
      </c>
      <c r="S1622" s="191">
        <v>0</v>
      </c>
      <c r="T1622" s="192">
        <f>S1622*H1622</f>
        <v>0</v>
      </c>
      <c r="U1622" s="36"/>
      <c r="V1622" s="36"/>
      <c r="W1622" s="36"/>
      <c r="X1622" s="36"/>
      <c r="Y1622" s="36"/>
      <c r="Z1622" s="36"/>
      <c r="AA1622" s="36"/>
      <c r="AB1622" s="36"/>
      <c r="AC1622" s="36"/>
      <c r="AD1622" s="36"/>
      <c r="AE1622" s="36"/>
      <c r="AR1622" s="193" t="s">
        <v>330</v>
      </c>
      <c r="AT1622" s="193" t="s">
        <v>326</v>
      </c>
      <c r="AU1622" s="193" t="s">
        <v>87</v>
      </c>
      <c r="AY1622" s="19" t="s">
        <v>324</v>
      </c>
      <c r="BE1622" s="194">
        <f>IF(N1622="základní",J1622,0)</f>
        <v>0</v>
      </c>
      <c r="BF1622" s="194">
        <f>IF(N1622="snížená",J1622,0)</f>
        <v>0</v>
      </c>
      <c r="BG1622" s="194">
        <f>IF(N1622="zákl. přenesená",J1622,0)</f>
        <v>0</v>
      </c>
      <c r="BH1622" s="194">
        <f>IF(N1622="sníž. přenesená",J1622,0)</f>
        <v>0</v>
      </c>
      <c r="BI1622" s="194">
        <f>IF(N1622="nulová",J1622,0)</f>
        <v>0</v>
      </c>
      <c r="BJ1622" s="19" t="s">
        <v>84</v>
      </c>
      <c r="BK1622" s="194">
        <f>ROUND(I1622*H1622,2)</f>
        <v>0</v>
      </c>
      <c r="BL1622" s="19" t="s">
        <v>330</v>
      </c>
      <c r="BM1622" s="193" t="s">
        <v>3531</v>
      </c>
    </row>
    <row r="1623" spans="1:65" s="2" customFormat="1" ht="11.25">
      <c r="A1623" s="36"/>
      <c r="B1623" s="37"/>
      <c r="C1623" s="38"/>
      <c r="D1623" s="195" t="s">
        <v>332</v>
      </c>
      <c r="E1623" s="38"/>
      <c r="F1623" s="196" t="s">
        <v>1971</v>
      </c>
      <c r="G1623" s="38"/>
      <c r="H1623" s="38"/>
      <c r="I1623" s="197"/>
      <c r="J1623" s="38"/>
      <c r="K1623" s="38"/>
      <c r="L1623" s="41"/>
      <c r="M1623" s="198"/>
      <c r="N1623" s="199"/>
      <c r="O1623" s="66"/>
      <c r="P1623" s="66"/>
      <c r="Q1623" s="66"/>
      <c r="R1623" s="66"/>
      <c r="S1623" s="66"/>
      <c r="T1623" s="67"/>
      <c r="U1623" s="36"/>
      <c r="V1623" s="36"/>
      <c r="W1623" s="36"/>
      <c r="X1623" s="36"/>
      <c r="Y1623" s="36"/>
      <c r="Z1623" s="36"/>
      <c r="AA1623" s="36"/>
      <c r="AB1623" s="36"/>
      <c r="AC1623" s="36"/>
      <c r="AD1623" s="36"/>
      <c r="AE1623" s="36"/>
      <c r="AT1623" s="19" t="s">
        <v>332</v>
      </c>
      <c r="AU1623" s="19" t="s">
        <v>87</v>
      </c>
    </row>
    <row r="1624" spans="1:65" s="13" customFormat="1" ht="11.25">
      <c r="B1624" s="201"/>
      <c r="C1624" s="202"/>
      <c r="D1624" s="195" t="s">
        <v>336</v>
      </c>
      <c r="E1624" s="203" t="s">
        <v>19</v>
      </c>
      <c r="F1624" s="204" t="s">
        <v>3532</v>
      </c>
      <c r="G1624" s="202"/>
      <c r="H1624" s="205">
        <v>0.26900000000000002</v>
      </c>
      <c r="I1624" s="206"/>
      <c r="J1624" s="202"/>
      <c r="K1624" s="202"/>
      <c r="L1624" s="207"/>
      <c r="M1624" s="208"/>
      <c r="N1624" s="209"/>
      <c r="O1624" s="209"/>
      <c r="P1624" s="209"/>
      <c r="Q1624" s="209"/>
      <c r="R1624" s="209"/>
      <c r="S1624" s="209"/>
      <c r="T1624" s="210"/>
      <c r="AT1624" s="211" t="s">
        <v>336</v>
      </c>
      <c r="AU1624" s="211" t="s">
        <v>87</v>
      </c>
      <c r="AV1624" s="13" t="s">
        <v>87</v>
      </c>
      <c r="AW1624" s="13" t="s">
        <v>37</v>
      </c>
      <c r="AX1624" s="13" t="s">
        <v>76</v>
      </c>
      <c r="AY1624" s="211" t="s">
        <v>324</v>
      </c>
    </row>
    <row r="1625" spans="1:65" s="13" customFormat="1" ht="11.25">
      <c r="B1625" s="201"/>
      <c r="C1625" s="202"/>
      <c r="D1625" s="195" t="s">
        <v>336</v>
      </c>
      <c r="E1625" s="203" t="s">
        <v>19</v>
      </c>
      <c r="F1625" s="204" t="s">
        <v>3533</v>
      </c>
      <c r="G1625" s="202"/>
      <c r="H1625" s="205">
        <v>0.53500000000000003</v>
      </c>
      <c r="I1625" s="206"/>
      <c r="J1625" s="202"/>
      <c r="K1625" s="202"/>
      <c r="L1625" s="207"/>
      <c r="M1625" s="208"/>
      <c r="N1625" s="209"/>
      <c r="O1625" s="209"/>
      <c r="P1625" s="209"/>
      <c r="Q1625" s="209"/>
      <c r="R1625" s="209"/>
      <c r="S1625" s="209"/>
      <c r="T1625" s="210"/>
      <c r="AT1625" s="211" t="s">
        <v>336</v>
      </c>
      <c r="AU1625" s="211" t="s">
        <v>87</v>
      </c>
      <c r="AV1625" s="13" t="s">
        <v>87</v>
      </c>
      <c r="AW1625" s="13" t="s">
        <v>37</v>
      </c>
      <c r="AX1625" s="13" t="s">
        <v>76</v>
      </c>
      <c r="AY1625" s="211" t="s">
        <v>324</v>
      </c>
    </row>
    <row r="1626" spans="1:65" s="14" customFormat="1" ht="11.25">
      <c r="B1626" s="212"/>
      <c r="C1626" s="213"/>
      <c r="D1626" s="195" t="s">
        <v>336</v>
      </c>
      <c r="E1626" s="214" t="s">
        <v>19</v>
      </c>
      <c r="F1626" s="215" t="s">
        <v>349</v>
      </c>
      <c r="G1626" s="213"/>
      <c r="H1626" s="216">
        <v>0.80400000000000005</v>
      </c>
      <c r="I1626" s="217"/>
      <c r="J1626" s="213"/>
      <c r="K1626" s="213"/>
      <c r="L1626" s="218"/>
      <c r="M1626" s="219"/>
      <c r="N1626" s="220"/>
      <c r="O1626" s="220"/>
      <c r="P1626" s="220"/>
      <c r="Q1626" s="220"/>
      <c r="R1626" s="220"/>
      <c r="S1626" s="220"/>
      <c r="T1626" s="221"/>
      <c r="AT1626" s="222" t="s">
        <v>336</v>
      </c>
      <c r="AU1626" s="222" t="s">
        <v>87</v>
      </c>
      <c r="AV1626" s="14" t="s">
        <v>330</v>
      </c>
      <c r="AW1626" s="14" t="s">
        <v>37</v>
      </c>
      <c r="AX1626" s="14" t="s">
        <v>84</v>
      </c>
      <c r="AY1626" s="222" t="s">
        <v>324</v>
      </c>
    </row>
    <row r="1627" spans="1:65" s="2" customFormat="1" ht="14.45" customHeight="1">
      <c r="A1627" s="36"/>
      <c r="B1627" s="37"/>
      <c r="C1627" s="182" t="s">
        <v>1939</v>
      </c>
      <c r="D1627" s="254" t="s">
        <v>326</v>
      </c>
      <c r="E1627" s="183" t="s">
        <v>1982</v>
      </c>
      <c r="F1627" s="184" t="s">
        <v>1983</v>
      </c>
      <c r="G1627" s="185" t="s">
        <v>157</v>
      </c>
      <c r="H1627" s="186">
        <v>133.59800000000001</v>
      </c>
      <c r="I1627" s="187"/>
      <c r="J1627" s="188">
        <f>ROUND(I1627*H1627,2)</f>
        <v>0</v>
      </c>
      <c r="K1627" s="184" t="s">
        <v>19</v>
      </c>
      <c r="L1627" s="41"/>
      <c r="M1627" s="189" t="s">
        <v>19</v>
      </c>
      <c r="N1627" s="190" t="s">
        <v>47</v>
      </c>
      <c r="O1627" s="66"/>
      <c r="P1627" s="191">
        <f>O1627*H1627</f>
        <v>0</v>
      </c>
      <c r="Q1627" s="191">
        <v>0</v>
      </c>
      <c r="R1627" s="191">
        <f>Q1627*H1627</f>
        <v>0</v>
      </c>
      <c r="S1627" s="191">
        <v>0</v>
      </c>
      <c r="T1627" s="192">
        <f>S1627*H1627</f>
        <v>0</v>
      </c>
      <c r="U1627" s="36"/>
      <c r="V1627" s="36"/>
      <c r="W1627" s="36"/>
      <c r="X1627" s="36"/>
      <c r="Y1627" s="36"/>
      <c r="Z1627" s="36"/>
      <c r="AA1627" s="36"/>
      <c r="AB1627" s="36"/>
      <c r="AC1627" s="36"/>
      <c r="AD1627" s="36"/>
      <c r="AE1627" s="36"/>
      <c r="AR1627" s="193" t="s">
        <v>330</v>
      </c>
      <c r="AT1627" s="193" t="s">
        <v>326</v>
      </c>
      <c r="AU1627" s="193" t="s">
        <v>87</v>
      </c>
      <c r="AY1627" s="19" t="s">
        <v>324</v>
      </c>
      <c r="BE1627" s="194">
        <f>IF(N1627="základní",J1627,0)</f>
        <v>0</v>
      </c>
      <c r="BF1627" s="194">
        <f>IF(N1627="snížená",J1627,0)</f>
        <v>0</v>
      </c>
      <c r="BG1627" s="194">
        <f>IF(N1627="zákl. přenesená",J1627,0)</f>
        <v>0</v>
      </c>
      <c r="BH1627" s="194">
        <f>IF(N1627="sníž. přenesená",J1627,0)</f>
        <v>0</v>
      </c>
      <c r="BI1627" s="194">
        <f>IF(N1627="nulová",J1627,0)</f>
        <v>0</v>
      </c>
      <c r="BJ1627" s="19" t="s">
        <v>84</v>
      </c>
      <c r="BK1627" s="194">
        <f>ROUND(I1627*H1627,2)</f>
        <v>0</v>
      </c>
      <c r="BL1627" s="19" t="s">
        <v>330</v>
      </c>
      <c r="BM1627" s="193" t="s">
        <v>3534</v>
      </c>
    </row>
    <row r="1628" spans="1:65" s="2" customFormat="1" ht="11.25">
      <c r="A1628" s="36"/>
      <c r="B1628" s="37"/>
      <c r="C1628" s="38"/>
      <c r="D1628" s="195" t="s">
        <v>332</v>
      </c>
      <c r="E1628" s="38"/>
      <c r="F1628" s="196" t="s">
        <v>1983</v>
      </c>
      <c r="G1628" s="38"/>
      <c r="H1628" s="38"/>
      <c r="I1628" s="197"/>
      <c r="J1628" s="38"/>
      <c r="K1628" s="38"/>
      <c r="L1628" s="41"/>
      <c r="M1628" s="198"/>
      <c r="N1628" s="199"/>
      <c r="O1628" s="66"/>
      <c r="P1628" s="66"/>
      <c r="Q1628" s="66"/>
      <c r="R1628" s="66"/>
      <c r="S1628" s="66"/>
      <c r="T1628" s="67"/>
      <c r="U1628" s="36"/>
      <c r="V1628" s="36"/>
      <c r="W1628" s="36"/>
      <c r="X1628" s="36"/>
      <c r="Y1628" s="36"/>
      <c r="Z1628" s="36"/>
      <c r="AA1628" s="36"/>
      <c r="AB1628" s="36"/>
      <c r="AC1628" s="36"/>
      <c r="AD1628" s="36"/>
      <c r="AE1628" s="36"/>
      <c r="AT1628" s="19" t="s">
        <v>332</v>
      </c>
      <c r="AU1628" s="19" t="s">
        <v>87</v>
      </c>
    </row>
    <row r="1629" spans="1:65" s="13" customFormat="1" ht="11.25">
      <c r="B1629" s="201"/>
      <c r="C1629" s="202"/>
      <c r="D1629" s="195" t="s">
        <v>336</v>
      </c>
      <c r="E1629" s="203" t="s">
        <v>19</v>
      </c>
      <c r="F1629" s="204" t="s">
        <v>3535</v>
      </c>
      <c r="G1629" s="202"/>
      <c r="H1629" s="205">
        <v>133.59800000000001</v>
      </c>
      <c r="I1629" s="206"/>
      <c r="J1629" s="202"/>
      <c r="K1629" s="202"/>
      <c r="L1629" s="207"/>
      <c r="M1629" s="208"/>
      <c r="N1629" s="209"/>
      <c r="O1629" s="209"/>
      <c r="P1629" s="209"/>
      <c r="Q1629" s="209"/>
      <c r="R1629" s="209"/>
      <c r="S1629" s="209"/>
      <c r="T1629" s="210"/>
      <c r="AT1629" s="211" t="s">
        <v>336</v>
      </c>
      <c r="AU1629" s="211" t="s">
        <v>87</v>
      </c>
      <c r="AV1629" s="13" t="s">
        <v>87</v>
      </c>
      <c r="AW1629" s="13" t="s">
        <v>37</v>
      </c>
      <c r="AX1629" s="13" t="s">
        <v>84</v>
      </c>
      <c r="AY1629" s="211" t="s">
        <v>324</v>
      </c>
    </row>
    <row r="1630" spans="1:65" s="2" customFormat="1" ht="24.2" customHeight="1">
      <c r="A1630" s="36"/>
      <c r="B1630" s="37"/>
      <c r="C1630" s="182" t="s">
        <v>1933</v>
      </c>
      <c r="D1630" s="254" t="s">
        <v>326</v>
      </c>
      <c r="E1630" s="183" t="s">
        <v>3536</v>
      </c>
      <c r="F1630" s="184" t="s">
        <v>3537</v>
      </c>
      <c r="G1630" s="185" t="s">
        <v>157</v>
      </c>
      <c r="H1630" s="186">
        <v>82.921000000000006</v>
      </c>
      <c r="I1630" s="187"/>
      <c r="J1630" s="188">
        <f>ROUND(I1630*H1630,2)</f>
        <v>0</v>
      </c>
      <c r="K1630" s="184" t="s">
        <v>19</v>
      </c>
      <c r="L1630" s="41"/>
      <c r="M1630" s="189" t="s">
        <v>19</v>
      </c>
      <c r="N1630" s="190" t="s">
        <v>47</v>
      </c>
      <c r="O1630" s="66"/>
      <c r="P1630" s="191">
        <f>O1630*H1630</f>
        <v>0</v>
      </c>
      <c r="Q1630" s="191">
        <v>0</v>
      </c>
      <c r="R1630" s="191">
        <f>Q1630*H1630</f>
        <v>0</v>
      </c>
      <c r="S1630" s="191">
        <v>0</v>
      </c>
      <c r="T1630" s="192">
        <f>S1630*H1630</f>
        <v>0</v>
      </c>
      <c r="U1630" s="36"/>
      <c r="V1630" s="36"/>
      <c r="W1630" s="36"/>
      <c r="X1630" s="36"/>
      <c r="Y1630" s="36"/>
      <c r="Z1630" s="36"/>
      <c r="AA1630" s="36"/>
      <c r="AB1630" s="36"/>
      <c r="AC1630" s="36"/>
      <c r="AD1630" s="36"/>
      <c r="AE1630" s="36"/>
      <c r="AR1630" s="193" t="s">
        <v>330</v>
      </c>
      <c r="AT1630" s="193" t="s">
        <v>326</v>
      </c>
      <c r="AU1630" s="193" t="s">
        <v>87</v>
      </c>
      <c r="AY1630" s="19" t="s">
        <v>324</v>
      </c>
      <c r="BE1630" s="194">
        <f>IF(N1630="základní",J1630,0)</f>
        <v>0</v>
      </c>
      <c r="BF1630" s="194">
        <f>IF(N1630="snížená",J1630,0)</f>
        <v>0</v>
      </c>
      <c r="BG1630" s="194">
        <f>IF(N1630="zákl. přenesená",J1630,0)</f>
        <v>0</v>
      </c>
      <c r="BH1630" s="194">
        <f>IF(N1630="sníž. přenesená",J1630,0)</f>
        <v>0</v>
      </c>
      <c r="BI1630" s="194">
        <f>IF(N1630="nulová",J1630,0)</f>
        <v>0</v>
      </c>
      <c r="BJ1630" s="19" t="s">
        <v>84</v>
      </c>
      <c r="BK1630" s="194">
        <f>ROUND(I1630*H1630,2)</f>
        <v>0</v>
      </c>
      <c r="BL1630" s="19" t="s">
        <v>330</v>
      </c>
      <c r="BM1630" s="193" t="s">
        <v>3538</v>
      </c>
    </row>
    <row r="1631" spans="1:65" s="2" customFormat="1" ht="11.25">
      <c r="A1631" s="36"/>
      <c r="B1631" s="37"/>
      <c r="C1631" s="38"/>
      <c r="D1631" s="195" t="s">
        <v>332</v>
      </c>
      <c r="E1631" s="38"/>
      <c r="F1631" s="196" t="s">
        <v>3537</v>
      </c>
      <c r="G1631" s="38"/>
      <c r="H1631" s="38"/>
      <c r="I1631" s="197"/>
      <c r="J1631" s="38"/>
      <c r="K1631" s="38"/>
      <c r="L1631" s="41"/>
      <c r="M1631" s="198"/>
      <c r="N1631" s="199"/>
      <c r="O1631" s="66"/>
      <c r="P1631" s="66"/>
      <c r="Q1631" s="66"/>
      <c r="R1631" s="66"/>
      <c r="S1631" s="66"/>
      <c r="T1631" s="67"/>
      <c r="U1631" s="36"/>
      <c r="V1631" s="36"/>
      <c r="W1631" s="36"/>
      <c r="X1631" s="36"/>
      <c r="Y1631" s="36"/>
      <c r="Z1631" s="36"/>
      <c r="AA1631" s="36"/>
      <c r="AB1631" s="36"/>
      <c r="AC1631" s="36"/>
      <c r="AD1631" s="36"/>
      <c r="AE1631" s="36"/>
      <c r="AT1631" s="19" t="s">
        <v>332</v>
      </c>
      <c r="AU1631" s="19" t="s">
        <v>87</v>
      </c>
    </row>
    <row r="1632" spans="1:65" s="2" customFormat="1" ht="68.25">
      <c r="A1632" s="36"/>
      <c r="B1632" s="37"/>
      <c r="C1632" s="38"/>
      <c r="D1632" s="195" t="s">
        <v>334</v>
      </c>
      <c r="E1632" s="38"/>
      <c r="F1632" s="200" t="s">
        <v>3539</v>
      </c>
      <c r="G1632" s="38"/>
      <c r="H1632" s="38"/>
      <c r="I1632" s="197"/>
      <c r="J1632" s="38"/>
      <c r="K1632" s="38"/>
      <c r="L1632" s="41"/>
      <c r="M1632" s="198"/>
      <c r="N1632" s="199"/>
      <c r="O1632" s="66"/>
      <c r="P1632" s="66"/>
      <c r="Q1632" s="66"/>
      <c r="R1632" s="66"/>
      <c r="S1632" s="66"/>
      <c r="T1632" s="67"/>
      <c r="U1632" s="36"/>
      <c r="V1632" s="36"/>
      <c r="W1632" s="36"/>
      <c r="X1632" s="36"/>
      <c r="Y1632" s="36"/>
      <c r="Z1632" s="36"/>
      <c r="AA1632" s="36"/>
      <c r="AB1632" s="36"/>
      <c r="AC1632" s="36"/>
      <c r="AD1632" s="36"/>
      <c r="AE1632" s="36"/>
      <c r="AT1632" s="19" t="s">
        <v>334</v>
      </c>
      <c r="AU1632" s="19" t="s">
        <v>87</v>
      </c>
    </row>
    <row r="1633" spans="1:65" s="13" customFormat="1" ht="11.25">
      <c r="B1633" s="201"/>
      <c r="C1633" s="202"/>
      <c r="D1633" s="195" t="s">
        <v>336</v>
      </c>
      <c r="E1633" s="203" t="s">
        <v>19</v>
      </c>
      <c r="F1633" s="204" t="s">
        <v>3540</v>
      </c>
      <c r="G1633" s="202"/>
      <c r="H1633" s="205">
        <v>82.921000000000006</v>
      </c>
      <c r="I1633" s="206"/>
      <c r="J1633" s="202"/>
      <c r="K1633" s="202"/>
      <c r="L1633" s="207"/>
      <c r="M1633" s="208"/>
      <c r="N1633" s="209"/>
      <c r="O1633" s="209"/>
      <c r="P1633" s="209"/>
      <c r="Q1633" s="209"/>
      <c r="R1633" s="209"/>
      <c r="S1633" s="209"/>
      <c r="T1633" s="210"/>
      <c r="AT1633" s="211" t="s">
        <v>336</v>
      </c>
      <c r="AU1633" s="211" t="s">
        <v>87</v>
      </c>
      <c r="AV1633" s="13" t="s">
        <v>87</v>
      </c>
      <c r="AW1633" s="13" t="s">
        <v>37</v>
      </c>
      <c r="AX1633" s="13" t="s">
        <v>76</v>
      </c>
      <c r="AY1633" s="211" t="s">
        <v>324</v>
      </c>
    </row>
    <row r="1634" spans="1:65" s="14" customFormat="1" ht="11.25">
      <c r="B1634" s="212"/>
      <c r="C1634" s="213"/>
      <c r="D1634" s="195" t="s">
        <v>336</v>
      </c>
      <c r="E1634" s="214" t="s">
        <v>19</v>
      </c>
      <c r="F1634" s="215" t="s">
        <v>349</v>
      </c>
      <c r="G1634" s="213"/>
      <c r="H1634" s="216">
        <v>82.921000000000006</v>
      </c>
      <c r="I1634" s="217"/>
      <c r="J1634" s="213"/>
      <c r="K1634" s="213"/>
      <c r="L1634" s="218"/>
      <c r="M1634" s="219"/>
      <c r="N1634" s="220"/>
      <c r="O1634" s="220"/>
      <c r="P1634" s="220"/>
      <c r="Q1634" s="220"/>
      <c r="R1634" s="220"/>
      <c r="S1634" s="220"/>
      <c r="T1634" s="221"/>
      <c r="AT1634" s="222" t="s">
        <v>336</v>
      </c>
      <c r="AU1634" s="222" t="s">
        <v>87</v>
      </c>
      <c r="AV1634" s="14" t="s">
        <v>330</v>
      </c>
      <c r="AW1634" s="14" t="s">
        <v>37</v>
      </c>
      <c r="AX1634" s="14" t="s">
        <v>84</v>
      </c>
      <c r="AY1634" s="222" t="s">
        <v>324</v>
      </c>
    </row>
    <row r="1635" spans="1:65" s="2" customFormat="1" ht="14.45" customHeight="1">
      <c r="A1635" s="36"/>
      <c r="B1635" s="37"/>
      <c r="C1635" s="182" t="s">
        <v>1948</v>
      </c>
      <c r="D1635" s="182" t="s">
        <v>326</v>
      </c>
      <c r="E1635" s="183" t="s">
        <v>1986</v>
      </c>
      <c r="F1635" s="184" t="s">
        <v>1987</v>
      </c>
      <c r="G1635" s="185" t="s">
        <v>157</v>
      </c>
      <c r="H1635" s="186">
        <v>2368.4119999999998</v>
      </c>
      <c r="I1635" s="187"/>
      <c r="J1635" s="188">
        <f>ROUND(I1635*H1635,2)</f>
        <v>0</v>
      </c>
      <c r="K1635" s="184" t="s">
        <v>329</v>
      </c>
      <c r="L1635" s="41"/>
      <c r="M1635" s="189" t="s">
        <v>19</v>
      </c>
      <c r="N1635" s="190" t="s">
        <v>47</v>
      </c>
      <c r="O1635" s="66"/>
      <c r="P1635" s="191">
        <f>O1635*H1635</f>
        <v>0</v>
      </c>
      <c r="Q1635" s="191">
        <v>0</v>
      </c>
      <c r="R1635" s="191">
        <f>Q1635*H1635</f>
        <v>0</v>
      </c>
      <c r="S1635" s="191">
        <v>0</v>
      </c>
      <c r="T1635" s="192">
        <f>S1635*H1635</f>
        <v>0</v>
      </c>
      <c r="U1635" s="36"/>
      <c r="V1635" s="36"/>
      <c r="W1635" s="36"/>
      <c r="X1635" s="36"/>
      <c r="Y1635" s="36"/>
      <c r="Z1635" s="36"/>
      <c r="AA1635" s="36"/>
      <c r="AB1635" s="36"/>
      <c r="AC1635" s="36"/>
      <c r="AD1635" s="36"/>
      <c r="AE1635" s="36"/>
      <c r="AR1635" s="193" t="s">
        <v>330</v>
      </c>
      <c r="AT1635" s="193" t="s">
        <v>326</v>
      </c>
      <c r="AU1635" s="193" t="s">
        <v>87</v>
      </c>
      <c r="AY1635" s="19" t="s">
        <v>324</v>
      </c>
      <c r="BE1635" s="194">
        <f>IF(N1635="základní",J1635,0)</f>
        <v>0</v>
      </c>
      <c r="BF1635" s="194">
        <f>IF(N1635="snížená",J1635,0)</f>
        <v>0</v>
      </c>
      <c r="BG1635" s="194">
        <f>IF(N1635="zákl. přenesená",J1635,0)</f>
        <v>0</v>
      </c>
      <c r="BH1635" s="194">
        <f>IF(N1635="sníž. přenesená",J1635,0)</f>
        <v>0</v>
      </c>
      <c r="BI1635" s="194">
        <f>IF(N1635="nulová",J1635,0)</f>
        <v>0</v>
      </c>
      <c r="BJ1635" s="19" t="s">
        <v>84</v>
      </c>
      <c r="BK1635" s="194">
        <f>ROUND(I1635*H1635,2)</f>
        <v>0</v>
      </c>
      <c r="BL1635" s="19" t="s">
        <v>330</v>
      </c>
      <c r="BM1635" s="193" t="s">
        <v>3541</v>
      </c>
    </row>
    <row r="1636" spans="1:65" s="2" customFormat="1" ht="19.5">
      <c r="A1636" s="36"/>
      <c r="B1636" s="37"/>
      <c r="C1636" s="38"/>
      <c r="D1636" s="195" t="s">
        <v>332</v>
      </c>
      <c r="E1636" s="38"/>
      <c r="F1636" s="196" t="s">
        <v>1989</v>
      </c>
      <c r="G1636" s="38"/>
      <c r="H1636" s="38"/>
      <c r="I1636" s="197"/>
      <c r="J1636" s="38"/>
      <c r="K1636" s="38"/>
      <c r="L1636" s="41"/>
      <c r="M1636" s="198"/>
      <c r="N1636" s="199"/>
      <c r="O1636" s="66"/>
      <c r="P1636" s="66"/>
      <c r="Q1636" s="66"/>
      <c r="R1636" s="66"/>
      <c r="S1636" s="66"/>
      <c r="T1636" s="67"/>
      <c r="U1636" s="36"/>
      <c r="V1636" s="36"/>
      <c r="W1636" s="36"/>
      <c r="X1636" s="36"/>
      <c r="Y1636" s="36"/>
      <c r="Z1636" s="36"/>
      <c r="AA1636" s="36"/>
      <c r="AB1636" s="36"/>
      <c r="AC1636" s="36"/>
      <c r="AD1636" s="36"/>
      <c r="AE1636" s="36"/>
      <c r="AT1636" s="19" t="s">
        <v>332</v>
      </c>
      <c r="AU1636" s="19" t="s">
        <v>87</v>
      </c>
    </row>
    <row r="1637" spans="1:65" s="2" customFormat="1" ht="68.25">
      <c r="A1637" s="36"/>
      <c r="B1637" s="37"/>
      <c r="C1637" s="38"/>
      <c r="D1637" s="195" t="s">
        <v>334</v>
      </c>
      <c r="E1637" s="38"/>
      <c r="F1637" s="200" t="s">
        <v>1990</v>
      </c>
      <c r="G1637" s="38"/>
      <c r="H1637" s="38"/>
      <c r="I1637" s="197"/>
      <c r="J1637" s="38"/>
      <c r="K1637" s="38"/>
      <c r="L1637" s="41"/>
      <c r="M1637" s="198"/>
      <c r="N1637" s="199"/>
      <c r="O1637" s="66"/>
      <c r="P1637" s="66"/>
      <c r="Q1637" s="66"/>
      <c r="R1637" s="66"/>
      <c r="S1637" s="66"/>
      <c r="T1637" s="67"/>
      <c r="U1637" s="36"/>
      <c r="V1637" s="36"/>
      <c r="W1637" s="36"/>
      <c r="X1637" s="36"/>
      <c r="Y1637" s="36"/>
      <c r="Z1637" s="36"/>
      <c r="AA1637" s="36"/>
      <c r="AB1637" s="36"/>
      <c r="AC1637" s="36"/>
      <c r="AD1637" s="36"/>
      <c r="AE1637" s="36"/>
      <c r="AT1637" s="19" t="s">
        <v>334</v>
      </c>
      <c r="AU1637" s="19" t="s">
        <v>87</v>
      </c>
    </row>
    <row r="1638" spans="1:65" s="13" customFormat="1" ht="11.25">
      <c r="B1638" s="201"/>
      <c r="C1638" s="202"/>
      <c r="D1638" s="195" t="s">
        <v>336</v>
      </c>
      <c r="E1638" s="203" t="s">
        <v>19</v>
      </c>
      <c r="F1638" s="204" t="s">
        <v>3535</v>
      </c>
      <c r="G1638" s="202"/>
      <c r="H1638" s="205">
        <v>133.59800000000001</v>
      </c>
      <c r="I1638" s="206"/>
      <c r="J1638" s="202"/>
      <c r="K1638" s="202"/>
      <c r="L1638" s="207"/>
      <c r="M1638" s="208"/>
      <c r="N1638" s="209"/>
      <c r="O1638" s="209"/>
      <c r="P1638" s="209"/>
      <c r="Q1638" s="209"/>
      <c r="R1638" s="209"/>
      <c r="S1638" s="209"/>
      <c r="T1638" s="210"/>
      <c r="AT1638" s="211" t="s">
        <v>336</v>
      </c>
      <c r="AU1638" s="211" t="s">
        <v>87</v>
      </c>
      <c r="AV1638" s="13" t="s">
        <v>87</v>
      </c>
      <c r="AW1638" s="13" t="s">
        <v>37</v>
      </c>
      <c r="AX1638" s="13" t="s">
        <v>76</v>
      </c>
      <c r="AY1638" s="211" t="s">
        <v>324</v>
      </c>
    </row>
    <row r="1639" spans="1:65" s="13" customFormat="1" ht="11.25">
      <c r="B1639" s="201"/>
      <c r="C1639" s="202"/>
      <c r="D1639" s="195" t="s">
        <v>336</v>
      </c>
      <c r="E1639" s="203" t="s">
        <v>19</v>
      </c>
      <c r="F1639" s="204" t="s">
        <v>3542</v>
      </c>
      <c r="G1639" s="202"/>
      <c r="H1639" s="205">
        <v>13.68</v>
      </c>
      <c r="I1639" s="206"/>
      <c r="J1639" s="202"/>
      <c r="K1639" s="202"/>
      <c r="L1639" s="207"/>
      <c r="M1639" s="208"/>
      <c r="N1639" s="209"/>
      <c r="O1639" s="209"/>
      <c r="P1639" s="209"/>
      <c r="Q1639" s="209"/>
      <c r="R1639" s="209"/>
      <c r="S1639" s="209"/>
      <c r="T1639" s="210"/>
      <c r="AT1639" s="211" t="s">
        <v>336</v>
      </c>
      <c r="AU1639" s="211" t="s">
        <v>87</v>
      </c>
      <c r="AV1639" s="13" t="s">
        <v>87</v>
      </c>
      <c r="AW1639" s="13" t="s">
        <v>37</v>
      </c>
      <c r="AX1639" s="13" t="s">
        <v>76</v>
      </c>
      <c r="AY1639" s="211" t="s">
        <v>324</v>
      </c>
    </row>
    <row r="1640" spans="1:65" s="13" customFormat="1" ht="11.25">
      <c r="B1640" s="201"/>
      <c r="C1640" s="202"/>
      <c r="D1640" s="195" t="s">
        <v>336</v>
      </c>
      <c r="E1640" s="203" t="s">
        <v>19</v>
      </c>
      <c r="F1640" s="204" t="s">
        <v>3543</v>
      </c>
      <c r="G1640" s="202"/>
      <c r="H1640" s="205">
        <v>1259.136</v>
      </c>
      <c r="I1640" s="206"/>
      <c r="J1640" s="202"/>
      <c r="K1640" s="202"/>
      <c r="L1640" s="207"/>
      <c r="M1640" s="208"/>
      <c r="N1640" s="209"/>
      <c r="O1640" s="209"/>
      <c r="P1640" s="209"/>
      <c r="Q1640" s="209"/>
      <c r="R1640" s="209"/>
      <c r="S1640" s="209"/>
      <c r="T1640" s="210"/>
      <c r="AT1640" s="211" t="s">
        <v>336</v>
      </c>
      <c r="AU1640" s="211" t="s">
        <v>87</v>
      </c>
      <c r="AV1640" s="13" t="s">
        <v>87</v>
      </c>
      <c r="AW1640" s="13" t="s">
        <v>37</v>
      </c>
      <c r="AX1640" s="13" t="s">
        <v>76</v>
      </c>
      <c r="AY1640" s="211" t="s">
        <v>324</v>
      </c>
    </row>
    <row r="1641" spans="1:65" s="13" customFormat="1" ht="11.25">
      <c r="B1641" s="201"/>
      <c r="C1641" s="202"/>
      <c r="D1641" s="195" t="s">
        <v>336</v>
      </c>
      <c r="E1641" s="203" t="s">
        <v>19</v>
      </c>
      <c r="F1641" s="204" t="s">
        <v>1991</v>
      </c>
      <c r="G1641" s="202"/>
      <c r="H1641" s="205">
        <v>958.05200000000002</v>
      </c>
      <c r="I1641" s="206"/>
      <c r="J1641" s="202"/>
      <c r="K1641" s="202"/>
      <c r="L1641" s="207"/>
      <c r="M1641" s="208"/>
      <c r="N1641" s="209"/>
      <c r="O1641" s="209"/>
      <c r="P1641" s="209"/>
      <c r="Q1641" s="209"/>
      <c r="R1641" s="209"/>
      <c r="S1641" s="209"/>
      <c r="T1641" s="210"/>
      <c r="AT1641" s="211" t="s">
        <v>336</v>
      </c>
      <c r="AU1641" s="211" t="s">
        <v>87</v>
      </c>
      <c r="AV1641" s="13" t="s">
        <v>87</v>
      </c>
      <c r="AW1641" s="13" t="s">
        <v>37</v>
      </c>
      <c r="AX1641" s="13" t="s">
        <v>76</v>
      </c>
      <c r="AY1641" s="211" t="s">
        <v>324</v>
      </c>
    </row>
    <row r="1642" spans="1:65" s="13" customFormat="1" ht="11.25">
      <c r="B1642" s="201"/>
      <c r="C1642" s="202"/>
      <c r="D1642" s="195" t="s">
        <v>336</v>
      </c>
      <c r="E1642" s="203" t="s">
        <v>19</v>
      </c>
      <c r="F1642" s="204" t="s">
        <v>3544</v>
      </c>
      <c r="G1642" s="202"/>
      <c r="H1642" s="205">
        <v>0.26900000000000002</v>
      </c>
      <c r="I1642" s="206"/>
      <c r="J1642" s="202"/>
      <c r="K1642" s="202"/>
      <c r="L1642" s="207"/>
      <c r="M1642" s="208"/>
      <c r="N1642" s="209"/>
      <c r="O1642" s="209"/>
      <c r="P1642" s="209"/>
      <c r="Q1642" s="209"/>
      <c r="R1642" s="209"/>
      <c r="S1642" s="209"/>
      <c r="T1642" s="210"/>
      <c r="AT1642" s="211" t="s">
        <v>336</v>
      </c>
      <c r="AU1642" s="211" t="s">
        <v>87</v>
      </c>
      <c r="AV1642" s="13" t="s">
        <v>87</v>
      </c>
      <c r="AW1642" s="13" t="s">
        <v>37</v>
      </c>
      <c r="AX1642" s="13" t="s">
        <v>76</v>
      </c>
      <c r="AY1642" s="211" t="s">
        <v>324</v>
      </c>
    </row>
    <row r="1643" spans="1:65" s="13" customFormat="1" ht="11.25">
      <c r="B1643" s="201"/>
      <c r="C1643" s="202"/>
      <c r="D1643" s="195" t="s">
        <v>336</v>
      </c>
      <c r="E1643" s="203" t="s">
        <v>19</v>
      </c>
      <c r="F1643" s="204" t="s">
        <v>3545</v>
      </c>
      <c r="G1643" s="202"/>
      <c r="H1643" s="205">
        <v>0.53500000000000003</v>
      </c>
      <c r="I1643" s="206"/>
      <c r="J1643" s="202"/>
      <c r="K1643" s="202"/>
      <c r="L1643" s="207"/>
      <c r="M1643" s="208"/>
      <c r="N1643" s="209"/>
      <c r="O1643" s="209"/>
      <c r="P1643" s="209"/>
      <c r="Q1643" s="209"/>
      <c r="R1643" s="209"/>
      <c r="S1643" s="209"/>
      <c r="T1643" s="210"/>
      <c r="AT1643" s="211" t="s">
        <v>336</v>
      </c>
      <c r="AU1643" s="211" t="s">
        <v>87</v>
      </c>
      <c r="AV1643" s="13" t="s">
        <v>87</v>
      </c>
      <c r="AW1643" s="13" t="s">
        <v>37</v>
      </c>
      <c r="AX1643" s="13" t="s">
        <v>76</v>
      </c>
      <c r="AY1643" s="211" t="s">
        <v>324</v>
      </c>
    </row>
    <row r="1644" spans="1:65" s="13" customFormat="1" ht="11.25">
      <c r="B1644" s="201"/>
      <c r="C1644" s="202"/>
      <c r="D1644" s="195" t="s">
        <v>336</v>
      </c>
      <c r="E1644" s="203" t="s">
        <v>19</v>
      </c>
      <c r="F1644" s="204" t="s">
        <v>3546</v>
      </c>
      <c r="G1644" s="202"/>
      <c r="H1644" s="205">
        <v>1.861</v>
      </c>
      <c r="I1644" s="206"/>
      <c r="J1644" s="202"/>
      <c r="K1644" s="202"/>
      <c r="L1644" s="207"/>
      <c r="M1644" s="208"/>
      <c r="N1644" s="209"/>
      <c r="O1644" s="209"/>
      <c r="P1644" s="209"/>
      <c r="Q1644" s="209"/>
      <c r="R1644" s="209"/>
      <c r="S1644" s="209"/>
      <c r="T1644" s="210"/>
      <c r="AT1644" s="211" t="s">
        <v>336</v>
      </c>
      <c r="AU1644" s="211" t="s">
        <v>87</v>
      </c>
      <c r="AV1644" s="13" t="s">
        <v>87</v>
      </c>
      <c r="AW1644" s="13" t="s">
        <v>37</v>
      </c>
      <c r="AX1644" s="13" t="s">
        <v>76</v>
      </c>
      <c r="AY1644" s="211" t="s">
        <v>324</v>
      </c>
    </row>
    <row r="1645" spans="1:65" s="13" customFormat="1" ht="11.25">
      <c r="B1645" s="201"/>
      <c r="C1645" s="202"/>
      <c r="D1645" s="195" t="s">
        <v>336</v>
      </c>
      <c r="E1645" s="203" t="s">
        <v>19</v>
      </c>
      <c r="F1645" s="204" t="s">
        <v>3547</v>
      </c>
      <c r="G1645" s="202"/>
      <c r="H1645" s="205">
        <v>1.2809999999999999</v>
      </c>
      <c r="I1645" s="206"/>
      <c r="J1645" s="202"/>
      <c r="K1645" s="202"/>
      <c r="L1645" s="207"/>
      <c r="M1645" s="208"/>
      <c r="N1645" s="209"/>
      <c r="O1645" s="209"/>
      <c r="P1645" s="209"/>
      <c r="Q1645" s="209"/>
      <c r="R1645" s="209"/>
      <c r="S1645" s="209"/>
      <c r="T1645" s="210"/>
      <c r="AT1645" s="211" t="s">
        <v>336</v>
      </c>
      <c r="AU1645" s="211" t="s">
        <v>87</v>
      </c>
      <c r="AV1645" s="13" t="s">
        <v>87</v>
      </c>
      <c r="AW1645" s="13" t="s">
        <v>37</v>
      </c>
      <c r="AX1645" s="13" t="s">
        <v>76</v>
      </c>
      <c r="AY1645" s="211" t="s">
        <v>324</v>
      </c>
    </row>
    <row r="1646" spans="1:65" s="14" customFormat="1" ht="11.25">
      <c r="B1646" s="212"/>
      <c r="C1646" s="213"/>
      <c r="D1646" s="195" t="s">
        <v>336</v>
      </c>
      <c r="E1646" s="214" t="s">
        <v>19</v>
      </c>
      <c r="F1646" s="215" t="s">
        <v>349</v>
      </c>
      <c r="G1646" s="213"/>
      <c r="H1646" s="216">
        <v>2368.4119999999998</v>
      </c>
      <c r="I1646" s="217"/>
      <c r="J1646" s="213"/>
      <c r="K1646" s="213"/>
      <c r="L1646" s="218"/>
      <c r="M1646" s="219"/>
      <c r="N1646" s="220"/>
      <c r="O1646" s="220"/>
      <c r="P1646" s="220"/>
      <c r="Q1646" s="220"/>
      <c r="R1646" s="220"/>
      <c r="S1646" s="220"/>
      <c r="T1646" s="221"/>
      <c r="AT1646" s="222" t="s">
        <v>336</v>
      </c>
      <c r="AU1646" s="222" t="s">
        <v>87</v>
      </c>
      <c r="AV1646" s="14" t="s">
        <v>330</v>
      </c>
      <c r="AW1646" s="14" t="s">
        <v>37</v>
      </c>
      <c r="AX1646" s="14" t="s">
        <v>84</v>
      </c>
      <c r="AY1646" s="222" t="s">
        <v>324</v>
      </c>
    </row>
    <row r="1647" spans="1:65" s="2" customFormat="1" ht="14.45" customHeight="1">
      <c r="A1647" s="36"/>
      <c r="B1647" s="37"/>
      <c r="C1647" s="182" t="s">
        <v>1956</v>
      </c>
      <c r="D1647" s="182" t="s">
        <v>326</v>
      </c>
      <c r="E1647" s="183" t="s">
        <v>1993</v>
      </c>
      <c r="F1647" s="184" t="s">
        <v>1994</v>
      </c>
      <c r="G1647" s="185" t="s">
        <v>157</v>
      </c>
      <c r="H1647" s="186">
        <v>2452.4050000000002</v>
      </c>
      <c r="I1647" s="187"/>
      <c r="J1647" s="188">
        <f>ROUND(I1647*H1647,2)</f>
        <v>0</v>
      </c>
      <c r="K1647" s="184" t="s">
        <v>329</v>
      </c>
      <c r="L1647" s="41"/>
      <c r="M1647" s="189" t="s">
        <v>19</v>
      </c>
      <c r="N1647" s="190" t="s">
        <v>47</v>
      </c>
      <c r="O1647" s="66"/>
      <c r="P1647" s="191">
        <f>O1647*H1647</f>
        <v>0</v>
      </c>
      <c r="Q1647" s="191">
        <v>0</v>
      </c>
      <c r="R1647" s="191">
        <f>Q1647*H1647</f>
        <v>0</v>
      </c>
      <c r="S1647" s="191">
        <v>0</v>
      </c>
      <c r="T1647" s="192">
        <f>S1647*H1647</f>
        <v>0</v>
      </c>
      <c r="U1647" s="36"/>
      <c r="V1647" s="36"/>
      <c r="W1647" s="36"/>
      <c r="X1647" s="36"/>
      <c r="Y1647" s="36"/>
      <c r="Z1647" s="36"/>
      <c r="AA1647" s="36"/>
      <c r="AB1647" s="36"/>
      <c r="AC1647" s="36"/>
      <c r="AD1647" s="36"/>
      <c r="AE1647" s="36"/>
      <c r="AR1647" s="193" t="s">
        <v>330</v>
      </c>
      <c r="AT1647" s="193" t="s">
        <v>326</v>
      </c>
      <c r="AU1647" s="193" t="s">
        <v>87</v>
      </c>
      <c r="AY1647" s="19" t="s">
        <v>324</v>
      </c>
      <c r="BE1647" s="194">
        <f>IF(N1647="základní",J1647,0)</f>
        <v>0</v>
      </c>
      <c r="BF1647" s="194">
        <f>IF(N1647="snížená",J1647,0)</f>
        <v>0</v>
      </c>
      <c r="BG1647" s="194">
        <f>IF(N1647="zákl. přenesená",J1647,0)</f>
        <v>0</v>
      </c>
      <c r="BH1647" s="194">
        <f>IF(N1647="sníž. přenesená",J1647,0)</f>
        <v>0</v>
      </c>
      <c r="BI1647" s="194">
        <f>IF(N1647="nulová",J1647,0)</f>
        <v>0</v>
      </c>
      <c r="BJ1647" s="19" t="s">
        <v>84</v>
      </c>
      <c r="BK1647" s="194">
        <f>ROUND(I1647*H1647,2)</f>
        <v>0</v>
      </c>
      <c r="BL1647" s="19" t="s">
        <v>330</v>
      </c>
      <c r="BM1647" s="193" t="s">
        <v>3548</v>
      </c>
    </row>
    <row r="1648" spans="1:65" s="2" customFormat="1" ht="11.25">
      <c r="A1648" s="36"/>
      <c r="B1648" s="37"/>
      <c r="C1648" s="38"/>
      <c r="D1648" s="195" t="s">
        <v>332</v>
      </c>
      <c r="E1648" s="38"/>
      <c r="F1648" s="196" t="s">
        <v>1996</v>
      </c>
      <c r="G1648" s="38"/>
      <c r="H1648" s="38"/>
      <c r="I1648" s="197"/>
      <c r="J1648" s="38"/>
      <c r="K1648" s="38"/>
      <c r="L1648" s="41"/>
      <c r="M1648" s="198"/>
      <c r="N1648" s="199"/>
      <c r="O1648" s="66"/>
      <c r="P1648" s="66"/>
      <c r="Q1648" s="66"/>
      <c r="R1648" s="66"/>
      <c r="S1648" s="66"/>
      <c r="T1648" s="67"/>
      <c r="U1648" s="36"/>
      <c r="V1648" s="36"/>
      <c r="W1648" s="36"/>
      <c r="X1648" s="36"/>
      <c r="Y1648" s="36"/>
      <c r="Z1648" s="36"/>
      <c r="AA1648" s="36"/>
      <c r="AB1648" s="36"/>
      <c r="AC1648" s="36"/>
      <c r="AD1648" s="36"/>
      <c r="AE1648" s="36"/>
      <c r="AT1648" s="19" t="s">
        <v>332</v>
      </c>
      <c r="AU1648" s="19" t="s">
        <v>87</v>
      </c>
    </row>
    <row r="1649" spans="1:65" s="2" customFormat="1" ht="175.5">
      <c r="A1649" s="36"/>
      <c r="B1649" s="37"/>
      <c r="C1649" s="38"/>
      <c r="D1649" s="195" t="s">
        <v>334</v>
      </c>
      <c r="E1649" s="38"/>
      <c r="F1649" s="200" t="s">
        <v>1997</v>
      </c>
      <c r="G1649" s="38"/>
      <c r="H1649" s="38"/>
      <c r="I1649" s="197"/>
      <c r="J1649" s="38"/>
      <c r="K1649" s="38"/>
      <c r="L1649" s="41"/>
      <c r="M1649" s="198"/>
      <c r="N1649" s="199"/>
      <c r="O1649" s="66"/>
      <c r="P1649" s="66"/>
      <c r="Q1649" s="66"/>
      <c r="R1649" s="66"/>
      <c r="S1649" s="66"/>
      <c r="T1649" s="67"/>
      <c r="U1649" s="36"/>
      <c r="V1649" s="36"/>
      <c r="W1649" s="36"/>
      <c r="X1649" s="36"/>
      <c r="Y1649" s="36"/>
      <c r="Z1649" s="36"/>
      <c r="AA1649" s="36"/>
      <c r="AB1649" s="36"/>
      <c r="AC1649" s="36"/>
      <c r="AD1649" s="36"/>
      <c r="AE1649" s="36"/>
      <c r="AT1649" s="19" t="s">
        <v>334</v>
      </c>
      <c r="AU1649" s="19" t="s">
        <v>87</v>
      </c>
    </row>
    <row r="1650" spans="1:65" s="13" customFormat="1" ht="11.25">
      <c r="B1650" s="201"/>
      <c r="C1650" s="202"/>
      <c r="D1650" s="195" t="s">
        <v>336</v>
      </c>
      <c r="E1650" s="203" t="s">
        <v>19</v>
      </c>
      <c r="F1650" s="204" t="s">
        <v>3549</v>
      </c>
      <c r="G1650" s="202"/>
      <c r="H1650" s="205">
        <v>133.59800000000001</v>
      </c>
      <c r="I1650" s="206"/>
      <c r="J1650" s="202"/>
      <c r="K1650" s="202"/>
      <c r="L1650" s="207"/>
      <c r="M1650" s="208"/>
      <c r="N1650" s="209"/>
      <c r="O1650" s="209"/>
      <c r="P1650" s="209"/>
      <c r="Q1650" s="209"/>
      <c r="R1650" s="209"/>
      <c r="S1650" s="209"/>
      <c r="T1650" s="210"/>
      <c r="AT1650" s="211" t="s">
        <v>336</v>
      </c>
      <c r="AU1650" s="211" t="s">
        <v>87</v>
      </c>
      <c r="AV1650" s="13" t="s">
        <v>87</v>
      </c>
      <c r="AW1650" s="13" t="s">
        <v>37</v>
      </c>
      <c r="AX1650" s="13" t="s">
        <v>76</v>
      </c>
      <c r="AY1650" s="211" t="s">
        <v>324</v>
      </c>
    </row>
    <row r="1651" spans="1:65" s="13" customFormat="1" ht="11.25">
      <c r="B1651" s="201"/>
      <c r="C1651" s="202"/>
      <c r="D1651" s="195" t="s">
        <v>336</v>
      </c>
      <c r="E1651" s="203" t="s">
        <v>19</v>
      </c>
      <c r="F1651" s="204" t="s">
        <v>1999</v>
      </c>
      <c r="G1651" s="202"/>
      <c r="H1651" s="205">
        <v>13.68</v>
      </c>
      <c r="I1651" s="206"/>
      <c r="J1651" s="202"/>
      <c r="K1651" s="202"/>
      <c r="L1651" s="207"/>
      <c r="M1651" s="208"/>
      <c r="N1651" s="209"/>
      <c r="O1651" s="209"/>
      <c r="P1651" s="209"/>
      <c r="Q1651" s="209"/>
      <c r="R1651" s="209"/>
      <c r="S1651" s="209"/>
      <c r="T1651" s="210"/>
      <c r="AT1651" s="211" t="s">
        <v>336</v>
      </c>
      <c r="AU1651" s="211" t="s">
        <v>87</v>
      </c>
      <c r="AV1651" s="13" t="s">
        <v>87</v>
      </c>
      <c r="AW1651" s="13" t="s">
        <v>37</v>
      </c>
      <c r="AX1651" s="13" t="s">
        <v>76</v>
      </c>
      <c r="AY1651" s="211" t="s">
        <v>324</v>
      </c>
    </row>
    <row r="1652" spans="1:65" s="13" customFormat="1" ht="11.25">
      <c r="B1652" s="201"/>
      <c r="C1652" s="202"/>
      <c r="D1652" s="195" t="s">
        <v>336</v>
      </c>
      <c r="E1652" s="203" t="s">
        <v>19</v>
      </c>
      <c r="F1652" s="204" t="s">
        <v>3550</v>
      </c>
      <c r="G1652" s="202"/>
      <c r="H1652" s="205">
        <v>1259.136</v>
      </c>
      <c r="I1652" s="206"/>
      <c r="J1652" s="202"/>
      <c r="K1652" s="202"/>
      <c r="L1652" s="207"/>
      <c r="M1652" s="208"/>
      <c r="N1652" s="209"/>
      <c r="O1652" s="209"/>
      <c r="P1652" s="209"/>
      <c r="Q1652" s="209"/>
      <c r="R1652" s="209"/>
      <c r="S1652" s="209"/>
      <c r="T1652" s="210"/>
      <c r="AT1652" s="211" t="s">
        <v>336</v>
      </c>
      <c r="AU1652" s="211" t="s">
        <v>87</v>
      </c>
      <c r="AV1652" s="13" t="s">
        <v>87</v>
      </c>
      <c r="AW1652" s="13" t="s">
        <v>37</v>
      </c>
      <c r="AX1652" s="13" t="s">
        <v>76</v>
      </c>
      <c r="AY1652" s="211" t="s">
        <v>324</v>
      </c>
    </row>
    <row r="1653" spans="1:65" s="13" customFormat="1" ht="11.25">
      <c r="B1653" s="201"/>
      <c r="C1653" s="202"/>
      <c r="D1653" s="195" t="s">
        <v>336</v>
      </c>
      <c r="E1653" s="203" t="s">
        <v>19</v>
      </c>
      <c r="F1653" s="204" t="s">
        <v>1998</v>
      </c>
      <c r="G1653" s="202"/>
      <c r="H1653" s="205">
        <v>958.05200000000002</v>
      </c>
      <c r="I1653" s="206"/>
      <c r="J1653" s="202"/>
      <c r="K1653" s="202"/>
      <c r="L1653" s="207"/>
      <c r="M1653" s="208"/>
      <c r="N1653" s="209"/>
      <c r="O1653" s="209"/>
      <c r="P1653" s="209"/>
      <c r="Q1653" s="209"/>
      <c r="R1653" s="209"/>
      <c r="S1653" s="209"/>
      <c r="T1653" s="210"/>
      <c r="AT1653" s="211" t="s">
        <v>336</v>
      </c>
      <c r="AU1653" s="211" t="s">
        <v>87</v>
      </c>
      <c r="AV1653" s="13" t="s">
        <v>87</v>
      </c>
      <c r="AW1653" s="13" t="s">
        <v>37</v>
      </c>
      <c r="AX1653" s="13" t="s">
        <v>76</v>
      </c>
      <c r="AY1653" s="211" t="s">
        <v>324</v>
      </c>
    </row>
    <row r="1654" spans="1:65" s="13" customFormat="1" ht="11.25">
      <c r="B1654" s="201"/>
      <c r="C1654" s="202"/>
      <c r="D1654" s="195" t="s">
        <v>336</v>
      </c>
      <c r="E1654" s="203" t="s">
        <v>19</v>
      </c>
      <c r="F1654" s="204" t="s">
        <v>3551</v>
      </c>
      <c r="G1654" s="202"/>
      <c r="H1654" s="205">
        <v>0.64800000000000002</v>
      </c>
      <c r="I1654" s="206"/>
      <c r="J1654" s="202"/>
      <c r="K1654" s="202"/>
      <c r="L1654" s="207"/>
      <c r="M1654" s="208"/>
      <c r="N1654" s="209"/>
      <c r="O1654" s="209"/>
      <c r="P1654" s="209"/>
      <c r="Q1654" s="209"/>
      <c r="R1654" s="209"/>
      <c r="S1654" s="209"/>
      <c r="T1654" s="210"/>
      <c r="AT1654" s="211" t="s">
        <v>336</v>
      </c>
      <c r="AU1654" s="211" t="s">
        <v>87</v>
      </c>
      <c r="AV1654" s="13" t="s">
        <v>87</v>
      </c>
      <c r="AW1654" s="13" t="s">
        <v>37</v>
      </c>
      <c r="AX1654" s="13" t="s">
        <v>76</v>
      </c>
      <c r="AY1654" s="211" t="s">
        <v>324</v>
      </c>
    </row>
    <row r="1655" spans="1:65" s="13" customFormat="1" ht="11.25">
      <c r="B1655" s="201"/>
      <c r="C1655" s="202"/>
      <c r="D1655" s="195" t="s">
        <v>336</v>
      </c>
      <c r="E1655" s="203" t="s">
        <v>19</v>
      </c>
      <c r="F1655" s="204" t="s">
        <v>3552</v>
      </c>
      <c r="G1655" s="202"/>
      <c r="H1655" s="205">
        <v>82.921000000000006</v>
      </c>
      <c r="I1655" s="206"/>
      <c r="J1655" s="202"/>
      <c r="K1655" s="202"/>
      <c r="L1655" s="207"/>
      <c r="M1655" s="208"/>
      <c r="N1655" s="209"/>
      <c r="O1655" s="209"/>
      <c r="P1655" s="209"/>
      <c r="Q1655" s="209"/>
      <c r="R1655" s="209"/>
      <c r="S1655" s="209"/>
      <c r="T1655" s="210"/>
      <c r="AT1655" s="211" t="s">
        <v>336</v>
      </c>
      <c r="AU1655" s="211" t="s">
        <v>87</v>
      </c>
      <c r="AV1655" s="13" t="s">
        <v>87</v>
      </c>
      <c r="AW1655" s="13" t="s">
        <v>37</v>
      </c>
      <c r="AX1655" s="13" t="s">
        <v>76</v>
      </c>
      <c r="AY1655" s="211" t="s">
        <v>324</v>
      </c>
    </row>
    <row r="1656" spans="1:65" s="13" customFormat="1" ht="11.25">
      <c r="B1656" s="201"/>
      <c r="C1656" s="202"/>
      <c r="D1656" s="195" t="s">
        <v>336</v>
      </c>
      <c r="E1656" s="203" t="s">
        <v>19</v>
      </c>
      <c r="F1656" s="204" t="s">
        <v>3544</v>
      </c>
      <c r="G1656" s="202"/>
      <c r="H1656" s="205">
        <v>0.26900000000000002</v>
      </c>
      <c r="I1656" s="206"/>
      <c r="J1656" s="202"/>
      <c r="K1656" s="202"/>
      <c r="L1656" s="207"/>
      <c r="M1656" s="208"/>
      <c r="N1656" s="209"/>
      <c r="O1656" s="209"/>
      <c r="P1656" s="209"/>
      <c r="Q1656" s="209"/>
      <c r="R1656" s="209"/>
      <c r="S1656" s="209"/>
      <c r="T1656" s="210"/>
      <c r="AT1656" s="211" t="s">
        <v>336</v>
      </c>
      <c r="AU1656" s="211" t="s">
        <v>87</v>
      </c>
      <c r="AV1656" s="13" t="s">
        <v>87</v>
      </c>
      <c r="AW1656" s="13" t="s">
        <v>37</v>
      </c>
      <c r="AX1656" s="13" t="s">
        <v>76</v>
      </c>
      <c r="AY1656" s="211" t="s">
        <v>324</v>
      </c>
    </row>
    <row r="1657" spans="1:65" s="13" customFormat="1" ht="11.25">
      <c r="B1657" s="201"/>
      <c r="C1657" s="202"/>
      <c r="D1657" s="195" t="s">
        <v>336</v>
      </c>
      <c r="E1657" s="203" t="s">
        <v>19</v>
      </c>
      <c r="F1657" s="204" t="s">
        <v>3545</v>
      </c>
      <c r="G1657" s="202"/>
      <c r="H1657" s="205">
        <v>0.53500000000000003</v>
      </c>
      <c r="I1657" s="206"/>
      <c r="J1657" s="202"/>
      <c r="K1657" s="202"/>
      <c r="L1657" s="207"/>
      <c r="M1657" s="208"/>
      <c r="N1657" s="209"/>
      <c r="O1657" s="209"/>
      <c r="P1657" s="209"/>
      <c r="Q1657" s="209"/>
      <c r="R1657" s="209"/>
      <c r="S1657" s="209"/>
      <c r="T1657" s="210"/>
      <c r="AT1657" s="211" t="s">
        <v>336</v>
      </c>
      <c r="AU1657" s="211" t="s">
        <v>87</v>
      </c>
      <c r="AV1657" s="13" t="s">
        <v>87</v>
      </c>
      <c r="AW1657" s="13" t="s">
        <v>37</v>
      </c>
      <c r="AX1657" s="13" t="s">
        <v>76</v>
      </c>
      <c r="AY1657" s="211" t="s">
        <v>324</v>
      </c>
    </row>
    <row r="1658" spans="1:65" s="13" customFormat="1" ht="11.25">
      <c r="B1658" s="201"/>
      <c r="C1658" s="202"/>
      <c r="D1658" s="195" t="s">
        <v>336</v>
      </c>
      <c r="E1658" s="203" t="s">
        <v>19</v>
      </c>
      <c r="F1658" s="204" t="s">
        <v>3546</v>
      </c>
      <c r="G1658" s="202"/>
      <c r="H1658" s="205">
        <v>1.861</v>
      </c>
      <c r="I1658" s="206"/>
      <c r="J1658" s="202"/>
      <c r="K1658" s="202"/>
      <c r="L1658" s="207"/>
      <c r="M1658" s="208"/>
      <c r="N1658" s="209"/>
      <c r="O1658" s="209"/>
      <c r="P1658" s="209"/>
      <c r="Q1658" s="209"/>
      <c r="R1658" s="209"/>
      <c r="S1658" s="209"/>
      <c r="T1658" s="210"/>
      <c r="AT1658" s="211" t="s">
        <v>336</v>
      </c>
      <c r="AU1658" s="211" t="s">
        <v>87</v>
      </c>
      <c r="AV1658" s="13" t="s">
        <v>87</v>
      </c>
      <c r="AW1658" s="13" t="s">
        <v>37</v>
      </c>
      <c r="AX1658" s="13" t="s">
        <v>76</v>
      </c>
      <c r="AY1658" s="211" t="s">
        <v>324</v>
      </c>
    </row>
    <row r="1659" spans="1:65" s="13" customFormat="1" ht="11.25">
      <c r="B1659" s="201"/>
      <c r="C1659" s="202"/>
      <c r="D1659" s="195" t="s">
        <v>336</v>
      </c>
      <c r="E1659" s="203" t="s">
        <v>19</v>
      </c>
      <c r="F1659" s="204" t="s">
        <v>3553</v>
      </c>
      <c r="G1659" s="202"/>
      <c r="H1659" s="205">
        <v>0.42399999999999999</v>
      </c>
      <c r="I1659" s="206"/>
      <c r="J1659" s="202"/>
      <c r="K1659" s="202"/>
      <c r="L1659" s="207"/>
      <c r="M1659" s="208"/>
      <c r="N1659" s="209"/>
      <c r="O1659" s="209"/>
      <c r="P1659" s="209"/>
      <c r="Q1659" s="209"/>
      <c r="R1659" s="209"/>
      <c r="S1659" s="209"/>
      <c r="T1659" s="210"/>
      <c r="AT1659" s="211" t="s">
        <v>336</v>
      </c>
      <c r="AU1659" s="211" t="s">
        <v>87</v>
      </c>
      <c r="AV1659" s="13" t="s">
        <v>87</v>
      </c>
      <c r="AW1659" s="13" t="s">
        <v>37</v>
      </c>
      <c r="AX1659" s="13" t="s">
        <v>76</v>
      </c>
      <c r="AY1659" s="211" t="s">
        <v>324</v>
      </c>
    </row>
    <row r="1660" spans="1:65" s="13" customFormat="1" ht="11.25">
      <c r="B1660" s="201"/>
      <c r="C1660" s="202"/>
      <c r="D1660" s="195" t="s">
        <v>336</v>
      </c>
      <c r="E1660" s="203" t="s">
        <v>19</v>
      </c>
      <c r="F1660" s="204" t="s">
        <v>3547</v>
      </c>
      <c r="G1660" s="202"/>
      <c r="H1660" s="205">
        <v>1.2809999999999999</v>
      </c>
      <c r="I1660" s="206"/>
      <c r="J1660" s="202"/>
      <c r="K1660" s="202"/>
      <c r="L1660" s="207"/>
      <c r="M1660" s="208"/>
      <c r="N1660" s="209"/>
      <c r="O1660" s="209"/>
      <c r="P1660" s="209"/>
      <c r="Q1660" s="209"/>
      <c r="R1660" s="209"/>
      <c r="S1660" s="209"/>
      <c r="T1660" s="210"/>
      <c r="AT1660" s="211" t="s">
        <v>336</v>
      </c>
      <c r="AU1660" s="211" t="s">
        <v>87</v>
      </c>
      <c r="AV1660" s="13" t="s">
        <v>87</v>
      </c>
      <c r="AW1660" s="13" t="s">
        <v>37</v>
      </c>
      <c r="AX1660" s="13" t="s">
        <v>76</v>
      </c>
      <c r="AY1660" s="211" t="s">
        <v>324</v>
      </c>
    </row>
    <row r="1661" spans="1:65" s="14" customFormat="1" ht="11.25">
      <c r="B1661" s="212"/>
      <c r="C1661" s="213"/>
      <c r="D1661" s="195" t="s">
        <v>336</v>
      </c>
      <c r="E1661" s="214" t="s">
        <v>19</v>
      </c>
      <c r="F1661" s="215" t="s">
        <v>349</v>
      </c>
      <c r="G1661" s="213"/>
      <c r="H1661" s="216">
        <v>2452.4050000000002</v>
      </c>
      <c r="I1661" s="217"/>
      <c r="J1661" s="213"/>
      <c r="K1661" s="213"/>
      <c r="L1661" s="218"/>
      <c r="M1661" s="219"/>
      <c r="N1661" s="220"/>
      <c r="O1661" s="220"/>
      <c r="P1661" s="220"/>
      <c r="Q1661" s="220"/>
      <c r="R1661" s="220"/>
      <c r="S1661" s="220"/>
      <c r="T1661" s="221"/>
      <c r="AT1661" s="222" t="s">
        <v>336</v>
      </c>
      <c r="AU1661" s="222" t="s">
        <v>87</v>
      </c>
      <c r="AV1661" s="14" t="s">
        <v>330</v>
      </c>
      <c r="AW1661" s="14" t="s">
        <v>37</v>
      </c>
      <c r="AX1661" s="14" t="s">
        <v>84</v>
      </c>
      <c r="AY1661" s="222" t="s">
        <v>324</v>
      </c>
    </row>
    <row r="1662" spans="1:65" s="2" customFormat="1" ht="14.45" customHeight="1">
      <c r="A1662" s="36"/>
      <c r="B1662" s="37"/>
      <c r="C1662" s="182" t="s">
        <v>1963</v>
      </c>
      <c r="D1662" s="182" t="s">
        <v>326</v>
      </c>
      <c r="E1662" s="183" t="s">
        <v>2001</v>
      </c>
      <c r="F1662" s="184" t="s">
        <v>2002</v>
      </c>
      <c r="G1662" s="185" t="s">
        <v>157</v>
      </c>
      <c r="H1662" s="186">
        <v>9778.5869999999995</v>
      </c>
      <c r="I1662" s="187"/>
      <c r="J1662" s="188">
        <f>ROUND(I1662*H1662,2)</f>
        <v>0</v>
      </c>
      <c r="K1662" s="184" t="s">
        <v>329</v>
      </c>
      <c r="L1662" s="41"/>
      <c r="M1662" s="189" t="s">
        <v>19</v>
      </c>
      <c r="N1662" s="190" t="s">
        <v>47</v>
      </c>
      <c r="O1662" s="66"/>
      <c r="P1662" s="191">
        <f>O1662*H1662</f>
        <v>0</v>
      </c>
      <c r="Q1662" s="191">
        <v>0</v>
      </c>
      <c r="R1662" s="191">
        <f>Q1662*H1662</f>
        <v>0</v>
      </c>
      <c r="S1662" s="191">
        <v>0</v>
      </c>
      <c r="T1662" s="192">
        <f>S1662*H1662</f>
        <v>0</v>
      </c>
      <c r="U1662" s="36"/>
      <c r="V1662" s="36"/>
      <c r="W1662" s="36"/>
      <c r="X1662" s="36"/>
      <c r="Y1662" s="36"/>
      <c r="Z1662" s="36"/>
      <c r="AA1662" s="36"/>
      <c r="AB1662" s="36"/>
      <c r="AC1662" s="36"/>
      <c r="AD1662" s="36"/>
      <c r="AE1662" s="36"/>
      <c r="AR1662" s="193" t="s">
        <v>330</v>
      </c>
      <c r="AT1662" s="193" t="s">
        <v>326</v>
      </c>
      <c r="AU1662" s="193" t="s">
        <v>87</v>
      </c>
      <c r="AY1662" s="19" t="s">
        <v>324</v>
      </c>
      <c r="BE1662" s="194">
        <f>IF(N1662="základní",J1662,0)</f>
        <v>0</v>
      </c>
      <c r="BF1662" s="194">
        <f>IF(N1662="snížená",J1662,0)</f>
        <v>0</v>
      </c>
      <c r="BG1662" s="194">
        <f>IF(N1662="zákl. přenesená",J1662,0)</f>
        <v>0</v>
      </c>
      <c r="BH1662" s="194">
        <f>IF(N1662="sníž. přenesená",J1662,0)</f>
        <v>0</v>
      </c>
      <c r="BI1662" s="194">
        <f>IF(N1662="nulová",J1662,0)</f>
        <v>0</v>
      </c>
      <c r="BJ1662" s="19" t="s">
        <v>84</v>
      </c>
      <c r="BK1662" s="194">
        <f>ROUND(I1662*H1662,2)</f>
        <v>0</v>
      </c>
      <c r="BL1662" s="19" t="s">
        <v>330</v>
      </c>
      <c r="BM1662" s="193" t="s">
        <v>3554</v>
      </c>
    </row>
    <row r="1663" spans="1:65" s="2" customFormat="1" ht="19.5">
      <c r="A1663" s="36"/>
      <c r="B1663" s="37"/>
      <c r="C1663" s="38"/>
      <c r="D1663" s="195" t="s">
        <v>332</v>
      </c>
      <c r="E1663" s="38"/>
      <c r="F1663" s="196" t="s">
        <v>2004</v>
      </c>
      <c r="G1663" s="38"/>
      <c r="H1663" s="38"/>
      <c r="I1663" s="197"/>
      <c r="J1663" s="38"/>
      <c r="K1663" s="38"/>
      <c r="L1663" s="41"/>
      <c r="M1663" s="198"/>
      <c r="N1663" s="199"/>
      <c r="O1663" s="66"/>
      <c r="P1663" s="66"/>
      <c r="Q1663" s="66"/>
      <c r="R1663" s="66"/>
      <c r="S1663" s="66"/>
      <c r="T1663" s="67"/>
      <c r="U1663" s="36"/>
      <c r="V1663" s="36"/>
      <c r="W1663" s="36"/>
      <c r="X1663" s="36"/>
      <c r="Y1663" s="36"/>
      <c r="Z1663" s="36"/>
      <c r="AA1663" s="36"/>
      <c r="AB1663" s="36"/>
      <c r="AC1663" s="36"/>
      <c r="AD1663" s="36"/>
      <c r="AE1663" s="36"/>
      <c r="AT1663" s="19" t="s">
        <v>332</v>
      </c>
      <c r="AU1663" s="19" t="s">
        <v>87</v>
      </c>
    </row>
    <row r="1664" spans="1:65" s="2" customFormat="1" ht="175.5">
      <c r="A1664" s="36"/>
      <c r="B1664" s="37"/>
      <c r="C1664" s="38"/>
      <c r="D1664" s="195" t="s">
        <v>334</v>
      </c>
      <c r="E1664" s="38"/>
      <c r="F1664" s="200" t="s">
        <v>1997</v>
      </c>
      <c r="G1664" s="38"/>
      <c r="H1664" s="38"/>
      <c r="I1664" s="197"/>
      <c r="J1664" s="38"/>
      <c r="K1664" s="38"/>
      <c r="L1664" s="41"/>
      <c r="M1664" s="198"/>
      <c r="N1664" s="199"/>
      <c r="O1664" s="66"/>
      <c r="P1664" s="66"/>
      <c r="Q1664" s="66"/>
      <c r="R1664" s="66"/>
      <c r="S1664" s="66"/>
      <c r="T1664" s="67"/>
      <c r="U1664" s="36"/>
      <c r="V1664" s="36"/>
      <c r="W1664" s="36"/>
      <c r="X1664" s="36"/>
      <c r="Y1664" s="36"/>
      <c r="Z1664" s="36"/>
      <c r="AA1664" s="36"/>
      <c r="AB1664" s="36"/>
      <c r="AC1664" s="36"/>
      <c r="AD1664" s="36"/>
      <c r="AE1664" s="36"/>
      <c r="AT1664" s="19" t="s">
        <v>334</v>
      </c>
      <c r="AU1664" s="19" t="s">
        <v>87</v>
      </c>
    </row>
    <row r="1665" spans="1:65" s="13" customFormat="1" ht="11.25">
      <c r="B1665" s="201"/>
      <c r="C1665" s="202"/>
      <c r="D1665" s="195" t="s">
        <v>336</v>
      </c>
      <c r="E1665" s="203" t="s">
        <v>19</v>
      </c>
      <c r="F1665" s="204" t="s">
        <v>3555</v>
      </c>
      <c r="G1665" s="202"/>
      <c r="H1665" s="205">
        <v>3206.346</v>
      </c>
      <c r="I1665" s="206"/>
      <c r="J1665" s="202"/>
      <c r="K1665" s="202"/>
      <c r="L1665" s="207"/>
      <c r="M1665" s="208"/>
      <c r="N1665" s="209"/>
      <c r="O1665" s="209"/>
      <c r="P1665" s="209"/>
      <c r="Q1665" s="209"/>
      <c r="R1665" s="209"/>
      <c r="S1665" s="209"/>
      <c r="T1665" s="210"/>
      <c r="AT1665" s="211" t="s">
        <v>336</v>
      </c>
      <c r="AU1665" s="211" t="s">
        <v>87</v>
      </c>
      <c r="AV1665" s="13" t="s">
        <v>87</v>
      </c>
      <c r="AW1665" s="13" t="s">
        <v>37</v>
      </c>
      <c r="AX1665" s="13" t="s">
        <v>76</v>
      </c>
      <c r="AY1665" s="211" t="s">
        <v>324</v>
      </c>
    </row>
    <row r="1666" spans="1:65" s="13" customFormat="1" ht="11.25">
      <c r="B1666" s="201"/>
      <c r="C1666" s="202"/>
      <c r="D1666" s="195" t="s">
        <v>336</v>
      </c>
      <c r="E1666" s="203" t="s">
        <v>19</v>
      </c>
      <c r="F1666" s="204" t="s">
        <v>2006</v>
      </c>
      <c r="G1666" s="202"/>
      <c r="H1666" s="205">
        <v>27.359000000000002</v>
      </c>
      <c r="I1666" s="206"/>
      <c r="J1666" s="202"/>
      <c r="K1666" s="202"/>
      <c r="L1666" s="207"/>
      <c r="M1666" s="208"/>
      <c r="N1666" s="209"/>
      <c r="O1666" s="209"/>
      <c r="P1666" s="209"/>
      <c r="Q1666" s="209"/>
      <c r="R1666" s="209"/>
      <c r="S1666" s="209"/>
      <c r="T1666" s="210"/>
      <c r="AT1666" s="211" t="s">
        <v>336</v>
      </c>
      <c r="AU1666" s="211" t="s">
        <v>87</v>
      </c>
      <c r="AV1666" s="13" t="s">
        <v>87</v>
      </c>
      <c r="AW1666" s="13" t="s">
        <v>37</v>
      </c>
      <c r="AX1666" s="13" t="s">
        <v>76</v>
      </c>
      <c r="AY1666" s="211" t="s">
        <v>324</v>
      </c>
    </row>
    <row r="1667" spans="1:65" s="13" customFormat="1" ht="11.25">
      <c r="B1667" s="201"/>
      <c r="C1667" s="202"/>
      <c r="D1667" s="195" t="s">
        <v>336</v>
      </c>
      <c r="E1667" s="203" t="s">
        <v>19</v>
      </c>
      <c r="F1667" s="204" t="s">
        <v>3556</v>
      </c>
      <c r="G1667" s="202"/>
      <c r="H1667" s="205">
        <v>2518.2710000000002</v>
      </c>
      <c r="I1667" s="206"/>
      <c r="J1667" s="202"/>
      <c r="K1667" s="202"/>
      <c r="L1667" s="207"/>
      <c r="M1667" s="208"/>
      <c r="N1667" s="209"/>
      <c r="O1667" s="209"/>
      <c r="P1667" s="209"/>
      <c r="Q1667" s="209"/>
      <c r="R1667" s="209"/>
      <c r="S1667" s="209"/>
      <c r="T1667" s="210"/>
      <c r="AT1667" s="211" t="s">
        <v>336</v>
      </c>
      <c r="AU1667" s="211" t="s">
        <v>87</v>
      </c>
      <c r="AV1667" s="13" t="s">
        <v>87</v>
      </c>
      <c r="AW1667" s="13" t="s">
        <v>37</v>
      </c>
      <c r="AX1667" s="13" t="s">
        <v>76</v>
      </c>
      <c r="AY1667" s="211" t="s">
        <v>324</v>
      </c>
    </row>
    <row r="1668" spans="1:65" s="13" customFormat="1" ht="11.25">
      <c r="B1668" s="201"/>
      <c r="C1668" s="202"/>
      <c r="D1668" s="195" t="s">
        <v>336</v>
      </c>
      <c r="E1668" s="203" t="s">
        <v>19</v>
      </c>
      <c r="F1668" s="204" t="s">
        <v>2005</v>
      </c>
      <c r="G1668" s="202"/>
      <c r="H1668" s="205">
        <v>1916.104</v>
      </c>
      <c r="I1668" s="206"/>
      <c r="J1668" s="202"/>
      <c r="K1668" s="202"/>
      <c r="L1668" s="207"/>
      <c r="M1668" s="208"/>
      <c r="N1668" s="209"/>
      <c r="O1668" s="209"/>
      <c r="P1668" s="209"/>
      <c r="Q1668" s="209"/>
      <c r="R1668" s="209"/>
      <c r="S1668" s="209"/>
      <c r="T1668" s="210"/>
      <c r="AT1668" s="211" t="s">
        <v>336</v>
      </c>
      <c r="AU1668" s="211" t="s">
        <v>87</v>
      </c>
      <c r="AV1668" s="13" t="s">
        <v>87</v>
      </c>
      <c r="AW1668" s="13" t="s">
        <v>37</v>
      </c>
      <c r="AX1668" s="13" t="s">
        <v>76</v>
      </c>
      <c r="AY1668" s="211" t="s">
        <v>324</v>
      </c>
    </row>
    <row r="1669" spans="1:65" s="13" customFormat="1" ht="11.25">
      <c r="B1669" s="201"/>
      <c r="C1669" s="202"/>
      <c r="D1669" s="195" t="s">
        <v>336</v>
      </c>
      <c r="E1669" s="203" t="s">
        <v>19</v>
      </c>
      <c r="F1669" s="204" t="s">
        <v>3557</v>
      </c>
      <c r="G1669" s="202"/>
      <c r="H1669" s="205">
        <v>15.552</v>
      </c>
      <c r="I1669" s="206"/>
      <c r="J1669" s="202"/>
      <c r="K1669" s="202"/>
      <c r="L1669" s="207"/>
      <c r="M1669" s="208"/>
      <c r="N1669" s="209"/>
      <c r="O1669" s="209"/>
      <c r="P1669" s="209"/>
      <c r="Q1669" s="209"/>
      <c r="R1669" s="209"/>
      <c r="S1669" s="209"/>
      <c r="T1669" s="210"/>
      <c r="AT1669" s="211" t="s">
        <v>336</v>
      </c>
      <c r="AU1669" s="211" t="s">
        <v>87</v>
      </c>
      <c r="AV1669" s="13" t="s">
        <v>87</v>
      </c>
      <c r="AW1669" s="13" t="s">
        <v>37</v>
      </c>
      <c r="AX1669" s="13" t="s">
        <v>76</v>
      </c>
      <c r="AY1669" s="211" t="s">
        <v>324</v>
      </c>
    </row>
    <row r="1670" spans="1:65" s="13" customFormat="1" ht="11.25">
      <c r="B1670" s="201"/>
      <c r="C1670" s="202"/>
      <c r="D1670" s="195" t="s">
        <v>336</v>
      </c>
      <c r="E1670" s="203" t="s">
        <v>19</v>
      </c>
      <c r="F1670" s="204" t="s">
        <v>3558</v>
      </c>
      <c r="G1670" s="202"/>
      <c r="H1670" s="205">
        <v>1990.098</v>
      </c>
      <c r="I1670" s="206"/>
      <c r="J1670" s="202"/>
      <c r="K1670" s="202"/>
      <c r="L1670" s="207"/>
      <c r="M1670" s="208"/>
      <c r="N1670" s="209"/>
      <c r="O1670" s="209"/>
      <c r="P1670" s="209"/>
      <c r="Q1670" s="209"/>
      <c r="R1670" s="209"/>
      <c r="S1670" s="209"/>
      <c r="T1670" s="210"/>
      <c r="AT1670" s="211" t="s">
        <v>336</v>
      </c>
      <c r="AU1670" s="211" t="s">
        <v>87</v>
      </c>
      <c r="AV1670" s="13" t="s">
        <v>87</v>
      </c>
      <c r="AW1670" s="13" t="s">
        <v>37</v>
      </c>
      <c r="AX1670" s="13" t="s">
        <v>76</v>
      </c>
      <c r="AY1670" s="211" t="s">
        <v>324</v>
      </c>
    </row>
    <row r="1671" spans="1:65" s="13" customFormat="1" ht="11.25">
      <c r="B1671" s="201"/>
      <c r="C1671" s="202"/>
      <c r="D1671" s="195" t="s">
        <v>336</v>
      </c>
      <c r="E1671" s="203" t="s">
        <v>19</v>
      </c>
      <c r="F1671" s="204" t="s">
        <v>3559</v>
      </c>
      <c r="G1671" s="202"/>
      <c r="H1671" s="205">
        <v>6.4580000000000002</v>
      </c>
      <c r="I1671" s="206"/>
      <c r="J1671" s="202"/>
      <c r="K1671" s="202"/>
      <c r="L1671" s="207"/>
      <c r="M1671" s="208"/>
      <c r="N1671" s="209"/>
      <c r="O1671" s="209"/>
      <c r="P1671" s="209"/>
      <c r="Q1671" s="209"/>
      <c r="R1671" s="209"/>
      <c r="S1671" s="209"/>
      <c r="T1671" s="210"/>
      <c r="AT1671" s="211" t="s">
        <v>336</v>
      </c>
      <c r="AU1671" s="211" t="s">
        <v>87</v>
      </c>
      <c r="AV1671" s="13" t="s">
        <v>87</v>
      </c>
      <c r="AW1671" s="13" t="s">
        <v>37</v>
      </c>
      <c r="AX1671" s="13" t="s">
        <v>76</v>
      </c>
      <c r="AY1671" s="211" t="s">
        <v>324</v>
      </c>
    </row>
    <row r="1672" spans="1:65" s="13" customFormat="1" ht="11.25">
      <c r="B1672" s="201"/>
      <c r="C1672" s="202"/>
      <c r="D1672" s="195" t="s">
        <v>336</v>
      </c>
      <c r="E1672" s="203" t="s">
        <v>19</v>
      </c>
      <c r="F1672" s="204" t="s">
        <v>3560</v>
      </c>
      <c r="G1672" s="202"/>
      <c r="H1672" s="205">
        <v>12.834</v>
      </c>
      <c r="I1672" s="206"/>
      <c r="J1672" s="202"/>
      <c r="K1672" s="202"/>
      <c r="L1672" s="207"/>
      <c r="M1672" s="208"/>
      <c r="N1672" s="209"/>
      <c r="O1672" s="209"/>
      <c r="P1672" s="209"/>
      <c r="Q1672" s="209"/>
      <c r="R1672" s="209"/>
      <c r="S1672" s="209"/>
      <c r="T1672" s="210"/>
      <c r="AT1672" s="211" t="s">
        <v>336</v>
      </c>
      <c r="AU1672" s="211" t="s">
        <v>87</v>
      </c>
      <c r="AV1672" s="13" t="s">
        <v>87</v>
      </c>
      <c r="AW1672" s="13" t="s">
        <v>37</v>
      </c>
      <c r="AX1672" s="13" t="s">
        <v>76</v>
      </c>
      <c r="AY1672" s="211" t="s">
        <v>324</v>
      </c>
    </row>
    <row r="1673" spans="1:65" s="13" customFormat="1" ht="11.25">
      <c r="B1673" s="201"/>
      <c r="C1673" s="202"/>
      <c r="D1673" s="195" t="s">
        <v>336</v>
      </c>
      <c r="E1673" s="203" t="s">
        <v>19</v>
      </c>
      <c r="F1673" s="204" t="s">
        <v>3561</v>
      </c>
      <c r="G1673" s="202"/>
      <c r="H1673" s="205">
        <v>44.656999999999996</v>
      </c>
      <c r="I1673" s="206"/>
      <c r="J1673" s="202"/>
      <c r="K1673" s="202"/>
      <c r="L1673" s="207"/>
      <c r="M1673" s="208"/>
      <c r="N1673" s="209"/>
      <c r="O1673" s="209"/>
      <c r="P1673" s="209"/>
      <c r="Q1673" s="209"/>
      <c r="R1673" s="209"/>
      <c r="S1673" s="209"/>
      <c r="T1673" s="210"/>
      <c r="AT1673" s="211" t="s">
        <v>336</v>
      </c>
      <c r="AU1673" s="211" t="s">
        <v>87</v>
      </c>
      <c r="AV1673" s="13" t="s">
        <v>87</v>
      </c>
      <c r="AW1673" s="13" t="s">
        <v>37</v>
      </c>
      <c r="AX1673" s="13" t="s">
        <v>76</v>
      </c>
      <c r="AY1673" s="211" t="s">
        <v>324</v>
      </c>
    </row>
    <row r="1674" spans="1:65" s="13" customFormat="1" ht="11.25">
      <c r="B1674" s="201"/>
      <c r="C1674" s="202"/>
      <c r="D1674" s="195" t="s">
        <v>336</v>
      </c>
      <c r="E1674" s="203" t="s">
        <v>19</v>
      </c>
      <c r="F1674" s="204" t="s">
        <v>3562</v>
      </c>
      <c r="G1674" s="202"/>
      <c r="H1674" s="205">
        <v>10.164</v>
      </c>
      <c r="I1674" s="206"/>
      <c r="J1674" s="202"/>
      <c r="K1674" s="202"/>
      <c r="L1674" s="207"/>
      <c r="M1674" s="208"/>
      <c r="N1674" s="209"/>
      <c r="O1674" s="209"/>
      <c r="P1674" s="209"/>
      <c r="Q1674" s="209"/>
      <c r="R1674" s="209"/>
      <c r="S1674" s="209"/>
      <c r="T1674" s="210"/>
      <c r="AT1674" s="211" t="s">
        <v>336</v>
      </c>
      <c r="AU1674" s="211" t="s">
        <v>87</v>
      </c>
      <c r="AV1674" s="13" t="s">
        <v>87</v>
      </c>
      <c r="AW1674" s="13" t="s">
        <v>37</v>
      </c>
      <c r="AX1674" s="13" t="s">
        <v>76</v>
      </c>
      <c r="AY1674" s="211" t="s">
        <v>324</v>
      </c>
    </row>
    <row r="1675" spans="1:65" s="13" customFormat="1" ht="11.25">
      <c r="B1675" s="201"/>
      <c r="C1675" s="202"/>
      <c r="D1675" s="195" t="s">
        <v>336</v>
      </c>
      <c r="E1675" s="203" t="s">
        <v>19</v>
      </c>
      <c r="F1675" s="204" t="s">
        <v>3563</v>
      </c>
      <c r="G1675" s="202"/>
      <c r="H1675" s="205">
        <v>30.744</v>
      </c>
      <c r="I1675" s="206"/>
      <c r="J1675" s="202"/>
      <c r="K1675" s="202"/>
      <c r="L1675" s="207"/>
      <c r="M1675" s="208"/>
      <c r="N1675" s="209"/>
      <c r="O1675" s="209"/>
      <c r="P1675" s="209"/>
      <c r="Q1675" s="209"/>
      <c r="R1675" s="209"/>
      <c r="S1675" s="209"/>
      <c r="T1675" s="210"/>
      <c r="AT1675" s="211" t="s">
        <v>336</v>
      </c>
      <c r="AU1675" s="211" t="s">
        <v>87</v>
      </c>
      <c r="AV1675" s="13" t="s">
        <v>87</v>
      </c>
      <c r="AW1675" s="13" t="s">
        <v>37</v>
      </c>
      <c r="AX1675" s="13" t="s">
        <v>76</v>
      </c>
      <c r="AY1675" s="211" t="s">
        <v>324</v>
      </c>
    </row>
    <row r="1676" spans="1:65" s="14" customFormat="1" ht="11.25">
      <c r="B1676" s="212"/>
      <c r="C1676" s="213"/>
      <c r="D1676" s="195" t="s">
        <v>336</v>
      </c>
      <c r="E1676" s="214" t="s">
        <v>19</v>
      </c>
      <c r="F1676" s="215" t="s">
        <v>349</v>
      </c>
      <c r="G1676" s="213"/>
      <c r="H1676" s="216">
        <v>9778.5869999999995</v>
      </c>
      <c r="I1676" s="217"/>
      <c r="J1676" s="213"/>
      <c r="K1676" s="213"/>
      <c r="L1676" s="218"/>
      <c r="M1676" s="219"/>
      <c r="N1676" s="220"/>
      <c r="O1676" s="220"/>
      <c r="P1676" s="220"/>
      <c r="Q1676" s="220"/>
      <c r="R1676" s="220"/>
      <c r="S1676" s="220"/>
      <c r="T1676" s="221"/>
      <c r="AT1676" s="222" t="s">
        <v>336</v>
      </c>
      <c r="AU1676" s="222" t="s">
        <v>87</v>
      </c>
      <c r="AV1676" s="14" t="s">
        <v>330</v>
      </c>
      <c r="AW1676" s="14" t="s">
        <v>37</v>
      </c>
      <c r="AX1676" s="14" t="s">
        <v>84</v>
      </c>
      <c r="AY1676" s="222" t="s">
        <v>324</v>
      </c>
    </row>
    <row r="1677" spans="1:65" s="2" customFormat="1" ht="14.45" customHeight="1">
      <c r="A1677" s="36"/>
      <c r="B1677" s="37"/>
      <c r="C1677" s="182" t="s">
        <v>1969</v>
      </c>
      <c r="D1677" s="182" t="s">
        <v>326</v>
      </c>
      <c r="E1677" s="183" t="s">
        <v>3564</v>
      </c>
      <c r="F1677" s="184" t="s">
        <v>3565</v>
      </c>
      <c r="G1677" s="185" t="s">
        <v>267</v>
      </c>
      <c r="H1677" s="186">
        <v>-3789.7139999999999</v>
      </c>
      <c r="I1677" s="187"/>
      <c r="J1677" s="188">
        <f>ROUND(I1677*H1677,2)</f>
        <v>0</v>
      </c>
      <c r="K1677" s="184" t="s">
        <v>19</v>
      </c>
      <c r="L1677" s="41"/>
      <c r="M1677" s="189" t="s">
        <v>19</v>
      </c>
      <c r="N1677" s="190" t="s">
        <v>47</v>
      </c>
      <c r="O1677" s="66"/>
      <c r="P1677" s="191">
        <f>O1677*H1677</f>
        <v>0</v>
      </c>
      <c r="Q1677" s="191">
        <v>0</v>
      </c>
      <c r="R1677" s="191">
        <f>Q1677*H1677</f>
        <v>0</v>
      </c>
      <c r="S1677" s="191">
        <v>0</v>
      </c>
      <c r="T1677" s="192">
        <f>S1677*H1677</f>
        <v>0</v>
      </c>
      <c r="U1677" s="36"/>
      <c r="V1677" s="36"/>
      <c r="W1677" s="36"/>
      <c r="X1677" s="36"/>
      <c r="Y1677" s="36"/>
      <c r="Z1677" s="36"/>
      <c r="AA1677" s="36"/>
      <c r="AB1677" s="36"/>
      <c r="AC1677" s="36"/>
      <c r="AD1677" s="36"/>
      <c r="AE1677" s="36"/>
      <c r="AR1677" s="193" t="s">
        <v>330</v>
      </c>
      <c r="AT1677" s="193" t="s">
        <v>326</v>
      </c>
      <c r="AU1677" s="193" t="s">
        <v>87</v>
      </c>
      <c r="AY1677" s="19" t="s">
        <v>324</v>
      </c>
      <c r="BE1677" s="194">
        <f>IF(N1677="základní",J1677,0)</f>
        <v>0</v>
      </c>
      <c r="BF1677" s="194">
        <f>IF(N1677="snížená",J1677,0)</f>
        <v>0</v>
      </c>
      <c r="BG1677" s="194">
        <f>IF(N1677="zákl. přenesená",J1677,0)</f>
        <v>0</v>
      </c>
      <c r="BH1677" s="194">
        <f>IF(N1677="sníž. přenesená",J1677,0)</f>
        <v>0</v>
      </c>
      <c r="BI1677" s="194">
        <f>IF(N1677="nulová",J1677,0)</f>
        <v>0</v>
      </c>
      <c r="BJ1677" s="19" t="s">
        <v>84</v>
      </c>
      <c r="BK1677" s="194">
        <f>ROUND(I1677*H1677,2)</f>
        <v>0</v>
      </c>
      <c r="BL1677" s="19" t="s">
        <v>330</v>
      </c>
      <c r="BM1677" s="193" t="s">
        <v>3566</v>
      </c>
    </row>
    <row r="1678" spans="1:65" s="2" customFormat="1" ht="11.25">
      <c r="A1678" s="36"/>
      <c r="B1678" s="37"/>
      <c r="C1678" s="38"/>
      <c r="D1678" s="195" t="s">
        <v>332</v>
      </c>
      <c r="E1678" s="38"/>
      <c r="F1678" s="196" t="s">
        <v>3565</v>
      </c>
      <c r="G1678" s="38"/>
      <c r="H1678" s="38"/>
      <c r="I1678" s="197"/>
      <c r="J1678" s="38"/>
      <c r="K1678" s="38"/>
      <c r="L1678" s="41"/>
      <c r="M1678" s="198"/>
      <c r="N1678" s="199"/>
      <c r="O1678" s="66"/>
      <c r="P1678" s="66"/>
      <c r="Q1678" s="66"/>
      <c r="R1678" s="66"/>
      <c r="S1678" s="66"/>
      <c r="T1678" s="67"/>
      <c r="U1678" s="36"/>
      <c r="V1678" s="36"/>
      <c r="W1678" s="36"/>
      <c r="X1678" s="36"/>
      <c r="Y1678" s="36"/>
      <c r="Z1678" s="36"/>
      <c r="AA1678" s="36"/>
      <c r="AB1678" s="36"/>
      <c r="AC1678" s="36"/>
      <c r="AD1678" s="36"/>
      <c r="AE1678" s="36"/>
      <c r="AT1678" s="19" t="s">
        <v>332</v>
      </c>
      <c r="AU1678" s="19" t="s">
        <v>87</v>
      </c>
    </row>
    <row r="1679" spans="1:65" s="13" customFormat="1" ht="11.25">
      <c r="B1679" s="201"/>
      <c r="C1679" s="202"/>
      <c r="D1679" s="195" t="s">
        <v>336</v>
      </c>
      <c r="E1679" s="203" t="s">
        <v>19</v>
      </c>
      <c r="F1679" s="204" t="s">
        <v>3567</v>
      </c>
      <c r="G1679" s="202"/>
      <c r="H1679" s="205">
        <v>-648</v>
      </c>
      <c r="I1679" s="206"/>
      <c r="J1679" s="202"/>
      <c r="K1679" s="202"/>
      <c r="L1679" s="207"/>
      <c r="M1679" s="208"/>
      <c r="N1679" s="209"/>
      <c r="O1679" s="209"/>
      <c r="P1679" s="209"/>
      <c r="Q1679" s="209"/>
      <c r="R1679" s="209"/>
      <c r="S1679" s="209"/>
      <c r="T1679" s="210"/>
      <c r="AT1679" s="211" t="s">
        <v>336</v>
      </c>
      <c r="AU1679" s="211" t="s">
        <v>87</v>
      </c>
      <c r="AV1679" s="13" t="s">
        <v>87</v>
      </c>
      <c r="AW1679" s="13" t="s">
        <v>37</v>
      </c>
      <c r="AX1679" s="13" t="s">
        <v>76</v>
      </c>
      <c r="AY1679" s="211" t="s">
        <v>324</v>
      </c>
    </row>
    <row r="1680" spans="1:65" s="13" customFormat="1" ht="11.25">
      <c r="B1680" s="201"/>
      <c r="C1680" s="202"/>
      <c r="D1680" s="195" t="s">
        <v>336</v>
      </c>
      <c r="E1680" s="203" t="s">
        <v>19</v>
      </c>
      <c r="F1680" s="204" t="s">
        <v>3568</v>
      </c>
      <c r="G1680" s="202"/>
      <c r="H1680" s="205">
        <v>-1860.7139999999999</v>
      </c>
      <c r="I1680" s="206"/>
      <c r="J1680" s="202"/>
      <c r="K1680" s="202"/>
      <c r="L1680" s="207"/>
      <c r="M1680" s="208"/>
      <c r="N1680" s="209"/>
      <c r="O1680" s="209"/>
      <c r="P1680" s="209"/>
      <c r="Q1680" s="209"/>
      <c r="R1680" s="209"/>
      <c r="S1680" s="209"/>
      <c r="T1680" s="210"/>
      <c r="AT1680" s="211" t="s">
        <v>336</v>
      </c>
      <c r="AU1680" s="211" t="s">
        <v>87</v>
      </c>
      <c r="AV1680" s="13" t="s">
        <v>87</v>
      </c>
      <c r="AW1680" s="13" t="s">
        <v>37</v>
      </c>
      <c r="AX1680" s="13" t="s">
        <v>76</v>
      </c>
      <c r="AY1680" s="211" t="s">
        <v>324</v>
      </c>
    </row>
    <row r="1681" spans="1:65" s="13" customFormat="1" ht="11.25">
      <c r="B1681" s="201"/>
      <c r="C1681" s="202"/>
      <c r="D1681" s="195" t="s">
        <v>336</v>
      </c>
      <c r="E1681" s="203" t="s">
        <v>19</v>
      </c>
      <c r="F1681" s="204" t="s">
        <v>3569</v>
      </c>
      <c r="G1681" s="202"/>
      <c r="H1681" s="205">
        <v>-1281</v>
      </c>
      <c r="I1681" s="206"/>
      <c r="J1681" s="202"/>
      <c r="K1681" s="202"/>
      <c r="L1681" s="207"/>
      <c r="M1681" s="208"/>
      <c r="N1681" s="209"/>
      <c r="O1681" s="209"/>
      <c r="P1681" s="209"/>
      <c r="Q1681" s="209"/>
      <c r="R1681" s="209"/>
      <c r="S1681" s="209"/>
      <c r="T1681" s="210"/>
      <c r="AT1681" s="211" t="s">
        <v>336</v>
      </c>
      <c r="AU1681" s="211" t="s">
        <v>87</v>
      </c>
      <c r="AV1681" s="13" t="s">
        <v>87</v>
      </c>
      <c r="AW1681" s="13" t="s">
        <v>37</v>
      </c>
      <c r="AX1681" s="13" t="s">
        <v>76</v>
      </c>
      <c r="AY1681" s="211" t="s">
        <v>324</v>
      </c>
    </row>
    <row r="1682" spans="1:65" s="14" customFormat="1" ht="11.25">
      <c r="B1682" s="212"/>
      <c r="C1682" s="213"/>
      <c r="D1682" s="195" t="s">
        <v>336</v>
      </c>
      <c r="E1682" s="214" t="s">
        <v>19</v>
      </c>
      <c r="F1682" s="215" t="s">
        <v>349</v>
      </c>
      <c r="G1682" s="213"/>
      <c r="H1682" s="216">
        <v>-3789.7139999999999</v>
      </c>
      <c r="I1682" s="217"/>
      <c r="J1682" s="213"/>
      <c r="K1682" s="213"/>
      <c r="L1682" s="218"/>
      <c r="M1682" s="219"/>
      <c r="N1682" s="220"/>
      <c r="O1682" s="220"/>
      <c r="P1682" s="220"/>
      <c r="Q1682" s="220"/>
      <c r="R1682" s="220"/>
      <c r="S1682" s="220"/>
      <c r="T1682" s="221"/>
      <c r="AT1682" s="222" t="s">
        <v>336</v>
      </c>
      <c r="AU1682" s="222" t="s">
        <v>87</v>
      </c>
      <c r="AV1682" s="14" t="s">
        <v>330</v>
      </c>
      <c r="AW1682" s="14" t="s">
        <v>37</v>
      </c>
      <c r="AX1682" s="14" t="s">
        <v>84</v>
      </c>
      <c r="AY1682" s="222" t="s">
        <v>324</v>
      </c>
    </row>
    <row r="1683" spans="1:65" s="2" customFormat="1" ht="14.45" customHeight="1">
      <c r="A1683" s="36"/>
      <c r="B1683" s="37"/>
      <c r="C1683" s="182" t="s">
        <v>1973</v>
      </c>
      <c r="D1683" s="182" t="s">
        <v>326</v>
      </c>
      <c r="E1683" s="183" t="s">
        <v>2008</v>
      </c>
      <c r="F1683" s="184" t="s">
        <v>2009</v>
      </c>
      <c r="G1683" s="185" t="s">
        <v>157</v>
      </c>
      <c r="H1683" s="186">
        <v>4.37</v>
      </c>
      <c r="I1683" s="187"/>
      <c r="J1683" s="188">
        <f>ROUND(I1683*H1683,2)</f>
        <v>0</v>
      </c>
      <c r="K1683" s="184" t="s">
        <v>329</v>
      </c>
      <c r="L1683" s="41"/>
      <c r="M1683" s="189" t="s">
        <v>19</v>
      </c>
      <c r="N1683" s="190" t="s">
        <v>47</v>
      </c>
      <c r="O1683" s="66"/>
      <c r="P1683" s="191">
        <f>O1683*H1683</f>
        <v>0</v>
      </c>
      <c r="Q1683" s="191">
        <v>0</v>
      </c>
      <c r="R1683" s="191">
        <f>Q1683*H1683</f>
        <v>0</v>
      </c>
      <c r="S1683" s="191">
        <v>0</v>
      </c>
      <c r="T1683" s="192">
        <f>S1683*H1683</f>
        <v>0</v>
      </c>
      <c r="U1683" s="36"/>
      <c r="V1683" s="36"/>
      <c r="W1683" s="36"/>
      <c r="X1683" s="36"/>
      <c r="Y1683" s="36"/>
      <c r="Z1683" s="36"/>
      <c r="AA1683" s="36"/>
      <c r="AB1683" s="36"/>
      <c r="AC1683" s="36"/>
      <c r="AD1683" s="36"/>
      <c r="AE1683" s="36"/>
      <c r="AR1683" s="193" t="s">
        <v>330</v>
      </c>
      <c r="AT1683" s="193" t="s">
        <v>326</v>
      </c>
      <c r="AU1683" s="193" t="s">
        <v>87</v>
      </c>
      <c r="AY1683" s="19" t="s">
        <v>324</v>
      </c>
      <c r="BE1683" s="194">
        <f>IF(N1683="základní",J1683,0)</f>
        <v>0</v>
      </c>
      <c r="BF1683" s="194">
        <f>IF(N1683="snížená",J1683,0)</f>
        <v>0</v>
      </c>
      <c r="BG1683" s="194">
        <f>IF(N1683="zákl. přenesená",J1683,0)</f>
        <v>0</v>
      </c>
      <c r="BH1683" s="194">
        <f>IF(N1683="sníž. přenesená",J1683,0)</f>
        <v>0</v>
      </c>
      <c r="BI1683" s="194">
        <f>IF(N1683="nulová",J1683,0)</f>
        <v>0</v>
      </c>
      <c r="BJ1683" s="19" t="s">
        <v>84</v>
      </c>
      <c r="BK1683" s="194">
        <f>ROUND(I1683*H1683,2)</f>
        <v>0</v>
      </c>
      <c r="BL1683" s="19" t="s">
        <v>330</v>
      </c>
      <c r="BM1683" s="193" t="s">
        <v>3570</v>
      </c>
    </row>
    <row r="1684" spans="1:65" s="2" customFormat="1" ht="19.5">
      <c r="A1684" s="36"/>
      <c r="B1684" s="37"/>
      <c r="C1684" s="38"/>
      <c r="D1684" s="195" t="s">
        <v>332</v>
      </c>
      <c r="E1684" s="38"/>
      <c r="F1684" s="196" t="s">
        <v>2011</v>
      </c>
      <c r="G1684" s="38"/>
      <c r="H1684" s="38"/>
      <c r="I1684" s="197"/>
      <c r="J1684" s="38"/>
      <c r="K1684" s="38"/>
      <c r="L1684" s="41"/>
      <c r="M1684" s="198"/>
      <c r="N1684" s="199"/>
      <c r="O1684" s="66"/>
      <c r="P1684" s="66"/>
      <c r="Q1684" s="66"/>
      <c r="R1684" s="66"/>
      <c r="S1684" s="66"/>
      <c r="T1684" s="67"/>
      <c r="U1684" s="36"/>
      <c r="V1684" s="36"/>
      <c r="W1684" s="36"/>
      <c r="X1684" s="36"/>
      <c r="Y1684" s="36"/>
      <c r="Z1684" s="36"/>
      <c r="AA1684" s="36"/>
      <c r="AB1684" s="36"/>
      <c r="AC1684" s="36"/>
      <c r="AD1684" s="36"/>
      <c r="AE1684" s="36"/>
      <c r="AT1684" s="19" t="s">
        <v>332</v>
      </c>
      <c r="AU1684" s="19" t="s">
        <v>87</v>
      </c>
    </row>
    <row r="1685" spans="1:65" s="2" customFormat="1" ht="175.5">
      <c r="A1685" s="36"/>
      <c r="B1685" s="37"/>
      <c r="C1685" s="38"/>
      <c r="D1685" s="195" t="s">
        <v>334</v>
      </c>
      <c r="E1685" s="38"/>
      <c r="F1685" s="200" t="s">
        <v>1997</v>
      </c>
      <c r="G1685" s="38"/>
      <c r="H1685" s="38"/>
      <c r="I1685" s="197"/>
      <c r="J1685" s="38"/>
      <c r="K1685" s="38"/>
      <c r="L1685" s="41"/>
      <c r="M1685" s="198"/>
      <c r="N1685" s="199"/>
      <c r="O1685" s="66"/>
      <c r="P1685" s="66"/>
      <c r="Q1685" s="66"/>
      <c r="R1685" s="66"/>
      <c r="S1685" s="66"/>
      <c r="T1685" s="67"/>
      <c r="U1685" s="36"/>
      <c r="V1685" s="36"/>
      <c r="W1685" s="36"/>
      <c r="X1685" s="36"/>
      <c r="Y1685" s="36"/>
      <c r="Z1685" s="36"/>
      <c r="AA1685" s="36"/>
      <c r="AB1685" s="36"/>
      <c r="AC1685" s="36"/>
      <c r="AD1685" s="36"/>
      <c r="AE1685" s="36"/>
      <c r="AT1685" s="19" t="s">
        <v>334</v>
      </c>
      <c r="AU1685" s="19" t="s">
        <v>87</v>
      </c>
    </row>
    <row r="1686" spans="1:65" s="13" customFormat="1" ht="11.25">
      <c r="B1686" s="201"/>
      <c r="C1686" s="202"/>
      <c r="D1686" s="195" t="s">
        <v>336</v>
      </c>
      <c r="E1686" s="203" t="s">
        <v>19</v>
      </c>
      <c r="F1686" s="204" t="s">
        <v>3571</v>
      </c>
      <c r="G1686" s="202"/>
      <c r="H1686" s="205">
        <v>0.26900000000000002</v>
      </c>
      <c r="I1686" s="206"/>
      <c r="J1686" s="202"/>
      <c r="K1686" s="202"/>
      <c r="L1686" s="207"/>
      <c r="M1686" s="208"/>
      <c r="N1686" s="209"/>
      <c r="O1686" s="209"/>
      <c r="P1686" s="209"/>
      <c r="Q1686" s="209"/>
      <c r="R1686" s="209"/>
      <c r="S1686" s="209"/>
      <c r="T1686" s="210"/>
      <c r="AT1686" s="211" t="s">
        <v>336</v>
      </c>
      <c r="AU1686" s="211" t="s">
        <v>87</v>
      </c>
      <c r="AV1686" s="13" t="s">
        <v>87</v>
      </c>
      <c r="AW1686" s="13" t="s">
        <v>37</v>
      </c>
      <c r="AX1686" s="13" t="s">
        <v>76</v>
      </c>
      <c r="AY1686" s="211" t="s">
        <v>324</v>
      </c>
    </row>
    <row r="1687" spans="1:65" s="13" customFormat="1" ht="11.25">
      <c r="B1687" s="201"/>
      <c r="C1687" s="202"/>
      <c r="D1687" s="195" t="s">
        <v>336</v>
      </c>
      <c r="E1687" s="203" t="s">
        <v>19</v>
      </c>
      <c r="F1687" s="204" t="s">
        <v>3572</v>
      </c>
      <c r="G1687" s="202"/>
      <c r="H1687" s="205">
        <v>0.53500000000000003</v>
      </c>
      <c r="I1687" s="206"/>
      <c r="J1687" s="202"/>
      <c r="K1687" s="202"/>
      <c r="L1687" s="207"/>
      <c r="M1687" s="208"/>
      <c r="N1687" s="209"/>
      <c r="O1687" s="209"/>
      <c r="P1687" s="209"/>
      <c r="Q1687" s="209"/>
      <c r="R1687" s="209"/>
      <c r="S1687" s="209"/>
      <c r="T1687" s="210"/>
      <c r="AT1687" s="211" t="s">
        <v>336</v>
      </c>
      <c r="AU1687" s="211" t="s">
        <v>87</v>
      </c>
      <c r="AV1687" s="13" t="s">
        <v>87</v>
      </c>
      <c r="AW1687" s="13" t="s">
        <v>37</v>
      </c>
      <c r="AX1687" s="13" t="s">
        <v>76</v>
      </c>
      <c r="AY1687" s="211" t="s">
        <v>324</v>
      </c>
    </row>
    <row r="1688" spans="1:65" s="13" customFormat="1" ht="11.25">
      <c r="B1688" s="201"/>
      <c r="C1688" s="202"/>
      <c r="D1688" s="195" t="s">
        <v>336</v>
      </c>
      <c r="E1688" s="203" t="s">
        <v>19</v>
      </c>
      <c r="F1688" s="204" t="s">
        <v>3573</v>
      </c>
      <c r="G1688" s="202"/>
      <c r="H1688" s="205">
        <v>1.861</v>
      </c>
      <c r="I1688" s="206"/>
      <c r="J1688" s="202"/>
      <c r="K1688" s="202"/>
      <c r="L1688" s="207"/>
      <c r="M1688" s="208"/>
      <c r="N1688" s="209"/>
      <c r="O1688" s="209"/>
      <c r="P1688" s="209"/>
      <c r="Q1688" s="209"/>
      <c r="R1688" s="209"/>
      <c r="S1688" s="209"/>
      <c r="T1688" s="210"/>
      <c r="AT1688" s="211" t="s">
        <v>336</v>
      </c>
      <c r="AU1688" s="211" t="s">
        <v>87</v>
      </c>
      <c r="AV1688" s="13" t="s">
        <v>87</v>
      </c>
      <c r="AW1688" s="13" t="s">
        <v>37</v>
      </c>
      <c r="AX1688" s="13" t="s">
        <v>76</v>
      </c>
      <c r="AY1688" s="211" t="s">
        <v>324</v>
      </c>
    </row>
    <row r="1689" spans="1:65" s="13" customFormat="1" ht="11.25">
      <c r="B1689" s="201"/>
      <c r="C1689" s="202"/>
      <c r="D1689" s="195" t="s">
        <v>336</v>
      </c>
      <c r="E1689" s="203" t="s">
        <v>19</v>
      </c>
      <c r="F1689" s="204" t="s">
        <v>3574</v>
      </c>
      <c r="G1689" s="202"/>
      <c r="H1689" s="205">
        <v>0.42399999999999999</v>
      </c>
      <c r="I1689" s="206"/>
      <c r="J1689" s="202"/>
      <c r="K1689" s="202"/>
      <c r="L1689" s="207"/>
      <c r="M1689" s="208"/>
      <c r="N1689" s="209"/>
      <c r="O1689" s="209"/>
      <c r="P1689" s="209"/>
      <c r="Q1689" s="209"/>
      <c r="R1689" s="209"/>
      <c r="S1689" s="209"/>
      <c r="T1689" s="210"/>
      <c r="AT1689" s="211" t="s">
        <v>336</v>
      </c>
      <c r="AU1689" s="211" t="s">
        <v>87</v>
      </c>
      <c r="AV1689" s="13" t="s">
        <v>87</v>
      </c>
      <c r="AW1689" s="13" t="s">
        <v>37</v>
      </c>
      <c r="AX1689" s="13" t="s">
        <v>76</v>
      </c>
      <c r="AY1689" s="211" t="s">
        <v>324</v>
      </c>
    </row>
    <row r="1690" spans="1:65" s="13" customFormat="1" ht="11.25">
      <c r="B1690" s="201"/>
      <c r="C1690" s="202"/>
      <c r="D1690" s="195" t="s">
        <v>336</v>
      </c>
      <c r="E1690" s="203" t="s">
        <v>19</v>
      </c>
      <c r="F1690" s="204" t="s">
        <v>3575</v>
      </c>
      <c r="G1690" s="202"/>
      <c r="H1690" s="205">
        <v>1.2809999999999999</v>
      </c>
      <c r="I1690" s="206"/>
      <c r="J1690" s="202"/>
      <c r="K1690" s="202"/>
      <c r="L1690" s="207"/>
      <c r="M1690" s="208"/>
      <c r="N1690" s="209"/>
      <c r="O1690" s="209"/>
      <c r="P1690" s="209"/>
      <c r="Q1690" s="209"/>
      <c r="R1690" s="209"/>
      <c r="S1690" s="209"/>
      <c r="T1690" s="210"/>
      <c r="AT1690" s="211" t="s">
        <v>336</v>
      </c>
      <c r="AU1690" s="211" t="s">
        <v>87</v>
      </c>
      <c r="AV1690" s="13" t="s">
        <v>87</v>
      </c>
      <c r="AW1690" s="13" t="s">
        <v>37</v>
      </c>
      <c r="AX1690" s="13" t="s">
        <v>76</v>
      </c>
      <c r="AY1690" s="211" t="s">
        <v>324</v>
      </c>
    </row>
    <row r="1691" spans="1:65" s="14" customFormat="1" ht="11.25">
      <c r="B1691" s="212"/>
      <c r="C1691" s="213"/>
      <c r="D1691" s="195" t="s">
        <v>336</v>
      </c>
      <c r="E1691" s="214" t="s">
        <v>19</v>
      </c>
      <c r="F1691" s="215" t="s">
        <v>349</v>
      </c>
      <c r="G1691" s="213"/>
      <c r="H1691" s="216">
        <v>4.37</v>
      </c>
      <c r="I1691" s="217"/>
      <c r="J1691" s="213"/>
      <c r="K1691" s="213"/>
      <c r="L1691" s="218"/>
      <c r="M1691" s="219"/>
      <c r="N1691" s="220"/>
      <c r="O1691" s="220"/>
      <c r="P1691" s="220"/>
      <c r="Q1691" s="220"/>
      <c r="R1691" s="220"/>
      <c r="S1691" s="220"/>
      <c r="T1691" s="221"/>
      <c r="AT1691" s="222" t="s">
        <v>336</v>
      </c>
      <c r="AU1691" s="222" t="s">
        <v>87</v>
      </c>
      <c r="AV1691" s="14" t="s">
        <v>330</v>
      </c>
      <c r="AW1691" s="14" t="s">
        <v>37</v>
      </c>
      <c r="AX1691" s="14" t="s">
        <v>84</v>
      </c>
      <c r="AY1691" s="222" t="s">
        <v>324</v>
      </c>
    </row>
    <row r="1692" spans="1:65" s="12" customFormat="1" ht="22.9" customHeight="1">
      <c r="B1692" s="166"/>
      <c r="C1692" s="167"/>
      <c r="D1692" s="168" t="s">
        <v>75</v>
      </c>
      <c r="E1692" s="180" t="s">
        <v>2013</v>
      </c>
      <c r="F1692" s="180" t="s">
        <v>2014</v>
      </c>
      <c r="G1692" s="167"/>
      <c r="H1692" s="167"/>
      <c r="I1692" s="170"/>
      <c r="J1692" s="181">
        <f>BK1692</f>
        <v>0</v>
      </c>
      <c r="K1692" s="167"/>
      <c r="L1692" s="172"/>
      <c r="M1692" s="173"/>
      <c r="N1692" s="174"/>
      <c r="O1692" s="174"/>
      <c r="P1692" s="175">
        <f>SUM(P1693:P1695)</f>
        <v>0</v>
      </c>
      <c r="Q1692" s="174"/>
      <c r="R1692" s="175">
        <f>SUM(R1693:R1695)</f>
        <v>0</v>
      </c>
      <c r="S1692" s="174"/>
      <c r="T1692" s="176">
        <f>SUM(T1693:T1695)</f>
        <v>0</v>
      </c>
      <c r="AR1692" s="177" t="s">
        <v>84</v>
      </c>
      <c r="AT1692" s="178" t="s">
        <v>75</v>
      </c>
      <c r="AU1692" s="178" t="s">
        <v>84</v>
      </c>
      <c r="AY1692" s="177" t="s">
        <v>324</v>
      </c>
      <c r="BK1692" s="179">
        <f>SUM(BK1693:BK1695)</f>
        <v>0</v>
      </c>
    </row>
    <row r="1693" spans="1:65" s="2" customFormat="1" ht="14.45" customHeight="1">
      <c r="A1693" s="36"/>
      <c r="B1693" s="37"/>
      <c r="C1693" s="182" t="s">
        <v>1977</v>
      </c>
      <c r="D1693" s="182" t="s">
        <v>326</v>
      </c>
      <c r="E1693" s="183" t="s">
        <v>2016</v>
      </c>
      <c r="F1693" s="184" t="s">
        <v>2017</v>
      </c>
      <c r="G1693" s="185" t="s">
        <v>157</v>
      </c>
      <c r="H1693" s="186">
        <v>652.49599999999998</v>
      </c>
      <c r="I1693" s="187"/>
      <c r="J1693" s="188">
        <f>ROUND(I1693*H1693,2)</f>
        <v>0</v>
      </c>
      <c r="K1693" s="184" t="s">
        <v>329</v>
      </c>
      <c r="L1693" s="41"/>
      <c r="M1693" s="189" t="s">
        <v>19</v>
      </c>
      <c r="N1693" s="190" t="s">
        <v>47</v>
      </c>
      <c r="O1693" s="66"/>
      <c r="P1693" s="191">
        <f>O1693*H1693</f>
        <v>0</v>
      </c>
      <c r="Q1693" s="191">
        <v>0</v>
      </c>
      <c r="R1693" s="191">
        <f>Q1693*H1693</f>
        <v>0</v>
      </c>
      <c r="S1693" s="191">
        <v>0</v>
      </c>
      <c r="T1693" s="192">
        <f>S1693*H1693</f>
        <v>0</v>
      </c>
      <c r="U1693" s="36"/>
      <c r="V1693" s="36"/>
      <c r="W1693" s="36"/>
      <c r="X1693" s="36"/>
      <c r="Y1693" s="36"/>
      <c r="Z1693" s="36"/>
      <c r="AA1693" s="36"/>
      <c r="AB1693" s="36"/>
      <c r="AC1693" s="36"/>
      <c r="AD1693" s="36"/>
      <c r="AE1693" s="36"/>
      <c r="AR1693" s="193" t="s">
        <v>330</v>
      </c>
      <c r="AT1693" s="193" t="s">
        <v>326</v>
      </c>
      <c r="AU1693" s="193" t="s">
        <v>87</v>
      </c>
      <c r="AY1693" s="19" t="s">
        <v>324</v>
      </c>
      <c r="BE1693" s="194">
        <f>IF(N1693="základní",J1693,0)</f>
        <v>0</v>
      </c>
      <c r="BF1693" s="194">
        <f>IF(N1693="snížená",J1693,0)</f>
        <v>0</v>
      </c>
      <c r="BG1693" s="194">
        <f>IF(N1693="zákl. přenesená",J1693,0)</f>
        <v>0</v>
      </c>
      <c r="BH1693" s="194">
        <f>IF(N1693="sníž. přenesená",J1693,0)</f>
        <v>0</v>
      </c>
      <c r="BI1693" s="194">
        <f>IF(N1693="nulová",J1693,0)</f>
        <v>0</v>
      </c>
      <c r="BJ1693" s="19" t="s">
        <v>84</v>
      </c>
      <c r="BK1693" s="194">
        <f>ROUND(I1693*H1693,2)</f>
        <v>0</v>
      </c>
      <c r="BL1693" s="19" t="s">
        <v>330</v>
      </c>
      <c r="BM1693" s="193" t="s">
        <v>3576</v>
      </c>
    </row>
    <row r="1694" spans="1:65" s="2" customFormat="1" ht="11.25">
      <c r="A1694" s="36"/>
      <c r="B1694" s="37"/>
      <c r="C1694" s="38"/>
      <c r="D1694" s="195" t="s">
        <v>332</v>
      </c>
      <c r="E1694" s="38"/>
      <c r="F1694" s="196" t="s">
        <v>2019</v>
      </c>
      <c r="G1694" s="38"/>
      <c r="H1694" s="38"/>
      <c r="I1694" s="197"/>
      <c r="J1694" s="38"/>
      <c r="K1694" s="38"/>
      <c r="L1694" s="41"/>
      <c r="M1694" s="198"/>
      <c r="N1694" s="199"/>
      <c r="O1694" s="66"/>
      <c r="P1694" s="66"/>
      <c r="Q1694" s="66"/>
      <c r="R1694" s="66"/>
      <c r="S1694" s="66"/>
      <c r="T1694" s="67"/>
      <c r="U1694" s="36"/>
      <c r="V1694" s="36"/>
      <c r="W1694" s="36"/>
      <c r="X1694" s="36"/>
      <c r="Y1694" s="36"/>
      <c r="Z1694" s="36"/>
      <c r="AA1694" s="36"/>
      <c r="AB1694" s="36"/>
      <c r="AC1694" s="36"/>
      <c r="AD1694" s="36"/>
      <c r="AE1694" s="36"/>
      <c r="AT1694" s="19" t="s">
        <v>332</v>
      </c>
      <c r="AU1694" s="19" t="s">
        <v>87</v>
      </c>
    </row>
    <row r="1695" spans="1:65" s="2" customFormat="1" ht="29.25">
      <c r="A1695" s="36"/>
      <c r="B1695" s="37"/>
      <c r="C1695" s="38"/>
      <c r="D1695" s="195" t="s">
        <v>334</v>
      </c>
      <c r="E1695" s="38"/>
      <c r="F1695" s="200" t="s">
        <v>2020</v>
      </c>
      <c r="G1695" s="38"/>
      <c r="H1695" s="38"/>
      <c r="I1695" s="197"/>
      <c r="J1695" s="38"/>
      <c r="K1695" s="38"/>
      <c r="L1695" s="41"/>
      <c r="M1695" s="198"/>
      <c r="N1695" s="199"/>
      <c r="O1695" s="66"/>
      <c r="P1695" s="66"/>
      <c r="Q1695" s="66"/>
      <c r="R1695" s="66"/>
      <c r="S1695" s="66"/>
      <c r="T1695" s="67"/>
      <c r="U1695" s="36"/>
      <c r="V1695" s="36"/>
      <c r="W1695" s="36"/>
      <c r="X1695" s="36"/>
      <c r="Y1695" s="36"/>
      <c r="Z1695" s="36"/>
      <c r="AA1695" s="36"/>
      <c r="AB1695" s="36"/>
      <c r="AC1695" s="36"/>
      <c r="AD1695" s="36"/>
      <c r="AE1695" s="36"/>
      <c r="AT1695" s="19" t="s">
        <v>334</v>
      </c>
      <c r="AU1695" s="19" t="s">
        <v>87</v>
      </c>
    </row>
    <row r="1696" spans="1:65" s="12" customFormat="1" ht="22.9" customHeight="1">
      <c r="B1696" s="166"/>
      <c r="C1696" s="167"/>
      <c r="D1696" s="168" t="s">
        <v>75</v>
      </c>
      <c r="E1696" s="180" t="s">
        <v>3577</v>
      </c>
      <c r="F1696" s="180" t="s">
        <v>3578</v>
      </c>
      <c r="G1696" s="167"/>
      <c r="H1696" s="167"/>
      <c r="I1696" s="170"/>
      <c r="J1696" s="181">
        <f>BK1696</f>
        <v>0</v>
      </c>
      <c r="K1696" s="167"/>
      <c r="L1696" s="172"/>
      <c r="M1696" s="173"/>
      <c r="N1696" s="174"/>
      <c r="O1696" s="174"/>
      <c r="P1696" s="175">
        <f>SUM(P1697:P1777)</f>
        <v>0</v>
      </c>
      <c r="Q1696" s="174"/>
      <c r="R1696" s="175">
        <f>SUM(R1697:R1777)</f>
        <v>0</v>
      </c>
      <c r="S1696" s="174"/>
      <c r="T1696" s="176">
        <f>SUM(T1697:T1777)</f>
        <v>0</v>
      </c>
      <c r="AR1696" s="177" t="s">
        <v>84</v>
      </c>
      <c r="AT1696" s="178" t="s">
        <v>75</v>
      </c>
      <c r="AU1696" s="178" t="s">
        <v>84</v>
      </c>
      <c r="AY1696" s="177" t="s">
        <v>324</v>
      </c>
      <c r="BK1696" s="179">
        <f>SUM(BK1697:BK1777)</f>
        <v>0</v>
      </c>
    </row>
    <row r="1697" spans="1:65" s="2" customFormat="1" ht="24.2" customHeight="1">
      <c r="A1697" s="36"/>
      <c r="B1697" s="37"/>
      <c r="C1697" s="182" t="s">
        <v>1981</v>
      </c>
      <c r="D1697" s="182" t="s">
        <v>326</v>
      </c>
      <c r="E1697" s="183" t="s">
        <v>3579</v>
      </c>
      <c r="F1697" s="184" t="s">
        <v>3580</v>
      </c>
      <c r="G1697" s="185" t="s">
        <v>1530</v>
      </c>
      <c r="H1697" s="186">
        <v>1</v>
      </c>
      <c r="I1697" s="187"/>
      <c r="J1697" s="188">
        <f>ROUND(I1697*H1697,2)</f>
        <v>0</v>
      </c>
      <c r="K1697" s="184" t="s">
        <v>19</v>
      </c>
      <c r="L1697" s="41"/>
      <c r="M1697" s="189" t="s">
        <v>19</v>
      </c>
      <c r="N1697" s="190" t="s">
        <v>47</v>
      </c>
      <c r="O1697" s="66"/>
      <c r="P1697" s="191">
        <f>O1697*H1697</f>
        <v>0</v>
      </c>
      <c r="Q1697" s="191">
        <v>0</v>
      </c>
      <c r="R1697" s="191">
        <f>Q1697*H1697</f>
        <v>0</v>
      </c>
      <c r="S1697" s="191">
        <v>0</v>
      </c>
      <c r="T1697" s="192">
        <f>S1697*H1697</f>
        <v>0</v>
      </c>
      <c r="U1697" s="36"/>
      <c r="V1697" s="36"/>
      <c r="W1697" s="36"/>
      <c r="X1697" s="36"/>
      <c r="Y1697" s="36"/>
      <c r="Z1697" s="36"/>
      <c r="AA1697" s="36"/>
      <c r="AB1697" s="36"/>
      <c r="AC1697" s="36"/>
      <c r="AD1697" s="36"/>
      <c r="AE1697" s="36"/>
      <c r="AR1697" s="193" t="s">
        <v>330</v>
      </c>
      <c r="AT1697" s="193" t="s">
        <v>326</v>
      </c>
      <c r="AU1697" s="193" t="s">
        <v>87</v>
      </c>
      <c r="AY1697" s="19" t="s">
        <v>324</v>
      </c>
      <c r="BE1697" s="194">
        <f>IF(N1697="základní",J1697,0)</f>
        <v>0</v>
      </c>
      <c r="BF1697" s="194">
        <f>IF(N1697="snížená",J1697,0)</f>
        <v>0</v>
      </c>
      <c r="BG1697" s="194">
        <f>IF(N1697="zákl. přenesená",J1697,0)</f>
        <v>0</v>
      </c>
      <c r="BH1697" s="194">
        <f>IF(N1697="sníž. přenesená",J1697,0)</f>
        <v>0</v>
      </c>
      <c r="BI1697" s="194">
        <f>IF(N1697="nulová",J1697,0)</f>
        <v>0</v>
      </c>
      <c r="BJ1697" s="19" t="s">
        <v>84</v>
      </c>
      <c r="BK1697" s="194">
        <f>ROUND(I1697*H1697,2)</f>
        <v>0</v>
      </c>
      <c r="BL1697" s="19" t="s">
        <v>330</v>
      </c>
      <c r="BM1697" s="193" t="s">
        <v>3581</v>
      </c>
    </row>
    <row r="1698" spans="1:65" s="2" customFormat="1" ht="19.5">
      <c r="A1698" s="36"/>
      <c r="B1698" s="37"/>
      <c r="C1698" s="38"/>
      <c r="D1698" s="195" t="s">
        <v>332</v>
      </c>
      <c r="E1698" s="38"/>
      <c r="F1698" s="196" t="s">
        <v>3580</v>
      </c>
      <c r="G1698" s="38"/>
      <c r="H1698" s="38"/>
      <c r="I1698" s="197"/>
      <c r="J1698" s="38"/>
      <c r="K1698" s="38"/>
      <c r="L1698" s="41"/>
      <c r="M1698" s="198"/>
      <c r="N1698" s="199"/>
      <c r="O1698" s="66"/>
      <c r="P1698" s="66"/>
      <c r="Q1698" s="66"/>
      <c r="R1698" s="66"/>
      <c r="S1698" s="66"/>
      <c r="T1698" s="67"/>
      <c r="U1698" s="36"/>
      <c r="V1698" s="36"/>
      <c r="W1698" s="36"/>
      <c r="X1698" s="36"/>
      <c r="Y1698" s="36"/>
      <c r="Z1698" s="36"/>
      <c r="AA1698" s="36"/>
      <c r="AB1698" s="36"/>
      <c r="AC1698" s="36"/>
      <c r="AD1698" s="36"/>
      <c r="AE1698" s="36"/>
      <c r="AT1698" s="19" t="s">
        <v>332</v>
      </c>
      <c r="AU1698" s="19" t="s">
        <v>87</v>
      </c>
    </row>
    <row r="1699" spans="1:65" s="2" customFormat="1" ht="19.5">
      <c r="A1699" s="36"/>
      <c r="B1699" s="37"/>
      <c r="C1699" s="38"/>
      <c r="D1699" s="195" t="s">
        <v>727</v>
      </c>
      <c r="E1699" s="38"/>
      <c r="F1699" s="200" t="s">
        <v>3582</v>
      </c>
      <c r="G1699" s="38"/>
      <c r="H1699" s="38"/>
      <c r="I1699" s="197"/>
      <c r="J1699" s="38"/>
      <c r="K1699" s="38"/>
      <c r="L1699" s="41"/>
      <c r="M1699" s="198"/>
      <c r="N1699" s="199"/>
      <c r="O1699" s="66"/>
      <c r="P1699" s="66"/>
      <c r="Q1699" s="66"/>
      <c r="R1699" s="66"/>
      <c r="S1699" s="66"/>
      <c r="T1699" s="67"/>
      <c r="U1699" s="36"/>
      <c r="V1699" s="36"/>
      <c r="W1699" s="36"/>
      <c r="X1699" s="36"/>
      <c r="Y1699" s="36"/>
      <c r="Z1699" s="36"/>
      <c r="AA1699" s="36"/>
      <c r="AB1699" s="36"/>
      <c r="AC1699" s="36"/>
      <c r="AD1699" s="36"/>
      <c r="AE1699" s="36"/>
      <c r="AT1699" s="19" t="s">
        <v>727</v>
      </c>
      <c r="AU1699" s="19" t="s">
        <v>87</v>
      </c>
    </row>
    <row r="1700" spans="1:65" s="2" customFormat="1" ht="24.2" customHeight="1">
      <c r="A1700" s="36"/>
      <c r="B1700" s="37"/>
      <c r="C1700" s="182" t="s">
        <v>1985</v>
      </c>
      <c r="D1700" s="182" t="s">
        <v>326</v>
      </c>
      <c r="E1700" s="183" t="s">
        <v>3583</v>
      </c>
      <c r="F1700" s="184" t="s">
        <v>3584</v>
      </c>
      <c r="G1700" s="185" t="s">
        <v>1530</v>
      </c>
      <c r="H1700" s="186">
        <v>1</v>
      </c>
      <c r="I1700" s="187"/>
      <c r="J1700" s="188">
        <f>ROUND(I1700*H1700,2)</f>
        <v>0</v>
      </c>
      <c r="K1700" s="184" t="s">
        <v>19</v>
      </c>
      <c r="L1700" s="41"/>
      <c r="M1700" s="189" t="s">
        <v>19</v>
      </c>
      <c r="N1700" s="190" t="s">
        <v>47</v>
      </c>
      <c r="O1700" s="66"/>
      <c r="P1700" s="191">
        <f>O1700*H1700</f>
        <v>0</v>
      </c>
      <c r="Q1700" s="191">
        <v>0</v>
      </c>
      <c r="R1700" s="191">
        <f>Q1700*H1700</f>
        <v>0</v>
      </c>
      <c r="S1700" s="191">
        <v>0</v>
      </c>
      <c r="T1700" s="192">
        <f>S1700*H1700</f>
        <v>0</v>
      </c>
      <c r="U1700" s="36"/>
      <c r="V1700" s="36"/>
      <c r="W1700" s="36"/>
      <c r="X1700" s="36"/>
      <c r="Y1700" s="36"/>
      <c r="Z1700" s="36"/>
      <c r="AA1700" s="36"/>
      <c r="AB1700" s="36"/>
      <c r="AC1700" s="36"/>
      <c r="AD1700" s="36"/>
      <c r="AE1700" s="36"/>
      <c r="AR1700" s="193" t="s">
        <v>330</v>
      </c>
      <c r="AT1700" s="193" t="s">
        <v>326</v>
      </c>
      <c r="AU1700" s="193" t="s">
        <v>87</v>
      </c>
      <c r="AY1700" s="19" t="s">
        <v>324</v>
      </c>
      <c r="BE1700" s="194">
        <f>IF(N1700="základní",J1700,0)</f>
        <v>0</v>
      </c>
      <c r="BF1700" s="194">
        <f>IF(N1700="snížená",J1700,0)</f>
        <v>0</v>
      </c>
      <c r="BG1700" s="194">
        <f>IF(N1700="zákl. přenesená",J1700,0)</f>
        <v>0</v>
      </c>
      <c r="BH1700" s="194">
        <f>IF(N1700="sníž. přenesená",J1700,0)</f>
        <v>0</v>
      </c>
      <c r="BI1700" s="194">
        <f>IF(N1700="nulová",J1700,0)</f>
        <v>0</v>
      </c>
      <c r="BJ1700" s="19" t="s">
        <v>84</v>
      </c>
      <c r="BK1700" s="194">
        <f>ROUND(I1700*H1700,2)</f>
        <v>0</v>
      </c>
      <c r="BL1700" s="19" t="s">
        <v>330</v>
      </c>
      <c r="BM1700" s="193" t="s">
        <v>3585</v>
      </c>
    </row>
    <row r="1701" spans="1:65" s="2" customFormat="1" ht="19.5">
      <c r="A1701" s="36"/>
      <c r="B1701" s="37"/>
      <c r="C1701" s="38"/>
      <c r="D1701" s="195" t="s">
        <v>332</v>
      </c>
      <c r="E1701" s="38"/>
      <c r="F1701" s="196" t="s">
        <v>3584</v>
      </c>
      <c r="G1701" s="38"/>
      <c r="H1701" s="38"/>
      <c r="I1701" s="197"/>
      <c r="J1701" s="38"/>
      <c r="K1701" s="38"/>
      <c r="L1701" s="41"/>
      <c r="M1701" s="198"/>
      <c r="N1701" s="199"/>
      <c r="O1701" s="66"/>
      <c r="P1701" s="66"/>
      <c r="Q1701" s="66"/>
      <c r="R1701" s="66"/>
      <c r="S1701" s="66"/>
      <c r="T1701" s="67"/>
      <c r="U1701" s="36"/>
      <c r="V1701" s="36"/>
      <c r="W1701" s="36"/>
      <c r="X1701" s="36"/>
      <c r="Y1701" s="36"/>
      <c r="Z1701" s="36"/>
      <c r="AA1701" s="36"/>
      <c r="AB1701" s="36"/>
      <c r="AC1701" s="36"/>
      <c r="AD1701" s="36"/>
      <c r="AE1701" s="36"/>
      <c r="AT1701" s="19" t="s">
        <v>332</v>
      </c>
      <c r="AU1701" s="19" t="s">
        <v>87</v>
      </c>
    </row>
    <row r="1702" spans="1:65" s="2" customFormat="1" ht="19.5">
      <c r="A1702" s="36"/>
      <c r="B1702" s="37"/>
      <c r="C1702" s="38"/>
      <c r="D1702" s="195" t="s">
        <v>727</v>
      </c>
      <c r="E1702" s="38"/>
      <c r="F1702" s="200" t="s">
        <v>3582</v>
      </c>
      <c r="G1702" s="38"/>
      <c r="H1702" s="38"/>
      <c r="I1702" s="197"/>
      <c r="J1702" s="38"/>
      <c r="K1702" s="38"/>
      <c r="L1702" s="41"/>
      <c r="M1702" s="198"/>
      <c r="N1702" s="199"/>
      <c r="O1702" s="66"/>
      <c r="P1702" s="66"/>
      <c r="Q1702" s="66"/>
      <c r="R1702" s="66"/>
      <c r="S1702" s="66"/>
      <c r="T1702" s="67"/>
      <c r="U1702" s="36"/>
      <c r="V1702" s="36"/>
      <c r="W1702" s="36"/>
      <c r="X1702" s="36"/>
      <c r="Y1702" s="36"/>
      <c r="Z1702" s="36"/>
      <c r="AA1702" s="36"/>
      <c r="AB1702" s="36"/>
      <c r="AC1702" s="36"/>
      <c r="AD1702" s="36"/>
      <c r="AE1702" s="36"/>
      <c r="AT1702" s="19" t="s">
        <v>727</v>
      </c>
      <c r="AU1702" s="19" t="s">
        <v>87</v>
      </c>
    </row>
    <row r="1703" spans="1:65" s="2" customFormat="1" ht="37.9" customHeight="1">
      <c r="A1703" s="36"/>
      <c r="B1703" s="37"/>
      <c r="C1703" s="182" t="s">
        <v>1992</v>
      </c>
      <c r="D1703" s="182" t="s">
        <v>326</v>
      </c>
      <c r="E1703" s="183" t="s">
        <v>3586</v>
      </c>
      <c r="F1703" s="184" t="s">
        <v>3587</v>
      </c>
      <c r="G1703" s="185" t="s">
        <v>1530</v>
      </c>
      <c r="H1703" s="186">
        <v>1</v>
      </c>
      <c r="I1703" s="187"/>
      <c r="J1703" s="188">
        <f>ROUND(I1703*H1703,2)</f>
        <v>0</v>
      </c>
      <c r="K1703" s="184" t="s">
        <v>19</v>
      </c>
      <c r="L1703" s="41"/>
      <c r="M1703" s="189" t="s">
        <v>19</v>
      </c>
      <c r="N1703" s="190" t="s">
        <v>47</v>
      </c>
      <c r="O1703" s="66"/>
      <c r="P1703" s="191">
        <f>O1703*H1703</f>
        <v>0</v>
      </c>
      <c r="Q1703" s="191">
        <v>0</v>
      </c>
      <c r="R1703" s="191">
        <f>Q1703*H1703</f>
        <v>0</v>
      </c>
      <c r="S1703" s="191">
        <v>0</v>
      </c>
      <c r="T1703" s="192">
        <f>S1703*H1703</f>
        <v>0</v>
      </c>
      <c r="U1703" s="36"/>
      <c r="V1703" s="36"/>
      <c r="W1703" s="36"/>
      <c r="X1703" s="36"/>
      <c r="Y1703" s="36"/>
      <c r="Z1703" s="36"/>
      <c r="AA1703" s="36"/>
      <c r="AB1703" s="36"/>
      <c r="AC1703" s="36"/>
      <c r="AD1703" s="36"/>
      <c r="AE1703" s="36"/>
      <c r="AR1703" s="193" t="s">
        <v>330</v>
      </c>
      <c r="AT1703" s="193" t="s">
        <v>326</v>
      </c>
      <c r="AU1703" s="193" t="s">
        <v>87</v>
      </c>
      <c r="AY1703" s="19" t="s">
        <v>324</v>
      </c>
      <c r="BE1703" s="194">
        <f>IF(N1703="základní",J1703,0)</f>
        <v>0</v>
      </c>
      <c r="BF1703" s="194">
        <f>IF(N1703="snížená",J1703,0)</f>
        <v>0</v>
      </c>
      <c r="BG1703" s="194">
        <f>IF(N1703="zákl. přenesená",J1703,0)</f>
        <v>0</v>
      </c>
      <c r="BH1703" s="194">
        <f>IF(N1703="sníž. přenesená",J1703,0)</f>
        <v>0</v>
      </c>
      <c r="BI1703" s="194">
        <f>IF(N1703="nulová",J1703,0)</f>
        <v>0</v>
      </c>
      <c r="BJ1703" s="19" t="s">
        <v>84</v>
      </c>
      <c r="BK1703" s="194">
        <f>ROUND(I1703*H1703,2)</f>
        <v>0</v>
      </c>
      <c r="BL1703" s="19" t="s">
        <v>330</v>
      </c>
      <c r="BM1703" s="193" t="s">
        <v>3588</v>
      </c>
    </row>
    <row r="1704" spans="1:65" s="2" customFormat="1" ht="19.5">
      <c r="A1704" s="36"/>
      <c r="B1704" s="37"/>
      <c r="C1704" s="38"/>
      <c r="D1704" s="195" t="s">
        <v>332</v>
      </c>
      <c r="E1704" s="38"/>
      <c r="F1704" s="196" t="s">
        <v>3587</v>
      </c>
      <c r="G1704" s="38"/>
      <c r="H1704" s="38"/>
      <c r="I1704" s="197"/>
      <c r="J1704" s="38"/>
      <c r="K1704" s="38"/>
      <c r="L1704" s="41"/>
      <c r="M1704" s="198"/>
      <c r="N1704" s="199"/>
      <c r="O1704" s="66"/>
      <c r="P1704" s="66"/>
      <c r="Q1704" s="66"/>
      <c r="R1704" s="66"/>
      <c r="S1704" s="66"/>
      <c r="T1704" s="67"/>
      <c r="U1704" s="36"/>
      <c r="V1704" s="36"/>
      <c r="W1704" s="36"/>
      <c r="X1704" s="36"/>
      <c r="Y1704" s="36"/>
      <c r="Z1704" s="36"/>
      <c r="AA1704" s="36"/>
      <c r="AB1704" s="36"/>
      <c r="AC1704" s="36"/>
      <c r="AD1704" s="36"/>
      <c r="AE1704" s="36"/>
      <c r="AT1704" s="19" t="s">
        <v>332</v>
      </c>
      <c r="AU1704" s="19" t="s">
        <v>87</v>
      </c>
    </row>
    <row r="1705" spans="1:65" s="2" customFormat="1" ht="19.5">
      <c r="A1705" s="36"/>
      <c r="B1705" s="37"/>
      <c r="C1705" s="38"/>
      <c r="D1705" s="195" t="s">
        <v>727</v>
      </c>
      <c r="E1705" s="38"/>
      <c r="F1705" s="200" t="s">
        <v>3582</v>
      </c>
      <c r="G1705" s="38"/>
      <c r="H1705" s="38"/>
      <c r="I1705" s="197"/>
      <c r="J1705" s="38"/>
      <c r="K1705" s="38"/>
      <c r="L1705" s="41"/>
      <c r="M1705" s="198"/>
      <c r="N1705" s="199"/>
      <c r="O1705" s="66"/>
      <c r="P1705" s="66"/>
      <c r="Q1705" s="66"/>
      <c r="R1705" s="66"/>
      <c r="S1705" s="66"/>
      <c r="T1705" s="67"/>
      <c r="U1705" s="36"/>
      <c r="V1705" s="36"/>
      <c r="W1705" s="36"/>
      <c r="X1705" s="36"/>
      <c r="Y1705" s="36"/>
      <c r="Z1705" s="36"/>
      <c r="AA1705" s="36"/>
      <c r="AB1705" s="36"/>
      <c r="AC1705" s="36"/>
      <c r="AD1705" s="36"/>
      <c r="AE1705" s="36"/>
      <c r="AT1705" s="19" t="s">
        <v>727</v>
      </c>
      <c r="AU1705" s="19" t="s">
        <v>87</v>
      </c>
    </row>
    <row r="1706" spans="1:65" s="2" customFormat="1" ht="14.45" customHeight="1">
      <c r="A1706" s="36"/>
      <c r="B1706" s="37"/>
      <c r="C1706" s="182" t="s">
        <v>2000</v>
      </c>
      <c r="D1706" s="182" t="s">
        <v>326</v>
      </c>
      <c r="E1706" s="183" t="s">
        <v>3589</v>
      </c>
      <c r="F1706" s="184" t="s">
        <v>3590</v>
      </c>
      <c r="G1706" s="185" t="s">
        <v>135</v>
      </c>
      <c r="H1706" s="186">
        <v>84</v>
      </c>
      <c r="I1706" s="187"/>
      <c r="J1706" s="188">
        <f>ROUND(I1706*H1706,2)</f>
        <v>0</v>
      </c>
      <c r="K1706" s="184" t="s">
        <v>19</v>
      </c>
      <c r="L1706" s="41"/>
      <c r="M1706" s="189" t="s">
        <v>19</v>
      </c>
      <c r="N1706" s="190" t="s">
        <v>47</v>
      </c>
      <c r="O1706" s="66"/>
      <c r="P1706" s="191">
        <f>O1706*H1706</f>
        <v>0</v>
      </c>
      <c r="Q1706" s="191">
        <v>0</v>
      </c>
      <c r="R1706" s="191">
        <f>Q1706*H1706</f>
        <v>0</v>
      </c>
      <c r="S1706" s="191">
        <v>0</v>
      </c>
      <c r="T1706" s="192">
        <f>S1706*H1706</f>
        <v>0</v>
      </c>
      <c r="U1706" s="36"/>
      <c r="V1706" s="36"/>
      <c r="W1706" s="36"/>
      <c r="X1706" s="36"/>
      <c r="Y1706" s="36"/>
      <c r="Z1706" s="36"/>
      <c r="AA1706" s="36"/>
      <c r="AB1706" s="36"/>
      <c r="AC1706" s="36"/>
      <c r="AD1706" s="36"/>
      <c r="AE1706" s="36"/>
      <c r="AR1706" s="193" t="s">
        <v>330</v>
      </c>
      <c r="AT1706" s="193" t="s">
        <v>326</v>
      </c>
      <c r="AU1706" s="193" t="s">
        <v>87</v>
      </c>
      <c r="AY1706" s="19" t="s">
        <v>324</v>
      </c>
      <c r="BE1706" s="194">
        <f>IF(N1706="základní",J1706,0)</f>
        <v>0</v>
      </c>
      <c r="BF1706" s="194">
        <f>IF(N1706="snížená",J1706,0)</f>
        <v>0</v>
      </c>
      <c r="BG1706" s="194">
        <f>IF(N1706="zákl. přenesená",J1706,0)</f>
        <v>0</v>
      </c>
      <c r="BH1706" s="194">
        <f>IF(N1706="sníž. přenesená",J1706,0)</f>
        <v>0</v>
      </c>
      <c r="BI1706" s="194">
        <f>IF(N1706="nulová",J1706,0)</f>
        <v>0</v>
      </c>
      <c r="BJ1706" s="19" t="s">
        <v>84</v>
      </c>
      <c r="BK1706" s="194">
        <f>ROUND(I1706*H1706,2)</f>
        <v>0</v>
      </c>
      <c r="BL1706" s="19" t="s">
        <v>330</v>
      </c>
      <c r="BM1706" s="193" t="s">
        <v>3591</v>
      </c>
    </row>
    <row r="1707" spans="1:65" s="2" customFormat="1" ht="19.5">
      <c r="A1707" s="36"/>
      <c r="B1707" s="37"/>
      <c r="C1707" s="38"/>
      <c r="D1707" s="195" t="s">
        <v>332</v>
      </c>
      <c r="E1707" s="38"/>
      <c r="F1707" s="196" t="s">
        <v>3592</v>
      </c>
      <c r="G1707" s="38"/>
      <c r="H1707" s="38"/>
      <c r="I1707" s="197"/>
      <c r="J1707" s="38"/>
      <c r="K1707" s="38"/>
      <c r="L1707" s="41"/>
      <c r="M1707" s="198"/>
      <c r="N1707" s="199"/>
      <c r="O1707" s="66"/>
      <c r="P1707" s="66"/>
      <c r="Q1707" s="66"/>
      <c r="R1707" s="66"/>
      <c r="S1707" s="66"/>
      <c r="T1707" s="67"/>
      <c r="U1707" s="36"/>
      <c r="V1707" s="36"/>
      <c r="W1707" s="36"/>
      <c r="X1707" s="36"/>
      <c r="Y1707" s="36"/>
      <c r="Z1707" s="36"/>
      <c r="AA1707" s="36"/>
      <c r="AB1707" s="36"/>
      <c r="AC1707" s="36"/>
      <c r="AD1707" s="36"/>
      <c r="AE1707" s="36"/>
      <c r="AT1707" s="19" t="s">
        <v>332</v>
      </c>
      <c r="AU1707" s="19" t="s">
        <v>87</v>
      </c>
    </row>
    <row r="1708" spans="1:65" s="2" customFormat="1" ht="19.5">
      <c r="A1708" s="36"/>
      <c r="B1708" s="37"/>
      <c r="C1708" s="38"/>
      <c r="D1708" s="195" t="s">
        <v>727</v>
      </c>
      <c r="E1708" s="38"/>
      <c r="F1708" s="200" t="s">
        <v>3582</v>
      </c>
      <c r="G1708" s="38"/>
      <c r="H1708" s="38"/>
      <c r="I1708" s="197"/>
      <c r="J1708" s="38"/>
      <c r="K1708" s="38"/>
      <c r="L1708" s="41"/>
      <c r="M1708" s="198"/>
      <c r="N1708" s="199"/>
      <c r="O1708" s="66"/>
      <c r="P1708" s="66"/>
      <c r="Q1708" s="66"/>
      <c r="R1708" s="66"/>
      <c r="S1708" s="66"/>
      <c r="T1708" s="67"/>
      <c r="U1708" s="36"/>
      <c r="V1708" s="36"/>
      <c r="W1708" s="36"/>
      <c r="X1708" s="36"/>
      <c r="Y1708" s="36"/>
      <c r="Z1708" s="36"/>
      <c r="AA1708" s="36"/>
      <c r="AB1708" s="36"/>
      <c r="AC1708" s="36"/>
      <c r="AD1708" s="36"/>
      <c r="AE1708" s="36"/>
      <c r="AT1708" s="19" t="s">
        <v>727</v>
      </c>
      <c r="AU1708" s="19" t="s">
        <v>87</v>
      </c>
    </row>
    <row r="1709" spans="1:65" s="13" customFormat="1" ht="11.25">
      <c r="B1709" s="201"/>
      <c r="C1709" s="202"/>
      <c r="D1709" s="195" t="s">
        <v>336</v>
      </c>
      <c r="E1709" s="203" t="s">
        <v>19</v>
      </c>
      <c r="F1709" s="204" t="s">
        <v>3593</v>
      </c>
      <c r="G1709" s="202"/>
      <c r="H1709" s="205">
        <v>84</v>
      </c>
      <c r="I1709" s="206"/>
      <c r="J1709" s="202"/>
      <c r="K1709" s="202"/>
      <c r="L1709" s="207"/>
      <c r="M1709" s="208"/>
      <c r="N1709" s="209"/>
      <c r="O1709" s="209"/>
      <c r="P1709" s="209"/>
      <c r="Q1709" s="209"/>
      <c r="R1709" s="209"/>
      <c r="S1709" s="209"/>
      <c r="T1709" s="210"/>
      <c r="AT1709" s="211" t="s">
        <v>336</v>
      </c>
      <c r="AU1709" s="211" t="s">
        <v>87</v>
      </c>
      <c r="AV1709" s="13" t="s">
        <v>87</v>
      </c>
      <c r="AW1709" s="13" t="s">
        <v>37</v>
      </c>
      <c r="AX1709" s="13" t="s">
        <v>84</v>
      </c>
      <c r="AY1709" s="211" t="s">
        <v>324</v>
      </c>
    </row>
    <row r="1710" spans="1:65" s="2" customFormat="1" ht="14.45" customHeight="1">
      <c r="A1710" s="36"/>
      <c r="B1710" s="37"/>
      <c r="C1710" s="182" t="s">
        <v>2007</v>
      </c>
      <c r="D1710" s="182" t="s">
        <v>326</v>
      </c>
      <c r="E1710" s="183" t="s">
        <v>3594</v>
      </c>
      <c r="F1710" s="184" t="s">
        <v>3595</v>
      </c>
      <c r="G1710" s="185" t="s">
        <v>186</v>
      </c>
      <c r="H1710" s="186">
        <v>14</v>
      </c>
      <c r="I1710" s="187"/>
      <c r="J1710" s="188">
        <f>ROUND(I1710*H1710,2)</f>
        <v>0</v>
      </c>
      <c r="K1710" s="184" t="s">
        <v>19</v>
      </c>
      <c r="L1710" s="41"/>
      <c r="M1710" s="189" t="s">
        <v>19</v>
      </c>
      <c r="N1710" s="190" t="s">
        <v>47</v>
      </c>
      <c r="O1710" s="66"/>
      <c r="P1710" s="191">
        <f>O1710*H1710</f>
        <v>0</v>
      </c>
      <c r="Q1710" s="191">
        <v>0</v>
      </c>
      <c r="R1710" s="191">
        <f>Q1710*H1710</f>
        <v>0</v>
      </c>
      <c r="S1710" s="191">
        <v>0</v>
      </c>
      <c r="T1710" s="192">
        <f>S1710*H1710</f>
        <v>0</v>
      </c>
      <c r="U1710" s="36"/>
      <c r="V1710" s="36"/>
      <c r="W1710" s="36"/>
      <c r="X1710" s="36"/>
      <c r="Y1710" s="36"/>
      <c r="Z1710" s="36"/>
      <c r="AA1710" s="36"/>
      <c r="AB1710" s="36"/>
      <c r="AC1710" s="36"/>
      <c r="AD1710" s="36"/>
      <c r="AE1710" s="36"/>
      <c r="AR1710" s="193" t="s">
        <v>330</v>
      </c>
      <c r="AT1710" s="193" t="s">
        <v>326</v>
      </c>
      <c r="AU1710" s="193" t="s">
        <v>87</v>
      </c>
      <c r="AY1710" s="19" t="s">
        <v>324</v>
      </c>
      <c r="BE1710" s="194">
        <f>IF(N1710="základní",J1710,0)</f>
        <v>0</v>
      </c>
      <c r="BF1710" s="194">
        <f>IF(N1710="snížená",J1710,0)</f>
        <v>0</v>
      </c>
      <c r="BG1710" s="194">
        <f>IF(N1710="zákl. přenesená",J1710,0)</f>
        <v>0</v>
      </c>
      <c r="BH1710" s="194">
        <f>IF(N1710="sníž. přenesená",J1710,0)</f>
        <v>0</v>
      </c>
      <c r="BI1710" s="194">
        <f>IF(N1710="nulová",J1710,0)</f>
        <v>0</v>
      </c>
      <c r="BJ1710" s="19" t="s">
        <v>84</v>
      </c>
      <c r="BK1710" s="194">
        <f>ROUND(I1710*H1710,2)</f>
        <v>0</v>
      </c>
      <c r="BL1710" s="19" t="s">
        <v>330</v>
      </c>
      <c r="BM1710" s="193" t="s">
        <v>3596</v>
      </c>
    </row>
    <row r="1711" spans="1:65" s="2" customFormat="1" ht="11.25">
      <c r="A1711" s="36"/>
      <c r="B1711" s="37"/>
      <c r="C1711" s="38"/>
      <c r="D1711" s="195" t="s">
        <v>332</v>
      </c>
      <c r="E1711" s="38"/>
      <c r="F1711" s="196" t="s">
        <v>3595</v>
      </c>
      <c r="G1711" s="38"/>
      <c r="H1711" s="38"/>
      <c r="I1711" s="197"/>
      <c r="J1711" s="38"/>
      <c r="K1711" s="38"/>
      <c r="L1711" s="41"/>
      <c r="M1711" s="198"/>
      <c r="N1711" s="199"/>
      <c r="O1711" s="66"/>
      <c r="P1711" s="66"/>
      <c r="Q1711" s="66"/>
      <c r="R1711" s="66"/>
      <c r="S1711" s="66"/>
      <c r="T1711" s="67"/>
      <c r="U1711" s="36"/>
      <c r="V1711" s="36"/>
      <c r="W1711" s="36"/>
      <c r="X1711" s="36"/>
      <c r="Y1711" s="36"/>
      <c r="Z1711" s="36"/>
      <c r="AA1711" s="36"/>
      <c r="AB1711" s="36"/>
      <c r="AC1711" s="36"/>
      <c r="AD1711" s="36"/>
      <c r="AE1711" s="36"/>
      <c r="AT1711" s="19" t="s">
        <v>332</v>
      </c>
      <c r="AU1711" s="19" t="s">
        <v>87</v>
      </c>
    </row>
    <row r="1712" spans="1:65" s="13" customFormat="1" ht="11.25">
      <c r="B1712" s="201"/>
      <c r="C1712" s="202"/>
      <c r="D1712" s="195" t="s">
        <v>336</v>
      </c>
      <c r="E1712" s="203" t="s">
        <v>19</v>
      </c>
      <c r="F1712" s="204" t="s">
        <v>3597</v>
      </c>
      <c r="G1712" s="202"/>
      <c r="H1712" s="205">
        <v>14</v>
      </c>
      <c r="I1712" s="206"/>
      <c r="J1712" s="202"/>
      <c r="K1712" s="202"/>
      <c r="L1712" s="207"/>
      <c r="M1712" s="208"/>
      <c r="N1712" s="209"/>
      <c r="O1712" s="209"/>
      <c r="P1712" s="209"/>
      <c r="Q1712" s="209"/>
      <c r="R1712" s="209"/>
      <c r="S1712" s="209"/>
      <c r="T1712" s="210"/>
      <c r="AT1712" s="211" t="s">
        <v>336</v>
      </c>
      <c r="AU1712" s="211" t="s">
        <v>87</v>
      </c>
      <c r="AV1712" s="13" t="s">
        <v>87</v>
      </c>
      <c r="AW1712" s="13" t="s">
        <v>37</v>
      </c>
      <c r="AX1712" s="13" t="s">
        <v>84</v>
      </c>
      <c r="AY1712" s="211" t="s">
        <v>324</v>
      </c>
    </row>
    <row r="1713" spans="1:65" s="2" customFormat="1" ht="14.45" customHeight="1">
      <c r="A1713" s="36"/>
      <c r="B1713" s="37"/>
      <c r="C1713" s="182" t="s">
        <v>2015</v>
      </c>
      <c r="D1713" s="182" t="s">
        <v>326</v>
      </c>
      <c r="E1713" s="183" t="s">
        <v>3598</v>
      </c>
      <c r="F1713" s="184" t="s">
        <v>3599</v>
      </c>
      <c r="G1713" s="185" t="s">
        <v>135</v>
      </c>
      <c r="H1713" s="186">
        <v>602.77</v>
      </c>
      <c r="I1713" s="187"/>
      <c r="J1713" s="188">
        <f>ROUND(I1713*H1713,2)</f>
        <v>0</v>
      </c>
      <c r="K1713" s="184" t="s">
        <v>19</v>
      </c>
      <c r="L1713" s="41"/>
      <c r="M1713" s="189" t="s">
        <v>19</v>
      </c>
      <c r="N1713" s="190" t="s">
        <v>47</v>
      </c>
      <c r="O1713" s="66"/>
      <c r="P1713" s="191">
        <f>O1713*H1713</f>
        <v>0</v>
      </c>
      <c r="Q1713" s="191">
        <v>0</v>
      </c>
      <c r="R1713" s="191">
        <f>Q1713*H1713</f>
        <v>0</v>
      </c>
      <c r="S1713" s="191">
        <v>0</v>
      </c>
      <c r="T1713" s="192">
        <f>S1713*H1713</f>
        <v>0</v>
      </c>
      <c r="U1713" s="36"/>
      <c r="V1713" s="36"/>
      <c r="W1713" s="36"/>
      <c r="X1713" s="36"/>
      <c r="Y1713" s="36"/>
      <c r="Z1713" s="36"/>
      <c r="AA1713" s="36"/>
      <c r="AB1713" s="36"/>
      <c r="AC1713" s="36"/>
      <c r="AD1713" s="36"/>
      <c r="AE1713" s="36"/>
      <c r="AR1713" s="193" t="s">
        <v>330</v>
      </c>
      <c r="AT1713" s="193" t="s">
        <v>326</v>
      </c>
      <c r="AU1713" s="193" t="s">
        <v>87</v>
      </c>
      <c r="AY1713" s="19" t="s">
        <v>324</v>
      </c>
      <c r="BE1713" s="194">
        <f>IF(N1713="základní",J1713,0)</f>
        <v>0</v>
      </c>
      <c r="BF1713" s="194">
        <f>IF(N1713="snížená",J1713,0)</f>
        <v>0</v>
      </c>
      <c r="BG1713" s="194">
        <f>IF(N1713="zákl. přenesená",J1713,0)</f>
        <v>0</v>
      </c>
      <c r="BH1713" s="194">
        <f>IF(N1713="sníž. přenesená",J1713,0)</f>
        <v>0</v>
      </c>
      <c r="BI1713" s="194">
        <f>IF(N1713="nulová",J1713,0)</f>
        <v>0</v>
      </c>
      <c r="BJ1713" s="19" t="s">
        <v>84</v>
      </c>
      <c r="BK1713" s="194">
        <f>ROUND(I1713*H1713,2)</f>
        <v>0</v>
      </c>
      <c r="BL1713" s="19" t="s">
        <v>330</v>
      </c>
      <c r="BM1713" s="193" t="s">
        <v>3600</v>
      </c>
    </row>
    <row r="1714" spans="1:65" s="2" customFormat="1" ht="11.25">
      <c r="A1714" s="36"/>
      <c r="B1714" s="37"/>
      <c r="C1714" s="38"/>
      <c r="D1714" s="195" t="s">
        <v>332</v>
      </c>
      <c r="E1714" s="38"/>
      <c r="F1714" s="196" t="s">
        <v>3599</v>
      </c>
      <c r="G1714" s="38"/>
      <c r="H1714" s="38"/>
      <c r="I1714" s="197"/>
      <c r="J1714" s="38"/>
      <c r="K1714" s="38"/>
      <c r="L1714" s="41"/>
      <c r="M1714" s="198"/>
      <c r="N1714" s="199"/>
      <c r="O1714" s="66"/>
      <c r="P1714" s="66"/>
      <c r="Q1714" s="66"/>
      <c r="R1714" s="66"/>
      <c r="S1714" s="66"/>
      <c r="T1714" s="67"/>
      <c r="U1714" s="36"/>
      <c r="V1714" s="36"/>
      <c r="W1714" s="36"/>
      <c r="X1714" s="36"/>
      <c r="Y1714" s="36"/>
      <c r="Z1714" s="36"/>
      <c r="AA1714" s="36"/>
      <c r="AB1714" s="36"/>
      <c r="AC1714" s="36"/>
      <c r="AD1714" s="36"/>
      <c r="AE1714" s="36"/>
      <c r="AT1714" s="19" t="s">
        <v>332</v>
      </c>
      <c r="AU1714" s="19" t="s">
        <v>87</v>
      </c>
    </row>
    <row r="1715" spans="1:65" s="15" customFormat="1" ht="11.25">
      <c r="B1715" s="223"/>
      <c r="C1715" s="224"/>
      <c r="D1715" s="195" t="s">
        <v>336</v>
      </c>
      <c r="E1715" s="225" t="s">
        <v>19</v>
      </c>
      <c r="F1715" s="226" t="s">
        <v>3601</v>
      </c>
      <c r="G1715" s="224"/>
      <c r="H1715" s="225" t="s">
        <v>19</v>
      </c>
      <c r="I1715" s="227"/>
      <c r="J1715" s="224"/>
      <c r="K1715" s="224"/>
      <c r="L1715" s="228"/>
      <c r="M1715" s="229"/>
      <c r="N1715" s="230"/>
      <c r="O1715" s="230"/>
      <c r="P1715" s="230"/>
      <c r="Q1715" s="230"/>
      <c r="R1715" s="230"/>
      <c r="S1715" s="230"/>
      <c r="T1715" s="231"/>
      <c r="AT1715" s="232" t="s">
        <v>336</v>
      </c>
      <c r="AU1715" s="232" t="s">
        <v>87</v>
      </c>
      <c r="AV1715" s="15" t="s">
        <v>84</v>
      </c>
      <c r="AW1715" s="15" t="s">
        <v>37</v>
      </c>
      <c r="AX1715" s="15" t="s">
        <v>76</v>
      </c>
      <c r="AY1715" s="232" t="s">
        <v>324</v>
      </c>
    </row>
    <row r="1716" spans="1:65" s="13" customFormat="1" ht="11.25">
      <c r="B1716" s="201"/>
      <c r="C1716" s="202"/>
      <c r="D1716" s="195" t="s">
        <v>336</v>
      </c>
      <c r="E1716" s="203" t="s">
        <v>19</v>
      </c>
      <c r="F1716" s="204" t="s">
        <v>3602</v>
      </c>
      <c r="G1716" s="202"/>
      <c r="H1716" s="205">
        <v>197.12</v>
      </c>
      <c r="I1716" s="206"/>
      <c r="J1716" s="202"/>
      <c r="K1716" s="202"/>
      <c r="L1716" s="207"/>
      <c r="M1716" s="208"/>
      <c r="N1716" s="209"/>
      <c r="O1716" s="209"/>
      <c r="P1716" s="209"/>
      <c r="Q1716" s="209"/>
      <c r="R1716" s="209"/>
      <c r="S1716" s="209"/>
      <c r="T1716" s="210"/>
      <c r="AT1716" s="211" t="s">
        <v>336</v>
      </c>
      <c r="AU1716" s="211" t="s">
        <v>87</v>
      </c>
      <c r="AV1716" s="13" t="s">
        <v>87</v>
      </c>
      <c r="AW1716" s="13" t="s">
        <v>37</v>
      </c>
      <c r="AX1716" s="13" t="s">
        <v>76</v>
      </c>
      <c r="AY1716" s="211" t="s">
        <v>324</v>
      </c>
    </row>
    <row r="1717" spans="1:65" s="15" customFormat="1" ht="11.25">
      <c r="B1717" s="223"/>
      <c r="C1717" s="224"/>
      <c r="D1717" s="195" t="s">
        <v>336</v>
      </c>
      <c r="E1717" s="225" t="s">
        <v>19</v>
      </c>
      <c r="F1717" s="226" t="s">
        <v>3603</v>
      </c>
      <c r="G1717" s="224"/>
      <c r="H1717" s="225" t="s">
        <v>19</v>
      </c>
      <c r="I1717" s="227"/>
      <c r="J1717" s="224"/>
      <c r="K1717" s="224"/>
      <c r="L1717" s="228"/>
      <c r="M1717" s="229"/>
      <c r="N1717" s="230"/>
      <c r="O1717" s="230"/>
      <c r="P1717" s="230"/>
      <c r="Q1717" s="230"/>
      <c r="R1717" s="230"/>
      <c r="S1717" s="230"/>
      <c r="T1717" s="231"/>
      <c r="AT1717" s="232" t="s">
        <v>336</v>
      </c>
      <c r="AU1717" s="232" t="s">
        <v>87</v>
      </c>
      <c r="AV1717" s="15" t="s">
        <v>84</v>
      </c>
      <c r="AW1717" s="15" t="s">
        <v>37</v>
      </c>
      <c r="AX1717" s="15" t="s">
        <v>76</v>
      </c>
      <c r="AY1717" s="232" t="s">
        <v>324</v>
      </c>
    </row>
    <row r="1718" spans="1:65" s="13" customFormat="1" ht="11.25">
      <c r="B1718" s="201"/>
      <c r="C1718" s="202"/>
      <c r="D1718" s="195" t="s">
        <v>336</v>
      </c>
      <c r="E1718" s="203" t="s">
        <v>19</v>
      </c>
      <c r="F1718" s="204" t="s">
        <v>3604</v>
      </c>
      <c r="G1718" s="202"/>
      <c r="H1718" s="205">
        <v>78.2</v>
      </c>
      <c r="I1718" s="206"/>
      <c r="J1718" s="202"/>
      <c r="K1718" s="202"/>
      <c r="L1718" s="207"/>
      <c r="M1718" s="208"/>
      <c r="N1718" s="209"/>
      <c r="O1718" s="209"/>
      <c r="P1718" s="209"/>
      <c r="Q1718" s="209"/>
      <c r="R1718" s="209"/>
      <c r="S1718" s="209"/>
      <c r="T1718" s="210"/>
      <c r="AT1718" s="211" t="s">
        <v>336</v>
      </c>
      <c r="AU1718" s="211" t="s">
        <v>87</v>
      </c>
      <c r="AV1718" s="13" t="s">
        <v>87</v>
      </c>
      <c r="AW1718" s="13" t="s">
        <v>37</v>
      </c>
      <c r="AX1718" s="13" t="s">
        <v>76</v>
      </c>
      <c r="AY1718" s="211" t="s">
        <v>324</v>
      </c>
    </row>
    <row r="1719" spans="1:65" s="15" customFormat="1" ht="11.25">
      <c r="B1719" s="223"/>
      <c r="C1719" s="224"/>
      <c r="D1719" s="195" t="s">
        <v>336</v>
      </c>
      <c r="E1719" s="225" t="s">
        <v>19</v>
      </c>
      <c r="F1719" s="226" t="s">
        <v>3605</v>
      </c>
      <c r="G1719" s="224"/>
      <c r="H1719" s="225" t="s">
        <v>19</v>
      </c>
      <c r="I1719" s="227"/>
      <c r="J1719" s="224"/>
      <c r="K1719" s="224"/>
      <c r="L1719" s="228"/>
      <c r="M1719" s="229"/>
      <c r="N1719" s="230"/>
      <c r="O1719" s="230"/>
      <c r="P1719" s="230"/>
      <c r="Q1719" s="230"/>
      <c r="R1719" s="230"/>
      <c r="S1719" s="230"/>
      <c r="T1719" s="231"/>
      <c r="AT1719" s="232" t="s">
        <v>336</v>
      </c>
      <c r="AU1719" s="232" t="s">
        <v>87</v>
      </c>
      <c r="AV1719" s="15" t="s">
        <v>84</v>
      </c>
      <c r="AW1719" s="15" t="s">
        <v>37</v>
      </c>
      <c r="AX1719" s="15" t="s">
        <v>76</v>
      </c>
      <c r="AY1719" s="232" t="s">
        <v>324</v>
      </c>
    </row>
    <row r="1720" spans="1:65" s="13" customFormat="1" ht="11.25">
      <c r="B1720" s="201"/>
      <c r="C1720" s="202"/>
      <c r="D1720" s="195" t="s">
        <v>336</v>
      </c>
      <c r="E1720" s="203" t="s">
        <v>19</v>
      </c>
      <c r="F1720" s="204" t="s">
        <v>3606</v>
      </c>
      <c r="G1720" s="202"/>
      <c r="H1720" s="205">
        <v>327.45</v>
      </c>
      <c r="I1720" s="206"/>
      <c r="J1720" s="202"/>
      <c r="K1720" s="202"/>
      <c r="L1720" s="207"/>
      <c r="M1720" s="208"/>
      <c r="N1720" s="209"/>
      <c r="O1720" s="209"/>
      <c r="P1720" s="209"/>
      <c r="Q1720" s="209"/>
      <c r="R1720" s="209"/>
      <c r="S1720" s="209"/>
      <c r="T1720" s="210"/>
      <c r="AT1720" s="211" t="s">
        <v>336</v>
      </c>
      <c r="AU1720" s="211" t="s">
        <v>87</v>
      </c>
      <c r="AV1720" s="13" t="s">
        <v>87</v>
      </c>
      <c r="AW1720" s="13" t="s">
        <v>37</v>
      </c>
      <c r="AX1720" s="13" t="s">
        <v>76</v>
      </c>
      <c r="AY1720" s="211" t="s">
        <v>324</v>
      </c>
    </row>
    <row r="1721" spans="1:65" s="14" customFormat="1" ht="11.25">
      <c r="B1721" s="212"/>
      <c r="C1721" s="213"/>
      <c r="D1721" s="195" t="s">
        <v>336</v>
      </c>
      <c r="E1721" s="214" t="s">
        <v>19</v>
      </c>
      <c r="F1721" s="215" t="s">
        <v>349</v>
      </c>
      <c r="G1721" s="213"/>
      <c r="H1721" s="216">
        <v>602.77</v>
      </c>
      <c r="I1721" s="217"/>
      <c r="J1721" s="213"/>
      <c r="K1721" s="213"/>
      <c r="L1721" s="218"/>
      <c r="M1721" s="219"/>
      <c r="N1721" s="220"/>
      <c r="O1721" s="220"/>
      <c r="P1721" s="220"/>
      <c r="Q1721" s="220"/>
      <c r="R1721" s="220"/>
      <c r="S1721" s="220"/>
      <c r="T1721" s="221"/>
      <c r="AT1721" s="222" t="s">
        <v>336</v>
      </c>
      <c r="AU1721" s="222" t="s">
        <v>87</v>
      </c>
      <c r="AV1721" s="14" t="s">
        <v>330</v>
      </c>
      <c r="AW1721" s="14" t="s">
        <v>37</v>
      </c>
      <c r="AX1721" s="14" t="s">
        <v>84</v>
      </c>
      <c r="AY1721" s="222" t="s">
        <v>324</v>
      </c>
    </row>
    <row r="1722" spans="1:65" s="2" customFormat="1" ht="24.2" customHeight="1">
      <c r="A1722" s="36"/>
      <c r="B1722" s="37"/>
      <c r="C1722" s="182" t="s">
        <v>2025</v>
      </c>
      <c r="D1722" s="182" t="s">
        <v>326</v>
      </c>
      <c r="E1722" s="183" t="s">
        <v>3607</v>
      </c>
      <c r="F1722" s="184" t="s">
        <v>3608</v>
      </c>
      <c r="G1722" s="185" t="s">
        <v>135</v>
      </c>
      <c r="H1722" s="186">
        <v>913.05899999999997</v>
      </c>
      <c r="I1722" s="187"/>
      <c r="J1722" s="188">
        <f>ROUND(I1722*H1722,2)</f>
        <v>0</v>
      </c>
      <c r="K1722" s="184" t="s">
        <v>19</v>
      </c>
      <c r="L1722" s="41"/>
      <c r="M1722" s="189" t="s">
        <v>19</v>
      </c>
      <c r="N1722" s="190" t="s">
        <v>47</v>
      </c>
      <c r="O1722" s="66"/>
      <c r="P1722" s="191">
        <f>O1722*H1722</f>
        <v>0</v>
      </c>
      <c r="Q1722" s="191">
        <v>0</v>
      </c>
      <c r="R1722" s="191">
        <f>Q1722*H1722</f>
        <v>0</v>
      </c>
      <c r="S1722" s="191">
        <v>0</v>
      </c>
      <c r="T1722" s="192">
        <f>S1722*H1722</f>
        <v>0</v>
      </c>
      <c r="U1722" s="36"/>
      <c r="V1722" s="36"/>
      <c r="W1722" s="36"/>
      <c r="X1722" s="36"/>
      <c r="Y1722" s="36"/>
      <c r="Z1722" s="36"/>
      <c r="AA1722" s="36"/>
      <c r="AB1722" s="36"/>
      <c r="AC1722" s="36"/>
      <c r="AD1722" s="36"/>
      <c r="AE1722" s="36"/>
      <c r="AR1722" s="193" t="s">
        <v>330</v>
      </c>
      <c r="AT1722" s="193" t="s">
        <v>326</v>
      </c>
      <c r="AU1722" s="193" t="s">
        <v>87</v>
      </c>
      <c r="AY1722" s="19" t="s">
        <v>324</v>
      </c>
      <c r="BE1722" s="194">
        <f>IF(N1722="základní",J1722,0)</f>
        <v>0</v>
      </c>
      <c r="BF1722" s="194">
        <f>IF(N1722="snížená",J1722,0)</f>
        <v>0</v>
      </c>
      <c r="BG1722" s="194">
        <f>IF(N1722="zákl. přenesená",J1722,0)</f>
        <v>0</v>
      </c>
      <c r="BH1722" s="194">
        <f>IF(N1722="sníž. přenesená",J1722,0)</f>
        <v>0</v>
      </c>
      <c r="BI1722" s="194">
        <f>IF(N1722="nulová",J1722,0)</f>
        <v>0</v>
      </c>
      <c r="BJ1722" s="19" t="s">
        <v>84</v>
      </c>
      <c r="BK1722" s="194">
        <f>ROUND(I1722*H1722,2)</f>
        <v>0</v>
      </c>
      <c r="BL1722" s="19" t="s">
        <v>330</v>
      </c>
      <c r="BM1722" s="193" t="s">
        <v>3609</v>
      </c>
    </row>
    <row r="1723" spans="1:65" s="2" customFormat="1" ht="29.25">
      <c r="A1723" s="36"/>
      <c r="B1723" s="37"/>
      <c r="C1723" s="38"/>
      <c r="D1723" s="195" t="s">
        <v>332</v>
      </c>
      <c r="E1723" s="38"/>
      <c r="F1723" s="196" t="s">
        <v>3610</v>
      </c>
      <c r="G1723" s="38"/>
      <c r="H1723" s="38"/>
      <c r="I1723" s="197"/>
      <c r="J1723" s="38"/>
      <c r="K1723" s="38"/>
      <c r="L1723" s="41"/>
      <c r="M1723" s="198"/>
      <c r="N1723" s="199"/>
      <c r="O1723" s="66"/>
      <c r="P1723" s="66"/>
      <c r="Q1723" s="66"/>
      <c r="R1723" s="66"/>
      <c r="S1723" s="66"/>
      <c r="T1723" s="67"/>
      <c r="U1723" s="36"/>
      <c r="V1723" s="36"/>
      <c r="W1723" s="36"/>
      <c r="X1723" s="36"/>
      <c r="Y1723" s="36"/>
      <c r="Z1723" s="36"/>
      <c r="AA1723" s="36"/>
      <c r="AB1723" s="36"/>
      <c r="AC1723" s="36"/>
      <c r="AD1723" s="36"/>
      <c r="AE1723" s="36"/>
      <c r="AT1723" s="19" t="s">
        <v>332</v>
      </c>
      <c r="AU1723" s="19" t="s">
        <v>87</v>
      </c>
    </row>
    <row r="1724" spans="1:65" s="2" customFormat="1" ht="19.5">
      <c r="A1724" s="36"/>
      <c r="B1724" s="37"/>
      <c r="C1724" s="38"/>
      <c r="D1724" s="195" t="s">
        <v>727</v>
      </c>
      <c r="E1724" s="38"/>
      <c r="F1724" s="200" t="s">
        <v>3611</v>
      </c>
      <c r="G1724" s="38"/>
      <c r="H1724" s="38"/>
      <c r="I1724" s="197"/>
      <c r="J1724" s="38"/>
      <c r="K1724" s="38"/>
      <c r="L1724" s="41"/>
      <c r="M1724" s="198"/>
      <c r="N1724" s="199"/>
      <c r="O1724" s="66"/>
      <c r="P1724" s="66"/>
      <c r="Q1724" s="66"/>
      <c r="R1724" s="66"/>
      <c r="S1724" s="66"/>
      <c r="T1724" s="67"/>
      <c r="U1724" s="36"/>
      <c r="V1724" s="36"/>
      <c r="W1724" s="36"/>
      <c r="X1724" s="36"/>
      <c r="Y1724" s="36"/>
      <c r="Z1724" s="36"/>
      <c r="AA1724" s="36"/>
      <c r="AB1724" s="36"/>
      <c r="AC1724" s="36"/>
      <c r="AD1724" s="36"/>
      <c r="AE1724" s="36"/>
      <c r="AT1724" s="19" t="s">
        <v>727</v>
      </c>
      <c r="AU1724" s="19" t="s">
        <v>87</v>
      </c>
    </row>
    <row r="1725" spans="1:65" s="15" customFormat="1" ht="11.25">
      <c r="B1725" s="223"/>
      <c r="C1725" s="224"/>
      <c r="D1725" s="195" t="s">
        <v>336</v>
      </c>
      <c r="E1725" s="225" t="s">
        <v>19</v>
      </c>
      <c r="F1725" s="226" t="s">
        <v>3612</v>
      </c>
      <c r="G1725" s="224"/>
      <c r="H1725" s="225" t="s">
        <v>19</v>
      </c>
      <c r="I1725" s="227"/>
      <c r="J1725" s="224"/>
      <c r="K1725" s="224"/>
      <c r="L1725" s="228"/>
      <c r="M1725" s="229"/>
      <c r="N1725" s="230"/>
      <c r="O1725" s="230"/>
      <c r="P1725" s="230"/>
      <c r="Q1725" s="230"/>
      <c r="R1725" s="230"/>
      <c r="S1725" s="230"/>
      <c r="T1725" s="231"/>
      <c r="AT1725" s="232" t="s">
        <v>336</v>
      </c>
      <c r="AU1725" s="232" t="s">
        <v>87</v>
      </c>
      <c r="AV1725" s="15" t="s">
        <v>84</v>
      </c>
      <c r="AW1725" s="15" t="s">
        <v>37</v>
      </c>
      <c r="AX1725" s="15" t="s">
        <v>76</v>
      </c>
      <c r="AY1725" s="232" t="s">
        <v>324</v>
      </c>
    </row>
    <row r="1726" spans="1:65" s="13" customFormat="1" ht="11.25">
      <c r="B1726" s="201"/>
      <c r="C1726" s="202"/>
      <c r="D1726" s="195" t="s">
        <v>336</v>
      </c>
      <c r="E1726" s="203" t="s">
        <v>19</v>
      </c>
      <c r="F1726" s="204" t="s">
        <v>3613</v>
      </c>
      <c r="G1726" s="202"/>
      <c r="H1726" s="205">
        <v>10.8</v>
      </c>
      <c r="I1726" s="206"/>
      <c r="J1726" s="202"/>
      <c r="K1726" s="202"/>
      <c r="L1726" s="207"/>
      <c r="M1726" s="208"/>
      <c r="N1726" s="209"/>
      <c r="O1726" s="209"/>
      <c r="P1726" s="209"/>
      <c r="Q1726" s="209"/>
      <c r="R1726" s="209"/>
      <c r="S1726" s="209"/>
      <c r="T1726" s="210"/>
      <c r="AT1726" s="211" t="s">
        <v>336</v>
      </c>
      <c r="AU1726" s="211" t="s">
        <v>87</v>
      </c>
      <c r="AV1726" s="13" t="s">
        <v>87</v>
      </c>
      <c r="AW1726" s="13" t="s">
        <v>37</v>
      </c>
      <c r="AX1726" s="13" t="s">
        <v>76</v>
      </c>
      <c r="AY1726" s="211" t="s">
        <v>324</v>
      </c>
    </row>
    <row r="1727" spans="1:65" s="15" customFormat="1" ht="11.25">
      <c r="B1727" s="223"/>
      <c r="C1727" s="224"/>
      <c r="D1727" s="195" t="s">
        <v>336</v>
      </c>
      <c r="E1727" s="225" t="s">
        <v>19</v>
      </c>
      <c r="F1727" s="226" t="s">
        <v>3614</v>
      </c>
      <c r="G1727" s="224"/>
      <c r="H1727" s="225" t="s">
        <v>19</v>
      </c>
      <c r="I1727" s="227"/>
      <c r="J1727" s="224"/>
      <c r="K1727" s="224"/>
      <c r="L1727" s="228"/>
      <c r="M1727" s="229"/>
      <c r="N1727" s="230"/>
      <c r="O1727" s="230"/>
      <c r="P1727" s="230"/>
      <c r="Q1727" s="230"/>
      <c r="R1727" s="230"/>
      <c r="S1727" s="230"/>
      <c r="T1727" s="231"/>
      <c r="AT1727" s="232" t="s">
        <v>336</v>
      </c>
      <c r="AU1727" s="232" t="s">
        <v>87</v>
      </c>
      <c r="AV1727" s="15" t="s">
        <v>84</v>
      </c>
      <c r="AW1727" s="15" t="s">
        <v>37</v>
      </c>
      <c r="AX1727" s="15" t="s">
        <v>76</v>
      </c>
      <c r="AY1727" s="232" t="s">
        <v>324</v>
      </c>
    </row>
    <row r="1728" spans="1:65" s="13" customFormat="1" ht="11.25">
      <c r="B1728" s="201"/>
      <c r="C1728" s="202"/>
      <c r="D1728" s="195" t="s">
        <v>336</v>
      </c>
      <c r="E1728" s="203" t="s">
        <v>19</v>
      </c>
      <c r="F1728" s="204" t="s">
        <v>3615</v>
      </c>
      <c r="G1728" s="202"/>
      <c r="H1728" s="205">
        <v>94.16</v>
      </c>
      <c r="I1728" s="206"/>
      <c r="J1728" s="202"/>
      <c r="K1728" s="202"/>
      <c r="L1728" s="207"/>
      <c r="M1728" s="208"/>
      <c r="N1728" s="209"/>
      <c r="O1728" s="209"/>
      <c r="P1728" s="209"/>
      <c r="Q1728" s="209"/>
      <c r="R1728" s="209"/>
      <c r="S1728" s="209"/>
      <c r="T1728" s="210"/>
      <c r="AT1728" s="211" t="s">
        <v>336</v>
      </c>
      <c r="AU1728" s="211" t="s">
        <v>87</v>
      </c>
      <c r="AV1728" s="13" t="s">
        <v>87</v>
      </c>
      <c r="AW1728" s="13" t="s">
        <v>37</v>
      </c>
      <c r="AX1728" s="13" t="s">
        <v>76</v>
      </c>
      <c r="AY1728" s="211" t="s">
        <v>324</v>
      </c>
    </row>
    <row r="1729" spans="1:65" s="15" customFormat="1" ht="11.25">
      <c r="B1729" s="223"/>
      <c r="C1729" s="224"/>
      <c r="D1729" s="195" t="s">
        <v>336</v>
      </c>
      <c r="E1729" s="225" t="s">
        <v>19</v>
      </c>
      <c r="F1729" s="226" t="s">
        <v>3616</v>
      </c>
      <c r="G1729" s="224"/>
      <c r="H1729" s="225" t="s">
        <v>19</v>
      </c>
      <c r="I1729" s="227"/>
      <c r="J1729" s="224"/>
      <c r="K1729" s="224"/>
      <c r="L1729" s="228"/>
      <c r="M1729" s="229"/>
      <c r="N1729" s="230"/>
      <c r="O1729" s="230"/>
      <c r="P1729" s="230"/>
      <c r="Q1729" s="230"/>
      <c r="R1729" s="230"/>
      <c r="S1729" s="230"/>
      <c r="T1729" s="231"/>
      <c r="AT1729" s="232" t="s">
        <v>336</v>
      </c>
      <c r="AU1729" s="232" t="s">
        <v>87</v>
      </c>
      <c r="AV1729" s="15" t="s">
        <v>84</v>
      </c>
      <c r="AW1729" s="15" t="s">
        <v>37</v>
      </c>
      <c r="AX1729" s="15" t="s">
        <v>76</v>
      </c>
      <c r="AY1729" s="232" t="s">
        <v>324</v>
      </c>
    </row>
    <row r="1730" spans="1:65" s="13" customFormat="1" ht="11.25">
      <c r="B1730" s="201"/>
      <c r="C1730" s="202"/>
      <c r="D1730" s="195" t="s">
        <v>336</v>
      </c>
      <c r="E1730" s="203" t="s">
        <v>19</v>
      </c>
      <c r="F1730" s="204" t="s">
        <v>3617</v>
      </c>
      <c r="G1730" s="202"/>
      <c r="H1730" s="205">
        <v>197.12</v>
      </c>
      <c r="I1730" s="206"/>
      <c r="J1730" s="202"/>
      <c r="K1730" s="202"/>
      <c r="L1730" s="207"/>
      <c r="M1730" s="208"/>
      <c r="N1730" s="209"/>
      <c r="O1730" s="209"/>
      <c r="P1730" s="209"/>
      <c r="Q1730" s="209"/>
      <c r="R1730" s="209"/>
      <c r="S1730" s="209"/>
      <c r="T1730" s="210"/>
      <c r="AT1730" s="211" t="s">
        <v>336</v>
      </c>
      <c r="AU1730" s="211" t="s">
        <v>87</v>
      </c>
      <c r="AV1730" s="13" t="s">
        <v>87</v>
      </c>
      <c r="AW1730" s="13" t="s">
        <v>37</v>
      </c>
      <c r="AX1730" s="13" t="s">
        <v>76</v>
      </c>
      <c r="AY1730" s="211" t="s">
        <v>324</v>
      </c>
    </row>
    <row r="1731" spans="1:65" s="15" customFormat="1" ht="11.25">
      <c r="B1731" s="223"/>
      <c r="C1731" s="224"/>
      <c r="D1731" s="195" t="s">
        <v>336</v>
      </c>
      <c r="E1731" s="225" t="s">
        <v>19</v>
      </c>
      <c r="F1731" s="226" t="s">
        <v>3618</v>
      </c>
      <c r="G1731" s="224"/>
      <c r="H1731" s="225" t="s">
        <v>19</v>
      </c>
      <c r="I1731" s="227"/>
      <c r="J1731" s="224"/>
      <c r="K1731" s="224"/>
      <c r="L1731" s="228"/>
      <c r="M1731" s="229"/>
      <c r="N1731" s="230"/>
      <c r="O1731" s="230"/>
      <c r="P1731" s="230"/>
      <c r="Q1731" s="230"/>
      <c r="R1731" s="230"/>
      <c r="S1731" s="230"/>
      <c r="T1731" s="231"/>
      <c r="AT1731" s="232" t="s">
        <v>336</v>
      </c>
      <c r="AU1731" s="232" t="s">
        <v>87</v>
      </c>
      <c r="AV1731" s="15" t="s">
        <v>84</v>
      </c>
      <c r="AW1731" s="15" t="s">
        <v>37</v>
      </c>
      <c r="AX1731" s="15" t="s">
        <v>76</v>
      </c>
      <c r="AY1731" s="232" t="s">
        <v>324</v>
      </c>
    </row>
    <row r="1732" spans="1:65" s="13" customFormat="1" ht="11.25">
      <c r="B1732" s="201"/>
      <c r="C1732" s="202"/>
      <c r="D1732" s="195" t="s">
        <v>336</v>
      </c>
      <c r="E1732" s="203" t="s">
        <v>19</v>
      </c>
      <c r="F1732" s="204" t="s">
        <v>3619</v>
      </c>
      <c r="G1732" s="202"/>
      <c r="H1732" s="205">
        <v>100.8</v>
      </c>
      <c r="I1732" s="206"/>
      <c r="J1732" s="202"/>
      <c r="K1732" s="202"/>
      <c r="L1732" s="207"/>
      <c r="M1732" s="208"/>
      <c r="N1732" s="209"/>
      <c r="O1732" s="209"/>
      <c r="P1732" s="209"/>
      <c r="Q1732" s="209"/>
      <c r="R1732" s="209"/>
      <c r="S1732" s="209"/>
      <c r="T1732" s="210"/>
      <c r="AT1732" s="211" t="s">
        <v>336</v>
      </c>
      <c r="AU1732" s="211" t="s">
        <v>87</v>
      </c>
      <c r="AV1732" s="13" t="s">
        <v>87</v>
      </c>
      <c r="AW1732" s="13" t="s">
        <v>37</v>
      </c>
      <c r="AX1732" s="13" t="s">
        <v>76</v>
      </c>
      <c r="AY1732" s="211" t="s">
        <v>324</v>
      </c>
    </row>
    <row r="1733" spans="1:65" s="15" customFormat="1" ht="11.25">
      <c r="B1733" s="223"/>
      <c r="C1733" s="224"/>
      <c r="D1733" s="195" t="s">
        <v>336</v>
      </c>
      <c r="E1733" s="225" t="s">
        <v>19</v>
      </c>
      <c r="F1733" s="226" t="s">
        <v>3605</v>
      </c>
      <c r="G1733" s="224"/>
      <c r="H1733" s="225" t="s">
        <v>19</v>
      </c>
      <c r="I1733" s="227"/>
      <c r="J1733" s="224"/>
      <c r="K1733" s="224"/>
      <c r="L1733" s="228"/>
      <c r="M1733" s="229"/>
      <c r="N1733" s="230"/>
      <c r="O1733" s="230"/>
      <c r="P1733" s="230"/>
      <c r="Q1733" s="230"/>
      <c r="R1733" s="230"/>
      <c r="S1733" s="230"/>
      <c r="T1733" s="231"/>
      <c r="AT1733" s="232" t="s">
        <v>336</v>
      </c>
      <c r="AU1733" s="232" t="s">
        <v>87</v>
      </c>
      <c r="AV1733" s="15" t="s">
        <v>84</v>
      </c>
      <c r="AW1733" s="15" t="s">
        <v>37</v>
      </c>
      <c r="AX1733" s="15" t="s">
        <v>76</v>
      </c>
      <c r="AY1733" s="232" t="s">
        <v>324</v>
      </c>
    </row>
    <row r="1734" spans="1:65" s="13" customFormat="1" ht="11.25">
      <c r="B1734" s="201"/>
      <c r="C1734" s="202"/>
      <c r="D1734" s="195" t="s">
        <v>336</v>
      </c>
      <c r="E1734" s="203" t="s">
        <v>19</v>
      </c>
      <c r="F1734" s="204" t="s">
        <v>3620</v>
      </c>
      <c r="G1734" s="202"/>
      <c r="H1734" s="205">
        <v>388.5</v>
      </c>
      <c r="I1734" s="206"/>
      <c r="J1734" s="202"/>
      <c r="K1734" s="202"/>
      <c r="L1734" s="207"/>
      <c r="M1734" s="208"/>
      <c r="N1734" s="209"/>
      <c r="O1734" s="209"/>
      <c r="P1734" s="209"/>
      <c r="Q1734" s="209"/>
      <c r="R1734" s="209"/>
      <c r="S1734" s="209"/>
      <c r="T1734" s="210"/>
      <c r="AT1734" s="211" t="s">
        <v>336</v>
      </c>
      <c r="AU1734" s="211" t="s">
        <v>87</v>
      </c>
      <c r="AV1734" s="13" t="s">
        <v>87</v>
      </c>
      <c r="AW1734" s="13" t="s">
        <v>37</v>
      </c>
      <c r="AX1734" s="13" t="s">
        <v>76</v>
      </c>
      <c r="AY1734" s="211" t="s">
        <v>324</v>
      </c>
    </row>
    <row r="1735" spans="1:65" s="15" customFormat="1" ht="11.25">
      <c r="B1735" s="223"/>
      <c r="C1735" s="224"/>
      <c r="D1735" s="195" t="s">
        <v>336</v>
      </c>
      <c r="E1735" s="225" t="s">
        <v>19</v>
      </c>
      <c r="F1735" s="226" t="s">
        <v>3603</v>
      </c>
      <c r="G1735" s="224"/>
      <c r="H1735" s="225" t="s">
        <v>19</v>
      </c>
      <c r="I1735" s="227"/>
      <c r="J1735" s="224"/>
      <c r="K1735" s="224"/>
      <c r="L1735" s="228"/>
      <c r="M1735" s="229"/>
      <c r="N1735" s="230"/>
      <c r="O1735" s="230"/>
      <c r="P1735" s="230"/>
      <c r="Q1735" s="230"/>
      <c r="R1735" s="230"/>
      <c r="S1735" s="230"/>
      <c r="T1735" s="231"/>
      <c r="AT1735" s="232" t="s">
        <v>336</v>
      </c>
      <c r="AU1735" s="232" t="s">
        <v>87</v>
      </c>
      <c r="AV1735" s="15" t="s">
        <v>84</v>
      </c>
      <c r="AW1735" s="15" t="s">
        <v>37</v>
      </c>
      <c r="AX1735" s="15" t="s">
        <v>76</v>
      </c>
      <c r="AY1735" s="232" t="s">
        <v>324</v>
      </c>
    </row>
    <row r="1736" spans="1:65" s="13" customFormat="1" ht="11.25">
      <c r="B1736" s="201"/>
      <c r="C1736" s="202"/>
      <c r="D1736" s="195" t="s">
        <v>336</v>
      </c>
      <c r="E1736" s="203" t="s">
        <v>19</v>
      </c>
      <c r="F1736" s="204" t="s">
        <v>3621</v>
      </c>
      <c r="G1736" s="202"/>
      <c r="H1736" s="205">
        <v>78.2</v>
      </c>
      <c r="I1736" s="206"/>
      <c r="J1736" s="202"/>
      <c r="K1736" s="202"/>
      <c r="L1736" s="207"/>
      <c r="M1736" s="208"/>
      <c r="N1736" s="209"/>
      <c r="O1736" s="209"/>
      <c r="P1736" s="209"/>
      <c r="Q1736" s="209"/>
      <c r="R1736" s="209"/>
      <c r="S1736" s="209"/>
      <c r="T1736" s="210"/>
      <c r="AT1736" s="211" t="s">
        <v>336</v>
      </c>
      <c r="AU1736" s="211" t="s">
        <v>87</v>
      </c>
      <c r="AV1736" s="13" t="s">
        <v>87</v>
      </c>
      <c r="AW1736" s="13" t="s">
        <v>37</v>
      </c>
      <c r="AX1736" s="13" t="s">
        <v>76</v>
      </c>
      <c r="AY1736" s="211" t="s">
        <v>324</v>
      </c>
    </row>
    <row r="1737" spans="1:65" s="16" customFormat="1" ht="11.25">
      <c r="B1737" s="233"/>
      <c r="C1737" s="234"/>
      <c r="D1737" s="195" t="s">
        <v>336</v>
      </c>
      <c r="E1737" s="235" t="s">
        <v>2226</v>
      </c>
      <c r="F1737" s="236" t="s">
        <v>550</v>
      </c>
      <c r="G1737" s="234"/>
      <c r="H1737" s="237">
        <v>869.58</v>
      </c>
      <c r="I1737" s="238"/>
      <c r="J1737" s="234"/>
      <c r="K1737" s="234"/>
      <c r="L1737" s="239"/>
      <c r="M1737" s="240"/>
      <c r="N1737" s="241"/>
      <c r="O1737" s="241"/>
      <c r="P1737" s="241"/>
      <c r="Q1737" s="241"/>
      <c r="R1737" s="241"/>
      <c r="S1737" s="241"/>
      <c r="T1737" s="242"/>
      <c r="AT1737" s="243" t="s">
        <v>336</v>
      </c>
      <c r="AU1737" s="243" t="s">
        <v>87</v>
      </c>
      <c r="AV1737" s="16" t="s">
        <v>343</v>
      </c>
      <c r="AW1737" s="16" t="s">
        <v>37</v>
      </c>
      <c r="AX1737" s="16" t="s">
        <v>76</v>
      </c>
      <c r="AY1737" s="243" t="s">
        <v>324</v>
      </c>
    </row>
    <row r="1738" spans="1:65" s="13" customFormat="1" ht="11.25">
      <c r="B1738" s="201"/>
      <c r="C1738" s="202"/>
      <c r="D1738" s="195" t="s">
        <v>336</v>
      </c>
      <c r="E1738" s="203" t="s">
        <v>19</v>
      </c>
      <c r="F1738" s="204" t="s">
        <v>3622</v>
      </c>
      <c r="G1738" s="202"/>
      <c r="H1738" s="205">
        <v>43.478999999999999</v>
      </c>
      <c r="I1738" s="206"/>
      <c r="J1738" s="202"/>
      <c r="K1738" s="202"/>
      <c r="L1738" s="207"/>
      <c r="M1738" s="208"/>
      <c r="N1738" s="209"/>
      <c r="O1738" s="209"/>
      <c r="P1738" s="209"/>
      <c r="Q1738" s="209"/>
      <c r="R1738" s="209"/>
      <c r="S1738" s="209"/>
      <c r="T1738" s="210"/>
      <c r="AT1738" s="211" t="s">
        <v>336</v>
      </c>
      <c r="AU1738" s="211" t="s">
        <v>87</v>
      </c>
      <c r="AV1738" s="13" t="s">
        <v>87</v>
      </c>
      <c r="AW1738" s="13" t="s">
        <v>37</v>
      </c>
      <c r="AX1738" s="13" t="s">
        <v>76</v>
      </c>
      <c r="AY1738" s="211" t="s">
        <v>324</v>
      </c>
    </row>
    <row r="1739" spans="1:65" s="14" customFormat="1" ht="11.25">
      <c r="B1739" s="212"/>
      <c r="C1739" s="213"/>
      <c r="D1739" s="195" t="s">
        <v>336</v>
      </c>
      <c r="E1739" s="214" t="s">
        <v>19</v>
      </c>
      <c r="F1739" s="215" t="s">
        <v>349</v>
      </c>
      <c r="G1739" s="213"/>
      <c r="H1739" s="216">
        <v>913.05899999999997</v>
      </c>
      <c r="I1739" s="217"/>
      <c r="J1739" s="213"/>
      <c r="K1739" s="213"/>
      <c r="L1739" s="218"/>
      <c r="M1739" s="219"/>
      <c r="N1739" s="220"/>
      <c r="O1739" s="220"/>
      <c r="P1739" s="220"/>
      <c r="Q1739" s="220"/>
      <c r="R1739" s="220"/>
      <c r="S1739" s="220"/>
      <c r="T1739" s="221"/>
      <c r="AT1739" s="222" t="s">
        <v>336</v>
      </c>
      <c r="AU1739" s="222" t="s">
        <v>87</v>
      </c>
      <c r="AV1739" s="14" t="s">
        <v>330</v>
      </c>
      <c r="AW1739" s="14" t="s">
        <v>37</v>
      </c>
      <c r="AX1739" s="14" t="s">
        <v>84</v>
      </c>
      <c r="AY1739" s="222" t="s">
        <v>324</v>
      </c>
    </row>
    <row r="1740" spans="1:65" s="2" customFormat="1" ht="14.45" customHeight="1">
      <c r="A1740" s="36"/>
      <c r="B1740" s="37"/>
      <c r="C1740" s="182" t="s">
        <v>2033</v>
      </c>
      <c r="D1740" s="182" t="s">
        <v>326</v>
      </c>
      <c r="E1740" s="183" t="s">
        <v>3623</v>
      </c>
      <c r="F1740" s="184" t="s">
        <v>3624</v>
      </c>
      <c r="G1740" s="185" t="s">
        <v>186</v>
      </c>
      <c r="H1740" s="186">
        <v>14</v>
      </c>
      <c r="I1740" s="187"/>
      <c r="J1740" s="188">
        <f>ROUND(I1740*H1740,2)</f>
        <v>0</v>
      </c>
      <c r="K1740" s="184" t="s">
        <v>19</v>
      </c>
      <c r="L1740" s="41"/>
      <c r="M1740" s="189" t="s">
        <v>19</v>
      </c>
      <c r="N1740" s="190" t="s">
        <v>47</v>
      </c>
      <c r="O1740" s="66"/>
      <c r="P1740" s="191">
        <f>O1740*H1740</f>
        <v>0</v>
      </c>
      <c r="Q1740" s="191">
        <v>0</v>
      </c>
      <c r="R1740" s="191">
        <f>Q1740*H1740</f>
        <v>0</v>
      </c>
      <c r="S1740" s="191">
        <v>0</v>
      </c>
      <c r="T1740" s="192">
        <f>S1740*H1740</f>
        <v>0</v>
      </c>
      <c r="U1740" s="36"/>
      <c r="V1740" s="36"/>
      <c r="W1740" s="36"/>
      <c r="X1740" s="36"/>
      <c r="Y1740" s="36"/>
      <c r="Z1740" s="36"/>
      <c r="AA1740" s="36"/>
      <c r="AB1740" s="36"/>
      <c r="AC1740" s="36"/>
      <c r="AD1740" s="36"/>
      <c r="AE1740" s="36"/>
      <c r="AR1740" s="193" t="s">
        <v>330</v>
      </c>
      <c r="AT1740" s="193" t="s">
        <v>326</v>
      </c>
      <c r="AU1740" s="193" t="s">
        <v>87</v>
      </c>
      <c r="AY1740" s="19" t="s">
        <v>324</v>
      </c>
      <c r="BE1740" s="194">
        <f>IF(N1740="základní",J1740,0)</f>
        <v>0</v>
      </c>
      <c r="BF1740" s="194">
        <f>IF(N1740="snížená",J1740,0)</f>
        <v>0</v>
      </c>
      <c r="BG1740" s="194">
        <f>IF(N1740="zákl. přenesená",J1740,0)</f>
        <v>0</v>
      </c>
      <c r="BH1740" s="194">
        <f>IF(N1740="sníž. přenesená",J1740,0)</f>
        <v>0</v>
      </c>
      <c r="BI1740" s="194">
        <f>IF(N1740="nulová",J1740,0)</f>
        <v>0</v>
      </c>
      <c r="BJ1740" s="19" t="s">
        <v>84</v>
      </c>
      <c r="BK1740" s="194">
        <f>ROUND(I1740*H1740,2)</f>
        <v>0</v>
      </c>
      <c r="BL1740" s="19" t="s">
        <v>330</v>
      </c>
      <c r="BM1740" s="193" t="s">
        <v>3625</v>
      </c>
    </row>
    <row r="1741" spans="1:65" s="2" customFormat="1" ht="11.25">
      <c r="A1741" s="36"/>
      <c r="B1741" s="37"/>
      <c r="C1741" s="38"/>
      <c r="D1741" s="195" t="s">
        <v>332</v>
      </c>
      <c r="E1741" s="38"/>
      <c r="F1741" s="196" t="s">
        <v>3624</v>
      </c>
      <c r="G1741" s="38"/>
      <c r="H1741" s="38"/>
      <c r="I1741" s="197"/>
      <c r="J1741" s="38"/>
      <c r="K1741" s="38"/>
      <c r="L1741" s="41"/>
      <c r="M1741" s="198"/>
      <c r="N1741" s="199"/>
      <c r="O1741" s="66"/>
      <c r="P1741" s="66"/>
      <c r="Q1741" s="66"/>
      <c r="R1741" s="66"/>
      <c r="S1741" s="66"/>
      <c r="T1741" s="67"/>
      <c r="U1741" s="36"/>
      <c r="V1741" s="36"/>
      <c r="W1741" s="36"/>
      <c r="X1741" s="36"/>
      <c r="Y1741" s="36"/>
      <c r="Z1741" s="36"/>
      <c r="AA1741" s="36"/>
      <c r="AB1741" s="36"/>
      <c r="AC1741" s="36"/>
      <c r="AD1741" s="36"/>
      <c r="AE1741" s="36"/>
      <c r="AT1741" s="19" t="s">
        <v>332</v>
      </c>
      <c r="AU1741" s="19" t="s">
        <v>87</v>
      </c>
    </row>
    <row r="1742" spans="1:65" s="13" customFormat="1" ht="11.25">
      <c r="B1742" s="201"/>
      <c r="C1742" s="202"/>
      <c r="D1742" s="195" t="s">
        <v>336</v>
      </c>
      <c r="E1742" s="203" t="s">
        <v>19</v>
      </c>
      <c r="F1742" s="204" t="s">
        <v>3626</v>
      </c>
      <c r="G1742" s="202"/>
      <c r="H1742" s="205">
        <v>14</v>
      </c>
      <c r="I1742" s="206"/>
      <c r="J1742" s="202"/>
      <c r="K1742" s="202"/>
      <c r="L1742" s="207"/>
      <c r="M1742" s="208"/>
      <c r="N1742" s="209"/>
      <c r="O1742" s="209"/>
      <c r="P1742" s="209"/>
      <c r="Q1742" s="209"/>
      <c r="R1742" s="209"/>
      <c r="S1742" s="209"/>
      <c r="T1742" s="210"/>
      <c r="AT1742" s="211" t="s">
        <v>336</v>
      </c>
      <c r="AU1742" s="211" t="s">
        <v>87</v>
      </c>
      <c r="AV1742" s="13" t="s">
        <v>87</v>
      </c>
      <c r="AW1742" s="13" t="s">
        <v>37</v>
      </c>
      <c r="AX1742" s="13" t="s">
        <v>84</v>
      </c>
      <c r="AY1742" s="211" t="s">
        <v>324</v>
      </c>
    </row>
    <row r="1743" spans="1:65" s="2" customFormat="1" ht="24.2" customHeight="1">
      <c r="A1743" s="36"/>
      <c r="B1743" s="37"/>
      <c r="C1743" s="182" t="s">
        <v>2039</v>
      </c>
      <c r="D1743" s="182" t="s">
        <v>326</v>
      </c>
      <c r="E1743" s="183" t="s">
        <v>3627</v>
      </c>
      <c r="F1743" s="184" t="s">
        <v>3628</v>
      </c>
      <c r="G1743" s="185" t="s">
        <v>186</v>
      </c>
      <c r="H1743" s="186">
        <v>36</v>
      </c>
      <c r="I1743" s="187"/>
      <c r="J1743" s="188">
        <f>ROUND(I1743*H1743,2)</f>
        <v>0</v>
      </c>
      <c r="K1743" s="184" t="s">
        <v>19</v>
      </c>
      <c r="L1743" s="41"/>
      <c r="M1743" s="189" t="s">
        <v>19</v>
      </c>
      <c r="N1743" s="190" t="s">
        <v>47</v>
      </c>
      <c r="O1743" s="66"/>
      <c r="P1743" s="191">
        <f>O1743*H1743</f>
        <v>0</v>
      </c>
      <c r="Q1743" s="191">
        <v>0</v>
      </c>
      <c r="R1743" s="191">
        <f>Q1743*H1743</f>
        <v>0</v>
      </c>
      <c r="S1743" s="191">
        <v>0</v>
      </c>
      <c r="T1743" s="192">
        <f>S1743*H1743</f>
        <v>0</v>
      </c>
      <c r="U1743" s="36"/>
      <c r="V1743" s="36"/>
      <c r="W1743" s="36"/>
      <c r="X1743" s="36"/>
      <c r="Y1743" s="36"/>
      <c r="Z1743" s="36"/>
      <c r="AA1743" s="36"/>
      <c r="AB1743" s="36"/>
      <c r="AC1743" s="36"/>
      <c r="AD1743" s="36"/>
      <c r="AE1743" s="36"/>
      <c r="AR1743" s="193" t="s">
        <v>330</v>
      </c>
      <c r="AT1743" s="193" t="s">
        <v>326</v>
      </c>
      <c r="AU1743" s="193" t="s">
        <v>87</v>
      </c>
      <c r="AY1743" s="19" t="s">
        <v>324</v>
      </c>
      <c r="BE1743" s="194">
        <f>IF(N1743="základní",J1743,0)</f>
        <v>0</v>
      </c>
      <c r="BF1743" s="194">
        <f>IF(N1743="snížená",J1743,0)</f>
        <v>0</v>
      </c>
      <c r="BG1743" s="194">
        <f>IF(N1743="zákl. přenesená",J1743,0)</f>
        <v>0</v>
      </c>
      <c r="BH1743" s="194">
        <f>IF(N1743="sníž. přenesená",J1743,0)</f>
        <v>0</v>
      </c>
      <c r="BI1743" s="194">
        <f>IF(N1743="nulová",J1743,0)</f>
        <v>0</v>
      </c>
      <c r="BJ1743" s="19" t="s">
        <v>84</v>
      </c>
      <c r="BK1743" s="194">
        <f>ROUND(I1743*H1743,2)</f>
        <v>0</v>
      </c>
      <c r="BL1743" s="19" t="s">
        <v>330</v>
      </c>
      <c r="BM1743" s="193" t="s">
        <v>3629</v>
      </c>
    </row>
    <row r="1744" spans="1:65" s="2" customFormat="1" ht="19.5">
      <c r="A1744" s="36"/>
      <c r="B1744" s="37"/>
      <c r="C1744" s="38"/>
      <c r="D1744" s="195" t="s">
        <v>332</v>
      </c>
      <c r="E1744" s="38"/>
      <c r="F1744" s="196" t="s">
        <v>3628</v>
      </c>
      <c r="G1744" s="38"/>
      <c r="H1744" s="38"/>
      <c r="I1744" s="197"/>
      <c r="J1744" s="38"/>
      <c r="K1744" s="38"/>
      <c r="L1744" s="41"/>
      <c r="M1744" s="198"/>
      <c r="N1744" s="199"/>
      <c r="O1744" s="66"/>
      <c r="P1744" s="66"/>
      <c r="Q1744" s="66"/>
      <c r="R1744" s="66"/>
      <c r="S1744" s="66"/>
      <c r="T1744" s="67"/>
      <c r="U1744" s="36"/>
      <c r="V1744" s="36"/>
      <c r="W1744" s="36"/>
      <c r="X1744" s="36"/>
      <c r="Y1744" s="36"/>
      <c r="Z1744" s="36"/>
      <c r="AA1744" s="36"/>
      <c r="AB1744" s="36"/>
      <c r="AC1744" s="36"/>
      <c r="AD1744" s="36"/>
      <c r="AE1744" s="36"/>
      <c r="AT1744" s="19" t="s">
        <v>332</v>
      </c>
      <c r="AU1744" s="19" t="s">
        <v>87</v>
      </c>
    </row>
    <row r="1745" spans="1:65" s="13" customFormat="1" ht="11.25">
      <c r="B1745" s="201"/>
      <c r="C1745" s="202"/>
      <c r="D1745" s="195" t="s">
        <v>336</v>
      </c>
      <c r="E1745" s="203" t="s">
        <v>19</v>
      </c>
      <c r="F1745" s="204" t="s">
        <v>3630</v>
      </c>
      <c r="G1745" s="202"/>
      <c r="H1745" s="205">
        <v>36</v>
      </c>
      <c r="I1745" s="206"/>
      <c r="J1745" s="202"/>
      <c r="K1745" s="202"/>
      <c r="L1745" s="207"/>
      <c r="M1745" s="208"/>
      <c r="N1745" s="209"/>
      <c r="O1745" s="209"/>
      <c r="P1745" s="209"/>
      <c r="Q1745" s="209"/>
      <c r="R1745" s="209"/>
      <c r="S1745" s="209"/>
      <c r="T1745" s="210"/>
      <c r="AT1745" s="211" t="s">
        <v>336</v>
      </c>
      <c r="AU1745" s="211" t="s">
        <v>87</v>
      </c>
      <c r="AV1745" s="13" t="s">
        <v>87</v>
      </c>
      <c r="AW1745" s="13" t="s">
        <v>37</v>
      </c>
      <c r="AX1745" s="13" t="s">
        <v>84</v>
      </c>
      <c r="AY1745" s="211" t="s">
        <v>324</v>
      </c>
    </row>
    <row r="1746" spans="1:65" s="2" customFormat="1" ht="14.45" customHeight="1">
      <c r="A1746" s="36"/>
      <c r="B1746" s="37"/>
      <c r="C1746" s="182" t="s">
        <v>2047</v>
      </c>
      <c r="D1746" s="182" t="s">
        <v>326</v>
      </c>
      <c r="E1746" s="183" t="s">
        <v>3631</v>
      </c>
      <c r="F1746" s="184" t="s">
        <v>3632</v>
      </c>
      <c r="G1746" s="185" t="s">
        <v>1530</v>
      </c>
      <c r="H1746" s="186">
        <v>1</v>
      </c>
      <c r="I1746" s="187"/>
      <c r="J1746" s="188">
        <f>ROUND(I1746*H1746,2)</f>
        <v>0</v>
      </c>
      <c r="K1746" s="184" t="s">
        <v>19</v>
      </c>
      <c r="L1746" s="41"/>
      <c r="M1746" s="189" t="s">
        <v>19</v>
      </c>
      <c r="N1746" s="190" t="s">
        <v>47</v>
      </c>
      <c r="O1746" s="66"/>
      <c r="P1746" s="191">
        <f>O1746*H1746</f>
        <v>0</v>
      </c>
      <c r="Q1746" s="191">
        <v>0</v>
      </c>
      <c r="R1746" s="191">
        <f>Q1746*H1746</f>
        <v>0</v>
      </c>
      <c r="S1746" s="191">
        <v>0</v>
      </c>
      <c r="T1746" s="192">
        <f>S1746*H1746</f>
        <v>0</v>
      </c>
      <c r="U1746" s="36"/>
      <c r="V1746" s="36"/>
      <c r="W1746" s="36"/>
      <c r="X1746" s="36"/>
      <c r="Y1746" s="36"/>
      <c r="Z1746" s="36"/>
      <c r="AA1746" s="36"/>
      <c r="AB1746" s="36"/>
      <c r="AC1746" s="36"/>
      <c r="AD1746" s="36"/>
      <c r="AE1746" s="36"/>
      <c r="AR1746" s="193" t="s">
        <v>330</v>
      </c>
      <c r="AT1746" s="193" t="s">
        <v>326</v>
      </c>
      <c r="AU1746" s="193" t="s">
        <v>87</v>
      </c>
      <c r="AY1746" s="19" t="s">
        <v>324</v>
      </c>
      <c r="BE1746" s="194">
        <f>IF(N1746="základní",J1746,0)</f>
        <v>0</v>
      </c>
      <c r="BF1746" s="194">
        <f>IF(N1746="snížená",J1746,0)</f>
        <v>0</v>
      </c>
      <c r="BG1746" s="194">
        <f>IF(N1746="zákl. přenesená",J1746,0)</f>
        <v>0</v>
      </c>
      <c r="BH1746" s="194">
        <f>IF(N1746="sníž. přenesená",J1746,0)</f>
        <v>0</v>
      </c>
      <c r="BI1746" s="194">
        <f>IF(N1746="nulová",J1746,0)</f>
        <v>0</v>
      </c>
      <c r="BJ1746" s="19" t="s">
        <v>84</v>
      </c>
      <c r="BK1746" s="194">
        <f>ROUND(I1746*H1746,2)</f>
        <v>0</v>
      </c>
      <c r="BL1746" s="19" t="s">
        <v>330</v>
      </c>
      <c r="BM1746" s="193" t="s">
        <v>3633</v>
      </c>
    </row>
    <row r="1747" spans="1:65" s="2" customFormat="1" ht="29.25">
      <c r="A1747" s="36"/>
      <c r="B1747" s="37"/>
      <c r="C1747" s="38"/>
      <c r="D1747" s="195" t="s">
        <v>332</v>
      </c>
      <c r="E1747" s="38"/>
      <c r="F1747" s="196" t="s">
        <v>3634</v>
      </c>
      <c r="G1747" s="38"/>
      <c r="H1747" s="38"/>
      <c r="I1747" s="197"/>
      <c r="J1747" s="38"/>
      <c r="K1747" s="38"/>
      <c r="L1747" s="41"/>
      <c r="M1747" s="198"/>
      <c r="N1747" s="199"/>
      <c r="O1747" s="66"/>
      <c r="P1747" s="66"/>
      <c r="Q1747" s="66"/>
      <c r="R1747" s="66"/>
      <c r="S1747" s="66"/>
      <c r="T1747" s="67"/>
      <c r="U1747" s="36"/>
      <c r="V1747" s="36"/>
      <c r="W1747" s="36"/>
      <c r="X1747" s="36"/>
      <c r="Y1747" s="36"/>
      <c r="Z1747" s="36"/>
      <c r="AA1747" s="36"/>
      <c r="AB1747" s="36"/>
      <c r="AC1747" s="36"/>
      <c r="AD1747" s="36"/>
      <c r="AE1747" s="36"/>
      <c r="AT1747" s="19" t="s">
        <v>332</v>
      </c>
      <c r="AU1747" s="19" t="s">
        <v>87</v>
      </c>
    </row>
    <row r="1748" spans="1:65" s="2" customFormat="1" ht="24.2" customHeight="1">
      <c r="A1748" s="36"/>
      <c r="B1748" s="37"/>
      <c r="C1748" s="182" t="s">
        <v>2050</v>
      </c>
      <c r="D1748" s="182" t="s">
        <v>326</v>
      </c>
      <c r="E1748" s="183" t="s">
        <v>3635</v>
      </c>
      <c r="F1748" s="184" t="s">
        <v>3636</v>
      </c>
      <c r="G1748" s="185" t="s">
        <v>135</v>
      </c>
      <c r="H1748" s="186">
        <v>945.20799999999997</v>
      </c>
      <c r="I1748" s="187"/>
      <c r="J1748" s="188">
        <f>ROUND(I1748*H1748,2)</f>
        <v>0</v>
      </c>
      <c r="K1748" s="184" t="s">
        <v>19</v>
      </c>
      <c r="L1748" s="41"/>
      <c r="M1748" s="189" t="s">
        <v>19</v>
      </c>
      <c r="N1748" s="190" t="s">
        <v>47</v>
      </c>
      <c r="O1748" s="66"/>
      <c r="P1748" s="191">
        <f>O1748*H1748</f>
        <v>0</v>
      </c>
      <c r="Q1748" s="191">
        <v>0</v>
      </c>
      <c r="R1748" s="191">
        <f>Q1748*H1748</f>
        <v>0</v>
      </c>
      <c r="S1748" s="191">
        <v>0</v>
      </c>
      <c r="T1748" s="192">
        <f>S1748*H1748</f>
        <v>0</v>
      </c>
      <c r="U1748" s="36"/>
      <c r="V1748" s="36"/>
      <c r="W1748" s="36"/>
      <c r="X1748" s="36"/>
      <c r="Y1748" s="36"/>
      <c r="Z1748" s="36"/>
      <c r="AA1748" s="36"/>
      <c r="AB1748" s="36"/>
      <c r="AC1748" s="36"/>
      <c r="AD1748" s="36"/>
      <c r="AE1748" s="36"/>
      <c r="AR1748" s="193" t="s">
        <v>330</v>
      </c>
      <c r="AT1748" s="193" t="s">
        <v>326</v>
      </c>
      <c r="AU1748" s="193" t="s">
        <v>87</v>
      </c>
      <c r="AY1748" s="19" t="s">
        <v>324</v>
      </c>
      <c r="BE1748" s="194">
        <f>IF(N1748="základní",J1748,0)</f>
        <v>0</v>
      </c>
      <c r="BF1748" s="194">
        <f>IF(N1748="snížená",J1748,0)</f>
        <v>0</v>
      </c>
      <c r="BG1748" s="194">
        <f>IF(N1748="zákl. přenesená",J1748,0)</f>
        <v>0</v>
      </c>
      <c r="BH1748" s="194">
        <f>IF(N1748="sníž. přenesená",J1748,0)</f>
        <v>0</v>
      </c>
      <c r="BI1748" s="194">
        <f>IF(N1748="nulová",J1748,0)</f>
        <v>0</v>
      </c>
      <c r="BJ1748" s="19" t="s">
        <v>84</v>
      </c>
      <c r="BK1748" s="194">
        <f>ROUND(I1748*H1748,2)</f>
        <v>0</v>
      </c>
      <c r="BL1748" s="19" t="s">
        <v>330</v>
      </c>
      <c r="BM1748" s="193" t="s">
        <v>3637</v>
      </c>
    </row>
    <row r="1749" spans="1:65" s="2" customFormat="1" ht="11.25">
      <c r="A1749" s="36"/>
      <c r="B1749" s="37"/>
      <c r="C1749" s="38"/>
      <c r="D1749" s="195" t="s">
        <v>332</v>
      </c>
      <c r="E1749" s="38"/>
      <c r="F1749" s="196" t="s">
        <v>3636</v>
      </c>
      <c r="G1749" s="38"/>
      <c r="H1749" s="38"/>
      <c r="I1749" s="197"/>
      <c r="J1749" s="38"/>
      <c r="K1749" s="38"/>
      <c r="L1749" s="41"/>
      <c r="M1749" s="198"/>
      <c r="N1749" s="199"/>
      <c r="O1749" s="66"/>
      <c r="P1749" s="66"/>
      <c r="Q1749" s="66"/>
      <c r="R1749" s="66"/>
      <c r="S1749" s="66"/>
      <c r="T1749" s="67"/>
      <c r="U1749" s="36"/>
      <c r="V1749" s="36"/>
      <c r="W1749" s="36"/>
      <c r="X1749" s="36"/>
      <c r="Y1749" s="36"/>
      <c r="Z1749" s="36"/>
      <c r="AA1749" s="36"/>
      <c r="AB1749" s="36"/>
      <c r="AC1749" s="36"/>
      <c r="AD1749" s="36"/>
      <c r="AE1749" s="36"/>
      <c r="AT1749" s="19" t="s">
        <v>332</v>
      </c>
      <c r="AU1749" s="19" t="s">
        <v>87</v>
      </c>
    </row>
    <row r="1750" spans="1:65" s="2" customFormat="1" ht="19.5">
      <c r="A1750" s="36"/>
      <c r="B1750" s="37"/>
      <c r="C1750" s="38"/>
      <c r="D1750" s="195" t="s">
        <v>727</v>
      </c>
      <c r="E1750" s="38"/>
      <c r="F1750" s="200" t="s">
        <v>3638</v>
      </c>
      <c r="G1750" s="38"/>
      <c r="H1750" s="38"/>
      <c r="I1750" s="197"/>
      <c r="J1750" s="38"/>
      <c r="K1750" s="38"/>
      <c r="L1750" s="41"/>
      <c r="M1750" s="198"/>
      <c r="N1750" s="199"/>
      <c r="O1750" s="66"/>
      <c r="P1750" s="66"/>
      <c r="Q1750" s="66"/>
      <c r="R1750" s="66"/>
      <c r="S1750" s="66"/>
      <c r="T1750" s="67"/>
      <c r="U1750" s="36"/>
      <c r="V1750" s="36"/>
      <c r="W1750" s="36"/>
      <c r="X1750" s="36"/>
      <c r="Y1750" s="36"/>
      <c r="Z1750" s="36"/>
      <c r="AA1750" s="36"/>
      <c r="AB1750" s="36"/>
      <c r="AC1750" s="36"/>
      <c r="AD1750" s="36"/>
      <c r="AE1750" s="36"/>
      <c r="AT1750" s="19" t="s">
        <v>727</v>
      </c>
      <c r="AU1750" s="19" t="s">
        <v>87</v>
      </c>
    </row>
    <row r="1751" spans="1:65" s="15" customFormat="1" ht="11.25">
      <c r="B1751" s="223"/>
      <c r="C1751" s="224"/>
      <c r="D1751" s="195" t="s">
        <v>336</v>
      </c>
      <c r="E1751" s="225" t="s">
        <v>19</v>
      </c>
      <c r="F1751" s="226" t="s">
        <v>3639</v>
      </c>
      <c r="G1751" s="224"/>
      <c r="H1751" s="225" t="s">
        <v>19</v>
      </c>
      <c r="I1751" s="227"/>
      <c r="J1751" s="224"/>
      <c r="K1751" s="224"/>
      <c r="L1751" s="228"/>
      <c r="M1751" s="229"/>
      <c r="N1751" s="230"/>
      <c r="O1751" s="230"/>
      <c r="P1751" s="230"/>
      <c r="Q1751" s="230"/>
      <c r="R1751" s="230"/>
      <c r="S1751" s="230"/>
      <c r="T1751" s="231"/>
      <c r="AT1751" s="232" t="s">
        <v>336</v>
      </c>
      <c r="AU1751" s="232" t="s">
        <v>87</v>
      </c>
      <c r="AV1751" s="15" t="s">
        <v>84</v>
      </c>
      <c r="AW1751" s="15" t="s">
        <v>37</v>
      </c>
      <c r="AX1751" s="15" t="s">
        <v>76</v>
      </c>
      <c r="AY1751" s="232" t="s">
        <v>324</v>
      </c>
    </row>
    <row r="1752" spans="1:65" s="13" customFormat="1" ht="11.25">
      <c r="B1752" s="201"/>
      <c r="C1752" s="202"/>
      <c r="D1752" s="195" t="s">
        <v>336</v>
      </c>
      <c r="E1752" s="203" t="s">
        <v>19</v>
      </c>
      <c r="F1752" s="204" t="s">
        <v>3640</v>
      </c>
      <c r="G1752" s="202"/>
      <c r="H1752" s="205">
        <v>5.4</v>
      </c>
      <c r="I1752" s="206"/>
      <c r="J1752" s="202"/>
      <c r="K1752" s="202"/>
      <c r="L1752" s="207"/>
      <c r="M1752" s="208"/>
      <c r="N1752" s="209"/>
      <c r="O1752" s="209"/>
      <c r="P1752" s="209"/>
      <c r="Q1752" s="209"/>
      <c r="R1752" s="209"/>
      <c r="S1752" s="209"/>
      <c r="T1752" s="210"/>
      <c r="AT1752" s="211" t="s">
        <v>336</v>
      </c>
      <c r="AU1752" s="211" t="s">
        <v>87</v>
      </c>
      <c r="AV1752" s="13" t="s">
        <v>87</v>
      </c>
      <c r="AW1752" s="13" t="s">
        <v>37</v>
      </c>
      <c r="AX1752" s="13" t="s">
        <v>76</v>
      </c>
      <c r="AY1752" s="211" t="s">
        <v>324</v>
      </c>
    </row>
    <row r="1753" spans="1:65" s="15" customFormat="1" ht="11.25">
      <c r="B1753" s="223"/>
      <c r="C1753" s="224"/>
      <c r="D1753" s="195" t="s">
        <v>336</v>
      </c>
      <c r="E1753" s="225" t="s">
        <v>19</v>
      </c>
      <c r="F1753" s="226" t="s">
        <v>3641</v>
      </c>
      <c r="G1753" s="224"/>
      <c r="H1753" s="225" t="s">
        <v>19</v>
      </c>
      <c r="I1753" s="227"/>
      <c r="J1753" s="224"/>
      <c r="K1753" s="224"/>
      <c r="L1753" s="228"/>
      <c r="M1753" s="229"/>
      <c r="N1753" s="230"/>
      <c r="O1753" s="230"/>
      <c r="P1753" s="230"/>
      <c r="Q1753" s="230"/>
      <c r="R1753" s="230"/>
      <c r="S1753" s="230"/>
      <c r="T1753" s="231"/>
      <c r="AT1753" s="232" t="s">
        <v>336</v>
      </c>
      <c r="AU1753" s="232" t="s">
        <v>87</v>
      </c>
      <c r="AV1753" s="15" t="s">
        <v>84</v>
      </c>
      <c r="AW1753" s="15" t="s">
        <v>37</v>
      </c>
      <c r="AX1753" s="15" t="s">
        <v>76</v>
      </c>
      <c r="AY1753" s="232" t="s">
        <v>324</v>
      </c>
    </row>
    <row r="1754" spans="1:65" s="13" customFormat="1" ht="11.25">
      <c r="B1754" s="201"/>
      <c r="C1754" s="202"/>
      <c r="D1754" s="195" t="s">
        <v>336</v>
      </c>
      <c r="E1754" s="203" t="s">
        <v>19</v>
      </c>
      <c r="F1754" s="204" t="s">
        <v>3615</v>
      </c>
      <c r="G1754" s="202"/>
      <c r="H1754" s="205">
        <v>94.16</v>
      </c>
      <c r="I1754" s="206"/>
      <c r="J1754" s="202"/>
      <c r="K1754" s="202"/>
      <c r="L1754" s="207"/>
      <c r="M1754" s="208"/>
      <c r="N1754" s="209"/>
      <c r="O1754" s="209"/>
      <c r="P1754" s="209"/>
      <c r="Q1754" s="209"/>
      <c r="R1754" s="209"/>
      <c r="S1754" s="209"/>
      <c r="T1754" s="210"/>
      <c r="AT1754" s="211" t="s">
        <v>336</v>
      </c>
      <c r="AU1754" s="211" t="s">
        <v>87</v>
      </c>
      <c r="AV1754" s="13" t="s">
        <v>87</v>
      </c>
      <c r="AW1754" s="13" t="s">
        <v>37</v>
      </c>
      <c r="AX1754" s="13" t="s">
        <v>76</v>
      </c>
      <c r="AY1754" s="211" t="s">
        <v>324</v>
      </c>
    </row>
    <row r="1755" spans="1:65" s="15" customFormat="1" ht="11.25">
      <c r="B1755" s="223"/>
      <c r="C1755" s="224"/>
      <c r="D1755" s="195" t="s">
        <v>336</v>
      </c>
      <c r="E1755" s="225" t="s">
        <v>19</v>
      </c>
      <c r="F1755" s="226" t="s">
        <v>3616</v>
      </c>
      <c r="G1755" s="224"/>
      <c r="H1755" s="225" t="s">
        <v>19</v>
      </c>
      <c r="I1755" s="227"/>
      <c r="J1755" s="224"/>
      <c r="K1755" s="224"/>
      <c r="L1755" s="228"/>
      <c r="M1755" s="229"/>
      <c r="N1755" s="230"/>
      <c r="O1755" s="230"/>
      <c r="P1755" s="230"/>
      <c r="Q1755" s="230"/>
      <c r="R1755" s="230"/>
      <c r="S1755" s="230"/>
      <c r="T1755" s="231"/>
      <c r="AT1755" s="232" t="s">
        <v>336</v>
      </c>
      <c r="AU1755" s="232" t="s">
        <v>87</v>
      </c>
      <c r="AV1755" s="15" t="s">
        <v>84</v>
      </c>
      <c r="AW1755" s="15" t="s">
        <v>37</v>
      </c>
      <c r="AX1755" s="15" t="s">
        <v>76</v>
      </c>
      <c r="AY1755" s="232" t="s">
        <v>324</v>
      </c>
    </row>
    <row r="1756" spans="1:65" s="13" customFormat="1" ht="11.25">
      <c r="B1756" s="201"/>
      <c r="C1756" s="202"/>
      <c r="D1756" s="195" t="s">
        <v>336</v>
      </c>
      <c r="E1756" s="203" t="s">
        <v>19</v>
      </c>
      <c r="F1756" s="204" t="s">
        <v>3617</v>
      </c>
      <c r="G1756" s="202"/>
      <c r="H1756" s="205">
        <v>197.12</v>
      </c>
      <c r="I1756" s="206"/>
      <c r="J1756" s="202"/>
      <c r="K1756" s="202"/>
      <c r="L1756" s="207"/>
      <c r="M1756" s="208"/>
      <c r="N1756" s="209"/>
      <c r="O1756" s="209"/>
      <c r="P1756" s="209"/>
      <c r="Q1756" s="209"/>
      <c r="R1756" s="209"/>
      <c r="S1756" s="209"/>
      <c r="T1756" s="210"/>
      <c r="AT1756" s="211" t="s">
        <v>336</v>
      </c>
      <c r="AU1756" s="211" t="s">
        <v>87</v>
      </c>
      <c r="AV1756" s="13" t="s">
        <v>87</v>
      </c>
      <c r="AW1756" s="13" t="s">
        <v>37</v>
      </c>
      <c r="AX1756" s="13" t="s">
        <v>76</v>
      </c>
      <c r="AY1756" s="211" t="s">
        <v>324</v>
      </c>
    </row>
    <row r="1757" spans="1:65" s="15" customFormat="1" ht="11.25">
      <c r="B1757" s="223"/>
      <c r="C1757" s="224"/>
      <c r="D1757" s="195" t="s">
        <v>336</v>
      </c>
      <c r="E1757" s="225" t="s">
        <v>19</v>
      </c>
      <c r="F1757" s="226" t="s">
        <v>3605</v>
      </c>
      <c r="G1757" s="224"/>
      <c r="H1757" s="225" t="s">
        <v>19</v>
      </c>
      <c r="I1757" s="227"/>
      <c r="J1757" s="224"/>
      <c r="K1757" s="224"/>
      <c r="L1757" s="228"/>
      <c r="M1757" s="229"/>
      <c r="N1757" s="230"/>
      <c r="O1757" s="230"/>
      <c r="P1757" s="230"/>
      <c r="Q1757" s="230"/>
      <c r="R1757" s="230"/>
      <c r="S1757" s="230"/>
      <c r="T1757" s="231"/>
      <c r="AT1757" s="232" t="s">
        <v>336</v>
      </c>
      <c r="AU1757" s="232" t="s">
        <v>87</v>
      </c>
      <c r="AV1757" s="15" t="s">
        <v>84</v>
      </c>
      <c r="AW1757" s="15" t="s">
        <v>37</v>
      </c>
      <c r="AX1757" s="15" t="s">
        <v>76</v>
      </c>
      <c r="AY1757" s="232" t="s">
        <v>324</v>
      </c>
    </row>
    <row r="1758" spans="1:65" s="13" customFormat="1" ht="11.25">
      <c r="B1758" s="201"/>
      <c r="C1758" s="202"/>
      <c r="D1758" s="195" t="s">
        <v>336</v>
      </c>
      <c r="E1758" s="203" t="s">
        <v>19</v>
      </c>
      <c r="F1758" s="204" t="s">
        <v>3620</v>
      </c>
      <c r="G1758" s="202"/>
      <c r="H1758" s="205">
        <v>388.5</v>
      </c>
      <c r="I1758" s="206"/>
      <c r="J1758" s="202"/>
      <c r="K1758" s="202"/>
      <c r="L1758" s="207"/>
      <c r="M1758" s="208"/>
      <c r="N1758" s="209"/>
      <c r="O1758" s="209"/>
      <c r="P1758" s="209"/>
      <c r="Q1758" s="209"/>
      <c r="R1758" s="209"/>
      <c r="S1758" s="209"/>
      <c r="T1758" s="210"/>
      <c r="AT1758" s="211" t="s">
        <v>336</v>
      </c>
      <c r="AU1758" s="211" t="s">
        <v>87</v>
      </c>
      <c r="AV1758" s="13" t="s">
        <v>87</v>
      </c>
      <c r="AW1758" s="13" t="s">
        <v>37</v>
      </c>
      <c r="AX1758" s="13" t="s">
        <v>76</v>
      </c>
      <c r="AY1758" s="211" t="s">
        <v>324</v>
      </c>
    </row>
    <row r="1759" spans="1:65" s="15" customFormat="1" ht="11.25">
      <c r="B1759" s="223"/>
      <c r="C1759" s="224"/>
      <c r="D1759" s="195" t="s">
        <v>336</v>
      </c>
      <c r="E1759" s="225" t="s">
        <v>19</v>
      </c>
      <c r="F1759" s="226" t="s">
        <v>3603</v>
      </c>
      <c r="G1759" s="224"/>
      <c r="H1759" s="225" t="s">
        <v>19</v>
      </c>
      <c r="I1759" s="227"/>
      <c r="J1759" s="224"/>
      <c r="K1759" s="224"/>
      <c r="L1759" s="228"/>
      <c r="M1759" s="229"/>
      <c r="N1759" s="230"/>
      <c r="O1759" s="230"/>
      <c r="P1759" s="230"/>
      <c r="Q1759" s="230"/>
      <c r="R1759" s="230"/>
      <c r="S1759" s="230"/>
      <c r="T1759" s="231"/>
      <c r="AT1759" s="232" t="s">
        <v>336</v>
      </c>
      <c r="AU1759" s="232" t="s">
        <v>87</v>
      </c>
      <c r="AV1759" s="15" t="s">
        <v>84</v>
      </c>
      <c r="AW1759" s="15" t="s">
        <v>37</v>
      </c>
      <c r="AX1759" s="15" t="s">
        <v>76</v>
      </c>
      <c r="AY1759" s="232" t="s">
        <v>324</v>
      </c>
    </row>
    <row r="1760" spans="1:65" s="13" customFormat="1" ht="11.25">
      <c r="B1760" s="201"/>
      <c r="C1760" s="202"/>
      <c r="D1760" s="195" t="s">
        <v>336</v>
      </c>
      <c r="E1760" s="203" t="s">
        <v>19</v>
      </c>
      <c r="F1760" s="204" t="s">
        <v>3642</v>
      </c>
      <c r="G1760" s="202"/>
      <c r="H1760" s="205">
        <v>165.6</v>
      </c>
      <c r="I1760" s="206"/>
      <c r="J1760" s="202"/>
      <c r="K1760" s="202"/>
      <c r="L1760" s="207"/>
      <c r="M1760" s="208"/>
      <c r="N1760" s="209"/>
      <c r="O1760" s="209"/>
      <c r="P1760" s="209"/>
      <c r="Q1760" s="209"/>
      <c r="R1760" s="209"/>
      <c r="S1760" s="209"/>
      <c r="T1760" s="210"/>
      <c r="AT1760" s="211" t="s">
        <v>336</v>
      </c>
      <c r="AU1760" s="211" t="s">
        <v>87</v>
      </c>
      <c r="AV1760" s="13" t="s">
        <v>87</v>
      </c>
      <c r="AW1760" s="13" t="s">
        <v>37</v>
      </c>
      <c r="AX1760" s="13" t="s">
        <v>76</v>
      </c>
      <c r="AY1760" s="211" t="s">
        <v>324</v>
      </c>
    </row>
    <row r="1761" spans="1:65" s="15" customFormat="1" ht="11.25">
      <c r="B1761" s="223"/>
      <c r="C1761" s="224"/>
      <c r="D1761" s="195" t="s">
        <v>336</v>
      </c>
      <c r="E1761" s="225" t="s">
        <v>19</v>
      </c>
      <c r="F1761" s="226" t="s">
        <v>3643</v>
      </c>
      <c r="G1761" s="224"/>
      <c r="H1761" s="225" t="s">
        <v>19</v>
      </c>
      <c r="I1761" s="227"/>
      <c r="J1761" s="224"/>
      <c r="K1761" s="224"/>
      <c r="L1761" s="228"/>
      <c r="M1761" s="229"/>
      <c r="N1761" s="230"/>
      <c r="O1761" s="230"/>
      <c r="P1761" s="230"/>
      <c r="Q1761" s="230"/>
      <c r="R1761" s="230"/>
      <c r="S1761" s="230"/>
      <c r="T1761" s="231"/>
      <c r="AT1761" s="232" t="s">
        <v>336</v>
      </c>
      <c r="AU1761" s="232" t="s">
        <v>87</v>
      </c>
      <c r="AV1761" s="15" t="s">
        <v>84</v>
      </c>
      <c r="AW1761" s="15" t="s">
        <v>37</v>
      </c>
      <c r="AX1761" s="15" t="s">
        <v>76</v>
      </c>
      <c r="AY1761" s="232" t="s">
        <v>324</v>
      </c>
    </row>
    <row r="1762" spans="1:65" s="13" customFormat="1" ht="11.25">
      <c r="B1762" s="201"/>
      <c r="C1762" s="202"/>
      <c r="D1762" s="195" t="s">
        <v>336</v>
      </c>
      <c r="E1762" s="203" t="s">
        <v>19</v>
      </c>
      <c r="F1762" s="204" t="s">
        <v>3644</v>
      </c>
      <c r="G1762" s="202"/>
      <c r="H1762" s="205">
        <v>8.5</v>
      </c>
      <c r="I1762" s="206"/>
      <c r="J1762" s="202"/>
      <c r="K1762" s="202"/>
      <c r="L1762" s="207"/>
      <c r="M1762" s="208"/>
      <c r="N1762" s="209"/>
      <c r="O1762" s="209"/>
      <c r="P1762" s="209"/>
      <c r="Q1762" s="209"/>
      <c r="R1762" s="209"/>
      <c r="S1762" s="209"/>
      <c r="T1762" s="210"/>
      <c r="AT1762" s="211" t="s">
        <v>336</v>
      </c>
      <c r="AU1762" s="211" t="s">
        <v>87</v>
      </c>
      <c r="AV1762" s="13" t="s">
        <v>87</v>
      </c>
      <c r="AW1762" s="13" t="s">
        <v>37</v>
      </c>
      <c r="AX1762" s="13" t="s">
        <v>76</v>
      </c>
      <c r="AY1762" s="211" t="s">
        <v>324</v>
      </c>
    </row>
    <row r="1763" spans="1:65" s="16" customFormat="1" ht="11.25">
      <c r="B1763" s="233"/>
      <c r="C1763" s="234"/>
      <c r="D1763" s="195" t="s">
        <v>336</v>
      </c>
      <c r="E1763" s="235" t="s">
        <v>2223</v>
      </c>
      <c r="F1763" s="236" t="s">
        <v>550</v>
      </c>
      <c r="G1763" s="234"/>
      <c r="H1763" s="237">
        <v>859.28</v>
      </c>
      <c r="I1763" s="238"/>
      <c r="J1763" s="234"/>
      <c r="K1763" s="234"/>
      <c r="L1763" s="239"/>
      <c r="M1763" s="240"/>
      <c r="N1763" s="241"/>
      <c r="O1763" s="241"/>
      <c r="P1763" s="241"/>
      <c r="Q1763" s="241"/>
      <c r="R1763" s="241"/>
      <c r="S1763" s="241"/>
      <c r="T1763" s="242"/>
      <c r="AT1763" s="243" t="s">
        <v>336</v>
      </c>
      <c r="AU1763" s="243" t="s">
        <v>87</v>
      </c>
      <c r="AV1763" s="16" t="s">
        <v>343</v>
      </c>
      <c r="AW1763" s="16" t="s">
        <v>37</v>
      </c>
      <c r="AX1763" s="16" t="s">
        <v>76</v>
      </c>
      <c r="AY1763" s="243" t="s">
        <v>324</v>
      </c>
    </row>
    <row r="1764" spans="1:65" s="13" customFormat="1" ht="11.25">
      <c r="B1764" s="201"/>
      <c r="C1764" s="202"/>
      <c r="D1764" s="195" t="s">
        <v>336</v>
      </c>
      <c r="E1764" s="203" t="s">
        <v>19</v>
      </c>
      <c r="F1764" s="204" t="s">
        <v>3645</v>
      </c>
      <c r="G1764" s="202"/>
      <c r="H1764" s="205">
        <v>85.927999999999997</v>
      </c>
      <c r="I1764" s="206"/>
      <c r="J1764" s="202"/>
      <c r="K1764" s="202"/>
      <c r="L1764" s="207"/>
      <c r="M1764" s="208"/>
      <c r="N1764" s="209"/>
      <c r="O1764" s="209"/>
      <c r="P1764" s="209"/>
      <c r="Q1764" s="209"/>
      <c r="R1764" s="209"/>
      <c r="S1764" s="209"/>
      <c r="T1764" s="210"/>
      <c r="AT1764" s="211" t="s">
        <v>336</v>
      </c>
      <c r="AU1764" s="211" t="s">
        <v>87</v>
      </c>
      <c r="AV1764" s="13" t="s">
        <v>87</v>
      </c>
      <c r="AW1764" s="13" t="s">
        <v>37</v>
      </c>
      <c r="AX1764" s="13" t="s">
        <v>76</v>
      </c>
      <c r="AY1764" s="211" t="s">
        <v>324</v>
      </c>
    </row>
    <row r="1765" spans="1:65" s="14" customFormat="1" ht="11.25">
      <c r="B1765" s="212"/>
      <c r="C1765" s="213"/>
      <c r="D1765" s="195" t="s">
        <v>336</v>
      </c>
      <c r="E1765" s="214" t="s">
        <v>19</v>
      </c>
      <c r="F1765" s="215" t="s">
        <v>349</v>
      </c>
      <c r="G1765" s="213"/>
      <c r="H1765" s="216">
        <v>945.20799999999997</v>
      </c>
      <c r="I1765" s="217"/>
      <c r="J1765" s="213"/>
      <c r="K1765" s="213"/>
      <c r="L1765" s="218"/>
      <c r="M1765" s="219"/>
      <c r="N1765" s="220"/>
      <c r="O1765" s="220"/>
      <c r="P1765" s="220"/>
      <c r="Q1765" s="220"/>
      <c r="R1765" s="220"/>
      <c r="S1765" s="220"/>
      <c r="T1765" s="221"/>
      <c r="AT1765" s="222" t="s">
        <v>336</v>
      </c>
      <c r="AU1765" s="222" t="s">
        <v>87</v>
      </c>
      <c r="AV1765" s="14" t="s">
        <v>330</v>
      </c>
      <c r="AW1765" s="14" t="s">
        <v>37</v>
      </c>
      <c r="AX1765" s="14" t="s">
        <v>84</v>
      </c>
      <c r="AY1765" s="222" t="s">
        <v>324</v>
      </c>
    </row>
    <row r="1766" spans="1:65" s="2" customFormat="1" ht="24.2" customHeight="1">
      <c r="A1766" s="36"/>
      <c r="B1766" s="37"/>
      <c r="C1766" s="182" t="s">
        <v>2056</v>
      </c>
      <c r="D1766" s="182" t="s">
        <v>326</v>
      </c>
      <c r="E1766" s="183" t="s">
        <v>3646</v>
      </c>
      <c r="F1766" s="184" t="s">
        <v>3647</v>
      </c>
      <c r="G1766" s="185" t="s">
        <v>135</v>
      </c>
      <c r="H1766" s="186">
        <v>394.87799999999999</v>
      </c>
      <c r="I1766" s="187"/>
      <c r="J1766" s="188">
        <f>ROUND(I1766*H1766,2)</f>
        <v>0</v>
      </c>
      <c r="K1766" s="184" t="s">
        <v>19</v>
      </c>
      <c r="L1766" s="41"/>
      <c r="M1766" s="189" t="s">
        <v>19</v>
      </c>
      <c r="N1766" s="190" t="s">
        <v>47</v>
      </c>
      <c r="O1766" s="66"/>
      <c r="P1766" s="191">
        <f>O1766*H1766</f>
        <v>0</v>
      </c>
      <c r="Q1766" s="191">
        <v>0</v>
      </c>
      <c r="R1766" s="191">
        <f>Q1766*H1766</f>
        <v>0</v>
      </c>
      <c r="S1766" s="191">
        <v>0</v>
      </c>
      <c r="T1766" s="192">
        <f>S1766*H1766</f>
        <v>0</v>
      </c>
      <c r="U1766" s="36"/>
      <c r="V1766" s="36"/>
      <c r="W1766" s="36"/>
      <c r="X1766" s="36"/>
      <c r="Y1766" s="36"/>
      <c r="Z1766" s="36"/>
      <c r="AA1766" s="36"/>
      <c r="AB1766" s="36"/>
      <c r="AC1766" s="36"/>
      <c r="AD1766" s="36"/>
      <c r="AE1766" s="36"/>
      <c r="AR1766" s="193" t="s">
        <v>330</v>
      </c>
      <c r="AT1766" s="193" t="s">
        <v>326</v>
      </c>
      <c r="AU1766" s="193" t="s">
        <v>87</v>
      </c>
      <c r="AY1766" s="19" t="s">
        <v>324</v>
      </c>
      <c r="BE1766" s="194">
        <f>IF(N1766="základní",J1766,0)</f>
        <v>0</v>
      </c>
      <c r="BF1766" s="194">
        <f>IF(N1766="snížená",J1766,0)</f>
        <v>0</v>
      </c>
      <c r="BG1766" s="194">
        <f>IF(N1766="zákl. přenesená",J1766,0)</f>
        <v>0</v>
      </c>
      <c r="BH1766" s="194">
        <f>IF(N1766="sníž. přenesená",J1766,0)</f>
        <v>0</v>
      </c>
      <c r="BI1766" s="194">
        <f>IF(N1766="nulová",J1766,0)</f>
        <v>0</v>
      </c>
      <c r="BJ1766" s="19" t="s">
        <v>84</v>
      </c>
      <c r="BK1766" s="194">
        <f>ROUND(I1766*H1766,2)</f>
        <v>0</v>
      </c>
      <c r="BL1766" s="19" t="s">
        <v>330</v>
      </c>
      <c r="BM1766" s="193" t="s">
        <v>3648</v>
      </c>
    </row>
    <row r="1767" spans="1:65" s="2" customFormat="1" ht="11.25">
      <c r="A1767" s="36"/>
      <c r="B1767" s="37"/>
      <c r="C1767" s="38"/>
      <c r="D1767" s="195" t="s">
        <v>332</v>
      </c>
      <c r="E1767" s="38"/>
      <c r="F1767" s="196" t="s">
        <v>3647</v>
      </c>
      <c r="G1767" s="38"/>
      <c r="H1767" s="38"/>
      <c r="I1767" s="197"/>
      <c r="J1767" s="38"/>
      <c r="K1767" s="38"/>
      <c r="L1767" s="41"/>
      <c r="M1767" s="198"/>
      <c r="N1767" s="199"/>
      <c r="O1767" s="66"/>
      <c r="P1767" s="66"/>
      <c r="Q1767" s="66"/>
      <c r="R1767" s="66"/>
      <c r="S1767" s="66"/>
      <c r="T1767" s="67"/>
      <c r="U1767" s="36"/>
      <c r="V1767" s="36"/>
      <c r="W1767" s="36"/>
      <c r="X1767" s="36"/>
      <c r="Y1767" s="36"/>
      <c r="Z1767" s="36"/>
      <c r="AA1767" s="36"/>
      <c r="AB1767" s="36"/>
      <c r="AC1767" s="36"/>
      <c r="AD1767" s="36"/>
      <c r="AE1767" s="36"/>
      <c r="AT1767" s="19" t="s">
        <v>332</v>
      </c>
      <c r="AU1767" s="19" t="s">
        <v>87</v>
      </c>
    </row>
    <row r="1768" spans="1:65" s="2" customFormat="1" ht="19.5">
      <c r="A1768" s="36"/>
      <c r="B1768" s="37"/>
      <c r="C1768" s="38"/>
      <c r="D1768" s="195" t="s">
        <v>727</v>
      </c>
      <c r="E1768" s="38"/>
      <c r="F1768" s="200" t="s">
        <v>3638</v>
      </c>
      <c r="G1768" s="38"/>
      <c r="H1768" s="38"/>
      <c r="I1768" s="197"/>
      <c r="J1768" s="38"/>
      <c r="K1768" s="38"/>
      <c r="L1768" s="41"/>
      <c r="M1768" s="198"/>
      <c r="N1768" s="199"/>
      <c r="O1768" s="66"/>
      <c r="P1768" s="66"/>
      <c r="Q1768" s="66"/>
      <c r="R1768" s="66"/>
      <c r="S1768" s="66"/>
      <c r="T1768" s="67"/>
      <c r="U1768" s="36"/>
      <c r="V1768" s="36"/>
      <c r="W1768" s="36"/>
      <c r="X1768" s="36"/>
      <c r="Y1768" s="36"/>
      <c r="Z1768" s="36"/>
      <c r="AA1768" s="36"/>
      <c r="AB1768" s="36"/>
      <c r="AC1768" s="36"/>
      <c r="AD1768" s="36"/>
      <c r="AE1768" s="36"/>
      <c r="AT1768" s="19" t="s">
        <v>727</v>
      </c>
      <c r="AU1768" s="19" t="s">
        <v>87</v>
      </c>
    </row>
    <row r="1769" spans="1:65" s="15" customFormat="1" ht="11.25">
      <c r="B1769" s="223"/>
      <c r="C1769" s="224"/>
      <c r="D1769" s="195" t="s">
        <v>336</v>
      </c>
      <c r="E1769" s="225" t="s">
        <v>19</v>
      </c>
      <c r="F1769" s="226" t="s">
        <v>3649</v>
      </c>
      <c r="G1769" s="224"/>
      <c r="H1769" s="225" t="s">
        <v>19</v>
      </c>
      <c r="I1769" s="227"/>
      <c r="J1769" s="224"/>
      <c r="K1769" s="224"/>
      <c r="L1769" s="228"/>
      <c r="M1769" s="229"/>
      <c r="N1769" s="230"/>
      <c r="O1769" s="230"/>
      <c r="P1769" s="230"/>
      <c r="Q1769" s="230"/>
      <c r="R1769" s="230"/>
      <c r="S1769" s="230"/>
      <c r="T1769" s="231"/>
      <c r="AT1769" s="232" t="s">
        <v>336</v>
      </c>
      <c r="AU1769" s="232" t="s">
        <v>87</v>
      </c>
      <c r="AV1769" s="15" t="s">
        <v>84</v>
      </c>
      <c r="AW1769" s="15" t="s">
        <v>37</v>
      </c>
      <c r="AX1769" s="15" t="s">
        <v>76</v>
      </c>
      <c r="AY1769" s="232" t="s">
        <v>324</v>
      </c>
    </row>
    <row r="1770" spans="1:65" s="13" customFormat="1" ht="11.25">
      <c r="B1770" s="201"/>
      <c r="C1770" s="202"/>
      <c r="D1770" s="195" t="s">
        <v>336</v>
      </c>
      <c r="E1770" s="203" t="s">
        <v>19</v>
      </c>
      <c r="F1770" s="204" t="s">
        <v>3650</v>
      </c>
      <c r="G1770" s="202"/>
      <c r="H1770" s="205">
        <v>24</v>
      </c>
      <c r="I1770" s="206"/>
      <c r="J1770" s="202"/>
      <c r="K1770" s="202"/>
      <c r="L1770" s="207"/>
      <c r="M1770" s="208"/>
      <c r="N1770" s="209"/>
      <c r="O1770" s="209"/>
      <c r="P1770" s="209"/>
      <c r="Q1770" s="209"/>
      <c r="R1770" s="209"/>
      <c r="S1770" s="209"/>
      <c r="T1770" s="210"/>
      <c r="AT1770" s="211" t="s">
        <v>336</v>
      </c>
      <c r="AU1770" s="211" t="s">
        <v>87</v>
      </c>
      <c r="AV1770" s="13" t="s">
        <v>87</v>
      </c>
      <c r="AW1770" s="13" t="s">
        <v>37</v>
      </c>
      <c r="AX1770" s="13" t="s">
        <v>76</v>
      </c>
      <c r="AY1770" s="211" t="s">
        <v>324</v>
      </c>
    </row>
    <row r="1771" spans="1:65" s="15" customFormat="1" ht="11.25">
      <c r="B1771" s="223"/>
      <c r="C1771" s="224"/>
      <c r="D1771" s="195" t="s">
        <v>336</v>
      </c>
      <c r="E1771" s="225" t="s">
        <v>19</v>
      </c>
      <c r="F1771" s="226" t="s">
        <v>3651</v>
      </c>
      <c r="G1771" s="224"/>
      <c r="H1771" s="225" t="s">
        <v>19</v>
      </c>
      <c r="I1771" s="227"/>
      <c r="J1771" s="224"/>
      <c r="K1771" s="224"/>
      <c r="L1771" s="228"/>
      <c r="M1771" s="229"/>
      <c r="N1771" s="230"/>
      <c r="O1771" s="230"/>
      <c r="P1771" s="230"/>
      <c r="Q1771" s="230"/>
      <c r="R1771" s="230"/>
      <c r="S1771" s="230"/>
      <c r="T1771" s="231"/>
      <c r="AT1771" s="232" t="s">
        <v>336</v>
      </c>
      <c r="AU1771" s="232" t="s">
        <v>87</v>
      </c>
      <c r="AV1771" s="15" t="s">
        <v>84</v>
      </c>
      <c r="AW1771" s="15" t="s">
        <v>37</v>
      </c>
      <c r="AX1771" s="15" t="s">
        <v>76</v>
      </c>
      <c r="AY1771" s="232" t="s">
        <v>324</v>
      </c>
    </row>
    <row r="1772" spans="1:65" s="13" customFormat="1" ht="11.25">
      <c r="B1772" s="201"/>
      <c r="C1772" s="202"/>
      <c r="D1772" s="195" t="s">
        <v>336</v>
      </c>
      <c r="E1772" s="203" t="s">
        <v>19</v>
      </c>
      <c r="F1772" s="204" t="s">
        <v>3652</v>
      </c>
      <c r="G1772" s="202"/>
      <c r="H1772" s="205">
        <v>22.5</v>
      </c>
      <c r="I1772" s="206"/>
      <c r="J1772" s="202"/>
      <c r="K1772" s="202"/>
      <c r="L1772" s="207"/>
      <c r="M1772" s="208"/>
      <c r="N1772" s="209"/>
      <c r="O1772" s="209"/>
      <c r="P1772" s="209"/>
      <c r="Q1772" s="209"/>
      <c r="R1772" s="209"/>
      <c r="S1772" s="209"/>
      <c r="T1772" s="210"/>
      <c r="AT1772" s="211" t="s">
        <v>336</v>
      </c>
      <c r="AU1772" s="211" t="s">
        <v>87</v>
      </c>
      <c r="AV1772" s="13" t="s">
        <v>87</v>
      </c>
      <c r="AW1772" s="13" t="s">
        <v>37</v>
      </c>
      <c r="AX1772" s="13" t="s">
        <v>76</v>
      </c>
      <c r="AY1772" s="211" t="s">
        <v>324</v>
      </c>
    </row>
    <row r="1773" spans="1:65" s="15" customFormat="1" ht="11.25">
      <c r="B1773" s="223"/>
      <c r="C1773" s="224"/>
      <c r="D1773" s="195" t="s">
        <v>336</v>
      </c>
      <c r="E1773" s="225" t="s">
        <v>19</v>
      </c>
      <c r="F1773" s="226" t="s">
        <v>3653</v>
      </c>
      <c r="G1773" s="224"/>
      <c r="H1773" s="225" t="s">
        <v>19</v>
      </c>
      <c r="I1773" s="227"/>
      <c r="J1773" s="224"/>
      <c r="K1773" s="224"/>
      <c r="L1773" s="228"/>
      <c r="M1773" s="229"/>
      <c r="N1773" s="230"/>
      <c r="O1773" s="230"/>
      <c r="P1773" s="230"/>
      <c r="Q1773" s="230"/>
      <c r="R1773" s="230"/>
      <c r="S1773" s="230"/>
      <c r="T1773" s="231"/>
      <c r="AT1773" s="232" t="s">
        <v>336</v>
      </c>
      <c r="AU1773" s="232" t="s">
        <v>87</v>
      </c>
      <c r="AV1773" s="15" t="s">
        <v>84</v>
      </c>
      <c r="AW1773" s="15" t="s">
        <v>37</v>
      </c>
      <c r="AX1773" s="15" t="s">
        <v>76</v>
      </c>
      <c r="AY1773" s="232" t="s">
        <v>324</v>
      </c>
    </row>
    <row r="1774" spans="1:65" s="13" customFormat="1" ht="11.25">
      <c r="B1774" s="201"/>
      <c r="C1774" s="202"/>
      <c r="D1774" s="195" t="s">
        <v>336</v>
      </c>
      <c r="E1774" s="203" t="s">
        <v>19</v>
      </c>
      <c r="F1774" s="204" t="s">
        <v>3654</v>
      </c>
      <c r="G1774" s="202"/>
      <c r="H1774" s="205">
        <v>312.48</v>
      </c>
      <c r="I1774" s="206"/>
      <c r="J1774" s="202"/>
      <c r="K1774" s="202"/>
      <c r="L1774" s="207"/>
      <c r="M1774" s="208"/>
      <c r="N1774" s="209"/>
      <c r="O1774" s="209"/>
      <c r="P1774" s="209"/>
      <c r="Q1774" s="209"/>
      <c r="R1774" s="209"/>
      <c r="S1774" s="209"/>
      <c r="T1774" s="210"/>
      <c r="AT1774" s="211" t="s">
        <v>336</v>
      </c>
      <c r="AU1774" s="211" t="s">
        <v>87</v>
      </c>
      <c r="AV1774" s="13" t="s">
        <v>87</v>
      </c>
      <c r="AW1774" s="13" t="s">
        <v>37</v>
      </c>
      <c r="AX1774" s="13" t="s">
        <v>76</v>
      </c>
      <c r="AY1774" s="211" t="s">
        <v>324</v>
      </c>
    </row>
    <row r="1775" spans="1:65" s="16" customFormat="1" ht="11.25">
      <c r="B1775" s="233"/>
      <c r="C1775" s="234"/>
      <c r="D1775" s="195" t="s">
        <v>336</v>
      </c>
      <c r="E1775" s="235" t="s">
        <v>2214</v>
      </c>
      <c r="F1775" s="236" t="s">
        <v>550</v>
      </c>
      <c r="G1775" s="234"/>
      <c r="H1775" s="237">
        <v>358.98</v>
      </c>
      <c r="I1775" s="238"/>
      <c r="J1775" s="234"/>
      <c r="K1775" s="234"/>
      <c r="L1775" s="239"/>
      <c r="M1775" s="240"/>
      <c r="N1775" s="241"/>
      <c r="O1775" s="241"/>
      <c r="P1775" s="241"/>
      <c r="Q1775" s="241"/>
      <c r="R1775" s="241"/>
      <c r="S1775" s="241"/>
      <c r="T1775" s="242"/>
      <c r="AT1775" s="243" t="s">
        <v>336</v>
      </c>
      <c r="AU1775" s="243" t="s">
        <v>87</v>
      </c>
      <c r="AV1775" s="16" t="s">
        <v>343</v>
      </c>
      <c r="AW1775" s="16" t="s">
        <v>37</v>
      </c>
      <c r="AX1775" s="16" t="s">
        <v>76</v>
      </c>
      <c r="AY1775" s="243" t="s">
        <v>324</v>
      </c>
    </row>
    <row r="1776" spans="1:65" s="13" customFormat="1" ht="11.25">
      <c r="B1776" s="201"/>
      <c r="C1776" s="202"/>
      <c r="D1776" s="195" t="s">
        <v>336</v>
      </c>
      <c r="E1776" s="203" t="s">
        <v>19</v>
      </c>
      <c r="F1776" s="204" t="s">
        <v>3655</v>
      </c>
      <c r="G1776" s="202"/>
      <c r="H1776" s="205">
        <v>35.898000000000003</v>
      </c>
      <c r="I1776" s="206"/>
      <c r="J1776" s="202"/>
      <c r="K1776" s="202"/>
      <c r="L1776" s="207"/>
      <c r="M1776" s="208"/>
      <c r="N1776" s="209"/>
      <c r="O1776" s="209"/>
      <c r="P1776" s="209"/>
      <c r="Q1776" s="209"/>
      <c r="R1776" s="209"/>
      <c r="S1776" s="209"/>
      <c r="T1776" s="210"/>
      <c r="AT1776" s="211" t="s">
        <v>336</v>
      </c>
      <c r="AU1776" s="211" t="s">
        <v>87</v>
      </c>
      <c r="AV1776" s="13" t="s">
        <v>87</v>
      </c>
      <c r="AW1776" s="13" t="s">
        <v>37</v>
      </c>
      <c r="AX1776" s="13" t="s">
        <v>76</v>
      </c>
      <c r="AY1776" s="211" t="s">
        <v>324</v>
      </c>
    </row>
    <row r="1777" spans="1:65" s="14" customFormat="1" ht="11.25">
      <c r="B1777" s="212"/>
      <c r="C1777" s="213"/>
      <c r="D1777" s="195" t="s">
        <v>336</v>
      </c>
      <c r="E1777" s="214" t="s">
        <v>19</v>
      </c>
      <c r="F1777" s="215" t="s">
        <v>349</v>
      </c>
      <c r="G1777" s="213"/>
      <c r="H1777" s="216">
        <v>394.87799999999999</v>
      </c>
      <c r="I1777" s="217"/>
      <c r="J1777" s="213"/>
      <c r="K1777" s="213"/>
      <c r="L1777" s="218"/>
      <c r="M1777" s="219"/>
      <c r="N1777" s="220"/>
      <c r="O1777" s="220"/>
      <c r="P1777" s="220"/>
      <c r="Q1777" s="220"/>
      <c r="R1777" s="220"/>
      <c r="S1777" s="220"/>
      <c r="T1777" s="221"/>
      <c r="AT1777" s="222" t="s">
        <v>336</v>
      </c>
      <c r="AU1777" s="222" t="s">
        <v>87</v>
      </c>
      <c r="AV1777" s="14" t="s">
        <v>330</v>
      </c>
      <c r="AW1777" s="14" t="s">
        <v>37</v>
      </c>
      <c r="AX1777" s="14" t="s">
        <v>84</v>
      </c>
      <c r="AY1777" s="222" t="s">
        <v>324</v>
      </c>
    </row>
    <row r="1778" spans="1:65" s="12" customFormat="1" ht="22.9" customHeight="1">
      <c r="B1778" s="166"/>
      <c r="C1778" s="167"/>
      <c r="D1778" s="168" t="s">
        <v>75</v>
      </c>
      <c r="E1778" s="180" t="s">
        <v>3656</v>
      </c>
      <c r="F1778" s="180" t="s">
        <v>3657</v>
      </c>
      <c r="G1778" s="167"/>
      <c r="H1778" s="167"/>
      <c r="I1778" s="170"/>
      <c r="J1778" s="181">
        <f>BK1778</f>
        <v>0</v>
      </c>
      <c r="K1778" s="167"/>
      <c r="L1778" s="172"/>
      <c r="M1778" s="173"/>
      <c r="N1778" s="174"/>
      <c r="O1778" s="174"/>
      <c r="P1778" s="175">
        <f>SUM(P1779:P1863)</f>
        <v>0</v>
      </c>
      <c r="Q1778" s="174"/>
      <c r="R1778" s="175">
        <f>SUM(R1779:R1863)</f>
        <v>0</v>
      </c>
      <c r="S1778" s="174"/>
      <c r="T1778" s="176">
        <f>SUM(T1779:T1863)</f>
        <v>0</v>
      </c>
      <c r="AR1778" s="177" t="s">
        <v>84</v>
      </c>
      <c r="AT1778" s="178" t="s">
        <v>75</v>
      </c>
      <c r="AU1778" s="178" t="s">
        <v>84</v>
      </c>
      <c r="AY1778" s="177" t="s">
        <v>324</v>
      </c>
      <c r="BK1778" s="179">
        <f>SUM(BK1779:BK1863)</f>
        <v>0</v>
      </c>
    </row>
    <row r="1779" spans="1:65" s="2" customFormat="1" ht="24.2" customHeight="1">
      <c r="A1779" s="36"/>
      <c r="B1779" s="37"/>
      <c r="C1779" s="182" t="s">
        <v>2061</v>
      </c>
      <c r="D1779" s="182" t="s">
        <v>326</v>
      </c>
      <c r="E1779" s="183" t="s">
        <v>3658</v>
      </c>
      <c r="F1779" s="184" t="s">
        <v>3659</v>
      </c>
      <c r="G1779" s="185" t="s">
        <v>135</v>
      </c>
      <c r="H1779" s="186">
        <v>11.364000000000001</v>
      </c>
      <c r="I1779" s="187"/>
      <c r="J1779" s="188">
        <f>ROUND(I1779*H1779,2)</f>
        <v>0</v>
      </c>
      <c r="K1779" s="184" t="s">
        <v>19</v>
      </c>
      <c r="L1779" s="41"/>
      <c r="M1779" s="189" t="s">
        <v>19</v>
      </c>
      <c r="N1779" s="190" t="s">
        <v>47</v>
      </c>
      <c r="O1779" s="66"/>
      <c r="P1779" s="191">
        <f>O1779*H1779</f>
        <v>0</v>
      </c>
      <c r="Q1779" s="191">
        <v>0</v>
      </c>
      <c r="R1779" s="191">
        <f>Q1779*H1779</f>
        <v>0</v>
      </c>
      <c r="S1779" s="191">
        <v>0</v>
      </c>
      <c r="T1779" s="192">
        <f>S1779*H1779</f>
        <v>0</v>
      </c>
      <c r="U1779" s="36"/>
      <c r="V1779" s="36"/>
      <c r="W1779" s="36"/>
      <c r="X1779" s="36"/>
      <c r="Y1779" s="36"/>
      <c r="Z1779" s="36"/>
      <c r="AA1779" s="36"/>
      <c r="AB1779" s="36"/>
      <c r="AC1779" s="36"/>
      <c r="AD1779" s="36"/>
      <c r="AE1779" s="36"/>
      <c r="AR1779" s="193" t="s">
        <v>330</v>
      </c>
      <c r="AT1779" s="193" t="s">
        <v>326</v>
      </c>
      <c r="AU1779" s="193" t="s">
        <v>87</v>
      </c>
      <c r="AY1779" s="19" t="s">
        <v>324</v>
      </c>
      <c r="BE1779" s="194">
        <f>IF(N1779="základní",J1779,0)</f>
        <v>0</v>
      </c>
      <c r="BF1779" s="194">
        <f>IF(N1779="snížená",J1779,0)</f>
        <v>0</v>
      </c>
      <c r="BG1779" s="194">
        <f>IF(N1779="zákl. přenesená",J1779,0)</f>
        <v>0</v>
      </c>
      <c r="BH1779" s="194">
        <f>IF(N1779="sníž. přenesená",J1779,0)</f>
        <v>0</v>
      </c>
      <c r="BI1779" s="194">
        <f>IF(N1779="nulová",J1779,0)</f>
        <v>0</v>
      </c>
      <c r="BJ1779" s="19" t="s">
        <v>84</v>
      </c>
      <c r="BK1779" s="194">
        <f>ROUND(I1779*H1779,2)</f>
        <v>0</v>
      </c>
      <c r="BL1779" s="19" t="s">
        <v>330</v>
      </c>
      <c r="BM1779" s="193" t="s">
        <v>3660</v>
      </c>
    </row>
    <row r="1780" spans="1:65" s="2" customFormat="1" ht="68.25">
      <c r="A1780" s="36"/>
      <c r="B1780" s="37"/>
      <c r="C1780" s="38"/>
      <c r="D1780" s="195" t="s">
        <v>332</v>
      </c>
      <c r="E1780" s="38"/>
      <c r="F1780" s="196" t="s">
        <v>3661</v>
      </c>
      <c r="G1780" s="38"/>
      <c r="H1780" s="38"/>
      <c r="I1780" s="197"/>
      <c r="J1780" s="38"/>
      <c r="K1780" s="38"/>
      <c r="L1780" s="41"/>
      <c r="M1780" s="198"/>
      <c r="N1780" s="199"/>
      <c r="O1780" s="66"/>
      <c r="P1780" s="66"/>
      <c r="Q1780" s="66"/>
      <c r="R1780" s="66"/>
      <c r="S1780" s="66"/>
      <c r="T1780" s="67"/>
      <c r="U1780" s="36"/>
      <c r="V1780" s="36"/>
      <c r="W1780" s="36"/>
      <c r="X1780" s="36"/>
      <c r="Y1780" s="36"/>
      <c r="Z1780" s="36"/>
      <c r="AA1780" s="36"/>
      <c r="AB1780" s="36"/>
      <c r="AC1780" s="36"/>
      <c r="AD1780" s="36"/>
      <c r="AE1780" s="36"/>
      <c r="AT1780" s="19" t="s">
        <v>332</v>
      </c>
      <c r="AU1780" s="19" t="s">
        <v>87</v>
      </c>
    </row>
    <row r="1781" spans="1:65" s="2" customFormat="1" ht="19.5">
      <c r="A1781" s="36"/>
      <c r="B1781" s="37"/>
      <c r="C1781" s="38"/>
      <c r="D1781" s="195" t="s">
        <v>727</v>
      </c>
      <c r="E1781" s="38"/>
      <c r="F1781" s="200" t="s">
        <v>3662</v>
      </c>
      <c r="G1781" s="38"/>
      <c r="H1781" s="38"/>
      <c r="I1781" s="197"/>
      <c r="J1781" s="38"/>
      <c r="K1781" s="38"/>
      <c r="L1781" s="41"/>
      <c r="M1781" s="198"/>
      <c r="N1781" s="199"/>
      <c r="O1781" s="66"/>
      <c r="P1781" s="66"/>
      <c r="Q1781" s="66"/>
      <c r="R1781" s="66"/>
      <c r="S1781" s="66"/>
      <c r="T1781" s="67"/>
      <c r="U1781" s="36"/>
      <c r="V1781" s="36"/>
      <c r="W1781" s="36"/>
      <c r="X1781" s="36"/>
      <c r="Y1781" s="36"/>
      <c r="Z1781" s="36"/>
      <c r="AA1781" s="36"/>
      <c r="AB1781" s="36"/>
      <c r="AC1781" s="36"/>
      <c r="AD1781" s="36"/>
      <c r="AE1781" s="36"/>
      <c r="AT1781" s="19" t="s">
        <v>727</v>
      </c>
      <c r="AU1781" s="19" t="s">
        <v>87</v>
      </c>
    </row>
    <row r="1782" spans="1:65" s="15" customFormat="1" ht="11.25">
      <c r="B1782" s="223"/>
      <c r="C1782" s="224"/>
      <c r="D1782" s="195" t="s">
        <v>336</v>
      </c>
      <c r="E1782" s="225" t="s">
        <v>19</v>
      </c>
      <c r="F1782" s="226" t="s">
        <v>3663</v>
      </c>
      <c r="G1782" s="224"/>
      <c r="H1782" s="225" t="s">
        <v>19</v>
      </c>
      <c r="I1782" s="227"/>
      <c r="J1782" s="224"/>
      <c r="K1782" s="224"/>
      <c r="L1782" s="228"/>
      <c r="M1782" s="229"/>
      <c r="N1782" s="230"/>
      <c r="O1782" s="230"/>
      <c r="P1782" s="230"/>
      <c r="Q1782" s="230"/>
      <c r="R1782" s="230"/>
      <c r="S1782" s="230"/>
      <c r="T1782" s="231"/>
      <c r="AT1782" s="232" t="s">
        <v>336</v>
      </c>
      <c r="AU1782" s="232" t="s">
        <v>87</v>
      </c>
      <c r="AV1782" s="15" t="s">
        <v>84</v>
      </c>
      <c r="AW1782" s="15" t="s">
        <v>37</v>
      </c>
      <c r="AX1782" s="15" t="s">
        <v>76</v>
      </c>
      <c r="AY1782" s="232" t="s">
        <v>324</v>
      </c>
    </row>
    <row r="1783" spans="1:65" s="13" customFormat="1" ht="11.25">
      <c r="B1783" s="201"/>
      <c r="C1783" s="202"/>
      <c r="D1783" s="195" t="s">
        <v>336</v>
      </c>
      <c r="E1783" s="203" t="s">
        <v>19</v>
      </c>
      <c r="F1783" s="204" t="s">
        <v>3664</v>
      </c>
      <c r="G1783" s="202"/>
      <c r="H1783" s="205">
        <v>11.364000000000001</v>
      </c>
      <c r="I1783" s="206"/>
      <c r="J1783" s="202"/>
      <c r="K1783" s="202"/>
      <c r="L1783" s="207"/>
      <c r="M1783" s="208"/>
      <c r="N1783" s="209"/>
      <c r="O1783" s="209"/>
      <c r="P1783" s="209"/>
      <c r="Q1783" s="209"/>
      <c r="R1783" s="209"/>
      <c r="S1783" s="209"/>
      <c r="T1783" s="210"/>
      <c r="AT1783" s="211" t="s">
        <v>336</v>
      </c>
      <c r="AU1783" s="211" t="s">
        <v>87</v>
      </c>
      <c r="AV1783" s="13" t="s">
        <v>87</v>
      </c>
      <c r="AW1783" s="13" t="s">
        <v>37</v>
      </c>
      <c r="AX1783" s="13" t="s">
        <v>84</v>
      </c>
      <c r="AY1783" s="211" t="s">
        <v>324</v>
      </c>
    </row>
    <row r="1784" spans="1:65" s="2" customFormat="1" ht="24.2" customHeight="1">
      <c r="A1784" s="36"/>
      <c r="B1784" s="37"/>
      <c r="C1784" s="182" t="s">
        <v>2067</v>
      </c>
      <c r="D1784" s="182" t="s">
        <v>326</v>
      </c>
      <c r="E1784" s="183" t="s">
        <v>3665</v>
      </c>
      <c r="F1784" s="184" t="s">
        <v>3666</v>
      </c>
      <c r="G1784" s="185" t="s">
        <v>135</v>
      </c>
      <c r="H1784" s="186">
        <v>48.892000000000003</v>
      </c>
      <c r="I1784" s="187"/>
      <c r="J1784" s="188">
        <f>ROUND(I1784*H1784,2)</f>
        <v>0</v>
      </c>
      <c r="K1784" s="184" t="s">
        <v>19</v>
      </c>
      <c r="L1784" s="41"/>
      <c r="M1784" s="189" t="s">
        <v>19</v>
      </c>
      <c r="N1784" s="190" t="s">
        <v>47</v>
      </c>
      <c r="O1784" s="66"/>
      <c r="P1784" s="191">
        <f>O1784*H1784</f>
        <v>0</v>
      </c>
      <c r="Q1784" s="191">
        <v>0</v>
      </c>
      <c r="R1784" s="191">
        <f>Q1784*H1784</f>
        <v>0</v>
      </c>
      <c r="S1784" s="191">
        <v>0</v>
      </c>
      <c r="T1784" s="192">
        <f>S1784*H1784</f>
        <v>0</v>
      </c>
      <c r="U1784" s="36"/>
      <c r="V1784" s="36"/>
      <c r="W1784" s="36"/>
      <c r="X1784" s="36"/>
      <c r="Y1784" s="36"/>
      <c r="Z1784" s="36"/>
      <c r="AA1784" s="36"/>
      <c r="AB1784" s="36"/>
      <c r="AC1784" s="36"/>
      <c r="AD1784" s="36"/>
      <c r="AE1784" s="36"/>
      <c r="AR1784" s="193" t="s">
        <v>330</v>
      </c>
      <c r="AT1784" s="193" t="s">
        <v>326</v>
      </c>
      <c r="AU1784" s="193" t="s">
        <v>87</v>
      </c>
      <c r="AY1784" s="19" t="s">
        <v>324</v>
      </c>
      <c r="BE1784" s="194">
        <f>IF(N1784="základní",J1784,0)</f>
        <v>0</v>
      </c>
      <c r="BF1784" s="194">
        <f>IF(N1784="snížená",J1784,0)</f>
        <v>0</v>
      </c>
      <c r="BG1784" s="194">
        <f>IF(N1784="zákl. přenesená",J1784,0)</f>
        <v>0</v>
      </c>
      <c r="BH1784" s="194">
        <f>IF(N1784="sníž. přenesená",J1784,0)</f>
        <v>0</v>
      </c>
      <c r="BI1784" s="194">
        <f>IF(N1784="nulová",J1784,0)</f>
        <v>0</v>
      </c>
      <c r="BJ1784" s="19" t="s">
        <v>84</v>
      </c>
      <c r="BK1784" s="194">
        <f>ROUND(I1784*H1784,2)</f>
        <v>0</v>
      </c>
      <c r="BL1784" s="19" t="s">
        <v>330</v>
      </c>
      <c r="BM1784" s="193" t="s">
        <v>3667</v>
      </c>
    </row>
    <row r="1785" spans="1:65" s="2" customFormat="1" ht="58.5">
      <c r="A1785" s="36"/>
      <c r="B1785" s="37"/>
      <c r="C1785" s="38"/>
      <c r="D1785" s="195" t="s">
        <v>332</v>
      </c>
      <c r="E1785" s="38"/>
      <c r="F1785" s="196" t="s">
        <v>3668</v>
      </c>
      <c r="G1785" s="38"/>
      <c r="H1785" s="38"/>
      <c r="I1785" s="197"/>
      <c r="J1785" s="38"/>
      <c r="K1785" s="38"/>
      <c r="L1785" s="41"/>
      <c r="M1785" s="198"/>
      <c r="N1785" s="199"/>
      <c r="O1785" s="66"/>
      <c r="P1785" s="66"/>
      <c r="Q1785" s="66"/>
      <c r="R1785" s="66"/>
      <c r="S1785" s="66"/>
      <c r="T1785" s="67"/>
      <c r="U1785" s="36"/>
      <c r="V1785" s="36"/>
      <c r="W1785" s="36"/>
      <c r="X1785" s="36"/>
      <c r="Y1785" s="36"/>
      <c r="Z1785" s="36"/>
      <c r="AA1785" s="36"/>
      <c r="AB1785" s="36"/>
      <c r="AC1785" s="36"/>
      <c r="AD1785" s="36"/>
      <c r="AE1785" s="36"/>
      <c r="AT1785" s="19" t="s">
        <v>332</v>
      </c>
      <c r="AU1785" s="19" t="s">
        <v>87</v>
      </c>
    </row>
    <row r="1786" spans="1:65" s="2" customFormat="1" ht="19.5">
      <c r="A1786" s="36"/>
      <c r="B1786" s="37"/>
      <c r="C1786" s="38"/>
      <c r="D1786" s="195" t="s">
        <v>727</v>
      </c>
      <c r="E1786" s="38"/>
      <c r="F1786" s="200" t="s">
        <v>3669</v>
      </c>
      <c r="G1786" s="38"/>
      <c r="H1786" s="38"/>
      <c r="I1786" s="197"/>
      <c r="J1786" s="38"/>
      <c r="K1786" s="38"/>
      <c r="L1786" s="41"/>
      <c r="M1786" s="198"/>
      <c r="N1786" s="199"/>
      <c r="O1786" s="66"/>
      <c r="P1786" s="66"/>
      <c r="Q1786" s="66"/>
      <c r="R1786" s="66"/>
      <c r="S1786" s="66"/>
      <c r="T1786" s="67"/>
      <c r="U1786" s="36"/>
      <c r="V1786" s="36"/>
      <c r="W1786" s="36"/>
      <c r="X1786" s="36"/>
      <c r="Y1786" s="36"/>
      <c r="Z1786" s="36"/>
      <c r="AA1786" s="36"/>
      <c r="AB1786" s="36"/>
      <c r="AC1786" s="36"/>
      <c r="AD1786" s="36"/>
      <c r="AE1786" s="36"/>
      <c r="AT1786" s="19" t="s">
        <v>727</v>
      </c>
      <c r="AU1786" s="19" t="s">
        <v>87</v>
      </c>
    </row>
    <row r="1787" spans="1:65" s="15" customFormat="1" ht="11.25">
      <c r="B1787" s="223"/>
      <c r="C1787" s="224"/>
      <c r="D1787" s="195" t="s">
        <v>336</v>
      </c>
      <c r="E1787" s="225" t="s">
        <v>19</v>
      </c>
      <c r="F1787" s="226" t="s">
        <v>3663</v>
      </c>
      <c r="G1787" s="224"/>
      <c r="H1787" s="225" t="s">
        <v>19</v>
      </c>
      <c r="I1787" s="227"/>
      <c r="J1787" s="224"/>
      <c r="K1787" s="224"/>
      <c r="L1787" s="228"/>
      <c r="M1787" s="229"/>
      <c r="N1787" s="230"/>
      <c r="O1787" s="230"/>
      <c r="P1787" s="230"/>
      <c r="Q1787" s="230"/>
      <c r="R1787" s="230"/>
      <c r="S1787" s="230"/>
      <c r="T1787" s="231"/>
      <c r="AT1787" s="232" t="s">
        <v>336</v>
      </c>
      <c r="AU1787" s="232" t="s">
        <v>87</v>
      </c>
      <c r="AV1787" s="15" t="s">
        <v>84</v>
      </c>
      <c r="AW1787" s="15" t="s">
        <v>37</v>
      </c>
      <c r="AX1787" s="15" t="s">
        <v>76</v>
      </c>
      <c r="AY1787" s="232" t="s">
        <v>324</v>
      </c>
    </row>
    <row r="1788" spans="1:65" s="13" customFormat="1" ht="11.25">
      <c r="B1788" s="201"/>
      <c r="C1788" s="202"/>
      <c r="D1788" s="195" t="s">
        <v>336</v>
      </c>
      <c r="E1788" s="203" t="s">
        <v>19</v>
      </c>
      <c r="F1788" s="204" t="s">
        <v>3670</v>
      </c>
      <c r="G1788" s="202"/>
      <c r="H1788" s="205">
        <v>48.892000000000003</v>
      </c>
      <c r="I1788" s="206"/>
      <c r="J1788" s="202"/>
      <c r="K1788" s="202"/>
      <c r="L1788" s="207"/>
      <c r="M1788" s="208"/>
      <c r="N1788" s="209"/>
      <c r="O1788" s="209"/>
      <c r="P1788" s="209"/>
      <c r="Q1788" s="209"/>
      <c r="R1788" s="209"/>
      <c r="S1788" s="209"/>
      <c r="T1788" s="210"/>
      <c r="AT1788" s="211" t="s">
        <v>336</v>
      </c>
      <c r="AU1788" s="211" t="s">
        <v>87</v>
      </c>
      <c r="AV1788" s="13" t="s">
        <v>87</v>
      </c>
      <c r="AW1788" s="13" t="s">
        <v>37</v>
      </c>
      <c r="AX1788" s="13" t="s">
        <v>84</v>
      </c>
      <c r="AY1788" s="211" t="s">
        <v>324</v>
      </c>
    </row>
    <row r="1789" spans="1:65" s="2" customFormat="1" ht="14.45" customHeight="1">
      <c r="A1789" s="36"/>
      <c r="B1789" s="37"/>
      <c r="C1789" s="182" t="s">
        <v>2070</v>
      </c>
      <c r="D1789" s="182" t="s">
        <v>326</v>
      </c>
      <c r="E1789" s="183" t="s">
        <v>3671</v>
      </c>
      <c r="F1789" s="184" t="s">
        <v>3672</v>
      </c>
      <c r="G1789" s="185" t="s">
        <v>186</v>
      </c>
      <c r="H1789" s="186">
        <v>10</v>
      </c>
      <c r="I1789" s="187"/>
      <c r="J1789" s="188">
        <f>ROUND(I1789*H1789,2)</f>
        <v>0</v>
      </c>
      <c r="K1789" s="184" t="s">
        <v>19</v>
      </c>
      <c r="L1789" s="41"/>
      <c r="M1789" s="189" t="s">
        <v>19</v>
      </c>
      <c r="N1789" s="190" t="s">
        <v>47</v>
      </c>
      <c r="O1789" s="66"/>
      <c r="P1789" s="191">
        <f>O1789*H1789</f>
        <v>0</v>
      </c>
      <c r="Q1789" s="191">
        <v>0</v>
      </c>
      <c r="R1789" s="191">
        <f>Q1789*H1789</f>
        <v>0</v>
      </c>
      <c r="S1789" s="191">
        <v>0</v>
      </c>
      <c r="T1789" s="192">
        <f>S1789*H1789</f>
        <v>0</v>
      </c>
      <c r="U1789" s="36"/>
      <c r="V1789" s="36"/>
      <c r="W1789" s="36"/>
      <c r="X1789" s="36"/>
      <c r="Y1789" s="36"/>
      <c r="Z1789" s="36"/>
      <c r="AA1789" s="36"/>
      <c r="AB1789" s="36"/>
      <c r="AC1789" s="36"/>
      <c r="AD1789" s="36"/>
      <c r="AE1789" s="36"/>
      <c r="AR1789" s="193" t="s">
        <v>330</v>
      </c>
      <c r="AT1789" s="193" t="s">
        <v>326</v>
      </c>
      <c r="AU1789" s="193" t="s">
        <v>87</v>
      </c>
      <c r="AY1789" s="19" t="s">
        <v>324</v>
      </c>
      <c r="BE1789" s="194">
        <f>IF(N1789="základní",J1789,0)</f>
        <v>0</v>
      </c>
      <c r="BF1789" s="194">
        <f>IF(N1789="snížená",J1789,0)</f>
        <v>0</v>
      </c>
      <c r="BG1789" s="194">
        <f>IF(N1789="zákl. přenesená",J1789,0)</f>
        <v>0</v>
      </c>
      <c r="BH1789" s="194">
        <f>IF(N1789="sníž. přenesená",J1789,0)</f>
        <v>0</v>
      </c>
      <c r="BI1789" s="194">
        <f>IF(N1789="nulová",J1789,0)</f>
        <v>0</v>
      </c>
      <c r="BJ1789" s="19" t="s">
        <v>84</v>
      </c>
      <c r="BK1789" s="194">
        <f>ROUND(I1789*H1789,2)</f>
        <v>0</v>
      </c>
      <c r="BL1789" s="19" t="s">
        <v>330</v>
      </c>
      <c r="BM1789" s="193" t="s">
        <v>3673</v>
      </c>
    </row>
    <row r="1790" spans="1:65" s="2" customFormat="1" ht="19.5">
      <c r="A1790" s="36"/>
      <c r="B1790" s="37"/>
      <c r="C1790" s="38"/>
      <c r="D1790" s="195" t="s">
        <v>332</v>
      </c>
      <c r="E1790" s="38"/>
      <c r="F1790" s="196" t="s">
        <v>3674</v>
      </c>
      <c r="G1790" s="38"/>
      <c r="H1790" s="38"/>
      <c r="I1790" s="197"/>
      <c r="J1790" s="38"/>
      <c r="K1790" s="38"/>
      <c r="L1790" s="41"/>
      <c r="M1790" s="198"/>
      <c r="N1790" s="199"/>
      <c r="O1790" s="66"/>
      <c r="P1790" s="66"/>
      <c r="Q1790" s="66"/>
      <c r="R1790" s="66"/>
      <c r="S1790" s="66"/>
      <c r="T1790" s="67"/>
      <c r="U1790" s="36"/>
      <c r="V1790" s="36"/>
      <c r="W1790" s="36"/>
      <c r="X1790" s="36"/>
      <c r="Y1790" s="36"/>
      <c r="Z1790" s="36"/>
      <c r="AA1790" s="36"/>
      <c r="AB1790" s="36"/>
      <c r="AC1790" s="36"/>
      <c r="AD1790" s="36"/>
      <c r="AE1790" s="36"/>
      <c r="AT1790" s="19" t="s">
        <v>332</v>
      </c>
      <c r="AU1790" s="19" t="s">
        <v>87</v>
      </c>
    </row>
    <row r="1791" spans="1:65" s="13" customFormat="1" ht="11.25">
      <c r="B1791" s="201"/>
      <c r="C1791" s="202"/>
      <c r="D1791" s="195" t="s">
        <v>336</v>
      </c>
      <c r="E1791" s="203" t="s">
        <v>19</v>
      </c>
      <c r="F1791" s="204" t="s">
        <v>3675</v>
      </c>
      <c r="G1791" s="202"/>
      <c r="H1791" s="205">
        <v>10</v>
      </c>
      <c r="I1791" s="206"/>
      <c r="J1791" s="202"/>
      <c r="K1791" s="202"/>
      <c r="L1791" s="207"/>
      <c r="M1791" s="208"/>
      <c r="N1791" s="209"/>
      <c r="O1791" s="209"/>
      <c r="P1791" s="209"/>
      <c r="Q1791" s="209"/>
      <c r="R1791" s="209"/>
      <c r="S1791" s="209"/>
      <c r="T1791" s="210"/>
      <c r="AT1791" s="211" t="s">
        <v>336</v>
      </c>
      <c r="AU1791" s="211" t="s">
        <v>87</v>
      </c>
      <c r="AV1791" s="13" t="s">
        <v>87</v>
      </c>
      <c r="AW1791" s="13" t="s">
        <v>37</v>
      </c>
      <c r="AX1791" s="13" t="s">
        <v>84</v>
      </c>
      <c r="AY1791" s="211" t="s">
        <v>324</v>
      </c>
    </row>
    <row r="1792" spans="1:65" s="2" customFormat="1" ht="24.2" customHeight="1">
      <c r="A1792" s="36"/>
      <c r="B1792" s="37"/>
      <c r="C1792" s="182" t="s">
        <v>2078</v>
      </c>
      <c r="D1792" s="182" t="s">
        <v>326</v>
      </c>
      <c r="E1792" s="183" t="s">
        <v>3676</v>
      </c>
      <c r="F1792" s="184" t="s">
        <v>3677</v>
      </c>
      <c r="G1792" s="185" t="s">
        <v>135</v>
      </c>
      <c r="H1792" s="186">
        <v>2.2400000000000002</v>
      </c>
      <c r="I1792" s="187"/>
      <c r="J1792" s="188">
        <f>ROUND(I1792*H1792,2)</f>
        <v>0</v>
      </c>
      <c r="K1792" s="184" t="s">
        <v>19</v>
      </c>
      <c r="L1792" s="41"/>
      <c r="M1792" s="189" t="s">
        <v>19</v>
      </c>
      <c r="N1792" s="190" t="s">
        <v>47</v>
      </c>
      <c r="O1792" s="66"/>
      <c r="P1792" s="191">
        <f>O1792*H1792</f>
        <v>0</v>
      </c>
      <c r="Q1792" s="191">
        <v>0</v>
      </c>
      <c r="R1792" s="191">
        <f>Q1792*H1792</f>
        <v>0</v>
      </c>
      <c r="S1792" s="191">
        <v>0</v>
      </c>
      <c r="T1792" s="192">
        <f>S1792*H1792</f>
        <v>0</v>
      </c>
      <c r="U1792" s="36"/>
      <c r="V1792" s="36"/>
      <c r="W1792" s="36"/>
      <c r="X1792" s="36"/>
      <c r="Y1792" s="36"/>
      <c r="Z1792" s="36"/>
      <c r="AA1792" s="36"/>
      <c r="AB1792" s="36"/>
      <c r="AC1792" s="36"/>
      <c r="AD1792" s="36"/>
      <c r="AE1792" s="36"/>
      <c r="AR1792" s="193" t="s">
        <v>330</v>
      </c>
      <c r="AT1792" s="193" t="s">
        <v>326</v>
      </c>
      <c r="AU1792" s="193" t="s">
        <v>87</v>
      </c>
      <c r="AY1792" s="19" t="s">
        <v>324</v>
      </c>
      <c r="BE1792" s="194">
        <f>IF(N1792="základní",J1792,0)</f>
        <v>0</v>
      </c>
      <c r="BF1792" s="194">
        <f>IF(N1792="snížená",J1792,0)</f>
        <v>0</v>
      </c>
      <c r="BG1792" s="194">
        <f>IF(N1792="zákl. přenesená",J1792,0)</f>
        <v>0</v>
      </c>
      <c r="BH1792" s="194">
        <f>IF(N1792="sníž. přenesená",J1792,0)</f>
        <v>0</v>
      </c>
      <c r="BI1792" s="194">
        <f>IF(N1792="nulová",J1792,0)</f>
        <v>0</v>
      </c>
      <c r="BJ1792" s="19" t="s">
        <v>84</v>
      </c>
      <c r="BK1792" s="194">
        <f>ROUND(I1792*H1792,2)</f>
        <v>0</v>
      </c>
      <c r="BL1792" s="19" t="s">
        <v>330</v>
      </c>
      <c r="BM1792" s="193" t="s">
        <v>3678</v>
      </c>
    </row>
    <row r="1793" spans="1:65" s="2" customFormat="1" ht="11.25">
      <c r="A1793" s="36"/>
      <c r="B1793" s="37"/>
      <c r="C1793" s="38"/>
      <c r="D1793" s="195" t="s">
        <v>332</v>
      </c>
      <c r="E1793" s="38"/>
      <c r="F1793" s="196" t="s">
        <v>3679</v>
      </c>
      <c r="G1793" s="38"/>
      <c r="H1793" s="38"/>
      <c r="I1793" s="197"/>
      <c r="J1793" s="38"/>
      <c r="K1793" s="38"/>
      <c r="L1793" s="41"/>
      <c r="M1793" s="198"/>
      <c r="N1793" s="199"/>
      <c r="O1793" s="66"/>
      <c r="P1793" s="66"/>
      <c r="Q1793" s="66"/>
      <c r="R1793" s="66"/>
      <c r="S1793" s="66"/>
      <c r="T1793" s="67"/>
      <c r="U1793" s="36"/>
      <c r="V1793" s="36"/>
      <c r="W1793" s="36"/>
      <c r="X1793" s="36"/>
      <c r="Y1793" s="36"/>
      <c r="Z1793" s="36"/>
      <c r="AA1793" s="36"/>
      <c r="AB1793" s="36"/>
      <c r="AC1793" s="36"/>
      <c r="AD1793" s="36"/>
      <c r="AE1793" s="36"/>
      <c r="AT1793" s="19" t="s">
        <v>332</v>
      </c>
      <c r="AU1793" s="19" t="s">
        <v>87</v>
      </c>
    </row>
    <row r="1794" spans="1:65" s="13" customFormat="1" ht="11.25">
      <c r="B1794" s="201"/>
      <c r="C1794" s="202"/>
      <c r="D1794" s="195" t="s">
        <v>336</v>
      </c>
      <c r="E1794" s="203" t="s">
        <v>19</v>
      </c>
      <c r="F1794" s="204" t="s">
        <v>3680</v>
      </c>
      <c r="G1794" s="202"/>
      <c r="H1794" s="205">
        <v>2.2400000000000002</v>
      </c>
      <c r="I1794" s="206"/>
      <c r="J1794" s="202"/>
      <c r="K1794" s="202"/>
      <c r="L1794" s="207"/>
      <c r="M1794" s="208"/>
      <c r="N1794" s="209"/>
      <c r="O1794" s="209"/>
      <c r="P1794" s="209"/>
      <c r="Q1794" s="209"/>
      <c r="R1794" s="209"/>
      <c r="S1794" s="209"/>
      <c r="T1794" s="210"/>
      <c r="AT1794" s="211" t="s">
        <v>336</v>
      </c>
      <c r="AU1794" s="211" t="s">
        <v>87</v>
      </c>
      <c r="AV1794" s="13" t="s">
        <v>87</v>
      </c>
      <c r="AW1794" s="13" t="s">
        <v>37</v>
      </c>
      <c r="AX1794" s="13" t="s">
        <v>84</v>
      </c>
      <c r="AY1794" s="211" t="s">
        <v>324</v>
      </c>
    </row>
    <row r="1795" spans="1:65" s="2" customFormat="1" ht="24.2" customHeight="1">
      <c r="A1795" s="36"/>
      <c r="B1795" s="37"/>
      <c r="C1795" s="182" t="s">
        <v>2084</v>
      </c>
      <c r="D1795" s="182" t="s">
        <v>326</v>
      </c>
      <c r="E1795" s="183" t="s">
        <v>3681</v>
      </c>
      <c r="F1795" s="184" t="s">
        <v>3682</v>
      </c>
      <c r="G1795" s="185" t="s">
        <v>152</v>
      </c>
      <c r="H1795" s="186">
        <v>0.17799999999999999</v>
      </c>
      <c r="I1795" s="187"/>
      <c r="J1795" s="188">
        <f>ROUND(I1795*H1795,2)</f>
        <v>0</v>
      </c>
      <c r="K1795" s="184" t="s">
        <v>19</v>
      </c>
      <c r="L1795" s="41"/>
      <c r="M1795" s="189" t="s">
        <v>19</v>
      </c>
      <c r="N1795" s="190" t="s">
        <v>47</v>
      </c>
      <c r="O1795" s="66"/>
      <c r="P1795" s="191">
        <f>O1795*H1795</f>
        <v>0</v>
      </c>
      <c r="Q1795" s="191">
        <v>0</v>
      </c>
      <c r="R1795" s="191">
        <f>Q1795*H1795</f>
        <v>0</v>
      </c>
      <c r="S1795" s="191">
        <v>0</v>
      </c>
      <c r="T1795" s="192">
        <f>S1795*H1795</f>
        <v>0</v>
      </c>
      <c r="U1795" s="36"/>
      <c r="V1795" s="36"/>
      <c r="W1795" s="36"/>
      <c r="X1795" s="36"/>
      <c r="Y1795" s="36"/>
      <c r="Z1795" s="36"/>
      <c r="AA1795" s="36"/>
      <c r="AB1795" s="36"/>
      <c r="AC1795" s="36"/>
      <c r="AD1795" s="36"/>
      <c r="AE1795" s="36"/>
      <c r="AR1795" s="193" t="s">
        <v>330</v>
      </c>
      <c r="AT1795" s="193" t="s">
        <v>326</v>
      </c>
      <c r="AU1795" s="193" t="s">
        <v>87</v>
      </c>
      <c r="AY1795" s="19" t="s">
        <v>324</v>
      </c>
      <c r="BE1795" s="194">
        <f>IF(N1795="základní",J1795,0)</f>
        <v>0</v>
      </c>
      <c r="BF1795" s="194">
        <f>IF(N1795="snížená",J1795,0)</f>
        <v>0</v>
      </c>
      <c r="BG1795" s="194">
        <f>IF(N1795="zákl. přenesená",J1795,0)</f>
        <v>0</v>
      </c>
      <c r="BH1795" s="194">
        <f>IF(N1795="sníž. přenesená",J1795,0)</f>
        <v>0</v>
      </c>
      <c r="BI1795" s="194">
        <f>IF(N1795="nulová",J1795,0)</f>
        <v>0</v>
      </c>
      <c r="BJ1795" s="19" t="s">
        <v>84</v>
      </c>
      <c r="BK1795" s="194">
        <f>ROUND(I1795*H1795,2)</f>
        <v>0</v>
      </c>
      <c r="BL1795" s="19" t="s">
        <v>330</v>
      </c>
      <c r="BM1795" s="193" t="s">
        <v>3683</v>
      </c>
    </row>
    <row r="1796" spans="1:65" s="2" customFormat="1" ht="11.25">
      <c r="A1796" s="36"/>
      <c r="B1796" s="37"/>
      <c r="C1796" s="38"/>
      <c r="D1796" s="195" t="s">
        <v>332</v>
      </c>
      <c r="E1796" s="38"/>
      <c r="F1796" s="196" t="s">
        <v>3684</v>
      </c>
      <c r="G1796" s="38"/>
      <c r="H1796" s="38"/>
      <c r="I1796" s="197"/>
      <c r="J1796" s="38"/>
      <c r="K1796" s="38"/>
      <c r="L1796" s="41"/>
      <c r="M1796" s="198"/>
      <c r="N1796" s="199"/>
      <c r="O1796" s="66"/>
      <c r="P1796" s="66"/>
      <c r="Q1796" s="66"/>
      <c r="R1796" s="66"/>
      <c r="S1796" s="66"/>
      <c r="T1796" s="67"/>
      <c r="U1796" s="36"/>
      <c r="V1796" s="36"/>
      <c r="W1796" s="36"/>
      <c r="X1796" s="36"/>
      <c r="Y1796" s="36"/>
      <c r="Z1796" s="36"/>
      <c r="AA1796" s="36"/>
      <c r="AB1796" s="36"/>
      <c r="AC1796" s="36"/>
      <c r="AD1796" s="36"/>
      <c r="AE1796" s="36"/>
      <c r="AT1796" s="19" t="s">
        <v>332</v>
      </c>
      <c r="AU1796" s="19" t="s">
        <v>87</v>
      </c>
    </row>
    <row r="1797" spans="1:65" s="13" customFormat="1" ht="11.25">
      <c r="B1797" s="201"/>
      <c r="C1797" s="202"/>
      <c r="D1797" s="195" t="s">
        <v>336</v>
      </c>
      <c r="E1797" s="203" t="s">
        <v>19</v>
      </c>
      <c r="F1797" s="204" t="s">
        <v>3268</v>
      </c>
      <c r="G1797" s="202"/>
      <c r="H1797" s="205">
        <v>0.17799999999999999</v>
      </c>
      <c r="I1797" s="206"/>
      <c r="J1797" s="202"/>
      <c r="K1797" s="202"/>
      <c r="L1797" s="207"/>
      <c r="M1797" s="208"/>
      <c r="N1797" s="209"/>
      <c r="O1797" s="209"/>
      <c r="P1797" s="209"/>
      <c r="Q1797" s="209"/>
      <c r="R1797" s="209"/>
      <c r="S1797" s="209"/>
      <c r="T1797" s="210"/>
      <c r="AT1797" s="211" t="s">
        <v>336</v>
      </c>
      <c r="AU1797" s="211" t="s">
        <v>87</v>
      </c>
      <c r="AV1797" s="13" t="s">
        <v>87</v>
      </c>
      <c r="AW1797" s="13" t="s">
        <v>37</v>
      </c>
      <c r="AX1797" s="13" t="s">
        <v>84</v>
      </c>
      <c r="AY1797" s="211" t="s">
        <v>324</v>
      </c>
    </row>
    <row r="1798" spans="1:65" s="2" customFormat="1" ht="24.2" customHeight="1">
      <c r="A1798" s="36"/>
      <c r="B1798" s="37"/>
      <c r="C1798" s="182" t="s">
        <v>2089</v>
      </c>
      <c r="D1798" s="182" t="s">
        <v>326</v>
      </c>
      <c r="E1798" s="183" t="s">
        <v>3685</v>
      </c>
      <c r="F1798" s="184" t="s">
        <v>3686</v>
      </c>
      <c r="G1798" s="185" t="s">
        <v>135</v>
      </c>
      <c r="H1798" s="186">
        <v>26.096</v>
      </c>
      <c r="I1798" s="187"/>
      <c r="J1798" s="188">
        <f>ROUND(I1798*H1798,2)</f>
        <v>0</v>
      </c>
      <c r="K1798" s="184" t="s">
        <v>19</v>
      </c>
      <c r="L1798" s="41"/>
      <c r="M1798" s="189" t="s">
        <v>19</v>
      </c>
      <c r="N1798" s="190" t="s">
        <v>47</v>
      </c>
      <c r="O1798" s="66"/>
      <c r="P1798" s="191">
        <f>O1798*H1798</f>
        <v>0</v>
      </c>
      <c r="Q1798" s="191">
        <v>0</v>
      </c>
      <c r="R1798" s="191">
        <f>Q1798*H1798</f>
        <v>0</v>
      </c>
      <c r="S1798" s="191">
        <v>0</v>
      </c>
      <c r="T1798" s="192">
        <f>S1798*H1798</f>
        <v>0</v>
      </c>
      <c r="U1798" s="36"/>
      <c r="V1798" s="36"/>
      <c r="W1798" s="36"/>
      <c r="X1798" s="36"/>
      <c r="Y1798" s="36"/>
      <c r="Z1798" s="36"/>
      <c r="AA1798" s="36"/>
      <c r="AB1798" s="36"/>
      <c r="AC1798" s="36"/>
      <c r="AD1798" s="36"/>
      <c r="AE1798" s="36"/>
      <c r="AR1798" s="193" t="s">
        <v>330</v>
      </c>
      <c r="AT1798" s="193" t="s">
        <v>326</v>
      </c>
      <c r="AU1798" s="193" t="s">
        <v>87</v>
      </c>
      <c r="AY1798" s="19" t="s">
        <v>324</v>
      </c>
      <c r="BE1798" s="194">
        <f>IF(N1798="základní",J1798,0)</f>
        <v>0</v>
      </c>
      <c r="BF1798" s="194">
        <f>IF(N1798="snížená",J1798,0)</f>
        <v>0</v>
      </c>
      <c r="BG1798" s="194">
        <f>IF(N1798="zákl. přenesená",J1798,0)</f>
        <v>0</v>
      </c>
      <c r="BH1798" s="194">
        <f>IF(N1798="sníž. přenesená",J1798,0)</f>
        <v>0</v>
      </c>
      <c r="BI1798" s="194">
        <f>IF(N1798="nulová",J1798,0)</f>
        <v>0</v>
      </c>
      <c r="BJ1798" s="19" t="s">
        <v>84</v>
      </c>
      <c r="BK1798" s="194">
        <f>ROUND(I1798*H1798,2)</f>
        <v>0</v>
      </c>
      <c r="BL1798" s="19" t="s">
        <v>330</v>
      </c>
      <c r="BM1798" s="193" t="s">
        <v>3687</v>
      </c>
    </row>
    <row r="1799" spans="1:65" s="2" customFormat="1" ht="29.25">
      <c r="A1799" s="36"/>
      <c r="B1799" s="37"/>
      <c r="C1799" s="38"/>
      <c r="D1799" s="195" t="s">
        <v>332</v>
      </c>
      <c r="E1799" s="38"/>
      <c r="F1799" s="196" t="s">
        <v>3688</v>
      </c>
      <c r="G1799" s="38"/>
      <c r="H1799" s="38"/>
      <c r="I1799" s="197"/>
      <c r="J1799" s="38"/>
      <c r="K1799" s="38"/>
      <c r="L1799" s="41"/>
      <c r="M1799" s="198"/>
      <c r="N1799" s="199"/>
      <c r="O1799" s="66"/>
      <c r="P1799" s="66"/>
      <c r="Q1799" s="66"/>
      <c r="R1799" s="66"/>
      <c r="S1799" s="66"/>
      <c r="T1799" s="67"/>
      <c r="U1799" s="36"/>
      <c r="V1799" s="36"/>
      <c r="W1799" s="36"/>
      <c r="X1799" s="36"/>
      <c r="Y1799" s="36"/>
      <c r="Z1799" s="36"/>
      <c r="AA1799" s="36"/>
      <c r="AB1799" s="36"/>
      <c r="AC1799" s="36"/>
      <c r="AD1799" s="36"/>
      <c r="AE1799" s="36"/>
      <c r="AT1799" s="19" t="s">
        <v>332</v>
      </c>
      <c r="AU1799" s="19" t="s">
        <v>87</v>
      </c>
    </row>
    <row r="1800" spans="1:65" s="15" customFormat="1" ht="11.25">
      <c r="B1800" s="223"/>
      <c r="C1800" s="224"/>
      <c r="D1800" s="195" t="s">
        <v>336</v>
      </c>
      <c r="E1800" s="225" t="s">
        <v>19</v>
      </c>
      <c r="F1800" s="226" t="s">
        <v>3689</v>
      </c>
      <c r="G1800" s="224"/>
      <c r="H1800" s="225" t="s">
        <v>19</v>
      </c>
      <c r="I1800" s="227"/>
      <c r="J1800" s="224"/>
      <c r="K1800" s="224"/>
      <c r="L1800" s="228"/>
      <c r="M1800" s="229"/>
      <c r="N1800" s="230"/>
      <c r="O1800" s="230"/>
      <c r="P1800" s="230"/>
      <c r="Q1800" s="230"/>
      <c r="R1800" s="230"/>
      <c r="S1800" s="230"/>
      <c r="T1800" s="231"/>
      <c r="AT1800" s="232" t="s">
        <v>336</v>
      </c>
      <c r="AU1800" s="232" t="s">
        <v>87</v>
      </c>
      <c r="AV1800" s="15" t="s">
        <v>84</v>
      </c>
      <c r="AW1800" s="15" t="s">
        <v>37</v>
      </c>
      <c r="AX1800" s="15" t="s">
        <v>76</v>
      </c>
      <c r="AY1800" s="232" t="s">
        <v>324</v>
      </c>
    </row>
    <row r="1801" spans="1:65" s="15" customFormat="1" ht="11.25">
      <c r="B1801" s="223"/>
      <c r="C1801" s="224"/>
      <c r="D1801" s="195" t="s">
        <v>336</v>
      </c>
      <c r="E1801" s="225" t="s">
        <v>19</v>
      </c>
      <c r="F1801" s="226" t="s">
        <v>3690</v>
      </c>
      <c r="G1801" s="224"/>
      <c r="H1801" s="225" t="s">
        <v>19</v>
      </c>
      <c r="I1801" s="227"/>
      <c r="J1801" s="224"/>
      <c r="K1801" s="224"/>
      <c r="L1801" s="228"/>
      <c r="M1801" s="229"/>
      <c r="N1801" s="230"/>
      <c r="O1801" s="230"/>
      <c r="P1801" s="230"/>
      <c r="Q1801" s="230"/>
      <c r="R1801" s="230"/>
      <c r="S1801" s="230"/>
      <c r="T1801" s="231"/>
      <c r="AT1801" s="232" t="s">
        <v>336</v>
      </c>
      <c r="AU1801" s="232" t="s">
        <v>87</v>
      </c>
      <c r="AV1801" s="15" t="s">
        <v>84</v>
      </c>
      <c r="AW1801" s="15" t="s">
        <v>37</v>
      </c>
      <c r="AX1801" s="15" t="s">
        <v>76</v>
      </c>
      <c r="AY1801" s="232" t="s">
        <v>324</v>
      </c>
    </row>
    <row r="1802" spans="1:65" s="13" customFormat="1" ht="11.25">
      <c r="B1802" s="201"/>
      <c r="C1802" s="202"/>
      <c r="D1802" s="195" t="s">
        <v>336</v>
      </c>
      <c r="E1802" s="203" t="s">
        <v>19</v>
      </c>
      <c r="F1802" s="204" t="s">
        <v>3691</v>
      </c>
      <c r="G1802" s="202"/>
      <c r="H1802" s="205">
        <v>8.4</v>
      </c>
      <c r="I1802" s="206"/>
      <c r="J1802" s="202"/>
      <c r="K1802" s="202"/>
      <c r="L1802" s="207"/>
      <c r="M1802" s="208"/>
      <c r="N1802" s="209"/>
      <c r="O1802" s="209"/>
      <c r="P1802" s="209"/>
      <c r="Q1802" s="209"/>
      <c r="R1802" s="209"/>
      <c r="S1802" s="209"/>
      <c r="T1802" s="210"/>
      <c r="AT1802" s="211" t="s">
        <v>336</v>
      </c>
      <c r="AU1802" s="211" t="s">
        <v>87</v>
      </c>
      <c r="AV1802" s="13" t="s">
        <v>87</v>
      </c>
      <c r="AW1802" s="13" t="s">
        <v>37</v>
      </c>
      <c r="AX1802" s="13" t="s">
        <v>76</v>
      </c>
      <c r="AY1802" s="211" t="s">
        <v>324</v>
      </c>
    </row>
    <row r="1803" spans="1:65" s="15" customFormat="1" ht="11.25">
      <c r="B1803" s="223"/>
      <c r="C1803" s="224"/>
      <c r="D1803" s="195" t="s">
        <v>336</v>
      </c>
      <c r="E1803" s="225" t="s">
        <v>19</v>
      </c>
      <c r="F1803" s="226" t="s">
        <v>3692</v>
      </c>
      <c r="G1803" s="224"/>
      <c r="H1803" s="225" t="s">
        <v>19</v>
      </c>
      <c r="I1803" s="227"/>
      <c r="J1803" s="224"/>
      <c r="K1803" s="224"/>
      <c r="L1803" s="228"/>
      <c r="M1803" s="229"/>
      <c r="N1803" s="230"/>
      <c r="O1803" s="230"/>
      <c r="P1803" s="230"/>
      <c r="Q1803" s="230"/>
      <c r="R1803" s="230"/>
      <c r="S1803" s="230"/>
      <c r="T1803" s="231"/>
      <c r="AT1803" s="232" t="s">
        <v>336</v>
      </c>
      <c r="AU1803" s="232" t="s">
        <v>87</v>
      </c>
      <c r="AV1803" s="15" t="s">
        <v>84</v>
      </c>
      <c r="AW1803" s="15" t="s">
        <v>37</v>
      </c>
      <c r="AX1803" s="15" t="s">
        <v>76</v>
      </c>
      <c r="AY1803" s="232" t="s">
        <v>324</v>
      </c>
    </row>
    <row r="1804" spans="1:65" s="13" customFormat="1" ht="11.25">
      <c r="B1804" s="201"/>
      <c r="C1804" s="202"/>
      <c r="D1804" s="195" t="s">
        <v>336</v>
      </c>
      <c r="E1804" s="203" t="s">
        <v>19</v>
      </c>
      <c r="F1804" s="204" t="s">
        <v>3693</v>
      </c>
      <c r="G1804" s="202"/>
      <c r="H1804" s="205">
        <v>6.8319999999999999</v>
      </c>
      <c r="I1804" s="206"/>
      <c r="J1804" s="202"/>
      <c r="K1804" s="202"/>
      <c r="L1804" s="207"/>
      <c r="M1804" s="208"/>
      <c r="N1804" s="209"/>
      <c r="O1804" s="209"/>
      <c r="P1804" s="209"/>
      <c r="Q1804" s="209"/>
      <c r="R1804" s="209"/>
      <c r="S1804" s="209"/>
      <c r="T1804" s="210"/>
      <c r="AT1804" s="211" t="s">
        <v>336</v>
      </c>
      <c r="AU1804" s="211" t="s">
        <v>87</v>
      </c>
      <c r="AV1804" s="13" t="s">
        <v>87</v>
      </c>
      <c r="AW1804" s="13" t="s">
        <v>37</v>
      </c>
      <c r="AX1804" s="13" t="s">
        <v>76</v>
      </c>
      <c r="AY1804" s="211" t="s">
        <v>324</v>
      </c>
    </row>
    <row r="1805" spans="1:65" s="15" customFormat="1" ht="11.25">
      <c r="B1805" s="223"/>
      <c r="C1805" s="224"/>
      <c r="D1805" s="195" t="s">
        <v>336</v>
      </c>
      <c r="E1805" s="225" t="s">
        <v>19</v>
      </c>
      <c r="F1805" s="226" t="s">
        <v>3694</v>
      </c>
      <c r="G1805" s="224"/>
      <c r="H1805" s="225" t="s">
        <v>19</v>
      </c>
      <c r="I1805" s="227"/>
      <c r="J1805" s="224"/>
      <c r="K1805" s="224"/>
      <c r="L1805" s="228"/>
      <c r="M1805" s="229"/>
      <c r="N1805" s="230"/>
      <c r="O1805" s="230"/>
      <c r="P1805" s="230"/>
      <c r="Q1805" s="230"/>
      <c r="R1805" s="230"/>
      <c r="S1805" s="230"/>
      <c r="T1805" s="231"/>
      <c r="AT1805" s="232" t="s">
        <v>336</v>
      </c>
      <c r="AU1805" s="232" t="s">
        <v>87</v>
      </c>
      <c r="AV1805" s="15" t="s">
        <v>84</v>
      </c>
      <c r="AW1805" s="15" t="s">
        <v>37</v>
      </c>
      <c r="AX1805" s="15" t="s">
        <v>76</v>
      </c>
      <c r="AY1805" s="232" t="s">
        <v>324</v>
      </c>
    </row>
    <row r="1806" spans="1:65" s="13" customFormat="1" ht="11.25">
      <c r="B1806" s="201"/>
      <c r="C1806" s="202"/>
      <c r="D1806" s="195" t="s">
        <v>336</v>
      </c>
      <c r="E1806" s="203" t="s">
        <v>19</v>
      </c>
      <c r="F1806" s="204" t="s">
        <v>3695</v>
      </c>
      <c r="G1806" s="202"/>
      <c r="H1806" s="205">
        <v>5.2640000000000002</v>
      </c>
      <c r="I1806" s="206"/>
      <c r="J1806" s="202"/>
      <c r="K1806" s="202"/>
      <c r="L1806" s="207"/>
      <c r="M1806" s="208"/>
      <c r="N1806" s="209"/>
      <c r="O1806" s="209"/>
      <c r="P1806" s="209"/>
      <c r="Q1806" s="209"/>
      <c r="R1806" s="209"/>
      <c r="S1806" s="209"/>
      <c r="T1806" s="210"/>
      <c r="AT1806" s="211" t="s">
        <v>336</v>
      </c>
      <c r="AU1806" s="211" t="s">
        <v>87</v>
      </c>
      <c r="AV1806" s="13" t="s">
        <v>87</v>
      </c>
      <c r="AW1806" s="13" t="s">
        <v>37</v>
      </c>
      <c r="AX1806" s="13" t="s">
        <v>76</v>
      </c>
      <c r="AY1806" s="211" t="s">
        <v>324</v>
      </c>
    </row>
    <row r="1807" spans="1:65" s="15" customFormat="1" ht="11.25">
      <c r="B1807" s="223"/>
      <c r="C1807" s="224"/>
      <c r="D1807" s="195" t="s">
        <v>336</v>
      </c>
      <c r="E1807" s="225" t="s">
        <v>19</v>
      </c>
      <c r="F1807" s="226" t="s">
        <v>3696</v>
      </c>
      <c r="G1807" s="224"/>
      <c r="H1807" s="225" t="s">
        <v>19</v>
      </c>
      <c r="I1807" s="227"/>
      <c r="J1807" s="224"/>
      <c r="K1807" s="224"/>
      <c r="L1807" s="228"/>
      <c r="M1807" s="229"/>
      <c r="N1807" s="230"/>
      <c r="O1807" s="230"/>
      <c r="P1807" s="230"/>
      <c r="Q1807" s="230"/>
      <c r="R1807" s="230"/>
      <c r="S1807" s="230"/>
      <c r="T1807" s="231"/>
      <c r="AT1807" s="232" t="s">
        <v>336</v>
      </c>
      <c r="AU1807" s="232" t="s">
        <v>87</v>
      </c>
      <c r="AV1807" s="15" t="s">
        <v>84</v>
      </c>
      <c r="AW1807" s="15" t="s">
        <v>37</v>
      </c>
      <c r="AX1807" s="15" t="s">
        <v>76</v>
      </c>
      <c r="AY1807" s="232" t="s">
        <v>324</v>
      </c>
    </row>
    <row r="1808" spans="1:65" s="13" customFormat="1" ht="11.25">
      <c r="B1808" s="201"/>
      <c r="C1808" s="202"/>
      <c r="D1808" s="195" t="s">
        <v>336</v>
      </c>
      <c r="E1808" s="203" t="s">
        <v>19</v>
      </c>
      <c r="F1808" s="204" t="s">
        <v>3697</v>
      </c>
      <c r="G1808" s="202"/>
      <c r="H1808" s="205">
        <v>3.5840000000000001</v>
      </c>
      <c r="I1808" s="206"/>
      <c r="J1808" s="202"/>
      <c r="K1808" s="202"/>
      <c r="L1808" s="207"/>
      <c r="M1808" s="208"/>
      <c r="N1808" s="209"/>
      <c r="O1808" s="209"/>
      <c r="P1808" s="209"/>
      <c r="Q1808" s="209"/>
      <c r="R1808" s="209"/>
      <c r="S1808" s="209"/>
      <c r="T1808" s="210"/>
      <c r="AT1808" s="211" t="s">
        <v>336</v>
      </c>
      <c r="AU1808" s="211" t="s">
        <v>87</v>
      </c>
      <c r="AV1808" s="13" t="s">
        <v>87</v>
      </c>
      <c r="AW1808" s="13" t="s">
        <v>37</v>
      </c>
      <c r="AX1808" s="13" t="s">
        <v>76</v>
      </c>
      <c r="AY1808" s="211" t="s">
        <v>324</v>
      </c>
    </row>
    <row r="1809" spans="1:65" s="15" customFormat="1" ht="11.25">
      <c r="B1809" s="223"/>
      <c r="C1809" s="224"/>
      <c r="D1809" s="195" t="s">
        <v>336</v>
      </c>
      <c r="E1809" s="225" t="s">
        <v>19</v>
      </c>
      <c r="F1809" s="226" t="s">
        <v>3698</v>
      </c>
      <c r="G1809" s="224"/>
      <c r="H1809" s="225" t="s">
        <v>19</v>
      </c>
      <c r="I1809" s="227"/>
      <c r="J1809" s="224"/>
      <c r="K1809" s="224"/>
      <c r="L1809" s="228"/>
      <c r="M1809" s="229"/>
      <c r="N1809" s="230"/>
      <c r="O1809" s="230"/>
      <c r="P1809" s="230"/>
      <c r="Q1809" s="230"/>
      <c r="R1809" s="230"/>
      <c r="S1809" s="230"/>
      <c r="T1809" s="231"/>
      <c r="AT1809" s="232" t="s">
        <v>336</v>
      </c>
      <c r="AU1809" s="232" t="s">
        <v>87</v>
      </c>
      <c r="AV1809" s="15" t="s">
        <v>84</v>
      </c>
      <c r="AW1809" s="15" t="s">
        <v>37</v>
      </c>
      <c r="AX1809" s="15" t="s">
        <v>76</v>
      </c>
      <c r="AY1809" s="232" t="s">
        <v>324</v>
      </c>
    </row>
    <row r="1810" spans="1:65" s="13" customFormat="1" ht="11.25">
      <c r="B1810" s="201"/>
      <c r="C1810" s="202"/>
      <c r="D1810" s="195" t="s">
        <v>336</v>
      </c>
      <c r="E1810" s="203" t="s">
        <v>19</v>
      </c>
      <c r="F1810" s="204" t="s">
        <v>3699</v>
      </c>
      <c r="G1810" s="202"/>
      <c r="H1810" s="205">
        <v>2.016</v>
      </c>
      <c r="I1810" s="206"/>
      <c r="J1810" s="202"/>
      <c r="K1810" s="202"/>
      <c r="L1810" s="207"/>
      <c r="M1810" s="208"/>
      <c r="N1810" s="209"/>
      <c r="O1810" s="209"/>
      <c r="P1810" s="209"/>
      <c r="Q1810" s="209"/>
      <c r="R1810" s="209"/>
      <c r="S1810" s="209"/>
      <c r="T1810" s="210"/>
      <c r="AT1810" s="211" t="s">
        <v>336</v>
      </c>
      <c r="AU1810" s="211" t="s">
        <v>87</v>
      </c>
      <c r="AV1810" s="13" t="s">
        <v>87</v>
      </c>
      <c r="AW1810" s="13" t="s">
        <v>37</v>
      </c>
      <c r="AX1810" s="13" t="s">
        <v>76</v>
      </c>
      <c r="AY1810" s="211" t="s">
        <v>324</v>
      </c>
    </row>
    <row r="1811" spans="1:65" s="14" customFormat="1" ht="11.25">
      <c r="B1811" s="212"/>
      <c r="C1811" s="213"/>
      <c r="D1811" s="195" t="s">
        <v>336</v>
      </c>
      <c r="E1811" s="214" t="s">
        <v>19</v>
      </c>
      <c r="F1811" s="215" t="s">
        <v>349</v>
      </c>
      <c r="G1811" s="213"/>
      <c r="H1811" s="216">
        <v>26.096</v>
      </c>
      <c r="I1811" s="217"/>
      <c r="J1811" s="213"/>
      <c r="K1811" s="213"/>
      <c r="L1811" s="218"/>
      <c r="M1811" s="219"/>
      <c r="N1811" s="220"/>
      <c r="O1811" s="220"/>
      <c r="P1811" s="220"/>
      <c r="Q1811" s="220"/>
      <c r="R1811" s="220"/>
      <c r="S1811" s="220"/>
      <c r="T1811" s="221"/>
      <c r="AT1811" s="222" t="s">
        <v>336</v>
      </c>
      <c r="AU1811" s="222" t="s">
        <v>87</v>
      </c>
      <c r="AV1811" s="14" t="s">
        <v>330</v>
      </c>
      <c r="AW1811" s="14" t="s">
        <v>37</v>
      </c>
      <c r="AX1811" s="14" t="s">
        <v>84</v>
      </c>
      <c r="AY1811" s="222" t="s">
        <v>324</v>
      </c>
    </row>
    <row r="1812" spans="1:65" s="2" customFormat="1" ht="14.45" customHeight="1">
      <c r="A1812" s="36"/>
      <c r="B1812" s="37"/>
      <c r="C1812" s="182" t="s">
        <v>2095</v>
      </c>
      <c r="D1812" s="182" t="s">
        <v>326</v>
      </c>
      <c r="E1812" s="183" t="s">
        <v>3700</v>
      </c>
      <c r="F1812" s="184" t="s">
        <v>3701</v>
      </c>
      <c r="G1812" s="185" t="s">
        <v>135</v>
      </c>
      <c r="H1812" s="186">
        <v>42.783999999999999</v>
      </c>
      <c r="I1812" s="187"/>
      <c r="J1812" s="188">
        <f>ROUND(I1812*H1812,2)</f>
        <v>0</v>
      </c>
      <c r="K1812" s="184" t="s">
        <v>19</v>
      </c>
      <c r="L1812" s="41"/>
      <c r="M1812" s="189" t="s">
        <v>19</v>
      </c>
      <c r="N1812" s="190" t="s">
        <v>47</v>
      </c>
      <c r="O1812" s="66"/>
      <c r="P1812" s="191">
        <f>O1812*H1812</f>
        <v>0</v>
      </c>
      <c r="Q1812" s="191">
        <v>0</v>
      </c>
      <c r="R1812" s="191">
        <f>Q1812*H1812</f>
        <v>0</v>
      </c>
      <c r="S1812" s="191">
        <v>0</v>
      </c>
      <c r="T1812" s="192">
        <f>S1812*H1812</f>
        <v>0</v>
      </c>
      <c r="U1812" s="36"/>
      <c r="V1812" s="36"/>
      <c r="W1812" s="36"/>
      <c r="X1812" s="36"/>
      <c r="Y1812" s="36"/>
      <c r="Z1812" s="36"/>
      <c r="AA1812" s="36"/>
      <c r="AB1812" s="36"/>
      <c r="AC1812" s="36"/>
      <c r="AD1812" s="36"/>
      <c r="AE1812" s="36"/>
      <c r="AR1812" s="193" t="s">
        <v>330</v>
      </c>
      <c r="AT1812" s="193" t="s">
        <v>326</v>
      </c>
      <c r="AU1812" s="193" t="s">
        <v>87</v>
      </c>
      <c r="AY1812" s="19" t="s">
        <v>324</v>
      </c>
      <c r="BE1812" s="194">
        <f>IF(N1812="základní",J1812,0)</f>
        <v>0</v>
      </c>
      <c r="BF1812" s="194">
        <f>IF(N1812="snížená",J1812,0)</f>
        <v>0</v>
      </c>
      <c r="BG1812" s="194">
        <f>IF(N1812="zákl. přenesená",J1812,0)</f>
        <v>0</v>
      </c>
      <c r="BH1812" s="194">
        <f>IF(N1812="sníž. přenesená",J1812,0)</f>
        <v>0</v>
      </c>
      <c r="BI1812" s="194">
        <f>IF(N1812="nulová",J1812,0)</f>
        <v>0</v>
      </c>
      <c r="BJ1812" s="19" t="s">
        <v>84</v>
      </c>
      <c r="BK1812" s="194">
        <f>ROUND(I1812*H1812,2)</f>
        <v>0</v>
      </c>
      <c r="BL1812" s="19" t="s">
        <v>330</v>
      </c>
      <c r="BM1812" s="193" t="s">
        <v>3702</v>
      </c>
    </row>
    <row r="1813" spans="1:65" s="2" customFormat="1" ht="29.25">
      <c r="A1813" s="36"/>
      <c r="B1813" s="37"/>
      <c r="C1813" s="38"/>
      <c r="D1813" s="195" t="s">
        <v>332</v>
      </c>
      <c r="E1813" s="38"/>
      <c r="F1813" s="196" t="s">
        <v>3703</v>
      </c>
      <c r="G1813" s="38"/>
      <c r="H1813" s="38"/>
      <c r="I1813" s="197"/>
      <c r="J1813" s="38"/>
      <c r="K1813" s="38"/>
      <c r="L1813" s="41"/>
      <c r="M1813" s="198"/>
      <c r="N1813" s="199"/>
      <c r="O1813" s="66"/>
      <c r="P1813" s="66"/>
      <c r="Q1813" s="66"/>
      <c r="R1813" s="66"/>
      <c r="S1813" s="66"/>
      <c r="T1813" s="67"/>
      <c r="U1813" s="36"/>
      <c r="V1813" s="36"/>
      <c r="W1813" s="36"/>
      <c r="X1813" s="36"/>
      <c r="Y1813" s="36"/>
      <c r="Z1813" s="36"/>
      <c r="AA1813" s="36"/>
      <c r="AB1813" s="36"/>
      <c r="AC1813" s="36"/>
      <c r="AD1813" s="36"/>
      <c r="AE1813" s="36"/>
      <c r="AT1813" s="19" t="s">
        <v>332</v>
      </c>
      <c r="AU1813" s="19" t="s">
        <v>87</v>
      </c>
    </row>
    <row r="1814" spans="1:65" s="15" customFormat="1" ht="11.25">
      <c r="B1814" s="223"/>
      <c r="C1814" s="224"/>
      <c r="D1814" s="195" t="s">
        <v>336</v>
      </c>
      <c r="E1814" s="225" t="s">
        <v>19</v>
      </c>
      <c r="F1814" s="226" t="s">
        <v>3689</v>
      </c>
      <c r="G1814" s="224"/>
      <c r="H1814" s="225" t="s">
        <v>19</v>
      </c>
      <c r="I1814" s="227"/>
      <c r="J1814" s="224"/>
      <c r="K1814" s="224"/>
      <c r="L1814" s="228"/>
      <c r="M1814" s="229"/>
      <c r="N1814" s="230"/>
      <c r="O1814" s="230"/>
      <c r="P1814" s="230"/>
      <c r="Q1814" s="230"/>
      <c r="R1814" s="230"/>
      <c r="S1814" s="230"/>
      <c r="T1814" s="231"/>
      <c r="AT1814" s="232" t="s">
        <v>336</v>
      </c>
      <c r="AU1814" s="232" t="s">
        <v>87</v>
      </c>
      <c r="AV1814" s="15" t="s">
        <v>84</v>
      </c>
      <c r="AW1814" s="15" t="s">
        <v>37</v>
      </c>
      <c r="AX1814" s="15" t="s">
        <v>76</v>
      </c>
      <c r="AY1814" s="232" t="s">
        <v>324</v>
      </c>
    </row>
    <row r="1815" spans="1:65" s="15" customFormat="1" ht="11.25">
      <c r="B1815" s="223"/>
      <c r="C1815" s="224"/>
      <c r="D1815" s="195" t="s">
        <v>336</v>
      </c>
      <c r="E1815" s="225" t="s">
        <v>19</v>
      </c>
      <c r="F1815" s="226" t="s">
        <v>3690</v>
      </c>
      <c r="G1815" s="224"/>
      <c r="H1815" s="225" t="s">
        <v>19</v>
      </c>
      <c r="I1815" s="227"/>
      <c r="J1815" s="224"/>
      <c r="K1815" s="224"/>
      <c r="L1815" s="228"/>
      <c r="M1815" s="229"/>
      <c r="N1815" s="230"/>
      <c r="O1815" s="230"/>
      <c r="P1815" s="230"/>
      <c r="Q1815" s="230"/>
      <c r="R1815" s="230"/>
      <c r="S1815" s="230"/>
      <c r="T1815" s="231"/>
      <c r="AT1815" s="232" t="s">
        <v>336</v>
      </c>
      <c r="AU1815" s="232" t="s">
        <v>87</v>
      </c>
      <c r="AV1815" s="15" t="s">
        <v>84</v>
      </c>
      <c r="AW1815" s="15" t="s">
        <v>37</v>
      </c>
      <c r="AX1815" s="15" t="s">
        <v>76</v>
      </c>
      <c r="AY1815" s="232" t="s">
        <v>324</v>
      </c>
    </row>
    <row r="1816" spans="1:65" s="13" customFormat="1" ht="11.25">
      <c r="B1816" s="201"/>
      <c r="C1816" s="202"/>
      <c r="D1816" s="195" t="s">
        <v>336</v>
      </c>
      <c r="E1816" s="203" t="s">
        <v>19</v>
      </c>
      <c r="F1816" s="204" t="s">
        <v>3704</v>
      </c>
      <c r="G1816" s="202"/>
      <c r="H1816" s="205">
        <v>11.76</v>
      </c>
      <c r="I1816" s="206"/>
      <c r="J1816" s="202"/>
      <c r="K1816" s="202"/>
      <c r="L1816" s="207"/>
      <c r="M1816" s="208"/>
      <c r="N1816" s="209"/>
      <c r="O1816" s="209"/>
      <c r="P1816" s="209"/>
      <c r="Q1816" s="209"/>
      <c r="R1816" s="209"/>
      <c r="S1816" s="209"/>
      <c r="T1816" s="210"/>
      <c r="AT1816" s="211" t="s">
        <v>336</v>
      </c>
      <c r="AU1816" s="211" t="s">
        <v>87</v>
      </c>
      <c r="AV1816" s="13" t="s">
        <v>87</v>
      </c>
      <c r="AW1816" s="13" t="s">
        <v>37</v>
      </c>
      <c r="AX1816" s="13" t="s">
        <v>76</v>
      </c>
      <c r="AY1816" s="211" t="s">
        <v>324</v>
      </c>
    </row>
    <row r="1817" spans="1:65" s="15" customFormat="1" ht="11.25">
      <c r="B1817" s="223"/>
      <c r="C1817" s="224"/>
      <c r="D1817" s="195" t="s">
        <v>336</v>
      </c>
      <c r="E1817" s="225" t="s">
        <v>19</v>
      </c>
      <c r="F1817" s="226" t="s">
        <v>3692</v>
      </c>
      <c r="G1817" s="224"/>
      <c r="H1817" s="225" t="s">
        <v>19</v>
      </c>
      <c r="I1817" s="227"/>
      <c r="J1817" s="224"/>
      <c r="K1817" s="224"/>
      <c r="L1817" s="228"/>
      <c r="M1817" s="229"/>
      <c r="N1817" s="230"/>
      <c r="O1817" s="230"/>
      <c r="P1817" s="230"/>
      <c r="Q1817" s="230"/>
      <c r="R1817" s="230"/>
      <c r="S1817" s="230"/>
      <c r="T1817" s="231"/>
      <c r="AT1817" s="232" t="s">
        <v>336</v>
      </c>
      <c r="AU1817" s="232" t="s">
        <v>87</v>
      </c>
      <c r="AV1817" s="15" t="s">
        <v>84</v>
      </c>
      <c r="AW1817" s="15" t="s">
        <v>37</v>
      </c>
      <c r="AX1817" s="15" t="s">
        <v>76</v>
      </c>
      <c r="AY1817" s="232" t="s">
        <v>324</v>
      </c>
    </row>
    <row r="1818" spans="1:65" s="13" customFormat="1" ht="11.25">
      <c r="B1818" s="201"/>
      <c r="C1818" s="202"/>
      <c r="D1818" s="195" t="s">
        <v>336</v>
      </c>
      <c r="E1818" s="203" t="s">
        <v>19</v>
      </c>
      <c r="F1818" s="204" t="s">
        <v>3705</v>
      </c>
      <c r="G1818" s="202"/>
      <c r="H1818" s="205">
        <v>10.192</v>
      </c>
      <c r="I1818" s="206"/>
      <c r="J1818" s="202"/>
      <c r="K1818" s="202"/>
      <c r="L1818" s="207"/>
      <c r="M1818" s="208"/>
      <c r="N1818" s="209"/>
      <c r="O1818" s="209"/>
      <c r="P1818" s="209"/>
      <c r="Q1818" s="209"/>
      <c r="R1818" s="209"/>
      <c r="S1818" s="209"/>
      <c r="T1818" s="210"/>
      <c r="AT1818" s="211" t="s">
        <v>336</v>
      </c>
      <c r="AU1818" s="211" t="s">
        <v>87</v>
      </c>
      <c r="AV1818" s="13" t="s">
        <v>87</v>
      </c>
      <c r="AW1818" s="13" t="s">
        <v>37</v>
      </c>
      <c r="AX1818" s="13" t="s">
        <v>76</v>
      </c>
      <c r="AY1818" s="211" t="s">
        <v>324</v>
      </c>
    </row>
    <row r="1819" spans="1:65" s="15" customFormat="1" ht="11.25">
      <c r="B1819" s="223"/>
      <c r="C1819" s="224"/>
      <c r="D1819" s="195" t="s">
        <v>336</v>
      </c>
      <c r="E1819" s="225" t="s">
        <v>19</v>
      </c>
      <c r="F1819" s="226" t="s">
        <v>3694</v>
      </c>
      <c r="G1819" s="224"/>
      <c r="H1819" s="225" t="s">
        <v>19</v>
      </c>
      <c r="I1819" s="227"/>
      <c r="J1819" s="224"/>
      <c r="K1819" s="224"/>
      <c r="L1819" s="228"/>
      <c r="M1819" s="229"/>
      <c r="N1819" s="230"/>
      <c r="O1819" s="230"/>
      <c r="P1819" s="230"/>
      <c r="Q1819" s="230"/>
      <c r="R1819" s="230"/>
      <c r="S1819" s="230"/>
      <c r="T1819" s="231"/>
      <c r="AT1819" s="232" t="s">
        <v>336</v>
      </c>
      <c r="AU1819" s="232" t="s">
        <v>87</v>
      </c>
      <c r="AV1819" s="15" t="s">
        <v>84</v>
      </c>
      <c r="AW1819" s="15" t="s">
        <v>37</v>
      </c>
      <c r="AX1819" s="15" t="s">
        <v>76</v>
      </c>
      <c r="AY1819" s="232" t="s">
        <v>324</v>
      </c>
    </row>
    <row r="1820" spans="1:65" s="13" customFormat="1" ht="11.25">
      <c r="B1820" s="201"/>
      <c r="C1820" s="202"/>
      <c r="D1820" s="195" t="s">
        <v>336</v>
      </c>
      <c r="E1820" s="203" t="s">
        <v>19</v>
      </c>
      <c r="F1820" s="204" t="s">
        <v>3706</v>
      </c>
      <c r="G1820" s="202"/>
      <c r="H1820" s="205">
        <v>8.5120000000000005</v>
      </c>
      <c r="I1820" s="206"/>
      <c r="J1820" s="202"/>
      <c r="K1820" s="202"/>
      <c r="L1820" s="207"/>
      <c r="M1820" s="208"/>
      <c r="N1820" s="209"/>
      <c r="O1820" s="209"/>
      <c r="P1820" s="209"/>
      <c r="Q1820" s="209"/>
      <c r="R1820" s="209"/>
      <c r="S1820" s="209"/>
      <c r="T1820" s="210"/>
      <c r="AT1820" s="211" t="s">
        <v>336</v>
      </c>
      <c r="AU1820" s="211" t="s">
        <v>87</v>
      </c>
      <c r="AV1820" s="13" t="s">
        <v>87</v>
      </c>
      <c r="AW1820" s="13" t="s">
        <v>37</v>
      </c>
      <c r="AX1820" s="13" t="s">
        <v>76</v>
      </c>
      <c r="AY1820" s="211" t="s">
        <v>324</v>
      </c>
    </row>
    <row r="1821" spans="1:65" s="15" customFormat="1" ht="11.25">
      <c r="B1821" s="223"/>
      <c r="C1821" s="224"/>
      <c r="D1821" s="195" t="s">
        <v>336</v>
      </c>
      <c r="E1821" s="225" t="s">
        <v>19</v>
      </c>
      <c r="F1821" s="226" t="s">
        <v>3696</v>
      </c>
      <c r="G1821" s="224"/>
      <c r="H1821" s="225" t="s">
        <v>19</v>
      </c>
      <c r="I1821" s="227"/>
      <c r="J1821" s="224"/>
      <c r="K1821" s="224"/>
      <c r="L1821" s="228"/>
      <c r="M1821" s="229"/>
      <c r="N1821" s="230"/>
      <c r="O1821" s="230"/>
      <c r="P1821" s="230"/>
      <c r="Q1821" s="230"/>
      <c r="R1821" s="230"/>
      <c r="S1821" s="230"/>
      <c r="T1821" s="231"/>
      <c r="AT1821" s="232" t="s">
        <v>336</v>
      </c>
      <c r="AU1821" s="232" t="s">
        <v>87</v>
      </c>
      <c r="AV1821" s="15" t="s">
        <v>84</v>
      </c>
      <c r="AW1821" s="15" t="s">
        <v>37</v>
      </c>
      <c r="AX1821" s="15" t="s">
        <v>76</v>
      </c>
      <c r="AY1821" s="232" t="s">
        <v>324</v>
      </c>
    </row>
    <row r="1822" spans="1:65" s="13" customFormat="1" ht="11.25">
      <c r="B1822" s="201"/>
      <c r="C1822" s="202"/>
      <c r="D1822" s="195" t="s">
        <v>336</v>
      </c>
      <c r="E1822" s="203" t="s">
        <v>19</v>
      </c>
      <c r="F1822" s="204" t="s">
        <v>3707</v>
      </c>
      <c r="G1822" s="202"/>
      <c r="H1822" s="205">
        <v>6.944</v>
      </c>
      <c r="I1822" s="206"/>
      <c r="J1822" s="202"/>
      <c r="K1822" s="202"/>
      <c r="L1822" s="207"/>
      <c r="M1822" s="208"/>
      <c r="N1822" s="209"/>
      <c r="O1822" s="209"/>
      <c r="P1822" s="209"/>
      <c r="Q1822" s="209"/>
      <c r="R1822" s="209"/>
      <c r="S1822" s="209"/>
      <c r="T1822" s="210"/>
      <c r="AT1822" s="211" t="s">
        <v>336</v>
      </c>
      <c r="AU1822" s="211" t="s">
        <v>87</v>
      </c>
      <c r="AV1822" s="13" t="s">
        <v>87</v>
      </c>
      <c r="AW1822" s="13" t="s">
        <v>37</v>
      </c>
      <c r="AX1822" s="13" t="s">
        <v>76</v>
      </c>
      <c r="AY1822" s="211" t="s">
        <v>324</v>
      </c>
    </row>
    <row r="1823" spans="1:65" s="15" customFormat="1" ht="11.25">
      <c r="B1823" s="223"/>
      <c r="C1823" s="224"/>
      <c r="D1823" s="195" t="s">
        <v>336</v>
      </c>
      <c r="E1823" s="225" t="s">
        <v>19</v>
      </c>
      <c r="F1823" s="226" t="s">
        <v>3698</v>
      </c>
      <c r="G1823" s="224"/>
      <c r="H1823" s="225" t="s">
        <v>19</v>
      </c>
      <c r="I1823" s="227"/>
      <c r="J1823" s="224"/>
      <c r="K1823" s="224"/>
      <c r="L1823" s="228"/>
      <c r="M1823" s="229"/>
      <c r="N1823" s="230"/>
      <c r="O1823" s="230"/>
      <c r="P1823" s="230"/>
      <c r="Q1823" s="230"/>
      <c r="R1823" s="230"/>
      <c r="S1823" s="230"/>
      <c r="T1823" s="231"/>
      <c r="AT1823" s="232" t="s">
        <v>336</v>
      </c>
      <c r="AU1823" s="232" t="s">
        <v>87</v>
      </c>
      <c r="AV1823" s="15" t="s">
        <v>84</v>
      </c>
      <c r="AW1823" s="15" t="s">
        <v>37</v>
      </c>
      <c r="AX1823" s="15" t="s">
        <v>76</v>
      </c>
      <c r="AY1823" s="232" t="s">
        <v>324</v>
      </c>
    </row>
    <row r="1824" spans="1:65" s="13" customFormat="1" ht="11.25">
      <c r="B1824" s="201"/>
      <c r="C1824" s="202"/>
      <c r="D1824" s="195" t="s">
        <v>336</v>
      </c>
      <c r="E1824" s="203" t="s">
        <v>19</v>
      </c>
      <c r="F1824" s="204" t="s">
        <v>3708</v>
      </c>
      <c r="G1824" s="202"/>
      <c r="H1824" s="205">
        <v>5.3760000000000003</v>
      </c>
      <c r="I1824" s="206"/>
      <c r="J1824" s="202"/>
      <c r="K1824" s="202"/>
      <c r="L1824" s="207"/>
      <c r="M1824" s="208"/>
      <c r="N1824" s="209"/>
      <c r="O1824" s="209"/>
      <c r="P1824" s="209"/>
      <c r="Q1824" s="209"/>
      <c r="R1824" s="209"/>
      <c r="S1824" s="209"/>
      <c r="T1824" s="210"/>
      <c r="AT1824" s="211" t="s">
        <v>336</v>
      </c>
      <c r="AU1824" s="211" t="s">
        <v>87</v>
      </c>
      <c r="AV1824" s="13" t="s">
        <v>87</v>
      </c>
      <c r="AW1824" s="13" t="s">
        <v>37</v>
      </c>
      <c r="AX1824" s="13" t="s">
        <v>76</v>
      </c>
      <c r="AY1824" s="211" t="s">
        <v>324</v>
      </c>
    </row>
    <row r="1825" spans="1:65" s="14" customFormat="1" ht="11.25">
      <c r="B1825" s="212"/>
      <c r="C1825" s="213"/>
      <c r="D1825" s="195" t="s">
        <v>336</v>
      </c>
      <c r="E1825" s="214" t="s">
        <v>19</v>
      </c>
      <c r="F1825" s="215" t="s">
        <v>349</v>
      </c>
      <c r="G1825" s="213"/>
      <c r="H1825" s="216">
        <v>42.783999999999999</v>
      </c>
      <c r="I1825" s="217"/>
      <c r="J1825" s="213"/>
      <c r="K1825" s="213"/>
      <c r="L1825" s="218"/>
      <c r="M1825" s="219"/>
      <c r="N1825" s="220"/>
      <c r="O1825" s="220"/>
      <c r="P1825" s="220"/>
      <c r="Q1825" s="220"/>
      <c r="R1825" s="220"/>
      <c r="S1825" s="220"/>
      <c r="T1825" s="221"/>
      <c r="AT1825" s="222" t="s">
        <v>336</v>
      </c>
      <c r="AU1825" s="222" t="s">
        <v>87</v>
      </c>
      <c r="AV1825" s="14" t="s">
        <v>330</v>
      </c>
      <c r="AW1825" s="14" t="s">
        <v>37</v>
      </c>
      <c r="AX1825" s="14" t="s">
        <v>84</v>
      </c>
      <c r="AY1825" s="222" t="s">
        <v>324</v>
      </c>
    </row>
    <row r="1826" spans="1:65" s="2" customFormat="1" ht="14.45" customHeight="1">
      <c r="A1826" s="36"/>
      <c r="B1826" s="37"/>
      <c r="C1826" s="182" t="s">
        <v>2101</v>
      </c>
      <c r="D1826" s="182" t="s">
        <v>326</v>
      </c>
      <c r="E1826" s="183" t="s">
        <v>3709</v>
      </c>
      <c r="F1826" s="184" t="s">
        <v>3710</v>
      </c>
      <c r="G1826" s="185" t="s">
        <v>152</v>
      </c>
      <c r="H1826" s="186">
        <v>0.27500000000000002</v>
      </c>
      <c r="I1826" s="187"/>
      <c r="J1826" s="188">
        <f>ROUND(I1826*H1826,2)</f>
        <v>0</v>
      </c>
      <c r="K1826" s="184" t="s">
        <v>19</v>
      </c>
      <c r="L1826" s="41"/>
      <c r="M1826" s="189" t="s">
        <v>19</v>
      </c>
      <c r="N1826" s="190" t="s">
        <v>47</v>
      </c>
      <c r="O1826" s="66"/>
      <c r="P1826" s="191">
        <f>O1826*H1826</f>
        <v>0</v>
      </c>
      <c r="Q1826" s="191">
        <v>0</v>
      </c>
      <c r="R1826" s="191">
        <f>Q1826*H1826</f>
        <v>0</v>
      </c>
      <c r="S1826" s="191">
        <v>0</v>
      </c>
      <c r="T1826" s="192">
        <f>S1826*H1826</f>
        <v>0</v>
      </c>
      <c r="U1826" s="36"/>
      <c r="V1826" s="36"/>
      <c r="W1826" s="36"/>
      <c r="X1826" s="36"/>
      <c r="Y1826" s="36"/>
      <c r="Z1826" s="36"/>
      <c r="AA1826" s="36"/>
      <c r="AB1826" s="36"/>
      <c r="AC1826" s="36"/>
      <c r="AD1826" s="36"/>
      <c r="AE1826" s="36"/>
      <c r="AR1826" s="193" t="s">
        <v>330</v>
      </c>
      <c r="AT1826" s="193" t="s">
        <v>326</v>
      </c>
      <c r="AU1826" s="193" t="s">
        <v>87</v>
      </c>
      <c r="AY1826" s="19" t="s">
        <v>324</v>
      </c>
      <c r="BE1826" s="194">
        <f>IF(N1826="základní",J1826,0)</f>
        <v>0</v>
      </c>
      <c r="BF1826" s="194">
        <f>IF(N1826="snížená",J1826,0)</f>
        <v>0</v>
      </c>
      <c r="BG1826" s="194">
        <f>IF(N1826="zákl. přenesená",J1826,0)</f>
        <v>0</v>
      </c>
      <c r="BH1826" s="194">
        <f>IF(N1826="sníž. přenesená",J1826,0)</f>
        <v>0</v>
      </c>
      <c r="BI1826" s="194">
        <f>IF(N1826="nulová",J1826,0)</f>
        <v>0</v>
      </c>
      <c r="BJ1826" s="19" t="s">
        <v>84</v>
      </c>
      <c r="BK1826" s="194">
        <f>ROUND(I1826*H1826,2)</f>
        <v>0</v>
      </c>
      <c r="BL1826" s="19" t="s">
        <v>330</v>
      </c>
      <c r="BM1826" s="193" t="s">
        <v>3711</v>
      </c>
    </row>
    <row r="1827" spans="1:65" s="2" customFormat="1" ht="19.5">
      <c r="A1827" s="36"/>
      <c r="B1827" s="37"/>
      <c r="C1827" s="38"/>
      <c r="D1827" s="195" t="s">
        <v>332</v>
      </c>
      <c r="E1827" s="38"/>
      <c r="F1827" s="196" t="s">
        <v>3712</v>
      </c>
      <c r="G1827" s="38"/>
      <c r="H1827" s="38"/>
      <c r="I1827" s="197"/>
      <c r="J1827" s="38"/>
      <c r="K1827" s="38"/>
      <c r="L1827" s="41"/>
      <c r="M1827" s="198"/>
      <c r="N1827" s="199"/>
      <c r="O1827" s="66"/>
      <c r="P1827" s="66"/>
      <c r="Q1827" s="66"/>
      <c r="R1827" s="66"/>
      <c r="S1827" s="66"/>
      <c r="T1827" s="67"/>
      <c r="U1827" s="36"/>
      <c r="V1827" s="36"/>
      <c r="W1827" s="36"/>
      <c r="X1827" s="36"/>
      <c r="Y1827" s="36"/>
      <c r="Z1827" s="36"/>
      <c r="AA1827" s="36"/>
      <c r="AB1827" s="36"/>
      <c r="AC1827" s="36"/>
      <c r="AD1827" s="36"/>
      <c r="AE1827" s="36"/>
      <c r="AT1827" s="19" t="s">
        <v>332</v>
      </c>
      <c r="AU1827" s="19" t="s">
        <v>87</v>
      </c>
    </row>
    <row r="1828" spans="1:65" s="13" customFormat="1" ht="11.25">
      <c r="B1828" s="201"/>
      <c r="C1828" s="202"/>
      <c r="D1828" s="195" t="s">
        <v>336</v>
      </c>
      <c r="E1828" s="203" t="s">
        <v>19</v>
      </c>
      <c r="F1828" s="204" t="s">
        <v>3713</v>
      </c>
      <c r="G1828" s="202"/>
      <c r="H1828" s="205">
        <v>0.27500000000000002</v>
      </c>
      <c r="I1828" s="206"/>
      <c r="J1828" s="202"/>
      <c r="K1828" s="202"/>
      <c r="L1828" s="207"/>
      <c r="M1828" s="208"/>
      <c r="N1828" s="209"/>
      <c r="O1828" s="209"/>
      <c r="P1828" s="209"/>
      <c r="Q1828" s="209"/>
      <c r="R1828" s="209"/>
      <c r="S1828" s="209"/>
      <c r="T1828" s="210"/>
      <c r="AT1828" s="211" t="s">
        <v>336</v>
      </c>
      <c r="AU1828" s="211" t="s">
        <v>87</v>
      </c>
      <c r="AV1828" s="13" t="s">
        <v>87</v>
      </c>
      <c r="AW1828" s="13" t="s">
        <v>37</v>
      </c>
      <c r="AX1828" s="13" t="s">
        <v>84</v>
      </c>
      <c r="AY1828" s="211" t="s">
        <v>324</v>
      </c>
    </row>
    <row r="1829" spans="1:65" s="2" customFormat="1" ht="14.45" customHeight="1">
      <c r="A1829" s="36"/>
      <c r="B1829" s="37"/>
      <c r="C1829" s="182" t="s">
        <v>2109</v>
      </c>
      <c r="D1829" s="182" t="s">
        <v>326</v>
      </c>
      <c r="E1829" s="183" t="s">
        <v>3714</v>
      </c>
      <c r="F1829" s="184" t="s">
        <v>3715</v>
      </c>
      <c r="G1829" s="185" t="s">
        <v>135</v>
      </c>
      <c r="H1829" s="186">
        <v>67.86</v>
      </c>
      <c r="I1829" s="187"/>
      <c r="J1829" s="188">
        <f>ROUND(I1829*H1829,2)</f>
        <v>0</v>
      </c>
      <c r="K1829" s="184" t="s">
        <v>19</v>
      </c>
      <c r="L1829" s="41"/>
      <c r="M1829" s="189" t="s">
        <v>19</v>
      </c>
      <c r="N1829" s="190" t="s">
        <v>47</v>
      </c>
      <c r="O1829" s="66"/>
      <c r="P1829" s="191">
        <f>O1829*H1829</f>
        <v>0</v>
      </c>
      <c r="Q1829" s="191">
        <v>0</v>
      </c>
      <c r="R1829" s="191">
        <f>Q1829*H1829</f>
        <v>0</v>
      </c>
      <c r="S1829" s="191">
        <v>0</v>
      </c>
      <c r="T1829" s="192">
        <f>S1829*H1829</f>
        <v>0</v>
      </c>
      <c r="U1829" s="36"/>
      <c r="V1829" s="36"/>
      <c r="W1829" s="36"/>
      <c r="X1829" s="36"/>
      <c r="Y1829" s="36"/>
      <c r="Z1829" s="36"/>
      <c r="AA1829" s="36"/>
      <c r="AB1829" s="36"/>
      <c r="AC1829" s="36"/>
      <c r="AD1829" s="36"/>
      <c r="AE1829" s="36"/>
      <c r="AR1829" s="193" t="s">
        <v>330</v>
      </c>
      <c r="AT1829" s="193" t="s">
        <v>326</v>
      </c>
      <c r="AU1829" s="193" t="s">
        <v>87</v>
      </c>
      <c r="AY1829" s="19" t="s">
        <v>324</v>
      </c>
      <c r="BE1829" s="194">
        <f>IF(N1829="základní",J1829,0)</f>
        <v>0</v>
      </c>
      <c r="BF1829" s="194">
        <f>IF(N1829="snížená",J1829,0)</f>
        <v>0</v>
      </c>
      <c r="BG1829" s="194">
        <f>IF(N1829="zákl. přenesená",J1829,0)</f>
        <v>0</v>
      </c>
      <c r="BH1829" s="194">
        <f>IF(N1829="sníž. přenesená",J1829,0)</f>
        <v>0</v>
      </c>
      <c r="BI1829" s="194">
        <f>IF(N1829="nulová",J1829,0)</f>
        <v>0</v>
      </c>
      <c r="BJ1829" s="19" t="s">
        <v>84</v>
      </c>
      <c r="BK1829" s="194">
        <f>ROUND(I1829*H1829,2)</f>
        <v>0</v>
      </c>
      <c r="BL1829" s="19" t="s">
        <v>330</v>
      </c>
      <c r="BM1829" s="193" t="s">
        <v>3716</v>
      </c>
    </row>
    <row r="1830" spans="1:65" s="2" customFormat="1" ht="117">
      <c r="A1830" s="36"/>
      <c r="B1830" s="37"/>
      <c r="C1830" s="38"/>
      <c r="D1830" s="195" t="s">
        <v>332</v>
      </c>
      <c r="E1830" s="38"/>
      <c r="F1830" s="196" t="s">
        <v>3717</v>
      </c>
      <c r="G1830" s="38"/>
      <c r="H1830" s="38"/>
      <c r="I1830" s="197"/>
      <c r="J1830" s="38"/>
      <c r="K1830" s="38"/>
      <c r="L1830" s="41"/>
      <c r="M1830" s="198"/>
      <c r="N1830" s="199"/>
      <c r="O1830" s="66"/>
      <c r="P1830" s="66"/>
      <c r="Q1830" s="66"/>
      <c r="R1830" s="66"/>
      <c r="S1830" s="66"/>
      <c r="T1830" s="67"/>
      <c r="U1830" s="36"/>
      <c r="V1830" s="36"/>
      <c r="W1830" s="36"/>
      <c r="X1830" s="36"/>
      <c r="Y1830" s="36"/>
      <c r="Z1830" s="36"/>
      <c r="AA1830" s="36"/>
      <c r="AB1830" s="36"/>
      <c r="AC1830" s="36"/>
      <c r="AD1830" s="36"/>
      <c r="AE1830" s="36"/>
      <c r="AT1830" s="19" t="s">
        <v>332</v>
      </c>
      <c r="AU1830" s="19" t="s">
        <v>87</v>
      </c>
    </row>
    <row r="1831" spans="1:65" s="15" customFormat="1" ht="11.25">
      <c r="B1831" s="223"/>
      <c r="C1831" s="224"/>
      <c r="D1831" s="195" t="s">
        <v>336</v>
      </c>
      <c r="E1831" s="225" t="s">
        <v>19</v>
      </c>
      <c r="F1831" s="226" t="s">
        <v>3689</v>
      </c>
      <c r="G1831" s="224"/>
      <c r="H1831" s="225" t="s">
        <v>19</v>
      </c>
      <c r="I1831" s="227"/>
      <c r="J1831" s="224"/>
      <c r="K1831" s="224"/>
      <c r="L1831" s="228"/>
      <c r="M1831" s="229"/>
      <c r="N1831" s="230"/>
      <c r="O1831" s="230"/>
      <c r="P1831" s="230"/>
      <c r="Q1831" s="230"/>
      <c r="R1831" s="230"/>
      <c r="S1831" s="230"/>
      <c r="T1831" s="231"/>
      <c r="AT1831" s="232" t="s">
        <v>336</v>
      </c>
      <c r="AU1831" s="232" t="s">
        <v>87</v>
      </c>
      <c r="AV1831" s="15" t="s">
        <v>84</v>
      </c>
      <c r="AW1831" s="15" t="s">
        <v>37</v>
      </c>
      <c r="AX1831" s="15" t="s">
        <v>76</v>
      </c>
      <c r="AY1831" s="232" t="s">
        <v>324</v>
      </c>
    </row>
    <row r="1832" spans="1:65" s="15" customFormat="1" ht="11.25">
      <c r="B1832" s="223"/>
      <c r="C1832" s="224"/>
      <c r="D1832" s="195" t="s">
        <v>336</v>
      </c>
      <c r="E1832" s="225" t="s">
        <v>19</v>
      </c>
      <c r="F1832" s="226" t="s">
        <v>3663</v>
      </c>
      <c r="G1832" s="224"/>
      <c r="H1832" s="225" t="s">
        <v>19</v>
      </c>
      <c r="I1832" s="227"/>
      <c r="J1832" s="224"/>
      <c r="K1832" s="224"/>
      <c r="L1832" s="228"/>
      <c r="M1832" s="229"/>
      <c r="N1832" s="230"/>
      <c r="O1832" s="230"/>
      <c r="P1832" s="230"/>
      <c r="Q1832" s="230"/>
      <c r="R1832" s="230"/>
      <c r="S1832" s="230"/>
      <c r="T1832" s="231"/>
      <c r="AT1832" s="232" t="s">
        <v>336</v>
      </c>
      <c r="AU1832" s="232" t="s">
        <v>87</v>
      </c>
      <c r="AV1832" s="15" t="s">
        <v>84</v>
      </c>
      <c r="AW1832" s="15" t="s">
        <v>37</v>
      </c>
      <c r="AX1832" s="15" t="s">
        <v>76</v>
      </c>
      <c r="AY1832" s="232" t="s">
        <v>324</v>
      </c>
    </row>
    <row r="1833" spans="1:65" s="13" customFormat="1" ht="11.25">
      <c r="B1833" s="201"/>
      <c r="C1833" s="202"/>
      <c r="D1833" s="195" t="s">
        <v>336</v>
      </c>
      <c r="E1833" s="203" t="s">
        <v>19</v>
      </c>
      <c r="F1833" s="204" t="s">
        <v>3718</v>
      </c>
      <c r="G1833" s="202"/>
      <c r="H1833" s="205">
        <v>67.86</v>
      </c>
      <c r="I1833" s="206"/>
      <c r="J1833" s="202"/>
      <c r="K1833" s="202"/>
      <c r="L1833" s="207"/>
      <c r="M1833" s="208"/>
      <c r="N1833" s="209"/>
      <c r="O1833" s="209"/>
      <c r="P1833" s="209"/>
      <c r="Q1833" s="209"/>
      <c r="R1833" s="209"/>
      <c r="S1833" s="209"/>
      <c r="T1833" s="210"/>
      <c r="AT1833" s="211" t="s">
        <v>336</v>
      </c>
      <c r="AU1833" s="211" t="s">
        <v>87</v>
      </c>
      <c r="AV1833" s="13" t="s">
        <v>87</v>
      </c>
      <c r="AW1833" s="13" t="s">
        <v>37</v>
      </c>
      <c r="AX1833" s="13" t="s">
        <v>84</v>
      </c>
      <c r="AY1833" s="211" t="s">
        <v>324</v>
      </c>
    </row>
    <row r="1834" spans="1:65" s="2" customFormat="1" ht="24.2" customHeight="1">
      <c r="A1834" s="36"/>
      <c r="B1834" s="37"/>
      <c r="C1834" s="182" t="s">
        <v>2115</v>
      </c>
      <c r="D1834" s="182" t="s">
        <v>326</v>
      </c>
      <c r="E1834" s="183" t="s">
        <v>3719</v>
      </c>
      <c r="F1834" s="184" t="s">
        <v>3720</v>
      </c>
      <c r="G1834" s="185" t="s">
        <v>186</v>
      </c>
      <c r="H1834" s="186">
        <v>2.5</v>
      </c>
      <c r="I1834" s="187"/>
      <c r="J1834" s="188">
        <f>ROUND(I1834*H1834,2)</f>
        <v>0</v>
      </c>
      <c r="K1834" s="184" t="s">
        <v>19</v>
      </c>
      <c r="L1834" s="41"/>
      <c r="M1834" s="189" t="s">
        <v>19</v>
      </c>
      <c r="N1834" s="190" t="s">
        <v>47</v>
      </c>
      <c r="O1834" s="66"/>
      <c r="P1834" s="191">
        <f>O1834*H1834</f>
        <v>0</v>
      </c>
      <c r="Q1834" s="191">
        <v>0</v>
      </c>
      <c r="R1834" s="191">
        <f>Q1834*H1834</f>
        <v>0</v>
      </c>
      <c r="S1834" s="191">
        <v>0</v>
      </c>
      <c r="T1834" s="192">
        <f>S1834*H1834</f>
        <v>0</v>
      </c>
      <c r="U1834" s="36"/>
      <c r="V1834" s="36"/>
      <c r="W1834" s="36"/>
      <c r="X1834" s="36"/>
      <c r="Y1834" s="36"/>
      <c r="Z1834" s="36"/>
      <c r="AA1834" s="36"/>
      <c r="AB1834" s="36"/>
      <c r="AC1834" s="36"/>
      <c r="AD1834" s="36"/>
      <c r="AE1834" s="36"/>
      <c r="AR1834" s="193" t="s">
        <v>330</v>
      </c>
      <c r="AT1834" s="193" t="s">
        <v>326</v>
      </c>
      <c r="AU1834" s="193" t="s">
        <v>87</v>
      </c>
      <c r="AY1834" s="19" t="s">
        <v>324</v>
      </c>
      <c r="BE1834" s="194">
        <f>IF(N1834="základní",J1834,0)</f>
        <v>0</v>
      </c>
      <c r="BF1834" s="194">
        <f>IF(N1834="snížená",J1834,0)</f>
        <v>0</v>
      </c>
      <c r="BG1834" s="194">
        <f>IF(N1834="zákl. přenesená",J1834,0)</f>
        <v>0</v>
      </c>
      <c r="BH1834" s="194">
        <f>IF(N1834="sníž. přenesená",J1834,0)</f>
        <v>0</v>
      </c>
      <c r="BI1834" s="194">
        <f>IF(N1834="nulová",J1834,0)</f>
        <v>0</v>
      </c>
      <c r="BJ1834" s="19" t="s">
        <v>84</v>
      </c>
      <c r="BK1834" s="194">
        <f>ROUND(I1834*H1834,2)</f>
        <v>0</v>
      </c>
      <c r="BL1834" s="19" t="s">
        <v>330</v>
      </c>
      <c r="BM1834" s="193" t="s">
        <v>3721</v>
      </c>
    </row>
    <row r="1835" spans="1:65" s="2" customFormat="1" ht="19.5">
      <c r="A1835" s="36"/>
      <c r="B1835" s="37"/>
      <c r="C1835" s="38"/>
      <c r="D1835" s="195" t="s">
        <v>332</v>
      </c>
      <c r="E1835" s="38"/>
      <c r="F1835" s="196" t="s">
        <v>3720</v>
      </c>
      <c r="G1835" s="38"/>
      <c r="H1835" s="38"/>
      <c r="I1835" s="197"/>
      <c r="J1835" s="38"/>
      <c r="K1835" s="38"/>
      <c r="L1835" s="41"/>
      <c r="M1835" s="198"/>
      <c r="N1835" s="199"/>
      <c r="O1835" s="66"/>
      <c r="P1835" s="66"/>
      <c r="Q1835" s="66"/>
      <c r="R1835" s="66"/>
      <c r="S1835" s="66"/>
      <c r="T1835" s="67"/>
      <c r="U1835" s="36"/>
      <c r="V1835" s="36"/>
      <c r="W1835" s="36"/>
      <c r="X1835" s="36"/>
      <c r="Y1835" s="36"/>
      <c r="Z1835" s="36"/>
      <c r="AA1835" s="36"/>
      <c r="AB1835" s="36"/>
      <c r="AC1835" s="36"/>
      <c r="AD1835" s="36"/>
      <c r="AE1835" s="36"/>
      <c r="AT1835" s="19" t="s">
        <v>332</v>
      </c>
      <c r="AU1835" s="19" t="s">
        <v>87</v>
      </c>
    </row>
    <row r="1836" spans="1:65" s="2" customFormat="1" ht="24.2" customHeight="1">
      <c r="A1836" s="36"/>
      <c r="B1836" s="37"/>
      <c r="C1836" s="182" t="s">
        <v>2123</v>
      </c>
      <c r="D1836" s="182" t="s">
        <v>326</v>
      </c>
      <c r="E1836" s="183" t="s">
        <v>3722</v>
      </c>
      <c r="F1836" s="184" t="s">
        <v>3723</v>
      </c>
      <c r="G1836" s="185" t="s">
        <v>186</v>
      </c>
      <c r="H1836" s="186">
        <v>10</v>
      </c>
      <c r="I1836" s="187"/>
      <c r="J1836" s="188">
        <f>ROUND(I1836*H1836,2)</f>
        <v>0</v>
      </c>
      <c r="K1836" s="184" t="s">
        <v>19</v>
      </c>
      <c r="L1836" s="41"/>
      <c r="M1836" s="189" t="s">
        <v>19</v>
      </c>
      <c r="N1836" s="190" t="s">
        <v>47</v>
      </c>
      <c r="O1836" s="66"/>
      <c r="P1836" s="191">
        <f>O1836*H1836</f>
        <v>0</v>
      </c>
      <c r="Q1836" s="191">
        <v>0</v>
      </c>
      <c r="R1836" s="191">
        <f>Q1836*H1836</f>
        <v>0</v>
      </c>
      <c r="S1836" s="191">
        <v>0</v>
      </c>
      <c r="T1836" s="192">
        <f>S1836*H1836</f>
        <v>0</v>
      </c>
      <c r="U1836" s="36"/>
      <c r="V1836" s="36"/>
      <c r="W1836" s="36"/>
      <c r="X1836" s="36"/>
      <c r="Y1836" s="36"/>
      <c r="Z1836" s="36"/>
      <c r="AA1836" s="36"/>
      <c r="AB1836" s="36"/>
      <c r="AC1836" s="36"/>
      <c r="AD1836" s="36"/>
      <c r="AE1836" s="36"/>
      <c r="AR1836" s="193" t="s">
        <v>330</v>
      </c>
      <c r="AT1836" s="193" t="s">
        <v>326</v>
      </c>
      <c r="AU1836" s="193" t="s">
        <v>87</v>
      </c>
      <c r="AY1836" s="19" t="s">
        <v>324</v>
      </c>
      <c r="BE1836" s="194">
        <f>IF(N1836="základní",J1836,0)</f>
        <v>0</v>
      </c>
      <c r="BF1836" s="194">
        <f>IF(N1836="snížená",J1836,0)</f>
        <v>0</v>
      </c>
      <c r="BG1836" s="194">
        <f>IF(N1836="zákl. přenesená",J1836,0)</f>
        <v>0</v>
      </c>
      <c r="BH1836" s="194">
        <f>IF(N1836="sníž. přenesená",J1836,0)</f>
        <v>0</v>
      </c>
      <c r="BI1836" s="194">
        <f>IF(N1836="nulová",J1836,0)</f>
        <v>0</v>
      </c>
      <c r="BJ1836" s="19" t="s">
        <v>84</v>
      </c>
      <c r="BK1836" s="194">
        <f>ROUND(I1836*H1836,2)</f>
        <v>0</v>
      </c>
      <c r="BL1836" s="19" t="s">
        <v>330</v>
      </c>
      <c r="BM1836" s="193" t="s">
        <v>3724</v>
      </c>
    </row>
    <row r="1837" spans="1:65" s="2" customFormat="1" ht="19.5">
      <c r="A1837" s="36"/>
      <c r="B1837" s="37"/>
      <c r="C1837" s="38"/>
      <c r="D1837" s="195" t="s">
        <v>332</v>
      </c>
      <c r="E1837" s="38"/>
      <c r="F1837" s="196" t="s">
        <v>3723</v>
      </c>
      <c r="G1837" s="38"/>
      <c r="H1837" s="38"/>
      <c r="I1837" s="197"/>
      <c r="J1837" s="38"/>
      <c r="K1837" s="38"/>
      <c r="L1837" s="41"/>
      <c r="M1837" s="198"/>
      <c r="N1837" s="199"/>
      <c r="O1837" s="66"/>
      <c r="P1837" s="66"/>
      <c r="Q1837" s="66"/>
      <c r="R1837" s="66"/>
      <c r="S1837" s="66"/>
      <c r="T1837" s="67"/>
      <c r="U1837" s="36"/>
      <c r="V1837" s="36"/>
      <c r="W1837" s="36"/>
      <c r="X1837" s="36"/>
      <c r="Y1837" s="36"/>
      <c r="Z1837" s="36"/>
      <c r="AA1837" s="36"/>
      <c r="AB1837" s="36"/>
      <c r="AC1837" s="36"/>
      <c r="AD1837" s="36"/>
      <c r="AE1837" s="36"/>
      <c r="AT1837" s="19" t="s">
        <v>332</v>
      </c>
      <c r="AU1837" s="19" t="s">
        <v>87</v>
      </c>
    </row>
    <row r="1838" spans="1:65" s="2" customFormat="1" ht="24.2" customHeight="1">
      <c r="A1838" s="36"/>
      <c r="B1838" s="37"/>
      <c r="C1838" s="182" t="s">
        <v>2132</v>
      </c>
      <c r="D1838" s="182" t="s">
        <v>326</v>
      </c>
      <c r="E1838" s="183" t="s">
        <v>3725</v>
      </c>
      <c r="F1838" s="184" t="s">
        <v>3726</v>
      </c>
      <c r="G1838" s="185" t="s">
        <v>186</v>
      </c>
      <c r="H1838" s="186">
        <v>4.5</v>
      </c>
      <c r="I1838" s="187"/>
      <c r="J1838" s="188">
        <f>ROUND(I1838*H1838,2)</f>
        <v>0</v>
      </c>
      <c r="K1838" s="184" t="s">
        <v>19</v>
      </c>
      <c r="L1838" s="41"/>
      <c r="M1838" s="189" t="s">
        <v>19</v>
      </c>
      <c r="N1838" s="190" t="s">
        <v>47</v>
      </c>
      <c r="O1838" s="66"/>
      <c r="P1838" s="191">
        <f>O1838*H1838</f>
        <v>0</v>
      </c>
      <c r="Q1838" s="191">
        <v>0</v>
      </c>
      <c r="R1838" s="191">
        <f>Q1838*H1838</f>
        <v>0</v>
      </c>
      <c r="S1838" s="191">
        <v>0</v>
      </c>
      <c r="T1838" s="192">
        <f>S1838*H1838</f>
        <v>0</v>
      </c>
      <c r="U1838" s="36"/>
      <c r="V1838" s="36"/>
      <c r="W1838" s="36"/>
      <c r="X1838" s="36"/>
      <c r="Y1838" s="36"/>
      <c r="Z1838" s="36"/>
      <c r="AA1838" s="36"/>
      <c r="AB1838" s="36"/>
      <c r="AC1838" s="36"/>
      <c r="AD1838" s="36"/>
      <c r="AE1838" s="36"/>
      <c r="AR1838" s="193" t="s">
        <v>330</v>
      </c>
      <c r="AT1838" s="193" t="s">
        <v>326</v>
      </c>
      <c r="AU1838" s="193" t="s">
        <v>87</v>
      </c>
      <c r="AY1838" s="19" t="s">
        <v>324</v>
      </c>
      <c r="BE1838" s="194">
        <f>IF(N1838="základní",J1838,0)</f>
        <v>0</v>
      </c>
      <c r="BF1838" s="194">
        <f>IF(N1838="snížená",J1838,0)</f>
        <v>0</v>
      </c>
      <c r="BG1838" s="194">
        <f>IF(N1838="zákl. přenesená",J1838,0)</f>
        <v>0</v>
      </c>
      <c r="BH1838" s="194">
        <f>IF(N1838="sníž. přenesená",J1838,0)</f>
        <v>0</v>
      </c>
      <c r="BI1838" s="194">
        <f>IF(N1838="nulová",J1838,0)</f>
        <v>0</v>
      </c>
      <c r="BJ1838" s="19" t="s">
        <v>84</v>
      </c>
      <c r="BK1838" s="194">
        <f>ROUND(I1838*H1838,2)</f>
        <v>0</v>
      </c>
      <c r="BL1838" s="19" t="s">
        <v>330</v>
      </c>
      <c r="BM1838" s="193" t="s">
        <v>3727</v>
      </c>
    </row>
    <row r="1839" spans="1:65" s="2" customFormat="1" ht="19.5">
      <c r="A1839" s="36"/>
      <c r="B1839" s="37"/>
      <c r="C1839" s="38"/>
      <c r="D1839" s="195" t="s">
        <v>332</v>
      </c>
      <c r="E1839" s="38"/>
      <c r="F1839" s="196" t="s">
        <v>3726</v>
      </c>
      <c r="G1839" s="38"/>
      <c r="H1839" s="38"/>
      <c r="I1839" s="197"/>
      <c r="J1839" s="38"/>
      <c r="K1839" s="38"/>
      <c r="L1839" s="41"/>
      <c r="M1839" s="198"/>
      <c r="N1839" s="199"/>
      <c r="O1839" s="66"/>
      <c r="P1839" s="66"/>
      <c r="Q1839" s="66"/>
      <c r="R1839" s="66"/>
      <c r="S1839" s="66"/>
      <c r="T1839" s="67"/>
      <c r="U1839" s="36"/>
      <c r="V1839" s="36"/>
      <c r="W1839" s="36"/>
      <c r="X1839" s="36"/>
      <c r="Y1839" s="36"/>
      <c r="Z1839" s="36"/>
      <c r="AA1839" s="36"/>
      <c r="AB1839" s="36"/>
      <c r="AC1839" s="36"/>
      <c r="AD1839" s="36"/>
      <c r="AE1839" s="36"/>
      <c r="AT1839" s="19" t="s">
        <v>332</v>
      </c>
      <c r="AU1839" s="19" t="s">
        <v>87</v>
      </c>
    </row>
    <row r="1840" spans="1:65" s="2" customFormat="1" ht="24.2" customHeight="1">
      <c r="A1840" s="36"/>
      <c r="B1840" s="37"/>
      <c r="C1840" s="182" t="s">
        <v>2138</v>
      </c>
      <c r="D1840" s="182" t="s">
        <v>326</v>
      </c>
      <c r="E1840" s="183" t="s">
        <v>3728</v>
      </c>
      <c r="F1840" s="184" t="s">
        <v>3729</v>
      </c>
      <c r="G1840" s="185" t="s">
        <v>186</v>
      </c>
      <c r="H1840" s="186">
        <v>11</v>
      </c>
      <c r="I1840" s="187"/>
      <c r="J1840" s="188">
        <f>ROUND(I1840*H1840,2)</f>
        <v>0</v>
      </c>
      <c r="K1840" s="184" t="s">
        <v>19</v>
      </c>
      <c r="L1840" s="41"/>
      <c r="M1840" s="189" t="s">
        <v>19</v>
      </c>
      <c r="N1840" s="190" t="s">
        <v>47</v>
      </c>
      <c r="O1840" s="66"/>
      <c r="P1840" s="191">
        <f>O1840*H1840</f>
        <v>0</v>
      </c>
      <c r="Q1840" s="191">
        <v>0</v>
      </c>
      <c r="R1840" s="191">
        <f>Q1840*H1840</f>
        <v>0</v>
      </c>
      <c r="S1840" s="191">
        <v>0</v>
      </c>
      <c r="T1840" s="192">
        <f>S1840*H1840</f>
        <v>0</v>
      </c>
      <c r="U1840" s="36"/>
      <c r="V1840" s="36"/>
      <c r="W1840" s="36"/>
      <c r="X1840" s="36"/>
      <c r="Y1840" s="36"/>
      <c r="Z1840" s="36"/>
      <c r="AA1840" s="36"/>
      <c r="AB1840" s="36"/>
      <c r="AC1840" s="36"/>
      <c r="AD1840" s="36"/>
      <c r="AE1840" s="36"/>
      <c r="AR1840" s="193" t="s">
        <v>330</v>
      </c>
      <c r="AT1840" s="193" t="s">
        <v>326</v>
      </c>
      <c r="AU1840" s="193" t="s">
        <v>87</v>
      </c>
      <c r="AY1840" s="19" t="s">
        <v>324</v>
      </c>
      <c r="BE1840" s="194">
        <f>IF(N1840="základní",J1840,0)</f>
        <v>0</v>
      </c>
      <c r="BF1840" s="194">
        <f>IF(N1840="snížená",J1840,0)</f>
        <v>0</v>
      </c>
      <c r="BG1840" s="194">
        <f>IF(N1840="zákl. přenesená",J1840,0)</f>
        <v>0</v>
      </c>
      <c r="BH1840" s="194">
        <f>IF(N1840="sníž. přenesená",J1840,0)</f>
        <v>0</v>
      </c>
      <c r="BI1840" s="194">
        <f>IF(N1840="nulová",J1840,0)</f>
        <v>0</v>
      </c>
      <c r="BJ1840" s="19" t="s">
        <v>84</v>
      </c>
      <c r="BK1840" s="194">
        <f>ROUND(I1840*H1840,2)</f>
        <v>0</v>
      </c>
      <c r="BL1840" s="19" t="s">
        <v>330</v>
      </c>
      <c r="BM1840" s="193" t="s">
        <v>3730</v>
      </c>
    </row>
    <row r="1841" spans="1:65" s="2" customFormat="1" ht="19.5">
      <c r="A1841" s="36"/>
      <c r="B1841" s="37"/>
      <c r="C1841" s="38"/>
      <c r="D1841" s="195" t="s">
        <v>332</v>
      </c>
      <c r="E1841" s="38"/>
      <c r="F1841" s="196" t="s">
        <v>3729</v>
      </c>
      <c r="G1841" s="38"/>
      <c r="H1841" s="38"/>
      <c r="I1841" s="197"/>
      <c r="J1841" s="38"/>
      <c r="K1841" s="38"/>
      <c r="L1841" s="41"/>
      <c r="M1841" s="198"/>
      <c r="N1841" s="199"/>
      <c r="O1841" s="66"/>
      <c r="P1841" s="66"/>
      <c r="Q1841" s="66"/>
      <c r="R1841" s="66"/>
      <c r="S1841" s="66"/>
      <c r="T1841" s="67"/>
      <c r="U1841" s="36"/>
      <c r="V1841" s="36"/>
      <c r="W1841" s="36"/>
      <c r="X1841" s="36"/>
      <c r="Y1841" s="36"/>
      <c r="Z1841" s="36"/>
      <c r="AA1841" s="36"/>
      <c r="AB1841" s="36"/>
      <c r="AC1841" s="36"/>
      <c r="AD1841" s="36"/>
      <c r="AE1841" s="36"/>
      <c r="AT1841" s="19" t="s">
        <v>332</v>
      </c>
      <c r="AU1841" s="19" t="s">
        <v>87</v>
      </c>
    </row>
    <row r="1842" spans="1:65" s="2" customFormat="1" ht="24.2" customHeight="1">
      <c r="A1842" s="36"/>
      <c r="B1842" s="37"/>
      <c r="C1842" s="182" t="s">
        <v>2143</v>
      </c>
      <c r="D1842" s="182" t="s">
        <v>326</v>
      </c>
      <c r="E1842" s="183" t="s">
        <v>3731</v>
      </c>
      <c r="F1842" s="184" t="s">
        <v>3732</v>
      </c>
      <c r="G1842" s="185" t="s">
        <v>186</v>
      </c>
      <c r="H1842" s="186">
        <v>1.5</v>
      </c>
      <c r="I1842" s="187"/>
      <c r="J1842" s="188">
        <f>ROUND(I1842*H1842,2)</f>
        <v>0</v>
      </c>
      <c r="K1842" s="184" t="s">
        <v>19</v>
      </c>
      <c r="L1842" s="41"/>
      <c r="M1842" s="189" t="s">
        <v>19</v>
      </c>
      <c r="N1842" s="190" t="s">
        <v>47</v>
      </c>
      <c r="O1842" s="66"/>
      <c r="P1842" s="191">
        <f>O1842*H1842</f>
        <v>0</v>
      </c>
      <c r="Q1842" s="191">
        <v>0</v>
      </c>
      <c r="R1842" s="191">
        <f>Q1842*H1842</f>
        <v>0</v>
      </c>
      <c r="S1842" s="191">
        <v>0</v>
      </c>
      <c r="T1842" s="192">
        <f>S1842*H1842</f>
        <v>0</v>
      </c>
      <c r="U1842" s="36"/>
      <c r="V1842" s="36"/>
      <c r="W1842" s="36"/>
      <c r="X1842" s="36"/>
      <c r="Y1842" s="36"/>
      <c r="Z1842" s="36"/>
      <c r="AA1842" s="36"/>
      <c r="AB1842" s="36"/>
      <c r="AC1842" s="36"/>
      <c r="AD1842" s="36"/>
      <c r="AE1842" s="36"/>
      <c r="AR1842" s="193" t="s">
        <v>330</v>
      </c>
      <c r="AT1842" s="193" t="s">
        <v>326</v>
      </c>
      <c r="AU1842" s="193" t="s">
        <v>87</v>
      </c>
      <c r="AY1842" s="19" t="s">
        <v>324</v>
      </c>
      <c r="BE1842" s="194">
        <f>IF(N1842="základní",J1842,0)</f>
        <v>0</v>
      </c>
      <c r="BF1842" s="194">
        <f>IF(N1842="snížená",J1842,0)</f>
        <v>0</v>
      </c>
      <c r="BG1842" s="194">
        <f>IF(N1842="zákl. přenesená",J1842,0)</f>
        <v>0</v>
      </c>
      <c r="BH1842" s="194">
        <f>IF(N1842="sníž. přenesená",J1842,0)</f>
        <v>0</v>
      </c>
      <c r="BI1842" s="194">
        <f>IF(N1842="nulová",J1842,0)</f>
        <v>0</v>
      </c>
      <c r="BJ1842" s="19" t="s">
        <v>84</v>
      </c>
      <c r="BK1842" s="194">
        <f>ROUND(I1842*H1842,2)</f>
        <v>0</v>
      </c>
      <c r="BL1842" s="19" t="s">
        <v>330</v>
      </c>
      <c r="BM1842" s="193" t="s">
        <v>3733</v>
      </c>
    </row>
    <row r="1843" spans="1:65" s="2" customFormat="1" ht="19.5">
      <c r="A1843" s="36"/>
      <c r="B1843" s="37"/>
      <c r="C1843" s="38"/>
      <c r="D1843" s="195" t="s">
        <v>332</v>
      </c>
      <c r="E1843" s="38"/>
      <c r="F1843" s="196" t="s">
        <v>3732</v>
      </c>
      <c r="G1843" s="38"/>
      <c r="H1843" s="38"/>
      <c r="I1843" s="197"/>
      <c r="J1843" s="38"/>
      <c r="K1843" s="38"/>
      <c r="L1843" s="41"/>
      <c r="M1843" s="198"/>
      <c r="N1843" s="199"/>
      <c r="O1843" s="66"/>
      <c r="P1843" s="66"/>
      <c r="Q1843" s="66"/>
      <c r="R1843" s="66"/>
      <c r="S1843" s="66"/>
      <c r="T1843" s="67"/>
      <c r="U1843" s="36"/>
      <c r="V1843" s="36"/>
      <c r="W1843" s="36"/>
      <c r="X1843" s="36"/>
      <c r="Y1843" s="36"/>
      <c r="Z1843" s="36"/>
      <c r="AA1843" s="36"/>
      <c r="AB1843" s="36"/>
      <c r="AC1843" s="36"/>
      <c r="AD1843" s="36"/>
      <c r="AE1843" s="36"/>
      <c r="AT1843" s="19" t="s">
        <v>332</v>
      </c>
      <c r="AU1843" s="19" t="s">
        <v>87</v>
      </c>
    </row>
    <row r="1844" spans="1:65" s="2" customFormat="1" ht="37.9" customHeight="1">
      <c r="A1844" s="36"/>
      <c r="B1844" s="37"/>
      <c r="C1844" s="182" t="s">
        <v>2148</v>
      </c>
      <c r="D1844" s="182" t="s">
        <v>326</v>
      </c>
      <c r="E1844" s="183" t="s">
        <v>3734</v>
      </c>
      <c r="F1844" s="184" t="s">
        <v>3735</v>
      </c>
      <c r="G1844" s="185" t="s">
        <v>186</v>
      </c>
      <c r="H1844" s="186">
        <v>20</v>
      </c>
      <c r="I1844" s="187"/>
      <c r="J1844" s="188">
        <f>ROUND(I1844*H1844,2)</f>
        <v>0</v>
      </c>
      <c r="K1844" s="184" t="s">
        <v>19</v>
      </c>
      <c r="L1844" s="41"/>
      <c r="M1844" s="189" t="s">
        <v>19</v>
      </c>
      <c r="N1844" s="190" t="s">
        <v>47</v>
      </c>
      <c r="O1844" s="66"/>
      <c r="P1844" s="191">
        <f>O1844*H1844</f>
        <v>0</v>
      </c>
      <c r="Q1844" s="191">
        <v>0</v>
      </c>
      <c r="R1844" s="191">
        <f>Q1844*H1844</f>
        <v>0</v>
      </c>
      <c r="S1844" s="191">
        <v>0</v>
      </c>
      <c r="T1844" s="192">
        <f>S1844*H1844</f>
        <v>0</v>
      </c>
      <c r="U1844" s="36"/>
      <c r="V1844" s="36"/>
      <c r="W1844" s="36"/>
      <c r="X1844" s="36"/>
      <c r="Y1844" s="36"/>
      <c r="Z1844" s="36"/>
      <c r="AA1844" s="36"/>
      <c r="AB1844" s="36"/>
      <c r="AC1844" s="36"/>
      <c r="AD1844" s="36"/>
      <c r="AE1844" s="36"/>
      <c r="AR1844" s="193" t="s">
        <v>330</v>
      </c>
      <c r="AT1844" s="193" t="s">
        <v>326</v>
      </c>
      <c r="AU1844" s="193" t="s">
        <v>87</v>
      </c>
      <c r="AY1844" s="19" t="s">
        <v>324</v>
      </c>
      <c r="BE1844" s="194">
        <f>IF(N1844="základní",J1844,0)</f>
        <v>0</v>
      </c>
      <c r="BF1844" s="194">
        <f>IF(N1844="snížená",J1844,0)</f>
        <v>0</v>
      </c>
      <c r="BG1844" s="194">
        <f>IF(N1844="zákl. přenesená",J1844,0)</f>
        <v>0</v>
      </c>
      <c r="BH1844" s="194">
        <f>IF(N1844="sníž. přenesená",J1844,0)</f>
        <v>0</v>
      </c>
      <c r="BI1844" s="194">
        <f>IF(N1844="nulová",J1844,0)</f>
        <v>0</v>
      </c>
      <c r="BJ1844" s="19" t="s">
        <v>84</v>
      </c>
      <c r="BK1844" s="194">
        <f>ROUND(I1844*H1844,2)</f>
        <v>0</v>
      </c>
      <c r="BL1844" s="19" t="s">
        <v>330</v>
      </c>
      <c r="BM1844" s="193" t="s">
        <v>3736</v>
      </c>
    </row>
    <row r="1845" spans="1:65" s="2" customFormat="1" ht="19.5">
      <c r="A1845" s="36"/>
      <c r="B1845" s="37"/>
      <c r="C1845" s="38"/>
      <c r="D1845" s="195" t="s">
        <v>332</v>
      </c>
      <c r="E1845" s="38"/>
      <c r="F1845" s="196" t="s">
        <v>3735</v>
      </c>
      <c r="G1845" s="38"/>
      <c r="H1845" s="38"/>
      <c r="I1845" s="197"/>
      <c r="J1845" s="38"/>
      <c r="K1845" s="38"/>
      <c r="L1845" s="41"/>
      <c r="M1845" s="198"/>
      <c r="N1845" s="199"/>
      <c r="O1845" s="66"/>
      <c r="P1845" s="66"/>
      <c r="Q1845" s="66"/>
      <c r="R1845" s="66"/>
      <c r="S1845" s="66"/>
      <c r="T1845" s="67"/>
      <c r="U1845" s="36"/>
      <c r="V1845" s="36"/>
      <c r="W1845" s="36"/>
      <c r="X1845" s="36"/>
      <c r="Y1845" s="36"/>
      <c r="Z1845" s="36"/>
      <c r="AA1845" s="36"/>
      <c r="AB1845" s="36"/>
      <c r="AC1845" s="36"/>
      <c r="AD1845" s="36"/>
      <c r="AE1845" s="36"/>
      <c r="AT1845" s="19" t="s">
        <v>332</v>
      </c>
      <c r="AU1845" s="19" t="s">
        <v>87</v>
      </c>
    </row>
    <row r="1846" spans="1:65" s="2" customFormat="1" ht="14.45" customHeight="1">
      <c r="A1846" s="36"/>
      <c r="B1846" s="37"/>
      <c r="C1846" s="182" t="s">
        <v>1313</v>
      </c>
      <c r="D1846" s="182" t="s">
        <v>326</v>
      </c>
      <c r="E1846" s="183" t="s">
        <v>3737</v>
      </c>
      <c r="F1846" s="184" t="s">
        <v>3738</v>
      </c>
      <c r="G1846" s="185" t="s">
        <v>135</v>
      </c>
      <c r="H1846" s="186">
        <v>85.932000000000002</v>
      </c>
      <c r="I1846" s="187"/>
      <c r="J1846" s="188">
        <f>ROUND(I1846*H1846,2)</f>
        <v>0</v>
      </c>
      <c r="K1846" s="184" t="s">
        <v>19</v>
      </c>
      <c r="L1846" s="41"/>
      <c r="M1846" s="189" t="s">
        <v>19</v>
      </c>
      <c r="N1846" s="190" t="s">
        <v>47</v>
      </c>
      <c r="O1846" s="66"/>
      <c r="P1846" s="191">
        <f>O1846*H1846</f>
        <v>0</v>
      </c>
      <c r="Q1846" s="191">
        <v>0</v>
      </c>
      <c r="R1846" s="191">
        <f>Q1846*H1846</f>
        <v>0</v>
      </c>
      <c r="S1846" s="191">
        <v>0</v>
      </c>
      <c r="T1846" s="192">
        <f>S1846*H1846</f>
        <v>0</v>
      </c>
      <c r="U1846" s="36"/>
      <c r="V1846" s="36"/>
      <c r="W1846" s="36"/>
      <c r="X1846" s="36"/>
      <c r="Y1846" s="36"/>
      <c r="Z1846" s="36"/>
      <c r="AA1846" s="36"/>
      <c r="AB1846" s="36"/>
      <c r="AC1846" s="36"/>
      <c r="AD1846" s="36"/>
      <c r="AE1846" s="36"/>
      <c r="AR1846" s="193" t="s">
        <v>330</v>
      </c>
      <c r="AT1846" s="193" t="s">
        <v>326</v>
      </c>
      <c r="AU1846" s="193" t="s">
        <v>87</v>
      </c>
      <c r="AY1846" s="19" t="s">
        <v>324</v>
      </c>
      <c r="BE1846" s="194">
        <f>IF(N1846="základní",J1846,0)</f>
        <v>0</v>
      </c>
      <c r="BF1846" s="194">
        <f>IF(N1846="snížená",J1846,0)</f>
        <v>0</v>
      </c>
      <c r="BG1846" s="194">
        <f>IF(N1846="zákl. přenesená",J1846,0)</f>
        <v>0</v>
      </c>
      <c r="BH1846" s="194">
        <f>IF(N1846="sníž. přenesená",J1846,0)</f>
        <v>0</v>
      </c>
      <c r="BI1846" s="194">
        <f>IF(N1846="nulová",J1846,0)</f>
        <v>0</v>
      </c>
      <c r="BJ1846" s="19" t="s">
        <v>84</v>
      </c>
      <c r="BK1846" s="194">
        <f>ROUND(I1846*H1846,2)</f>
        <v>0</v>
      </c>
      <c r="BL1846" s="19" t="s">
        <v>330</v>
      </c>
      <c r="BM1846" s="193" t="s">
        <v>3739</v>
      </c>
    </row>
    <row r="1847" spans="1:65" s="2" customFormat="1" ht="11.25">
      <c r="A1847" s="36"/>
      <c r="B1847" s="37"/>
      <c r="C1847" s="38"/>
      <c r="D1847" s="195" t="s">
        <v>332</v>
      </c>
      <c r="E1847" s="38"/>
      <c r="F1847" s="196" t="s">
        <v>3740</v>
      </c>
      <c r="G1847" s="38"/>
      <c r="H1847" s="38"/>
      <c r="I1847" s="197"/>
      <c r="J1847" s="38"/>
      <c r="K1847" s="38"/>
      <c r="L1847" s="41"/>
      <c r="M1847" s="198"/>
      <c r="N1847" s="199"/>
      <c r="O1847" s="66"/>
      <c r="P1847" s="66"/>
      <c r="Q1847" s="66"/>
      <c r="R1847" s="66"/>
      <c r="S1847" s="66"/>
      <c r="T1847" s="67"/>
      <c r="U1847" s="36"/>
      <c r="V1847" s="36"/>
      <c r="W1847" s="36"/>
      <c r="X1847" s="36"/>
      <c r="Y1847" s="36"/>
      <c r="Z1847" s="36"/>
      <c r="AA1847" s="36"/>
      <c r="AB1847" s="36"/>
      <c r="AC1847" s="36"/>
      <c r="AD1847" s="36"/>
      <c r="AE1847" s="36"/>
      <c r="AT1847" s="19" t="s">
        <v>332</v>
      </c>
      <c r="AU1847" s="19" t="s">
        <v>87</v>
      </c>
    </row>
    <row r="1848" spans="1:65" s="15" customFormat="1" ht="11.25">
      <c r="B1848" s="223"/>
      <c r="C1848" s="224"/>
      <c r="D1848" s="195" t="s">
        <v>336</v>
      </c>
      <c r="E1848" s="225" t="s">
        <v>19</v>
      </c>
      <c r="F1848" s="226" t="s">
        <v>3741</v>
      </c>
      <c r="G1848" s="224"/>
      <c r="H1848" s="225" t="s">
        <v>19</v>
      </c>
      <c r="I1848" s="227"/>
      <c r="J1848" s="224"/>
      <c r="K1848" s="224"/>
      <c r="L1848" s="228"/>
      <c r="M1848" s="229"/>
      <c r="N1848" s="230"/>
      <c r="O1848" s="230"/>
      <c r="P1848" s="230"/>
      <c r="Q1848" s="230"/>
      <c r="R1848" s="230"/>
      <c r="S1848" s="230"/>
      <c r="T1848" s="231"/>
      <c r="AT1848" s="232" t="s">
        <v>336</v>
      </c>
      <c r="AU1848" s="232" t="s">
        <v>87</v>
      </c>
      <c r="AV1848" s="15" t="s">
        <v>84</v>
      </c>
      <c r="AW1848" s="15" t="s">
        <v>37</v>
      </c>
      <c r="AX1848" s="15" t="s">
        <v>76</v>
      </c>
      <c r="AY1848" s="232" t="s">
        <v>324</v>
      </c>
    </row>
    <row r="1849" spans="1:65" s="15" customFormat="1" ht="11.25">
      <c r="B1849" s="223"/>
      <c r="C1849" s="224"/>
      <c r="D1849" s="195" t="s">
        <v>336</v>
      </c>
      <c r="E1849" s="225" t="s">
        <v>19</v>
      </c>
      <c r="F1849" s="226" t="s">
        <v>3742</v>
      </c>
      <c r="G1849" s="224"/>
      <c r="H1849" s="225" t="s">
        <v>19</v>
      </c>
      <c r="I1849" s="227"/>
      <c r="J1849" s="224"/>
      <c r="K1849" s="224"/>
      <c r="L1849" s="228"/>
      <c r="M1849" s="229"/>
      <c r="N1849" s="230"/>
      <c r="O1849" s="230"/>
      <c r="P1849" s="230"/>
      <c r="Q1849" s="230"/>
      <c r="R1849" s="230"/>
      <c r="S1849" s="230"/>
      <c r="T1849" s="231"/>
      <c r="AT1849" s="232" t="s">
        <v>336</v>
      </c>
      <c r="AU1849" s="232" t="s">
        <v>87</v>
      </c>
      <c r="AV1849" s="15" t="s">
        <v>84</v>
      </c>
      <c r="AW1849" s="15" t="s">
        <v>37</v>
      </c>
      <c r="AX1849" s="15" t="s">
        <v>76</v>
      </c>
      <c r="AY1849" s="232" t="s">
        <v>324</v>
      </c>
    </row>
    <row r="1850" spans="1:65" s="13" customFormat="1" ht="11.25">
      <c r="B1850" s="201"/>
      <c r="C1850" s="202"/>
      <c r="D1850" s="195" t="s">
        <v>336</v>
      </c>
      <c r="E1850" s="203" t="s">
        <v>19</v>
      </c>
      <c r="F1850" s="204" t="s">
        <v>3743</v>
      </c>
      <c r="G1850" s="202"/>
      <c r="H1850" s="205">
        <v>64.512</v>
      </c>
      <c r="I1850" s="206"/>
      <c r="J1850" s="202"/>
      <c r="K1850" s="202"/>
      <c r="L1850" s="207"/>
      <c r="M1850" s="208"/>
      <c r="N1850" s="209"/>
      <c r="O1850" s="209"/>
      <c r="P1850" s="209"/>
      <c r="Q1850" s="209"/>
      <c r="R1850" s="209"/>
      <c r="S1850" s="209"/>
      <c r="T1850" s="210"/>
      <c r="AT1850" s="211" t="s">
        <v>336</v>
      </c>
      <c r="AU1850" s="211" t="s">
        <v>87</v>
      </c>
      <c r="AV1850" s="13" t="s">
        <v>87</v>
      </c>
      <c r="AW1850" s="13" t="s">
        <v>37</v>
      </c>
      <c r="AX1850" s="13" t="s">
        <v>76</v>
      </c>
      <c r="AY1850" s="211" t="s">
        <v>324</v>
      </c>
    </row>
    <row r="1851" spans="1:65" s="15" customFormat="1" ht="11.25">
      <c r="B1851" s="223"/>
      <c r="C1851" s="224"/>
      <c r="D1851" s="195" t="s">
        <v>336</v>
      </c>
      <c r="E1851" s="225" t="s">
        <v>19</v>
      </c>
      <c r="F1851" s="226" t="s">
        <v>3744</v>
      </c>
      <c r="G1851" s="224"/>
      <c r="H1851" s="225" t="s">
        <v>19</v>
      </c>
      <c r="I1851" s="227"/>
      <c r="J1851" s="224"/>
      <c r="K1851" s="224"/>
      <c r="L1851" s="228"/>
      <c r="M1851" s="229"/>
      <c r="N1851" s="230"/>
      <c r="O1851" s="230"/>
      <c r="P1851" s="230"/>
      <c r="Q1851" s="230"/>
      <c r="R1851" s="230"/>
      <c r="S1851" s="230"/>
      <c r="T1851" s="231"/>
      <c r="AT1851" s="232" t="s">
        <v>336</v>
      </c>
      <c r="AU1851" s="232" t="s">
        <v>87</v>
      </c>
      <c r="AV1851" s="15" t="s">
        <v>84</v>
      </c>
      <c r="AW1851" s="15" t="s">
        <v>37</v>
      </c>
      <c r="AX1851" s="15" t="s">
        <v>76</v>
      </c>
      <c r="AY1851" s="232" t="s">
        <v>324</v>
      </c>
    </row>
    <row r="1852" spans="1:65" s="13" customFormat="1" ht="11.25">
      <c r="B1852" s="201"/>
      <c r="C1852" s="202"/>
      <c r="D1852" s="195" t="s">
        <v>336</v>
      </c>
      <c r="E1852" s="203" t="s">
        <v>19</v>
      </c>
      <c r="F1852" s="204" t="s">
        <v>3745</v>
      </c>
      <c r="G1852" s="202"/>
      <c r="H1852" s="205">
        <v>5.4</v>
      </c>
      <c r="I1852" s="206"/>
      <c r="J1852" s="202"/>
      <c r="K1852" s="202"/>
      <c r="L1852" s="207"/>
      <c r="M1852" s="208"/>
      <c r="N1852" s="209"/>
      <c r="O1852" s="209"/>
      <c r="P1852" s="209"/>
      <c r="Q1852" s="209"/>
      <c r="R1852" s="209"/>
      <c r="S1852" s="209"/>
      <c r="T1852" s="210"/>
      <c r="AT1852" s="211" t="s">
        <v>336</v>
      </c>
      <c r="AU1852" s="211" t="s">
        <v>87</v>
      </c>
      <c r="AV1852" s="13" t="s">
        <v>87</v>
      </c>
      <c r="AW1852" s="13" t="s">
        <v>37</v>
      </c>
      <c r="AX1852" s="13" t="s">
        <v>76</v>
      </c>
      <c r="AY1852" s="211" t="s">
        <v>324</v>
      </c>
    </row>
    <row r="1853" spans="1:65" s="15" customFormat="1" ht="11.25">
      <c r="B1853" s="223"/>
      <c r="C1853" s="224"/>
      <c r="D1853" s="195" t="s">
        <v>336</v>
      </c>
      <c r="E1853" s="225" t="s">
        <v>19</v>
      </c>
      <c r="F1853" s="226" t="s">
        <v>3746</v>
      </c>
      <c r="G1853" s="224"/>
      <c r="H1853" s="225" t="s">
        <v>19</v>
      </c>
      <c r="I1853" s="227"/>
      <c r="J1853" s="224"/>
      <c r="K1853" s="224"/>
      <c r="L1853" s="228"/>
      <c r="M1853" s="229"/>
      <c r="N1853" s="230"/>
      <c r="O1853" s="230"/>
      <c r="P1853" s="230"/>
      <c r="Q1853" s="230"/>
      <c r="R1853" s="230"/>
      <c r="S1853" s="230"/>
      <c r="T1853" s="231"/>
      <c r="AT1853" s="232" t="s">
        <v>336</v>
      </c>
      <c r="AU1853" s="232" t="s">
        <v>87</v>
      </c>
      <c r="AV1853" s="15" t="s">
        <v>84</v>
      </c>
      <c r="AW1853" s="15" t="s">
        <v>37</v>
      </c>
      <c r="AX1853" s="15" t="s">
        <v>76</v>
      </c>
      <c r="AY1853" s="232" t="s">
        <v>324</v>
      </c>
    </row>
    <row r="1854" spans="1:65" s="13" customFormat="1" ht="11.25">
      <c r="B1854" s="201"/>
      <c r="C1854" s="202"/>
      <c r="D1854" s="195" t="s">
        <v>336</v>
      </c>
      <c r="E1854" s="203" t="s">
        <v>19</v>
      </c>
      <c r="F1854" s="204" t="s">
        <v>3747</v>
      </c>
      <c r="G1854" s="202"/>
      <c r="H1854" s="205">
        <v>11.88</v>
      </c>
      <c r="I1854" s="206"/>
      <c r="J1854" s="202"/>
      <c r="K1854" s="202"/>
      <c r="L1854" s="207"/>
      <c r="M1854" s="208"/>
      <c r="N1854" s="209"/>
      <c r="O1854" s="209"/>
      <c r="P1854" s="209"/>
      <c r="Q1854" s="209"/>
      <c r="R1854" s="209"/>
      <c r="S1854" s="209"/>
      <c r="T1854" s="210"/>
      <c r="AT1854" s="211" t="s">
        <v>336</v>
      </c>
      <c r="AU1854" s="211" t="s">
        <v>87</v>
      </c>
      <c r="AV1854" s="13" t="s">
        <v>87</v>
      </c>
      <c r="AW1854" s="13" t="s">
        <v>37</v>
      </c>
      <c r="AX1854" s="13" t="s">
        <v>76</v>
      </c>
      <c r="AY1854" s="211" t="s">
        <v>324</v>
      </c>
    </row>
    <row r="1855" spans="1:65" s="15" customFormat="1" ht="11.25">
      <c r="B1855" s="223"/>
      <c r="C1855" s="224"/>
      <c r="D1855" s="195" t="s">
        <v>336</v>
      </c>
      <c r="E1855" s="225" t="s">
        <v>19</v>
      </c>
      <c r="F1855" s="226" t="s">
        <v>3748</v>
      </c>
      <c r="G1855" s="224"/>
      <c r="H1855" s="225" t="s">
        <v>19</v>
      </c>
      <c r="I1855" s="227"/>
      <c r="J1855" s="224"/>
      <c r="K1855" s="224"/>
      <c r="L1855" s="228"/>
      <c r="M1855" s="229"/>
      <c r="N1855" s="230"/>
      <c r="O1855" s="230"/>
      <c r="P1855" s="230"/>
      <c r="Q1855" s="230"/>
      <c r="R1855" s="230"/>
      <c r="S1855" s="230"/>
      <c r="T1855" s="231"/>
      <c r="AT1855" s="232" t="s">
        <v>336</v>
      </c>
      <c r="AU1855" s="232" t="s">
        <v>87</v>
      </c>
      <c r="AV1855" s="15" t="s">
        <v>84</v>
      </c>
      <c r="AW1855" s="15" t="s">
        <v>37</v>
      </c>
      <c r="AX1855" s="15" t="s">
        <v>76</v>
      </c>
      <c r="AY1855" s="232" t="s">
        <v>324</v>
      </c>
    </row>
    <row r="1856" spans="1:65" s="13" customFormat="1" ht="11.25">
      <c r="B1856" s="201"/>
      <c r="C1856" s="202"/>
      <c r="D1856" s="195" t="s">
        <v>336</v>
      </c>
      <c r="E1856" s="203" t="s">
        <v>19</v>
      </c>
      <c r="F1856" s="204" t="s">
        <v>3749</v>
      </c>
      <c r="G1856" s="202"/>
      <c r="H1856" s="205">
        <v>4.1399999999999997</v>
      </c>
      <c r="I1856" s="206"/>
      <c r="J1856" s="202"/>
      <c r="K1856" s="202"/>
      <c r="L1856" s="207"/>
      <c r="M1856" s="208"/>
      <c r="N1856" s="209"/>
      <c r="O1856" s="209"/>
      <c r="P1856" s="209"/>
      <c r="Q1856" s="209"/>
      <c r="R1856" s="209"/>
      <c r="S1856" s="209"/>
      <c r="T1856" s="210"/>
      <c r="AT1856" s="211" t="s">
        <v>336</v>
      </c>
      <c r="AU1856" s="211" t="s">
        <v>87</v>
      </c>
      <c r="AV1856" s="13" t="s">
        <v>87</v>
      </c>
      <c r="AW1856" s="13" t="s">
        <v>37</v>
      </c>
      <c r="AX1856" s="13" t="s">
        <v>76</v>
      </c>
      <c r="AY1856" s="211" t="s">
        <v>324</v>
      </c>
    </row>
    <row r="1857" spans="1:65" s="14" customFormat="1" ht="11.25">
      <c r="B1857" s="212"/>
      <c r="C1857" s="213"/>
      <c r="D1857" s="195" t="s">
        <v>336</v>
      </c>
      <c r="E1857" s="214" t="s">
        <v>19</v>
      </c>
      <c r="F1857" s="215" t="s">
        <v>349</v>
      </c>
      <c r="G1857" s="213"/>
      <c r="H1857" s="216">
        <v>85.932000000000002</v>
      </c>
      <c r="I1857" s="217"/>
      <c r="J1857" s="213"/>
      <c r="K1857" s="213"/>
      <c r="L1857" s="218"/>
      <c r="M1857" s="219"/>
      <c r="N1857" s="220"/>
      <c r="O1857" s="220"/>
      <c r="P1857" s="220"/>
      <c r="Q1857" s="220"/>
      <c r="R1857" s="220"/>
      <c r="S1857" s="220"/>
      <c r="T1857" s="221"/>
      <c r="AT1857" s="222" t="s">
        <v>336</v>
      </c>
      <c r="AU1857" s="222" t="s">
        <v>87</v>
      </c>
      <c r="AV1857" s="14" t="s">
        <v>330</v>
      </c>
      <c r="AW1857" s="14" t="s">
        <v>37</v>
      </c>
      <c r="AX1857" s="14" t="s">
        <v>84</v>
      </c>
      <c r="AY1857" s="222" t="s">
        <v>324</v>
      </c>
    </row>
    <row r="1858" spans="1:65" s="2" customFormat="1" ht="24.2" customHeight="1">
      <c r="A1858" s="36"/>
      <c r="B1858" s="37"/>
      <c r="C1858" s="182" t="s">
        <v>852</v>
      </c>
      <c r="D1858" s="182" t="s">
        <v>326</v>
      </c>
      <c r="E1858" s="183" t="s">
        <v>3750</v>
      </c>
      <c r="F1858" s="184" t="s">
        <v>3751</v>
      </c>
      <c r="G1858" s="185" t="s">
        <v>1530</v>
      </c>
      <c r="H1858" s="186">
        <v>1</v>
      </c>
      <c r="I1858" s="187"/>
      <c r="J1858" s="188">
        <f>ROUND(I1858*H1858,2)</f>
        <v>0</v>
      </c>
      <c r="K1858" s="184" t="s">
        <v>19</v>
      </c>
      <c r="L1858" s="41"/>
      <c r="M1858" s="189" t="s">
        <v>19</v>
      </c>
      <c r="N1858" s="190" t="s">
        <v>47</v>
      </c>
      <c r="O1858" s="66"/>
      <c r="P1858" s="191">
        <f>O1858*H1858</f>
        <v>0</v>
      </c>
      <c r="Q1858" s="191">
        <v>0</v>
      </c>
      <c r="R1858" s="191">
        <f>Q1858*H1858</f>
        <v>0</v>
      </c>
      <c r="S1858" s="191">
        <v>0</v>
      </c>
      <c r="T1858" s="192">
        <f>S1858*H1858</f>
        <v>0</v>
      </c>
      <c r="U1858" s="36"/>
      <c r="V1858" s="36"/>
      <c r="W1858" s="36"/>
      <c r="X1858" s="36"/>
      <c r="Y1858" s="36"/>
      <c r="Z1858" s="36"/>
      <c r="AA1858" s="36"/>
      <c r="AB1858" s="36"/>
      <c r="AC1858" s="36"/>
      <c r="AD1858" s="36"/>
      <c r="AE1858" s="36"/>
      <c r="AR1858" s="193" t="s">
        <v>330</v>
      </c>
      <c r="AT1858" s="193" t="s">
        <v>326</v>
      </c>
      <c r="AU1858" s="193" t="s">
        <v>87</v>
      </c>
      <c r="AY1858" s="19" t="s">
        <v>324</v>
      </c>
      <c r="BE1858" s="194">
        <f>IF(N1858="základní",J1858,0)</f>
        <v>0</v>
      </c>
      <c r="BF1858" s="194">
        <f>IF(N1858="snížená",J1858,0)</f>
        <v>0</v>
      </c>
      <c r="BG1858" s="194">
        <f>IF(N1858="zákl. přenesená",J1858,0)</f>
        <v>0</v>
      </c>
      <c r="BH1858" s="194">
        <f>IF(N1858="sníž. přenesená",J1858,0)</f>
        <v>0</v>
      </c>
      <c r="BI1858" s="194">
        <f>IF(N1858="nulová",J1858,0)</f>
        <v>0</v>
      </c>
      <c r="BJ1858" s="19" t="s">
        <v>84</v>
      </c>
      <c r="BK1858" s="194">
        <f>ROUND(I1858*H1858,2)</f>
        <v>0</v>
      </c>
      <c r="BL1858" s="19" t="s">
        <v>330</v>
      </c>
      <c r="BM1858" s="193" t="s">
        <v>3752</v>
      </c>
    </row>
    <row r="1859" spans="1:65" s="2" customFormat="1" ht="19.5">
      <c r="A1859" s="36"/>
      <c r="B1859" s="37"/>
      <c r="C1859" s="38"/>
      <c r="D1859" s="195" t="s">
        <v>332</v>
      </c>
      <c r="E1859" s="38"/>
      <c r="F1859" s="196" t="s">
        <v>3751</v>
      </c>
      <c r="G1859" s="38"/>
      <c r="H1859" s="38"/>
      <c r="I1859" s="197"/>
      <c r="J1859" s="38"/>
      <c r="K1859" s="38"/>
      <c r="L1859" s="41"/>
      <c r="M1859" s="198"/>
      <c r="N1859" s="199"/>
      <c r="O1859" s="66"/>
      <c r="P1859" s="66"/>
      <c r="Q1859" s="66"/>
      <c r="R1859" s="66"/>
      <c r="S1859" s="66"/>
      <c r="T1859" s="67"/>
      <c r="U1859" s="36"/>
      <c r="V1859" s="36"/>
      <c r="W1859" s="36"/>
      <c r="X1859" s="36"/>
      <c r="Y1859" s="36"/>
      <c r="Z1859" s="36"/>
      <c r="AA1859" s="36"/>
      <c r="AB1859" s="36"/>
      <c r="AC1859" s="36"/>
      <c r="AD1859" s="36"/>
      <c r="AE1859" s="36"/>
      <c r="AT1859" s="19" t="s">
        <v>332</v>
      </c>
      <c r="AU1859" s="19" t="s">
        <v>87</v>
      </c>
    </row>
    <row r="1860" spans="1:65" s="2" customFormat="1" ht="19.5">
      <c r="A1860" s="36"/>
      <c r="B1860" s="37"/>
      <c r="C1860" s="38"/>
      <c r="D1860" s="195" t="s">
        <v>727</v>
      </c>
      <c r="E1860" s="38"/>
      <c r="F1860" s="200" t="s">
        <v>3753</v>
      </c>
      <c r="G1860" s="38"/>
      <c r="H1860" s="38"/>
      <c r="I1860" s="197"/>
      <c r="J1860" s="38"/>
      <c r="K1860" s="38"/>
      <c r="L1860" s="41"/>
      <c r="M1860" s="198"/>
      <c r="N1860" s="199"/>
      <c r="O1860" s="66"/>
      <c r="P1860" s="66"/>
      <c r="Q1860" s="66"/>
      <c r="R1860" s="66"/>
      <c r="S1860" s="66"/>
      <c r="T1860" s="67"/>
      <c r="U1860" s="36"/>
      <c r="V1860" s="36"/>
      <c r="W1860" s="36"/>
      <c r="X1860" s="36"/>
      <c r="Y1860" s="36"/>
      <c r="Z1860" s="36"/>
      <c r="AA1860" s="36"/>
      <c r="AB1860" s="36"/>
      <c r="AC1860" s="36"/>
      <c r="AD1860" s="36"/>
      <c r="AE1860" s="36"/>
      <c r="AT1860" s="19" t="s">
        <v>727</v>
      </c>
      <c r="AU1860" s="19" t="s">
        <v>87</v>
      </c>
    </row>
    <row r="1861" spans="1:65" s="2" customFormat="1" ht="24.2" customHeight="1">
      <c r="A1861" s="36"/>
      <c r="B1861" s="37"/>
      <c r="C1861" s="182" t="s">
        <v>872</v>
      </c>
      <c r="D1861" s="182" t="s">
        <v>326</v>
      </c>
      <c r="E1861" s="183" t="s">
        <v>3754</v>
      </c>
      <c r="F1861" s="184" t="s">
        <v>3755</v>
      </c>
      <c r="G1861" s="185" t="s">
        <v>1530</v>
      </c>
      <c r="H1861" s="186">
        <v>1</v>
      </c>
      <c r="I1861" s="187"/>
      <c r="J1861" s="188">
        <f>ROUND(I1861*H1861,2)</f>
        <v>0</v>
      </c>
      <c r="K1861" s="184" t="s">
        <v>19</v>
      </c>
      <c r="L1861" s="41"/>
      <c r="M1861" s="189" t="s">
        <v>19</v>
      </c>
      <c r="N1861" s="190" t="s">
        <v>47</v>
      </c>
      <c r="O1861" s="66"/>
      <c r="P1861" s="191">
        <f>O1861*H1861</f>
        <v>0</v>
      </c>
      <c r="Q1861" s="191">
        <v>0</v>
      </c>
      <c r="R1861" s="191">
        <f>Q1861*H1861</f>
        <v>0</v>
      </c>
      <c r="S1861" s="191">
        <v>0</v>
      </c>
      <c r="T1861" s="192">
        <f>S1861*H1861</f>
        <v>0</v>
      </c>
      <c r="U1861" s="36"/>
      <c r="V1861" s="36"/>
      <c r="W1861" s="36"/>
      <c r="X1861" s="36"/>
      <c r="Y1861" s="36"/>
      <c r="Z1861" s="36"/>
      <c r="AA1861" s="36"/>
      <c r="AB1861" s="36"/>
      <c r="AC1861" s="36"/>
      <c r="AD1861" s="36"/>
      <c r="AE1861" s="36"/>
      <c r="AR1861" s="193" t="s">
        <v>330</v>
      </c>
      <c r="AT1861" s="193" t="s">
        <v>326</v>
      </c>
      <c r="AU1861" s="193" t="s">
        <v>87</v>
      </c>
      <c r="AY1861" s="19" t="s">
        <v>324</v>
      </c>
      <c r="BE1861" s="194">
        <f>IF(N1861="základní",J1861,0)</f>
        <v>0</v>
      </c>
      <c r="BF1861" s="194">
        <f>IF(N1861="snížená",J1861,0)</f>
        <v>0</v>
      </c>
      <c r="BG1861" s="194">
        <f>IF(N1861="zákl. přenesená",J1861,0)</f>
        <v>0</v>
      </c>
      <c r="BH1861" s="194">
        <f>IF(N1861="sníž. přenesená",J1861,0)</f>
        <v>0</v>
      </c>
      <c r="BI1861" s="194">
        <f>IF(N1861="nulová",J1861,0)</f>
        <v>0</v>
      </c>
      <c r="BJ1861" s="19" t="s">
        <v>84</v>
      </c>
      <c r="BK1861" s="194">
        <f>ROUND(I1861*H1861,2)</f>
        <v>0</v>
      </c>
      <c r="BL1861" s="19" t="s">
        <v>330</v>
      </c>
      <c r="BM1861" s="193" t="s">
        <v>3756</v>
      </c>
    </row>
    <row r="1862" spans="1:65" s="2" customFormat="1" ht="39">
      <c r="A1862" s="36"/>
      <c r="B1862" s="37"/>
      <c r="C1862" s="38"/>
      <c r="D1862" s="195" t="s">
        <v>332</v>
      </c>
      <c r="E1862" s="38"/>
      <c r="F1862" s="196" t="s">
        <v>3757</v>
      </c>
      <c r="G1862" s="38"/>
      <c r="H1862" s="38"/>
      <c r="I1862" s="197"/>
      <c r="J1862" s="38"/>
      <c r="K1862" s="38"/>
      <c r="L1862" s="41"/>
      <c r="M1862" s="198"/>
      <c r="N1862" s="199"/>
      <c r="O1862" s="66"/>
      <c r="P1862" s="66"/>
      <c r="Q1862" s="66"/>
      <c r="R1862" s="66"/>
      <c r="S1862" s="66"/>
      <c r="T1862" s="67"/>
      <c r="U1862" s="36"/>
      <c r="V1862" s="36"/>
      <c r="W1862" s="36"/>
      <c r="X1862" s="36"/>
      <c r="Y1862" s="36"/>
      <c r="Z1862" s="36"/>
      <c r="AA1862" s="36"/>
      <c r="AB1862" s="36"/>
      <c r="AC1862" s="36"/>
      <c r="AD1862" s="36"/>
      <c r="AE1862" s="36"/>
      <c r="AT1862" s="19" t="s">
        <v>332</v>
      </c>
      <c r="AU1862" s="19" t="s">
        <v>87</v>
      </c>
    </row>
    <row r="1863" spans="1:65" s="2" customFormat="1" ht="19.5">
      <c r="A1863" s="36"/>
      <c r="B1863" s="37"/>
      <c r="C1863" s="38"/>
      <c r="D1863" s="195" t="s">
        <v>727</v>
      </c>
      <c r="E1863" s="38"/>
      <c r="F1863" s="200" t="s">
        <v>3753</v>
      </c>
      <c r="G1863" s="38"/>
      <c r="H1863" s="38"/>
      <c r="I1863" s="197"/>
      <c r="J1863" s="38"/>
      <c r="K1863" s="38"/>
      <c r="L1863" s="41"/>
      <c r="M1863" s="198"/>
      <c r="N1863" s="199"/>
      <c r="O1863" s="66"/>
      <c r="P1863" s="66"/>
      <c r="Q1863" s="66"/>
      <c r="R1863" s="66"/>
      <c r="S1863" s="66"/>
      <c r="T1863" s="67"/>
      <c r="U1863" s="36"/>
      <c r="V1863" s="36"/>
      <c r="W1863" s="36"/>
      <c r="X1863" s="36"/>
      <c r="Y1863" s="36"/>
      <c r="Z1863" s="36"/>
      <c r="AA1863" s="36"/>
      <c r="AB1863" s="36"/>
      <c r="AC1863" s="36"/>
      <c r="AD1863" s="36"/>
      <c r="AE1863" s="36"/>
      <c r="AT1863" s="19" t="s">
        <v>727</v>
      </c>
      <c r="AU1863" s="19" t="s">
        <v>87</v>
      </c>
    </row>
    <row r="1864" spans="1:65" s="12" customFormat="1" ht="25.9" customHeight="1">
      <c r="B1864" s="166"/>
      <c r="C1864" s="167"/>
      <c r="D1864" s="168" t="s">
        <v>75</v>
      </c>
      <c r="E1864" s="169" t="s">
        <v>2021</v>
      </c>
      <c r="F1864" s="169" t="s">
        <v>2022</v>
      </c>
      <c r="G1864" s="167"/>
      <c r="H1864" s="167"/>
      <c r="I1864" s="170"/>
      <c r="J1864" s="171">
        <f>BK1864</f>
        <v>0</v>
      </c>
      <c r="K1864" s="167"/>
      <c r="L1864" s="172"/>
      <c r="M1864" s="173"/>
      <c r="N1864" s="174"/>
      <c r="O1864" s="174"/>
      <c r="P1864" s="175">
        <f>P1865+P1897</f>
        <v>0</v>
      </c>
      <c r="Q1864" s="174"/>
      <c r="R1864" s="175">
        <f>R1865+R1897</f>
        <v>0.50270701000000007</v>
      </c>
      <c r="S1864" s="174"/>
      <c r="T1864" s="176">
        <f>T1865+T1897</f>
        <v>0</v>
      </c>
      <c r="AR1864" s="177" t="s">
        <v>87</v>
      </c>
      <c r="AT1864" s="178" t="s">
        <v>75</v>
      </c>
      <c r="AU1864" s="178" t="s">
        <v>76</v>
      </c>
      <c r="AY1864" s="177" t="s">
        <v>324</v>
      </c>
      <c r="BK1864" s="179">
        <f>BK1865+BK1897</f>
        <v>0</v>
      </c>
    </row>
    <row r="1865" spans="1:65" s="12" customFormat="1" ht="22.9" customHeight="1">
      <c r="B1865" s="166"/>
      <c r="C1865" s="167"/>
      <c r="D1865" s="168" t="s">
        <v>75</v>
      </c>
      <c r="E1865" s="180" t="s">
        <v>2023</v>
      </c>
      <c r="F1865" s="180" t="s">
        <v>2024</v>
      </c>
      <c r="G1865" s="167"/>
      <c r="H1865" s="167"/>
      <c r="I1865" s="170"/>
      <c r="J1865" s="181">
        <f>BK1865</f>
        <v>0</v>
      </c>
      <c r="K1865" s="167"/>
      <c r="L1865" s="172"/>
      <c r="M1865" s="173"/>
      <c r="N1865" s="174"/>
      <c r="O1865" s="174"/>
      <c r="P1865" s="175">
        <f>SUM(P1866:P1896)</f>
        <v>0</v>
      </c>
      <c r="Q1865" s="174"/>
      <c r="R1865" s="175">
        <f>SUM(R1866:R1896)</f>
        <v>0.49384420000000007</v>
      </c>
      <c r="S1865" s="174"/>
      <c r="T1865" s="176">
        <f>SUM(T1866:T1896)</f>
        <v>0</v>
      </c>
      <c r="AR1865" s="177" t="s">
        <v>87</v>
      </c>
      <c r="AT1865" s="178" t="s">
        <v>75</v>
      </c>
      <c r="AU1865" s="178" t="s">
        <v>84</v>
      </c>
      <c r="AY1865" s="177" t="s">
        <v>324</v>
      </c>
      <c r="BK1865" s="179">
        <f>SUM(BK1866:BK1896)</f>
        <v>0</v>
      </c>
    </row>
    <row r="1866" spans="1:65" s="2" customFormat="1" ht="14.45" customHeight="1">
      <c r="A1866" s="36"/>
      <c r="B1866" s="37"/>
      <c r="C1866" s="182" t="s">
        <v>3758</v>
      </c>
      <c r="D1866" s="182" t="s">
        <v>326</v>
      </c>
      <c r="E1866" s="183" t="s">
        <v>2051</v>
      </c>
      <c r="F1866" s="184" t="s">
        <v>2052</v>
      </c>
      <c r="G1866" s="185" t="s">
        <v>135</v>
      </c>
      <c r="H1866" s="186">
        <v>264.43</v>
      </c>
      <c r="I1866" s="187"/>
      <c r="J1866" s="188">
        <f>ROUND(I1866*H1866,2)</f>
        <v>0</v>
      </c>
      <c r="K1866" s="184" t="s">
        <v>329</v>
      </c>
      <c r="L1866" s="41"/>
      <c r="M1866" s="189" t="s">
        <v>19</v>
      </c>
      <c r="N1866" s="190" t="s">
        <v>47</v>
      </c>
      <c r="O1866" s="66"/>
      <c r="P1866" s="191">
        <f>O1866*H1866</f>
        <v>0</v>
      </c>
      <c r="Q1866" s="191">
        <v>0</v>
      </c>
      <c r="R1866" s="191">
        <f>Q1866*H1866</f>
        <v>0</v>
      </c>
      <c r="S1866" s="191">
        <v>0</v>
      </c>
      <c r="T1866" s="192">
        <f>S1866*H1866</f>
        <v>0</v>
      </c>
      <c r="U1866" s="36"/>
      <c r="V1866" s="36"/>
      <c r="W1866" s="36"/>
      <c r="X1866" s="36"/>
      <c r="Y1866" s="36"/>
      <c r="Z1866" s="36"/>
      <c r="AA1866" s="36"/>
      <c r="AB1866" s="36"/>
      <c r="AC1866" s="36"/>
      <c r="AD1866" s="36"/>
      <c r="AE1866" s="36"/>
      <c r="AR1866" s="193" t="s">
        <v>187</v>
      </c>
      <c r="AT1866" s="193" t="s">
        <v>326</v>
      </c>
      <c r="AU1866" s="193" t="s">
        <v>87</v>
      </c>
      <c r="AY1866" s="19" t="s">
        <v>324</v>
      </c>
      <c r="BE1866" s="194">
        <f>IF(N1866="základní",J1866,0)</f>
        <v>0</v>
      </c>
      <c r="BF1866" s="194">
        <f>IF(N1866="snížená",J1866,0)</f>
        <v>0</v>
      </c>
      <c r="BG1866" s="194">
        <f>IF(N1866="zákl. přenesená",J1866,0)</f>
        <v>0</v>
      </c>
      <c r="BH1866" s="194">
        <f>IF(N1866="sníž. přenesená",J1866,0)</f>
        <v>0</v>
      </c>
      <c r="BI1866" s="194">
        <f>IF(N1866="nulová",J1866,0)</f>
        <v>0</v>
      </c>
      <c r="BJ1866" s="19" t="s">
        <v>84</v>
      </c>
      <c r="BK1866" s="194">
        <f>ROUND(I1866*H1866,2)</f>
        <v>0</v>
      </c>
      <c r="BL1866" s="19" t="s">
        <v>187</v>
      </c>
      <c r="BM1866" s="193" t="s">
        <v>3759</v>
      </c>
    </row>
    <row r="1867" spans="1:65" s="2" customFormat="1" ht="11.25">
      <c r="A1867" s="36"/>
      <c r="B1867" s="37"/>
      <c r="C1867" s="38"/>
      <c r="D1867" s="195" t="s">
        <v>332</v>
      </c>
      <c r="E1867" s="38"/>
      <c r="F1867" s="196" t="s">
        <v>2054</v>
      </c>
      <c r="G1867" s="38"/>
      <c r="H1867" s="38"/>
      <c r="I1867" s="197"/>
      <c r="J1867" s="38"/>
      <c r="K1867" s="38"/>
      <c r="L1867" s="41"/>
      <c r="M1867" s="198"/>
      <c r="N1867" s="199"/>
      <c r="O1867" s="66"/>
      <c r="P1867" s="66"/>
      <c r="Q1867" s="66"/>
      <c r="R1867" s="66"/>
      <c r="S1867" s="66"/>
      <c r="T1867" s="67"/>
      <c r="U1867" s="36"/>
      <c r="V1867" s="36"/>
      <c r="W1867" s="36"/>
      <c r="X1867" s="36"/>
      <c r="Y1867" s="36"/>
      <c r="Z1867" s="36"/>
      <c r="AA1867" s="36"/>
      <c r="AB1867" s="36"/>
      <c r="AC1867" s="36"/>
      <c r="AD1867" s="36"/>
      <c r="AE1867" s="36"/>
      <c r="AT1867" s="19" t="s">
        <v>332</v>
      </c>
      <c r="AU1867" s="19" t="s">
        <v>87</v>
      </c>
    </row>
    <row r="1868" spans="1:65" s="2" customFormat="1" ht="58.5">
      <c r="A1868" s="36"/>
      <c r="B1868" s="37"/>
      <c r="C1868" s="38"/>
      <c r="D1868" s="195" t="s">
        <v>334</v>
      </c>
      <c r="E1868" s="38"/>
      <c r="F1868" s="200" t="s">
        <v>2055</v>
      </c>
      <c r="G1868" s="38"/>
      <c r="H1868" s="38"/>
      <c r="I1868" s="197"/>
      <c r="J1868" s="38"/>
      <c r="K1868" s="38"/>
      <c r="L1868" s="41"/>
      <c r="M1868" s="198"/>
      <c r="N1868" s="199"/>
      <c r="O1868" s="66"/>
      <c r="P1868" s="66"/>
      <c r="Q1868" s="66"/>
      <c r="R1868" s="66"/>
      <c r="S1868" s="66"/>
      <c r="T1868" s="67"/>
      <c r="U1868" s="36"/>
      <c r="V1868" s="36"/>
      <c r="W1868" s="36"/>
      <c r="X1868" s="36"/>
      <c r="Y1868" s="36"/>
      <c r="Z1868" s="36"/>
      <c r="AA1868" s="36"/>
      <c r="AB1868" s="36"/>
      <c r="AC1868" s="36"/>
      <c r="AD1868" s="36"/>
      <c r="AE1868" s="36"/>
      <c r="AT1868" s="19" t="s">
        <v>334</v>
      </c>
      <c r="AU1868" s="19" t="s">
        <v>87</v>
      </c>
    </row>
    <row r="1869" spans="1:65" s="15" customFormat="1" ht="11.25">
      <c r="B1869" s="223"/>
      <c r="C1869" s="224"/>
      <c r="D1869" s="195" t="s">
        <v>336</v>
      </c>
      <c r="E1869" s="225" t="s">
        <v>19</v>
      </c>
      <c r="F1869" s="226" t="s">
        <v>2218</v>
      </c>
      <c r="G1869" s="224"/>
      <c r="H1869" s="225" t="s">
        <v>19</v>
      </c>
      <c r="I1869" s="227"/>
      <c r="J1869" s="224"/>
      <c r="K1869" s="224"/>
      <c r="L1869" s="228"/>
      <c r="M1869" s="229"/>
      <c r="N1869" s="230"/>
      <c r="O1869" s="230"/>
      <c r="P1869" s="230"/>
      <c r="Q1869" s="230"/>
      <c r="R1869" s="230"/>
      <c r="S1869" s="230"/>
      <c r="T1869" s="231"/>
      <c r="AT1869" s="232" t="s">
        <v>336</v>
      </c>
      <c r="AU1869" s="232" t="s">
        <v>87</v>
      </c>
      <c r="AV1869" s="15" t="s">
        <v>84</v>
      </c>
      <c r="AW1869" s="15" t="s">
        <v>37</v>
      </c>
      <c r="AX1869" s="15" t="s">
        <v>76</v>
      </c>
      <c r="AY1869" s="232" t="s">
        <v>324</v>
      </c>
    </row>
    <row r="1870" spans="1:65" s="13" customFormat="1" ht="11.25">
      <c r="B1870" s="201"/>
      <c r="C1870" s="202"/>
      <c r="D1870" s="195" t="s">
        <v>336</v>
      </c>
      <c r="E1870" s="203" t="s">
        <v>19</v>
      </c>
      <c r="F1870" s="204" t="s">
        <v>3760</v>
      </c>
      <c r="G1870" s="202"/>
      <c r="H1870" s="205">
        <v>259.93</v>
      </c>
      <c r="I1870" s="206"/>
      <c r="J1870" s="202"/>
      <c r="K1870" s="202"/>
      <c r="L1870" s="207"/>
      <c r="M1870" s="208"/>
      <c r="N1870" s="209"/>
      <c r="O1870" s="209"/>
      <c r="P1870" s="209"/>
      <c r="Q1870" s="209"/>
      <c r="R1870" s="209"/>
      <c r="S1870" s="209"/>
      <c r="T1870" s="210"/>
      <c r="AT1870" s="211" t="s">
        <v>336</v>
      </c>
      <c r="AU1870" s="211" t="s">
        <v>87</v>
      </c>
      <c r="AV1870" s="13" t="s">
        <v>87</v>
      </c>
      <c r="AW1870" s="13" t="s">
        <v>37</v>
      </c>
      <c r="AX1870" s="13" t="s">
        <v>76</v>
      </c>
      <c r="AY1870" s="211" t="s">
        <v>324</v>
      </c>
    </row>
    <row r="1871" spans="1:65" s="15" customFormat="1" ht="11.25">
      <c r="B1871" s="223"/>
      <c r="C1871" s="224"/>
      <c r="D1871" s="195" t="s">
        <v>336</v>
      </c>
      <c r="E1871" s="225" t="s">
        <v>19</v>
      </c>
      <c r="F1871" s="226" t="s">
        <v>3761</v>
      </c>
      <c r="G1871" s="224"/>
      <c r="H1871" s="225" t="s">
        <v>19</v>
      </c>
      <c r="I1871" s="227"/>
      <c r="J1871" s="224"/>
      <c r="K1871" s="224"/>
      <c r="L1871" s="228"/>
      <c r="M1871" s="229"/>
      <c r="N1871" s="230"/>
      <c r="O1871" s="230"/>
      <c r="P1871" s="230"/>
      <c r="Q1871" s="230"/>
      <c r="R1871" s="230"/>
      <c r="S1871" s="230"/>
      <c r="T1871" s="231"/>
      <c r="AT1871" s="232" t="s">
        <v>336</v>
      </c>
      <c r="AU1871" s="232" t="s">
        <v>87</v>
      </c>
      <c r="AV1871" s="15" t="s">
        <v>84</v>
      </c>
      <c r="AW1871" s="15" t="s">
        <v>37</v>
      </c>
      <c r="AX1871" s="15" t="s">
        <v>76</v>
      </c>
      <c r="AY1871" s="232" t="s">
        <v>324</v>
      </c>
    </row>
    <row r="1872" spans="1:65" s="13" customFormat="1" ht="11.25">
      <c r="B1872" s="201"/>
      <c r="C1872" s="202"/>
      <c r="D1872" s="195" t="s">
        <v>336</v>
      </c>
      <c r="E1872" s="203" t="s">
        <v>19</v>
      </c>
      <c r="F1872" s="204" t="s">
        <v>3762</v>
      </c>
      <c r="G1872" s="202"/>
      <c r="H1872" s="205">
        <v>4.5</v>
      </c>
      <c r="I1872" s="206"/>
      <c r="J1872" s="202"/>
      <c r="K1872" s="202"/>
      <c r="L1872" s="207"/>
      <c r="M1872" s="208"/>
      <c r="N1872" s="209"/>
      <c r="O1872" s="209"/>
      <c r="P1872" s="209"/>
      <c r="Q1872" s="209"/>
      <c r="R1872" s="209"/>
      <c r="S1872" s="209"/>
      <c r="T1872" s="210"/>
      <c r="AT1872" s="211" t="s">
        <v>336</v>
      </c>
      <c r="AU1872" s="211" t="s">
        <v>87</v>
      </c>
      <c r="AV1872" s="13" t="s">
        <v>87</v>
      </c>
      <c r="AW1872" s="13" t="s">
        <v>37</v>
      </c>
      <c r="AX1872" s="13" t="s">
        <v>76</v>
      </c>
      <c r="AY1872" s="211" t="s">
        <v>324</v>
      </c>
    </row>
    <row r="1873" spans="1:65" s="14" customFormat="1" ht="11.25">
      <c r="B1873" s="212"/>
      <c r="C1873" s="213"/>
      <c r="D1873" s="195" t="s">
        <v>336</v>
      </c>
      <c r="E1873" s="214" t="s">
        <v>2217</v>
      </c>
      <c r="F1873" s="215" t="s">
        <v>349</v>
      </c>
      <c r="G1873" s="213"/>
      <c r="H1873" s="216">
        <v>264.43</v>
      </c>
      <c r="I1873" s="217"/>
      <c r="J1873" s="213"/>
      <c r="K1873" s="213"/>
      <c r="L1873" s="218"/>
      <c r="M1873" s="219"/>
      <c r="N1873" s="220"/>
      <c r="O1873" s="220"/>
      <c r="P1873" s="220"/>
      <c r="Q1873" s="220"/>
      <c r="R1873" s="220"/>
      <c r="S1873" s="220"/>
      <c r="T1873" s="221"/>
      <c r="AT1873" s="222" t="s">
        <v>336</v>
      </c>
      <c r="AU1873" s="222" t="s">
        <v>87</v>
      </c>
      <c r="AV1873" s="14" t="s">
        <v>330</v>
      </c>
      <c r="AW1873" s="14" t="s">
        <v>37</v>
      </c>
      <c r="AX1873" s="14" t="s">
        <v>84</v>
      </c>
      <c r="AY1873" s="222" t="s">
        <v>324</v>
      </c>
    </row>
    <row r="1874" spans="1:65" s="2" customFormat="1" ht="14.45" customHeight="1">
      <c r="A1874" s="36"/>
      <c r="B1874" s="37"/>
      <c r="C1874" s="244" t="s">
        <v>3763</v>
      </c>
      <c r="D1874" s="244" t="s">
        <v>588</v>
      </c>
      <c r="E1874" s="245" t="s">
        <v>3764</v>
      </c>
      <c r="F1874" s="246" t="s">
        <v>3765</v>
      </c>
      <c r="G1874" s="247" t="s">
        <v>135</v>
      </c>
      <c r="H1874" s="248">
        <v>304.09500000000003</v>
      </c>
      <c r="I1874" s="249"/>
      <c r="J1874" s="250">
        <f>ROUND(I1874*H1874,2)</f>
        <v>0</v>
      </c>
      <c r="K1874" s="246" t="s">
        <v>329</v>
      </c>
      <c r="L1874" s="251"/>
      <c r="M1874" s="252" t="s">
        <v>19</v>
      </c>
      <c r="N1874" s="253" t="s">
        <v>47</v>
      </c>
      <c r="O1874" s="66"/>
      <c r="P1874" s="191">
        <f>O1874*H1874</f>
        <v>0</v>
      </c>
      <c r="Q1874" s="191">
        <v>1E-3</v>
      </c>
      <c r="R1874" s="191">
        <f>Q1874*H1874</f>
        <v>0.30409500000000006</v>
      </c>
      <c r="S1874" s="191">
        <v>0</v>
      </c>
      <c r="T1874" s="192">
        <f>S1874*H1874</f>
        <v>0</v>
      </c>
      <c r="U1874" s="36"/>
      <c r="V1874" s="36"/>
      <c r="W1874" s="36"/>
      <c r="X1874" s="36"/>
      <c r="Y1874" s="36"/>
      <c r="Z1874" s="36"/>
      <c r="AA1874" s="36"/>
      <c r="AB1874" s="36"/>
      <c r="AC1874" s="36"/>
      <c r="AD1874" s="36"/>
      <c r="AE1874" s="36"/>
      <c r="AR1874" s="193" t="s">
        <v>677</v>
      </c>
      <c r="AT1874" s="193" t="s">
        <v>588</v>
      </c>
      <c r="AU1874" s="193" t="s">
        <v>87</v>
      </c>
      <c r="AY1874" s="19" t="s">
        <v>324</v>
      </c>
      <c r="BE1874" s="194">
        <f>IF(N1874="základní",J1874,0)</f>
        <v>0</v>
      </c>
      <c r="BF1874" s="194">
        <f>IF(N1874="snížená",J1874,0)</f>
        <v>0</v>
      </c>
      <c r="BG1874" s="194">
        <f>IF(N1874="zákl. přenesená",J1874,0)</f>
        <v>0</v>
      </c>
      <c r="BH1874" s="194">
        <f>IF(N1874="sníž. přenesená",J1874,0)</f>
        <v>0</v>
      </c>
      <c r="BI1874" s="194">
        <f>IF(N1874="nulová",J1874,0)</f>
        <v>0</v>
      </c>
      <c r="BJ1874" s="19" t="s">
        <v>84</v>
      </c>
      <c r="BK1874" s="194">
        <f>ROUND(I1874*H1874,2)</f>
        <v>0</v>
      </c>
      <c r="BL1874" s="19" t="s">
        <v>187</v>
      </c>
      <c r="BM1874" s="193" t="s">
        <v>3766</v>
      </c>
    </row>
    <row r="1875" spans="1:65" s="2" customFormat="1" ht="11.25">
      <c r="A1875" s="36"/>
      <c r="B1875" s="37"/>
      <c r="C1875" s="38"/>
      <c r="D1875" s="195" t="s">
        <v>332</v>
      </c>
      <c r="E1875" s="38"/>
      <c r="F1875" s="196" t="s">
        <v>3765</v>
      </c>
      <c r="G1875" s="38"/>
      <c r="H1875" s="38"/>
      <c r="I1875" s="197"/>
      <c r="J1875" s="38"/>
      <c r="K1875" s="38"/>
      <c r="L1875" s="41"/>
      <c r="M1875" s="198"/>
      <c r="N1875" s="199"/>
      <c r="O1875" s="66"/>
      <c r="P1875" s="66"/>
      <c r="Q1875" s="66"/>
      <c r="R1875" s="66"/>
      <c r="S1875" s="66"/>
      <c r="T1875" s="67"/>
      <c r="U1875" s="36"/>
      <c r="V1875" s="36"/>
      <c r="W1875" s="36"/>
      <c r="X1875" s="36"/>
      <c r="Y1875" s="36"/>
      <c r="Z1875" s="36"/>
      <c r="AA1875" s="36"/>
      <c r="AB1875" s="36"/>
      <c r="AC1875" s="36"/>
      <c r="AD1875" s="36"/>
      <c r="AE1875" s="36"/>
      <c r="AT1875" s="19" t="s">
        <v>332</v>
      </c>
      <c r="AU1875" s="19" t="s">
        <v>87</v>
      </c>
    </row>
    <row r="1876" spans="1:65" s="13" customFormat="1" ht="11.25">
      <c r="B1876" s="201"/>
      <c r="C1876" s="202"/>
      <c r="D1876" s="195" t="s">
        <v>336</v>
      </c>
      <c r="E1876" s="203" t="s">
        <v>19</v>
      </c>
      <c r="F1876" s="204" t="s">
        <v>3767</v>
      </c>
      <c r="G1876" s="202"/>
      <c r="H1876" s="205">
        <v>304.09500000000003</v>
      </c>
      <c r="I1876" s="206"/>
      <c r="J1876" s="202"/>
      <c r="K1876" s="202"/>
      <c r="L1876" s="207"/>
      <c r="M1876" s="208"/>
      <c r="N1876" s="209"/>
      <c r="O1876" s="209"/>
      <c r="P1876" s="209"/>
      <c r="Q1876" s="209"/>
      <c r="R1876" s="209"/>
      <c r="S1876" s="209"/>
      <c r="T1876" s="210"/>
      <c r="AT1876" s="211" t="s">
        <v>336</v>
      </c>
      <c r="AU1876" s="211" t="s">
        <v>87</v>
      </c>
      <c r="AV1876" s="13" t="s">
        <v>87</v>
      </c>
      <c r="AW1876" s="13" t="s">
        <v>37</v>
      </c>
      <c r="AX1876" s="13" t="s">
        <v>84</v>
      </c>
      <c r="AY1876" s="211" t="s">
        <v>324</v>
      </c>
    </row>
    <row r="1877" spans="1:65" s="2" customFormat="1" ht="14.45" customHeight="1">
      <c r="A1877" s="36"/>
      <c r="B1877" s="37"/>
      <c r="C1877" s="182" t="s">
        <v>3768</v>
      </c>
      <c r="D1877" s="182" t="s">
        <v>326</v>
      </c>
      <c r="E1877" s="183" t="s">
        <v>3769</v>
      </c>
      <c r="F1877" s="184" t="s">
        <v>3770</v>
      </c>
      <c r="G1877" s="185" t="s">
        <v>135</v>
      </c>
      <c r="H1877" s="186">
        <v>259.93</v>
      </c>
      <c r="I1877" s="187"/>
      <c r="J1877" s="188">
        <f>ROUND(I1877*H1877,2)</f>
        <v>0</v>
      </c>
      <c r="K1877" s="184" t="s">
        <v>329</v>
      </c>
      <c r="L1877" s="41"/>
      <c r="M1877" s="189" t="s">
        <v>19</v>
      </c>
      <c r="N1877" s="190" t="s">
        <v>47</v>
      </c>
      <c r="O1877" s="66"/>
      <c r="P1877" s="191">
        <f>O1877*H1877</f>
        <v>0</v>
      </c>
      <c r="Q1877" s="191">
        <v>4.0000000000000003E-5</v>
      </c>
      <c r="R1877" s="191">
        <f>Q1877*H1877</f>
        <v>1.0397200000000001E-2</v>
      </c>
      <c r="S1877" s="191">
        <v>0</v>
      </c>
      <c r="T1877" s="192">
        <f>S1877*H1877</f>
        <v>0</v>
      </c>
      <c r="U1877" s="36"/>
      <c r="V1877" s="36"/>
      <c r="W1877" s="36"/>
      <c r="X1877" s="36"/>
      <c r="Y1877" s="36"/>
      <c r="Z1877" s="36"/>
      <c r="AA1877" s="36"/>
      <c r="AB1877" s="36"/>
      <c r="AC1877" s="36"/>
      <c r="AD1877" s="36"/>
      <c r="AE1877" s="36"/>
      <c r="AR1877" s="193" t="s">
        <v>330</v>
      </c>
      <c r="AT1877" s="193" t="s">
        <v>326</v>
      </c>
      <c r="AU1877" s="193" t="s">
        <v>87</v>
      </c>
      <c r="AY1877" s="19" t="s">
        <v>324</v>
      </c>
      <c r="BE1877" s="194">
        <f>IF(N1877="základní",J1877,0)</f>
        <v>0</v>
      </c>
      <c r="BF1877" s="194">
        <f>IF(N1877="snížená",J1877,0)</f>
        <v>0</v>
      </c>
      <c r="BG1877" s="194">
        <f>IF(N1877="zákl. přenesená",J1877,0)</f>
        <v>0</v>
      </c>
      <c r="BH1877" s="194">
        <f>IF(N1877="sníž. přenesená",J1877,0)</f>
        <v>0</v>
      </c>
      <c r="BI1877" s="194">
        <f>IF(N1877="nulová",J1877,0)</f>
        <v>0</v>
      </c>
      <c r="BJ1877" s="19" t="s">
        <v>84</v>
      </c>
      <c r="BK1877" s="194">
        <f>ROUND(I1877*H1877,2)</f>
        <v>0</v>
      </c>
      <c r="BL1877" s="19" t="s">
        <v>330</v>
      </c>
      <c r="BM1877" s="193" t="s">
        <v>3771</v>
      </c>
    </row>
    <row r="1878" spans="1:65" s="2" customFormat="1" ht="11.25">
      <c r="A1878" s="36"/>
      <c r="B1878" s="37"/>
      <c r="C1878" s="38"/>
      <c r="D1878" s="195" t="s">
        <v>332</v>
      </c>
      <c r="E1878" s="38"/>
      <c r="F1878" s="196" t="s">
        <v>3772</v>
      </c>
      <c r="G1878" s="38"/>
      <c r="H1878" s="38"/>
      <c r="I1878" s="197"/>
      <c r="J1878" s="38"/>
      <c r="K1878" s="38"/>
      <c r="L1878" s="41"/>
      <c r="M1878" s="198"/>
      <c r="N1878" s="199"/>
      <c r="O1878" s="66"/>
      <c r="P1878" s="66"/>
      <c r="Q1878" s="66"/>
      <c r="R1878" s="66"/>
      <c r="S1878" s="66"/>
      <c r="T1878" s="67"/>
      <c r="U1878" s="36"/>
      <c r="V1878" s="36"/>
      <c r="W1878" s="36"/>
      <c r="X1878" s="36"/>
      <c r="Y1878" s="36"/>
      <c r="Z1878" s="36"/>
      <c r="AA1878" s="36"/>
      <c r="AB1878" s="36"/>
      <c r="AC1878" s="36"/>
      <c r="AD1878" s="36"/>
      <c r="AE1878" s="36"/>
      <c r="AT1878" s="19" t="s">
        <v>332</v>
      </c>
      <c r="AU1878" s="19" t="s">
        <v>87</v>
      </c>
    </row>
    <row r="1879" spans="1:65" s="2" customFormat="1" ht="58.5">
      <c r="A1879" s="36"/>
      <c r="B1879" s="37"/>
      <c r="C1879" s="38"/>
      <c r="D1879" s="195" t="s">
        <v>334</v>
      </c>
      <c r="E1879" s="38"/>
      <c r="F1879" s="200" t="s">
        <v>2055</v>
      </c>
      <c r="G1879" s="38"/>
      <c r="H1879" s="38"/>
      <c r="I1879" s="197"/>
      <c r="J1879" s="38"/>
      <c r="K1879" s="38"/>
      <c r="L1879" s="41"/>
      <c r="M1879" s="198"/>
      <c r="N1879" s="199"/>
      <c r="O1879" s="66"/>
      <c r="P1879" s="66"/>
      <c r="Q1879" s="66"/>
      <c r="R1879" s="66"/>
      <c r="S1879" s="66"/>
      <c r="T1879" s="67"/>
      <c r="U1879" s="36"/>
      <c r="V1879" s="36"/>
      <c r="W1879" s="36"/>
      <c r="X1879" s="36"/>
      <c r="Y1879" s="36"/>
      <c r="Z1879" s="36"/>
      <c r="AA1879" s="36"/>
      <c r="AB1879" s="36"/>
      <c r="AC1879" s="36"/>
      <c r="AD1879" s="36"/>
      <c r="AE1879" s="36"/>
      <c r="AT1879" s="19" t="s">
        <v>334</v>
      </c>
      <c r="AU1879" s="19" t="s">
        <v>87</v>
      </c>
    </row>
    <row r="1880" spans="1:65" s="2" customFormat="1" ht="126.75">
      <c r="A1880" s="36"/>
      <c r="B1880" s="37"/>
      <c r="C1880" s="38"/>
      <c r="D1880" s="195" t="s">
        <v>727</v>
      </c>
      <c r="E1880" s="38"/>
      <c r="F1880" s="200" t="s">
        <v>3773</v>
      </c>
      <c r="G1880" s="38"/>
      <c r="H1880" s="38"/>
      <c r="I1880" s="197"/>
      <c r="J1880" s="38"/>
      <c r="K1880" s="38"/>
      <c r="L1880" s="41"/>
      <c r="M1880" s="198"/>
      <c r="N1880" s="199"/>
      <c r="O1880" s="66"/>
      <c r="P1880" s="66"/>
      <c r="Q1880" s="66"/>
      <c r="R1880" s="66"/>
      <c r="S1880" s="66"/>
      <c r="T1880" s="67"/>
      <c r="U1880" s="36"/>
      <c r="V1880" s="36"/>
      <c r="W1880" s="36"/>
      <c r="X1880" s="36"/>
      <c r="Y1880" s="36"/>
      <c r="Z1880" s="36"/>
      <c r="AA1880" s="36"/>
      <c r="AB1880" s="36"/>
      <c r="AC1880" s="36"/>
      <c r="AD1880" s="36"/>
      <c r="AE1880" s="36"/>
      <c r="AT1880" s="19" t="s">
        <v>727</v>
      </c>
      <c r="AU1880" s="19" t="s">
        <v>87</v>
      </c>
    </row>
    <row r="1881" spans="1:65" s="15" customFormat="1" ht="11.25">
      <c r="B1881" s="223"/>
      <c r="C1881" s="224"/>
      <c r="D1881" s="195" t="s">
        <v>336</v>
      </c>
      <c r="E1881" s="225" t="s">
        <v>19</v>
      </c>
      <c r="F1881" s="226" t="s">
        <v>3774</v>
      </c>
      <c r="G1881" s="224"/>
      <c r="H1881" s="225" t="s">
        <v>19</v>
      </c>
      <c r="I1881" s="227"/>
      <c r="J1881" s="224"/>
      <c r="K1881" s="224"/>
      <c r="L1881" s="228"/>
      <c r="M1881" s="229"/>
      <c r="N1881" s="230"/>
      <c r="O1881" s="230"/>
      <c r="P1881" s="230"/>
      <c r="Q1881" s="230"/>
      <c r="R1881" s="230"/>
      <c r="S1881" s="230"/>
      <c r="T1881" s="231"/>
      <c r="AT1881" s="232" t="s">
        <v>336</v>
      </c>
      <c r="AU1881" s="232" t="s">
        <v>87</v>
      </c>
      <c r="AV1881" s="15" t="s">
        <v>84</v>
      </c>
      <c r="AW1881" s="15" t="s">
        <v>37</v>
      </c>
      <c r="AX1881" s="15" t="s">
        <v>76</v>
      </c>
      <c r="AY1881" s="232" t="s">
        <v>324</v>
      </c>
    </row>
    <row r="1882" spans="1:65" s="13" customFormat="1" ht="11.25">
      <c r="B1882" s="201"/>
      <c r="C1882" s="202"/>
      <c r="D1882" s="195" t="s">
        <v>336</v>
      </c>
      <c r="E1882" s="203" t="s">
        <v>19</v>
      </c>
      <c r="F1882" s="204" t="s">
        <v>3775</v>
      </c>
      <c r="G1882" s="202"/>
      <c r="H1882" s="205">
        <v>15.18</v>
      </c>
      <c r="I1882" s="206"/>
      <c r="J1882" s="202"/>
      <c r="K1882" s="202"/>
      <c r="L1882" s="207"/>
      <c r="M1882" s="208"/>
      <c r="N1882" s="209"/>
      <c r="O1882" s="209"/>
      <c r="P1882" s="209"/>
      <c r="Q1882" s="209"/>
      <c r="R1882" s="209"/>
      <c r="S1882" s="209"/>
      <c r="T1882" s="210"/>
      <c r="AT1882" s="211" t="s">
        <v>336</v>
      </c>
      <c r="AU1882" s="211" t="s">
        <v>87</v>
      </c>
      <c r="AV1882" s="13" t="s">
        <v>87</v>
      </c>
      <c r="AW1882" s="13" t="s">
        <v>37</v>
      </c>
      <c r="AX1882" s="13" t="s">
        <v>76</v>
      </c>
      <c r="AY1882" s="211" t="s">
        <v>324</v>
      </c>
    </row>
    <row r="1883" spans="1:65" s="13" customFormat="1" ht="11.25">
      <c r="B1883" s="201"/>
      <c r="C1883" s="202"/>
      <c r="D1883" s="195" t="s">
        <v>336</v>
      </c>
      <c r="E1883" s="203" t="s">
        <v>19</v>
      </c>
      <c r="F1883" s="204" t="s">
        <v>3776</v>
      </c>
      <c r="G1883" s="202"/>
      <c r="H1883" s="205">
        <v>3.3</v>
      </c>
      <c r="I1883" s="206"/>
      <c r="J1883" s="202"/>
      <c r="K1883" s="202"/>
      <c r="L1883" s="207"/>
      <c r="M1883" s="208"/>
      <c r="N1883" s="209"/>
      <c r="O1883" s="209"/>
      <c r="P1883" s="209"/>
      <c r="Q1883" s="209"/>
      <c r="R1883" s="209"/>
      <c r="S1883" s="209"/>
      <c r="T1883" s="210"/>
      <c r="AT1883" s="211" t="s">
        <v>336</v>
      </c>
      <c r="AU1883" s="211" t="s">
        <v>87</v>
      </c>
      <c r="AV1883" s="13" t="s">
        <v>87</v>
      </c>
      <c r="AW1883" s="13" t="s">
        <v>37</v>
      </c>
      <c r="AX1883" s="13" t="s">
        <v>76</v>
      </c>
      <c r="AY1883" s="211" t="s">
        <v>324</v>
      </c>
    </row>
    <row r="1884" spans="1:65" s="13" customFormat="1" ht="11.25">
      <c r="B1884" s="201"/>
      <c r="C1884" s="202"/>
      <c r="D1884" s="195" t="s">
        <v>336</v>
      </c>
      <c r="E1884" s="203" t="s">
        <v>19</v>
      </c>
      <c r="F1884" s="204" t="s">
        <v>3777</v>
      </c>
      <c r="G1884" s="202"/>
      <c r="H1884" s="205">
        <v>53.9</v>
      </c>
      <c r="I1884" s="206"/>
      <c r="J1884" s="202"/>
      <c r="K1884" s="202"/>
      <c r="L1884" s="207"/>
      <c r="M1884" s="208"/>
      <c r="N1884" s="209"/>
      <c r="O1884" s="209"/>
      <c r="P1884" s="209"/>
      <c r="Q1884" s="209"/>
      <c r="R1884" s="209"/>
      <c r="S1884" s="209"/>
      <c r="T1884" s="210"/>
      <c r="AT1884" s="211" t="s">
        <v>336</v>
      </c>
      <c r="AU1884" s="211" t="s">
        <v>87</v>
      </c>
      <c r="AV1884" s="13" t="s">
        <v>87</v>
      </c>
      <c r="AW1884" s="13" t="s">
        <v>37</v>
      </c>
      <c r="AX1884" s="13" t="s">
        <v>76</v>
      </c>
      <c r="AY1884" s="211" t="s">
        <v>324</v>
      </c>
    </row>
    <row r="1885" spans="1:65" s="13" customFormat="1" ht="11.25">
      <c r="B1885" s="201"/>
      <c r="C1885" s="202"/>
      <c r="D1885" s="195" t="s">
        <v>336</v>
      </c>
      <c r="E1885" s="203" t="s">
        <v>19</v>
      </c>
      <c r="F1885" s="204" t="s">
        <v>3778</v>
      </c>
      <c r="G1885" s="202"/>
      <c r="H1885" s="205">
        <v>98.45</v>
      </c>
      <c r="I1885" s="206"/>
      <c r="J1885" s="202"/>
      <c r="K1885" s="202"/>
      <c r="L1885" s="207"/>
      <c r="M1885" s="208"/>
      <c r="N1885" s="209"/>
      <c r="O1885" s="209"/>
      <c r="P1885" s="209"/>
      <c r="Q1885" s="209"/>
      <c r="R1885" s="209"/>
      <c r="S1885" s="209"/>
      <c r="T1885" s="210"/>
      <c r="AT1885" s="211" t="s">
        <v>336</v>
      </c>
      <c r="AU1885" s="211" t="s">
        <v>87</v>
      </c>
      <c r="AV1885" s="13" t="s">
        <v>87</v>
      </c>
      <c r="AW1885" s="13" t="s">
        <v>37</v>
      </c>
      <c r="AX1885" s="13" t="s">
        <v>76</v>
      </c>
      <c r="AY1885" s="211" t="s">
        <v>324</v>
      </c>
    </row>
    <row r="1886" spans="1:65" s="13" customFormat="1" ht="11.25">
      <c r="B1886" s="201"/>
      <c r="C1886" s="202"/>
      <c r="D1886" s="195" t="s">
        <v>336</v>
      </c>
      <c r="E1886" s="203" t="s">
        <v>19</v>
      </c>
      <c r="F1886" s="204" t="s">
        <v>3779</v>
      </c>
      <c r="G1886" s="202"/>
      <c r="H1886" s="205">
        <v>75.900000000000006</v>
      </c>
      <c r="I1886" s="206"/>
      <c r="J1886" s="202"/>
      <c r="K1886" s="202"/>
      <c r="L1886" s="207"/>
      <c r="M1886" s="208"/>
      <c r="N1886" s="209"/>
      <c r="O1886" s="209"/>
      <c r="P1886" s="209"/>
      <c r="Q1886" s="209"/>
      <c r="R1886" s="209"/>
      <c r="S1886" s="209"/>
      <c r="T1886" s="210"/>
      <c r="AT1886" s="211" t="s">
        <v>336</v>
      </c>
      <c r="AU1886" s="211" t="s">
        <v>87</v>
      </c>
      <c r="AV1886" s="13" t="s">
        <v>87</v>
      </c>
      <c r="AW1886" s="13" t="s">
        <v>37</v>
      </c>
      <c r="AX1886" s="13" t="s">
        <v>76</v>
      </c>
      <c r="AY1886" s="211" t="s">
        <v>324</v>
      </c>
    </row>
    <row r="1887" spans="1:65" s="15" customFormat="1" ht="11.25">
      <c r="B1887" s="223"/>
      <c r="C1887" s="224"/>
      <c r="D1887" s="195" t="s">
        <v>336</v>
      </c>
      <c r="E1887" s="225" t="s">
        <v>19</v>
      </c>
      <c r="F1887" s="226" t="s">
        <v>3780</v>
      </c>
      <c r="G1887" s="224"/>
      <c r="H1887" s="225" t="s">
        <v>19</v>
      </c>
      <c r="I1887" s="227"/>
      <c r="J1887" s="224"/>
      <c r="K1887" s="224"/>
      <c r="L1887" s="228"/>
      <c r="M1887" s="229"/>
      <c r="N1887" s="230"/>
      <c r="O1887" s="230"/>
      <c r="P1887" s="230"/>
      <c r="Q1887" s="230"/>
      <c r="R1887" s="230"/>
      <c r="S1887" s="230"/>
      <c r="T1887" s="231"/>
      <c r="AT1887" s="232" t="s">
        <v>336</v>
      </c>
      <c r="AU1887" s="232" t="s">
        <v>87</v>
      </c>
      <c r="AV1887" s="15" t="s">
        <v>84</v>
      </c>
      <c r="AW1887" s="15" t="s">
        <v>37</v>
      </c>
      <c r="AX1887" s="15" t="s">
        <v>76</v>
      </c>
      <c r="AY1887" s="232" t="s">
        <v>324</v>
      </c>
    </row>
    <row r="1888" spans="1:65" s="13" customFormat="1" ht="11.25">
      <c r="B1888" s="201"/>
      <c r="C1888" s="202"/>
      <c r="D1888" s="195" t="s">
        <v>336</v>
      </c>
      <c r="E1888" s="203" t="s">
        <v>19</v>
      </c>
      <c r="F1888" s="204" t="s">
        <v>3781</v>
      </c>
      <c r="G1888" s="202"/>
      <c r="H1888" s="205">
        <v>13.2</v>
      </c>
      <c r="I1888" s="206"/>
      <c r="J1888" s="202"/>
      <c r="K1888" s="202"/>
      <c r="L1888" s="207"/>
      <c r="M1888" s="208"/>
      <c r="N1888" s="209"/>
      <c r="O1888" s="209"/>
      <c r="P1888" s="209"/>
      <c r="Q1888" s="209"/>
      <c r="R1888" s="209"/>
      <c r="S1888" s="209"/>
      <c r="T1888" s="210"/>
      <c r="AT1888" s="211" t="s">
        <v>336</v>
      </c>
      <c r="AU1888" s="211" t="s">
        <v>87</v>
      </c>
      <c r="AV1888" s="13" t="s">
        <v>87</v>
      </c>
      <c r="AW1888" s="13" t="s">
        <v>37</v>
      </c>
      <c r="AX1888" s="13" t="s">
        <v>76</v>
      </c>
      <c r="AY1888" s="211" t="s">
        <v>324</v>
      </c>
    </row>
    <row r="1889" spans="1:65" s="14" customFormat="1" ht="11.25">
      <c r="B1889" s="212"/>
      <c r="C1889" s="213"/>
      <c r="D1889" s="195" t="s">
        <v>336</v>
      </c>
      <c r="E1889" s="214" t="s">
        <v>2194</v>
      </c>
      <c r="F1889" s="215" t="s">
        <v>349</v>
      </c>
      <c r="G1889" s="213"/>
      <c r="H1889" s="216">
        <v>259.93</v>
      </c>
      <c r="I1889" s="217"/>
      <c r="J1889" s="213"/>
      <c r="K1889" s="213"/>
      <c r="L1889" s="218"/>
      <c r="M1889" s="219"/>
      <c r="N1889" s="220"/>
      <c r="O1889" s="220"/>
      <c r="P1889" s="220"/>
      <c r="Q1889" s="220"/>
      <c r="R1889" s="220"/>
      <c r="S1889" s="220"/>
      <c r="T1889" s="221"/>
      <c r="AT1889" s="222" t="s">
        <v>336</v>
      </c>
      <c r="AU1889" s="222" t="s">
        <v>87</v>
      </c>
      <c r="AV1889" s="14" t="s">
        <v>330</v>
      </c>
      <c r="AW1889" s="14" t="s">
        <v>37</v>
      </c>
      <c r="AX1889" s="14" t="s">
        <v>84</v>
      </c>
      <c r="AY1889" s="222" t="s">
        <v>324</v>
      </c>
    </row>
    <row r="1890" spans="1:65" s="2" customFormat="1" ht="14.45" customHeight="1">
      <c r="A1890" s="36"/>
      <c r="B1890" s="37"/>
      <c r="C1890" s="244" t="s">
        <v>3782</v>
      </c>
      <c r="D1890" s="244" t="s">
        <v>588</v>
      </c>
      <c r="E1890" s="245" t="s">
        <v>3783</v>
      </c>
      <c r="F1890" s="246" t="s">
        <v>3784</v>
      </c>
      <c r="G1890" s="247" t="s">
        <v>135</v>
      </c>
      <c r="H1890" s="248">
        <v>358.70400000000001</v>
      </c>
      <c r="I1890" s="249"/>
      <c r="J1890" s="250">
        <f>ROUND(I1890*H1890,2)</f>
        <v>0</v>
      </c>
      <c r="K1890" s="246" t="s">
        <v>329</v>
      </c>
      <c r="L1890" s="251"/>
      <c r="M1890" s="252" t="s">
        <v>19</v>
      </c>
      <c r="N1890" s="253" t="s">
        <v>47</v>
      </c>
      <c r="O1890" s="66"/>
      <c r="P1890" s="191">
        <f>O1890*H1890</f>
        <v>0</v>
      </c>
      <c r="Q1890" s="191">
        <v>5.0000000000000001E-4</v>
      </c>
      <c r="R1890" s="191">
        <f>Q1890*H1890</f>
        <v>0.17935200000000001</v>
      </c>
      <c r="S1890" s="191">
        <v>0</v>
      </c>
      <c r="T1890" s="192">
        <f>S1890*H1890</f>
        <v>0</v>
      </c>
      <c r="U1890" s="36"/>
      <c r="V1890" s="36"/>
      <c r="W1890" s="36"/>
      <c r="X1890" s="36"/>
      <c r="Y1890" s="36"/>
      <c r="Z1890" s="36"/>
      <c r="AA1890" s="36"/>
      <c r="AB1890" s="36"/>
      <c r="AC1890" s="36"/>
      <c r="AD1890" s="36"/>
      <c r="AE1890" s="36"/>
      <c r="AR1890" s="193" t="s">
        <v>378</v>
      </c>
      <c r="AT1890" s="193" t="s">
        <v>588</v>
      </c>
      <c r="AU1890" s="193" t="s">
        <v>87</v>
      </c>
      <c r="AY1890" s="19" t="s">
        <v>324</v>
      </c>
      <c r="BE1890" s="194">
        <f>IF(N1890="základní",J1890,0)</f>
        <v>0</v>
      </c>
      <c r="BF1890" s="194">
        <f>IF(N1890="snížená",J1890,0)</f>
        <v>0</v>
      </c>
      <c r="BG1890" s="194">
        <f>IF(N1890="zákl. přenesená",J1890,0)</f>
        <v>0</v>
      </c>
      <c r="BH1890" s="194">
        <f>IF(N1890="sníž. přenesená",J1890,0)</f>
        <v>0</v>
      </c>
      <c r="BI1890" s="194">
        <f>IF(N1890="nulová",J1890,0)</f>
        <v>0</v>
      </c>
      <c r="BJ1890" s="19" t="s">
        <v>84</v>
      </c>
      <c r="BK1890" s="194">
        <f>ROUND(I1890*H1890,2)</f>
        <v>0</v>
      </c>
      <c r="BL1890" s="19" t="s">
        <v>330</v>
      </c>
      <c r="BM1890" s="193" t="s">
        <v>3785</v>
      </c>
    </row>
    <row r="1891" spans="1:65" s="2" customFormat="1" ht="11.25">
      <c r="A1891" s="36"/>
      <c r="B1891" s="37"/>
      <c r="C1891" s="38"/>
      <c r="D1891" s="195" t="s">
        <v>332</v>
      </c>
      <c r="E1891" s="38"/>
      <c r="F1891" s="196" t="s">
        <v>3784</v>
      </c>
      <c r="G1891" s="38"/>
      <c r="H1891" s="38"/>
      <c r="I1891" s="197"/>
      <c r="J1891" s="38"/>
      <c r="K1891" s="38"/>
      <c r="L1891" s="41"/>
      <c r="M1891" s="198"/>
      <c r="N1891" s="199"/>
      <c r="O1891" s="66"/>
      <c r="P1891" s="66"/>
      <c r="Q1891" s="66"/>
      <c r="R1891" s="66"/>
      <c r="S1891" s="66"/>
      <c r="T1891" s="67"/>
      <c r="U1891" s="36"/>
      <c r="V1891" s="36"/>
      <c r="W1891" s="36"/>
      <c r="X1891" s="36"/>
      <c r="Y1891" s="36"/>
      <c r="Z1891" s="36"/>
      <c r="AA1891" s="36"/>
      <c r="AB1891" s="36"/>
      <c r="AC1891" s="36"/>
      <c r="AD1891" s="36"/>
      <c r="AE1891" s="36"/>
      <c r="AT1891" s="19" t="s">
        <v>332</v>
      </c>
      <c r="AU1891" s="19" t="s">
        <v>87</v>
      </c>
    </row>
    <row r="1892" spans="1:65" s="13" customFormat="1" ht="11.25">
      <c r="B1892" s="201"/>
      <c r="C1892" s="202"/>
      <c r="D1892" s="195" t="s">
        <v>336</v>
      </c>
      <c r="E1892" s="203" t="s">
        <v>19</v>
      </c>
      <c r="F1892" s="204" t="s">
        <v>3786</v>
      </c>
      <c r="G1892" s="202"/>
      <c r="H1892" s="205">
        <v>298.92</v>
      </c>
      <c r="I1892" s="206"/>
      <c r="J1892" s="202"/>
      <c r="K1892" s="202"/>
      <c r="L1892" s="207"/>
      <c r="M1892" s="208"/>
      <c r="N1892" s="209"/>
      <c r="O1892" s="209"/>
      <c r="P1892" s="209"/>
      <c r="Q1892" s="209"/>
      <c r="R1892" s="209"/>
      <c r="S1892" s="209"/>
      <c r="T1892" s="210"/>
      <c r="AT1892" s="211" t="s">
        <v>336</v>
      </c>
      <c r="AU1892" s="211" t="s">
        <v>87</v>
      </c>
      <c r="AV1892" s="13" t="s">
        <v>87</v>
      </c>
      <c r="AW1892" s="13" t="s">
        <v>37</v>
      </c>
      <c r="AX1892" s="13" t="s">
        <v>84</v>
      </c>
      <c r="AY1892" s="211" t="s">
        <v>324</v>
      </c>
    </row>
    <row r="1893" spans="1:65" s="13" customFormat="1" ht="11.25">
      <c r="B1893" s="201"/>
      <c r="C1893" s="202"/>
      <c r="D1893" s="195" t="s">
        <v>336</v>
      </c>
      <c r="E1893" s="202"/>
      <c r="F1893" s="204" t="s">
        <v>3787</v>
      </c>
      <c r="G1893" s="202"/>
      <c r="H1893" s="205">
        <v>358.70400000000001</v>
      </c>
      <c r="I1893" s="206"/>
      <c r="J1893" s="202"/>
      <c r="K1893" s="202"/>
      <c r="L1893" s="207"/>
      <c r="M1893" s="208"/>
      <c r="N1893" s="209"/>
      <c r="O1893" s="209"/>
      <c r="P1893" s="209"/>
      <c r="Q1893" s="209"/>
      <c r="R1893" s="209"/>
      <c r="S1893" s="209"/>
      <c r="T1893" s="210"/>
      <c r="AT1893" s="211" t="s">
        <v>336</v>
      </c>
      <c r="AU1893" s="211" t="s">
        <v>87</v>
      </c>
      <c r="AV1893" s="13" t="s">
        <v>87</v>
      </c>
      <c r="AW1893" s="13" t="s">
        <v>4</v>
      </c>
      <c r="AX1893" s="13" t="s">
        <v>84</v>
      </c>
      <c r="AY1893" s="211" t="s">
        <v>324</v>
      </c>
    </row>
    <row r="1894" spans="1:65" s="2" customFormat="1" ht="14.45" customHeight="1">
      <c r="A1894" s="36"/>
      <c r="B1894" s="37"/>
      <c r="C1894" s="182" t="s">
        <v>3788</v>
      </c>
      <c r="D1894" s="182" t="s">
        <v>326</v>
      </c>
      <c r="E1894" s="183" t="s">
        <v>2071</v>
      </c>
      <c r="F1894" s="184" t="s">
        <v>2072</v>
      </c>
      <c r="G1894" s="185" t="s">
        <v>157</v>
      </c>
      <c r="H1894" s="186">
        <v>0.30399999999999999</v>
      </c>
      <c r="I1894" s="187"/>
      <c r="J1894" s="188">
        <f>ROUND(I1894*H1894,2)</f>
        <v>0</v>
      </c>
      <c r="K1894" s="184" t="s">
        <v>329</v>
      </c>
      <c r="L1894" s="41"/>
      <c r="M1894" s="189" t="s">
        <v>19</v>
      </c>
      <c r="N1894" s="190" t="s">
        <v>47</v>
      </c>
      <c r="O1894" s="66"/>
      <c r="P1894" s="191">
        <f>O1894*H1894</f>
        <v>0</v>
      </c>
      <c r="Q1894" s="191">
        <v>0</v>
      </c>
      <c r="R1894" s="191">
        <f>Q1894*H1894</f>
        <v>0</v>
      </c>
      <c r="S1894" s="191">
        <v>0</v>
      </c>
      <c r="T1894" s="192">
        <f>S1894*H1894</f>
        <v>0</v>
      </c>
      <c r="U1894" s="36"/>
      <c r="V1894" s="36"/>
      <c r="W1894" s="36"/>
      <c r="X1894" s="36"/>
      <c r="Y1894" s="36"/>
      <c r="Z1894" s="36"/>
      <c r="AA1894" s="36"/>
      <c r="AB1894" s="36"/>
      <c r="AC1894" s="36"/>
      <c r="AD1894" s="36"/>
      <c r="AE1894" s="36"/>
      <c r="AR1894" s="193" t="s">
        <v>187</v>
      </c>
      <c r="AT1894" s="193" t="s">
        <v>326</v>
      </c>
      <c r="AU1894" s="193" t="s">
        <v>87</v>
      </c>
      <c r="AY1894" s="19" t="s">
        <v>324</v>
      </c>
      <c r="BE1894" s="194">
        <f>IF(N1894="základní",J1894,0)</f>
        <v>0</v>
      </c>
      <c r="BF1894" s="194">
        <f>IF(N1894="snížená",J1894,0)</f>
        <v>0</v>
      </c>
      <c r="BG1894" s="194">
        <f>IF(N1894="zákl. přenesená",J1894,0)</f>
        <v>0</v>
      </c>
      <c r="BH1894" s="194">
        <f>IF(N1894="sníž. přenesená",J1894,0)</f>
        <v>0</v>
      </c>
      <c r="BI1894" s="194">
        <f>IF(N1894="nulová",J1894,0)</f>
        <v>0</v>
      </c>
      <c r="BJ1894" s="19" t="s">
        <v>84</v>
      </c>
      <c r="BK1894" s="194">
        <f>ROUND(I1894*H1894,2)</f>
        <v>0</v>
      </c>
      <c r="BL1894" s="19" t="s">
        <v>187</v>
      </c>
      <c r="BM1894" s="193" t="s">
        <v>3789</v>
      </c>
    </row>
    <row r="1895" spans="1:65" s="2" customFormat="1" ht="19.5">
      <c r="A1895" s="36"/>
      <c r="B1895" s="37"/>
      <c r="C1895" s="38"/>
      <c r="D1895" s="195" t="s">
        <v>332</v>
      </c>
      <c r="E1895" s="38"/>
      <c r="F1895" s="196" t="s">
        <v>2074</v>
      </c>
      <c r="G1895" s="38"/>
      <c r="H1895" s="38"/>
      <c r="I1895" s="197"/>
      <c r="J1895" s="38"/>
      <c r="K1895" s="38"/>
      <c r="L1895" s="41"/>
      <c r="M1895" s="198"/>
      <c r="N1895" s="199"/>
      <c r="O1895" s="66"/>
      <c r="P1895" s="66"/>
      <c r="Q1895" s="66"/>
      <c r="R1895" s="66"/>
      <c r="S1895" s="66"/>
      <c r="T1895" s="67"/>
      <c r="U1895" s="36"/>
      <c r="V1895" s="36"/>
      <c r="W1895" s="36"/>
      <c r="X1895" s="36"/>
      <c r="Y1895" s="36"/>
      <c r="Z1895" s="36"/>
      <c r="AA1895" s="36"/>
      <c r="AB1895" s="36"/>
      <c r="AC1895" s="36"/>
      <c r="AD1895" s="36"/>
      <c r="AE1895" s="36"/>
      <c r="AT1895" s="19" t="s">
        <v>332</v>
      </c>
      <c r="AU1895" s="19" t="s">
        <v>87</v>
      </c>
    </row>
    <row r="1896" spans="1:65" s="2" customFormat="1" ht="78">
      <c r="A1896" s="36"/>
      <c r="B1896" s="37"/>
      <c r="C1896" s="38"/>
      <c r="D1896" s="195" t="s">
        <v>334</v>
      </c>
      <c r="E1896" s="38"/>
      <c r="F1896" s="200" t="s">
        <v>2075</v>
      </c>
      <c r="G1896" s="38"/>
      <c r="H1896" s="38"/>
      <c r="I1896" s="197"/>
      <c r="J1896" s="38"/>
      <c r="K1896" s="38"/>
      <c r="L1896" s="41"/>
      <c r="M1896" s="198"/>
      <c r="N1896" s="199"/>
      <c r="O1896" s="66"/>
      <c r="P1896" s="66"/>
      <c r="Q1896" s="66"/>
      <c r="R1896" s="66"/>
      <c r="S1896" s="66"/>
      <c r="T1896" s="67"/>
      <c r="U1896" s="36"/>
      <c r="V1896" s="36"/>
      <c r="W1896" s="36"/>
      <c r="X1896" s="36"/>
      <c r="Y1896" s="36"/>
      <c r="Z1896" s="36"/>
      <c r="AA1896" s="36"/>
      <c r="AB1896" s="36"/>
      <c r="AC1896" s="36"/>
      <c r="AD1896" s="36"/>
      <c r="AE1896" s="36"/>
      <c r="AT1896" s="19" t="s">
        <v>334</v>
      </c>
      <c r="AU1896" s="19" t="s">
        <v>87</v>
      </c>
    </row>
    <row r="1897" spans="1:65" s="12" customFormat="1" ht="22.9" customHeight="1">
      <c r="B1897" s="166"/>
      <c r="C1897" s="167"/>
      <c r="D1897" s="168" t="s">
        <v>75</v>
      </c>
      <c r="E1897" s="180" t="s">
        <v>2107</v>
      </c>
      <c r="F1897" s="180" t="s">
        <v>2108</v>
      </c>
      <c r="G1897" s="167"/>
      <c r="H1897" s="167"/>
      <c r="I1897" s="170"/>
      <c r="J1897" s="181">
        <f>BK1897</f>
        <v>0</v>
      </c>
      <c r="K1897" s="167"/>
      <c r="L1897" s="172"/>
      <c r="M1897" s="173"/>
      <c r="N1897" s="174"/>
      <c r="O1897" s="174"/>
      <c r="P1897" s="175">
        <f>SUM(P1898:P1910)</f>
        <v>0</v>
      </c>
      <c r="Q1897" s="174"/>
      <c r="R1897" s="175">
        <f>SUM(R1898:R1910)</f>
        <v>8.8628100000000005E-3</v>
      </c>
      <c r="S1897" s="174"/>
      <c r="T1897" s="176">
        <f>SUM(T1898:T1910)</f>
        <v>0</v>
      </c>
      <c r="AR1897" s="177" t="s">
        <v>87</v>
      </c>
      <c r="AT1897" s="178" t="s">
        <v>75</v>
      </c>
      <c r="AU1897" s="178" t="s">
        <v>84</v>
      </c>
      <c r="AY1897" s="177" t="s">
        <v>324</v>
      </c>
      <c r="BK1897" s="179">
        <f>SUM(BK1898:BK1910)</f>
        <v>0</v>
      </c>
    </row>
    <row r="1898" spans="1:65" s="2" customFormat="1" ht="14.45" customHeight="1">
      <c r="A1898" s="36"/>
      <c r="B1898" s="37"/>
      <c r="C1898" s="182" t="s">
        <v>3790</v>
      </c>
      <c r="D1898" s="182" t="s">
        <v>326</v>
      </c>
      <c r="E1898" s="183" t="s">
        <v>2110</v>
      </c>
      <c r="F1898" s="184" t="s">
        <v>2111</v>
      </c>
      <c r="G1898" s="185" t="s">
        <v>267</v>
      </c>
      <c r="H1898" s="186">
        <v>8.2829999999999995</v>
      </c>
      <c r="I1898" s="187"/>
      <c r="J1898" s="188">
        <f>ROUND(I1898*H1898,2)</f>
        <v>0</v>
      </c>
      <c r="K1898" s="184" t="s">
        <v>329</v>
      </c>
      <c r="L1898" s="41"/>
      <c r="M1898" s="189" t="s">
        <v>19</v>
      </c>
      <c r="N1898" s="190" t="s">
        <v>47</v>
      </c>
      <c r="O1898" s="66"/>
      <c r="P1898" s="191">
        <f>O1898*H1898</f>
        <v>0</v>
      </c>
      <c r="Q1898" s="191">
        <v>6.9999999999999994E-5</v>
      </c>
      <c r="R1898" s="191">
        <f>Q1898*H1898</f>
        <v>5.7980999999999994E-4</v>
      </c>
      <c r="S1898" s="191">
        <v>0</v>
      </c>
      <c r="T1898" s="192">
        <f>S1898*H1898</f>
        <v>0</v>
      </c>
      <c r="U1898" s="36"/>
      <c r="V1898" s="36"/>
      <c r="W1898" s="36"/>
      <c r="X1898" s="36"/>
      <c r="Y1898" s="36"/>
      <c r="Z1898" s="36"/>
      <c r="AA1898" s="36"/>
      <c r="AB1898" s="36"/>
      <c r="AC1898" s="36"/>
      <c r="AD1898" s="36"/>
      <c r="AE1898" s="36"/>
      <c r="AR1898" s="193" t="s">
        <v>187</v>
      </c>
      <c r="AT1898" s="193" t="s">
        <v>326</v>
      </c>
      <c r="AU1898" s="193" t="s">
        <v>87</v>
      </c>
      <c r="AY1898" s="19" t="s">
        <v>324</v>
      </c>
      <c r="BE1898" s="194">
        <f>IF(N1898="základní",J1898,0)</f>
        <v>0</v>
      </c>
      <c r="BF1898" s="194">
        <f>IF(N1898="snížená",J1898,0)</f>
        <v>0</v>
      </c>
      <c r="BG1898" s="194">
        <f>IF(N1898="zákl. přenesená",J1898,0)</f>
        <v>0</v>
      </c>
      <c r="BH1898" s="194">
        <f>IF(N1898="sníž. přenesená",J1898,0)</f>
        <v>0</v>
      </c>
      <c r="BI1898" s="194">
        <f>IF(N1898="nulová",J1898,0)</f>
        <v>0</v>
      </c>
      <c r="BJ1898" s="19" t="s">
        <v>84</v>
      </c>
      <c r="BK1898" s="194">
        <f>ROUND(I1898*H1898,2)</f>
        <v>0</v>
      </c>
      <c r="BL1898" s="19" t="s">
        <v>187</v>
      </c>
      <c r="BM1898" s="193" t="s">
        <v>3791</v>
      </c>
    </row>
    <row r="1899" spans="1:65" s="2" customFormat="1" ht="11.25">
      <c r="A1899" s="36"/>
      <c r="B1899" s="37"/>
      <c r="C1899" s="38"/>
      <c r="D1899" s="195" t="s">
        <v>332</v>
      </c>
      <c r="E1899" s="38"/>
      <c r="F1899" s="196" t="s">
        <v>2113</v>
      </c>
      <c r="G1899" s="38"/>
      <c r="H1899" s="38"/>
      <c r="I1899" s="197"/>
      <c r="J1899" s="38"/>
      <c r="K1899" s="38"/>
      <c r="L1899" s="41"/>
      <c r="M1899" s="198"/>
      <c r="N1899" s="199"/>
      <c r="O1899" s="66"/>
      <c r="P1899" s="66"/>
      <c r="Q1899" s="66"/>
      <c r="R1899" s="66"/>
      <c r="S1899" s="66"/>
      <c r="T1899" s="67"/>
      <c r="U1899" s="36"/>
      <c r="V1899" s="36"/>
      <c r="W1899" s="36"/>
      <c r="X1899" s="36"/>
      <c r="Y1899" s="36"/>
      <c r="Z1899" s="36"/>
      <c r="AA1899" s="36"/>
      <c r="AB1899" s="36"/>
      <c r="AC1899" s="36"/>
      <c r="AD1899" s="36"/>
      <c r="AE1899" s="36"/>
      <c r="AT1899" s="19" t="s">
        <v>332</v>
      </c>
      <c r="AU1899" s="19" t="s">
        <v>87</v>
      </c>
    </row>
    <row r="1900" spans="1:65" s="2" customFormat="1" ht="29.25">
      <c r="A1900" s="36"/>
      <c r="B1900" s="37"/>
      <c r="C1900" s="38"/>
      <c r="D1900" s="195" t="s">
        <v>334</v>
      </c>
      <c r="E1900" s="38"/>
      <c r="F1900" s="200" t="s">
        <v>2114</v>
      </c>
      <c r="G1900" s="38"/>
      <c r="H1900" s="38"/>
      <c r="I1900" s="197"/>
      <c r="J1900" s="38"/>
      <c r="K1900" s="38"/>
      <c r="L1900" s="41"/>
      <c r="M1900" s="198"/>
      <c r="N1900" s="199"/>
      <c r="O1900" s="66"/>
      <c r="P1900" s="66"/>
      <c r="Q1900" s="66"/>
      <c r="R1900" s="66"/>
      <c r="S1900" s="66"/>
      <c r="T1900" s="67"/>
      <c r="U1900" s="36"/>
      <c r="V1900" s="36"/>
      <c r="W1900" s="36"/>
      <c r="X1900" s="36"/>
      <c r="Y1900" s="36"/>
      <c r="Z1900" s="36"/>
      <c r="AA1900" s="36"/>
      <c r="AB1900" s="36"/>
      <c r="AC1900" s="36"/>
      <c r="AD1900" s="36"/>
      <c r="AE1900" s="36"/>
      <c r="AT1900" s="19" t="s">
        <v>334</v>
      </c>
      <c r="AU1900" s="19" t="s">
        <v>87</v>
      </c>
    </row>
    <row r="1901" spans="1:65" s="13" customFormat="1" ht="11.25">
      <c r="B1901" s="201"/>
      <c r="C1901" s="202"/>
      <c r="D1901" s="195" t="s">
        <v>336</v>
      </c>
      <c r="E1901" s="203" t="s">
        <v>19</v>
      </c>
      <c r="F1901" s="204" t="s">
        <v>2253</v>
      </c>
      <c r="G1901" s="202"/>
      <c r="H1901" s="205">
        <v>8.2829999999999995</v>
      </c>
      <c r="I1901" s="206"/>
      <c r="J1901" s="202"/>
      <c r="K1901" s="202"/>
      <c r="L1901" s="207"/>
      <c r="M1901" s="208"/>
      <c r="N1901" s="209"/>
      <c r="O1901" s="209"/>
      <c r="P1901" s="209"/>
      <c r="Q1901" s="209"/>
      <c r="R1901" s="209"/>
      <c r="S1901" s="209"/>
      <c r="T1901" s="210"/>
      <c r="AT1901" s="211" t="s">
        <v>336</v>
      </c>
      <c r="AU1901" s="211" t="s">
        <v>87</v>
      </c>
      <c r="AV1901" s="13" t="s">
        <v>87</v>
      </c>
      <c r="AW1901" s="13" t="s">
        <v>37</v>
      </c>
      <c r="AX1901" s="13" t="s">
        <v>84</v>
      </c>
      <c r="AY1901" s="211" t="s">
        <v>324</v>
      </c>
    </row>
    <row r="1902" spans="1:65" s="2" customFormat="1" ht="14.45" customHeight="1">
      <c r="A1902" s="36"/>
      <c r="B1902" s="37"/>
      <c r="C1902" s="244" t="s">
        <v>3792</v>
      </c>
      <c r="D1902" s="244" t="s">
        <v>588</v>
      </c>
      <c r="E1902" s="245" t="s">
        <v>2116</v>
      </c>
      <c r="F1902" s="246" t="s">
        <v>3793</v>
      </c>
      <c r="G1902" s="247" t="s">
        <v>267</v>
      </c>
      <c r="H1902" s="248">
        <v>8.2829999999999995</v>
      </c>
      <c r="I1902" s="249"/>
      <c r="J1902" s="250">
        <f>ROUND(I1902*H1902,2)</f>
        <v>0</v>
      </c>
      <c r="K1902" s="246" t="s">
        <v>19</v>
      </c>
      <c r="L1902" s="251"/>
      <c r="M1902" s="252" t="s">
        <v>19</v>
      </c>
      <c r="N1902" s="253" t="s">
        <v>47</v>
      </c>
      <c r="O1902" s="66"/>
      <c r="P1902" s="191">
        <f>O1902*H1902</f>
        <v>0</v>
      </c>
      <c r="Q1902" s="191">
        <v>1E-3</v>
      </c>
      <c r="R1902" s="191">
        <f>Q1902*H1902</f>
        <v>8.2830000000000004E-3</v>
      </c>
      <c r="S1902" s="191">
        <v>0</v>
      </c>
      <c r="T1902" s="192">
        <f>S1902*H1902</f>
        <v>0</v>
      </c>
      <c r="U1902" s="36"/>
      <c r="V1902" s="36"/>
      <c r="W1902" s="36"/>
      <c r="X1902" s="36"/>
      <c r="Y1902" s="36"/>
      <c r="Z1902" s="36"/>
      <c r="AA1902" s="36"/>
      <c r="AB1902" s="36"/>
      <c r="AC1902" s="36"/>
      <c r="AD1902" s="36"/>
      <c r="AE1902" s="36"/>
      <c r="AR1902" s="193" t="s">
        <v>677</v>
      </c>
      <c r="AT1902" s="193" t="s">
        <v>588</v>
      </c>
      <c r="AU1902" s="193" t="s">
        <v>87</v>
      </c>
      <c r="AY1902" s="19" t="s">
        <v>324</v>
      </c>
      <c r="BE1902" s="194">
        <f>IF(N1902="základní",J1902,0)</f>
        <v>0</v>
      </c>
      <c r="BF1902" s="194">
        <f>IF(N1902="snížená",J1902,0)</f>
        <v>0</v>
      </c>
      <c r="BG1902" s="194">
        <f>IF(N1902="zákl. přenesená",J1902,0)</f>
        <v>0</v>
      </c>
      <c r="BH1902" s="194">
        <f>IF(N1902="sníž. přenesená",J1902,0)</f>
        <v>0</v>
      </c>
      <c r="BI1902" s="194">
        <f>IF(N1902="nulová",J1902,0)</f>
        <v>0</v>
      </c>
      <c r="BJ1902" s="19" t="s">
        <v>84</v>
      </c>
      <c r="BK1902" s="194">
        <f>ROUND(I1902*H1902,2)</f>
        <v>0</v>
      </c>
      <c r="BL1902" s="19" t="s">
        <v>187</v>
      </c>
      <c r="BM1902" s="193" t="s">
        <v>3794</v>
      </c>
    </row>
    <row r="1903" spans="1:65" s="2" customFormat="1" ht="39">
      <c r="A1903" s="36"/>
      <c r="B1903" s="37"/>
      <c r="C1903" s="38"/>
      <c r="D1903" s="195" t="s">
        <v>332</v>
      </c>
      <c r="E1903" s="38"/>
      <c r="F1903" s="196" t="s">
        <v>2119</v>
      </c>
      <c r="G1903" s="38"/>
      <c r="H1903" s="38"/>
      <c r="I1903" s="197"/>
      <c r="J1903" s="38"/>
      <c r="K1903" s="38"/>
      <c r="L1903" s="41"/>
      <c r="M1903" s="198"/>
      <c r="N1903" s="199"/>
      <c r="O1903" s="66"/>
      <c r="P1903" s="66"/>
      <c r="Q1903" s="66"/>
      <c r="R1903" s="66"/>
      <c r="S1903" s="66"/>
      <c r="T1903" s="67"/>
      <c r="U1903" s="36"/>
      <c r="V1903" s="36"/>
      <c r="W1903" s="36"/>
      <c r="X1903" s="36"/>
      <c r="Y1903" s="36"/>
      <c r="Z1903" s="36"/>
      <c r="AA1903" s="36"/>
      <c r="AB1903" s="36"/>
      <c r="AC1903" s="36"/>
      <c r="AD1903" s="36"/>
      <c r="AE1903" s="36"/>
      <c r="AT1903" s="19" t="s">
        <v>332</v>
      </c>
      <c r="AU1903" s="19" t="s">
        <v>87</v>
      </c>
    </row>
    <row r="1904" spans="1:65" s="15" customFormat="1" ht="11.25">
      <c r="B1904" s="223"/>
      <c r="C1904" s="224"/>
      <c r="D1904" s="195" t="s">
        <v>336</v>
      </c>
      <c r="E1904" s="225" t="s">
        <v>19</v>
      </c>
      <c r="F1904" s="226" t="s">
        <v>3795</v>
      </c>
      <c r="G1904" s="224"/>
      <c r="H1904" s="225" t="s">
        <v>19</v>
      </c>
      <c r="I1904" s="227"/>
      <c r="J1904" s="224"/>
      <c r="K1904" s="224"/>
      <c r="L1904" s="228"/>
      <c r="M1904" s="229"/>
      <c r="N1904" s="230"/>
      <c r="O1904" s="230"/>
      <c r="P1904" s="230"/>
      <c r="Q1904" s="230"/>
      <c r="R1904" s="230"/>
      <c r="S1904" s="230"/>
      <c r="T1904" s="231"/>
      <c r="AT1904" s="232" t="s">
        <v>336</v>
      </c>
      <c r="AU1904" s="232" t="s">
        <v>87</v>
      </c>
      <c r="AV1904" s="15" t="s">
        <v>84</v>
      </c>
      <c r="AW1904" s="15" t="s">
        <v>37</v>
      </c>
      <c r="AX1904" s="15" t="s">
        <v>76</v>
      </c>
      <c r="AY1904" s="232" t="s">
        <v>324</v>
      </c>
    </row>
    <row r="1905" spans="1:65" s="13" customFormat="1" ht="11.25">
      <c r="B1905" s="201"/>
      <c r="C1905" s="202"/>
      <c r="D1905" s="195" t="s">
        <v>336</v>
      </c>
      <c r="E1905" s="203" t="s">
        <v>19</v>
      </c>
      <c r="F1905" s="204" t="s">
        <v>3796</v>
      </c>
      <c r="G1905" s="202"/>
      <c r="H1905" s="205">
        <v>2.355</v>
      </c>
      <c r="I1905" s="206"/>
      <c r="J1905" s="202"/>
      <c r="K1905" s="202"/>
      <c r="L1905" s="207"/>
      <c r="M1905" s="208"/>
      <c r="N1905" s="209"/>
      <c r="O1905" s="209"/>
      <c r="P1905" s="209"/>
      <c r="Q1905" s="209"/>
      <c r="R1905" s="209"/>
      <c r="S1905" s="209"/>
      <c r="T1905" s="210"/>
      <c r="AT1905" s="211" t="s">
        <v>336</v>
      </c>
      <c r="AU1905" s="211" t="s">
        <v>87</v>
      </c>
      <c r="AV1905" s="13" t="s">
        <v>87</v>
      </c>
      <c r="AW1905" s="13" t="s">
        <v>37</v>
      </c>
      <c r="AX1905" s="13" t="s">
        <v>76</v>
      </c>
      <c r="AY1905" s="211" t="s">
        <v>324</v>
      </c>
    </row>
    <row r="1906" spans="1:65" s="13" customFormat="1" ht="11.25">
      <c r="B1906" s="201"/>
      <c r="C1906" s="202"/>
      <c r="D1906" s="195" t="s">
        <v>336</v>
      </c>
      <c r="E1906" s="203" t="s">
        <v>19</v>
      </c>
      <c r="F1906" s="204" t="s">
        <v>3797</v>
      </c>
      <c r="G1906" s="202"/>
      <c r="H1906" s="205">
        <v>5.9279999999999999</v>
      </c>
      <c r="I1906" s="206"/>
      <c r="J1906" s="202"/>
      <c r="K1906" s="202"/>
      <c r="L1906" s="207"/>
      <c r="M1906" s="208"/>
      <c r="N1906" s="209"/>
      <c r="O1906" s="209"/>
      <c r="P1906" s="209"/>
      <c r="Q1906" s="209"/>
      <c r="R1906" s="209"/>
      <c r="S1906" s="209"/>
      <c r="T1906" s="210"/>
      <c r="AT1906" s="211" t="s">
        <v>336</v>
      </c>
      <c r="AU1906" s="211" t="s">
        <v>87</v>
      </c>
      <c r="AV1906" s="13" t="s">
        <v>87</v>
      </c>
      <c r="AW1906" s="13" t="s">
        <v>37</v>
      </c>
      <c r="AX1906" s="13" t="s">
        <v>76</v>
      </c>
      <c r="AY1906" s="211" t="s">
        <v>324</v>
      </c>
    </row>
    <row r="1907" spans="1:65" s="14" customFormat="1" ht="11.25">
      <c r="B1907" s="212"/>
      <c r="C1907" s="213"/>
      <c r="D1907" s="195" t="s">
        <v>336</v>
      </c>
      <c r="E1907" s="214" t="s">
        <v>2253</v>
      </c>
      <c r="F1907" s="215" t="s">
        <v>349</v>
      </c>
      <c r="G1907" s="213"/>
      <c r="H1907" s="216">
        <v>8.2829999999999995</v>
      </c>
      <c r="I1907" s="217"/>
      <c r="J1907" s="213"/>
      <c r="K1907" s="213"/>
      <c r="L1907" s="218"/>
      <c r="M1907" s="219"/>
      <c r="N1907" s="220"/>
      <c r="O1907" s="220"/>
      <c r="P1907" s="220"/>
      <c r="Q1907" s="220"/>
      <c r="R1907" s="220"/>
      <c r="S1907" s="220"/>
      <c r="T1907" s="221"/>
      <c r="AT1907" s="222" t="s">
        <v>336</v>
      </c>
      <c r="AU1907" s="222" t="s">
        <v>87</v>
      </c>
      <c r="AV1907" s="14" t="s">
        <v>330</v>
      </c>
      <c r="AW1907" s="14" t="s">
        <v>37</v>
      </c>
      <c r="AX1907" s="14" t="s">
        <v>84</v>
      </c>
      <c r="AY1907" s="222" t="s">
        <v>324</v>
      </c>
    </row>
    <row r="1908" spans="1:65" s="2" customFormat="1" ht="14.45" customHeight="1">
      <c r="A1908" s="36"/>
      <c r="B1908" s="37"/>
      <c r="C1908" s="182" t="s">
        <v>3798</v>
      </c>
      <c r="D1908" s="182" t="s">
        <v>326</v>
      </c>
      <c r="E1908" s="183" t="s">
        <v>2124</v>
      </c>
      <c r="F1908" s="184" t="s">
        <v>2125</v>
      </c>
      <c r="G1908" s="185" t="s">
        <v>157</v>
      </c>
      <c r="H1908" s="186">
        <v>8.9999999999999993E-3</v>
      </c>
      <c r="I1908" s="187"/>
      <c r="J1908" s="188">
        <f>ROUND(I1908*H1908,2)</f>
        <v>0</v>
      </c>
      <c r="K1908" s="184" t="s">
        <v>329</v>
      </c>
      <c r="L1908" s="41"/>
      <c r="M1908" s="189" t="s">
        <v>19</v>
      </c>
      <c r="N1908" s="190" t="s">
        <v>47</v>
      </c>
      <c r="O1908" s="66"/>
      <c r="P1908" s="191">
        <f>O1908*H1908</f>
        <v>0</v>
      </c>
      <c r="Q1908" s="191">
        <v>0</v>
      </c>
      <c r="R1908" s="191">
        <f>Q1908*H1908</f>
        <v>0</v>
      </c>
      <c r="S1908" s="191">
        <v>0</v>
      </c>
      <c r="T1908" s="192">
        <f>S1908*H1908</f>
        <v>0</v>
      </c>
      <c r="U1908" s="36"/>
      <c r="V1908" s="36"/>
      <c r="W1908" s="36"/>
      <c r="X1908" s="36"/>
      <c r="Y1908" s="36"/>
      <c r="Z1908" s="36"/>
      <c r="AA1908" s="36"/>
      <c r="AB1908" s="36"/>
      <c r="AC1908" s="36"/>
      <c r="AD1908" s="36"/>
      <c r="AE1908" s="36"/>
      <c r="AR1908" s="193" t="s">
        <v>187</v>
      </c>
      <c r="AT1908" s="193" t="s">
        <v>326</v>
      </c>
      <c r="AU1908" s="193" t="s">
        <v>87</v>
      </c>
      <c r="AY1908" s="19" t="s">
        <v>324</v>
      </c>
      <c r="BE1908" s="194">
        <f>IF(N1908="základní",J1908,0)</f>
        <v>0</v>
      </c>
      <c r="BF1908" s="194">
        <f>IF(N1908="snížená",J1908,0)</f>
        <v>0</v>
      </c>
      <c r="BG1908" s="194">
        <f>IF(N1908="zákl. přenesená",J1908,0)</f>
        <v>0</v>
      </c>
      <c r="BH1908" s="194">
        <f>IF(N1908="sníž. přenesená",J1908,0)</f>
        <v>0</v>
      </c>
      <c r="BI1908" s="194">
        <f>IF(N1908="nulová",J1908,0)</f>
        <v>0</v>
      </c>
      <c r="BJ1908" s="19" t="s">
        <v>84</v>
      </c>
      <c r="BK1908" s="194">
        <f>ROUND(I1908*H1908,2)</f>
        <v>0</v>
      </c>
      <c r="BL1908" s="19" t="s">
        <v>187</v>
      </c>
      <c r="BM1908" s="193" t="s">
        <v>3799</v>
      </c>
    </row>
    <row r="1909" spans="1:65" s="2" customFormat="1" ht="19.5">
      <c r="A1909" s="36"/>
      <c r="B1909" s="37"/>
      <c r="C1909" s="38"/>
      <c r="D1909" s="195" t="s">
        <v>332</v>
      </c>
      <c r="E1909" s="38"/>
      <c r="F1909" s="196" t="s">
        <v>2127</v>
      </c>
      <c r="G1909" s="38"/>
      <c r="H1909" s="38"/>
      <c r="I1909" s="197"/>
      <c r="J1909" s="38"/>
      <c r="K1909" s="38"/>
      <c r="L1909" s="41"/>
      <c r="M1909" s="198"/>
      <c r="N1909" s="199"/>
      <c r="O1909" s="66"/>
      <c r="P1909" s="66"/>
      <c r="Q1909" s="66"/>
      <c r="R1909" s="66"/>
      <c r="S1909" s="66"/>
      <c r="T1909" s="67"/>
      <c r="U1909" s="36"/>
      <c r="V1909" s="36"/>
      <c r="W1909" s="36"/>
      <c r="X1909" s="36"/>
      <c r="Y1909" s="36"/>
      <c r="Z1909" s="36"/>
      <c r="AA1909" s="36"/>
      <c r="AB1909" s="36"/>
      <c r="AC1909" s="36"/>
      <c r="AD1909" s="36"/>
      <c r="AE1909" s="36"/>
      <c r="AT1909" s="19" t="s">
        <v>332</v>
      </c>
      <c r="AU1909" s="19" t="s">
        <v>87</v>
      </c>
    </row>
    <row r="1910" spans="1:65" s="2" customFormat="1" ht="78">
      <c r="A1910" s="36"/>
      <c r="B1910" s="37"/>
      <c r="C1910" s="38"/>
      <c r="D1910" s="195" t="s">
        <v>334</v>
      </c>
      <c r="E1910" s="38"/>
      <c r="F1910" s="200" t="s">
        <v>2128</v>
      </c>
      <c r="G1910" s="38"/>
      <c r="H1910" s="38"/>
      <c r="I1910" s="197"/>
      <c r="J1910" s="38"/>
      <c r="K1910" s="38"/>
      <c r="L1910" s="41"/>
      <c r="M1910" s="198"/>
      <c r="N1910" s="199"/>
      <c r="O1910" s="66"/>
      <c r="P1910" s="66"/>
      <c r="Q1910" s="66"/>
      <c r="R1910" s="66"/>
      <c r="S1910" s="66"/>
      <c r="T1910" s="67"/>
      <c r="U1910" s="36"/>
      <c r="V1910" s="36"/>
      <c r="W1910" s="36"/>
      <c r="X1910" s="36"/>
      <c r="Y1910" s="36"/>
      <c r="Z1910" s="36"/>
      <c r="AA1910" s="36"/>
      <c r="AB1910" s="36"/>
      <c r="AC1910" s="36"/>
      <c r="AD1910" s="36"/>
      <c r="AE1910" s="36"/>
      <c r="AT1910" s="19" t="s">
        <v>334</v>
      </c>
      <c r="AU1910" s="19" t="s">
        <v>87</v>
      </c>
    </row>
    <row r="1911" spans="1:65" s="12" customFormat="1" ht="25.9" customHeight="1">
      <c r="B1911" s="166"/>
      <c r="C1911" s="167"/>
      <c r="D1911" s="168" t="s">
        <v>75</v>
      </c>
      <c r="E1911" s="169" t="s">
        <v>588</v>
      </c>
      <c r="F1911" s="169" t="s">
        <v>2129</v>
      </c>
      <c r="G1911" s="167"/>
      <c r="H1911" s="167"/>
      <c r="I1911" s="170"/>
      <c r="J1911" s="171">
        <f>BK1911</f>
        <v>0</v>
      </c>
      <c r="K1911" s="167"/>
      <c r="L1911" s="172"/>
      <c r="M1911" s="173"/>
      <c r="N1911" s="174"/>
      <c r="O1911" s="174"/>
      <c r="P1911" s="175">
        <f>P1912</f>
        <v>0</v>
      </c>
      <c r="Q1911" s="174"/>
      <c r="R1911" s="175">
        <f>R1912</f>
        <v>6.2726000000000004E-2</v>
      </c>
      <c r="S1911" s="174"/>
      <c r="T1911" s="176">
        <f>T1912</f>
        <v>0</v>
      </c>
      <c r="AR1911" s="177" t="s">
        <v>343</v>
      </c>
      <c r="AT1911" s="178" t="s">
        <v>75</v>
      </c>
      <c r="AU1911" s="178" t="s">
        <v>76</v>
      </c>
      <c r="AY1911" s="177" t="s">
        <v>324</v>
      </c>
      <c r="BK1911" s="179">
        <f>BK1912</f>
        <v>0</v>
      </c>
    </row>
    <row r="1912" spans="1:65" s="12" customFormat="1" ht="22.9" customHeight="1">
      <c r="B1912" s="166"/>
      <c r="C1912" s="167"/>
      <c r="D1912" s="168" t="s">
        <v>75</v>
      </c>
      <c r="E1912" s="180" t="s">
        <v>2130</v>
      </c>
      <c r="F1912" s="180" t="s">
        <v>2131</v>
      </c>
      <c r="G1912" s="167"/>
      <c r="H1912" s="167"/>
      <c r="I1912" s="170"/>
      <c r="J1912" s="181">
        <f>BK1912</f>
        <v>0</v>
      </c>
      <c r="K1912" s="167"/>
      <c r="L1912" s="172"/>
      <c r="M1912" s="173"/>
      <c r="N1912" s="174"/>
      <c r="O1912" s="174"/>
      <c r="P1912" s="175">
        <f>SUM(P1913:P1925)</f>
        <v>0</v>
      </c>
      <c r="Q1912" s="174"/>
      <c r="R1912" s="175">
        <f>SUM(R1913:R1925)</f>
        <v>6.2726000000000004E-2</v>
      </c>
      <c r="S1912" s="174"/>
      <c r="T1912" s="176">
        <f>SUM(T1913:T1925)</f>
        <v>0</v>
      </c>
      <c r="AR1912" s="177" t="s">
        <v>343</v>
      </c>
      <c r="AT1912" s="178" t="s">
        <v>75</v>
      </c>
      <c r="AU1912" s="178" t="s">
        <v>84</v>
      </c>
      <c r="AY1912" s="177" t="s">
        <v>324</v>
      </c>
      <c r="BK1912" s="179">
        <f>SUM(BK1913:BK1925)</f>
        <v>0</v>
      </c>
    </row>
    <row r="1913" spans="1:65" s="2" customFormat="1" ht="14.45" customHeight="1">
      <c r="A1913" s="36"/>
      <c r="B1913" s="37"/>
      <c r="C1913" s="182" t="s">
        <v>3800</v>
      </c>
      <c r="D1913" s="182" t="s">
        <v>326</v>
      </c>
      <c r="E1913" s="183" t="s">
        <v>2133</v>
      </c>
      <c r="F1913" s="184" t="s">
        <v>2134</v>
      </c>
      <c r="G1913" s="185" t="s">
        <v>186</v>
      </c>
      <c r="H1913" s="186">
        <v>62</v>
      </c>
      <c r="I1913" s="187"/>
      <c r="J1913" s="188">
        <f>ROUND(I1913*H1913,2)</f>
        <v>0</v>
      </c>
      <c r="K1913" s="184" t="s">
        <v>329</v>
      </c>
      <c r="L1913" s="41"/>
      <c r="M1913" s="189" t="s">
        <v>19</v>
      </c>
      <c r="N1913" s="190" t="s">
        <v>47</v>
      </c>
      <c r="O1913" s="66"/>
      <c r="P1913" s="191">
        <f>O1913*H1913</f>
        <v>0</v>
      </c>
      <c r="Q1913" s="191">
        <v>0</v>
      </c>
      <c r="R1913" s="191">
        <f>Q1913*H1913</f>
        <v>0</v>
      </c>
      <c r="S1913" s="191">
        <v>0</v>
      </c>
      <c r="T1913" s="192">
        <f>S1913*H1913</f>
        <v>0</v>
      </c>
      <c r="U1913" s="36"/>
      <c r="V1913" s="36"/>
      <c r="W1913" s="36"/>
      <c r="X1913" s="36"/>
      <c r="Y1913" s="36"/>
      <c r="Z1913" s="36"/>
      <c r="AA1913" s="36"/>
      <c r="AB1913" s="36"/>
      <c r="AC1913" s="36"/>
      <c r="AD1913" s="36"/>
      <c r="AE1913" s="36"/>
      <c r="AR1913" s="193" t="s">
        <v>954</v>
      </c>
      <c r="AT1913" s="193" t="s">
        <v>326</v>
      </c>
      <c r="AU1913" s="193" t="s">
        <v>87</v>
      </c>
      <c r="AY1913" s="19" t="s">
        <v>324</v>
      </c>
      <c r="BE1913" s="194">
        <f>IF(N1913="základní",J1913,0)</f>
        <v>0</v>
      </c>
      <c r="BF1913" s="194">
        <f>IF(N1913="snížená",J1913,0)</f>
        <v>0</v>
      </c>
      <c r="BG1913" s="194">
        <f>IF(N1913="zákl. přenesená",J1913,0)</f>
        <v>0</v>
      </c>
      <c r="BH1913" s="194">
        <f>IF(N1913="sníž. přenesená",J1913,0)</f>
        <v>0</v>
      </c>
      <c r="BI1913" s="194">
        <f>IF(N1913="nulová",J1913,0)</f>
        <v>0</v>
      </c>
      <c r="BJ1913" s="19" t="s">
        <v>84</v>
      </c>
      <c r="BK1913" s="194">
        <f>ROUND(I1913*H1913,2)</f>
        <v>0</v>
      </c>
      <c r="BL1913" s="19" t="s">
        <v>954</v>
      </c>
      <c r="BM1913" s="193" t="s">
        <v>3801</v>
      </c>
    </row>
    <row r="1914" spans="1:65" s="2" customFormat="1" ht="19.5">
      <c r="A1914" s="36"/>
      <c r="B1914" s="37"/>
      <c r="C1914" s="38"/>
      <c r="D1914" s="195" t="s">
        <v>332</v>
      </c>
      <c r="E1914" s="38"/>
      <c r="F1914" s="196" t="s">
        <v>2136</v>
      </c>
      <c r="G1914" s="38"/>
      <c r="H1914" s="38"/>
      <c r="I1914" s="197"/>
      <c r="J1914" s="38"/>
      <c r="K1914" s="38"/>
      <c r="L1914" s="41"/>
      <c r="M1914" s="198"/>
      <c r="N1914" s="199"/>
      <c r="O1914" s="66"/>
      <c r="P1914" s="66"/>
      <c r="Q1914" s="66"/>
      <c r="R1914" s="66"/>
      <c r="S1914" s="66"/>
      <c r="T1914" s="67"/>
      <c r="U1914" s="36"/>
      <c r="V1914" s="36"/>
      <c r="W1914" s="36"/>
      <c r="X1914" s="36"/>
      <c r="Y1914" s="36"/>
      <c r="Z1914" s="36"/>
      <c r="AA1914" s="36"/>
      <c r="AB1914" s="36"/>
      <c r="AC1914" s="36"/>
      <c r="AD1914" s="36"/>
      <c r="AE1914" s="36"/>
      <c r="AT1914" s="19" t="s">
        <v>332</v>
      </c>
      <c r="AU1914" s="19" t="s">
        <v>87</v>
      </c>
    </row>
    <row r="1915" spans="1:65" s="15" customFormat="1" ht="11.25">
      <c r="B1915" s="223"/>
      <c r="C1915" s="224"/>
      <c r="D1915" s="195" t="s">
        <v>336</v>
      </c>
      <c r="E1915" s="225" t="s">
        <v>19</v>
      </c>
      <c r="F1915" s="226" t="s">
        <v>3795</v>
      </c>
      <c r="G1915" s="224"/>
      <c r="H1915" s="225" t="s">
        <v>19</v>
      </c>
      <c r="I1915" s="227"/>
      <c r="J1915" s="224"/>
      <c r="K1915" s="224"/>
      <c r="L1915" s="228"/>
      <c r="M1915" s="229"/>
      <c r="N1915" s="230"/>
      <c r="O1915" s="230"/>
      <c r="P1915" s="230"/>
      <c r="Q1915" s="230"/>
      <c r="R1915" s="230"/>
      <c r="S1915" s="230"/>
      <c r="T1915" s="231"/>
      <c r="AT1915" s="232" t="s">
        <v>336</v>
      </c>
      <c r="AU1915" s="232" t="s">
        <v>87</v>
      </c>
      <c r="AV1915" s="15" t="s">
        <v>84</v>
      </c>
      <c r="AW1915" s="15" t="s">
        <v>37</v>
      </c>
      <c r="AX1915" s="15" t="s">
        <v>76</v>
      </c>
      <c r="AY1915" s="232" t="s">
        <v>324</v>
      </c>
    </row>
    <row r="1916" spans="1:65" s="13" customFormat="1" ht="11.25">
      <c r="B1916" s="201"/>
      <c r="C1916" s="202"/>
      <c r="D1916" s="195" t="s">
        <v>336</v>
      </c>
      <c r="E1916" s="203" t="s">
        <v>19</v>
      </c>
      <c r="F1916" s="204" t="s">
        <v>3802</v>
      </c>
      <c r="G1916" s="202"/>
      <c r="H1916" s="205">
        <v>30</v>
      </c>
      <c r="I1916" s="206"/>
      <c r="J1916" s="202"/>
      <c r="K1916" s="202"/>
      <c r="L1916" s="207"/>
      <c r="M1916" s="208"/>
      <c r="N1916" s="209"/>
      <c r="O1916" s="209"/>
      <c r="P1916" s="209"/>
      <c r="Q1916" s="209"/>
      <c r="R1916" s="209"/>
      <c r="S1916" s="209"/>
      <c r="T1916" s="210"/>
      <c r="AT1916" s="211" t="s">
        <v>336</v>
      </c>
      <c r="AU1916" s="211" t="s">
        <v>87</v>
      </c>
      <c r="AV1916" s="13" t="s">
        <v>87</v>
      </c>
      <c r="AW1916" s="13" t="s">
        <v>37</v>
      </c>
      <c r="AX1916" s="13" t="s">
        <v>76</v>
      </c>
      <c r="AY1916" s="211" t="s">
        <v>324</v>
      </c>
    </row>
    <row r="1917" spans="1:65" s="13" customFormat="1" ht="11.25">
      <c r="B1917" s="201"/>
      <c r="C1917" s="202"/>
      <c r="D1917" s="195" t="s">
        <v>336</v>
      </c>
      <c r="E1917" s="203" t="s">
        <v>19</v>
      </c>
      <c r="F1917" s="204" t="s">
        <v>3803</v>
      </c>
      <c r="G1917" s="202"/>
      <c r="H1917" s="205">
        <v>32</v>
      </c>
      <c r="I1917" s="206"/>
      <c r="J1917" s="202"/>
      <c r="K1917" s="202"/>
      <c r="L1917" s="207"/>
      <c r="M1917" s="208"/>
      <c r="N1917" s="209"/>
      <c r="O1917" s="209"/>
      <c r="P1917" s="209"/>
      <c r="Q1917" s="209"/>
      <c r="R1917" s="209"/>
      <c r="S1917" s="209"/>
      <c r="T1917" s="210"/>
      <c r="AT1917" s="211" t="s">
        <v>336</v>
      </c>
      <c r="AU1917" s="211" t="s">
        <v>87</v>
      </c>
      <c r="AV1917" s="13" t="s">
        <v>87</v>
      </c>
      <c r="AW1917" s="13" t="s">
        <v>37</v>
      </c>
      <c r="AX1917" s="13" t="s">
        <v>76</v>
      </c>
      <c r="AY1917" s="211" t="s">
        <v>324</v>
      </c>
    </row>
    <row r="1918" spans="1:65" s="14" customFormat="1" ht="11.25">
      <c r="B1918" s="212"/>
      <c r="C1918" s="213"/>
      <c r="D1918" s="195" t="s">
        <v>336</v>
      </c>
      <c r="E1918" s="214" t="s">
        <v>238</v>
      </c>
      <c r="F1918" s="215" t="s">
        <v>349</v>
      </c>
      <c r="G1918" s="213"/>
      <c r="H1918" s="216">
        <v>62</v>
      </c>
      <c r="I1918" s="217"/>
      <c r="J1918" s="213"/>
      <c r="K1918" s="213"/>
      <c r="L1918" s="218"/>
      <c r="M1918" s="219"/>
      <c r="N1918" s="220"/>
      <c r="O1918" s="220"/>
      <c r="P1918" s="220"/>
      <c r="Q1918" s="220"/>
      <c r="R1918" s="220"/>
      <c r="S1918" s="220"/>
      <c r="T1918" s="221"/>
      <c r="AT1918" s="222" t="s">
        <v>336</v>
      </c>
      <c r="AU1918" s="222" t="s">
        <v>87</v>
      </c>
      <c r="AV1918" s="14" t="s">
        <v>330</v>
      </c>
      <c r="AW1918" s="14" t="s">
        <v>37</v>
      </c>
      <c r="AX1918" s="14" t="s">
        <v>84</v>
      </c>
      <c r="AY1918" s="222" t="s">
        <v>324</v>
      </c>
    </row>
    <row r="1919" spans="1:65" s="2" customFormat="1" ht="14.45" customHeight="1">
      <c r="A1919" s="36"/>
      <c r="B1919" s="37"/>
      <c r="C1919" s="244" t="s">
        <v>3804</v>
      </c>
      <c r="D1919" s="244" t="s">
        <v>588</v>
      </c>
      <c r="E1919" s="245" t="s">
        <v>2139</v>
      </c>
      <c r="F1919" s="246" t="s">
        <v>2140</v>
      </c>
      <c r="G1919" s="247" t="s">
        <v>267</v>
      </c>
      <c r="H1919" s="248">
        <v>59.085999999999999</v>
      </c>
      <c r="I1919" s="249"/>
      <c r="J1919" s="250">
        <f>ROUND(I1919*H1919,2)</f>
        <v>0</v>
      </c>
      <c r="K1919" s="246" t="s">
        <v>329</v>
      </c>
      <c r="L1919" s="251"/>
      <c r="M1919" s="252" t="s">
        <v>19</v>
      </c>
      <c r="N1919" s="253" t="s">
        <v>47</v>
      </c>
      <c r="O1919" s="66"/>
      <c r="P1919" s="191">
        <f>O1919*H1919</f>
        <v>0</v>
      </c>
      <c r="Q1919" s="191">
        <v>1E-3</v>
      </c>
      <c r="R1919" s="191">
        <f>Q1919*H1919</f>
        <v>5.9086E-2</v>
      </c>
      <c r="S1919" s="191">
        <v>0</v>
      </c>
      <c r="T1919" s="192">
        <f>S1919*H1919</f>
        <v>0</v>
      </c>
      <c r="U1919" s="36"/>
      <c r="V1919" s="36"/>
      <c r="W1919" s="36"/>
      <c r="X1919" s="36"/>
      <c r="Y1919" s="36"/>
      <c r="Z1919" s="36"/>
      <c r="AA1919" s="36"/>
      <c r="AB1919" s="36"/>
      <c r="AC1919" s="36"/>
      <c r="AD1919" s="36"/>
      <c r="AE1919" s="36"/>
      <c r="AR1919" s="193" t="s">
        <v>1461</v>
      </c>
      <c r="AT1919" s="193" t="s">
        <v>588</v>
      </c>
      <c r="AU1919" s="193" t="s">
        <v>87</v>
      </c>
      <c r="AY1919" s="19" t="s">
        <v>324</v>
      </c>
      <c r="BE1919" s="194">
        <f>IF(N1919="základní",J1919,0)</f>
        <v>0</v>
      </c>
      <c r="BF1919" s="194">
        <f>IF(N1919="snížená",J1919,0)</f>
        <v>0</v>
      </c>
      <c r="BG1919" s="194">
        <f>IF(N1919="zákl. přenesená",J1919,0)</f>
        <v>0</v>
      </c>
      <c r="BH1919" s="194">
        <f>IF(N1919="sníž. přenesená",J1919,0)</f>
        <v>0</v>
      </c>
      <c r="BI1919" s="194">
        <f>IF(N1919="nulová",J1919,0)</f>
        <v>0</v>
      </c>
      <c r="BJ1919" s="19" t="s">
        <v>84</v>
      </c>
      <c r="BK1919" s="194">
        <f>ROUND(I1919*H1919,2)</f>
        <v>0</v>
      </c>
      <c r="BL1919" s="19" t="s">
        <v>1461</v>
      </c>
      <c r="BM1919" s="193" t="s">
        <v>3805</v>
      </c>
    </row>
    <row r="1920" spans="1:65" s="2" customFormat="1" ht="11.25">
      <c r="A1920" s="36"/>
      <c r="B1920" s="37"/>
      <c r="C1920" s="38"/>
      <c r="D1920" s="195" t="s">
        <v>332</v>
      </c>
      <c r="E1920" s="38"/>
      <c r="F1920" s="196" t="s">
        <v>2140</v>
      </c>
      <c r="G1920" s="38"/>
      <c r="H1920" s="38"/>
      <c r="I1920" s="197"/>
      <c r="J1920" s="38"/>
      <c r="K1920" s="38"/>
      <c r="L1920" s="41"/>
      <c r="M1920" s="198"/>
      <c r="N1920" s="199"/>
      <c r="O1920" s="66"/>
      <c r="P1920" s="66"/>
      <c r="Q1920" s="66"/>
      <c r="R1920" s="66"/>
      <c r="S1920" s="66"/>
      <c r="T1920" s="67"/>
      <c r="U1920" s="36"/>
      <c r="V1920" s="36"/>
      <c r="W1920" s="36"/>
      <c r="X1920" s="36"/>
      <c r="Y1920" s="36"/>
      <c r="Z1920" s="36"/>
      <c r="AA1920" s="36"/>
      <c r="AB1920" s="36"/>
      <c r="AC1920" s="36"/>
      <c r="AD1920" s="36"/>
      <c r="AE1920" s="36"/>
      <c r="AT1920" s="19" t="s">
        <v>332</v>
      </c>
      <c r="AU1920" s="19" t="s">
        <v>87</v>
      </c>
    </row>
    <row r="1921" spans="1:65" s="13" customFormat="1" ht="11.25">
      <c r="B1921" s="201"/>
      <c r="C1921" s="202"/>
      <c r="D1921" s="195" t="s">
        <v>336</v>
      </c>
      <c r="E1921" s="203" t="s">
        <v>19</v>
      </c>
      <c r="F1921" s="204" t="s">
        <v>2142</v>
      </c>
      <c r="G1921" s="202"/>
      <c r="H1921" s="205">
        <v>59.085999999999999</v>
      </c>
      <c r="I1921" s="206"/>
      <c r="J1921" s="202"/>
      <c r="K1921" s="202"/>
      <c r="L1921" s="207"/>
      <c r="M1921" s="208"/>
      <c r="N1921" s="209"/>
      <c r="O1921" s="209"/>
      <c r="P1921" s="209"/>
      <c r="Q1921" s="209"/>
      <c r="R1921" s="209"/>
      <c r="S1921" s="209"/>
      <c r="T1921" s="210"/>
      <c r="AT1921" s="211" t="s">
        <v>336</v>
      </c>
      <c r="AU1921" s="211" t="s">
        <v>87</v>
      </c>
      <c r="AV1921" s="13" t="s">
        <v>87</v>
      </c>
      <c r="AW1921" s="13" t="s">
        <v>37</v>
      </c>
      <c r="AX1921" s="13" t="s">
        <v>84</v>
      </c>
      <c r="AY1921" s="211" t="s">
        <v>324</v>
      </c>
    </row>
    <row r="1922" spans="1:65" s="2" customFormat="1" ht="14.45" customHeight="1">
      <c r="A1922" s="36"/>
      <c r="B1922" s="37"/>
      <c r="C1922" s="182" t="s">
        <v>3806</v>
      </c>
      <c r="D1922" s="182" t="s">
        <v>326</v>
      </c>
      <c r="E1922" s="183" t="s">
        <v>2144</v>
      </c>
      <c r="F1922" s="184" t="s">
        <v>2145</v>
      </c>
      <c r="G1922" s="185" t="s">
        <v>190</v>
      </c>
      <c r="H1922" s="186">
        <v>14</v>
      </c>
      <c r="I1922" s="187"/>
      <c r="J1922" s="188">
        <f>ROUND(I1922*H1922,2)</f>
        <v>0</v>
      </c>
      <c r="K1922" s="184" t="s">
        <v>329</v>
      </c>
      <c r="L1922" s="41"/>
      <c r="M1922" s="189" t="s">
        <v>19</v>
      </c>
      <c r="N1922" s="190" t="s">
        <v>47</v>
      </c>
      <c r="O1922" s="66"/>
      <c r="P1922" s="191">
        <f>O1922*H1922</f>
        <v>0</v>
      </c>
      <c r="Q1922" s="191">
        <v>0</v>
      </c>
      <c r="R1922" s="191">
        <f>Q1922*H1922</f>
        <v>0</v>
      </c>
      <c r="S1922" s="191">
        <v>0</v>
      </c>
      <c r="T1922" s="192">
        <f>S1922*H1922</f>
        <v>0</v>
      </c>
      <c r="U1922" s="36"/>
      <c r="V1922" s="36"/>
      <c r="W1922" s="36"/>
      <c r="X1922" s="36"/>
      <c r="Y1922" s="36"/>
      <c r="Z1922" s="36"/>
      <c r="AA1922" s="36"/>
      <c r="AB1922" s="36"/>
      <c r="AC1922" s="36"/>
      <c r="AD1922" s="36"/>
      <c r="AE1922" s="36"/>
      <c r="AR1922" s="193" t="s">
        <v>954</v>
      </c>
      <c r="AT1922" s="193" t="s">
        <v>326</v>
      </c>
      <c r="AU1922" s="193" t="s">
        <v>87</v>
      </c>
      <c r="AY1922" s="19" t="s">
        <v>324</v>
      </c>
      <c r="BE1922" s="194">
        <f>IF(N1922="základní",J1922,0)</f>
        <v>0</v>
      </c>
      <c r="BF1922" s="194">
        <f>IF(N1922="snížená",J1922,0)</f>
        <v>0</v>
      </c>
      <c r="BG1922" s="194">
        <f>IF(N1922="zákl. přenesená",J1922,0)</f>
        <v>0</v>
      </c>
      <c r="BH1922" s="194">
        <f>IF(N1922="sníž. přenesená",J1922,0)</f>
        <v>0</v>
      </c>
      <c r="BI1922" s="194">
        <f>IF(N1922="nulová",J1922,0)</f>
        <v>0</v>
      </c>
      <c r="BJ1922" s="19" t="s">
        <v>84</v>
      </c>
      <c r="BK1922" s="194">
        <f>ROUND(I1922*H1922,2)</f>
        <v>0</v>
      </c>
      <c r="BL1922" s="19" t="s">
        <v>954</v>
      </c>
      <c r="BM1922" s="193" t="s">
        <v>3807</v>
      </c>
    </row>
    <row r="1923" spans="1:65" s="2" customFormat="1" ht="11.25">
      <c r="A1923" s="36"/>
      <c r="B1923" s="37"/>
      <c r="C1923" s="38"/>
      <c r="D1923" s="195" t="s">
        <v>332</v>
      </c>
      <c r="E1923" s="38"/>
      <c r="F1923" s="196" t="s">
        <v>2147</v>
      </c>
      <c r="G1923" s="38"/>
      <c r="H1923" s="38"/>
      <c r="I1923" s="197"/>
      <c r="J1923" s="38"/>
      <c r="K1923" s="38"/>
      <c r="L1923" s="41"/>
      <c r="M1923" s="198"/>
      <c r="N1923" s="199"/>
      <c r="O1923" s="66"/>
      <c r="P1923" s="66"/>
      <c r="Q1923" s="66"/>
      <c r="R1923" s="66"/>
      <c r="S1923" s="66"/>
      <c r="T1923" s="67"/>
      <c r="U1923" s="36"/>
      <c r="V1923" s="36"/>
      <c r="W1923" s="36"/>
      <c r="X1923" s="36"/>
      <c r="Y1923" s="36"/>
      <c r="Z1923" s="36"/>
      <c r="AA1923" s="36"/>
      <c r="AB1923" s="36"/>
      <c r="AC1923" s="36"/>
      <c r="AD1923" s="36"/>
      <c r="AE1923" s="36"/>
      <c r="AT1923" s="19" t="s">
        <v>332</v>
      </c>
      <c r="AU1923" s="19" t="s">
        <v>87</v>
      </c>
    </row>
    <row r="1924" spans="1:65" s="2" customFormat="1" ht="14.45" customHeight="1">
      <c r="A1924" s="36"/>
      <c r="B1924" s="37"/>
      <c r="C1924" s="244" t="s">
        <v>3808</v>
      </c>
      <c r="D1924" s="244" t="s">
        <v>588</v>
      </c>
      <c r="E1924" s="245" t="s">
        <v>2149</v>
      </c>
      <c r="F1924" s="246" t="s">
        <v>2150</v>
      </c>
      <c r="G1924" s="247" t="s">
        <v>190</v>
      </c>
      <c r="H1924" s="248">
        <v>14</v>
      </c>
      <c r="I1924" s="249"/>
      <c r="J1924" s="250">
        <f>ROUND(I1924*H1924,2)</f>
        <v>0</v>
      </c>
      <c r="K1924" s="246" t="s">
        <v>329</v>
      </c>
      <c r="L1924" s="251"/>
      <c r="M1924" s="252" t="s">
        <v>19</v>
      </c>
      <c r="N1924" s="253" t="s">
        <v>47</v>
      </c>
      <c r="O1924" s="66"/>
      <c r="P1924" s="191">
        <f>O1924*H1924</f>
        <v>0</v>
      </c>
      <c r="Q1924" s="191">
        <v>2.5999999999999998E-4</v>
      </c>
      <c r="R1924" s="191">
        <f>Q1924*H1924</f>
        <v>3.6399999999999996E-3</v>
      </c>
      <c r="S1924" s="191">
        <v>0</v>
      </c>
      <c r="T1924" s="192">
        <f>S1924*H1924</f>
        <v>0</v>
      </c>
      <c r="U1924" s="36"/>
      <c r="V1924" s="36"/>
      <c r="W1924" s="36"/>
      <c r="X1924" s="36"/>
      <c r="Y1924" s="36"/>
      <c r="Z1924" s="36"/>
      <c r="AA1924" s="36"/>
      <c r="AB1924" s="36"/>
      <c r="AC1924" s="36"/>
      <c r="AD1924" s="36"/>
      <c r="AE1924" s="36"/>
      <c r="AR1924" s="193" t="s">
        <v>1461</v>
      </c>
      <c r="AT1924" s="193" t="s">
        <v>588</v>
      </c>
      <c r="AU1924" s="193" t="s">
        <v>87</v>
      </c>
      <c r="AY1924" s="19" t="s">
        <v>324</v>
      </c>
      <c r="BE1924" s="194">
        <f>IF(N1924="základní",J1924,0)</f>
        <v>0</v>
      </c>
      <c r="BF1924" s="194">
        <f>IF(N1924="snížená",J1924,0)</f>
        <v>0</v>
      </c>
      <c r="BG1924" s="194">
        <f>IF(N1924="zákl. přenesená",J1924,0)</f>
        <v>0</v>
      </c>
      <c r="BH1924" s="194">
        <f>IF(N1924="sníž. přenesená",J1924,0)</f>
        <v>0</v>
      </c>
      <c r="BI1924" s="194">
        <f>IF(N1924="nulová",J1924,0)</f>
        <v>0</v>
      </c>
      <c r="BJ1924" s="19" t="s">
        <v>84</v>
      </c>
      <c r="BK1924" s="194">
        <f>ROUND(I1924*H1924,2)</f>
        <v>0</v>
      </c>
      <c r="BL1924" s="19" t="s">
        <v>1461</v>
      </c>
      <c r="BM1924" s="193" t="s">
        <v>3809</v>
      </c>
    </row>
    <row r="1925" spans="1:65" s="2" customFormat="1" ht="11.25">
      <c r="A1925" s="36"/>
      <c r="B1925" s="37"/>
      <c r="C1925" s="38"/>
      <c r="D1925" s="195" t="s">
        <v>332</v>
      </c>
      <c r="E1925" s="38"/>
      <c r="F1925" s="196" t="s">
        <v>2150</v>
      </c>
      <c r="G1925" s="38"/>
      <c r="H1925" s="38"/>
      <c r="I1925" s="197"/>
      <c r="J1925" s="38"/>
      <c r="K1925" s="38"/>
      <c r="L1925" s="41"/>
      <c r="M1925" s="256"/>
      <c r="N1925" s="257"/>
      <c r="O1925" s="258"/>
      <c r="P1925" s="258"/>
      <c r="Q1925" s="258"/>
      <c r="R1925" s="258"/>
      <c r="S1925" s="258"/>
      <c r="T1925" s="259"/>
      <c r="U1925" s="36"/>
      <c r="V1925" s="36"/>
      <c r="W1925" s="36"/>
      <c r="X1925" s="36"/>
      <c r="Y1925" s="36"/>
      <c r="Z1925" s="36"/>
      <c r="AA1925" s="36"/>
      <c r="AB1925" s="36"/>
      <c r="AC1925" s="36"/>
      <c r="AD1925" s="36"/>
      <c r="AE1925" s="36"/>
      <c r="AT1925" s="19" t="s">
        <v>332</v>
      </c>
      <c r="AU1925" s="19" t="s">
        <v>87</v>
      </c>
    </row>
    <row r="1926" spans="1:65" s="2" customFormat="1" ht="6.95" customHeight="1">
      <c r="A1926" s="36"/>
      <c r="B1926" s="49"/>
      <c r="C1926" s="50"/>
      <c r="D1926" s="50"/>
      <c r="E1926" s="50"/>
      <c r="F1926" s="50"/>
      <c r="G1926" s="50"/>
      <c r="H1926" s="50"/>
      <c r="I1926" s="50"/>
      <c r="J1926" s="50"/>
      <c r="K1926" s="50"/>
      <c r="L1926" s="41"/>
      <c r="M1926" s="36"/>
      <c r="O1926" s="36"/>
      <c r="P1926" s="36"/>
      <c r="Q1926" s="36"/>
      <c r="R1926" s="36"/>
      <c r="S1926" s="36"/>
      <c r="T1926" s="36"/>
      <c r="U1926" s="36"/>
      <c r="V1926" s="36"/>
      <c r="W1926" s="36"/>
      <c r="X1926" s="36"/>
      <c r="Y1926" s="36"/>
      <c r="Z1926" s="36"/>
      <c r="AA1926" s="36"/>
      <c r="AB1926" s="36"/>
      <c r="AC1926" s="36"/>
      <c r="AD1926" s="36"/>
      <c r="AE1926" s="36"/>
    </row>
  </sheetData>
  <sheetProtection algorithmName="SHA-512" hashValue="jYiKi4KcpVIlb22Ua8R73npEmg10ZHbJb0+ULmqN2ysbgNJAE3LpwPIkefaeAYoxXnj9r2/r2qStHCcJZT/tbg==" saltValue="JdlJyAtZaWxkfHxl/ywku4zFzIi8FESViDfNmBB1eBtq/BVECXiSjq0MLps/JEgvO3JXsymy3pu/rwIvxaVVyQ==" spinCount="100000" sheet="1" objects="1" scenarios="1" formatColumns="0" formatRows="0" autoFilter="0"/>
  <autoFilter ref="C94:K1925"/>
  <mergeCells count="9">
    <mergeCell ref="E50:H50"/>
    <mergeCell ref="E85:H85"/>
    <mergeCell ref="E87:H87"/>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996"/>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56" s="1" customFormat="1" ht="36.950000000000003" customHeight="1">
      <c r="L2" s="390"/>
      <c r="M2" s="390"/>
      <c r="N2" s="390"/>
      <c r="O2" s="390"/>
      <c r="P2" s="390"/>
      <c r="Q2" s="390"/>
      <c r="R2" s="390"/>
      <c r="S2" s="390"/>
      <c r="T2" s="390"/>
      <c r="U2" s="390"/>
      <c r="V2" s="390"/>
      <c r="AT2" s="19" t="s">
        <v>93</v>
      </c>
      <c r="AZ2" s="110" t="s">
        <v>3810</v>
      </c>
      <c r="BA2" s="110" t="s">
        <v>3811</v>
      </c>
      <c r="BB2" s="110" t="s">
        <v>135</v>
      </c>
      <c r="BC2" s="110" t="s">
        <v>3812</v>
      </c>
      <c r="BD2" s="110" t="s">
        <v>87</v>
      </c>
    </row>
    <row r="3" spans="1:56" s="1" customFormat="1" ht="6.95" customHeight="1">
      <c r="B3" s="111"/>
      <c r="C3" s="112"/>
      <c r="D3" s="112"/>
      <c r="E3" s="112"/>
      <c r="F3" s="112"/>
      <c r="G3" s="112"/>
      <c r="H3" s="112"/>
      <c r="I3" s="112"/>
      <c r="J3" s="112"/>
      <c r="K3" s="112"/>
      <c r="L3" s="22"/>
      <c r="AT3" s="19" t="s">
        <v>87</v>
      </c>
      <c r="AZ3" s="110" t="s">
        <v>3813</v>
      </c>
      <c r="BA3" s="110" t="s">
        <v>3814</v>
      </c>
      <c r="BB3" s="110" t="s">
        <v>135</v>
      </c>
      <c r="BC3" s="110" t="s">
        <v>3815</v>
      </c>
      <c r="BD3" s="110" t="s">
        <v>87</v>
      </c>
    </row>
    <row r="4" spans="1:56" s="1" customFormat="1" ht="24.95" customHeight="1">
      <c r="B4" s="22"/>
      <c r="D4" s="113" t="s">
        <v>140</v>
      </c>
      <c r="L4" s="22"/>
      <c r="M4" s="114" t="s">
        <v>10</v>
      </c>
      <c r="AT4" s="19" t="s">
        <v>4</v>
      </c>
      <c r="AZ4" s="110" t="s">
        <v>144</v>
      </c>
      <c r="BA4" s="110" t="s">
        <v>145</v>
      </c>
      <c r="BB4" s="110" t="s">
        <v>135</v>
      </c>
      <c r="BC4" s="110" t="s">
        <v>3816</v>
      </c>
      <c r="BD4" s="110" t="s">
        <v>87</v>
      </c>
    </row>
    <row r="5" spans="1:56" s="1" customFormat="1" ht="6.95" customHeight="1">
      <c r="B5" s="22"/>
      <c r="L5" s="22"/>
      <c r="AZ5" s="110" t="s">
        <v>3817</v>
      </c>
      <c r="BA5" s="110" t="s">
        <v>3818</v>
      </c>
      <c r="BB5" s="110" t="s">
        <v>186</v>
      </c>
      <c r="BC5" s="110" t="s">
        <v>1582</v>
      </c>
      <c r="BD5" s="110" t="s">
        <v>87</v>
      </c>
    </row>
    <row r="6" spans="1:56" s="1" customFormat="1" ht="12" customHeight="1">
      <c r="B6" s="22"/>
      <c r="D6" s="115" t="s">
        <v>16</v>
      </c>
      <c r="L6" s="22"/>
      <c r="AZ6" s="110" t="s">
        <v>150</v>
      </c>
      <c r="BA6" s="110" t="s">
        <v>2158</v>
      </c>
      <c r="BB6" s="110" t="s">
        <v>152</v>
      </c>
      <c r="BC6" s="110" t="s">
        <v>3819</v>
      </c>
      <c r="BD6" s="110" t="s">
        <v>87</v>
      </c>
    </row>
    <row r="7" spans="1:56" s="1" customFormat="1" ht="16.5" customHeight="1">
      <c r="B7" s="22"/>
      <c r="E7" s="407" t="str">
        <f>'Rekapitulace stavby'!K6</f>
        <v>VD Morávka – převedení extrémních povodní, stavba č. 4074</v>
      </c>
      <c r="F7" s="408"/>
      <c r="G7" s="408"/>
      <c r="H7" s="408"/>
      <c r="L7" s="22"/>
      <c r="AZ7" s="110" t="s">
        <v>155</v>
      </c>
      <c r="BA7" s="110" t="s">
        <v>156</v>
      </c>
      <c r="BB7" s="110" t="s">
        <v>157</v>
      </c>
      <c r="BC7" s="110" t="s">
        <v>3820</v>
      </c>
      <c r="BD7" s="110" t="s">
        <v>87</v>
      </c>
    </row>
    <row r="8" spans="1:56" s="2" customFormat="1" ht="12" customHeight="1">
      <c r="A8" s="36"/>
      <c r="B8" s="41"/>
      <c r="C8" s="36"/>
      <c r="D8" s="115" t="s">
        <v>154</v>
      </c>
      <c r="E8" s="36"/>
      <c r="F8" s="36"/>
      <c r="G8" s="36"/>
      <c r="H8" s="36"/>
      <c r="I8" s="36"/>
      <c r="J8" s="36"/>
      <c r="K8" s="36"/>
      <c r="L8" s="116"/>
      <c r="S8" s="36"/>
      <c r="T8" s="36"/>
      <c r="U8" s="36"/>
      <c r="V8" s="36"/>
      <c r="W8" s="36"/>
      <c r="X8" s="36"/>
      <c r="Y8" s="36"/>
      <c r="Z8" s="36"/>
      <c r="AA8" s="36"/>
      <c r="AB8" s="36"/>
      <c r="AC8" s="36"/>
      <c r="AD8" s="36"/>
      <c r="AE8" s="36"/>
      <c r="AZ8" s="110" t="s">
        <v>3821</v>
      </c>
      <c r="BA8" s="110" t="s">
        <v>3822</v>
      </c>
      <c r="BB8" s="110" t="s">
        <v>135</v>
      </c>
      <c r="BC8" s="110" t="s">
        <v>3823</v>
      </c>
      <c r="BD8" s="110" t="s">
        <v>87</v>
      </c>
    </row>
    <row r="9" spans="1:56" s="2" customFormat="1" ht="16.5" customHeight="1">
      <c r="A9" s="36"/>
      <c r="B9" s="41"/>
      <c r="C9" s="36"/>
      <c r="D9" s="36"/>
      <c r="E9" s="409" t="s">
        <v>3824</v>
      </c>
      <c r="F9" s="410"/>
      <c r="G9" s="410"/>
      <c r="H9" s="410"/>
      <c r="I9" s="36"/>
      <c r="J9" s="36"/>
      <c r="K9" s="36"/>
      <c r="L9" s="116"/>
      <c r="S9" s="36"/>
      <c r="T9" s="36"/>
      <c r="U9" s="36"/>
      <c r="V9" s="36"/>
      <c r="W9" s="36"/>
      <c r="X9" s="36"/>
      <c r="Y9" s="36"/>
      <c r="Z9" s="36"/>
      <c r="AA9" s="36"/>
      <c r="AB9" s="36"/>
      <c r="AC9" s="36"/>
      <c r="AD9" s="36"/>
      <c r="AE9" s="36"/>
      <c r="AZ9" s="110" t="s">
        <v>3825</v>
      </c>
      <c r="BA9" s="110" t="s">
        <v>3826</v>
      </c>
      <c r="BB9" s="110" t="s">
        <v>135</v>
      </c>
      <c r="BC9" s="110" t="s">
        <v>3827</v>
      </c>
      <c r="BD9" s="110" t="s">
        <v>87</v>
      </c>
    </row>
    <row r="10" spans="1:56" s="2" customFormat="1" ht="11.25">
      <c r="A10" s="36"/>
      <c r="B10" s="41"/>
      <c r="C10" s="36"/>
      <c r="D10" s="36"/>
      <c r="E10" s="36"/>
      <c r="F10" s="36"/>
      <c r="G10" s="36"/>
      <c r="H10" s="36"/>
      <c r="I10" s="36"/>
      <c r="J10" s="36"/>
      <c r="K10" s="36"/>
      <c r="L10" s="116"/>
      <c r="S10" s="36"/>
      <c r="T10" s="36"/>
      <c r="U10" s="36"/>
      <c r="V10" s="36"/>
      <c r="W10" s="36"/>
      <c r="X10" s="36"/>
      <c r="Y10" s="36"/>
      <c r="Z10" s="36"/>
      <c r="AA10" s="36"/>
      <c r="AB10" s="36"/>
      <c r="AC10" s="36"/>
      <c r="AD10" s="36"/>
      <c r="AE10" s="36"/>
      <c r="AZ10" s="110" t="s">
        <v>3828</v>
      </c>
      <c r="BA10" s="110" t="s">
        <v>3829</v>
      </c>
      <c r="BB10" s="110" t="s">
        <v>152</v>
      </c>
      <c r="BC10" s="110" t="s">
        <v>1601</v>
      </c>
      <c r="BD10" s="110" t="s">
        <v>87</v>
      </c>
    </row>
    <row r="11" spans="1:56" s="2" customFormat="1" ht="12" customHeight="1">
      <c r="A11" s="36"/>
      <c r="B11" s="41"/>
      <c r="C11" s="36"/>
      <c r="D11" s="115" t="s">
        <v>18</v>
      </c>
      <c r="E11" s="36"/>
      <c r="F11" s="105" t="s">
        <v>86</v>
      </c>
      <c r="G11" s="36"/>
      <c r="H11" s="36"/>
      <c r="I11" s="115" t="s">
        <v>20</v>
      </c>
      <c r="J11" s="105" t="s">
        <v>19</v>
      </c>
      <c r="K11" s="36"/>
      <c r="L11" s="116"/>
      <c r="S11" s="36"/>
      <c r="T11" s="36"/>
      <c r="U11" s="36"/>
      <c r="V11" s="36"/>
      <c r="W11" s="36"/>
      <c r="X11" s="36"/>
      <c r="Y11" s="36"/>
      <c r="Z11" s="36"/>
      <c r="AA11" s="36"/>
      <c r="AB11" s="36"/>
      <c r="AC11" s="36"/>
      <c r="AD11" s="36"/>
      <c r="AE11" s="36"/>
      <c r="AZ11" s="110" t="s">
        <v>3830</v>
      </c>
      <c r="BA11" s="110" t="s">
        <v>3831</v>
      </c>
      <c r="BB11" s="110" t="s">
        <v>135</v>
      </c>
      <c r="BC11" s="110" t="s">
        <v>3832</v>
      </c>
      <c r="BD11" s="110" t="s">
        <v>87</v>
      </c>
    </row>
    <row r="12" spans="1:56" s="2" customFormat="1" ht="12" customHeight="1">
      <c r="A12" s="36"/>
      <c r="B12" s="41"/>
      <c r="C12" s="36"/>
      <c r="D12" s="115" t="s">
        <v>21</v>
      </c>
      <c r="E12" s="36"/>
      <c r="F12" s="105" t="s">
        <v>22</v>
      </c>
      <c r="G12" s="36"/>
      <c r="H12" s="36"/>
      <c r="I12" s="115" t="s">
        <v>23</v>
      </c>
      <c r="J12" s="117" t="str">
        <f>'Rekapitulace stavby'!AN8</f>
        <v>11. 11. 2020</v>
      </c>
      <c r="K12" s="36"/>
      <c r="L12" s="116"/>
      <c r="S12" s="36"/>
      <c r="T12" s="36"/>
      <c r="U12" s="36"/>
      <c r="V12" s="36"/>
      <c r="W12" s="36"/>
      <c r="X12" s="36"/>
      <c r="Y12" s="36"/>
      <c r="Z12" s="36"/>
      <c r="AA12" s="36"/>
      <c r="AB12" s="36"/>
      <c r="AC12" s="36"/>
      <c r="AD12" s="36"/>
      <c r="AE12" s="36"/>
      <c r="AZ12" s="110" t="s">
        <v>3833</v>
      </c>
      <c r="BA12" s="110" t="s">
        <v>3834</v>
      </c>
      <c r="BB12" s="110" t="s">
        <v>135</v>
      </c>
      <c r="BC12" s="110" t="s">
        <v>3835</v>
      </c>
      <c r="BD12" s="110" t="s">
        <v>87</v>
      </c>
    </row>
    <row r="13" spans="1:56" s="2" customFormat="1" ht="10.9" customHeight="1">
      <c r="A13" s="36"/>
      <c r="B13" s="41"/>
      <c r="C13" s="36"/>
      <c r="D13" s="36"/>
      <c r="E13" s="36"/>
      <c r="F13" s="36"/>
      <c r="G13" s="36"/>
      <c r="H13" s="36"/>
      <c r="I13" s="36"/>
      <c r="J13" s="36"/>
      <c r="K13" s="36"/>
      <c r="L13" s="116"/>
      <c r="S13" s="36"/>
      <c r="T13" s="36"/>
      <c r="U13" s="36"/>
      <c r="V13" s="36"/>
      <c r="W13" s="36"/>
      <c r="X13" s="36"/>
      <c r="Y13" s="36"/>
      <c r="Z13" s="36"/>
      <c r="AA13" s="36"/>
      <c r="AB13" s="36"/>
      <c r="AC13" s="36"/>
      <c r="AD13" s="36"/>
      <c r="AE13" s="36"/>
      <c r="AZ13" s="110" t="s">
        <v>3836</v>
      </c>
      <c r="BA13" s="110" t="s">
        <v>3837</v>
      </c>
      <c r="BB13" s="110" t="s">
        <v>190</v>
      </c>
      <c r="BC13" s="110" t="s">
        <v>714</v>
      </c>
      <c r="BD13" s="110" t="s">
        <v>87</v>
      </c>
    </row>
    <row r="14" spans="1:56" s="2" customFormat="1" ht="12" customHeight="1">
      <c r="A14" s="36"/>
      <c r="B14" s="41"/>
      <c r="C14" s="36"/>
      <c r="D14" s="115" t="s">
        <v>25</v>
      </c>
      <c r="E14" s="36"/>
      <c r="F14" s="36"/>
      <c r="G14" s="36"/>
      <c r="H14" s="36"/>
      <c r="I14" s="115" t="s">
        <v>26</v>
      </c>
      <c r="J14" s="105" t="s">
        <v>27</v>
      </c>
      <c r="K14" s="36"/>
      <c r="L14" s="116"/>
      <c r="S14" s="36"/>
      <c r="T14" s="36"/>
      <c r="U14" s="36"/>
      <c r="V14" s="36"/>
      <c r="W14" s="36"/>
      <c r="X14" s="36"/>
      <c r="Y14" s="36"/>
      <c r="Z14" s="36"/>
      <c r="AA14" s="36"/>
      <c r="AB14" s="36"/>
      <c r="AC14" s="36"/>
      <c r="AD14" s="36"/>
      <c r="AE14" s="36"/>
      <c r="AZ14" s="110" t="s">
        <v>3838</v>
      </c>
      <c r="BA14" s="110" t="s">
        <v>3839</v>
      </c>
      <c r="BB14" s="110" t="s">
        <v>190</v>
      </c>
      <c r="BC14" s="110" t="s">
        <v>1327</v>
      </c>
      <c r="BD14" s="110" t="s">
        <v>87</v>
      </c>
    </row>
    <row r="15" spans="1:56" s="2" customFormat="1" ht="18" customHeight="1">
      <c r="A15" s="36"/>
      <c r="B15" s="41"/>
      <c r="C15" s="36"/>
      <c r="D15" s="36"/>
      <c r="E15" s="105" t="s">
        <v>28</v>
      </c>
      <c r="F15" s="36"/>
      <c r="G15" s="36"/>
      <c r="H15" s="36"/>
      <c r="I15" s="115" t="s">
        <v>29</v>
      </c>
      <c r="J15" s="105" t="s">
        <v>30</v>
      </c>
      <c r="K15" s="36"/>
      <c r="L15" s="116"/>
      <c r="S15" s="36"/>
      <c r="T15" s="36"/>
      <c r="U15" s="36"/>
      <c r="V15" s="36"/>
      <c r="W15" s="36"/>
      <c r="X15" s="36"/>
      <c r="Y15" s="36"/>
      <c r="Z15" s="36"/>
      <c r="AA15" s="36"/>
      <c r="AB15" s="36"/>
      <c r="AC15" s="36"/>
      <c r="AD15" s="36"/>
      <c r="AE15" s="36"/>
      <c r="AZ15" s="110" t="s">
        <v>3840</v>
      </c>
      <c r="BA15" s="110" t="s">
        <v>3841</v>
      </c>
      <c r="BB15" s="110" t="s">
        <v>186</v>
      </c>
      <c r="BC15" s="110" t="s">
        <v>880</v>
      </c>
      <c r="BD15" s="110" t="s">
        <v>87</v>
      </c>
    </row>
    <row r="16" spans="1:56" s="2" customFormat="1" ht="6.95" customHeight="1">
      <c r="A16" s="36"/>
      <c r="B16" s="41"/>
      <c r="C16" s="36"/>
      <c r="D16" s="36"/>
      <c r="E16" s="36"/>
      <c r="F16" s="36"/>
      <c r="G16" s="36"/>
      <c r="H16" s="36"/>
      <c r="I16" s="36"/>
      <c r="J16" s="36"/>
      <c r="K16" s="36"/>
      <c r="L16" s="116"/>
      <c r="S16" s="36"/>
      <c r="T16" s="36"/>
      <c r="U16" s="36"/>
      <c r="V16" s="36"/>
      <c r="W16" s="36"/>
      <c r="X16" s="36"/>
      <c r="Y16" s="36"/>
      <c r="Z16" s="36"/>
      <c r="AA16" s="36"/>
      <c r="AB16" s="36"/>
      <c r="AC16" s="36"/>
      <c r="AD16" s="36"/>
      <c r="AE16" s="36"/>
      <c r="AZ16" s="110" t="s">
        <v>178</v>
      </c>
      <c r="BA16" s="110" t="s">
        <v>179</v>
      </c>
      <c r="BB16" s="110" t="s">
        <v>135</v>
      </c>
      <c r="BC16" s="110" t="s">
        <v>3842</v>
      </c>
      <c r="BD16" s="110" t="s">
        <v>87</v>
      </c>
    </row>
    <row r="17" spans="1:56" s="2" customFormat="1" ht="12" customHeight="1">
      <c r="A17" s="36"/>
      <c r="B17" s="41"/>
      <c r="C17" s="36"/>
      <c r="D17" s="115" t="s">
        <v>31</v>
      </c>
      <c r="E17" s="36"/>
      <c r="F17" s="36"/>
      <c r="G17" s="36"/>
      <c r="H17" s="36"/>
      <c r="I17" s="115" t="s">
        <v>26</v>
      </c>
      <c r="J17" s="32" t="str">
        <f>'Rekapitulace stavby'!AN13</f>
        <v>Vyplň údaj</v>
      </c>
      <c r="K17" s="36"/>
      <c r="L17" s="116"/>
      <c r="S17" s="36"/>
      <c r="T17" s="36"/>
      <c r="U17" s="36"/>
      <c r="V17" s="36"/>
      <c r="W17" s="36"/>
      <c r="X17" s="36"/>
      <c r="Y17" s="36"/>
      <c r="Z17" s="36"/>
      <c r="AA17" s="36"/>
      <c r="AB17" s="36"/>
      <c r="AC17" s="36"/>
      <c r="AD17" s="36"/>
      <c r="AE17" s="36"/>
      <c r="AZ17" s="110" t="s">
        <v>3843</v>
      </c>
      <c r="BA17" s="110" t="s">
        <v>185</v>
      </c>
      <c r="BB17" s="110" t="s">
        <v>186</v>
      </c>
      <c r="BC17" s="110" t="s">
        <v>3844</v>
      </c>
      <c r="BD17" s="110" t="s">
        <v>87</v>
      </c>
    </row>
    <row r="18" spans="1:56" s="2" customFormat="1" ht="18" customHeight="1">
      <c r="A18" s="36"/>
      <c r="B18" s="41"/>
      <c r="C18" s="36"/>
      <c r="D18" s="36"/>
      <c r="E18" s="411" t="str">
        <f>'Rekapitulace stavby'!E14</f>
        <v>Vyplň údaj</v>
      </c>
      <c r="F18" s="412"/>
      <c r="G18" s="412"/>
      <c r="H18" s="412"/>
      <c r="I18" s="115" t="s">
        <v>29</v>
      </c>
      <c r="J18" s="32" t="str">
        <f>'Rekapitulace stavby'!AN14</f>
        <v>Vyplň údaj</v>
      </c>
      <c r="K18" s="36"/>
      <c r="L18" s="116"/>
      <c r="S18" s="36"/>
      <c r="T18" s="36"/>
      <c r="U18" s="36"/>
      <c r="V18" s="36"/>
      <c r="W18" s="36"/>
      <c r="X18" s="36"/>
      <c r="Y18" s="36"/>
      <c r="Z18" s="36"/>
      <c r="AA18" s="36"/>
      <c r="AB18" s="36"/>
      <c r="AC18" s="36"/>
      <c r="AD18" s="36"/>
      <c r="AE18" s="36"/>
      <c r="AZ18" s="110" t="s">
        <v>3845</v>
      </c>
      <c r="BA18" s="110" t="s">
        <v>189</v>
      </c>
      <c r="BB18" s="110" t="s">
        <v>190</v>
      </c>
      <c r="BC18" s="110" t="s">
        <v>994</v>
      </c>
      <c r="BD18" s="110" t="s">
        <v>87</v>
      </c>
    </row>
    <row r="19" spans="1:56" s="2" customFormat="1" ht="6.95" customHeight="1">
      <c r="A19" s="36"/>
      <c r="B19" s="41"/>
      <c r="C19" s="36"/>
      <c r="D19" s="36"/>
      <c r="E19" s="36"/>
      <c r="F19" s="36"/>
      <c r="G19" s="36"/>
      <c r="H19" s="36"/>
      <c r="I19" s="36"/>
      <c r="J19" s="36"/>
      <c r="K19" s="36"/>
      <c r="L19" s="116"/>
      <c r="S19" s="36"/>
      <c r="T19" s="36"/>
      <c r="U19" s="36"/>
      <c r="V19" s="36"/>
      <c r="W19" s="36"/>
      <c r="X19" s="36"/>
      <c r="Y19" s="36"/>
      <c r="Z19" s="36"/>
      <c r="AA19" s="36"/>
      <c r="AB19" s="36"/>
      <c r="AC19" s="36"/>
      <c r="AD19" s="36"/>
      <c r="AE19" s="36"/>
      <c r="AZ19" s="110" t="s">
        <v>184</v>
      </c>
      <c r="BA19" s="110" t="s">
        <v>3846</v>
      </c>
      <c r="BB19" s="110" t="s">
        <v>186</v>
      </c>
      <c r="BC19" s="110" t="s">
        <v>1040</v>
      </c>
      <c r="BD19" s="110" t="s">
        <v>87</v>
      </c>
    </row>
    <row r="20" spans="1:56" s="2" customFormat="1" ht="12" customHeight="1">
      <c r="A20" s="36"/>
      <c r="B20" s="41"/>
      <c r="C20" s="36"/>
      <c r="D20" s="115" t="s">
        <v>33</v>
      </c>
      <c r="E20" s="36"/>
      <c r="F20" s="36"/>
      <c r="G20" s="36"/>
      <c r="H20" s="36"/>
      <c r="I20" s="115" t="s">
        <v>26</v>
      </c>
      <c r="J20" s="105" t="s">
        <v>34</v>
      </c>
      <c r="K20" s="36"/>
      <c r="L20" s="116"/>
      <c r="S20" s="36"/>
      <c r="T20" s="36"/>
      <c r="U20" s="36"/>
      <c r="V20" s="36"/>
      <c r="W20" s="36"/>
      <c r="X20" s="36"/>
      <c r="Y20" s="36"/>
      <c r="Z20" s="36"/>
      <c r="AA20" s="36"/>
      <c r="AB20" s="36"/>
      <c r="AC20" s="36"/>
      <c r="AD20" s="36"/>
      <c r="AE20" s="36"/>
      <c r="AZ20" s="110" t="s">
        <v>191</v>
      </c>
      <c r="BA20" s="110" t="s">
        <v>192</v>
      </c>
      <c r="BB20" s="110" t="s">
        <v>186</v>
      </c>
      <c r="BC20" s="110" t="s">
        <v>1645</v>
      </c>
      <c r="BD20" s="110" t="s">
        <v>87</v>
      </c>
    </row>
    <row r="21" spans="1:56" s="2" customFormat="1" ht="18" customHeight="1">
      <c r="A21" s="36"/>
      <c r="B21" s="41"/>
      <c r="C21" s="36"/>
      <c r="D21" s="36"/>
      <c r="E21" s="105" t="s">
        <v>35</v>
      </c>
      <c r="F21" s="36"/>
      <c r="G21" s="36"/>
      <c r="H21" s="36"/>
      <c r="I21" s="115" t="s">
        <v>29</v>
      </c>
      <c r="J21" s="105" t="s">
        <v>36</v>
      </c>
      <c r="K21" s="36"/>
      <c r="L21" s="116"/>
      <c r="S21" s="36"/>
      <c r="T21" s="36"/>
      <c r="U21" s="36"/>
      <c r="V21" s="36"/>
      <c r="W21" s="36"/>
      <c r="X21" s="36"/>
      <c r="Y21" s="36"/>
      <c r="Z21" s="36"/>
      <c r="AA21" s="36"/>
      <c r="AB21" s="36"/>
      <c r="AC21" s="36"/>
      <c r="AD21" s="36"/>
      <c r="AE21" s="36"/>
      <c r="AZ21" s="110" t="s">
        <v>194</v>
      </c>
      <c r="BA21" s="110" t="s">
        <v>195</v>
      </c>
      <c r="BB21" s="110" t="s">
        <v>135</v>
      </c>
      <c r="BC21" s="110" t="s">
        <v>3847</v>
      </c>
      <c r="BD21" s="110" t="s">
        <v>87</v>
      </c>
    </row>
    <row r="22" spans="1:56" s="2" customFormat="1" ht="6.95" customHeight="1">
      <c r="A22" s="36"/>
      <c r="B22" s="41"/>
      <c r="C22" s="36"/>
      <c r="D22" s="36"/>
      <c r="E22" s="36"/>
      <c r="F22" s="36"/>
      <c r="G22" s="36"/>
      <c r="H22" s="36"/>
      <c r="I22" s="36"/>
      <c r="J22" s="36"/>
      <c r="K22" s="36"/>
      <c r="L22" s="116"/>
      <c r="S22" s="36"/>
      <c r="T22" s="36"/>
      <c r="U22" s="36"/>
      <c r="V22" s="36"/>
      <c r="W22" s="36"/>
      <c r="X22" s="36"/>
      <c r="Y22" s="36"/>
      <c r="Z22" s="36"/>
      <c r="AA22" s="36"/>
      <c r="AB22" s="36"/>
      <c r="AC22" s="36"/>
      <c r="AD22" s="36"/>
      <c r="AE22" s="36"/>
      <c r="AZ22" s="110" t="s">
        <v>197</v>
      </c>
      <c r="BA22" s="110" t="s">
        <v>198</v>
      </c>
      <c r="BB22" s="110" t="s">
        <v>186</v>
      </c>
      <c r="BC22" s="110" t="s">
        <v>3848</v>
      </c>
      <c r="BD22" s="110" t="s">
        <v>87</v>
      </c>
    </row>
    <row r="23" spans="1:56" s="2" customFormat="1" ht="12" customHeight="1">
      <c r="A23" s="36"/>
      <c r="B23" s="41"/>
      <c r="C23" s="36"/>
      <c r="D23" s="115" t="s">
        <v>38</v>
      </c>
      <c r="E23" s="36"/>
      <c r="F23" s="36"/>
      <c r="G23" s="36"/>
      <c r="H23" s="36"/>
      <c r="I23" s="115" t="s">
        <v>26</v>
      </c>
      <c r="J23" s="105" t="str">
        <f>IF('Rekapitulace stavby'!AN19="","",'Rekapitulace stavby'!AN19)</f>
        <v/>
      </c>
      <c r="K23" s="36"/>
      <c r="L23" s="116"/>
      <c r="S23" s="36"/>
      <c r="T23" s="36"/>
      <c r="U23" s="36"/>
      <c r="V23" s="36"/>
      <c r="W23" s="36"/>
      <c r="X23" s="36"/>
      <c r="Y23" s="36"/>
      <c r="Z23" s="36"/>
      <c r="AA23" s="36"/>
      <c r="AB23" s="36"/>
      <c r="AC23" s="36"/>
      <c r="AD23" s="36"/>
      <c r="AE23" s="36"/>
      <c r="AZ23" s="110" t="s">
        <v>2197</v>
      </c>
      <c r="BA23" s="110" t="s">
        <v>2198</v>
      </c>
      <c r="BB23" s="110" t="s">
        <v>152</v>
      </c>
      <c r="BC23" s="110" t="s">
        <v>3849</v>
      </c>
      <c r="BD23" s="110" t="s">
        <v>87</v>
      </c>
    </row>
    <row r="24" spans="1:56" s="2" customFormat="1" ht="18" customHeight="1">
      <c r="A24" s="36"/>
      <c r="B24" s="41"/>
      <c r="C24" s="36"/>
      <c r="D24" s="36"/>
      <c r="E24" s="105" t="str">
        <f>IF('Rekapitulace stavby'!E20="","",'Rekapitulace stavby'!E20)</f>
        <v xml:space="preserve"> </v>
      </c>
      <c r="F24" s="36"/>
      <c r="G24" s="36"/>
      <c r="H24" s="36"/>
      <c r="I24" s="115" t="s">
        <v>29</v>
      </c>
      <c r="J24" s="105" t="str">
        <f>IF('Rekapitulace stavby'!AN20="","",'Rekapitulace stavby'!AN20)</f>
        <v/>
      </c>
      <c r="K24" s="36"/>
      <c r="L24" s="116"/>
      <c r="S24" s="36"/>
      <c r="T24" s="36"/>
      <c r="U24" s="36"/>
      <c r="V24" s="36"/>
      <c r="W24" s="36"/>
      <c r="X24" s="36"/>
      <c r="Y24" s="36"/>
      <c r="Z24" s="36"/>
      <c r="AA24" s="36"/>
      <c r="AB24" s="36"/>
      <c r="AC24" s="36"/>
      <c r="AD24" s="36"/>
      <c r="AE24" s="36"/>
      <c r="AZ24" s="110" t="s">
        <v>206</v>
      </c>
      <c r="BA24" s="110" t="s">
        <v>207</v>
      </c>
      <c r="BB24" s="110" t="s">
        <v>135</v>
      </c>
      <c r="BC24" s="110" t="s">
        <v>3850</v>
      </c>
      <c r="BD24" s="110" t="s">
        <v>87</v>
      </c>
    </row>
    <row r="25" spans="1:56" s="2" customFormat="1" ht="6.95" customHeight="1">
      <c r="A25" s="36"/>
      <c r="B25" s="41"/>
      <c r="C25" s="36"/>
      <c r="D25" s="36"/>
      <c r="E25" s="36"/>
      <c r="F25" s="36"/>
      <c r="G25" s="36"/>
      <c r="H25" s="36"/>
      <c r="I25" s="36"/>
      <c r="J25" s="36"/>
      <c r="K25" s="36"/>
      <c r="L25" s="116"/>
      <c r="S25" s="36"/>
      <c r="T25" s="36"/>
      <c r="U25" s="36"/>
      <c r="V25" s="36"/>
      <c r="W25" s="36"/>
      <c r="X25" s="36"/>
      <c r="Y25" s="36"/>
      <c r="Z25" s="36"/>
      <c r="AA25" s="36"/>
      <c r="AB25" s="36"/>
      <c r="AC25" s="36"/>
      <c r="AD25" s="36"/>
      <c r="AE25" s="36"/>
      <c r="AZ25" s="110" t="s">
        <v>2207</v>
      </c>
      <c r="BA25" s="110" t="s">
        <v>151</v>
      </c>
      <c r="BB25" s="110" t="s">
        <v>152</v>
      </c>
      <c r="BC25" s="110" t="s">
        <v>3851</v>
      </c>
      <c r="BD25" s="110" t="s">
        <v>87</v>
      </c>
    </row>
    <row r="26" spans="1:56" s="2" customFormat="1" ht="12" customHeight="1">
      <c r="A26" s="36"/>
      <c r="B26" s="41"/>
      <c r="C26" s="36"/>
      <c r="D26" s="115" t="s">
        <v>40</v>
      </c>
      <c r="E26" s="36"/>
      <c r="F26" s="36"/>
      <c r="G26" s="36"/>
      <c r="H26" s="36"/>
      <c r="I26" s="36"/>
      <c r="J26" s="36"/>
      <c r="K26" s="36"/>
      <c r="L26" s="116"/>
      <c r="S26" s="36"/>
      <c r="T26" s="36"/>
      <c r="U26" s="36"/>
      <c r="V26" s="36"/>
      <c r="W26" s="36"/>
      <c r="X26" s="36"/>
      <c r="Y26" s="36"/>
      <c r="Z26" s="36"/>
      <c r="AA26" s="36"/>
      <c r="AB26" s="36"/>
      <c r="AC26" s="36"/>
      <c r="AD26" s="36"/>
      <c r="AE26" s="36"/>
      <c r="AZ26" s="110" t="s">
        <v>3852</v>
      </c>
      <c r="BA26" s="110" t="s">
        <v>3853</v>
      </c>
      <c r="BB26" s="110" t="s">
        <v>152</v>
      </c>
      <c r="BC26" s="110" t="s">
        <v>3854</v>
      </c>
      <c r="BD26" s="110" t="s">
        <v>87</v>
      </c>
    </row>
    <row r="27" spans="1:56" s="8" customFormat="1" ht="16.5" customHeight="1">
      <c r="A27" s="118"/>
      <c r="B27" s="119"/>
      <c r="C27" s="118"/>
      <c r="D27" s="118"/>
      <c r="E27" s="413" t="s">
        <v>19</v>
      </c>
      <c r="F27" s="413"/>
      <c r="G27" s="413"/>
      <c r="H27" s="413"/>
      <c r="I27" s="118"/>
      <c r="J27" s="118"/>
      <c r="K27" s="118"/>
      <c r="L27" s="120"/>
      <c r="S27" s="118"/>
      <c r="T27" s="118"/>
      <c r="U27" s="118"/>
      <c r="V27" s="118"/>
      <c r="W27" s="118"/>
      <c r="X27" s="118"/>
      <c r="Y27" s="118"/>
      <c r="Z27" s="118"/>
      <c r="AA27" s="118"/>
      <c r="AB27" s="118"/>
      <c r="AC27" s="118"/>
      <c r="AD27" s="118"/>
      <c r="AE27" s="118"/>
      <c r="AZ27" s="121" t="s">
        <v>3855</v>
      </c>
      <c r="BA27" s="121" t="s">
        <v>3856</v>
      </c>
      <c r="BB27" s="121" t="s">
        <v>157</v>
      </c>
      <c r="BC27" s="121" t="s">
        <v>833</v>
      </c>
      <c r="BD27" s="121" t="s">
        <v>87</v>
      </c>
    </row>
    <row r="28" spans="1:56" s="2" customFormat="1" ht="6.95" customHeight="1">
      <c r="A28" s="36"/>
      <c r="B28" s="41"/>
      <c r="C28" s="36"/>
      <c r="D28" s="36"/>
      <c r="E28" s="36"/>
      <c r="F28" s="36"/>
      <c r="G28" s="36"/>
      <c r="H28" s="36"/>
      <c r="I28" s="36"/>
      <c r="J28" s="36"/>
      <c r="K28" s="36"/>
      <c r="L28" s="116"/>
      <c r="S28" s="36"/>
      <c r="T28" s="36"/>
      <c r="U28" s="36"/>
      <c r="V28" s="36"/>
      <c r="W28" s="36"/>
      <c r="X28" s="36"/>
      <c r="Y28" s="36"/>
      <c r="Z28" s="36"/>
      <c r="AA28" s="36"/>
      <c r="AB28" s="36"/>
      <c r="AC28" s="36"/>
      <c r="AD28" s="36"/>
      <c r="AE28" s="36"/>
      <c r="AZ28" s="110" t="s">
        <v>2212</v>
      </c>
      <c r="BA28" s="110" t="s">
        <v>2213</v>
      </c>
      <c r="BB28" s="110" t="s">
        <v>186</v>
      </c>
      <c r="BC28" s="110" t="s">
        <v>923</v>
      </c>
      <c r="BD28" s="110" t="s">
        <v>87</v>
      </c>
    </row>
    <row r="29" spans="1:56" s="2" customFormat="1" ht="6.95" customHeight="1">
      <c r="A29" s="36"/>
      <c r="B29" s="41"/>
      <c r="C29" s="36"/>
      <c r="D29" s="122"/>
      <c r="E29" s="122"/>
      <c r="F29" s="122"/>
      <c r="G29" s="122"/>
      <c r="H29" s="122"/>
      <c r="I29" s="122"/>
      <c r="J29" s="122"/>
      <c r="K29" s="122"/>
      <c r="L29" s="116"/>
      <c r="S29" s="36"/>
      <c r="T29" s="36"/>
      <c r="U29" s="36"/>
      <c r="V29" s="36"/>
      <c r="W29" s="36"/>
      <c r="X29" s="36"/>
      <c r="Y29" s="36"/>
      <c r="Z29" s="36"/>
      <c r="AA29" s="36"/>
      <c r="AB29" s="36"/>
      <c r="AC29" s="36"/>
      <c r="AD29" s="36"/>
      <c r="AE29" s="36"/>
      <c r="AZ29" s="110" t="s">
        <v>3857</v>
      </c>
      <c r="BA29" s="110" t="s">
        <v>3858</v>
      </c>
      <c r="BB29" s="110" t="s">
        <v>135</v>
      </c>
      <c r="BC29" s="110" t="s">
        <v>1006</v>
      </c>
      <c r="BD29" s="110" t="s">
        <v>87</v>
      </c>
    </row>
    <row r="30" spans="1:56" s="2" customFormat="1" ht="25.35" customHeight="1">
      <c r="A30" s="36"/>
      <c r="B30" s="41"/>
      <c r="C30" s="36"/>
      <c r="D30" s="123" t="s">
        <v>42</v>
      </c>
      <c r="E30" s="36"/>
      <c r="F30" s="36"/>
      <c r="G30" s="36"/>
      <c r="H30" s="36"/>
      <c r="I30" s="36"/>
      <c r="J30" s="124">
        <f>ROUND(J94, 2)</f>
        <v>0</v>
      </c>
      <c r="K30" s="36"/>
      <c r="L30" s="116"/>
      <c r="S30" s="36"/>
      <c r="T30" s="36"/>
      <c r="U30" s="36"/>
      <c r="V30" s="36"/>
      <c r="W30" s="36"/>
      <c r="X30" s="36"/>
      <c r="Y30" s="36"/>
      <c r="Z30" s="36"/>
      <c r="AA30" s="36"/>
      <c r="AB30" s="36"/>
      <c r="AC30" s="36"/>
      <c r="AD30" s="36"/>
      <c r="AE30" s="36"/>
      <c r="AZ30" s="110" t="s">
        <v>3859</v>
      </c>
      <c r="BA30" s="110" t="s">
        <v>3860</v>
      </c>
      <c r="BB30" s="110" t="s">
        <v>152</v>
      </c>
      <c r="BC30" s="110" t="s">
        <v>3861</v>
      </c>
      <c r="BD30" s="110" t="s">
        <v>87</v>
      </c>
    </row>
    <row r="31" spans="1:56" s="2" customFormat="1" ht="6.95" customHeight="1">
      <c r="A31" s="36"/>
      <c r="B31" s="41"/>
      <c r="C31" s="36"/>
      <c r="D31" s="122"/>
      <c r="E31" s="122"/>
      <c r="F31" s="122"/>
      <c r="G31" s="122"/>
      <c r="H31" s="122"/>
      <c r="I31" s="122"/>
      <c r="J31" s="122"/>
      <c r="K31" s="122"/>
      <c r="L31" s="116"/>
      <c r="S31" s="36"/>
      <c r="T31" s="36"/>
      <c r="U31" s="36"/>
      <c r="V31" s="36"/>
      <c r="W31" s="36"/>
      <c r="X31" s="36"/>
      <c r="Y31" s="36"/>
      <c r="Z31" s="36"/>
      <c r="AA31" s="36"/>
      <c r="AB31" s="36"/>
      <c r="AC31" s="36"/>
      <c r="AD31" s="36"/>
      <c r="AE31" s="36"/>
      <c r="AZ31" s="110" t="s">
        <v>3862</v>
      </c>
      <c r="BA31" s="110" t="s">
        <v>3863</v>
      </c>
      <c r="BB31" s="110" t="s">
        <v>135</v>
      </c>
      <c r="BC31" s="110" t="s">
        <v>3864</v>
      </c>
      <c r="BD31" s="110" t="s">
        <v>87</v>
      </c>
    </row>
    <row r="32" spans="1:56" s="2" customFormat="1" ht="14.45" customHeight="1">
      <c r="A32" s="36"/>
      <c r="B32" s="41"/>
      <c r="C32" s="36"/>
      <c r="D32" s="36"/>
      <c r="E32" s="36"/>
      <c r="F32" s="125" t="s">
        <v>44</v>
      </c>
      <c r="G32" s="36"/>
      <c r="H32" s="36"/>
      <c r="I32" s="125" t="s">
        <v>43</v>
      </c>
      <c r="J32" s="125" t="s">
        <v>45</v>
      </c>
      <c r="K32" s="36"/>
      <c r="L32" s="116"/>
      <c r="S32" s="36"/>
      <c r="T32" s="36"/>
      <c r="U32" s="36"/>
      <c r="V32" s="36"/>
      <c r="W32" s="36"/>
      <c r="X32" s="36"/>
      <c r="Y32" s="36"/>
      <c r="Z32" s="36"/>
      <c r="AA32" s="36"/>
      <c r="AB32" s="36"/>
      <c r="AC32" s="36"/>
      <c r="AD32" s="36"/>
      <c r="AE32" s="36"/>
      <c r="AZ32" s="110" t="s">
        <v>238</v>
      </c>
      <c r="BA32" s="110" t="s">
        <v>239</v>
      </c>
      <c r="BB32" s="110" t="s">
        <v>186</v>
      </c>
      <c r="BC32" s="110" t="s">
        <v>939</v>
      </c>
      <c r="BD32" s="110" t="s">
        <v>87</v>
      </c>
    </row>
    <row r="33" spans="1:56" s="2" customFormat="1" ht="14.45" customHeight="1">
      <c r="A33" s="36"/>
      <c r="B33" s="41"/>
      <c r="C33" s="36"/>
      <c r="D33" s="126" t="s">
        <v>46</v>
      </c>
      <c r="E33" s="115" t="s">
        <v>47</v>
      </c>
      <c r="F33" s="127">
        <f>ROUND((SUM(BE94:BE1995)),  2)</f>
        <v>0</v>
      </c>
      <c r="G33" s="36"/>
      <c r="H33" s="36"/>
      <c r="I33" s="128">
        <v>0.21</v>
      </c>
      <c r="J33" s="127">
        <f>ROUND(((SUM(BE94:BE1995))*I33),  2)</f>
        <v>0</v>
      </c>
      <c r="K33" s="36"/>
      <c r="L33" s="116"/>
      <c r="S33" s="36"/>
      <c r="T33" s="36"/>
      <c r="U33" s="36"/>
      <c r="V33" s="36"/>
      <c r="W33" s="36"/>
      <c r="X33" s="36"/>
      <c r="Y33" s="36"/>
      <c r="Z33" s="36"/>
      <c r="AA33" s="36"/>
      <c r="AB33" s="36"/>
      <c r="AC33" s="36"/>
      <c r="AD33" s="36"/>
      <c r="AE33" s="36"/>
      <c r="AZ33" s="110" t="s">
        <v>3865</v>
      </c>
      <c r="BA33" s="110" t="s">
        <v>3866</v>
      </c>
      <c r="BB33" s="110" t="s">
        <v>135</v>
      </c>
      <c r="BC33" s="110" t="s">
        <v>3867</v>
      </c>
      <c r="BD33" s="110" t="s">
        <v>87</v>
      </c>
    </row>
    <row r="34" spans="1:56" s="2" customFormat="1" ht="14.45" customHeight="1">
      <c r="A34" s="36"/>
      <c r="B34" s="41"/>
      <c r="C34" s="36"/>
      <c r="D34" s="36"/>
      <c r="E34" s="115" t="s">
        <v>48</v>
      </c>
      <c r="F34" s="127">
        <f>ROUND((SUM(BF94:BF1995)),  2)</f>
        <v>0</v>
      </c>
      <c r="G34" s="36"/>
      <c r="H34" s="36"/>
      <c r="I34" s="128">
        <v>0.15</v>
      </c>
      <c r="J34" s="127">
        <f>ROUND(((SUM(BF94:BF1995))*I34),  2)</f>
        <v>0</v>
      </c>
      <c r="K34" s="36"/>
      <c r="L34" s="116"/>
      <c r="S34" s="36"/>
      <c r="T34" s="36"/>
      <c r="U34" s="36"/>
      <c r="V34" s="36"/>
      <c r="W34" s="36"/>
      <c r="X34" s="36"/>
      <c r="Y34" s="36"/>
      <c r="Z34" s="36"/>
      <c r="AA34" s="36"/>
      <c r="AB34" s="36"/>
      <c r="AC34" s="36"/>
      <c r="AD34" s="36"/>
      <c r="AE34" s="36"/>
      <c r="AZ34" s="110" t="s">
        <v>2229</v>
      </c>
      <c r="BA34" s="110" t="s">
        <v>2230</v>
      </c>
      <c r="BB34" s="110" t="s">
        <v>135</v>
      </c>
      <c r="BC34" s="110" t="s">
        <v>3868</v>
      </c>
      <c r="BD34" s="110" t="s">
        <v>87</v>
      </c>
    </row>
    <row r="35" spans="1:56" s="2" customFormat="1" ht="14.45" hidden="1" customHeight="1">
      <c r="A35" s="36"/>
      <c r="B35" s="41"/>
      <c r="C35" s="36"/>
      <c r="D35" s="36"/>
      <c r="E35" s="115" t="s">
        <v>49</v>
      </c>
      <c r="F35" s="127">
        <f>ROUND((SUM(BG94:BG1995)),  2)</f>
        <v>0</v>
      </c>
      <c r="G35" s="36"/>
      <c r="H35" s="36"/>
      <c r="I35" s="128">
        <v>0.21</v>
      </c>
      <c r="J35" s="127">
        <f>0</f>
        <v>0</v>
      </c>
      <c r="K35" s="36"/>
      <c r="L35" s="116"/>
      <c r="S35" s="36"/>
      <c r="T35" s="36"/>
      <c r="U35" s="36"/>
      <c r="V35" s="36"/>
      <c r="W35" s="36"/>
      <c r="X35" s="36"/>
      <c r="Y35" s="36"/>
      <c r="Z35" s="36"/>
      <c r="AA35" s="36"/>
      <c r="AB35" s="36"/>
      <c r="AC35" s="36"/>
      <c r="AD35" s="36"/>
      <c r="AE35" s="36"/>
      <c r="AZ35" s="110" t="s">
        <v>241</v>
      </c>
      <c r="BA35" s="110" t="s">
        <v>3869</v>
      </c>
      <c r="BB35" s="110" t="s">
        <v>135</v>
      </c>
      <c r="BC35" s="110" t="s">
        <v>2242</v>
      </c>
      <c r="BD35" s="110" t="s">
        <v>87</v>
      </c>
    </row>
    <row r="36" spans="1:56" s="2" customFormat="1" ht="14.45" hidden="1" customHeight="1">
      <c r="A36" s="36"/>
      <c r="B36" s="41"/>
      <c r="C36" s="36"/>
      <c r="D36" s="36"/>
      <c r="E36" s="115" t="s">
        <v>50</v>
      </c>
      <c r="F36" s="127">
        <f>ROUND((SUM(BH94:BH1995)),  2)</f>
        <v>0</v>
      </c>
      <c r="G36" s="36"/>
      <c r="H36" s="36"/>
      <c r="I36" s="128">
        <v>0.15</v>
      </c>
      <c r="J36" s="127">
        <f>0</f>
        <v>0</v>
      </c>
      <c r="K36" s="36"/>
      <c r="L36" s="116"/>
      <c r="S36" s="36"/>
      <c r="T36" s="36"/>
      <c r="U36" s="36"/>
      <c r="V36" s="36"/>
      <c r="W36" s="36"/>
      <c r="X36" s="36"/>
      <c r="Y36" s="36"/>
      <c r="Z36" s="36"/>
      <c r="AA36" s="36"/>
      <c r="AB36" s="36"/>
      <c r="AC36" s="36"/>
      <c r="AD36" s="36"/>
      <c r="AE36" s="36"/>
      <c r="AZ36" s="110" t="s">
        <v>3870</v>
      </c>
      <c r="BA36" s="110" t="s">
        <v>3871</v>
      </c>
      <c r="BB36" s="110" t="s">
        <v>135</v>
      </c>
      <c r="BC36" s="110" t="s">
        <v>3872</v>
      </c>
      <c r="BD36" s="110" t="s">
        <v>87</v>
      </c>
    </row>
    <row r="37" spans="1:56" s="2" customFormat="1" ht="14.45" hidden="1" customHeight="1">
      <c r="A37" s="36"/>
      <c r="B37" s="41"/>
      <c r="C37" s="36"/>
      <c r="D37" s="36"/>
      <c r="E37" s="115" t="s">
        <v>51</v>
      </c>
      <c r="F37" s="127">
        <f>ROUND((SUM(BI94:BI1995)),  2)</f>
        <v>0</v>
      </c>
      <c r="G37" s="36"/>
      <c r="H37" s="36"/>
      <c r="I37" s="128">
        <v>0</v>
      </c>
      <c r="J37" s="127">
        <f>0</f>
        <v>0</v>
      </c>
      <c r="K37" s="36"/>
      <c r="L37" s="116"/>
      <c r="S37" s="36"/>
      <c r="T37" s="36"/>
      <c r="U37" s="36"/>
      <c r="V37" s="36"/>
      <c r="W37" s="36"/>
      <c r="X37" s="36"/>
      <c r="Y37" s="36"/>
      <c r="Z37" s="36"/>
      <c r="AA37" s="36"/>
      <c r="AB37" s="36"/>
      <c r="AC37" s="36"/>
      <c r="AD37" s="36"/>
      <c r="AE37" s="36"/>
      <c r="AZ37" s="110" t="s">
        <v>2248</v>
      </c>
      <c r="BA37" s="110" t="s">
        <v>2249</v>
      </c>
      <c r="BB37" s="110" t="s">
        <v>190</v>
      </c>
      <c r="BC37" s="110" t="s">
        <v>3873</v>
      </c>
      <c r="BD37" s="110" t="s">
        <v>87</v>
      </c>
    </row>
    <row r="38" spans="1:56" s="2" customFormat="1" ht="6.95" customHeight="1">
      <c r="A38" s="36"/>
      <c r="B38" s="41"/>
      <c r="C38" s="36"/>
      <c r="D38" s="36"/>
      <c r="E38" s="36"/>
      <c r="F38" s="36"/>
      <c r="G38" s="36"/>
      <c r="H38" s="36"/>
      <c r="I38" s="36"/>
      <c r="J38" s="36"/>
      <c r="K38" s="36"/>
      <c r="L38" s="116"/>
      <c r="S38" s="36"/>
      <c r="T38" s="36"/>
      <c r="U38" s="36"/>
      <c r="V38" s="36"/>
      <c r="W38" s="36"/>
      <c r="X38" s="36"/>
      <c r="Y38" s="36"/>
      <c r="Z38" s="36"/>
      <c r="AA38" s="36"/>
      <c r="AB38" s="36"/>
      <c r="AC38" s="36"/>
      <c r="AD38" s="36"/>
      <c r="AE38" s="36"/>
      <c r="AZ38" s="110" t="s">
        <v>3874</v>
      </c>
      <c r="BA38" s="110" t="s">
        <v>3875</v>
      </c>
      <c r="BB38" s="110" t="s">
        <v>152</v>
      </c>
      <c r="BC38" s="110" t="s">
        <v>3876</v>
      </c>
      <c r="BD38" s="110" t="s">
        <v>87</v>
      </c>
    </row>
    <row r="39" spans="1:56" s="2" customFormat="1" ht="25.35" customHeight="1">
      <c r="A39" s="36"/>
      <c r="B39" s="41"/>
      <c r="C39" s="129"/>
      <c r="D39" s="130" t="s">
        <v>52</v>
      </c>
      <c r="E39" s="131"/>
      <c r="F39" s="131"/>
      <c r="G39" s="132" t="s">
        <v>53</v>
      </c>
      <c r="H39" s="133" t="s">
        <v>54</v>
      </c>
      <c r="I39" s="131"/>
      <c r="J39" s="134">
        <f>SUM(J30:J37)</f>
        <v>0</v>
      </c>
      <c r="K39" s="135"/>
      <c r="L39" s="116"/>
      <c r="S39" s="36"/>
      <c r="T39" s="36"/>
      <c r="U39" s="36"/>
      <c r="V39" s="36"/>
      <c r="W39" s="36"/>
      <c r="X39" s="36"/>
      <c r="Y39" s="36"/>
      <c r="Z39" s="36"/>
      <c r="AA39" s="36"/>
      <c r="AB39" s="36"/>
      <c r="AC39" s="36"/>
      <c r="AD39" s="36"/>
      <c r="AE39" s="36"/>
      <c r="AZ39" s="110" t="s">
        <v>3877</v>
      </c>
      <c r="BA39" s="110" t="s">
        <v>3878</v>
      </c>
      <c r="BB39" s="110" t="s">
        <v>152</v>
      </c>
      <c r="BC39" s="110" t="s">
        <v>1582</v>
      </c>
      <c r="BD39" s="110" t="s">
        <v>87</v>
      </c>
    </row>
    <row r="40" spans="1:56" s="2" customFormat="1" ht="14.45" customHeight="1">
      <c r="A40" s="36"/>
      <c r="B40" s="136"/>
      <c r="C40" s="137"/>
      <c r="D40" s="137"/>
      <c r="E40" s="137"/>
      <c r="F40" s="137"/>
      <c r="G40" s="137"/>
      <c r="H40" s="137"/>
      <c r="I40" s="137"/>
      <c r="J40" s="137"/>
      <c r="K40" s="137"/>
      <c r="L40" s="116"/>
      <c r="S40" s="36"/>
      <c r="T40" s="36"/>
      <c r="U40" s="36"/>
      <c r="V40" s="36"/>
      <c r="W40" s="36"/>
      <c r="X40" s="36"/>
      <c r="Y40" s="36"/>
      <c r="Z40" s="36"/>
      <c r="AA40" s="36"/>
      <c r="AB40" s="36"/>
      <c r="AC40" s="36"/>
      <c r="AD40" s="36"/>
      <c r="AE40" s="36"/>
      <c r="AZ40" s="110" t="s">
        <v>259</v>
      </c>
      <c r="BA40" s="110" t="s">
        <v>3879</v>
      </c>
      <c r="BB40" s="110" t="s">
        <v>152</v>
      </c>
      <c r="BC40" s="110" t="s">
        <v>3880</v>
      </c>
      <c r="BD40" s="110" t="s">
        <v>87</v>
      </c>
    </row>
    <row r="41" spans="1:56" ht="11.25">
      <c r="AZ41" s="110" t="s">
        <v>262</v>
      </c>
      <c r="BA41" s="110" t="s">
        <v>263</v>
      </c>
      <c r="BB41" s="110" t="s">
        <v>152</v>
      </c>
      <c r="BC41" s="110" t="s">
        <v>3881</v>
      </c>
      <c r="BD41" s="110" t="s">
        <v>87</v>
      </c>
    </row>
    <row r="42" spans="1:56" ht="11.25">
      <c r="AZ42" s="110" t="s">
        <v>3882</v>
      </c>
      <c r="BA42" s="110" t="s">
        <v>3883</v>
      </c>
      <c r="BB42" s="110" t="s">
        <v>152</v>
      </c>
      <c r="BC42" s="110" t="s">
        <v>3884</v>
      </c>
      <c r="BD42" s="110" t="s">
        <v>87</v>
      </c>
    </row>
    <row r="43" spans="1:56" ht="11.25">
      <c r="AZ43" s="110" t="s">
        <v>265</v>
      </c>
      <c r="BA43" s="110" t="s">
        <v>266</v>
      </c>
      <c r="BB43" s="110" t="s">
        <v>267</v>
      </c>
      <c r="BC43" s="110" t="s">
        <v>2254</v>
      </c>
      <c r="BD43" s="110" t="s">
        <v>87</v>
      </c>
    </row>
    <row r="44" spans="1:56" s="2" customFormat="1" ht="6.95" customHeight="1">
      <c r="A44" s="36"/>
      <c r="B44" s="138"/>
      <c r="C44" s="139"/>
      <c r="D44" s="139"/>
      <c r="E44" s="139"/>
      <c r="F44" s="139"/>
      <c r="G44" s="139"/>
      <c r="H44" s="139"/>
      <c r="I44" s="139"/>
      <c r="J44" s="139"/>
      <c r="K44" s="139"/>
      <c r="L44" s="116"/>
      <c r="S44" s="36"/>
      <c r="T44" s="36"/>
      <c r="U44" s="36"/>
      <c r="V44" s="36"/>
      <c r="W44" s="36"/>
      <c r="X44" s="36"/>
      <c r="Y44" s="36"/>
      <c r="Z44" s="36"/>
      <c r="AA44" s="36"/>
      <c r="AB44" s="36"/>
      <c r="AC44" s="36"/>
      <c r="AD44" s="36"/>
      <c r="AE44" s="36"/>
      <c r="AZ44" s="110" t="s">
        <v>270</v>
      </c>
      <c r="BA44" s="110" t="s">
        <v>271</v>
      </c>
      <c r="BB44" s="110" t="s">
        <v>152</v>
      </c>
      <c r="BC44" s="110" t="s">
        <v>3885</v>
      </c>
      <c r="BD44" s="110" t="s">
        <v>87</v>
      </c>
    </row>
    <row r="45" spans="1:56" s="2" customFormat="1" ht="24.95" customHeight="1">
      <c r="A45" s="36"/>
      <c r="B45" s="37"/>
      <c r="C45" s="25" t="s">
        <v>269</v>
      </c>
      <c r="D45" s="38"/>
      <c r="E45" s="38"/>
      <c r="F45" s="38"/>
      <c r="G45" s="38"/>
      <c r="H45" s="38"/>
      <c r="I45" s="38"/>
      <c r="J45" s="38"/>
      <c r="K45" s="38"/>
      <c r="L45" s="116"/>
      <c r="S45" s="36"/>
      <c r="T45" s="36"/>
      <c r="U45" s="36"/>
      <c r="V45" s="36"/>
      <c r="W45" s="36"/>
      <c r="X45" s="36"/>
      <c r="Y45" s="36"/>
      <c r="Z45" s="36"/>
      <c r="AA45" s="36"/>
      <c r="AB45" s="36"/>
      <c r="AC45" s="36"/>
      <c r="AD45" s="36"/>
      <c r="AE45" s="36"/>
      <c r="AZ45" s="110" t="s">
        <v>3886</v>
      </c>
      <c r="BA45" s="110" t="s">
        <v>3887</v>
      </c>
      <c r="BB45" s="110" t="s">
        <v>152</v>
      </c>
      <c r="BC45" s="110" t="s">
        <v>708</v>
      </c>
      <c r="BD45" s="110" t="s">
        <v>87</v>
      </c>
    </row>
    <row r="46" spans="1:56" s="2" customFormat="1" ht="6.95" customHeight="1">
      <c r="A46" s="36"/>
      <c r="B46" s="37"/>
      <c r="C46" s="38"/>
      <c r="D46" s="38"/>
      <c r="E46" s="38"/>
      <c r="F46" s="38"/>
      <c r="G46" s="38"/>
      <c r="H46" s="38"/>
      <c r="I46" s="38"/>
      <c r="J46" s="38"/>
      <c r="K46" s="38"/>
      <c r="L46" s="116"/>
      <c r="S46" s="36"/>
      <c r="T46" s="36"/>
      <c r="U46" s="36"/>
      <c r="V46" s="36"/>
      <c r="W46" s="36"/>
      <c r="X46" s="36"/>
      <c r="Y46" s="36"/>
      <c r="Z46" s="36"/>
      <c r="AA46" s="36"/>
      <c r="AB46" s="36"/>
      <c r="AC46" s="36"/>
      <c r="AD46" s="36"/>
      <c r="AE46" s="36"/>
      <c r="AZ46" s="110" t="s">
        <v>273</v>
      </c>
      <c r="BA46" s="110" t="s">
        <v>274</v>
      </c>
      <c r="BB46" s="110" t="s">
        <v>135</v>
      </c>
      <c r="BC46" s="110" t="s">
        <v>3888</v>
      </c>
      <c r="BD46" s="110" t="s">
        <v>87</v>
      </c>
    </row>
    <row r="47" spans="1:56" s="2" customFormat="1" ht="12" customHeight="1">
      <c r="A47" s="36"/>
      <c r="B47" s="37"/>
      <c r="C47" s="31" t="s">
        <v>16</v>
      </c>
      <c r="D47" s="38"/>
      <c r="E47" s="38"/>
      <c r="F47" s="38"/>
      <c r="G47" s="38"/>
      <c r="H47" s="38"/>
      <c r="I47" s="38"/>
      <c r="J47" s="38"/>
      <c r="K47" s="38"/>
      <c r="L47" s="116"/>
      <c r="S47" s="36"/>
      <c r="T47" s="36"/>
      <c r="U47" s="36"/>
      <c r="V47" s="36"/>
      <c r="W47" s="36"/>
      <c r="X47" s="36"/>
      <c r="Y47" s="36"/>
      <c r="Z47" s="36"/>
      <c r="AA47" s="36"/>
      <c r="AB47" s="36"/>
      <c r="AC47" s="36"/>
      <c r="AD47" s="36"/>
      <c r="AE47" s="36"/>
      <c r="AZ47" s="110" t="s">
        <v>2262</v>
      </c>
      <c r="BA47" s="110" t="s">
        <v>2263</v>
      </c>
      <c r="BB47" s="110" t="s">
        <v>186</v>
      </c>
      <c r="BC47" s="110" t="s">
        <v>1240</v>
      </c>
      <c r="BD47" s="110" t="s">
        <v>87</v>
      </c>
    </row>
    <row r="48" spans="1:56" s="2" customFormat="1" ht="16.5" customHeight="1">
      <c r="A48" s="36"/>
      <c r="B48" s="37"/>
      <c r="C48" s="38"/>
      <c r="D48" s="38"/>
      <c r="E48" s="414" t="str">
        <f>E7</f>
        <v>VD Morávka – převedení extrémních povodní, stavba č. 4074</v>
      </c>
      <c r="F48" s="415"/>
      <c r="G48" s="415"/>
      <c r="H48" s="415"/>
      <c r="I48" s="38"/>
      <c r="J48" s="38"/>
      <c r="K48" s="38"/>
      <c r="L48" s="116"/>
      <c r="S48" s="36"/>
      <c r="T48" s="36"/>
      <c r="U48" s="36"/>
      <c r="V48" s="36"/>
      <c r="W48" s="36"/>
      <c r="X48" s="36"/>
      <c r="Y48" s="36"/>
      <c r="Z48" s="36"/>
      <c r="AA48" s="36"/>
      <c r="AB48" s="36"/>
      <c r="AC48" s="36"/>
      <c r="AD48" s="36"/>
      <c r="AE48" s="36"/>
      <c r="AZ48" s="110" t="s">
        <v>281</v>
      </c>
      <c r="BA48" s="110" t="s">
        <v>282</v>
      </c>
      <c r="BB48" s="110" t="s">
        <v>152</v>
      </c>
      <c r="BC48" s="110" t="s">
        <v>3889</v>
      </c>
      <c r="BD48" s="110" t="s">
        <v>87</v>
      </c>
    </row>
    <row r="49" spans="1:56" s="2" customFormat="1" ht="12" customHeight="1">
      <c r="A49" s="36"/>
      <c r="B49" s="37"/>
      <c r="C49" s="31" t="s">
        <v>154</v>
      </c>
      <c r="D49" s="38"/>
      <c r="E49" s="38"/>
      <c r="F49" s="38"/>
      <c r="G49" s="38"/>
      <c r="H49" s="38"/>
      <c r="I49" s="38"/>
      <c r="J49" s="38"/>
      <c r="K49" s="38"/>
      <c r="L49" s="116"/>
      <c r="S49" s="36"/>
      <c r="T49" s="36"/>
      <c r="U49" s="36"/>
      <c r="V49" s="36"/>
      <c r="W49" s="36"/>
      <c r="X49" s="36"/>
      <c r="Y49" s="36"/>
      <c r="Z49" s="36"/>
      <c r="AA49" s="36"/>
      <c r="AB49" s="36"/>
      <c r="AC49" s="36"/>
      <c r="AD49" s="36"/>
      <c r="AE49" s="36"/>
      <c r="AZ49" s="110" t="s">
        <v>3890</v>
      </c>
      <c r="BA49" s="110" t="s">
        <v>3891</v>
      </c>
      <c r="BB49" s="110" t="s">
        <v>152</v>
      </c>
      <c r="BC49" s="110" t="s">
        <v>3892</v>
      </c>
      <c r="BD49" s="110" t="s">
        <v>87</v>
      </c>
    </row>
    <row r="50" spans="1:56" s="2" customFormat="1" ht="16.5" customHeight="1">
      <c r="A50" s="36"/>
      <c r="B50" s="37"/>
      <c r="C50" s="38"/>
      <c r="D50" s="38"/>
      <c r="E50" s="368" t="str">
        <f>E9</f>
        <v>SO 03 - Skluz</v>
      </c>
      <c r="F50" s="416"/>
      <c r="G50" s="416"/>
      <c r="H50" s="416"/>
      <c r="I50" s="38"/>
      <c r="J50" s="38"/>
      <c r="K50" s="38"/>
      <c r="L50" s="116"/>
      <c r="S50" s="36"/>
      <c r="T50" s="36"/>
      <c r="U50" s="36"/>
      <c r="V50" s="36"/>
      <c r="W50" s="36"/>
      <c r="X50" s="36"/>
      <c r="Y50" s="36"/>
      <c r="Z50" s="36"/>
      <c r="AA50" s="36"/>
      <c r="AB50" s="36"/>
      <c r="AC50" s="36"/>
      <c r="AD50" s="36"/>
      <c r="AE50" s="36"/>
      <c r="AZ50" s="110" t="s">
        <v>3893</v>
      </c>
      <c r="BA50" s="110" t="s">
        <v>3894</v>
      </c>
      <c r="BB50" s="110" t="s">
        <v>152</v>
      </c>
      <c r="BC50" s="110" t="s">
        <v>3895</v>
      </c>
      <c r="BD50" s="110" t="s">
        <v>87</v>
      </c>
    </row>
    <row r="51" spans="1:56" s="2" customFormat="1" ht="6.95" customHeight="1">
      <c r="A51" s="36"/>
      <c r="B51" s="37"/>
      <c r="C51" s="38"/>
      <c r="D51" s="38"/>
      <c r="E51" s="38"/>
      <c r="F51" s="38"/>
      <c r="G51" s="38"/>
      <c r="H51" s="38"/>
      <c r="I51" s="38"/>
      <c r="J51" s="38"/>
      <c r="K51" s="38"/>
      <c r="L51" s="116"/>
      <c r="S51" s="36"/>
      <c r="T51" s="36"/>
      <c r="U51" s="36"/>
      <c r="V51" s="36"/>
      <c r="W51" s="36"/>
      <c r="X51" s="36"/>
      <c r="Y51" s="36"/>
      <c r="Z51" s="36"/>
      <c r="AA51" s="36"/>
      <c r="AB51" s="36"/>
      <c r="AC51" s="36"/>
      <c r="AD51" s="36"/>
      <c r="AE51" s="36"/>
      <c r="AZ51" s="110" t="s">
        <v>3896</v>
      </c>
      <c r="BA51" s="110" t="s">
        <v>3897</v>
      </c>
      <c r="BB51" s="110" t="s">
        <v>152</v>
      </c>
      <c r="BC51" s="110" t="s">
        <v>3898</v>
      </c>
      <c r="BD51" s="110" t="s">
        <v>87</v>
      </c>
    </row>
    <row r="52" spans="1:56" s="2" customFormat="1" ht="12" customHeight="1">
      <c r="A52" s="36"/>
      <c r="B52" s="37"/>
      <c r="C52" s="31" t="s">
        <v>21</v>
      </c>
      <c r="D52" s="38"/>
      <c r="E52" s="38"/>
      <c r="F52" s="29" t="str">
        <f>F12</f>
        <v>VD Morávka</v>
      </c>
      <c r="G52" s="38"/>
      <c r="H52" s="38"/>
      <c r="I52" s="31" t="s">
        <v>23</v>
      </c>
      <c r="J52" s="61" t="str">
        <f>IF(J12="","",J12)</f>
        <v>11. 11. 2020</v>
      </c>
      <c r="K52" s="38"/>
      <c r="L52" s="116"/>
      <c r="S52" s="36"/>
      <c r="T52" s="36"/>
      <c r="U52" s="36"/>
      <c r="V52" s="36"/>
      <c r="W52" s="36"/>
      <c r="X52" s="36"/>
      <c r="Y52" s="36"/>
      <c r="Z52" s="36"/>
      <c r="AA52" s="36"/>
      <c r="AB52" s="36"/>
      <c r="AC52" s="36"/>
      <c r="AD52" s="36"/>
      <c r="AE52" s="36"/>
      <c r="AZ52" s="110" t="s">
        <v>3899</v>
      </c>
      <c r="BA52" s="110" t="s">
        <v>3900</v>
      </c>
      <c r="BB52" s="110" t="s">
        <v>186</v>
      </c>
      <c r="BC52" s="110" t="s">
        <v>1582</v>
      </c>
      <c r="BD52" s="110" t="s">
        <v>87</v>
      </c>
    </row>
    <row r="53" spans="1:56" s="2" customFormat="1" ht="6.95" customHeight="1">
      <c r="A53" s="36"/>
      <c r="B53" s="37"/>
      <c r="C53" s="38"/>
      <c r="D53" s="38"/>
      <c r="E53" s="38"/>
      <c r="F53" s="38"/>
      <c r="G53" s="38"/>
      <c r="H53" s="38"/>
      <c r="I53" s="38"/>
      <c r="J53" s="38"/>
      <c r="K53" s="38"/>
      <c r="L53" s="116"/>
      <c r="S53" s="36"/>
      <c r="T53" s="36"/>
      <c r="U53" s="36"/>
      <c r="V53" s="36"/>
      <c r="W53" s="36"/>
      <c r="X53" s="36"/>
      <c r="Y53" s="36"/>
      <c r="Z53" s="36"/>
      <c r="AA53" s="36"/>
      <c r="AB53" s="36"/>
      <c r="AC53" s="36"/>
      <c r="AD53" s="36"/>
      <c r="AE53" s="36"/>
    </row>
    <row r="54" spans="1:56" s="2" customFormat="1" ht="15.2" customHeight="1">
      <c r="A54" s="36"/>
      <c r="B54" s="37"/>
      <c r="C54" s="31" t="s">
        <v>25</v>
      </c>
      <c r="D54" s="38"/>
      <c r="E54" s="38"/>
      <c r="F54" s="29" t="str">
        <f>E15</f>
        <v>Povodí Odry, státní podnik</v>
      </c>
      <c r="G54" s="38"/>
      <c r="H54" s="38"/>
      <c r="I54" s="31" t="s">
        <v>33</v>
      </c>
      <c r="J54" s="34" t="str">
        <f>E21</f>
        <v xml:space="preserve">Golik VH, s. r. o. </v>
      </c>
      <c r="K54" s="38"/>
      <c r="L54" s="116"/>
      <c r="S54" s="36"/>
      <c r="T54" s="36"/>
      <c r="U54" s="36"/>
      <c r="V54" s="36"/>
      <c r="W54" s="36"/>
      <c r="X54" s="36"/>
      <c r="Y54" s="36"/>
      <c r="Z54" s="36"/>
      <c r="AA54" s="36"/>
      <c r="AB54" s="36"/>
      <c r="AC54" s="36"/>
      <c r="AD54" s="36"/>
      <c r="AE54" s="36"/>
    </row>
    <row r="55" spans="1:56" s="2" customFormat="1" ht="15.2" customHeight="1">
      <c r="A55" s="36"/>
      <c r="B55" s="37"/>
      <c r="C55" s="31" t="s">
        <v>31</v>
      </c>
      <c r="D55" s="38"/>
      <c r="E55" s="38"/>
      <c r="F55" s="29" t="str">
        <f>IF(E18="","",E18)</f>
        <v>Vyplň údaj</v>
      </c>
      <c r="G55" s="38"/>
      <c r="H55" s="38"/>
      <c r="I55" s="31" t="s">
        <v>38</v>
      </c>
      <c r="J55" s="34" t="str">
        <f>E24</f>
        <v xml:space="preserve"> </v>
      </c>
      <c r="K55" s="38"/>
      <c r="L55" s="116"/>
      <c r="S55" s="36"/>
      <c r="T55" s="36"/>
      <c r="U55" s="36"/>
      <c r="V55" s="36"/>
      <c r="W55" s="36"/>
      <c r="X55" s="36"/>
      <c r="Y55" s="36"/>
      <c r="Z55" s="36"/>
      <c r="AA55" s="36"/>
      <c r="AB55" s="36"/>
      <c r="AC55" s="36"/>
      <c r="AD55" s="36"/>
      <c r="AE55" s="36"/>
    </row>
    <row r="56" spans="1:56" s="2" customFormat="1" ht="10.35" customHeight="1">
      <c r="A56" s="36"/>
      <c r="B56" s="37"/>
      <c r="C56" s="38"/>
      <c r="D56" s="38"/>
      <c r="E56" s="38"/>
      <c r="F56" s="38"/>
      <c r="G56" s="38"/>
      <c r="H56" s="38"/>
      <c r="I56" s="38"/>
      <c r="J56" s="38"/>
      <c r="K56" s="38"/>
      <c r="L56" s="116"/>
      <c r="S56" s="36"/>
      <c r="T56" s="36"/>
      <c r="U56" s="36"/>
      <c r="V56" s="36"/>
      <c r="W56" s="36"/>
      <c r="X56" s="36"/>
      <c r="Y56" s="36"/>
      <c r="Z56" s="36"/>
      <c r="AA56" s="36"/>
      <c r="AB56" s="36"/>
      <c r="AC56" s="36"/>
      <c r="AD56" s="36"/>
      <c r="AE56" s="36"/>
    </row>
    <row r="57" spans="1:56" s="2" customFormat="1" ht="29.25" customHeight="1">
      <c r="A57" s="36"/>
      <c r="B57" s="37"/>
      <c r="C57" s="140" t="s">
        <v>290</v>
      </c>
      <c r="D57" s="141"/>
      <c r="E57" s="141"/>
      <c r="F57" s="141"/>
      <c r="G57" s="141"/>
      <c r="H57" s="141"/>
      <c r="I57" s="141"/>
      <c r="J57" s="142" t="s">
        <v>291</v>
      </c>
      <c r="K57" s="141"/>
      <c r="L57" s="116"/>
      <c r="S57" s="36"/>
      <c r="T57" s="36"/>
      <c r="U57" s="36"/>
      <c r="V57" s="36"/>
      <c r="W57" s="36"/>
      <c r="X57" s="36"/>
      <c r="Y57" s="36"/>
      <c r="Z57" s="36"/>
      <c r="AA57" s="36"/>
      <c r="AB57" s="36"/>
      <c r="AC57" s="36"/>
      <c r="AD57" s="36"/>
      <c r="AE57" s="36"/>
    </row>
    <row r="58" spans="1:56" s="2" customFormat="1" ht="10.35" customHeight="1">
      <c r="A58" s="36"/>
      <c r="B58" s="37"/>
      <c r="C58" s="38"/>
      <c r="D58" s="38"/>
      <c r="E58" s="38"/>
      <c r="F58" s="38"/>
      <c r="G58" s="38"/>
      <c r="H58" s="38"/>
      <c r="I58" s="38"/>
      <c r="J58" s="38"/>
      <c r="K58" s="38"/>
      <c r="L58" s="116"/>
      <c r="S58" s="36"/>
      <c r="T58" s="36"/>
      <c r="U58" s="36"/>
      <c r="V58" s="36"/>
      <c r="W58" s="36"/>
      <c r="X58" s="36"/>
      <c r="Y58" s="36"/>
      <c r="Z58" s="36"/>
      <c r="AA58" s="36"/>
      <c r="AB58" s="36"/>
      <c r="AC58" s="36"/>
      <c r="AD58" s="36"/>
      <c r="AE58" s="36"/>
    </row>
    <row r="59" spans="1:56" s="2" customFormat="1" ht="22.9" customHeight="1">
      <c r="A59" s="36"/>
      <c r="B59" s="37"/>
      <c r="C59" s="143" t="s">
        <v>74</v>
      </c>
      <c r="D59" s="38"/>
      <c r="E59" s="38"/>
      <c r="F59" s="38"/>
      <c r="G59" s="38"/>
      <c r="H59" s="38"/>
      <c r="I59" s="38"/>
      <c r="J59" s="79">
        <f>J94</f>
        <v>0</v>
      </c>
      <c r="K59" s="38"/>
      <c r="L59" s="116"/>
      <c r="S59" s="36"/>
      <c r="T59" s="36"/>
      <c r="U59" s="36"/>
      <c r="V59" s="36"/>
      <c r="W59" s="36"/>
      <c r="X59" s="36"/>
      <c r="Y59" s="36"/>
      <c r="Z59" s="36"/>
      <c r="AA59" s="36"/>
      <c r="AB59" s="36"/>
      <c r="AC59" s="36"/>
      <c r="AD59" s="36"/>
      <c r="AE59" s="36"/>
      <c r="AU59" s="19" t="s">
        <v>121</v>
      </c>
    </row>
    <row r="60" spans="1:56" s="9" customFormat="1" ht="24.95" customHeight="1">
      <c r="B60" s="144"/>
      <c r="C60" s="145"/>
      <c r="D60" s="146" t="s">
        <v>292</v>
      </c>
      <c r="E60" s="147"/>
      <c r="F60" s="147"/>
      <c r="G60" s="147"/>
      <c r="H60" s="147"/>
      <c r="I60" s="147"/>
      <c r="J60" s="148">
        <f>J95</f>
        <v>0</v>
      </c>
      <c r="K60" s="145"/>
      <c r="L60" s="149"/>
    </row>
    <row r="61" spans="1:56" s="10" customFormat="1" ht="19.899999999999999" customHeight="1">
      <c r="B61" s="150"/>
      <c r="C61" s="99"/>
      <c r="D61" s="151" t="s">
        <v>293</v>
      </c>
      <c r="E61" s="152"/>
      <c r="F61" s="152"/>
      <c r="G61" s="152"/>
      <c r="H61" s="152"/>
      <c r="I61" s="152"/>
      <c r="J61" s="153">
        <f>J96</f>
        <v>0</v>
      </c>
      <c r="K61" s="99"/>
      <c r="L61" s="154"/>
    </row>
    <row r="62" spans="1:56" s="10" customFormat="1" ht="19.899999999999999" customHeight="1">
      <c r="B62" s="150"/>
      <c r="C62" s="99"/>
      <c r="D62" s="151" t="s">
        <v>294</v>
      </c>
      <c r="E62" s="152"/>
      <c r="F62" s="152"/>
      <c r="G62" s="152"/>
      <c r="H62" s="152"/>
      <c r="I62" s="152"/>
      <c r="J62" s="153">
        <f>J442</f>
        <v>0</v>
      </c>
      <c r="K62" s="99"/>
      <c r="L62" s="154"/>
    </row>
    <row r="63" spans="1:56" s="10" customFormat="1" ht="19.899999999999999" customHeight="1">
      <c r="B63" s="150"/>
      <c r="C63" s="99"/>
      <c r="D63" s="151" t="s">
        <v>295</v>
      </c>
      <c r="E63" s="152"/>
      <c r="F63" s="152"/>
      <c r="G63" s="152"/>
      <c r="H63" s="152"/>
      <c r="I63" s="152"/>
      <c r="J63" s="153">
        <f>J611</f>
        <v>0</v>
      </c>
      <c r="K63" s="99"/>
      <c r="L63" s="154"/>
    </row>
    <row r="64" spans="1:56" s="10" customFormat="1" ht="19.899999999999999" customHeight="1">
      <c r="B64" s="150"/>
      <c r="C64" s="99"/>
      <c r="D64" s="151" t="s">
        <v>296</v>
      </c>
      <c r="E64" s="152"/>
      <c r="F64" s="152"/>
      <c r="G64" s="152"/>
      <c r="H64" s="152"/>
      <c r="I64" s="152"/>
      <c r="J64" s="153">
        <f>J1224</f>
        <v>0</v>
      </c>
      <c r="K64" s="99"/>
      <c r="L64" s="154"/>
    </row>
    <row r="65" spans="1:31" s="10" customFormat="1" ht="19.899999999999999" customHeight="1">
      <c r="B65" s="150"/>
      <c r="C65" s="99"/>
      <c r="D65" s="151" t="s">
        <v>298</v>
      </c>
      <c r="E65" s="152"/>
      <c r="F65" s="152"/>
      <c r="G65" s="152"/>
      <c r="H65" s="152"/>
      <c r="I65" s="152"/>
      <c r="J65" s="153">
        <f>J1354</f>
        <v>0</v>
      </c>
      <c r="K65" s="99"/>
      <c r="L65" s="154"/>
    </row>
    <row r="66" spans="1:31" s="10" customFormat="1" ht="19.899999999999999" customHeight="1">
      <c r="B66" s="150"/>
      <c r="C66" s="99"/>
      <c r="D66" s="151" t="s">
        <v>299</v>
      </c>
      <c r="E66" s="152"/>
      <c r="F66" s="152"/>
      <c r="G66" s="152"/>
      <c r="H66" s="152"/>
      <c r="I66" s="152"/>
      <c r="J66" s="153">
        <f>J1371</f>
        <v>0</v>
      </c>
      <c r="K66" s="99"/>
      <c r="L66" s="154"/>
    </row>
    <row r="67" spans="1:31" s="10" customFormat="1" ht="19.899999999999999" customHeight="1">
      <c r="B67" s="150"/>
      <c r="C67" s="99"/>
      <c r="D67" s="151" t="s">
        <v>300</v>
      </c>
      <c r="E67" s="152"/>
      <c r="F67" s="152"/>
      <c r="G67" s="152"/>
      <c r="H67" s="152"/>
      <c r="I67" s="152"/>
      <c r="J67" s="153">
        <f>J1572</f>
        <v>0</v>
      </c>
      <c r="K67" s="99"/>
      <c r="L67" s="154"/>
    </row>
    <row r="68" spans="1:31" s="10" customFormat="1" ht="19.899999999999999" customHeight="1">
      <c r="B68" s="150"/>
      <c r="C68" s="99"/>
      <c r="D68" s="151" t="s">
        <v>301</v>
      </c>
      <c r="E68" s="152"/>
      <c r="F68" s="152"/>
      <c r="G68" s="152"/>
      <c r="H68" s="152"/>
      <c r="I68" s="152"/>
      <c r="J68" s="153">
        <f>J1884</f>
        <v>0</v>
      </c>
      <c r="K68" s="99"/>
      <c r="L68" s="154"/>
    </row>
    <row r="69" spans="1:31" s="10" customFormat="1" ht="19.899999999999999" customHeight="1">
      <c r="B69" s="150"/>
      <c r="C69" s="99"/>
      <c r="D69" s="151" t="s">
        <v>302</v>
      </c>
      <c r="E69" s="152"/>
      <c r="F69" s="152"/>
      <c r="G69" s="152"/>
      <c r="H69" s="152"/>
      <c r="I69" s="152"/>
      <c r="J69" s="153">
        <f>J1935</f>
        <v>0</v>
      </c>
      <c r="K69" s="99"/>
      <c r="L69" s="154"/>
    </row>
    <row r="70" spans="1:31" s="9" customFormat="1" ht="24.95" customHeight="1">
      <c r="B70" s="144"/>
      <c r="C70" s="145"/>
      <c r="D70" s="146" t="s">
        <v>303</v>
      </c>
      <c r="E70" s="147"/>
      <c r="F70" s="147"/>
      <c r="G70" s="147"/>
      <c r="H70" s="147"/>
      <c r="I70" s="147"/>
      <c r="J70" s="148">
        <f>J1939</f>
        <v>0</v>
      </c>
      <c r="K70" s="145"/>
      <c r="L70" s="149"/>
    </row>
    <row r="71" spans="1:31" s="10" customFormat="1" ht="19.899999999999999" customHeight="1">
      <c r="B71" s="150"/>
      <c r="C71" s="99"/>
      <c r="D71" s="151" t="s">
        <v>306</v>
      </c>
      <c r="E71" s="152"/>
      <c r="F71" s="152"/>
      <c r="G71" s="152"/>
      <c r="H71" s="152"/>
      <c r="I71" s="152"/>
      <c r="J71" s="153">
        <f>J1940</f>
        <v>0</v>
      </c>
      <c r="K71" s="99"/>
      <c r="L71" s="154"/>
    </row>
    <row r="72" spans="1:31" s="9" customFormat="1" ht="24.95" customHeight="1">
      <c r="B72" s="144"/>
      <c r="C72" s="145"/>
      <c r="D72" s="146" t="s">
        <v>307</v>
      </c>
      <c r="E72" s="147"/>
      <c r="F72" s="147"/>
      <c r="G72" s="147"/>
      <c r="H72" s="147"/>
      <c r="I72" s="147"/>
      <c r="J72" s="148">
        <f>J1962</f>
        <v>0</v>
      </c>
      <c r="K72" s="145"/>
      <c r="L72" s="149"/>
    </row>
    <row r="73" spans="1:31" s="10" customFormat="1" ht="19.899999999999999" customHeight="1">
      <c r="B73" s="150"/>
      <c r="C73" s="99"/>
      <c r="D73" s="151" t="s">
        <v>308</v>
      </c>
      <c r="E73" s="152"/>
      <c r="F73" s="152"/>
      <c r="G73" s="152"/>
      <c r="H73" s="152"/>
      <c r="I73" s="152"/>
      <c r="J73" s="153">
        <f>J1963</f>
        <v>0</v>
      </c>
      <c r="K73" s="99"/>
      <c r="L73" s="154"/>
    </row>
    <row r="74" spans="1:31" s="10" customFormat="1" ht="19.899999999999999" customHeight="1">
      <c r="B74" s="150"/>
      <c r="C74" s="99"/>
      <c r="D74" s="151" t="s">
        <v>3901</v>
      </c>
      <c r="E74" s="152"/>
      <c r="F74" s="152"/>
      <c r="G74" s="152"/>
      <c r="H74" s="152"/>
      <c r="I74" s="152"/>
      <c r="J74" s="153">
        <f>J1977</f>
        <v>0</v>
      </c>
      <c r="K74" s="99"/>
      <c r="L74" s="154"/>
    </row>
    <row r="75" spans="1:31" s="2" customFormat="1" ht="21.75" customHeight="1">
      <c r="A75" s="36"/>
      <c r="B75" s="37"/>
      <c r="C75" s="38"/>
      <c r="D75" s="38"/>
      <c r="E75" s="38"/>
      <c r="F75" s="38"/>
      <c r="G75" s="38"/>
      <c r="H75" s="38"/>
      <c r="I75" s="38"/>
      <c r="J75" s="38"/>
      <c r="K75" s="38"/>
      <c r="L75" s="116"/>
      <c r="S75" s="36"/>
      <c r="T75" s="36"/>
      <c r="U75" s="36"/>
      <c r="V75" s="36"/>
      <c r="W75" s="36"/>
      <c r="X75" s="36"/>
      <c r="Y75" s="36"/>
      <c r="Z75" s="36"/>
      <c r="AA75" s="36"/>
      <c r="AB75" s="36"/>
      <c r="AC75" s="36"/>
      <c r="AD75" s="36"/>
      <c r="AE75" s="36"/>
    </row>
    <row r="76" spans="1:31" s="2" customFormat="1" ht="6.95" customHeight="1">
      <c r="A76" s="36"/>
      <c r="B76" s="49"/>
      <c r="C76" s="50"/>
      <c r="D76" s="50"/>
      <c r="E76" s="50"/>
      <c r="F76" s="50"/>
      <c r="G76" s="50"/>
      <c r="H76" s="50"/>
      <c r="I76" s="50"/>
      <c r="J76" s="50"/>
      <c r="K76" s="50"/>
      <c r="L76" s="116"/>
      <c r="S76" s="36"/>
      <c r="T76" s="36"/>
      <c r="U76" s="36"/>
      <c r="V76" s="36"/>
      <c r="W76" s="36"/>
      <c r="X76" s="36"/>
      <c r="Y76" s="36"/>
      <c r="Z76" s="36"/>
      <c r="AA76" s="36"/>
      <c r="AB76" s="36"/>
      <c r="AC76" s="36"/>
      <c r="AD76" s="36"/>
      <c r="AE76" s="36"/>
    </row>
    <row r="80" spans="1:31" s="2" customFormat="1" ht="6.95" customHeight="1">
      <c r="A80" s="36"/>
      <c r="B80" s="51"/>
      <c r="C80" s="52"/>
      <c r="D80" s="52"/>
      <c r="E80" s="52"/>
      <c r="F80" s="52"/>
      <c r="G80" s="52"/>
      <c r="H80" s="52"/>
      <c r="I80" s="52"/>
      <c r="J80" s="52"/>
      <c r="K80" s="52"/>
      <c r="L80" s="116"/>
      <c r="S80" s="36"/>
      <c r="T80" s="36"/>
      <c r="U80" s="36"/>
      <c r="V80" s="36"/>
      <c r="W80" s="36"/>
      <c r="X80" s="36"/>
      <c r="Y80" s="36"/>
      <c r="Z80" s="36"/>
      <c r="AA80" s="36"/>
      <c r="AB80" s="36"/>
      <c r="AC80" s="36"/>
      <c r="AD80" s="36"/>
      <c r="AE80" s="36"/>
    </row>
    <row r="81" spans="1:63" s="2" customFormat="1" ht="24.95" customHeight="1">
      <c r="A81" s="36"/>
      <c r="B81" s="37"/>
      <c r="C81" s="25" t="s">
        <v>309</v>
      </c>
      <c r="D81" s="38"/>
      <c r="E81" s="38"/>
      <c r="F81" s="38"/>
      <c r="G81" s="38"/>
      <c r="H81" s="38"/>
      <c r="I81" s="38"/>
      <c r="J81" s="38"/>
      <c r="K81" s="38"/>
      <c r="L81" s="116"/>
      <c r="S81" s="36"/>
      <c r="T81" s="36"/>
      <c r="U81" s="36"/>
      <c r="V81" s="36"/>
      <c r="W81" s="36"/>
      <c r="X81" s="36"/>
      <c r="Y81" s="36"/>
      <c r="Z81" s="36"/>
      <c r="AA81" s="36"/>
      <c r="AB81" s="36"/>
      <c r="AC81" s="36"/>
      <c r="AD81" s="36"/>
      <c r="AE81" s="36"/>
    </row>
    <row r="82" spans="1:63" s="2" customFormat="1" ht="6.95" customHeight="1">
      <c r="A82" s="36"/>
      <c r="B82" s="37"/>
      <c r="C82" s="38"/>
      <c r="D82" s="38"/>
      <c r="E82" s="38"/>
      <c r="F82" s="38"/>
      <c r="G82" s="38"/>
      <c r="H82" s="38"/>
      <c r="I82" s="38"/>
      <c r="J82" s="38"/>
      <c r="K82" s="38"/>
      <c r="L82" s="116"/>
      <c r="S82" s="36"/>
      <c r="T82" s="36"/>
      <c r="U82" s="36"/>
      <c r="V82" s="36"/>
      <c r="W82" s="36"/>
      <c r="X82" s="36"/>
      <c r="Y82" s="36"/>
      <c r="Z82" s="36"/>
      <c r="AA82" s="36"/>
      <c r="AB82" s="36"/>
      <c r="AC82" s="36"/>
      <c r="AD82" s="36"/>
      <c r="AE82" s="36"/>
    </row>
    <row r="83" spans="1:63" s="2" customFormat="1" ht="12" customHeight="1">
      <c r="A83" s="36"/>
      <c r="B83" s="37"/>
      <c r="C83" s="31" t="s">
        <v>16</v>
      </c>
      <c r="D83" s="38"/>
      <c r="E83" s="38"/>
      <c r="F83" s="38"/>
      <c r="G83" s="38"/>
      <c r="H83" s="38"/>
      <c r="I83" s="38"/>
      <c r="J83" s="38"/>
      <c r="K83" s="38"/>
      <c r="L83" s="116"/>
      <c r="S83" s="36"/>
      <c r="T83" s="36"/>
      <c r="U83" s="36"/>
      <c r="V83" s="36"/>
      <c r="W83" s="36"/>
      <c r="X83" s="36"/>
      <c r="Y83" s="36"/>
      <c r="Z83" s="36"/>
      <c r="AA83" s="36"/>
      <c r="AB83" s="36"/>
      <c r="AC83" s="36"/>
      <c r="AD83" s="36"/>
      <c r="AE83" s="36"/>
    </row>
    <row r="84" spans="1:63" s="2" customFormat="1" ht="16.5" customHeight="1">
      <c r="A84" s="36"/>
      <c r="B84" s="37"/>
      <c r="C84" s="38"/>
      <c r="D84" s="38"/>
      <c r="E84" s="414" t="str">
        <f>E7</f>
        <v>VD Morávka – převedení extrémních povodní, stavba č. 4074</v>
      </c>
      <c r="F84" s="415"/>
      <c r="G84" s="415"/>
      <c r="H84" s="415"/>
      <c r="I84" s="38"/>
      <c r="J84" s="38"/>
      <c r="K84" s="38"/>
      <c r="L84" s="116"/>
      <c r="S84" s="36"/>
      <c r="T84" s="36"/>
      <c r="U84" s="36"/>
      <c r="V84" s="36"/>
      <c r="W84" s="36"/>
      <c r="X84" s="36"/>
      <c r="Y84" s="36"/>
      <c r="Z84" s="36"/>
      <c r="AA84" s="36"/>
      <c r="AB84" s="36"/>
      <c r="AC84" s="36"/>
      <c r="AD84" s="36"/>
      <c r="AE84" s="36"/>
    </row>
    <row r="85" spans="1:63" s="2" customFormat="1" ht="12" customHeight="1">
      <c r="A85" s="36"/>
      <c r="B85" s="37"/>
      <c r="C85" s="31" t="s">
        <v>154</v>
      </c>
      <c r="D85" s="38"/>
      <c r="E85" s="38"/>
      <c r="F85" s="38"/>
      <c r="G85" s="38"/>
      <c r="H85" s="38"/>
      <c r="I85" s="38"/>
      <c r="J85" s="38"/>
      <c r="K85" s="38"/>
      <c r="L85" s="116"/>
      <c r="S85" s="36"/>
      <c r="T85" s="36"/>
      <c r="U85" s="36"/>
      <c r="V85" s="36"/>
      <c r="W85" s="36"/>
      <c r="X85" s="36"/>
      <c r="Y85" s="36"/>
      <c r="Z85" s="36"/>
      <c r="AA85" s="36"/>
      <c r="AB85" s="36"/>
      <c r="AC85" s="36"/>
      <c r="AD85" s="36"/>
      <c r="AE85" s="36"/>
    </row>
    <row r="86" spans="1:63" s="2" customFormat="1" ht="16.5" customHeight="1">
      <c r="A86" s="36"/>
      <c r="B86" s="37"/>
      <c r="C86" s="38"/>
      <c r="D86" s="38"/>
      <c r="E86" s="368" t="str">
        <f>E9</f>
        <v>SO 03 - Skluz</v>
      </c>
      <c r="F86" s="416"/>
      <c r="G86" s="416"/>
      <c r="H86" s="416"/>
      <c r="I86" s="38"/>
      <c r="J86" s="38"/>
      <c r="K86" s="38"/>
      <c r="L86" s="116"/>
      <c r="S86" s="36"/>
      <c r="T86" s="36"/>
      <c r="U86" s="36"/>
      <c r="V86" s="36"/>
      <c r="W86" s="36"/>
      <c r="X86" s="36"/>
      <c r="Y86" s="36"/>
      <c r="Z86" s="36"/>
      <c r="AA86" s="36"/>
      <c r="AB86" s="36"/>
      <c r="AC86" s="36"/>
      <c r="AD86" s="36"/>
      <c r="AE86" s="36"/>
    </row>
    <row r="87" spans="1:63" s="2" customFormat="1" ht="6.95" customHeight="1">
      <c r="A87" s="36"/>
      <c r="B87" s="37"/>
      <c r="C87" s="38"/>
      <c r="D87" s="38"/>
      <c r="E87" s="38"/>
      <c r="F87" s="38"/>
      <c r="G87" s="38"/>
      <c r="H87" s="38"/>
      <c r="I87" s="38"/>
      <c r="J87" s="38"/>
      <c r="K87" s="38"/>
      <c r="L87" s="116"/>
      <c r="S87" s="36"/>
      <c r="T87" s="36"/>
      <c r="U87" s="36"/>
      <c r="V87" s="36"/>
      <c r="W87" s="36"/>
      <c r="X87" s="36"/>
      <c r="Y87" s="36"/>
      <c r="Z87" s="36"/>
      <c r="AA87" s="36"/>
      <c r="AB87" s="36"/>
      <c r="AC87" s="36"/>
      <c r="AD87" s="36"/>
      <c r="AE87" s="36"/>
    </row>
    <row r="88" spans="1:63" s="2" customFormat="1" ht="12" customHeight="1">
      <c r="A88" s="36"/>
      <c r="B88" s="37"/>
      <c r="C88" s="31" t="s">
        <v>21</v>
      </c>
      <c r="D88" s="38"/>
      <c r="E88" s="38"/>
      <c r="F88" s="29" t="str">
        <f>F12</f>
        <v>VD Morávka</v>
      </c>
      <c r="G88" s="38"/>
      <c r="H88" s="38"/>
      <c r="I88" s="31" t="s">
        <v>23</v>
      </c>
      <c r="J88" s="61" t="str">
        <f>IF(J12="","",J12)</f>
        <v>11. 11. 2020</v>
      </c>
      <c r="K88" s="38"/>
      <c r="L88" s="116"/>
      <c r="S88" s="36"/>
      <c r="T88" s="36"/>
      <c r="U88" s="36"/>
      <c r="V88" s="36"/>
      <c r="W88" s="36"/>
      <c r="X88" s="36"/>
      <c r="Y88" s="36"/>
      <c r="Z88" s="36"/>
      <c r="AA88" s="36"/>
      <c r="AB88" s="36"/>
      <c r="AC88" s="36"/>
      <c r="AD88" s="36"/>
      <c r="AE88" s="36"/>
    </row>
    <row r="89" spans="1:63" s="2" customFormat="1" ht="6.95" customHeight="1">
      <c r="A89" s="36"/>
      <c r="B89" s="37"/>
      <c r="C89" s="38"/>
      <c r="D89" s="38"/>
      <c r="E89" s="38"/>
      <c r="F89" s="38"/>
      <c r="G89" s="38"/>
      <c r="H89" s="38"/>
      <c r="I89" s="38"/>
      <c r="J89" s="38"/>
      <c r="K89" s="38"/>
      <c r="L89" s="116"/>
      <c r="S89" s="36"/>
      <c r="T89" s="36"/>
      <c r="U89" s="36"/>
      <c r="V89" s="36"/>
      <c r="W89" s="36"/>
      <c r="X89" s="36"/>
      <c r="Y89" s="36"/>
      <c r="Z89" s="36"/>
      <c r="AA89" s="36"/>
      <c r="AB89" s="36"/>
      <c r="AC89" s="36"/>
      <c r="AD89" s="36"/>
      <c r="AE89" s="36"/>
    </row>
    <row r="90" spans="1:63" s="2" customFormat="1" ht="15.2" customHeight="1">
      <c r="A90" s="36"/>
      <c r="B90" s="37"/>
      <c r="C90" s="31" t="s">
        <v>25</v>
      </c>
      <c r="D90" s="38"/>
      <c r="E90" s="38"/>
      <c r="F90" s="29" t="str">
        <f>E15</f>
        <v>Povodí Odry, státní podnik</v>
      </c>
      <c r="G90" s="38"/>
      <c r="H90" s="38"/>
      <c r="I90" s="31" t="s">
        <v>33</v>
      </c>
      <c r="J90" s="34" t="str">
        <f>E21</f>
        <v xml:space="preserve">Golik VH, s. r. o. </v>
      </c>
      <c r="K90" s="38"/>
      <c r="L90" s="116"/>
      <c r="S90" s="36"/>
      <c r="T90" s="36"/>
      <c r="U90" s="36"/>
      <c r="V90" s="36"/>
      <c r="W90" s="36"/>
      <c r="X90" s="36"/>
      <c r="Y90" s="36"/>
      <c r="Z90" s="36"/>
      <c r="AA90" s="36"/>
      <c r="AB90" s="36"/>
      <c r="AC90" s="36"/>
      <c r="AD90" s="36"/>
      <c r="AE90" s="36"/>
    </row>
    <row r="91" spans="1:63" s="2" customFormat="1" ht="15.2" customHeight="1">
      <c r="A91" s="36"/>
      <c r="B91" s="37"/>
      <c r="C91" s="31" t="s">
        <v>31</v>
      </c>
      <c r="D91" s="38"/>
      <c r="E91" s="38"/>
      <c r="F91" s="29" t="str">
        <f>IF(E18="","",E18)</f>
        <v>Vyplň údaj</v>
      </c>
      <c r="G91" s="38"/>
      <c r="H91" s="38"/>
      <c r="I91" s="31" t="s">
        <v>38</v>
      </c>
      <c r="J91" s="34" t="str">
        <f>E24</f>
        <v xml:space="preserve"> </v>
      </c>
      <c r="K91" s="38"/>
      <c r="L91" s="116"/>
      <c r="S91" s="36"/>
      <c r="T91" s="36"/>
      <c r="U91" s="36"/>
      <c r="V91" s="36"/>
      <c r="W91" s="36"/>
      <c r="X91" s="36"/>
      <c r="Y91" s="36"/>
      <c r="Z91" s="36"/>
      <c r="AA91" s="36"/>
      <c r="AB91" s="36"/>
      <c r="AC91" s="36"/>
      <c r="AD91" s="36"/>
      <c r="AE91" s="36"/>
    </row>
    <row r="92" spans="1:63" s="2" customFormat="1" ht="10.35" customHeight="1">
      <c r="A92" s="36"/>
      <c r="B92" s="37"/>
      <c r="C92" s="38"/>
      <c r="D92" s="38"/>
      <c r="E92" s="38"/>
      <c r="F92" s="38"/>
      <c r="G92" s="38"/>
      <c r="H92" s="38"/>
      <c r="I92" s="38"/>
      <c r="J92" s="38"/>
      <c r="K92" s="38"/>
      <c r="L92" s="116"/>
      <c r="S92" s="36"/>
      <c r="T92" s="36"/>
      <c r="U92" s="36"/>
      <c r="V92" s="36"/>
      <c r="W92" s="36"/>
      <c r="X92" s="36"/>
      <c r="Y92" s="36"/>
      <c r="Z92" s="36"/>
      <c r="AA92" s="36"/>
      <c r="AB92" s="36"/>
      <c r="AC92" s="36"/>
      <c r="AD92" s="36"/>
      <c r="AE92" s="36"/>
    </row>
    <row r="93" spans="1:63" s="11" customFormat="1" ht="29.25" customHeight="1">
      <c r="A93" s="155"/>
      <c r="B93" s="156"/>
      <c r="C93" s="157" t="s">
        <v>310</v>
      </c>
      <c r="D93" s="158" t="s">
        <v>61</v>
      </c>
      <c r="E93" s="158" t="s">
        <v>57</v>
      </c>
      <c r="F93" s="158" t="s">
        <v>58</v>
      </c>
      <c r="G93" s="158" t="s">
        <v>311</v>
      </c>
      <c r="H93" s="158" t="s">
        <v>312</v>
      </c>
      <c r="I93" s="158" t="s">
        <v>313</v>
      </c>
      <c r="J93" s="158" t="s">
        <v>291</v>
      </c>
      <c r="K93" s="159" t="s">
        <v>314</v>
      </c>
      <c r="L93" s="160"/>
      <c r="M93" s="70" t="s">
        <v>19</v>
      </c>
      <c r="N93" s="71" t="s">
        <v>46</v>
      </c>
      <c r="O93" s="71" t="s">
        <v>315</v>
      </c>
      <c r="P93" s="71" t="s">
        <v>316</v>
      </c>
      <c r="Q93" s="71" t="s">
        <v>317</v>
      </c>
      <c r="R93" s="71" t="s">
        <v>318</v>
      </c>
      <c r="S93" s="71" t="s">
        <v>319</v>
      </c>
      <c r="T93" s="72" t="s">
        <v>320</v>
      </c>
      <c r="U93" s="155"/>
      <c r="V93" s="155"/>
      <c r="W93" s="155"/>
      <c r="X93" s="155"/>
      <c r="Y93" s="155"/>
      <c r="Z93" s="155"/>
      <c r="AA93" s="155"/>
      <c r="AB93" s="155"/>
      <c r="AC93" s="155"/>
      <c r="AD93" s="155"/>
      <c r="AE93" s="155"/>
    </row>
    <row r="94" spans="1:63" s="2" customFormat="1" ht="22.9" customHeight="1">
      <c r="A94" s="36"/>
      <c r="B94" s="37"/>
      <c r="C94" s="77" t="s">
        <v>321</v>
      </c>
      <c r="D94" s="38"/>
      <c r="E94" s="38"/>
      <c r="F94" s="38"/>
      <c r="G94" s="38"/>
      <c r="H94" s="38"/>
      <c r="I94" s="38"/>
      <c r="J94" s="161">
        <f>BK94</f>
        <v>0</v>
      </c>
      <c r="K94" s="38"/>
      <c r="L94" s="41"/>
      <c r="M94" s="73"/>
      <c r="N94" s="162"/>
      <c r="O94" s="74"/>
      <c r="P94" s="163">
        <f>P95+P1939+P1962</f>
        <v>0</v>
      </c>
      <c r="Q94" s="74"/>
      <c r="R94" s="163">
        <f>R95+R1939+R1962</f>
        <v>3166.5784149599995</v>
      </c>
      <c r="S94" s="74"/>
      <c r="T94" s="164">
        <f>T95+T1939+T1962</f>
        <v>4190.9881839999998</v>
      </c>
      <c r="U94" s="36"/>
      <c r="V94" s="36"/>
      <c r="W94" s="36"/>
      <c r="X94" s="36"/>
      <c r="Y94" s="36"/>
      <c r="Z94" s="36"/>
      <c r="AA94" s="36"/>
      <c r="AB94" s="36"/>
      <c r="AC94" s="36"/>
      <c r="AD94" s="36"/>
      <c r="AE94" s="36"/>
      <c r="AT94" s="19" t="s">
        <v>75</v>
      </c>
      <c r="AU94" s="19" t="s">
        <v>121</v>
      </c>
      <c r="BK94" s="165">
        <f>BK95+BK1939+BK1962</f>
        <v>0</v>
      </c>
    </row>
    <row r="95" spans="1:63" s="12" customFormat="1" ht="25.9" customHeight="1">
      <c r="B95" s="166"/>
      <c r="C95" s="167"/>
      <c r="D95" s="168" t="s">
        <v>75</v>
      </c>
      <c r="E95" s="169" t="s">
        <v>322</v>
      </c>
      <c r="F95" s="169" t="s">
        <v>323</v>
      </c>
      <c r="G95" s="167"/>
      <c r="H95" s="167"/>
      <c r="I95" s="170"/>
      <c r="J95" s="171">
        <f>BK95</f>
        <v>0</v>
      </c>
      <c r="K95" s="167"/>
      <c r="L95" s="172"/>
      <c r="M95" s="173"/>
      <c r="N95" s="174"/>
      <c r="O95" s="174"/>
      <c r="P95" s="175">
        <f>P96+P442+P611+P1224+P1354+P1371+P1572+P1884+P1935</f>
        <v>0</v>
      </c>
      <c r="Q95" s="174"/>
      <c r="R95" s="175">
        <f>R96+R442+R611+R1224+R1354+R1371+R1572+R1884+R1935</f>
        <v>3165.9650486499995</v>
      </c>
      <c r="S95" s="174"/>
      <c r="T95" s="176">
        <f>T96+T442+T611+T1224+T1354+T1371+T1572+T1884+T1935</f>
        <v>4190.9881839999998</v>
      </c>
      <c r="AR95" s="177" t="s">
        <v>84</v>
      </c>
      <c r="AT95" s="178" t="s">
        <v>75</v>
      </c>
      <c r="AU95" s="178" t="s">
        <v>76</v>
      </c>
      <c r="AY95" s="177" t="s">
        <v>324</v>
      </c>
      <c r="BK95" s="179">
        <f>BK96+BK442+BK611+BK1224+BK1354+BK1371+BK1572+BK1884+BK1935</f>
        <v>0</v>
      </c>
    </row>
    <row r="96" spans="1:63" s="12" customFormat="1" ht="22.9" customHeight="1">
      <c r="B96" s="166"/>
      <c r="C96" s="167"/>
      <c r="D96" s="168" t="s">
        <v>75</v>
      </c>
      <c r="E96" s="180" t="s">
        <v>84</v>
      </c>
      <c r="F96" s="180" t="s">
        <v>325</v>
      </c>
      <c r="G96" s="167"/>
      <c r="H96" s="167"/>
      <c r="I96" s="170"/>
      <c r="J96" s="181">
        <f>BK96</f>
        <v>0</v>
      </c>
      <c r="K96" s="167"/>
      <c r="L96" s="172"/>
      <c r="M96" s="173"/>
      <c r="N96" s="174"/>
      <c r="O96" s="174"/>
      <c r="P96" s="175">
        <f>SUM(P97:P441)</f>
        <v>0</v>
      </c>
      <c r="Q96" s="174"/>
      <c r="R96" s="175">
        <f>SUM(R97:R441)</f>
        <v>928.00975724</v>
      </c>
      <c r="S96" s="174"/>
      <c r="T96" s="176">
        <f>SUM(T97:T441)</f>
        <v>0</v>
      </c>
      <c r="AR96" s="177" t="s">
        <v>84</v>
      </c>
      <c r="AT96" s="178" t="s">
        <v>75</v>
      </c>
      <c r="AU96" s="178" t="s">
        <v>84</v>
      </c>
      <c r="AY96" s="177" t="s">
        <v>324</v>
      </c>
      <c r="BK96" s="179">
        <f>SUM(BK97:BK441)</f>
        <v>0</v>
      </c>
    </row>
    <row r="97" spans="1:65" s="2" customFormat="1" ht="14.45" customHeight="1">
      <c r="A97" s="36"/>
      <c r="B97" s="37"/>
      <c r="C97" s="182" t="s">
        <v>84</v>
      </c>
      <c r="D97" s="182" t="s">
        <v>326</v>
      </c>
      <c r="E97" s="183" t="s">
        <v>363</v>
      </c>
      <c r="F97" s="184" t="s">
        <v>364</v>
      </c>
      <c r="G97" s="185" t="s">
        <v>365</v>
      </c>
      <c r="H97" s="186">
        <v>960</v>
      </c>
      <c r="I97" s="187"/>
      <c r="J97" s="188">
        <f>ROUND(I97*H97,2)</f>
        <v>0</v>
      </c>
      <c r="K97" s="184" t="s">
        <v>329</v>
      </c>
      <c r="L97" s="41"/>
      <c r="M97" s="189" t="s">
        <v>19</v>
      </c>
      <c r="N97" s="190" t="s">
        <v>47</v>
      </c>
      <c r="O97" s="66"/>
      <c r="P97" s="191">
        <f>O97*H97</f>
        <v>0</v>
      </c>
      <c r="Q97" s="191">
        <v>0</v>
      </c>
      <c r="R97" s="191">
        <f>Q97*H97</f>
        <v>0</v>
      </c>
      <c r="S97" s="191">
        <v>0</v>
      </c>
      <c r="T97" s="192">
        <f>S97*H97</f>
        <v>0</v>
      </c>
      <c r="U97" s="36"/>
      <c r="V97" s="36"/>
      <c r="W97" s="36"/>
      <c r="X97" s="36"/>
      <c r="Y97" s="36"/>
      <c r="Z97" s="36"/>
      <c r="AA97" s="36"/>
      <c r="AB97" s="36"/>
      <c r="AC97" s="36"/>
      <c r="AD97" s="36"/>
      <c r="AE97" s="36"/>
      <c r="AR97" s="193" t="s">
        <v>330</v>
      </c>
      <c r="AT97" s="193" t="s">
        <v>326</v>
      </c>
      <c r="AU97" s="193" t="s">
        <v>87</v>
      </c>
      <c r="AY97" s="19" t="s">
        <v>324</v>
      </c>
      <c r="BE97" s="194">
        <f>IF(N97="základní",J97,0)</f>
        <v>0</v>
      </c>
      <c r="BF97" s="194">
        <f>IF(N97="snížená",J97,0)</f>
        <v>0</v>
      </c>
      <c r="BG97" s="194">
        <f>IF(N97="zákl. přenesená",J97,0)</f>
        <v>0</v>
      </c>
      <c r="BH97" s="194">
        <f>IF(N97="sníž. přenesená",J97,0)</f>
        <v>0</v>
      </c>
      <c r="BI97" s="194">
        <f>IF(N97="nulová",J97,0)</f>
        <v>0</v>
      </c>
      <c r="BJ97" s="19" t="s">
        <v>84</v>
      </c>
      <c r="BK97" s="194">
        <f>ROUND(I97*H97,2)</f>
        <v>0</v>
      </c>
      <c r="BL97" s="19" t="s">
        <v>330</v>
      </c>
      <c r="BM97" s="193" t="s">
        <v>3902</v>
      </c>
    </row>
    <row r="98" spans="1:65" s="2" customFormat="1" ht="11.25">
      <c r="A98" s="36"/>
      <c r="B98" s="37"/>
      <c r="C98" s="38"/>
      <c r="D98" s="195" t="s">
        <v>332</v>
      </c>
      <c r="E98" s="38"/>
      <c r="F98" s="196" t="s">
        <v>367</v>
      </c>
      <c r="G98" s="38"/>
      <c r="H98" s="38"/>
      <c r="I98" s="197"/>
      <c r="J98" s="38"/>
      <c r="K98" s="38"/>
      <c r="L98" s="41"/>
      <c r="M98" s="198"/>
      <c r="N98" s="199"/>
      <c r="O98" s="66"/>
      <c r="P98" s="66"/>
      <c r="Q98" s="66"/>
      <c r="R98" s="66"/>
      <c r="S98" s="66"/>
      <c r="T98" s="67"/>
      <c r="U98" s="36"/>
      <c r="V98" s="36"/>
      <c r="W98" s="36"/>
      <c r="X98" s="36"/>
      <c r="Y98" s="36"/>
      <c r="Z98" s="36"/>
      <c r="AA98" s="36"/>
      <c r="AB98" s="36"/>
      <c r="AC98" s="36"/>
      <c r="AD98" s="36"/>
      <c r="AE98" s="36"/>
      <c r="AT98" s="19" t="s">
        <v>332</v>
      </c>
      <c r="AU98" s="19" t="s">
        <v>87</v>
      </c>
    </row>
    <row r="99" spans="1:65" s="2" customFormat="1" ht="204.75">
      <c r="A99" s="36"/>
      <c r="B99" s="37"/>
      <c r="C99" s="38"/>
      <c r="D99" s="195" t="s">
        <v>334</v>
      </c>
      <c r="E99" s="38"/>
      <c r="F99" s="200" t="s">
        <v>368</v>
      </c>
      <c r="G99" s="38"/>
      <c r="H99" s="38"/>
      <c r="I99" s="197"/>
      <c r="J99" s="38"/>
      <c r="K99" s="38"/>
      <c r="L99" s="41"/>
      <c r="M99" s="198"/>
      <c r="N99" s="199"/>
      <c r="O99" s="66"/>
      <c r="P99" s="66"/>
      <c r="Q99" s="66"/>
      <c r="R99" s="66"/>
      <c r="S99" s="66"/>
      <c r="T99" s="67"/>
      <c r="U99" s="36"/>
      <c r="V99" s="36"/>
      <c r="W99" s="36"/>
      <c r="X99" s="36"/>
      <c r="Y99" s="36"/>
      <c r="Z99" s="36"/>
      <c r="AA99" s="36"/>
      <c r="AB99" s="36"/>
      <c r="AC99" s="36"/>
      <c r="AD99" s="36"/>
      <c r="AE99" s="36"/>
      <c r="AT99" s="19" t="s">
        <v>334</v>
      </c>
      <c r="AU99" s="19" t="s">
        <v>87</v>
      </c>
    </row>
    <row r="100" spans="1:65" s="13" customFormat="1" ht="11.25">
      <c r="B100" s="201"/>
      <c r="C100" s="202"/>
      <c r="D100" s="195" t="s">
        <v>336</v>
      </c>
      <c r="E100" s="203" t="s">
        <v>19</v>
      </c>
      <c r="F100" s="204" t="s">
        <v>3903</v>
      </c>
      <c r="G100" s="202"/>
      <c r="H100" s="205">
        <v>960</v>
      </c>
      <c r="I100" s="206"/>
      <c r="J100" s="202"/>
      <c r="K100" s="202"/>
      <c r="L100" s="207"/>
      <c r="M100" s="208"/>
      <c r="N100" s="209"/>
      <c r="O100" s="209"/>
      <c r="P100" s="209"/>
      <c r="Q100" s="209"/>
      <c r="R100" s="209"/>
      <c r="S100" s="209"/>
      <c r="T100" s="210"/>
      <c r="AT100" s="211" t="s">
        <v>336</v>
      </c>
      <c r="AU100" s="211" t="s">
        <v>87</v>
      </c>
      <c r="AV100" s="13" t="s">
        <v>87</v>
      </c>
      <c r="AW100" s="13" t="s">
        <v>37</v>
      </c>
      <c r="AX100" s="13" t="s">
        <v>84</v>
      </c>
      <c r="AY100" s="211" t="s">
        <v>324</v>
      </c>
    </row>
    <row r="101" spans="1:65" s="2" customFormat="1" ht="14.45" customHeight="1">
      <c r="A101" s="36"/>
      <c r="B101" s="37"/>
      <c r="C101" s="182" t="s">
        <v>87</v>
      </c>
      <c r="D101" s="182" t="s">
        <v>326</v>
      </c>
      <c r="E101" s="183" t="s">
        <v>371</v>
      </c>
      <c r="F101" s="184" t="s">
        <v>372</v>
      </c>
      <c r="G101" s="185" t="s">
        <v>373</v>
      </c>
      <c r="H101" s="186">
        <v>730</v>
      </c>
      <c r="I101" s="187"/>
      <c r="J101" s="188">
        <f>ROUND(I101*H101,2)</f>
        <v>0</v>
      </c>
      <c r="K101" s="184" t="s">
        <v>329</v>
      </c>
      <c r="L101" s="41"/>
      <c r="M101" s="189" t="s">
        <v>19</v>
      </c>
      <c r="N101" s="190" t="s">
        <v>47</v>
      </c>
      <c r="O101" s="66"/>
      <c r="P101" s="191">
        <f>O101*H101</f>
        <v>0</v>
      </c>
      <c r="Q101" s="191">
        <v>0</v>
      </c>
      <c r="R101" s="191">
        <f>Q101*H101</f>
        <v>0</v>
      </c>
      <c r="S101" s="191">
        <v>0</v>
      </c>
      <c r="T101" s="192">
        <f>S101*H101</f>
        <v>0</v>
      </c>
      <c r="U101" s="36"/>
      <c r="V101" s="36"/>
      <c r="W101" s="36"/>
      <c r="X101" s="36"/>
      <c r="Y101" s="36"/>
      <c r="Z101" s="36"/>
      <c r="AA101" s="36"/>
      <c r="AB101" s="36"/>
      <c r="AC101" s="36"/>
      <c r="AD101" s="36"/>
      <c r="AE101" s="36"/>
      <c r="AR101" s="193" t="s">
        <v>330</v>
      </c>
      <c r="AT101" s="193" t="s">
        <v>326</v>
      </c>
      <c r="AU101" s="193" t="s">
        <v>87</v>
      </c>
      <c r="AY101" s="19" t="s">
        <v>324</v>
      </c>
      <c r="BE101" s="194">
        <f>IF(N101="základní",J101,0)</f>
        <v>0</v>
      </c>
      <c r="BF101" s="194">
        <f>IF(N101="snížená",J101,0)</f>
        <v>0</v>
      </c>
      <c r="BG101" s="194">
        <f>IF(N101="zákl. přenesená",J101,0)</f>
        <v>0</v>
      </c>
      <c r="BH101" s="194">
        <f>IF(N101="sníž. přenesená",J101,0)</f>
        <v>0</v>
      </c>
      <c r="BI101" s="194">
        <f>IF(N101="nulová",J101,0)</f>
        <v>0</v>
      </c>
      <c r="BJ101" s="19" t="s">
        <v>84</v>
      </c>
      <c r="BK101" s="194">
        <f>ROUND(I101*H101,2)</f>
        <v>0</v>
      </c>
      <c r="BL101" s="19" t="s">
        <v>330</v>
      </c>
      <c r="BM101" s="193" t="s">
        <v>3904</v>
      </c>
    </row>
    <row r="102" spans="1:65" s="2" customFormat="1" ht="11.25">
      <c r="A102" s="36"/>
      <c r="B102" s="37"/>
      <c r="C102" s="38"/>
      <c r="D102" s="195" t="s">
        <v>332</v>
      </c>
      <c r="E102" s="38"/>
      <c r="F102" s="196" t="s">
        <v>375</v>
      </c>
      <c r="G102" s="38"/>
      <c r="H102" s="38"/>
      <c r="I102" s="197"/>
      <c r="J102" s="38"/>
      <c r="K102" s="38"/>
      <c r="L102" s="41"/>
      <c r="M102" s="198"/>
      <c r="N102" s="199"/>
      <c r="O102" s="66"/>
      <c r="P102" s="66"/>
      <c r="Q102" s="66"/>
      <c r="R102" s="66"/>
      <c r="S102" s="66"/>
      <c r="T102" s="67"/>
      <c r="U102" s="36"/>
      <c r="V102" s="36"/>
      <c r="W102" s="36"/>
      <c r="X102" s="36"/>
      <c r="Y102" s="36"/>
      <c r="Z102" s="36"/>
      <c r="AA102" s="36"/>
      <c r="AB102" s="36"/>
      <c r="AC102" s="36"/>
      <c r="AD102" s="36"/>
      <c r="AE102" s="36"/>
      <c r="AT102" s="19" t="s">
        <v>332</v>
      </c>
      <c r="AU102" s="19" t="s">
        <v>87</v>
      </c>
    </row>
    <row r="103" spans="1:65" s="2" customFormat="1" ht="126.75">
      <c r="A103" s="36"/>
      <c r="B103" s="37"/>
      <c r="C103" s="38"/>
      <c r="D103" s="195" t="s">
        <v>334</v>
      </c>
      <c r="E103" s="38"/>
      <c r="F103" s="200" t="s">
        <v>376</v>
      </c>
      <c r="G103" s="38"/>
      <c r="H103" s="38"/>
      <c r="I103" s="197"/>
      <c r="J103" s="38"/>
      <c r="K103" s="38"/>
      <c r="L103" s="41"/>
      <c r="M103" s="198"/>
      <c r="N103" s="199"/>
      <c r="O103" s="66"/>
      <c r="P103" s="66"/>
      <c r="Q103" s="66"/>
      <c r="R103" s="66"/>
      <c r="S103" s="66"/>
      <c r="T103" s="67"/>
      <c r="U103" s="36"/>
      <c r="V103" s="36"/>
      <c r="W103" s="36"/>
      <c r="X103" s="36"/>
      <c r="Y103" s="36"/>
      <c r="Z103" s="36"/>
      <c r="AA103" s="36"/>
      <c r="AB103" s="36"/>
      <c r="AC103" s="36"/>
      <c r="AD103" s="36"/>
      <c r="AE103" s="36"/>
      <c r="AT103" s="19" t="s">
        <v>334</v>
      </c>
      <c r="AU103" s="19" t="s">
        <v>87</v>
      </c>
    </row>
    <row r="104" spans="1:65" s="13" customFormat="1" ht="11.25">
      <c r="B104" s="201"/>
      <c r="C104" s="202"/>
      <c r="D104" s="195" t="s">
        <v>336</v>
      </c>
      <c r="E104" s="203" t="s">
        <v>19</v>
      </c>
      <c r="F104" s="204" t="s">
        <v>3905</v>
      </c>
      <c r="G104" s="202"/>
      <c r="H104" s="205">
        <v>730</v>
      </c>
      <c r="I104" s="206"/>
      <c r="J104" s="202"/>
      <c r="K104" s="202"/>
      <c r="L104" s="207"/>
      <c r="M104" s="208"/>
      <c r="N104" s="209"/>
      <c r="O104" s="209"/>
      <c r="P104" s="209"/>
      <c r="Q104" s="209"/>
      <c r="R104" s="209"/>
      <c r="S104" s="209"/>
      <c r="T104" s="210"/>
      <c r="AT104" s="211" t="s">
        <v>336</v>
      </c>
      <c r="AU104" s="211" t="s">
        <v>87</v>
      </c>
      <c r="AV104" s="13" t="s">
        <v>87</v>
      </c>
      <c r="AW104" s="13" t="s">
        <v>37</v>
      </c>
      <c r="AX104" s="13" t="s">
        <v>84</v>
      </c>
      <c r="AY104" s="211" t="s">
        <v>324</v>
      </c>
    </row>
    <row r="105" spans="1:65" s="2" customFormat="1" ht="14.45" customHeight="1">
      <c r="A105" s="36"/>
      <c r="B105" s="37"/>
      <c r="C105" s="182" t="s">
        <v>343</v>
      </c>
      <c r="D105" s="182" t="s">
        <v>326</v>
      </c>
      <c r="E105" s="183" t="s">
        <v>3906</v>
      </c>
      <c r="F105" s="184" t="s">
        <v>3907</v>
      </c>
      <c r="G105" s="185" t="s">
        <v>1530</v>
      </c>
      <c r="H105" s="186">
        <v>2</v>
      </c>
      <c r="I105" s="187"/>
      <c r="J105" s="188">
        <f>ROUND(I105*H105,2)</f>
        <v>0</v>
      </c>
      <c r="K105" s="184" t="s">
        <v>19</v>
      </c>
      <c r="L105" s="41"/>
      <c r="M105" s="189" t="s">
        <v>19</v>
      </c>
      <c r="N105" s="190" t="s">
        <v>47</v>
      </c>
      <c r="O105" s="66"/>
      <c r="P105" s="191">
        <f>O105*H105</f>
        <v>0</v>
      </c>
      <c r="Q105" s="191">
        <v>0</v>
      </c>
      <c r="R105" s="191">
        <f>Q105*H105</f>
        <v>0</v>
      </c>
      <c r="S105" s="191">
        <v>0</v>
      </c>
      <c r="T105" s="192">
        <f>S105*H105</f>
        <v>0</v>
      </c>
      <c r="U105" s="36"/>
      <c r="V105" s="36"/>
      <c r="W105" s="36"/>
      <c r="X105" s="36"/>
      <c r="Y105" s="36"/>
      <c r="Z105" s="36"/>
      <c r="AA105" s="36"/>
      <c r="AB105" s="36"/>
      <c r="AC105" s="36"/>
      <c r="AD105" s="36"/>
      <c r="AE105" s="36"/>
      <c r="AR105" s="193" t="s">
        <v>330</v>
      </c>
      <c r="AT105" s="193" t="s">
        <v>326</v>
      </c>
      <c r="AU105" s="193" t="s">
        <v>87</v>
      </c>
      <c r="AY105" s="19" t="s">
        <v>324</v>
      </c>
      <c r="BE105" s="194">
        <f>IF(N105="základní",J105,0)</f>
        <v>0</v>
      </c>
      <c r="BF105" s="194">
        <f>IF(N105="snížená",J105,0)</f>
        <v>0</v>
      </c>
      <c r="BG105" s="194">
        <f>IF(N105="zákl. přenesená",J105,0)</f>
        <v>0</v>
      </c>
      <c r="BH105" s="194">
        <f>IF(N105="sníž. přenesená",J105,0)</f>
        <v>0</v>
      </c>
      <c r="BI105" s="194">
        <f>IF(N105="nulová",J105,0)</f>
        <v>0</v>
      </c>
      <c r="BJ105" s="19" t="s">
        <v>84</v>
      </c>
      <c r="BK105" s="194">
        <f>ROUND(I105*H105,2)</f>
        <v>0</v>
      </c>
      <c r="BL105" s="19" t="s">
        <v>330</v>
      </c>
      <c r="BM105" s="193" t="s">
        <v>3908</v>
      </c>
    </row>
    <row r="106" spans="1:65" s="2" customFormat="1" ht="11.25">
      <c r="A106" s="36"/>
      <c r="B106" s="37"/>
      <c r="C106" s="38"/>
      <c r="D106" s="195" t="s">
        <v>332</v>
      </c>
      <c r="E106" s="38"/>
      <c r="F106" s="196" t="s">
        <v>3907</v>
      </c>
      <c r="G106" s="38"/>
      <c r="H106" s="38"/>
      <c r="I106" s="197"/>
      <c r="J106" s="38"/>
      <c r="K106" s="38"/>
      <c r="L106" s="41"/>
      <c r="M106" s="198"/>
      <c r="N106" s="199"/>
      <c r="O106" s="66"/>
      <c r="P106" s="66"/>
      <c r="Q106" s="66"/>
      <c r="R106" s="66"/>
      <c r="S106" s="66"/>
      <c r="T106" s="67"/>
      <c r="U106" s="36"/>
      <c r="V106" s="36"/>
      <c r="W106" s="36"/>
      <c r="X106" s="36"/>
      <c r="Y106" s="36"/>
      <c r="Z106" s="36"/>
      <c r="AA106" s="36"/>
      <c r="AB106" s="36"/>
      <c r="AC106" s="36"/>
      <c r="AD106" s="36"/>
      <c r="AE106" s="36"/>
      <c r="AT106" s="19" t="s">
        <v>332</v>
      </c>
      <c r="AU106" s="19" t="s">
        <v>87</v>
      </c>
    </row>
    <row r="107" spans="1:65" s="2" customFormat="1" ht="14.45" customHeight="1">
      <c r="A107" s="36"/>
      <c r="B107" s="37"/>
      <c r="C107" s="182" t="s">
        <v>330</v>
      </c>
      <c r="D107" s="182" t="s">
        <v>326</v>
      </c>
      <c r="E107" s="183" t="s">
        <v>3909</v>
      </c>
      <c r="F107" s="184" t="s">
        <v>3910</v>
      </c>
      <c r="G107" s="185" t="s">
        <v>186</v>
      </c>
      <c r="H107" s="186">
        <v>40</v>
      </c>
      <c r="I107" s="187"/>
      <c r="J107" s="188">
        <f>ROUND(I107*H107,2)</f>
        <v>0</v>
      </c>
      <c r="K107" s="184" t="s">
        <v>329</v>
      </c>
      <c r="L107" s="41"/>
      <c r="M107" s="189" t="s">
        <v>19</v>
      </c>
      <c r="N107" s="190" t="s">
        <v>47</v>
      </c>
      <c r="O107" s="66"/>
      <c r="P107" s="191">
        <f>O107*H107</f>
        <v>0</v>
      </c>
      <c r="Q107" s="191">
        <v>6.053E-2</v>
      </c>
      <c r="R107" s="191">
        <f>Q107*H107</f>
        <v>2.4211999999999998</v>
      </c>
      <c r="S107" s="191">
        <v>0</v>
      </c>
      <c r="T107" s="192">
        <f>S107*H107</f>
        <v>0</v>
      </c>
      <c r="U107" s="36"/>
      <c r="V107" s="36"/>
      <c r="W107" s="36"/>
      <c r="X107" s="36"/>
      <c r="Y107" s="36"/>
      <c r="Z107" s="36"/>
      <c r="AA107" s="36"/>
      <c r="AB107" s="36"/>
      <c r="AC107" s="36"/>
      <c r="AD107" s="36"/>
      <c r="AE107" s="36"/>
      <c r="AR107" s="193" t="s">
        <v>330</v>
      </c>
      <c r="AT107" s="193" t="s">
        <v>326</v>
      </c>
      <c r="AU107" s="193" t="s">
        <v>87</v>
      </c>
      <c r="AY107" s="19" t="s">
        <v>324</v>
      </c>
      <c r="BE107" s="194">
        <f>IF(N107="základní",J107,0)</f>
        <v>0</v>
      </c>
      <c r="BF107" s="194">
        <f>IF(N107="snížená",J107,0)</f>
        <v>0</v>
      </c>
      <c r="BG107" s="194">
        <f>IF(N107="zákl. přenesená",J107,0)</f>
        <v>0</v>
      </c>
      <c r="BH107" s="194">
        <f>IF(N107="sníž. přenesená",J107,0)</f>
        <v>0</v>
      </c>
      <c r="BI107" s="194">
        <f>IF(N107="nulová",J107,0)</f>
        <v>0</v>
      </c>
      <c r="BJ107" s="19" t="s">
        <v>84</v>
      </c>
      <c r="BK107" s="194">
        <f>ROUND(I107*H107,2)</f>
        <v>0</v>
      </c>
      <c r="BL107" s="19" t="s">
        <v>330</v>
      </c>
      <c r="BM107" s="193" t="s">
        <v>3911</v>
      </c>
    </row>
    <row r="108" spans="1:65" s="2" customFormat="1" ht="29.25">
      <c r="A108" s="36"/>
      <c r="B108" s="37"/>
      <c r="C108" s="38"/>
      <c r="D108" s="195" t="s">
        <v>332</v>
      </c>
      <c r="E108" s="38"/>
      <c r="F108" s="196" t="s">
        <v>3912</v>
      </c>
      <c r="G108" s="38"/>
      <c r="H108" s="38"/>
      <c r="I108" s="197"/>
      <c r="J108" s="38"/>
      <c r="K108" s="38"/>
      <c r="L108" s="41"/>
      <c r="M108" s="198"/>
      <c r="N108" s="199"/>
      <c r="O108" s="66"/>
      <c r="P108" s="66"/>
      <c r="Q108" s="66"/>
      <c r="R108" s="66"/>
      <c r="S108" s="66"/>
      <c r="T108" s="67"/>
      <c r="U108" s="36"/>
      <c r="V108" s="36"/>
      <c r="W108" s="36"/>
      <c r="X108" s="36"/>
      <c r="Y108" s="36"/>
      <c r="Z108" s="36"/>
      <c r="AA108" s="36"/>
      <c r="AB108" s="36"/>
      <c r="AC108" s="36"/>
      <c r="AD108" s="36"/>
      <c r="AE108" s="36"/>
      <c r="AT108" s="19" t="s">
        <v>332</v>
      </c>
      <c r="AU108" s="19" t="s">
        <v>87</v>
      </c>
    </row>
    <row r="109" spans="1:65" s="2" customFormat="1" ht="58.5">
      <c r="A109" s="36"/>
      <c r="B109" s="37"/>
      <c r="C109" s="38"/>
      <c r="D109" s="195" t="s">
        <v>334</v>
      </c>
      <c r="E109" s="38"/>
      <c r="F109" s="200" t="s">
        <v>3913</v>
      </c>
      <c r="G109" s="38"/>
      <c r="H109" s="38"/>
      <c r="I109" s="197"/>
      <c r="J109" s="38"/>
      <c r="K109" s="38"/>
      <c r="L109" s="41"/>
      <c r="M109" s="198"/>
      <c r="N109" s="199"/>
      <c r="O109" s="66"/>
      <c r="P109" s="66"/>
      <c r="Q109" s="66"/>
      <c r="R109" s="66"/>
      <c r="S109" s="66"/>
      <c r="T109" s="67"/>
      <c r="U109" s="36"/>
      <c r="V109" s="36"/>
      <c r="W109" s="36"/>
      <c r="X109" s="36"/>
      <c r="Y109" s="36"/>
      <c r="Z109" s="36"/>
      <c r="AA109" s="36"/>
      <c r="AB109" s="36"/>
      <c r="AC109" s="36"/>
      <c r="AD109" s="36"/>
      <c r="AE109" s="36"/>
      <c r="AT109" s="19" t="s">
        <v>334</v>
      </c>
      <c r="AU109" s="19" t="s">
        <v>87</v>
      </c>
    </row>
    <row r="110" spans="1:65" s="2" customFormat="1" ht="14.45" customHeight="1">
      <c r="A110" s="36"/>
      <c r="B110" s="37"/>
      <c r="C110" s="182" t="s">
        <v>220</v>
      </c>
      <c r="D110" s="182" t="s">
        <v>326</v>
      </c>
      <c r="E110" s="183" t="s">
        <v>3914</v>
      </c>
      <c r="F110" s="184" t="s">
        <v>3915</v>
      </c>
      <c r="G110" s="185" t="s">
        <v>152</v>
      </c>
      <c r="H110" s="186">
        <v>153</v>
      </c>
      <c r="I110" s="187"/>
      <c r="J110" s="188">
        <f>ROUND(I110*H110,2)</f>
        <v>0</v>
      </c>
      <c r="K110" s="184" t="s">
        <v>329</v>
      </c>
      <c r="L110" s="41"/>
      <c r="M110" s="189" t="s">
        <v>19</v>
      </c>
      <c r="N110" s="190" t="s">
        <v>47</v>
      </c>
      <c r="O110" s="66"/>
      <c r="P110" s="191">
        <f>O110*H110</f>
        <v>0</v>
      </c>
      <c r="Q110" s="191">
        <v>0</v>
      </c>
      <c r="R110" s="191">
        <f>Q110*H110</f>
        <v>0</v>
      </c>
      <c r="S110" s="191">
        <v>0</v>
      </c>
      <c r="T110" s="192">
        <f>S110*H110</f>
        <v>0</v>
      </c>
      <c r="U110" s="36"/>
      <c r="V110" s="36"/>
      <c r="W110" s="36"/>
      <c r="X110" s="36"/>
      <c r="Y110" s="36"/>
      <c r="Z110" s="36"/>
      <c r="AA110" s="36"/>
      <c r="AB110" s="36"/>
      <c r="AC110" s="36"/>
      <c r="AD110" s="36"/>
      <c r="AE110" s="36"/>
      <c r="AR110" s="193" t="s">
        <v>330</v>
      </c>
      <c r="AT110" s="193" t="s">
        <v>326</v>
      </c>
      <c r="AU110" s="193" t="s">
        <v>87</v>
      </c>
      <c r="AY110" s="19" t="s">
        <v>324</v>
      </c>
      <c r="BE110" s="194">
        <f>IF(N110="základní",J110,0)</f>
        <v>0</v>
      </c>
      <c r="BF110" s="194">
        <f>IF(N110="snížená",J110,0)</f>
        <v>0</v>
      </c>
      <c r="BG110" s="194">
        <f>IF(N110="zákl. přenesená",J110,0)</f>
        <v>0</v>
      </c>
      <c r="BH110" s="194">
        <f>IF(N110="sníž. přenesená",J110,0)</f>
        <v>0</v>
      </c>
      <c r="BI110" s="194">
        <f>IF(N110="nulová",J110,0)</f>
        <v>0</v>
      </c>
      <c r="BJ110" s="19" t="s">
        <v>84</v>
      </c>
      <c r="BK110" s="194">
        <f>ROUND(I110*H110,2)</f>
        <v>0</v>
      </c>
      <c r="BL110" s="19" t="s">
        <v>330</v>
      </c>
      <c r="BM110" s="193" t="s">
        <v>3916</v>
      </c>
    </row>
    <row r="111" spans="1:65" s="2" customFormat="1" ht="19.5">
      <c r="A111" s="36"/>
      <c r="B111" s="37"/>
      <c r="C111" s="38"/>
      <c r="D111" s="195" t="s">
        <v>332</v>
      </c>
      <c r="E111" s="38"/>
      <c r="F111" s="196" t="s">
        <v>3917</v>
      </c>
      <c r="G111" s="38"/>
      <c r="H111" s="38"/>
      <c r="I111" s="197"/>
      <c r="J111" s="38"/>
      <c r="K111" s="38"/>
      <c r="L111" s="41"/>
      <c r="M111" s="198"/>
      <c r="N111" s="199"/>
      <c r="O111" s="66"/>
      <c r="P111" s="66"/>
      <c r="Q111" s="66"/>
      <c r="R111" s="66"/>
      <c r="S111" s="66"/>
      <c r="T111" s="67"/>
      <c r="U111" s="36"/>
      <c r="V111" s="36"/>
      <c r="W111" s="36"/>
      <c r="X111" s="36"/>
      <c r="Y111" s="36"/>
      <c r="Z111" s="36"/>
      <c r="AA111" s="36"/>
      <c r="AB111" s="36"/>
      <c r="AC111" s="36"/>
      <c r="AD111" s="36"/>
      <c r="AE111" s="36"/>
      <c r="AT111" s="19" t="s">
        <v>332</v>
      </c>
      <c r="AU111" s="19" t="s">
        <v>87</v>
      </c>
    </row>
    <row r="112" spans="1:65" s="2" customFormat="1" ht="204.75">
      <c r="A112" s="36"/>
      <c r="B112" s="37"/>
      <c r="C112" s="38"/>
      <c r="D112" s="195" t="s">
        <v>334</v>
      </c>
      <c r="E112" s="38"/>
      <c r="F112" s="200" t="s">
        <v>383</v>
      </c>
      <c r="G112" s="38"/>
      <c r="H112" s="38"/>
      <c r="I112" s="197"/>
      <c r="J112" s="38"/>
      <c r="K112" s="38"/>
      <c r="L112" s="41"/>
      <c r="M112" s="198"/>
      <c r="N112" s="199"/>
      <c r="O112" s="66"/>
      <c r="P112" s="66"/>
      <c r="Q112" s="66"/>
      <c r="R112" s="66"/>
      <c r="S112" s="66"/>
      <c r="T112" s="67"/>
      <c r="U112" s="36"/>
      <c r="V112" s="36"/>
      <c r="W112" s="36"/>
      <c r="X112" s="36"/>
      <c r="Y112" s="36"/>
      <c r="Z112" s="36"/>
      <c r="AA112" s="36"/>
      <c r="AB112" s="36"/>
      <c r="AC112" s="36"/>
      <c r="AD112" s="36"/>
      <c r="AE112" s="36"/>
      <c r="AT112" s="19" t="s">
        <v>334</v>
      </c>
      <c r="AU112" s="19" t="s">
        <v>87</v>
      </c>
    </row>
    <row r="113" spans="1:65" s="15" customFormat="1" ht="11.25">
      <c r="B113" s="223"/>
      <c r="C113" s="224"/>
      <c r="D113" s="195" t="s">
        <v>336</v>
      </c>
      <c r="E113" s="225" t="s">
        <v>19</v>
      </c>
      <c r="F113" s="226" t="s">
        <v>3918</v>
      </c>
      <c r="G113" s="224"/>
      <c r="H113" s="225" t="s">
        <v>19</v>
      </c>
      <c r="I113" s="227"/>
      <c r="J113" s="224"/>
      <c r="K113" s="224"/>
      <c r="L113" s="228"/>
      <c r="M113" s="229"/>
      <c r="N113" s="230"/>
      <c r="O113" s="230"/>
      <c r="P113" s="230"/>
      <c r="Q113" s="230"/>
      <c r="R113" s="230"/>
      <c r="S113" s="230"/>
      <c r="T113" s="231"/>
      <c r="AT113" s="232" t="s">
        <v>336</v>
      </c>
      <c r="AU113" s="232" t="s">
        <v>87</v>
      </c>
      <c r="AV113" s="15" t="s">
        <v>84</v>
      </c>
      <c r="AW113" s="15" t="s">
        <v>37</v>
      </c>
      <c r="AX113" s="15" t="s">
        <v>76</v>
      </c>
      <c r="AY113" s="232" t="s">
        <v>324</v>
      </c>
    </row>
    <row r="114" spans="1:65" s="13" customFormat="1" ht="11.25">
      <c r="B114" s="201"/>
      <c r="C114" s="202"/>
      <c r="D114" s="195" t="s">
        <v>336</v>
      </c>
      <c r="E114" s="203" t="s">
        <v>19</v>
      </c>
      <c r="F114" s="204" t="s">
        <v>3828</v>
      </c>
      <c r="G114" s="202"/>
      <c r="H114" s="205">
        <v>153</v>
      </c>
      <c r="I114" s="206"/>
      <c r="J114" s="202"/>
      <c r="K114" s="202"/>
      <c r="L114" s="207"/>
      <c r="M114" s="208"/>
      <c r="N114" s="209"/>
      <c r="O114" s="209"/>
      <c r="P114" s="209"/>
      <c r="Q114" s="209"/>
      <c r="R114" s="209"/>
      <c r="S114" s="209"/>
      <c r="T114" s="210"/>
      <c r="AT114" s="211" t="s">
        <v>336</v>
      </c>
      <c r="AU114" s="211" t="s">
        <v>87</v>
      </c>
      <c r="AV114" s="13" t="s">
        <v>87</v>
      </c>
      <c r="AW114" s="13" t="s">
        <v>37</v>
      </c>
      <c r="AX114" s="13" t="s">
        <v>84</v>
      </c>
      <c r="AY114" s="211" t="s">
        <v>324</v>
      </c>
    </row>
    <row r="115" spans="1:65" s="2" customFormat="1" ht="14.45" customHeight="1">
      <c r="A115" s="36"/>
      <c r="B115" s="37"/>
      <c r="C115" s="182" t="s">
        <v>362</v>
      </c>
      <c r="D115" s="182" t="s">
        <v>326</v>
      </c>
      <c r="E115" s="183" t="s">
        <v>379</v>
      </c>
      <c r="F115" s="184" t="s">
        <v>380</v>
      </c>
      <c r="G115" s="185" t="s">
        <v>152</v>
      </c>
      <c r="H115" s="186">
        <v>324.375</v>
      </c>
      <c r="I115" s="187"/>
      <c r="J115" s="188">
        <f>ROUND(I115*H115,2)</f>
        <v>0</v>
      </c>
      <c r="K115" s="184" t="s">
        <v>329</v>
      </c>
      <c r="L115" s="41"/>
      <c r="M115" s="189" t="s">
        <v>19</v>
      </c>
      <c r="N115" s="190" t="s">
        <v>47</v>
      </c>
      <c r="O115" s="66"/>
      <c r="P115" s="191">
        <f>O115*H115</f>
        <v>0</v>
      </c>
      <c r="Q115" s="191">
        <v>0</v>
      </c>
      <c r="R115" s="191">
        <f>Q115*H115</f>
        <v>0</v>
      </c>
      <c r="S115" s="191">
        <v>0</v>
      </c>
      <c r="T115" s="192">
        <f>S115*H115</f>
        <v>0</v>
      </c>
      <c r="U115" s="36"/>
      <c r="V115" s="36"/>
      <c r="W115" s="36"/>
      <c r="X115" s="36"/>
      <c r="Y115" s="36"/>
      <c r="Z115" s="36"/>
      <c r="AA115" s="36"/>
      <c r="AB115" s="36"/>
      <c r="AC115" s="36"/>
      <c r="AD115" s="36"/>
      <c r="AE115" s="36"/>
      <c r="AR115" s="193" t="s">
        <v>330</v>
      </c>
      <c r="AT115" s="193" t="s">
        <v>326</v>
      </c>
      <c r="AU115" s="193" t="s">
        <v>87</v>
      </c>
      <c r="AY115" s="19" t="s">
        <v>324</v>
      </c>
      <c r="BE115" s="194">
        <f>IF(N115="základní",J115,0)</f>
        <v>0</v>
      </c>
      <c r="BF115" s="194">
        <f>IF(N115="snížená",J115,0)</f>
        <v>0</v>
      </c>
      <c r="BG115" s="194">
        <f>IF(N115="zákl. přenesená",J115,0)</f>
        <v>0</v>
      </c>
      <c r="BH115" s="194">
        <f>IF(N115="sníž. přenesená",J115,0)</f>
        <v>0</v>
      </c>
      <c r="BI115" s="194">
        <f>IF(N115="nulová",J115,0)</f>
        <v>0</v>
      </c>
      <c r="BJ115" s="19" t="s">
        <v>84</v>
      </c>
      <c r="BK115" s="194">
        <f>ROUND(I115*H115,2)</f>
        <v>0</v>
      </c>
      <c r="BL115" s="19" t="s">
        <v>330</v>
      </c>
      <c r="BM115" s="193" t="s">
        <v>3919</v>
      </c>
    </row>
    <row r="116" spans="1:65" s="2" customFormat="1" ht="19.5">
      <c r="A116" s="36"/>
      <c r="B116" s="37"/>
      <c r="C116" s="38"/>
      <c r="D116" s="195" t="s">
        <v>332</v>
      </c>
      <c r="E116" s="38"/>
      <c r="F116" s="196" t="s">
        <v>382</v>
      </c>
      <c r="G116" s="38"/>
      <c r="H116" s="38"/>
      <c r="I116" s="197"/>
      <c r="J116" s="38"/>
      <c r="K116" s="38"/>
      <c r="L116" s="41"/>
      <c r="M116" s="198"/>
      <c r="N116" s="199"/>
      <c r="O116" s="66"/>
      <c r="P116" s="66"/>
      <c r="Q116" s="66"/>
      <c r="R116" s="66"/>
      <c r="S116" s="66"/>
      <c r="T116" s="67"/>
      <c r="U116" s="36"/>
      <c r="V116" s="36"/>
      <c r="W116" s="36"/>
      <c r="X116" s="36"/>
      <c r="Y116" s="36"/>
      <c r="Z116" s="36"/>
      <c r="AA116" s="36"/>
      <c r="AB116" s="36"/>
      <c r="AC116" s="36"/>
      <c r="AD116" s="36"/>
      <c r="AE116" s="36"/>
      <c r="AT116" s="19" t="s">
        <v>332</v>
      </c>
      <c r="AU116" s="19" t="s">
        <v>87</v>
      </c>
    </row>
    <row r="117" spans="1:65" s="2" customFormat="1" ht="204.75">
      <c r="A117" s="36"/>
      <c r="B117" s="37"/>
      <c r="C117" s="38"/>
      <c r="D117" s="195" t="s">
        <v>334</v>
      </c>
      <c r="E117" s="38"/>
      <c r="F117" s="200" t="s">
        <v>383</v>
      </c>
      <c r="G117" s="38"/>
      <c r="H117" s="38"/>
      <c r="I117" s="197"/>
      <c r="J117" s="38"/>
      <c r="K117" s="38"/>
      <c r="L117" s="41"/>
      <c r="M117" s="198"/>
      <c r="N117" s="199"/>
      <c r="O117" s="66"/>
      <c r="P117" s="66"/>
      <c r="Q117" s="66"/>
      <c r="R117" s="66"/>
      <c r="S117" s="66"/>
      <c r="T117" s="67"/>
      <c r="U117" s="36"/>
      <c r="V117" s="36"/>
      <c r="W117" s="36"/>
      <c r="X117" s="36"/>
      <c r="Y117" s="36"/>
      <c r="Z117" s="36"/>
      <c r="AA117" s="36"/>
      <c r="AB117" s="36"/>
      <c r="AC117" s="36"/>
      <c r="AD117" s="36"/>
      <c r="AE117" s="36"/>
      <c r="AT117" s="19" t="s">
        <v>334</v>
      </c>
      <c r="AU117" s="19" t="s">
        <v>87</v>
      </c>
    </row>
    <row r="118" spans="1:65" s="13" customFormat="1" ht="11.25">
      <c r="B118" s="201"/>
      <c r="C118" s="202"/>
      <c r="D118" s="195" t="s">
        <v>336</v>
      </c>
      <c r="E118" s="203" t="s">
        <v>3877</v>
      </c>
      <c r="F118" s="204" t="s">
        <v>3920</v>
      </c>
      <c r="G118" s="202"/>
      <c r="H118" s="205">
        <v>150</v>
      </c>
      <c r="I118" s="206"/>
      <c r="J118" s="202"/>
      <c r="K118" s="202"/>
      <c r="L118" s="207"/>
      <c r="M118" s="208"/>
      <c r="N118" s="209"/>
      <c r="O118" s="209"/>
      <c r="P118" s="209"/>
      <c r="Q118" s="209"/>
      <c r="R118" s="209"/>
      <c r="S118" s="209"/>
      <c r="T118" s="210"/>
      <c r="AT118" s="211" t="s">
        <v>336</v>
      </c>
      <c r="AU118" s="211" t="s">
        <v>87</v>
      </c>
      <c r="AV118" s="13" t="s">
        <v>87</v>
      </c>
      <c r="AW118" s="13" t="s">
        <v>37</v>
      </c>
      <c r="AX118" s="13" t="s">
        <v>76</v>
      </c>
      <c r="AY118" s="211" t="s">
        <v>324</v>
      </c>
    </row>
    <row r="119" spans="1:65" s="13" customFormat="1" ht="11.25">
      <c r="B119" s="201"/>
      <c r="C119" s="202"/>
      <c r="D119" s="195" t="s">
        <v>336</v>
      </c>
      <c r="E119" s="203" t="s">
        <v>19</v>
      </c>
      <c r="F119" s="204" t="s">
        <v>3921</v>
      </c>
      <c r="G119" s="202"/>
      <c r="H119" s="205">
        <v>174.375</v>
      </c>
      <c r="I119" s="206"/>
      <c r="J119" s="202"/>
      <c r="K119" s="202"/>
      <c r="L119" s="207"/>
      <c r="M119" s="208"/>
      <c r="N119" s="209"/>
      <c r="O119" s="209"/>
      <c r="P119" s="209"/>
      <c r="Q119" s="209"/>
      <c r="R119" s="209"/>
      <c r="S119" s="209"/>
      <c r="T119" s="210"/>
      <c r="AT119" s="211" t="s">
        <v>336</v>
      </c>
      <c r="AU119" s="211" t="s">
        <v>87</v>
      </c>
      <c r="AV119" s="13" t="s">
        <v>87</v>
      </c>
      <c r="AW119" s="13" t="s">
        <v>37</v>
      </c>
      <c r="AX119" s="13" t="s">
        <v>76</v>
      </c>
      <c r="AY119" s="211" t="s">
        <v>324</v>
      </c>
    </row>
    <row r="120" spans="1:65" s="14" customFormat="1" ht="11.25">
      <c r="B120" s="212"/>
      <c r="C120" s="213"/>
      <c r="D120" s="195" t="s">
        <v>336</v>
      </c>
      <c r="E120" s="214" t="s">
        <v>19</v>
      </c>
      <c r="F120" s="215" t="s">
        <v>349</v>
      </c>
      <c r="G120" s="213"/>
      <c r="H120" s="216">
        <v>324.375</v>
      </c>
      <c r="I120" s="217"/>
      <c r="J120" s="213"/>
      <c r="K120" s="213"/>
      <c r="L120" s="218"/>
      <c r="M120" s="219"/>
      <c r="N120" s="220"/>
      <c r="O120" s="220"/>
      <c r="P120" s="220"/>
      <c r="Q120" s="220"/>
      <c r="R120" s="220"/>
      <c r="S120" s="220"/>
      <c r="T120" s="221"/>
      <c r="AT120" s="222" t="s">
        <v>336</v>
      </c>
      <c r="AU120" s="222" t="s">
        <v>87</v>
      </c>
      <c r="AV120" s="14" t="s">
        <v>330</v>
      </c>
      <c r="AW120" s="14" t="s">
        <v>37</v>
      </c>
      <c r="AX120" s="14" t="s">
        <v>84</v>
      </c>
      <c r="AY120" s="222" t="s">
        <v>324</v>
      </c>
    </row>
    <row r="121" spans="1:65" s="2" customFormat="1" ht="14.45" customHeight="1">
      <c r="A121" s="36"/>
      <c r="B121" s="37"/>
      <c r="C121" s="182" t="s">
        <v>370</v>
      </c>
      <c r="D121" s="182" t="s">
        <v>326</v>
      </c>
      <c r="E121" s="183" t="s">
        <v>409</v>
      </c>
      <c r="F121" s="184" t="s">
        <v>410</v>
      </c>
      <c r="G121" s="185" t="s">
        <v>152</v>
      </c>
      <c r="H121" s="186">
        <v>1008.24</v>
      </c>
      <c r="I121" s="187"/>
      <c r="J121" s="188">
        <f>ROUND(I121*H121,2)</f>
        <v>0</v>
      </c>
      <c r="K121" s="184" t="s">
        <v>329</v>
      </c>
      <c r="L121" s="41"/>
      <c r="M121" s="189" t="s">
        <v>19</v>
      </c>
      <c r="N121" s="190" t="s">
        <v>47</v>
      </c>
      <c r="O121" s="66"/>
      <c r="P121" s="191">
        <f>O121*H121</f>
        <v>0</v>
      </c>
      <c r="Q121" s="191">
        <v>0</v>
      </c>
      <c r="R121" s="191">
        <f>Q121*H121</f>
        <v>0</v>
      </c>
      <c r="S121" s="191">
        <v>0</v>
      </c>
      <c r="T121" s="192">
        <f>S121*H121</f>
        <v>0</v>
      </c>
      <c r="U121" s="36"/>
      <c r="V121" s="36"/>
      <c r="W121" s="36"/>
      <c r="X121" s="36"/>
      <c r="Y121" s="36"/>
      <c r="Z121" s="36"/>
      <c r="AA121" s="36"/>
      <c r="AB121" s="36"/>
      <c r="AC121" s="36"/>
      <c r="AD121" s="36"/>
      <c r="AE121" s="36"/>
      <c r="AR121" s="193" t="s">
        <v>330</v>
      </c>
      <c r="AT121" s="193" t="s">
        <v>326</v>
      </c>
      <c r="AU121" s="193" t="s">
        <v>87</v>
      </c>
      <c r="AY121" s="19" t="s">
        <v>324</v>
      </c>
      <c r="BE121" s="194">
        <f>IF(N121="základní",J121,0)</f>
        <v>0</v>
      </c>
      <c r="BF121" s="194">
        <f>IF(N121="snížená",J121,0)</f>
        <v>0</v>
      </c>
      <c r="BG121" s="194">
        <f>IF(N121="zákl. přenesená",J121,0)</f>
        <v>0</v>
      </c>
      <c r="BH121" s="194">
        <f>IF(N121="sníž. přenesená",J121,0)</f>
        <v>0</v>
      </c>
      <c r="BI121" s="194">
        <f>IF(N121="nulová",J121,0)</f>
        <v>0</v>
      </c>
      <c r="BJ121" s="19" t="s">
        <v>84</v>
      </c>
      <c r="BK121" s="194">
        <f>ROUND(I121*H121,2)</f>
        <v>0</v>
      </c>
      <c r="BL121" s="19" t="s">
        <v>330</v>
      </c>
      <c r="BM121" s="193" t="s">
        <v>3922</v>
      </c>
    </row>
    <row r="122" spans="1:65" s="2" customFormat="1" ht="11.25">
      <c r="A122" s="36"/>
      <c r="B122" s="37"/>
      <c r="C122" s="38"/>
      <c r="D122" s="195" t="s">
        <v>332</v>
      </c>
      <c r="E122" s="38"/>
      <c r="F122" s="196" t="s">
        <v>412</v>
      </c>
      <c r="G122" s="38"/>
      <c r="H122" s="38"/>
      <c r="I122" s="197"/>
      <c r="J122" s="38"/>
      <c r="K122" s="38"/>
      <c r="L122" s="41"/>
      <c r="M122" s="198"/>
      <c r="N122" s="199"/>
      <c r="O122" s="66"/>
      <c r="P122" s="66"/>
      <c r="Q122" s="66"/>
      <c r="R122" s="66"/>
      <c r="S122" s="66"/>
      <c r="T122" s="67"/>
      <c r="U122" s="36"/>
      <c r="V122" s="36"/>
      <c r="W122" s="36"/>
      <c r="X122" s="36"/>
      <c r="Y122" s="36"/>
      <c r="Z122" s="36"/>
      <c r="AA122" s="36"/>
      <c r="AB122" s="36"/>
      <c r="AC122" s="36"/>
      <c r="AD122" s="36"/>
      <c r="AE122" s="36"/>
      <c r="AT122" s="19" t="s">
        <v>332</v>
      </c>
      <c r="AU122" s="19" t="s">
        <v>87</v>
      </c>
    </row>
    <row r="123" spans="1:65" s="2" customFormat="1" ht="146.25">
      <c r="A123" s="36"/>
      <c r="B123" s="37"/>
      <c r="C123" s="38"/>
      <c r="D123" s="195" t="s">
        <v>334</v>
      </c>
      <c r="E123" s="38"/>
      <c r="F123" s="200" t="s">
        <v>413</v>
      </c>
      <c r="G123" s="38"/>
      <c r="H123" s="38"/>
      <c r="I123" s="197"/>
      <c r="J123" s="38"/>
      <c r="K123" s="38"/>
      <c r="L123" s="41"/>
      <c r="M123" s="198"/>
      <c r="N123" s="199"/>
      <c r="O123" s="66"/>
      <c r="P123" s="66"/>
      <c r="Q123" s="66"/>
      <c r="R123" s="66"/>
      <c r="S123" s="66"/>
      <c r="T123" s="67"/>
      <c r="U123" s="36"/>
      <c r="V123" s="36"/>
      <c r="W123" s="36"/>
      <c r="X123" s="36"/>
      <c r="Y123" s="36"/>
      <c r="Z123" s="36"/>
      <c r="AA123" s="36"/>
      <c r="AB123" s="36"/>
      <c r="AC123" s="36"/>
      <c r="AD123" s="36"/>
      <c r="AE123" s="36"/>
      <c r="AT123" s="19" t="s">
        <v>334</v>
      </c>
      <c r="AU123" s="19" t="s">
        <v>87</v>
      </c>
    </row>
    <row r="124" spans="1:65" s="13" customFormat="1" ht="11.25">
      <c r="B124" s="201"/>
      <c r="C124" s="202"/>
      <c r="D124" s="195" t="s">
        <v>336</v>
      </c>
      <c r="E124" s="203" t="s">
        <v>19</v>
      </c>
      <c r="F124" s="204" t="s">
        <v>414</v>
      </c>
      <c r="G124" s="202"/>
      <c r="H124" s="205">
        <v>1008.24</v>
      </c>
      <c r="I124" s="206"/>
      <c r="J124" s="202"/>
      <c r="K124" s="202"/>
      <c r="L124" s="207"/>
      <c r="M124" s="208"/>
      <c r="N124" s="209"/>
      <c r="O124" s="209"/>
      <c r="P124" s="209"/>
      <c r="Q124" s="209"/>
      <c r="R124" s="209"/>
      <c r="S124" s="209"/>
      <c r="T124" s="210"/>
      <c r="AT124" s="211" t="s">
        <v>336</v>
      </c>
      <c r="AU124" s="211" t="s">
        <v>87</v>
      </c>
      <c r="AV124" s="13" t="s">
        <v>87</v>
      </c>
      <c r="AW124" s="13" t="s">
        <v>37</v>
      </c>
      <c r="AX124" s="13" t="s">
        <v>84</v>
      </c>
      <c r="AY124" s="211" t="s">
        <v>324</v>
      </c>
    </row>
    <row r="125" spans="1:65" s="2" customFormat="1" ht="14.45" customHeight="1">
      <c r="A125" s="36"/>
      <c r="B125" s="37"/>
      <c r="C125" s="182" t="s">
        <v>378</v>
      </c>
      <c r="D125" s="182" t="s">
        <v>326</v>
      </c>
      <c r="E125" s="183" t="s">
        <v>416</v>
      </c>
      <c r="F125" s="184" t="s">
        <v>417</v>
      </c>
      <c r="G125" s="185" t="s">
        <v>152</v>
      </c>
      <c r="H125" s="186">
        <v>1008.24</v>
      </c>
      <c r="I125" s="187"/>
      <c r="J125" s="188">
        <f>ROUND(I125*H125,2)</f>
        <v>0</v>
      </c>
      <c r="K125" s="184" t="s">
        <v>329</v>
      </c>
      <c r="L125" s="41"/>
      <c r="M125" s="189" t="s">
        <v>19</v>
      </c>
      <c r="N125" s="190" t="s">
        <v>47</v>
      </c>
      <c r="O125" s="66"/>
      <c r="P125" s="191">
        <f>O125*H125</f>
        <v>0</v>
      </c>
      <c r="Q125" s="191">
        <v>0</v>
      </c>
      <c r="R125" s="191">
        <f>Q125*H125</f>
        <v>0</v>
      </c>
      <c r="S125" s="191">
        <v>0</v>
      </c>
      <c r="T125" s="192">
        <f>S125*H125</f>
        <v>0</v>
      </c>
      <c r="U125" s="36"/>
      <c r="V125" s="36"/>
      <c r="W125" s="36"/>
      <c r="X125" s="36"/>
      <c r="Y125" s="36"/>
      <c r="Z125" s="36"/>
      <c r="AA125" s="36"/>
      <c r="AB125" s="36"/>
      <c r="AC125" s="36"/>
      <c r="AD125" s="36"/>
      <c r="AE125" s="36"/>
      <c r="AR125" s="193" t="s">
        <v>330</v>
      </c>
      <c r="AT125" s="193" t="s">
        <v>326</v>
      </c>
      <c r="AU125" s="193" t="s">
        <v>87</v>
      </c>
      <c r="AY125" s="19" t="s">
        <v>324</v>
      </c>
      <c r="BE125" s="194">
        <f>IF(N125="základní",J125,0)</f>
        <v>0</v>
      </c>
      <c r="BF125" s="194">
        <f>IF(N125="snížená",J125,0)</f>
        <v>0</v>
      </c>
      <c r="BG125" s="194">
        <f>IF(N125="zákl. přenesená",J125,0)</f>
        <v>0</v>
      </c>
      <c r="BH125" s="194">
        <f>IF(N125="sníž. přenesená",J125,0)</f>
        <v>0</v>
      </c>
      <c r="BI125" s="194">
        <f>IF(N125="nulová",J125,0)</f>
        <v>0</v>
      </c>
      <c r="BJ125" s="19" t="s">
        <v>84</v>
      </c>
      <c r="BK125" s="194">
        <f>ROUND(I125*H125,2)</f>
        <v>0</v>
      </c>
      <c r="BL125" s="19" t="s">
        <v>330</v>
      </c>
      <c r="BM125" s="193" t="s">
        <v>3923</v>
      </c>
    </row>
    <row r="126" spans="1:65" s="2" customFormat="1" ht="11.25">
      <c r="A126" s="36"/>
      <c r="B126" s="37"/>
      <c r="C126" s="38"/>
      <c r="D126" s="195" t="s">
        <v>332</v>
      </c>
      <c r="E126" s="38"/>
      <c r="F126" s="196" t="s">
        <v>419</v>
      </c>
      <c r="G126" s="38"/>
      <c r="H126" s="38"/>
      <c r="I126" s="197"/>
      <c r="J126" s="38"/>
      <c r="K126" s="38"/>
      <c r="L126" s="41"/>
      <c r="M126" s="198"/>
      <c r="N126" s="199"/>
      <c r="O126" s="66"/>
      <c r="P126" s="66"/>
      <c r="Q126" s="66"/>
      <c r="R126" s="66"/>
      <c r="S126" s="66"/>
      <c r="T126" s="67"/>
      <c r="U126" s="36"/>
      <c r="V126" s="36"/>
      <c r="W126" s="36"/>
      <c r="X126" s="36"/>
      <c r="Y126" s="36"/>
      <c r="Z126" s="36"/>
      <c r="AA126" s="36"/>
      <c r="AB126" s="36"/>
      <c r="AC126" s="36"/>
      <c r="AD126" s="36"/>
      <c r="AE126" s="36"/>
      <c r="AT126" s="19" t="s">
        <v>332</v>
      </c>
      <c r="AU126" s="19" t="s">
        <v>87</v>
      </c>
    </row>
    <row r="127" spans="1:65" s="2" customFormat="1" ht="146.25">
      <c r="A127" s="36"/>
      <c r="B127" s="37"/>
      <c r="C127" s="38"/>
      <c r="D127" s="195" t="s">
        <v>334</v>
      </c>
      <c r="E127" s="38"/>
      <c r="F127" s="200" t="s">
        <v>413</v>
      </c>
      <c r="G127" s="38"/>
      <c r="H127" s="38"/>
      <c r="I127" s="197"/>
      <c r="J127" s="38"/>
      <c r="K127" s="38"/>
      <c r="L127" s="41"/>
      <c r="M127" s="198"/>
      <c r="N127" s="199"/>
      <c r="O127" s="66"/>
      <c r="P127" s="66"/>
      <c r="Q127" s="66"/>
      <c r="R127" s="66"/>
      <c r="S127" s="66"/>
      <c r="T127" s="67"/>
      <c r="U127" s="36"/>
      <c r="V127" s="36"/>
      <c r="W127" s="36"/>
      <c r="X127" s="36"/>
      <c r="Y127" s="36"/>
      <c r="Z127" s="36"/>
      <c r="AA127" s="36"/>
      <c r="AB127" s="36"/>
      <c r="AC127" s="36"/>
      <c r="AD127" s="36"/>
      <c r="AE127" s="36"/>
      <c r="AT127" s="19" t="s">
        <v>334</v>
      </c>
      <c r="AU127" s="19" t="s">
        <v>87</v>
      </c>
    </row>
    <row r="128" spans="1:65" s="15" customFormat="1" ht="11.25">
      <c r="B128" s="223"/>
      <c r="C128" s="224"/>
      <c r="D128" s="195" t="s">
        <v>336</v>
      </c>
      <c r="E128" s="225" t="s">
        <v>19</v>
      </c>
      <c r="F128" s="226" t="s">
        <v>3924</v>
      </c>
      <c r="G128" s="224"/>
      <c r="H128" s="225" t="s">
        <v>19</v>
      </c>
      <c r="I128" s="227"/>
      <c r="J128" s="224"/>
      <c r="K128" s="224"/>
      <c r="L128" s="228"/>
      <c r="M128" s="229"/>
      <c r="N128" s="230"/>
      <c r="O128" s="230"/>
      <c r="P128" s="230"/>
      <c r="Q128" s="230"/>
      <c r="R128" s="230"/>
      <c r="S128" s="230"/>
      <c r="T128" s="231"/>
      <c r="AT128" s="232" t="s">
        <v>336</v>
      </c>
      <c r="AU128" s="232" t="s">
        <v>87</v>
      </c>
      <c r="AV128" s="15" t="s">
        <v>84</v>
      </c>
      <c r="AW128" s="15" t="s">
        <v>37</v>
      </c>
      <c r="AX128" s="15" t="s">
        <v>76</v>
      </c>
      <c r="AY128" s="232" t="s">
        <v>324</v>
      </c>
    </row>
    <row r="129" spans="2:51" s="15" customFormat="1" ht="11.25">
      <c r="B129" s="223"/>
      <c r="C129" s="224"/>
      <c r="D129" s="195" t="s">
        <v>336</v>
      </c>
      <c r="E129" s="225" t="s">
        <v>19</v>
      </c>
      <c r="F129" s="226" t="s">
        <v>3359</v>
      </c>
      <c r="G129" s="224"/>
      <c r="H129" s="225" t="s">
        <v>19</v>
      </c>
      <c r="I129" s="227"/>
      <c r="J129" s="224"/>
      <c r="K129" s="224"/>
      <c r="L129" s="228"/>
      <c r="M129" s="229"/>
      <c r="N129" s="230"/>
      <c r="O129" s="230"/>
      <c r="P129" s="230"/>
      <c r="Q129" s="230"/>
      <c r="R129" s="230"/>
      <c r="S129" s="230"/>
      <c r="T129" s="231"/>
      <c r="AT129" s="232" t="s">
        <v>336</v>
      </c>
      <c r="AU129" s="232" t="s">
        <v>87</v>
      </c>
      <c r="AV129" s="15" t="s">
        <v>84</v>
      </c>
      <c r="AW129" s="15" t="s">
        <v>37</v>
      </c>
      <c r="AX129" s="15" t="s">
        <v>76</v>
      </c>
      <c r="AY129" s="232" t="s">
        <v>324</v>
      </c>
    </row>
    <row r="130" spans="2:51" s="13" customFormat="1" ht="11.25">
      <c r="B130" s="201"/>
      <c r="C130" s="202"/>
      <c r="D130" s="195" t="s">
        <v>336</v>
      </c>
      <c r="E130" s="203" t="s">
        <v>19</v>
      </c>
      <c r="F130" s="204" t="s">
        <v>3925</v>
      </c>
      <c r="G130" s="202"/>
      <c r="H130" s="205">
        <v>85.12</v>
      </c>
      <c r="I130" s="206"/>
      <c r="J130" s="202"/>
      <c r="K130" s="202"/>
      <c r="L130" s="207"/>
      <c r="M130" s="208"/>
      <c r="N130" s="209"/>
      <c r="O130" s="209"/>
      <c r="P130" s="209"/>
      <c r="Q130" s="209"/>
      <c r="R130" s="209"/>
      <c r="S130" s="209"/>
      <c r="T130" s="210"/>
      <c r="AT130" s="211" t="s">
        <v>336</v>
      </c>
      <c r="AU130" s="211" t="s">
        <v>87</v>
      </c>
      <c r="AV130" s="13" t="s">
        <v>87</v>
      </c>
      <c r="AW130" s="13" t="s">
        <v>37</v>
      </c>
      <c r="AX130" s="13" t="s">
        <v>76</v>
      </c>
      <c r="AY130" s="211" t="s">
        <v>324</v>
      </c>
    </row>
    <row r="131" spans="2:51" s="13" customFormat="1" ht="11.25">
      <c r="B131" s="201"/>
      <c r="C131" s="202"/>
      <c r="D131" s="195" t="s">
        <v>336</v>
      </c>
      <c r="E131" s="203" t="s">
        <v>19</v>
      </c>
      <c r="F131" s="204" t="s">
        <v>3926</v>
      </c>
      <c r="G131" s="202"/>
      <c r="H131" s="205">
        <v>251.32</v>
      </c>
      <c r="I131" s="206"/>
      <c r="J131" s="202"/>
      <c r="K131" s="202"/>
      <c r="L131" s="207"/>
      <c r="M131" s="208"/>
      <c r="N131" s="209"/>
      <c r="O131" s="209"/>
      <c r="P131" s="209"/>
      <c r="Q131" s="209"/>
      <c r="R131" s="209"/>
      <c r="S131" s="209"/>
      <c r="T131" s="210"/>
      <c r="AT131" s="211" t="s">
        <v>336</v>
      </c>
      <c r="AU131" s="211" t="s">
        <v>87</v>
      </c>
      <c r="AV131" s="13" t="s">
        <v>87</v>
      </c>
      <c r="AW131" s="13" t="s">
        <v>37</v>
      </c>
      <c r="AX131" s="13" t="s">
        <v>76</v>
      </c>
      <c r="AY131" s="211" t="s">
        <v>324</v>
      </c>
    </row>
    <row r="132" spans="2:51" s="13" customFormat="1" ht="11.25">
      <c r="B132" s="201"/>
      <c r="C132" s="202"/>
      <c r="D132" s="195" t="s">
        <v>336</v>
      </c>
      <c r="E132" s="203" t="s">
        <v>19</v>
      </c>
      <c r="F132" s="204" t="s">
        <v>3927</v>
      </c>
      <c r="G132" s="202"/>
      <c r="H132" s="205">
        <v>225.33</v>
      </c>
      <c r="I132" s="206"/>
      <c r="J132" s="202"/>
      <c r="K132" s="202"/>
      <c r="L132" s="207"/>
      <c r="M132" s="208"/>
      <c r="N132" s="209"/>
      <c r="O132" s="209"/>
      <c r="P132" s="209"/>
      <c r="Q132" s="209"/>
      <c r="R132" s="209"/>
      <c r="S132" s="209"/>
      <c r="T132" s="210"/>
      <c r="AT132" s="211" t="s">
        <v>336</v>
      </c>
      <c r="AU132" s="211" t="s">
        <v>87</v>
      </c>
      <c r="AV132" s="13" t="s">
        <v>87</v>
      </c>
      <c r="AW132" s="13" t="s">
        <v>37</v>
      </c>
      <c r="AX132" s="13" t="s">
        <v>76</v>
      </c>
      <c r="AY132" s="211" t="s">
        <v>324</v>
      </c>
    </row>
    <row r="133" spans="2:51" s="13" customFormat="1" ht="11.25">
      <c r="B133" s="201"/>
      <c r="C133" s="202"/>
      <c r="D133" s="195" t="s">
        <v>336</v>
      </c>
      <c r="E133" s="203" t="s">
        <v>19</v>
      </c>
      <c r="F133" s="204" t="s">
        <v>3928</v>
      </c>
      <c r="G133" s="202"/>
      <c r="H133" s="205">
        <v>388.08</v>
      </c>
      <c r="I133" s="206"/>
      <c r="J133" s="202"/>
      <c r="K133" s="202"/>
      <c r="L133" s="207"/>
      <c r="M133" s="208"/>
      <c r="N133" s="209"/>
      <c r="O133" s="209"/>
      <c r="P133" s="209"/>
      <c r="Q133" s="209"/>
      <c r="R133" s="209"/>
      <c r="S133" s="209"/>
      <c r="T133" s="210"/>
      <c r="AT133" s="211" t="s">
        <v>336</v>
      </c>
      <c r="AU133" s="211" t="s">
        <v>87</v>
      </c>
      <c r="AV133" s="13" t="s">
        <v>87</v>
      </c>
      <c r="AW133" s="13" t="s">
        <v>37</v>
      </c>
      <c r="AX133" s="13" t="s">
        <v>76</v>
      </c>
      <c r="AY133" s="211" t="s">
        <v>324</v>
      </c>
    </row>
    <row r="134" spans="2:51" s="13" customFormat="1" ht="11.25">
      <c r="B134" s="201"/>
      <c r="C134" s="202"/>
      <c r="D134" s="195" t="s">
        <v>336</v>
      </c>
      <c r="E134" s="203" t="s">
        <v>19</v>
      </c>
      <c r="F134" s="204" t="s">
        <v>3929</v>
      </c>
      <c r="G134" s="202"/>
      <c r="H134" s="205">
        <v>159.30500000000001</v>
      </c>
      <c r="I134" s="206"/>
      <c r="J134" s="202"/>
      <c r="K134" s="202"/>
      <c r="L134" s="207"/>
      <c r="M134" s="208"/>
      <c r="N134" s="209"/>
      <c r="O134" s="209"/>
      <c r="P134" s="209"/>
      <c r="Q134" s="209"/>
      <c r="R134" s="209"/>
      <c r="S134" s="209"/>
      <c r="T134" s="210"/>
      <c r="AT134" s="211" t="s">
        <v>336</v>
      </c>
      <c r="AU134" s="211" t="s">
        <v>87</v>
      </c>
      <c r="AV134" s="13" t="s">
        <v>87</v>
      </c>
      <c r="AW134" s="13" t="s">
        <v>37</v>
      </c>
      <c r="AX134" s="13" t="s">
        <v>76</v>
      </c>
      <c r="AY134" s="211" t="s">
        <v>324</v>
      </c>
    </row>
    <row r="135" spans="2:51" s="13" customFormat="1" ht="11.25">
      <c r="B135" s="201"/>
      <c r="C135" s="202"/>
      <c r="D135" s="195" t="s">
        <v>336</v>
      </c>
      <c r="E135" s="203" t="s">
        <v>19</v>
      </c>
      <c r="F135" s="204" t="s">
        <v>3930</v>
      </c>
      <c r="G135" s="202"/>
      <c r="H135" s="205">
        <v>50</v>
      </c>
      <c r="I135" s="206"/>
      <c r="J135" s="202"/>
      <c r="K135" s="202"/>
      <c r="L135" s="207"/>
      <c r="M135" s="208"/>
      <c r="N135" s="209"/>
      <c r="O135" s="209"/>
      <c r="P135" s="209"/>
      <c r="Q135" s="209"/>
      <c r="R135" s="209"/>
      <c r="S135" s="209"/>
      <c r="T135" s="210"/>
      <c r="AT135" s="211" t="s">
        <v>336</v>
      </c>
      <c r="AU135" s="211" t="s">
        <v>87</v>
      </c>
      <c r="AV135" s="13" t="s">
        <v>87</v>
      </c>
      <c r="AW135" s="13" t="s">
        <v>37</v>
      </c>
      <c r="AX135" s="13" t="s">
        <v>76</v>
      </c>
      <c r="AY135" s="211" t="s">
        <v>324</v>
      </c>
    </row>
    <row r="136" spans="2:51" s="13" customFormat="1" ht="11.25">
      <c r="B136" s="201"/>
      <c r="C136" s="202"/>
      <c r="D136" s="195" t="s">
        <v>336</v>
      </c>
      <c r="E136" s="203" t="s">
        <v>19</v>
      </c>
      <c r="F136" s="204" t="s">
        <v>3931</v>
      </c>
      <c r="G136" s="202"/>
      <c r="H136" s="205">
        <v>45.5</v>
      </c>
      <c r="I136" s="206"/>
      <c r="J136" s="202"/>
      <c r="K136" s="202"/>
      <c r="L136" s="207"/>
      <c r="M136" s="208"/>
      <c r="N136" s="209"/>
      <c r="O136" s="209"/>
      <c r="P136" s="209"/>
      <c r="Q136" s="209"/>
      <c r="R136" s="209"/>
      <c r="S136" s="209"/>
      <c r="T136" s="210"/>
      <c r="AT136" s="211" t="s">
        <v>336</v>
      </c>
      <c r="AU136" s="211" t="s">
        <v>87</v>
      </c>
      <c r="AV136" s="13" t="s">
        <v>87</v>
      </c>
      <c r="AW136" s="13" t="s">
        <v>37</v>
      </c>
      <c r="AX136" s="13" t="s">
        <v>76</v>
      </c>
      <c r="AY136" s="211" t="s">
        <v>324</v>
      </c>
    </row>
    <row r="137" spans="2:51" s="16" customFormat="1" ht="11.25">
      <c r="B137" s="233"/>
      <c r="C137" s="234"/>
      <c r="D137" s="195" t="s">
        <v>336</v>
      </c>
      <c r="E137" s="235" t="s">
        <v>19</v>
      </c>
      <c r="F137" s="236" t="s">
        <v>550</v>
      </c>
      <c r="G137" s="234"/>
      <c r="H137" s="237">
        <v>1204.655</v>
      </c>
      <c r="I137" s="238"/>
      <c r="J137" s="234"/>
      <c r="K137" s="234"/>
      <c r="L137" s="239"/>
      <c r="M137" s="240"/>
      <c r="N137" s="241"/>
      <c r="O137" s="241"/>
      <c r="P137" s="241"/>
      <c r="Q137" s="241"/>
      <c r="R137" s="241"/>
      <c r="S137" s="241"/>
      <c r="T137" s="242"/>
      <c r="AT137" s="243" t="s">
        <v>336</v>
      </c>
      <c r="AU137" s="243" t="s">
        <v>87</v>
      </c>
      <c r="AV137" s="16" t="s">
        <v>343</v>
      </c>
      <c r="AW137" s="16" t="s">
        <v>37</v>
      </c>
      <c r="AX137" s="16" t="s">
        <v>76</v>
      </c>
      <c r="AY137" s="243" t="s">
        <v>324</v>
      </c>
    </row>
    <row r="138" spans="2:51" s="15" customFormat="1" ht="11.25">
      <c r="B138" s="223"/>
      <c r="C138" s="224"/>
      <c r="D138" s="195" t="s">
        <v>336</v>
      </c>
      <c r="E138" s="225" t="s">
        <v>19</v>
      </c>
      <c r="F138" s="226" t="s">
        <v>3343</v>
      </c>
      <c r="G138" s="224"/>
      <c r="H138" s="225" t="s">
        <v>19</v>
      </c>
      <c r="I138" s="227"/>
      <c r="J138" s="224"/>
      <c r="K138" s="224"/>
      <c r="L138" s="228"/>
      <c r="M138" s="229"/>
      <c r="N138" s="230"/>
      <c r="O138" s="230"/>
      <c r="P138" s="230"/>
      <c r="Q138" s="230"/>
      <c r="R138" s="230"/>
      <c r="S138" s="230"/>
      <c r="T138" s="231"/>
      <c r="AT138" s="232" t="s">
        <v>336</v>
      </c>
      <c r="AU138" s="232" t="s">
        <v>87</v>
      </c>
      <c r="AV138" s="15" t="s">
        <v>84</v>
      </c>
      <c r="AW138" s="15" t="s">
        <v>37</v>
      </c>
      <c r="AX138" s="15" t="s">
        <v>76</v>
      </c>
      <c r="AY138" s="232" t="s">
        <v>324</v>
      </c>
    </row>
    <row r="139" spans="2:51" s="13" customFormat="1" ht="11.25">
      <c r="B139" s="201"/>
      <c r="C139" s="202"/>
      <c r="D139" s="195" t="s">
        <v>336</v>
      </c>
      <c r="E139" s="203" t="s">
        <v>19</v>
      </c>
      <c r="F139" s="204" t="s">
        <v>3932</v>
      </c>
      <c r="G139" s="202"/>
      <c r="H139" s="205">
        <v>18.920000000000002</v>
      </c>
      <c r="I139" s="206"/>
      <c r="J139" s="202"/>
      <c r="K139" s="202"/>
      <c r="L139" s="207"/>
      <c r="M139" s="208"/>
      <c r="N139" s="209"/>
      <c r="O139" s="209"/>
      <c r="P139" s="209"/>
      <c r="Q139" s="209"/>
      <c r="R139" s="209"/>
      <c r="S139" s="209"/>
      <c r="T139" s="210"/>
      <c r="AT139" s="211" t="s">
        <v>336</v>
      </c>
      <c r="AU139" s="211" t="s">
        <v>87</v>
      </c>
      <c r="AV139" s="13" t="s">
        <v>87</v>
      </c>
      <c r="AW139" s="13" t="s">
        <v>37</v>
      </c>
      <c r="AX139" s="13" t="s">
        <v>76</v>
      </c>
      <c r="AY139" s="211" t="s">
        <v>324</v>
      </c>
    </row>
    <row r="140" spans="2:51" s="13" customFormat="1" ht="11.25">
      <c r="B140" s="201"/>
      <c r="C140" s="202"/>
      <c r="D140" s="195" t="s">
        <v>336</v>
      </c>
      <c r="E140" s="203" t="s">
        <v>19</v>
      </c>
      <c r="F140" s="204" t="s">
        <v>3933</v>
      </c>
      <c r="G140" s="202"/>
      <c r="H140" s="205">
        <v>158.34</v>
      </c>
      <c r="I140" s="206"/>
      <c r="J140" s="202"/>
      <c r="K140" s="202"/>
      <c r="L140" s="207"/>
      <c r="M140" s="208"/>
      <c r="N140" s="209"/>
      <c r="O140" s="209"/>
      <c r="P140" s="209"/>
      <c r="Q140" s="209"/>
      <c r="R140" s="209"/>
      <c r="S140" s="209"/>
      <c r="T140" s="210"/>
      <c r="AT140" s="211" t="s">
        <v>336</v>
      </c>
      <c r="AU140" s="211" t="s">
        <v>87</v>
      </c>
      <c r="AV140" s="13" t="s">
        <v>87</v>
      </c>
      <c r="AW140" s="13" t="s">
        <v>37</v>
      </c>
      <c r="AX140" s="13" t="s">
        <v>76</v>
      </c>
      <c r="AY140" s="211" t="s">
        <v>324</v>
      </c>
    </row>
    <row r="141" spans="2:51" s="13" customFormat="1" ht="11.25">
      <c r="B141" s="201"/>
      <c r="C141" s="202"/>
      <c r="D141" s="195" t="s">
        <v>336</v>
      </c>
      <c r="E141" s="203" t="s">
        <v>19</v>
      </c>
      <c r="F141" s="204" t="s">
        <v>3934</v>
      </c>
      <c r="G141" s="202"/>
      <c r="H141" s="205">
        <v>267.95999999999998</v>
      </c>
      <c r="I141" s="206"/>
      <c r="J141" s="202"/>
      <c r="K141" s="202"/>
      <c r="L141" s="207"/>
      <c r="M141" s="208"/>
      <c r="N141" s="209"/>
      <c r="O141" s="209"/>
      <c r="P141" s="209"/>
      <c r="Q141" s="209"/>
      <c r="R141" s="209"/>
      <c r="S141" s="209"/>
      <c r="T141" s="210"/>
      <c r="AT141" s="211" t="s">
        <v>336</v>
      </c>
      <c r="AU141" s="211" t="s">
        <v>87</v>
      </c>
      <c r="AV141" s="13" t="s">
        <v>87</v>
      </c>
      <c r="AW141" s="13" t="s">
        <v>37</v>
      </c>
      <c r="AX141" s="13" t="s">
        <v>76</v>
      </c>
      <c r="AY141" s="211" t="s">
        <v>324</v>
      </c>
    </row>
    <row r="142" spans="2:51" s="13" customFormat="1" ht="11.25">
      <c r="B142" s="201"/>
      <c r="C142" s="202"/>
      <c r="D142" s="195" t="s">
        <v>336</v>
      </c>
      <c r="E142" s="203" t="s">
        <v>19</v>
      </c>
      <c r="F142" s="204" t="s">
        <v>3935</v>
      </c>
      <c r="G142" s="202"/>
      <c r="H142" s="205">
        <v>75.959999999999994</v>
      </c>
      <c r="I142" s="206"/>
      <c r="J142" s="202"/>
      <c r="K142" s="202"/>
      <c r="L142" s="207"/>
      <c r="M142" s="208"/>
      <c r="N142" s="209"/>
      <c r="O142" s="209"/>
      <c r="P142" s="209"/>
      <c r="Q142" s="209"/>
      <c r="R142" s="209"/>
      <c r="S142" s="209"/>
      <c r="T142" s="210"/>
      <c r="AT142" s="211" t="s">
        <v>336</v>
      </c>
      <c r="AU142" s="211" t="s">
        <v>87</v>
      </c>
      <c r="AV142" s="13" t="s">
        <v>87</v>
      </c>
      <c r="AW142" s="13" t="s">
        <v>37</v>
      </c>
      <c r="AX142" s="13" t="s">
        <v>76</v>
      </c>
      <c r="AY142" s="211" t="s">
        <v>324</v>
      </c>
    </row>
    <row r="143" spans="2:51" s="13" customFormat="1" ht="11.25">
      <c r="B143" s="201"/>
      <c r="C143" s="202"/>
      <c r="D143" s="195" t="s">
        <v>336</v>
      </c>
      <c r="E143" s="203" t="s">
        <v>19</v>
      </c>
      <c r="F143" s="204" t="s">
        <v>3936</v>
      </c>
      <c r="G143" s="202"/>
      <c r="H143" s="205">
        <v>59.8</v>
      </c>
      <c r="I143" s="206"/>
      <c r="J143" s="202"/>
      <c r="K143" s="202"/>
      <c r="L143" s="207"/>
      <c r="M143" s="208"/>
      <c r="N143" s="209"/>
      <c r="O143" s="209"/>
      <c r="P143" s="209"/>
      <c r="Q143" s="209"/>
      <c r="R143" s="209"/>
      <c r="S143" s="209"/>
      <c r="T143" s="210"/>
      <c r="AT143" s="211" t="s">
        <v>336</v>
      </c>
      <c r="AU143" s="211" t="s">
        <v>87</v>
      </c>
      <c r="AV143" s="13" t="s">
        <v>87</v>
      </c>
      <c r="AW143" s="13" t="s">
        <v>37</v>
      </c>
      <c r="AX143" s="13" t="s">
        <v>76</v>
      </c>
      <c r="AY143" s="211" t="s">
        <v>324</v>
      </c>
    </row>
    <row r="144" spans="2:51" s="16" customFormat="1" ht="11.25">
      <c r="B144" s="233"/>
      <c r="C144" s="234"/>
      <c r="D144" s="195" t="s">
        <v>336</v>
      </c>
      <c r="E144" s="235" t="s">
        <v>19</v>
      </c>
      <c r="F144" s="236" t="s">
        <v>550</v>
      </c>
      <c r="G144" s="234"/>
      <c r="H144" s="237">
        <v>580.98</v>
      </c>
      <c r="I144" s="238"/>
      <c r="J144" s="234"/>
      <c r="K144" s="234"/>
      <c r="L144" s="239"/>
      <c r="M144" s="240"/>
      <c r="N144" s="241"/>
      <c r="O144" s="241"/>
      <c r="P144" s="241"/>
      <c r="Q144" s="241"/>
      <c r="R144" s="241"/>
      <c r="S144" s="241"/>
      <c r="T144" s="242"/>
      <c r="AT144" s="243" t="s">
        <v>336</v>
      </c>
      <c r="AU144" s="243" t="s">
        <v>87</v>
      </c>
      <c r="AV144" s="16" t="s">
        <v>343</v>
      </c>
      <c r="AW144" s="16" t="s">
        <v>37</v>
      </c>
      <c r="AX144" s="16" t="s">
        <v>76</v>
      </c>
      <c r="AY144" s="243" t="s">
        <v>324</v>
      </c>
    </row>
    <row r="145" spans="1:65" s="14" customFormat="1" ht="11.25">
      <c r="B145" s="212"/>
      <c r="C145" s="213"/>
      <c r="D145" s="195" t="s">
        <v>336</v>
      </c>
      <c r="E145" s="214" t="s">
        <v>3896</v>
      </c>
      <c r="F145" s="215" t="s">
        <v>349</v>
      </c>
      <c r="G145" s="213"/>
      <c r="H145" s="216">
        <v>1785.635</v>
      </c>
      <c r="I145" s="217"/>
      <c r="J145" s="213"/>
      <c r="K145" s="213"/>
      <c r="L145" s="218"/>
      <c r="M145" s="219"/>
      <c r="N145" s="220"/>
      <c r="O145" s="220"/>
      <c r="P145" s="220"/>
      <c r="Q145" s="220"/>
      <c r="R145" s="220"/>
      <c r="S145" s="220"/>
      <c r="T145" s="221"/>
      <c r="AT145" s="222" t="s">
        <v>336</v>
      </c>
      <c r="AU145" s="222" t="s">
        <v>87</v>
      </c>
      <c r="AV145" s="14" t="s">
        <v>330</v>
      </c>
      <c r="AW145" s="14" t="s">
        <v>37</v>
      </c>
      <c r="AX145" s="14" t="s">
        <v>76</v>
      </c>
      <c r="AY145" s="222" t="s">
        <v>324</v>
      </c>
    </row>
    <row r="146" spans="1:65" s="13" customFormat="1" ht="11.25">
      <c r="B146" s="201"/>
      <c r="C146" s="202"/>
      <c r="D146" s="195" t="s">
        <v>336</v>
      </c>
      <c r="E146" s="203" t="s">
        <v>19</v>
      </c>
      <c r="F146" s="204" t="s">
        <v>3896</v>
      </c>
      <c r="G146" s="202"/>
      <c r="H146" s="205">
        <v>1785.635</v>
      </c>
      <c r="I146" s="206"/>
      <c r="J146" s="202"/>
      <c r="K146" s="202"/>
      <c r="L146" s="207"/>
      <c r="M146" s="208"/>
      <c r="N146" s="209"/>
      <c r="O146" s="209"/>
      <c r="P146" s="209"/>
      <c r="Q146" s="209"/>
      <c r="R146" s="209"/>
      <c r="S146" s="209"/>
      <c r="T146" s="210"/>
      <c r="AT146" s="211" t="s">
        <v>336</v>
      </c>
      <c r="AU146" s="211" t="s">
        <v>87</v>
      </c>
      <c r="AV146" s="13" t="s">
        <v>87</v>
      </c>
      <c r="AW146" s="13" t="s">
        <v>37</v>
      </c>
      <c r="AX146" s="13" t="s">
        <v>76</v>
      </c>
      <c r="AY146" s="211" t="s">
        <v>324</v>
      </c>
    </row>
    <row r="147" spans="1:65" s="13" customFormat="1" ht="11.25">
      <c r="B147" s="201"/>
      <c r="C147" s="202"/>
      <c r="D147" s="195" t="s">
        <v>336</v>
      </c>
      <c r="E147" s="203" t="s">
        <v>19</v>
      </c>
      <c r="F147" s="204" t="s">
        <v>3937</v>
      </c>
      <c r="G147" s="202"/>
      <c r="H147" s="205">
        <v>267.84500000000003</v>
      </c>
      <c r="I147" s="206"/>
      <c r="J147" s="202"/>
      <c r="K147" s="202"/>
      <c r="L147" s="207"/>
      <c r="M147" s="208"/>
      <c r="N147" s="209"/>
      <c r="O147" s="209"/>
      <c r="P147" s="209"/>
      <c r="Q147" s="209"/>
      <c r="R147" s="209"/>
      <c r="S147" s="209"/>
      <c r="T147" s="210"/>
      <c r="AT147" s="211" t="s">
        <v>336</v>
      </c>
      <c r="AU147" s="211" t="s">
        <v>87</v>
      </c>
      <c r="AV147" s="13" t="s">
        <v>87</v>
      </c>
      <c r="AW147" s="13" t="s">
        <v>37</v>
      </c>
      <c r="AX147" s="13" t="s">
        <v>76</v>
      </c>
      <c r="AY147" s="211" t="s">
        <v>324</v>
      </c>
    </row>
    <row r="148" spans="1:65" s="13" customFormat="1" ht="11.25">
      <c r="B148" s="201"/>
      <c r="C148" s="202"/>
      <c r="D148" s="195" t="s">
        <v>336</v>
      </c>
      <c r="E148" s="203" t="s">
        <v>19</v>
      </c>
      <c r="F148" s="204" t="s">
        <v>3938</v>
      </c>
      <c r="G148" s="202"/>
      <c r="H148" s="205">
        <v>-37</v>
      </c>
      <c r="I148" s="206"/>
      <c r="J148" s="202"/>
      <c r="K148" s="202"/>
      <c r="L148" s="207"/>
      <c r="M148" s="208"/>
      <c r="N148" s="209"/>
      <c r="O148" s="209"/>
      <c r="P148" s="209"/>
      <c r="Q148" s="209"/>
      <c r="R148" s="209"/>
      <c r="S148" s="209"/>
      <c r="T148" s="210"/>
      <c r="AT148" s="211" t="s">
        <v>336</v>
      </c>
      <c r="AU148" s="211" t="s">
        <v>87</v>
      </c>
      <c r="AV148" s="13" t="s">
        <v>87</v>
      </c>
      <c r="AW148" s="13" t="s">
        <v>37</v>
      </c>
      <c r="AX148" s="13" t="s">
        <v>76</v>
      </c>
      <c r="AY148" s="211" t="s">
        <v>324</v>
      </c>
    </row>
    <row r="149" spans="1:65" s="14" customFormat="1" ht="11.25">
      <c r="B149" s="212"/>
      <c r="C149" s="213"/>
      <c r="D149" s="195" t="s">
        <v>336</v>
      </c>
      <c r="E149" s="214" t="s">
        <v>259</v>
      </c>
      <c r="F149" s="215" t="s">
        <v>349</v>
      </c>
      <c r="G149" s="213"/>
      <c r="H149" s="216">
        <v>2016.48</v>
      </c>
      <c r="I149" s="217"/>
      <c r="J149" s="213"/>
      <c r="K149" s="213"/>
      <c r="L149" s="218"/>
      <c r="M149" s="219"/>
      <c r="N149" s="220"/>
      <c r="O149" s="220"/>
      <c r="P149" s="220"/>
      <c r="Q149" s="220"/>
      <c r="R149" s="220"/>
      <c r="S149" s="220"/>
      <c r="T149" s="221"/>
      <c r="AT149" s="222" t="s">
        <v>336</v>
      </c>
      <c r="AU149" s="222" t="s">
        <v>87</v>
      </c>
      <c r="AV149" s="14" t="s">
        <v>330</v>
      </c>
      <c r="AW149" s="14" t="s">
        <v>37</v>
      </c>
      <c r="AX149" s="14" t="s">
        <v>76</v>
      </c>
      <c r="AY149" s="222" t="s">
        <v>324</v>
      </c>
    </row>
    <row r="150" spans="1:65" s="13" customFormat="1" ht="11.25">
      <c r="B150" s="201"/>
      <c r="C150" s="202"/>
      <c r="D150" s="195" t="s">
        <v>336</v>
      </c>
      <c r="E150" s="203" t="s">
        <v>19</v>
      </c>
      <c r="F150" s="204" t="s">
        <v>505</v>
      </c>
      <c r="G150" s="202"/>
      <c r="H150" s="205">
        <v>1008.24</v>
      </c>
      <c r="I150" s="206"/>
      <c r="J150" s="202"/>
      <c r="K150" s="202"/>
      <c r="L150" s="207"/>
      <c r="M150" s="208"/>
      <c r="N150" s="209"/>
      <c r="O150" s="209"/>
      <c r="P150" s="209"/>
      <c r="Q150" s="209"/>
      <c r="R150" s="209"/>
      <c r="S150" s="209"/>
      <c r="T150" s="210"/>
      <c r="AT150" s="211" t="s">
        <v>336</v>
      </c>
      <c r="AU150" s="211" t="s">
        <v>87</v>
      </c>
      <c r="AV150" s="13" t="s">
        <v>87</v>
      </c>
      <c r="AW150" s="13" t="s">
        <v>37</v>
      </c>
      <c r="AX150" s="13" t="s">
        <v>84</v>
      </c>
      <c r="AY150" s="211" t="s">
        <v>324</v>
      </c>
    </row>
    <row r="151" spans="1:65" s="2" customFormat="1" ht="14.45" customHeight="1">
      <c r="A151" s="36"/>
      <c r="B151" s="37"/>
      <c r="C151" s="182" t="s">
        <v>408</v>
      </c>
      <c r="D151" s="182" t="s">
        <v>326</v>
      </c>
      <c r="E151" s="183" t="s">
        <v>3939</v>
      </c>
      <c r="F151" s="184" t="s">
        <v>3940</v>
      </c>
      <c r="G151" s="185" t="s">
        <v>152</v>
      </c>
      <c r="H151" s="186">
        <v>37</v>
      </c>
      <c r="I151" s="187"/>
      <c r="J151" s="188">
        <f>ROUND(I151*H151,2)</f>
        <v>0</v>
      </c>
      <c r="K151" s="184" t="s">
        <v>329</v>
      </c>
      <c r="L151" s="41"/>
      <c r="M151" s="189" t="s">
        <v>19</v>
      </c>
      <c r="N151" s="190" t="s">
        <v>47</v>
      </c>
      <c r="O151" s="66"/>
      <c r="P151" s="191">
        <f>O151*H151</f>
        <v>0</v>
      </c>
      <c r="Q151" s="191">
        <v>0</v>
      </c>
      <c r="R151" s="191">
        <f>Q151*H151</f>
        <v>0</v>
      </c>
      <c r="S151" s="191">
        <v>0</v>
      </c>
      <c r="T151" s="192">
        <f>S151*H151</f>
        <v>0</v>
      </c>
      <c r="U151" s="36"/>
      <c r="V151" s="36"/>
      <c r="W151" s="36"/>
      <c r="X151" s="36"/>
      <c r="Y151" s="36"/>
      <c r="Z151" s="36"/>
      <c r="AA151" s="36"/>
      <c r="AB151" s="36"/>
      <c r="AC151" s="36"/>
      <c r="AD151" s="36"/>
      <c r="AE151" s="36"/>
      <c r="AR151" s="193" t="s">
        <v>330</v>
      </c>
      <c r="AT151" s="193" t="s">
        <v>326</v>
      </c>
      <c r="AU151" s="193" t="s">
        <v>87</v>
      </c>
      <c r="AY151" s="19" t="s">
        <v>324</v>
      </c>
      <c r="BE151" s="194">
        <f>IF(N151="základní",J151,0)</f>
        <v>0</v>
      </c>
      <c r="BF151" s="194">
        <f>IF(N151="snížená",J151,0)</f>
        <v>0</v>
      </c>
      <c r="BG151" s="194">
        <f>IF(N151="zákl. přenesená",J151,0)</f>
        <v>0</v>
      </c>
      <c r="BH151" s="194">
        <f>IF(N151="sníž. přenesená",J151,0)</f>
        <v>0</v>
      </c>
      <c r="BI151" s="194">
        <f>IF(N151="nulová",J151,0)</f>
        <v>0</v>
      </c>
      <c r="BJ151" s="19" t="s">
        <v>84</v>
      </c>
      <c r="BK151" s="194">
        <f>ROUND(I151*H151,2)</f>
        <v>0</v>
      </c>
      <c r="BL151" s="19" t="s">
        <v>330</v>
      </c>
      <c r="BM151" s="193" t="s">
        <v>3941</v>
      </c>
    </row>
    <row r="152" spans="1:65" s="2" customFormat="1" ht="11.25">
      <c r="A152" s="36"/>
      <c r="B152" s="37"/>
      <c r="C152" s="38"/>
      <c r="D152" s="195" t="s">
        <v>332</v>
      </c>
      <c r="E152" s="38"/>
      <c r="F152" s="196" t="s">
        <v>3942</v>
      </c>
      <c r="G152" s="38"/>
      <c r="H152" s="38"/>
      <c r="I152" s="197"/>
      <c r="J152" s="38"/>
      <c r="K152" s="38"/>
      <c r="L152" s="41"/>
      <c r="M152" s="198"/>
      <c r="N152" s="199"/>
      <c r="O152" s="66"/>
      <c r="P152" s="66"/>
      <c r="Q152" s="66"/>
      <c r="R152" s="66"/>
      <c r="S152" s="66"/>
      <c r="T152" s="67"/>
      <c r="U152" s="36"/>
      <c r="V152" s="36"/>
      <c r="W152" s="36"/>
      <c r="X152" s="36"/>
      <c r="Y152" s="36"/>
      <c r="Z152" s="36"/>
      <c r="AA152" s="36"/>
      <c r="AB152" s="36"/>
      <c r="AC152" s="36"/>
      <c r="AD152" s="36"/>
      <c r="AE152" s="36"/>
      <c r="AT152" s="19" t="s">
        <v>332</v>
      </c>
      <c r="AU152" s="19" t="s">
        <v>87</v>
      </c>
    </row>
    <row r="153" spans="1:65" s="2" customFormat="1" ht="68.25">
      <c r="A153" s="36"/>
      <c r="B153" s="37"/>
      <c r="C153" s="38"/>
      <c r="D153" s="195" t="s">
        <v>334</v>
      </c>
      <c r="E153" s="38"/>
      <c r="F153" s="200" t="s">
        <v>2294</v>
      </c>
      <c r="G153" s="38"/>
      <c r="H153" s="38"/>
      <c r="I153" s="197"/>
      <c r="J153" s="38"/>
      <c r="K153" s="38"/>
      <c r="L153" s="41"/>
      <c r="M153" s="198"/>
      <c r="N153" s="199"/>
      <c r="O153" s="66"/>
      <c r="P153" s="66"/>
      <c r="Q153" s="66"/>
      <c r="R153" s="66"/>
      <c r="S153" s="66"/>
      <c r="T153" s="67"/>
      <c r="U153" s="36"/>
      <c r="V153" s="36"/>
      <c r="W153" s="36"/>
      <c r="X153" s="36"/>
      <c r="Y153" s="36"/>
      <c r="Z153" s="36"/>
      <c r="AA153" s="36"/>
      <c r="AB153" s="36"/>
      <c r="AC153" s="36"/>
      <c r="AD153" s="36"/>
      <c r="AE153" s="36"/>
      <c r="AT153" s="19" t="s">
        <v>334</v>
      </c>
      <c r="AU153" s="19" t="s">
        <v>87</v>
      </c>
    </row>
    <row r="154" spans="1:65" s="15" customFormat="1" ht="11.25">
      <c r="B154" s="223"/>
      <c r="C154" s="224"/>
      <c r="D154" s="195" t="s">
        <v>336</v>
      </c>
      <c r="E154" s="225" t="s">
        <v>19</v>
      </c>
      <c r="F154" s="226" t="s">
        <v>3943</v>
      </c>
      <c r="G154" s="224"/>
      <c r="H154" s="225" t="s">
        <v>19</v>
      </c>
      <c r="I154" s="227"/>
      <c r="J154" s="224"/>
      <c r="K154" s="224"/>
      <c r="L154" s="228"/>
      <c r="M154" s="229"/>
      <c r="N154" s="230"/>
      <c r="O154" s="230"/>
      <c r="P154" s="230"/>
      <c r="Q154" s="230"/>
      <c r="R154" s="230"/>
      <c r="S154" s="230"/>
      <c r="T154" s="231"/>
      <c r="AT154" s="232" t="s">
        <v>336</v>
      </c>
      <c r="AU154" s="232" t="s">
        <v>87</v>
      </c>
      <c r="AV154" s="15" t="s">
        <v>84</v>
      </c>
      <c r="AW154" s="15" t="s">
        <v>37</v>
      </c>
      <c r="AX154" s="15" t="s">
        <v>76</v>
      </c>
      <c r="AY154" s="232" t="s">
        <v>324</v>
      </c>
    </row>
    <row r="155" spans="1:65" s="13" customFormat="1" ht="11.25">
      <c r="B155" s="201"/>
      <c r="C155" s="202"/>
      <c r="D155" s="195" t="s">
        <v>336</v>
      </c>
      <c r="E155" s="203" t="s">
        <v>19</v>
      </c>
      <c r="F155" s="204" t="s">
        <v>3944</v>
      </c>
      <c r="G155" s="202"/>
      <c r="H155" s="205">
        <v>10</v>
      </c>
      <c r="I155" s="206"/>
      <c r="J155" s="202"/>
      <c r="K155" s="202"/>
      <c r="L155" s="207"/>
      <c r="M155" s="208"/>
      <c r="N155" s="209"/>
      <c r="O155" s="209"/>
      <c r="P155" s="209"/>
      <c r="Q155" s="209"/>
      <c r="R155" s="209"/>
      <c r="S155" s="209"/>
      <c r="T155" s="210"/>
      <c r="AT155" s="211" t="s">
        <v>336</v>
      </c>
      <c r="AU155" s="211" t="s">
        <v>87</v>
      </c>
      <c r="AV155" s="13" t="s">
        <v>87</v>
      </c>
      <c r="AW155" s="13" t="s">
        <v>37</v>
      </c>
      <c r="AX155" s="13" t="s">
        <v>76</v>
      </c>
      <c r="AY155" s="211" t="s">
        <v>324</v>
      </c>
    </row>
    <row r="156" spans="1:65" s="13" customFormat="1" ht="11.25">
      <c r="B156" s="201"/>
      <c r="C156" s="202"/>
      <c r="D156" s="195" t="s">
        <v>336</v>
      </c>
      <c r="E156" s="203" t="s">
        <v>19</v>
      </c>
      <c r="F156" s="204" t="s">
        <v>3945</v>
      </c>
      <c r="G156" s="202"/>
      <c r="H156" s="205">
        <v>27</v>
      </c>
      <c r="I156" s="206"/>
      <c r="J156" s="202"/>
      <c r="K156" s="202"/>
      <c r="L156" s="207"/>
      <c r="M156" s="208"/>
      <c r="N156" s="209"/>
      <c r="O156" s="209"/>
      <c r="P156" s="209"/>
      <c r="Q156" s="209"/>
      <c r="R156" s="209"/>
      <c r="S156" s="209"/>
      <c r="T156" s="210"/>
      <c r="AT156" s="211" t="s">
        <v>336</v>
      </c>
      <c r="AU156" s="211" t="s">
        <v>87</v>
      </c>
      <c r="AV156" s="13" t="s">
        <v>87</v>
      </c>
      <c r="AW156" s="13" t="s">
        <v>37</v>
      </c>
      <c r="AX156" s="13" t="s">
        <v>76</v>
      </c>
      <c r="AY156" s="211" t="s">
        <v>324</v>
      </c>
    </row>
    <row r="157" spans="1:65" s="14" customFormat="1" ht="11.25">
      <c r="B157" s="212"/>
      <c r="C157" s="213"/>
      <c r="D157" s="195" t="s">
        <v>336</v>
      </c>
      <c r="E157" s="214" t="s">
        <v>3886</v>
      </c>
      <c r="F157" s="215" t="s">
        <v>349</v>
      </c>
      <c r="G157" s="213"/>
      <c r="H157" s="216">
        <v>37</v>
      </c>
      <c r="I157" s="217"/>
      <c r="J157" s="213"/>
      <c r="K157" s="213"/>
      <c r="L157" s="218"/>
      <c r="M157" s="219"/>
      <c r="N157" s="220"/>
      <c r="O157" s="220"/>
      <c r="P157" s="220"/>
      <c r="Q157" s="220"/>
      <c r="R157" s="220"/>
      <c r="S157" s="220"/>
      <c r="T157" s="221"/>
      <c r="AT157" s="222" t="s">
        <v>336</v>
      </c>
      <c r="AU157" s="222" t="s">
        <v>87</v>
      </c>
      <c r="AV157" s="14" t="s">
        <v>330</v>
      </c>
      <c r="AW157" s="14" t="s">
        <v>37</v>
      </c>
      <c r="AX157" s="14" t="s">
        <v>84</v>
      </c>
      <c r="AY157" s="222" t="s">
        <v>324</v>
      </c>
    </row>
    <row r="158" spans="1:65" s="2" customFormat="1" ht="14.45" customHeight="1">
      <c r="A158" s="36"/>
      <c r="B158" s="37"/>
      <c r="C158" s="182" t="s">
        <v>415</v>
      </c>
      <c r="D158" s="182" t="s">
        <v>326</v>
      </c>
      <c r="E158" s="183" t="s">
        <v>518</v>
      </c>
      <c r="F158" s="184" t="s">
        <v>519</v>
      </c>
      <c r="G158" s="185" t="s">
        <v>152</v>
      </c>
      <c r="H158" s="186">
        <v>1633.3420000000001</v>
      </c>
      <c r="I158" s="187"/>
      <c r="J158" s="188">
        <f>ROUND(I158*H158,2)</f>
        <v>0</v>
      </c>
      <c r="K158" s="184" t="s">
        <v>329</v>
      </c>
      <c r="L158" s="41"/>
      <c r="M158" s="189" t="s">
        <v>19</v>
      </c>
      <c r="N158" s="190" t="s">
        <v>47</v>
      </c>
      <c r="O158" s="66"/>
      <c r="P158" s="191">
        <f>O158*H158</f>
        <v>0</v>
      </c>
      <c r="Q158" s="191">
        <v>8.2199999999999999E-3</v>
      </c>
      <c r="R158" s="191">
        <f>Q158*H158</f>
        <v>13.426071240000001</v>
      </c>
      <c r="S158" s="191">
        <v>0</v>
      </c>
      <c r="T158" s="192">
        <f>S158*H158</f>
        <v>0</v>
      </c>
      <c r="U158" s="36"/>
      <c r="V158" s="36"/>
      <c r="W158" s="36"/>
      <c r="X158" s="36"/>
      <c r="Y158" s="36"/>
      <c r="Z158" s="36"/>
      <c r="AA158" s="36"/>
      <c r="AB158" s="36"/>
      <c r="AC158" s="36"/>
      <c r="AD158" s="36"/>
      <c r="AE158" s="36"/>
      <c r="AR158" s="193" t="s">
        <v>330</v>
      </c>
      <c r="AT158" s="193" t="s">
        <v>326</v>
      </c>
      <c r="AU158" s="193" t="s">
        <v>87</v>
      </c>
      <c r="AY158" s="19" t="s">
        <v>324</v>
      </c>
      <c r="BE158" s="194">
        <f>IF(N158="základní",J158,0)</f>
        <v>0</v>
      </c>
      <c r="BF158" s="194">
        <f>IF(N158="snížená",J158,0)</f>
        <v>0</v>
      </c>
      <c r="BG158" s="194">
        <f>IF(N158="zákl. přenesená",J158,0)</f>
        <v>0</v>
      </c>
      <c r="BH158" s="194">
        <f>IF(N158="sníž. přenesená",J158,0)</f>
        <v>0</v>
      </c>
      <c r="BI158" s="194">
        <f>IF(N158="nulová",J158,0)</f>
        <v>0</v>
      </c>
      <c r="BJ158" s="19" t="s">
        <v>84</v>
      </c>
      <c r="BK158" s="194">
        <f>ROUND(I158*H158,2)</f>
        <v>0</v>
      </c>
      <c r="BL158" s="19" t="s">
        <v>330</v>
      </c>
      <c r="BM158" s="193" t="s">
        <v>3946</v>
      </c>
    </row>
    <row r="159" spans="1:65" s="2" customFormat="1" ht="11.25">
      <c r="A159" s="36"/>
      <c r="B159" s="37"/>
      <c r="C159" s="38"/>
      <c r="D159" s="195" t="s">
        <v>332</v>
      </c>
      <c r="E159" s="38"/>
      <c r="F159" s="196" t="s">
        <v>521</v>
      </c>
      <c r="G159" s="38"/>
      <c r="H159" s="38"/>
      <c r="I159" s="197"/>
      <c r="J159" s="38"/>
      <c r="K159" s="38"/>
      <c r="L159" s="41"/>
      <c r="M159" s="198"/>
      <c r="N159" s="199"/>
      <c r="O159" s="66"/>
      <c r="P159" s="66"/>
      <c r="Q159" s="66"/>
      <c r="R159" s="66"/>
      <c r="S159" s="66"/>
      <c r="T159" s="67"/>
      <c r="U159" s="36"/>
      <c r="V159" s="36"/>
      <c r="W159" s="36"/>
      <c r="X159" s="36"/>
      <c r="Y159" s="36"/>
      <c r="Z159" s="36"/>
      <c r="AA159" s="36"/>
      <c r="AB159" s="36"/>
      <c r="AC159" s="36"/>
      <c r="AD159" s="36"/>
      <c r="AE159" s="36"/>
      <c r="AT159" s="19" t="s">
        <v>332</v>
      </c>
      <c r="AU159" s="19" t="s">
        <v>87</v>
      </c>
    </row>
    <row r="160" spans="1:65" s="2" customFormat="1" ht="146.25">
      <c r="A160" s="36"/>
      <c r="B160" s="37"/>
      <c r="C160" s="38"/>
      <c r="D160" s="195" t="s">
        <v>334</v>
      </c>
      <c r="E160" s="38"/>
      <c r="F160" s="200" t="s">
        <v>413</v>
      </c>
      <c r="G160" s="38"/>
      <c r="H160" s="38"/>
      <c r="I160" s="197"/>
      <c r="J160" s="38"/>
      <c r="K160" s="38"/>
      <c r="L160" s="41"/>
      <c r="M160" s="198"/>
      <c r="N160" s="199"/>
      <c r="O160" s="66"/>
      <c r="P160" s="66"/>
      <c r="Q160" s="66"/>
      <c r="R160" s="66"/>
      <c r="S160" s="66"/>
      <c r="T160" s="67"/>
      <c r="U160" s="36"/>
      <c r="V160" s="36"/>
      <c r="W160" s="36"/>
      <c r="X160" s="36"/>
      <c r="Y160" s="36"/>
      <c r="Z160" s="36"/>
      <c r="AA160" s="36"/>
      <c r="AB160" s="36"/>
      <c r="AC160" s="36"/>
      <c r="AD160" s="36"/>
      <c r="AE160" s="36"/>
      <c r="AT160" s="19" t="s">
        <v>334</v>
      </c>
      <c r="AU160" s="19" t="s">
        <v>87</v>
      </c>
    </row>
    <row r="161" spans="1:65" s="13" customFormat="1" ht="11.25">
      <c r="B161" s="201"/>
      <c r="C161" s="202"/>
      <c r="D161" s="195" t="s">
        <v>336</v>
      </c>
      <c r="E161" s="203" t="s">
        <v>19</v>
      </c>
      <c r="F161" s="204" t="s">
        <v>3947</v>
      </c>
      <c r="G161" s="202"/>
      <c r="H161" s="205">
        <v>1633.3420000000001</v>
      </c>
      <c r="I161" s="206"/>
      <c r="J161" s="202"/>
      <c r="K161" s="202"/>
      <c r="L161" s="207"/>
      <c r="M161" s="208"/>
      <c r="N161" s="209"/>
      <c r="O161" s="209"/>
      <c r="P161" s="209"/>
      <c r="Q161" s="209"/>
      <c r="R161" s="209"/>
      <c r="S161" s="209"/>
      <c r="T161" s="210"/>
      <c r="AT161" s="211" t="s">
        <v>336</v>
      </c>
      <c r="AU161" s="211" t="s">
        <v>87</v>
      </c>
      <c r="AV161" s="13" t="s">
        <v>87</v>
      </c>
      <c r="AW161" s="13" t="s">
        <v>37</v>
      </c>
      <c r="AX161" s="13" t="s">
        <v>84</v>
      </c>
      <c r="AY161" s="211" t="s">
        <v>324</v>
      </c>
    </row>
    <row r="162" spans="1:65" s="2" customFormat="1" ht="14.45" customHeight="1">
      <c r="A162" s="36"/>
      <c r="B162" s="37"/>
      <c r="C162" s="182" t="s">
        <v>506</v>
      </c>
      <c r="D162" s="182" t="s">
        <v>326</v>
      </c>
      <c r="E162" s="183" t="s">
        <v>557</v>
      </c>
      <c r="F162" s="184" t="s">
        <v>558</v>
      </c>
      <c r="G162" s="185" t="s">
        <v>152</v>
      </c>
      <c r="H162" s="186">
        <v>23.52</v>
      </c>
      <c r="I162" s="187"/>
      <c r="J162" s="188">
        <f>ROUND(I162*H162,2)</f>
        <v>0</v>
      </c>
      <c r="K162" s="184" t="s">
        <v>329</v>
      </c>
      <c r="L162" s="41"/>
      <c r="M162" s="189" t="s">
        <v>19</v>
      </c>
      <c r="N162" s="190" t="s">
        <v>47</v>
      </c>
      <c r="O162" s="66"/>
      <c r="P162" s="191">
        <f>O162*H162</f>
        <v>0</v>
      </c>
      <c r="Q162" s="191">
        <v>0</v>
      </c>
      <c r="R162" s="191">
        <f>Q162*H162</f>
        <v>0</v>
      </c>
      <c r="S162" s="191">
        <v>0</v>
      </c>
      <c r="T162" s="192">
        <f>S162*H162</f>
        <v>0</v>
      </c>
      <c r="U162" s="36"/>
      <c r="V162" s="36"/>
      <c r="W162" s="36"/>
      <c r="X162" s="36"/>
      <c r="Y162" s="36"/>
      <c r="Z162" s="36"/>
      <c r="AA162" s="36"/>
      <c r="AB162" s="36"/>
      <c r="AC162" s="36"/>
      <c r="AD162" s="36"/>
      <c r="AE162" s="36"/>
      <c r="AR162" s="193" t="s">
        <v>330</v>
      </c>
      <c r="AT162" s="193" t="s">
        <v>326</v>
      </c>
      <c r="AU162" s="193" t="s">
        <v>87</v>
      </c>
      <c r="AY162" s="19" t="s">
        <v>324</v>
      </c>
      <c r="BE162" s="194">
        <f>IF(N162="základní",J162,0)</f>
        <v>0</v>
      </c>
      <c r="BF162" s="194">
        <f>IF(N162="snížená",J162,0)</f>
        <v>0</v>
      </c>
      <c r="BG162" s="194">
        <f>IF(N162="zákl. přenesená",J162,0)</f>
        <v>0</v>
      </c>
      <c r="BH162" s="194">
        <f>IF(N162="sníž. přenesená",J162,0)</f>
        <v>0</v>
      </c>
      <c r="BI162" s="194">
        <f>IF(N162="nulová",J162,0)</f>
        <v>0</v>
      </c>
      <c r="BJ162" s="19" t="s">
        <v>84</v>
      </c>
      <c r="BK162" s="194">
        <f>ROUND(I162*H162,2)</f>
        <v>0</v>
      </c>
      <c r="BL162" s="19" t="s">
        <v>330</v>
      </c>
      <c r="BM162" s="193" t="s">
        <v>3948</v>
      </c>
    </row>
    <row r="163" spans="1:65" s="2" customFormat="1" ht="19.5">
      <c r="A163" s="36"/>
      <c r="B163" s="37"/>
      <c r="C163" s="38"/>
      <c r="D163" s="195" t="s">
        <v>332</v>
      </c>
      <c r="E163" s="38"/>
      <c r="F163" s="196" t="s">
        <v>560</v>
      </c>
      <c r="G163" s="38"/>
      <c r="H163" s="38"/>
      <c r="I163" s="197"/>
      <c r="J163" s="38"/>
      <c r="K163" s="38"/>
      <c r="L163" s="41"/>
      <c r="M163" s="198"/>
      <c r="N163" s="199"/>
      <c r="O163" s="66"/>
      <c r="P163" s="66"/>
      <c r="Q163" s="66"/>
      <c r="R163" s="66"/>
      <c r="S163" s="66"/>
      <c r="T163" s="67"/>
      <c r="U163" s="36"/>
      <c r="V163" s="36"/>
      <c r="W163" s="36"/>
      <c r="X163" s="36"/>
      <c r="Y163" s="36"/>
      <c r="Z163" s="36"/>
      <c r="AA163" s="36"/>
      <c r="AB163" s="36"/>
      <c r="AC163" s="36"/>
      <c r="AD163" s="36"/>
      <c r="AE163" s="36"/>
      <c r="AT163" s="19" t="s">
        <v>332</v>
      </c>
      <c r="AU163" s="19" t="s">
        <v>87</v>
      </c>
    </row>
    <row r="164" spans="1:65" s="2" customFormat="1" ht="146.25">
      <c r="A164" s="36"/>
      <c r="B164" s="37"/>
      <c r="C164" s="38"/>
      <c r="D164" s="195" t="s">
        <v>334</v>
      </c>
      <c r="E164" s="38"/>
      <c r="F164" s="200" t="s">
        <v>561</v>
      </c>
      <c r="G164" s="38"/>
      <c r="H164" s="38"/>
      <c r="I164" s="197"/>
      <c r="J164" s="38"/>
      <c r="K164" s="38"/>
      <c r="L164" s="41"/>
      <c r="M164" s="198"/>
      <c r="N164" s="199"/>
      <c r="O164" s="66"/>
      <c r="P164" s="66"/>
      <c r="Q164" s="66"/>
      <c r="R164" s="66"/>
      <c r="S164" s="66"/>
      <c r="T164" s="67"/>
      <c r="U164" s="36"/>
      <c r="V164" s="36"/>
      <c r="W164" s="36"/>
      <c r="X164" s="36"/>
      <c r="Y164" s="36"/>
      <c r="Z164" s="36"/>
      <c r="AA164" s="36"/>
      <c r="AB164" s="36"/>
      <c r="AC164" s="36"/>
      <c r="AD164" s="36"/>
      <c r="AE164" s="36"/>
      <c r="AT164" s="19" t="s">
        <v>334</v>
      </c>
      <c r="AU164" s="19" t="s">
        <v>87</v>
      </c>
    </row>
    <row r="165" spans="1:65" s="15" customFormat="1" ht="11.25">
      <c r="B165" s="223"/>
      <c r="C165" s="224"/>
      <c r="D165" s="195" t="s">
        <v>336</v>
      </c>
      <c r="E165" s="225" t="s">
        <v>19</v>
      </c>
      <c r="F165" s="226" t="s">
        <v>3949</v>
      </c>
      <c r="G165" s="224"/>
      <c r="H165" s="225" t="s">
        <v>19</v>
      </c>
      <c r="I165" s="227"/>
      <c r="J165" s="224"/>
      <c r="K165" s="224"/>
      <c r="L165" s="228"/>
      <c r="M165" s="229"/>
      <c r="N165" s="230"/>
      <c r="O165" s="230"/>
      <c r="P165" s="230"/>
      <c r="Q165" s="230"/>
      <c r="R165" s="230"/>
      <c r="S165" s="230"/>
      <c r="T165" s="231"/>
      <c r="AT165" s="232" t="s">
        <v>336</v>
      </c>
      <c r="AU165" s="232" t="s">
        <v>87</v>
      </c>
      <c r="AV165" s="15" t="s">
        <v>84</v>
      </c>
      <c r="AW165" s="15" t="s">
        <v>37</v>
      </c>
      <c r="AX165" s="15" t="s">
        <v>76</v>
      </c>
      <c r="AY165" s="232" t="s">
        <v>324</v>
      </c>
    </row>
    <row r="166" spans="1:65" s="15" customFormat="1" ht="11.25">
      <c r="B166" s="223"/>
      <c r="C166" s="224"/>
      <c r="D166" s="195" t="s">
        <v>336</v>
      </c>
      <c r="E166" s="225" t="s">
        <v>19</v>
      </c>
      <c r="F166" s="226" t="s">
        <v>3950</v>
      </c>
      <c r="G166" s="224"/>
      <c r="H166" s="225" t="s">
        <v>19</v>
      </c>
      <c r="I166" s="227"/>
      <c r="J166" s="224"/>
      <c r="K166" s="224"/>
      <c r="L166" s="228"/>
      <c r="M166" s="229"/>
      <c r="N166" s="230"/>
      <c r="O166" s="230"/>
      <c r="P166" s="230"/>
      <c r="Q166" s="230"/>
      <c r="R166" s="230"/>
      <c r="S166" s="230"/>
      <c r="T166" s="231"/>
      <c r="AT166" s="232" t="s">
        <v>336</v>
      </c>
      <c r="AU166" s="232" t="s">
        <v>87</v>
      </c>
      <c r="AV166" s="15" t="s">
        <v>84</v>
      </c>
      <c r="AW166" s="15" t="s">
        <v>37</v>
      </c>
      <c r="AX166" s="15" t="s">
        <v>76</v>
      </c>
      <c r="AY166" s="232" t="s">
        <v>324</v>
      </c>
    </row>
    <row r="167" spans="1:65" s="13" customFormat="1" ht="11.25">
      <c r="B167" s="201"/>
      <c r="C167" s="202"/>
      <c r="D167" s="195" t="s">
        <v>336</v>
      </c>
      <c r="E167" s="203" t="s">
        <v>19</v>
      </c>
      <c r="F167" s="204" t="s">
        <v>3951</v>
      </c>
      <c r="G167" s="202"/>
      <c r="H167" s="205">
        <v>23.52</v>
      </c>
      <c r="I167" s="206"/>
      <c r="J167" s="202"/>
      <c r="K167" s="202"/>
      <c r="L167" s="207"/>
      <c r="M167" s="208"/>
      <c r="N167" s="209"/>
      <c r="O167" s="209"/>
      <c r="P167" s="209"/>
      <c r="Q167" s="209"/>
      <c r="R167" s="209"/>
      <c r="S167" s="209"/>
      <c r="T167" s="210"/>
      <c r="AT167" s="211" t="s">
        <v>336</v>
      </c>
      <c r="AU167" s="211" t="s">
        <v>87</v>
      </c>
      <c r="AV167" s="13" t="s">
        <v>87</v>
      </c>
      <c r="AW167" s="13" t="s">
        <v>37</v>
      </c>
      <c r="AX167" s="13" t="s">
        <v>76</v>
      </c>
      <c r="AY167" s="211" t="s">
        <v>324</v>
      </c>
    </row>
    <row r="168" spans="1:65" s="14" customFormat="1" ht="11.25">
      <c r="B168" s="212"/>
      <c r="C168" s="213"/>
      <c r="D168" s="195" t="s">
        <v>336</v>
      </c>
      <c r="E168" s="214" t="s">
        <v>3874</v>
      </c>
      <c r="F168" s="215" t="s">
        <v>349</v>
      </c>
      <c r="G168" s="213"/>
      <c r="H168" s="216">
        <v>23.52</v>
      </c>
      <c r="I168" s="217"/>
      <c r="J168" s="213"/>
      <c r="K168" s="213"/>
      <c r="L168" s="218"/>
      <c r="M168" s="219"/>
      <c r="N168" s="220"/>
      <c r="O168" s="220"/>
      <c r="P168" s="220"/>
      <c r="Q168" s="220"/>
      <c r="R168" s="220"/>
      <c r="S168" s="220"/>
      <c r="T168" s="221"/>
      <c r="AT168" s="222" t="s">
        <v>336</v>
      </c>
      <c r="AU168" s="222" t="s">
        <v>87</v>
      </c>
      <c r="AV168" s="14" t="s">
        <v>330</v>
      </c>
      <c r="AW168" s="14" t="s">
        <v>37</v>
      </c>
      <c r="AX168" s="14" t="s">
        <v>84</v>
      </c>
      <c r="AY168" s="222" t="s">
        <v>324</v>
      </c>
    </row>
    <row r="169" spans="1:65" s="2" customFormat="1" ht="14.45" customHeight="1">
      <c r="A169" s="36"/>
      <c r="B169" s="37"/>
      <c r="C169" s="182" t="s">
        <v>517</v>
      </c>
      <c r="D169" s="182" t="s">
        <v>326</v>
      </c>
      <c r="E169" s="183" t="s">
        <v>565</v>
      </c>
      <c r="F169" s="184" t="s">
        <v>566</v>
      </c>
      <c r="G169" s="185" t="s">
        <v>152</v>
      </c>
      <c r="H169" s="186">
        <v>700.00400000000002</v>
      </c>
      <c r="I169" s="187"/>
      <c r="J169" s="188">
        <f>ROUND(I169*H169,2)</f>
        <v>0</v>
      </c>
      <c r="K169" s="184" t="s">
        <v>329</v>
      </c>
      <c r="L169" s="41"/>
      <c r="M169" s="189" t="s">
        <v>19</v>
      </c>
      <c r="N169" s="190" t="s">
        <v>47</v>
      </c>
      <c r="O169" s="66"/>
      <c r="P169" s="191">
        <f>O169*H169</f>
        <v>0</v>
      </c>
      <c r="Q169" s="191">
        <v>0</v>
      </c>
      <c r="R169" s="191">
        <f>Q169*H169</f>
        <v>0</v>
      </c>
      <c r="S169" s="191">
        <v>0</v>
      </c>
      <c r="T169" s="192">
        <f>S169*H169</f>
        <v>0</v>
      </c>
      <c r="U169" s="36"/>
      <c r="V169" s="36"/>
      <c r="W169" s="36"/>
      <c r="X169" s="36"/>
      <c r="Y169" s="36"/>
      <c r="Z169" s="36"/>
      <c r="AA169" s="36"/>
      <c r="AB169" s="36"/>
      <c r="AC169" s="36"/>
      <c r="AD169" s="36"/>
      <c r="AE169" s="36"/>
      <c r="AR169" s="193" t="s">
        <v>330</v>
      </c>
      <c r="AT169" s="193" t="s">
        <v>326</v>
      </c>
      <c r="AU169" s="193" t="s">
        <v>87</v>
      </c>
      <c r="AY169" s="19" t="s">
        <v>324</v>
      </c>
      <c r="BE169" s="194">
        <f>IF(N169="základní",J169,0)</f>
        <v>0</v>
      </c>
      <c r="BF169" s="194">
        <f>IF(N169="snížená",J169,0)</f>
        <v>0</v>
      </c>
      <c r="BG169" s="194">
        <f>IF(N169="zákl. přenesená",J169,0)</f>
        <v>0</v>
      </c>
      <c r="BH169" s="194">
        <f>IF(N169="sníž. přenesená",J169,0)</f>
        <v>0</v>
      </c>
      <c r="BI169" s="194">
        <f>IF(N169="nulová",J169,0)</f>
        <v>0</v>
      </c>
      <c r="BJ169" s="19" t="s">
        <v>84</v>
      </c>
      <c r="BK169" s="194">
        <f>ROUND(I169*H169,2)</f>
        <v>0</v>
      </c>
      <c r="BL169" s="19" t="s">
        <v>330</v>
      </c>
      <c r="BM169" s="193" t="s">
        <v>3952</v>
      </c>
    </row>
    <row r="170" spans="1:65" s="2" customFormat="1" ht="19.5">
      <c r="A170" s="36"/>
      <c r="B170" s="37"/>
      <c r="C170" s="38"/>
      <c r="D170" s="195" t="s">
        <v>332</v>
      </c>
      <c r="E170" s="38"/>
      <c r="F170" s="196" t="s">
        <v>568</v>
      </c>
      <c r="G170" s="38"/>
      <c r="H170" s="38"/>
      <c r="I170" s="197"/>
      <c r="J170" s="38"/>
      <c r="K170" s="38"/>
      <c r="L170" s="41"/>
      <c r="M170" s="198"/>
      <c r="N170" s="199"/>
      <c r="O170" s="66"/>
      <c r="P170" s="66"/>
      <c r="Q170" s="66"/>
      <c r="R170" s="66"/>
      <c r="S170" s="66"/>
      <c r="T170" s="67"/>
      <c r="U170" s="36"/>
      <c r="V170" s="36"/>
      <c r="W170" s="36"/>
      <c r="X170" s="36"/>
      <c r="Y170" s="36"/>
      <c r="Z170" s="36"/>
      <c r="AA170" s="36"/>
      <c r="AB170" s="36"/>
      <c r="AC170" s="36"/>
      <c r="AD170" s="36"/>
      <c r="AE170" s="36"/>
      <c r="AT170" s="19" t="s">
        <v>332</v>
      </c>
      <c r="AU170" s="19" t="s">
        <v>87</v>
      </c>
    </row>
    <row r="171" spans="1:65" s="2" customFormat="1" ht="97.5">
      <c r="A171" s="36"/>
      <c r="B171" s="37"/>
      <c r="C171" s="38"/>
      <c r="D171" s="195" t="s">
        <v>334</v>
      </c>
      <c r="E171" s="38"/>
      <c r="F171" s="200" t="s">
        <v>569</v>
      </c>
      <c r="G171" s="38"/>
      <c r="H171" s="38"/>
      <c r="I171" s="197"/>
      <c r="J171" s="38"/>
      <c r="K171" s="38"/>
      <c r="L171" s="41"/>
      <c r="M171" s="198"/>
      <c r="N171" s="199"/>
      <c r="O171" s="66"/>
      <c r="P171" s="66"/>
      <c r="Q171" s="66"/>
      <c r="R171" s="66"/>
      <c r="S171" s="66"/>
      <c r="T171" s="67"/>
      <c r="U171" s="36"/>
      <c r="V171" s="36"/>
      <c r="W171" s="36"/>
      <c r="X171" s="36"/>
      <c r="Y171" s="36"/>
      <c r="Z171" s="36"/>
      <c r="AA171" s="36"/>
      <c r="AB171" s="36"/>
      <c r="AC171" s="36"/>
      <c r="AD171" s="36"/>
      <c r="AE171" s="36"/>
      <c r="AT171" s="19" t="s">
        <v>334</v>
      </c>
      <c r="AU171" s="19" t="s">
        <v>87</v>
      </c>
    </row>
    <row r="172" spans="1:65" s="15" customFormat="1" ht="11.25">
      <c r="B172" s="223"/>
      <c r="C172" s="224"/>
      <c r="D172" s="195" t="s">
        <v>336</v>
      </c>
      <c r="E172" s="225" t="s">
        <v>19</v>
      </c>
      <c r="F172" s="226" t="s">
        <v>3924</v>
      </c>
      <c r="G172" s="224"/>
      <c r="H172" s="225" t="s">
        <v>19</v>
      </c>
      <c r="I172" s="227"/>
      <c r="J172" s="224"/>
      <c r="K172" s="224"/>
      <c r="L172" s="228"/>
      <c r="M172" s="229"/>
      <c r="N172" s="230"/>
      <c r="O172" s="230"/>
      <c r="P172" s="230"/>
      <c r="Q172" s="230"/>
      <c r="R172" s="230"/>
      <c r="S172" s="230"/>
      <c r="T172" s="231"/>
      <c r="AT172" s="232" t="s">
        <v>336</v>
      </c>
      <c r="AU172" s="232" t="s">
        <v>87</v>
      </c>
      <c r="AV172" s="15" t="s">
        <v>84</v>
      </c>
      <c r="AW172" s="15" t="s">
        <v>37</v>
      </c>
      <c r="AX172" s="15" t="s">
        <v>76</v>
      </c>
      <c r="AY172" s="232" t="s">
        <v>324</v>
      </c>
    </row>
    <row r="173" spans="1:65" s="15" customFormat="1" ht="11.25">
      <c r="B173" s="223"/>
      <c r="C173" s="224"/>
      <c r="D173" s="195" t="s">
        <v>336</v>
      </c>
      <c r="E173" s="225" t="s">
        <v>19</v>
      </c>
      <c r="F173" s="226" t="s">
        <v>3359</v>
      </c>
      <c r="G173" s="224"/>
      <c r="H173" s="225" t="s">
        <v>19</v>
      </c>
      <c r="I173" s="227"/>
      <c r="J173" s="224"/>
      <c r="K173" s="224"/>
      <c r="L173" s="228"/>
      <c r="M173" s="229"/>
      <c r="N173" s="230"/>
      <c r="O173" s="230"/>
      <c r="P173" s="230"/>
      <c r="Q173" s="230"/>
      <c r="R173" s="230"/>
      <c r="S173" s="230"/>
      <c r="T173" s="231"/>
      <c r="AT173" s="232" t="s">
        <v>336</v>
      </c>
      <c r="AU173" s="232" t="s">
        <v>87</v>
      </c>
      <c r="AV173" s="15" t="s">
        <v>84</v>
      </c>
      <c r="AW173" s="15" t="s">
        <v>37</v>
      </c>
      <c r="AX173" s="15" t="s">
        <v>76</v>
      </c>
      <c r="AY173" s="232" t="s">
        <v>324</v>
      </c>
    </row>
    <row r="174" spans="1:65" s="13" customFormat="1" ht="11.25">
      <c r="B174" s="201"/>
      <c r="C174" s="202"/>
      <c r="D174" s="195" t="s">
        <v>336</v>
      </c>
      <c r="E174" s="203" t="s">
        <v>19</v>
      </c>
      <c r="F174" s="204" t="s">
        <v>3953</v>
      </c>
      <c r="G174" s="202"/>
      <c r="H174" s="205">
        <v>20.16</v>
      </c>
      <c r="I174" s="206"/>
      <c r="J174" s="202"/>
      <c r="K174" s="202"/>
      <c r="L174" s="207"/>
      <c r="M174" s="208"/>
      <c r="N174" s="209"/>
      <c r="O174" s="209"/>
      <c r="P174" s="209"/>
      <c r="Q174" s="209"/>
      <c r="R174" s="209"/>
      <c r="S174" s="209"/>
      <c r="T174" s="210"/>
      <c r="AT174" s="211" t="s">
        <v>336</v>
      </c>
      <c r="AU174" s="211" t="s">
        <v>87</v>
      </c>
      <c r="AV174" s="13" t="s">
        <v>87</v>
      </c>
      <c r="AW174" s="13" t="s">
        <v>37</v>
      </c>
      <c r="AX174" s="13" t="s">
        <v>76</v>
      </c>
      <c r="AY174" s="211" t="s">
        <v>324</v>
      </c>
    </row>
    <row r="175" spans="1:65" s="13" customFormat="1" ht="11.25">
      <c r="B175" s="201"/>
      <c r="C175" s="202"/>
      <c r="D175" s="195" t="s">
        <v>336</v>
      </c>
      <c r="E175" s="203" t="s">
        <v>19</v>
      </c>
      <c r="F175" s="204" t="s">
        <v>3954</v>
      </c>
      <c r="G175" s="202"/>
      <c r="H175" s="205">
        <v>86.62</v>
      </c>
      <c r="I175" s="206"/>
      <c r="J175" s="202"/>
      <c r="K175" s="202"/>
      <c r="L175" s="207"/>
      <c r="M175" s="208"/>
      <c r="N175" s="209"/>
      <c r="O175" s="209"/>
      <c r="P175" s="209"/>
      <c r="Q175" s="209"/>
      <c r="R175" s="209"/>
      <c r="S175" s="209"/>
      <c r="T175" s="210"/>
      <c r="AT175" s="211" t="s">
        <v>336</v>
      </c>
      <c r="AU175" s="211" t="s">
        <v>87</v>
      </c>
      <c r="AV175" s="13" t="s">
        <v>87</v>
      </c>
      <c r="AW175" s="13" t="s">
        <v>37</v>
      </c>
      <c r="AX175" s="13" t="s">
        <v>76</v>
      </c>
      <c r="AY175" s="211" t="s">
        <v>324</v>
      </c>
    </row>
    <row r="176" spans="1:65" s="13" customFormat="1" ht="11.25">
      <c r="B176" s="201"/>
      <c r="C176" s="202"/>
      <c r="D176" s="195" t="s">
        <v>336</v>
      </c>
      <c r="E176" s="203" t="s">
        <v>19</v>
      </c>
      <c r="F176" s="204" t="s">
        <v>3955</v>
      </c>
      <c r="G176" s="202"/>
      <c r="H176" s="205">
        <v>115.71</v>
      </c>
      <c r="I176" s="206"/>
      <c r="J176" s="202"/>
      <c r="K176" s="202"/>
      <c r="L176" s="207"/>
      <c r="M176" s="208"/>
      <c r="N176" s="209"/>
      <c r="O176" s="209"/>
      <c r="P176" s="209"/>
      <c r="Q176" s="209"/>
      <c r="R176" s="209"/>
      <c r="S176" s="209"/>
      <c r="T176" s="210"/>
      <c r="AT176" s="211" t="s">
        <v>336</v>
      </c>
      <c r="AU176" s="211" t="s">
        <v>87</v>
      </c>
      <c r="AV176" s="13" t="s">
        <v>87</v>
      </c>
      <c r="AW176" s="13" t="s">
        <v>37</v>
      </c>
      <c r="AX176" s="13" t="s">
        <v>76</v>
      </c>
      <c r="AY176" s="211" t="s">
        <v>324</v>
      </c>
    </row>
    <row r="177" spans="2:51" s="13" customFormat="1" ht="11.25">
      <c r="B177" s="201"/>
      <c r="C177" s="202"/>
      <c r="D177" s="195" t="s">
        <v>336</v>
      </c>
      <c r="E177" s="203" t="s">
        <v>19</v>
      </c>
      <c r="F177" s="204" t="s">
        <v>3956</v>
      </c>
      <c r="G177" s="202"/>
      <c r="H177" s="205">
        <v>154</v>
      </c>
      <c r="I177" s="206"/>
      <c r="J177" s="202"/>
      <c r="K177" s="202"/>
      <c r="L177" s="207"/>
      <c r="M177" s="208"/>
      <c r="N177" s="209"/>
      <c r="O177" s="209"/>
      <c r="P177" s="209"/>
      <c r="Q177" s="209"/>
      <c r="R177" s="209"/>
      <c r="S177" s="209"/>
      <c r="T177" s="210"/>
      <c r="AT177" s="211" t="s">
        <v>336</v>
      </c>
      <c r="AU177" s="211" t="s">
        <v>87</v>
      </c>
      <c r="AV177" s="13" t="s">
        <v>87</v>
      </c>
      <c r="AW177" s="13" t="s">
        <v>37</v>
      </c>
      <c r="AX177" s="13" t="s">
        <v>76</v>
      </c>
      <c r="AY177" s="211" t="s">
        <v>324</v>
      </c>
    </row>
    <row r="178" spans="2:51" s="13" customFormat="1" ht="11.25">
      <c r="B178" s="201"/>
      <c r="C178" s="202"/>
      <c r="D178" s="195" t="s">
        <v>336</v>
      </c>
      <c r="E178" s="203" t="s">
        <v>19</v>
      </c>
      <c r="F178" s="204" t="s">
        <v>3957</v>
      </c>
      <c r="G178" s="202"/>
      <c r="H178" s="205">
        <v>67.52</v>
      </c>
      <c r="I178" s="206"/>
      <c r="J178" s="202"/>
      <c r="K178" s="202"/>
      <c r="L178" s="207"/>
      <c r="M178" s="208"/>
      <c r="N178" s="209"/>
      <c r="O178" s="209"/>
      <c r="P178" s="209"/>
      <c r="Q178" s="209"/>
      <c r="R178" s="209"/>
      <c r="S178" s="209"/>
      <c r="T178" s="210"/>
      <c r="AT178" s="211" t="s">
        <v>336</v>
      </c>
      <c r="AU178" s="211" t="s">
        <v>87</v>
      </c>
      <c r="AV178" s="13" t="s">
        <v>87</v>
      </c>
      <c r="AW178" s="13" t="s">
        <v>37</v>
      </c>
      <c r="AX178" s="13" t="s">
        <v>76</v>
      </c>
      <c r="AY178" s="211" t="s">
        <v>324</v>
      </c>
    </row>
    <row r="179" spans="2:51" s="13" customFormat="1" ht="11.25">
      <c r="B179" s="201"/>
      <c r="C179" s="202"/>
      <c r="D179" s="195" t="s">
        <v>336</v>
      </c>
      <c r="E179" s="203" t="s">
        <v>19</v>
      </c>
      <c r="F179" s="204" t="s">
        <v>3958</v>
      </c>
      <c r="G179" s="202"/>
      <c r="H179" s="205">
        <v>32.479999999999997</v>
      </c>
      <c r="I179" s="206"/>
      <c r="J179" s="202"/>
      <c r="K179" s="202"/>
      <c r="L179" s="207"/>
      <c r="M179" s="208"/>
      <c r="N179" s="209"/>
      <c r="O179" s="209"/>
      <c r="P179" s="209"/>
      <c r="Q179" s="209"/>
      <c r="R179" s="209"/>
      <c r="S179" s="209"/>
      <c r="T179" s="210"/>
      <c r="AT179" s="211" t="s">
        <v>336</v>
      </c>
      <c r="AU179" s="211" t="s">
        <v>87</v>
      </c>
      <c r="AV179" s="13" t="s">
        <v>87</v>
      </c>
      <c r="AW179" s="13" t="s">
        <v>37</v>
      </c>
      <c r="AX179" s="13" t="s">
        <v>76</v>
      </c>
      <c r="AY179" s="211" t="s">
        <v>324</v>
      </c>
    </row>
    <row r="180" spans="2:51" s="13" customFormat="1" ht="11.25">
      <c r="B180" s="201"/>
      <c r="C180" s="202"/>
      <c r="D180" s="195" t="s">
        <v>336</v>
      </c>
      <c r="E180" s="203" t="s">
        <v>19</v>
      </c>
      <c r="F180" s="204" t="s">
        <v>3931</v>
      </c>
      <c r="G180" s="202"/>
      <c r="H180" s="205">
        <v>45.5</v>
      </c>
      <c r="I180" s="206"/>
      <c r="J180" s="202"/>
      <c r="K180" s="202"/>
      <c r="L180" s="207"/>
      <c r="M180" s="208"/>
      <c r="N180" s="209"/>
      <c r="O180" s="209"/>
      <c r="P180" s="209"/>
      <c r="Q180" s="209"/>
      <c r="R180" s="209"/>
      <c r="S180" s="209"/>
      <c r="T180" s="210"/>
      <c r="AT180" s="211" t="s">
        <v>336</v>
      </c>
      <c r="AU180" s="211" t="s">
        <v>87</v>
      </c>
      <c r="AV180" s="13" t="s">
        <v>87</v>
      </c>
      <c r="AW180" s="13" t="s">
        <v>37</v>
      </c>
      <c r="AX180" s="13" t="s">
        <v>76</v>
      </c>
      <c r="AY180" s="211" t="s">
        <v>324</v>
      </c>
    </row>
    <row r="181" spans="2:51" s="16" customFormat="1" ht="11.25">
      <c r="B181" s="233"/>
      <c r="C181" s="234"/>
      <c r="D181" s="195" t="s">
        <v>336</v>
      </c>
      <c r="E181" s="235" t="s">
        <v>19</v>
      </c>
      <c r="F181" s="236" t="s">
        <v>550</v>
      </c>
      <c r="G181" s="234"/>
      <c r="H181" s="237">
        <v>521.99</v>
      </c>
      <c r="I181" s="238"/>
      <c r="J181" s="234"/>
      <c r="K181" s="234"/>
      <c r="L181" s="239"/>
      <c r="M181" s="240"/>
      <c r="N181" s="241"/>
      <c r="O181" s="241"/>
      <c r="P181" s="241"/>
      <c r="Q181" s="241"/>
      <c r="R181" s="241"/>
      <c r="S181" s="241"/>
      <c r="T181" s="242"/>
      <c r="AT181" s="243" t="s">
        <v>336</v>
      </c>
      <c r="AU181" s="243" t="s">
        <v>87</v>
      </c>
      <c r="AV181" s="16" t="s">
        <v>343</v>
      </c>
      <c r="AW181" s="16" t="s">
        <v>37</v>
      </c>
      <c r="AX181" s="16" t="s">
        <v>76</v>
      </c>
      <c r="AY181" s="243" t="s">
        <v>324</v>
      </c>
    </row>
    <row r="182" spans="2:51" s="15" customFormat="1" ht="11.25">
      <c r="B182" s="223"/>
      <c r="C182" s="224"/>
      <c r="D182" s="195" t="s">
        <v>336</v>
      </c>
      <c r="E182" s="225" t="s">
        <v>19</v>
      </c>
      <c r="F182" s="226" t="s">
        <v>3343</v>
      </c>
      <c r="G182" s="224"/>
      <c r="H182" s="225" t="s">
        <v>19</v>
      </c>
      <c r="I182" s="227"/>
      <c r="J182" s="224"/>
      <c r="K182" s="224"/>
      <c r="L182" s="228"/>
      <c r="M182" s="229"/>
      <c r="N182" s="230"/>
      <c r="O182" s="230"/>
      <c r="P182" s="230"/>
      <c r="Q182" s="230"/>
      <c r="R182" s="230"/>
      <c r="S182" s="230"/>
      <c r="T182" s="231"/>
      <c r="AT182" s="232" t="s">
        <v>336</v>
      </c>
      <c r="AU182" s="232" t="s">
        <v>87</v>
      </c>
      <c r="AV182" s="15" t="s">
        <v>84</v>
      </c>
      <c r="AW182" s="15" t="s">
        <v>37</v>
      </c>
      <c r="AX182" s="15" t="s">
        <v>76</v>
      </c>
      <c r="AY182" s="232" t="s">
        <v>324</v>
      </c>
    </row>
    <row r="183" spans="2:51" s="13" customFormat="1" ht="11.25">
      <c r="B183" s="201"/>
      <c r="C183" s="202"/>
      <c r="D183" s="195" t="s">
        <v>336</v>
      </c>
      <c r="E183" s="203" t="s">
        <v>19</v>
      </c>
      <c r="F183" s="204" t="s">
        <v>3959</v>
      </c>
      <c r="G183" s="202"/>
      <c r="H183" s="205">
        <v>6.88</v>
      </c>
      <c r="I183" s="206"/>
      <c r="J183" s="202"/>
      <c r="K183" s="202"/>
      <c r="L183" s="207"/>
      <c r="M183" s="208"/>
      <c r="N183" s="209"/>
      <c r="O183" s="209"/>
      <c r="P183" s="209"/>
      <c r="Q183" s="209"/>
      <c r="R183" s="209"/>
      <c r="S183" s="209"/>
      <c r="T183" s="210"/>
      <c r="AT183" s="211" t="s">
        <v>336</v>
      </c>
      <c r="AU183" s="211" t="s">
        <v>87</v>
      </c>
      <c r="AV183" s="13" t="s">
        <v>87</v>
      </c>
      <c r="AW183" s="13" t="s">
        <v>37</v>
      </c>
      <c r="AX183" s="13" t="s">
        <v>76</v>
      </c>
      <c r="AY183" s="211" t="s">
        <v>324</v>
      </c>
    </row>
    <row r="184" spans="2:51" s="13" customFormat="1" ht="11.25">
      <c r="B184" s="201"/>
      <c r="C184" s="202"/>
      <c r="D184" s="195" t="s">
        <v>336</v>
      </c>
      <c r="E184" s="203" t="s">
        <v>19</v>
      </c>
      <c r="F184" s="204" t="s">
        <v>3960</v>
      </c>
      <c r="G184" s="202"/>
      <c r="H184" s="205">
        <v>20.3</v>
      </c>
      <c r="I184" s="206"/>
      <c r="J184" s="202"/>
      <c r="K184" s="202"/>
      <c r="L184" s="207"/>
      <c r="M184" s="208"/>
      <c r="N184" s="209"/>
      <c r="O184" s="209"/>
      <c r="P184" s="209"/>
      <c r="Q184" s="209"/>
      <c r="R184" s="209"/>
      <c r="S184" s="209"/>
      <c r="T184" s="210"/>
      <c r="AT184" s="211" t="s">
        <v>336</v>
      </c>
      <c r="AU184" s="211" t="s">
        <v>87</v>
      </c>
      <c r="AV184" s="13" t="s">
        <v>87</v>
      </c>
      <c r="AW184" s="13" t="s">
        <v>37</v>
      </c>
      <c r="AX184" s="13" t="s">
        <v>76</v>
      </c>
      <c r="AY184" s="211" t="s">
        <v>324</v>
      </c>
    </row>
    <row r="185" spans="2:51" s="13" customFormat="1" ht="11.25">
      <c r="B185" s="201"/>
      <c r="C185" s="202"/>
      <c r="D185" s="195" t="s">
        <v>336</v>
      </c>
      <c r="E185" s="203" t="s">
        <v>19</v>
      </c>
      <c r="F185" s="204" t="s">
        <v>3961</v>
      </c>
      <c r="G185" s="202"/>
      <c r="H185" s="205">
        <v>30.8</v>
      </c>
      <c r="I185" s="206"/>
      <c r="J185" s="202"/>
      <c r="K185" s="202"/>
      <c r="L185" s="207"/>
      <c r="M185" s="208"/>
      <c r="N185" s="209"/>
      <c r="O185" s="209"/>
      <c r="P185" s="209"/>
      <c r="Q185" s="209"/>
      <c r="R185" s="209"/>
      <c r="S185" s="209"/>
      <c r="T185" s="210"/>
      <c r="AT185" s="211" t="s">
        <v>336</v>
      </c>
      <c r="AU185" s="211" t="s">
        <v>87</v>
      </c>
      <c r="AV185" s="13" t="s">
        <v>87</v>
      </c>
      <c r="AW185" s="13" t="s">
        <v>37</v>
      </c>
      <c r="AX185" s="13" t="s">
        <v>76</v>
      </c>
      <c r="AY185" s="211" t="s">
        <v>324</v>
      </c>
    </row>
    <row r="186" spans="2:51" s="13" customFormat="1" ht="11.25">
      <c r="B186" s="201"/>
      <c r="C186" s="202"/>
      <c r="D186" s="195" t="s">
        <v>336</v>
      </c>
      <c r="E186" s="203" t="s">
        <v>19</v>
      </c>
      <c r="F186" s="204" t="s">
        <v>3962</v>
      </c>
      <c r="G186" s="202"/>
      <c r="H186" s="205">
        <v>22.155000000000001</v>
      </c>
      <c r="I186" s="206"/>
      <c r="J186" s="202"/>
      <c r="K186" s="202"/>
      <c r="L186" s="207"/>
      <c r="M186" s="208"/>
      <c r="N186" s="209"/>
      <c r="O186" s="209"/>
      <c r="P186" s="209"/>
      <c r="Q186" s="209"/>
      <c r="R186" s="209"/>
      <c r="S186" s="209"/>
      <c r="T186" s="210"/>
      <c r="AT186" s="211" t="s">
        <v>336</v>
      </c>
      <c r="AU186" s="211" t="s">
        <v>87</v>
      </c>
      <c r="AV186" s="13" t="s">
        <v>87</v>
      </c>
      <c r="AW186" s="13" t="s">
        <v>37</v>
      </c>
      <c r="AX186" s="13" t="s">
        <v>76</v>
      </c>
      <c r="AY186" s="211" t="s">
        <v>324</v>
      </c>
    </row>
    <row r="187" spans="2:51" s="13" customFormat="1" ht="11.25">
      <c r="B187" s="201"/>
      <c r="C187" s="202"/>
      <c r="D187" s="195" t="s">
        <v>336</v>
      </c>
      <c r="E187" s="203" t="s">
        <v>19</v>
      </c>
      <c r="F187" s="204" t="s">
        <v>3963</v>
      </c>
      <c r="G187" s="202"/>
      <c r="H187" s="205">
        <v>15.6</v>
      </c>
      <c r="I187" s="206"/>
      <c r="J187" s="202"/>
      <c r="K187" s="202"/>
      <c r="L187" s="207"/>
      <c r="M187" s="208"/>
      <c r="N187" s="209"/>
      <c r="O187" s="209"/>
      <c r="P187" s="209"/>
      <c r="Q187" s="209"/>
      <c r="R187" s="209"/>
      <c r="S187" s="209"/>
      <c r="T187" s="210"/>
      <c r="AT187" s="211" t="s">
        <v>336</v>
      </c>
      <c r="AU187" s="211" t="s">
        <v>87</v>
      </c>
      <c r="AV187" s="13" t="s">
        <v>87</v>
      </c>
      <c r="AW187" s="13" t="s">
        <v>37</v>
      </c>
      <c r="AX187" s="13" t="s">
        <v>76</v>
      </c>
      <c r="AY187" s="211" t="s">
        <v>324</v>
      </c>
    </row>
    <row r="188" spans="2:51" s="16" customFormat="1" ht="11.25">
      <c r="B188" s="233"/>
      <c r="C188" s="234"/>
      <c r="D188" s="195" t="s">
        <v>336</v>
      </c>
      <c r="E188" s="235" t="s">
        <v>19</v>
      </c>
      <c r="F188" s="236" t="s">
        <v>550</v>
      </c>
      <c r="G188" s="234"/>
      <c r="H188" s="237">
        <v>95.734999999999999</v>
      </c>
      <c r="I188" s="238"/>
      <c r="J188" s="234"/>
      <c r="K188" s="234"/>
      <c r="L188" s="239"/>
      <c r="M188" s="240"/>
      <c r="N188" s="241"/>
      <c r="O188" s="241"/>
      <c r="P188" s="241"/>
      <c r="Q188" s="241"/>
      <c r="R188" s="241"/>
      <c r="S188" s="241"/>
      <c r="T188" s="242"/>
      <c r="AT188" s="243" t="s">
        <v>336</v>
      </c>
      <c r="AU188" s="243" t="s">
        <v>87</v>
      </c>
      <c r="AV188" s="16" t="s">
        <v>343</v>
      </c>
      <c r="AW188" s="16" t="s">
        <v>37</v>
      </c>
      <c r="AX188" s="16" t="s">
        <v>76</v>
      </c>
      <c r="AY188" s="243" t="s">
        <v>324</v>
      </c>
    </row>
    <row r="189" spans="2:51" s="15" customFormat="1" ht="11.25">
      <c r="B189" s="223"/>
      <c r="C189" s="224"/>
      <c r="D189" s="195" t="s">
        <v>336</v>
      </c>
      <c r="E189" s="225" t="s">
        <v>19</v>
      </c>
      <c r="F189" s="226" t="s">
        <v>3964</v>
      </c>
      <c r="G189" s="224"/>
      <c r="H189" s="225" t="s">
        <v>19</v>
      </c>
      <c r="I189" s="227"/>
      <c r="J189" s="224"/>
      <c r="K189" s="224"/>
      <c r="L189" s="228"/>
      <c r="M189" s="229"/>
      <c r="N189" s="230"/>
      <c r="O189" s="230"/>
      <c r="P189" s="230"/>
      <c r="Q189" s="230"/>
      <c r="R189" s="230"/>
      <c r="S189" s="230"/>
      <c r="T189" s="231"/>
      <c r="AT189" s="232" t="s">
        <v>336</v>
      </c>
      <c r="AU189" s="232" t="s">
        <v>87</v>
      </c>
      <c r="AV189" s="15" t="s">
        <v>84</v>
      </c>
      <c r="AW189" s="15" t="s">
        <v>37</v>
      </c>
      <c r="AX189" s="15" t="s">
        <v>76</v>
      </c>
      <c r="AY189" s="232" t="s">
        <v>324</v>
      </c>
    </row>
    <row r="190" spans="2:51" s="13" customFormat="1" ht="11.25">
      <c r="B190" s="201"/>
      <c r="C190" s="202"/>
      <c r="D190" s="195" t="s">
        <v>336</v>
      </c>
      <c r="E190" s="203" t="s">
        <v>19</v>
      </c>
      <c r="F190" s="204" t="s">
        <v>3965</v>
      </c>
      <c r="G190" s="202"/>
      <c r="H190" s="205">
        <v>11.2</v>
      </c>
      <c r="I190" s="206"/>
      <c r="J190" s="202"/>
      <c r="K190" s="202"/>
      <c r="L190" s="207"/>
      <c r="M190" s="208"/>
      <c r="N190" s="209"/>
      <c r="O190" s="209"/>
      <c r="P190" s="209"/>
      <c r="Q190" s="209"/>
      <c r="R190" s="209"/>
      <c r="S190" s="209"/>
      <c r="T190" s="210"/>
      <c r="AT190" s="211" t="s">
        <v>336</v>
      </c>
      <c r="AU190" s="211" t="s">
        <v>87</v>
      </c>
      <c r="AV190" s="13" t="s">
        <v>87</v>
      </c>
      <c r="AW190" s="13" t="s">
        <v>37</v>
      </c>
      <c r="AX190" s="13" t="s">
        <v>76</v>
      </c>
      <c r="AY190" s="211" t="s">
        <v>324</v>
      </c>
    </row>
    <row r="191" spans="2:51" s="13" customFormat="1" ht="11.25">
      <c r="B191" s="201"/>
      <c r="C191" s="202"/>
      <c r="D191" s="195" t="s">
        <v>336</v>
      </c>
      <c r="E191" s="203" t="s">
        <v>19</v>
      </c>
      <c r="F191" s="204" t="s">
        <v>3966</v>
      </c>
      <c r="G191" s="202"/>
      <c r="H191" s="205">
        <v>89.06</v>
      </c>
      <c r="I191" s="206"/>
      <c r="J191" s="202"/>
      <c r="K191" s="202"/>
      <c r="L191" s="207"/>
      <c r="M191" s="208"/>
      <c r="N191" s="209"/>
      <c r="O191" s="209"/>
      <c r="P191" s="209"/>
      <c r="Q191" s="209"/>
      <c r="R191" s="209"/>
      <c r="S191" s="209"/>
      <c r="T191" s="210"/>
      <c r="AT191" s="211" t="s">
        <v>336</v>
      </c>
      <c r="AU191" s="211" t="s">
        <v>87</v>
      </c>
      <c r="AV191" s="13" t="s">
        <v>87</v>
      </c>
      <c r="AW191" s="13" t="s">
        <v>37</v>
      </c>
      <c r="AX191" s="13" t="s">
        <v>76</v>
      </c>
      <c r="AY191" s="211" t="s">
        <v>324</v>
      </c>
    </row>
    <row r="192" spans="2:51" s="13" customFormat="1" ht="11.25">
      <c r="B192" s="201"/>
      <c r="C192" s="202"/>
      <c r="D192" s="195" t="s">
        <v>336</v>
      </c>
      <c r="E192" s="203" t="s">
        <v>19</v>
      </c>
      <c r="F192" s="204" t="s">
        <v>3967</v>
      </c>
      <c r="G192" s="202"/>
      <c r="H192" s="205">
        <v>205.03</v>
      </c>
      <c r="I192" s="206"/>
      <c r="J192" s="202"/>
      <c r="K192" s="202"/>
      <c r="L192" s="207"/>
      <c r="M192" s="208"/>
      <c r="N192" s="209"/>
      <c r="O192" s="209"/>
      <c r="P192" s="209"/>
      <c r="Q192" s="209"/>
      <c r="R192" s="209"/>
      <c r="S192" s="209"/>
      <c r="T192" s="210"/>
      <c r="AT192" s="211" t="s">
        <v>336</v>
      </c>
      <c r="AU192" s="211" t="s">
        <v>87</v>
      </c>
      <c r="AV192" s="13" t="s">
        <v>87</v>
      </c>
      <c r="AW192" s="13" t="s">
        <v>37</v>
      </c>
      <c r="AX192" s="13" t="s">
        <v>76</v>
      </c>
      <c r="AY192" s="211" t="s">
        <v>324</v>
      </c>
    </row>
    <row r="193" spans="1:65" s="13" customFormat="1" ht="11.25">
      <c r="B193" s="201"/>
      <c r="C193" s="202"/>
      <c r="D193" s="195" t="s">
        <v>336</v>
      </c>
      <c r="E193" s="203" t="s">
        <v>19</v>
      </c>
      <c r="F193" s="204" t="s">
        <v>3968</v>
      </c>
      <c r="G193" s="202"/>
      <c r="H193" s="205">
        <v>280.27999999999997</v>
      </c>
      <c r="I193" s="206"/>
      <c r="J193" s="202"/>
      <c r="K193" s="202"/>
      <c r="L193" s="207"/>
      <c r="M193" s="208"/>
      <c r="N193" s="209"/>
      <c r="O193" s="209"/>
      <c r="P193" s="209"/>
      <c r="Q193" s="209"/>
      <c r="R193" s="209"/>
      <c r="S193" s="209"/>
      <c r="T193" s="210"/>
      <c r="AT193" s="211" t="s">
        <v>336</v>
      </c>
      <c r="AU193" s="211" t="s">
        <v>87</v>
      </c>
      <c r="AV193" s="13" t="s">
        <v>87</v>
      </c>
      <c r="AW193" s="13" t="s">
        <v>37</v>
      </c>
      <c r="AX193" s="13" t="s">
        <v>76</v>
      </c>
      <c r="AY193" s="211" t="s">
        <v>324</v>
      </c>
    </row>
    <row r="194" spans="1:65" s="13" customFormat="1" ht="11.25">
      <c r="B194" s="201"/>
      <c r="C194" s="202"/>
      <c r="D194" s="195" t="s">
        <v>336</v>
      </c>
      <c r="E194" s="203" t="s">
        <v>19</v>
      </c>
      <c r="F194" s="204" t="s">
        <v>3969</v>
      </c>
      <c r="G194" s="202"/>
      <c r="H194" s="205">
        <v>90.73</v>
      </c>
      <c r="I194" s="206"/>
      <c r="J194" s="202"/>
      <c r="K194" s="202"/>
      <c r="L194" s="207"/>
      <c r="M194" s="208"/>
      <c r="N194" s="209"/>
      <c r="O194" s="209"/>
      <c r="P194" s="209"/>
      <c r="Q194" s="209"/>
      <c r="R194" s="209"/>
      <c r="S194" s="209"/>
      <c r="T194" s="210"/>
      <c r="AT194" s="211" t="s">
        <v>336</v>
      </c>
      <c r="AU194" s="211" t="s">
        <v>87</v>
      </c>
      <c r="AV194" s="13" t="s">
        <v>87</v>
      </c>
      <c r="AW194" s="13" t="s">
        <v>37</v>
      </c>
      <c r="AX194" s="13" t="s">
        <v>76</v>
      </c>
      <c r="AY194" s="211" t="s">
        <v>324</v>
      </c>
    </row>
    <row r="195" spans="1:65" s="13" customFormat="1" ht="11.25">
      <c r="B195" s="201"/>
      <c r="C195" s="202"/>
      <c r="D195" s="195" t="s">
        <v>336</v>
      </c>
      <c r="E195" s="203" t="s">
        <v>19</v>
      </c>
      <c r="F195" s="204" t="s">
        <v>3970</v>
      </c>
      <c r="G195" s="202"/>
      <c r="H195" s="205">
        <v>9.36</v>
      </c>
      <c r="I195" s="206"/>
      <c r="J195" s="202"/>
      <c r="K195" s="202"/>
      <c r="L195" s="207"/>
      <c r="M195" s="208"/>
      <c r="N195" s="209"/>
      <c r="O195" s="209"/>
      <c r="P195" s="209"/>
      <c r="Q195" s="209"/>
      <c r="R195" s="209"/>
      <c r="S195" s="209"/>
      <c r="T195" s="210"/>
      <c r="AT195" s="211" t="s">
        <v>336</v>
      </c>
      <c r="AU195" s="211" t="s">
        <v>87</v>
      </c>
      <c r="AV195" s="13" t="s">
        <v>87</v>
      </c>
      <c r="AW195" s="13" t="s">
        <v>37</v>
      </c>
      <c r="AX195" s="13" t="s">
        <v>76</v>
      </c>
      <c r="AY195" s="211" t="s">
        <v>324</v>
      </c>
    </row>
    <row r="196" spans="1:65" s="16" customFormat="1" ht="11.25">
      <c r="B196" s="233"/>
      <c r="C196" s="234"/>
      <c r="D196" s="195" t="s">
        <v>336</v>
      </c>
      <c r="E196" s="235" t="s">
        <v>19</v>
      </c>
      <c r="F196" s="236" t="s">
        <v>550</v>
      </c>
      <c r="G196" s="234"/>
      <c r="H196" s="237">
        <v>685.66</v>
      </c>
      <c r="I196" s="238"/>
      <c r="J196" s="234"/>
      <c r="K196" s="234"/>
      <c r="L196" s="239"/>
      <c r="M196" s="240"/>
      <c r="N196" s="241"/>
      <c r="O196" s="241"/>
      <c r="P196" s="241"/>
      <c r="Q196" s="241"/>
      <c r="R196" s="241"/>
      <c r="S196" s="241"/>
      <c r="T196" s="242"/>
      <c r="AT196" s="243" t="s">
        <v>336</v>
      </c>
      <c r="AU196" s="243" t="s">
        <v>87</v>
      </c>
      <c r="AV196" s="16" t="s">
        <v>343</v>
      </c>
      <c r="AW196" s="16" t="s">
        <v>37</v>
      </c>
      <c r="AX196" s="16" t="s">
        <v>76</v>
      </c>
      <c r="AY196" s="243" t="s">
        <v>324</v>
      </c>
    </row>
    <row r="197" spans="1:65" s="13" customFormat="1" ht="11.25">
      <c r="B197" s="201"/>
      <c r="C197" s="202"/>
      <c r="D197" s="195" t="s">
        <v>336</v>
      </c>
      <c r="E197" s="203" t="s">
        <v>19</v>
      </c>
      <c r="F197" s="204" t="s">
        <v>3971</v>
      </c>
      <c r="G197" s="202"/>
      <c r="H197" s="205">
        <v>1029.96</v>
      </c>
      <c r="I197" s="206"/>
      <c r="J197" s="202"/>
      <c r="K197" s="202"/>
      <c r="L197" s="207"/>
      <c r="M197" s="208"/>
      <c r="N197" s="209"/>
      <c r="O197" s="209"/>
      <c r="P197" s="209"/>
      <c r="Q197" s="209"/>
      <c r="R197" s="209"/>
      <c r="S197" s="209"/>
      <c r="T197" s="210"/>
      <c r="AT197" s="211" t="s">
        <v>336</v>
      </c>
      <c r="AU197" s="211" t="s">
        <v>87</v>
      </c>
      <c r="AV197" s="13" t="s">
        <v>87</v>
      </c>
      <c r="AW197" s="13" t="s">
        <v>37</v>
      </c>
      <c r="AX197" s="13" t="s">
        <v>76</v>
      </c>
      <c r="AY197" s="211" t="s">
        <v>324</v>
      </c>
    </row>
    <row r="198" spans="1:65" s="14" customFormat="1" ht="11.25">
      <c r="B198" s="212"/>
      <c r="C198" s="213"/>
      <c r="D198" s="195" t="s">
        <v>336</v>
      </c>
      <c r="E198" s="214" t="s">
        <v>262</v>
      </c>
      <c r="F198" s="215" t="s">
        <v>349</v>
      </c>
      <c r="G198" s="213"/>
      <c r="H198" s="216">
        <v>2333.3449999999998</v>
      </c>
      <c r="I198" s="217"/>
      <c r="J198" s="213"/>
      <c r="K198" s="213"/>
      <c r="L198" s="218"/>
      <c r="M198" s="219"/>
      <c r="N198" s="220"/>
      <c r="O198" s="220"/>
      <c r="P198" s="220"/>
      <c r="Q198" s="220"/>
      <c r="R198" s="220"/>
      <c r="S198" s="220"/>
      <c r="T198" s="221"/>
      <c r="AT198" s="222" t="s">
        <v>336</v>
      </c>
      <c r="AU198" s="222" t="s">
        <v>87</v>
      </c>
      <c r="AV198" s="14" t="s">
        <v>330</v>
      </c>
      <c r="AW198" s="14" t="s">
        <v>37</v>
      </c>
      <c r="AX198" s="14" t="s">
        <v>76</v>
      </c>
      <c r="AY198" s="222" t="s">
        <v>324</v>
      </c>
    </row>
    <row r="199" spans="1:65" s="13" customFormat="1" ht="11.25">
      <c r="B199" s="201"/>
      <c r="C199" s="202"/>
      <c r="D199" s="195" t="s">
        <v>336</v>
      </c>
      <c r="E199" s="203" t="s">
        <v>19</v>
      </c>
      <c r="F199" s="204" t="s">
        <v>3972</v>
      </c>
      <c r="G199" s="202"/>
      <c r="H199" s="205">
        <v>700.00400000000002</v>
      </c>
      <c r="I199" s="206"/>
      <c r="J199" s="202"/>
      <c r="K199" s="202"/>
      <c r="L199" s="207"/>
      <c r="M199" s="208"/>
      <c r="N199" s="209"/>
      <c r="O199" s="209"/>
      <c r="P199" s="209"/>
      <c r="Q199" s="209"/>
      <c r="R199" s="209"/>
      <c r="S199" s="209"/>
      <c r="T199" s="210"/>
      <c r="AT199" s="211" t="s">
        <v>336</v>
      </c>
      <c r="AU199" s="211" t="s">
        <v>87</v>
      </c>
      <c r="AV199" s="13" t="s">
        <v>87</v>
      </c>
      <c r="AW199" s="13" t="s">
        <v>37</v>
      </c>
      <c r="AX199" s="13" t="s">
        <v>84</v>
      </c>
      <c r="AY199" s="211" t="s">
        <v>324</v>
      </c>
    </row>
    <row r="200" spans="1:65" s="2" customFormat="1" ht="14.45" customHeight="1">
      <c r="A200" s="36"/>
      <c r="B200" s="37"/>
      <c r="C200" s="182" t="s">
        <v>556</v>
      </c>
      <c r="D200" s="182" t="s">
        <v>326</v>
      </c>
      <c r="E200" s="183" t="s">
        <v>3973</v>
      </c>
      <c r="F200" s="184" t="s">
        <v>3974</v>
      </c>
      <c r="G200" s="185" t="s">
        <v>135</v>
      </c>
      <c r="H200" s="186">
        <v>11.2</v>
      </c>
      <c r="I200" s="187"/>
      <c r="J200" s="188">
        <f>ROUND(I200*H200,2)</f>
        <v>0</v>
      </c>
      <c r="K200" s="184" t="s">
        <v>329</v>
      </c>
      <c r="L200" s="41"/>
      <c r="M200" s="189" t="s">
        <v>19</v>
      </c>
      <c r="N200" s="190" t="s">
        <v>47</v>
      </c>
      <c r="O200" s="66"/>
      <c r="P200" s="191">
        <f>O200*H200</f>
        <v>0</v>
      </c>
      <c r="Q200" s="191">
        <v>4.4400000000000004E-3</v>
      </c>
      <c r="R200" s="191">
        <f>Q200*H200</f>
        <v>4.9728000000000001E-2</v>
      </c>
      <c r="S200" s="191">
        <v>0</v>
      </c>
      <c r="T200" s="192">
        <f>S200*H200</f>
        <v>0</v>
      </c>
      <c r="U200" s="36"/>
      <c r="V200" s="36"/>
      <c r="W200" s="36"/>
      <c r="X200" s="36"/>
      <c r="Y200" s="36"/>
      <c r="Z200" s="36"/>
      <c r="AA200" s="36"/>
      <c r="AB200" s="36"/>
      <c r="AC200" s="36"/>
      <c r="AD200" s="36"/>
      <c r="AE200" s="36"/>
      <c r="AR200" s="193" t="s">
        <v>330</v>
      </c>
      <c r="AT200" s="193" t="s">
        <v>326</v>
      </c>
      <c r="AU200" s="193" t="s">
        <v>87</v>
      </c>
      <c r="AY200" s="19" t="s">
        <v>324</v>
      </c>
      <c r="BE200" s="194">
        <f>IF(N200="základní",J200,0)</f>
        <v>0</v>
      </c>
      <c r="BF200" s="194">
        <f>IF(N200="snížená",J200,0)</f>
        <v>0</v>
      </c>
      <c r="BG200" s="194">
        <f>IF(N200="zákl. přenesená",J200,0)</f>
        <v>0</v>
      </c>
      <c r="BH200" s="194">
        <f>IF(N200="sníž. přenesená",J200,0)</f>
        <v>0</v>
      </c>
      <c r="BI200" s="194">
        <f>IF(N200="nulová",J200,0)</f>
        <v>0</v>
      </c>
      <c r="BJ200" s="19" t="s">
        <v>84</v>
      </c>
      <c r="BK200" s="194">
        <f>ROUND(I200*H200,2)</f>
        <v>0</v>
      </c>
      <c r="BL200" s="19" t="s">
        <v>330</v>
      </c>
      <c r="BM200" s="193" t="s">
        <v>3975</v>
      </c>
    </row>
    <row r="201" spans="1:65" s="2" customFormat="1" ht="11.25">
      <c r="A201" s="36"/>
      <c r="B201" s="37"/>
      <c r="C201" s="38"/>
      <c r="D201" s="195" t="s">
        <v>332</v>
      </c>
      <c r="E201" s="38"/>
      <c r="F201" s="196" t="s">
        <v>3976</v>
      </c>
      <c r="G201" s="38"/>
      <c r="H201" s="38"/>
      <c r="I201" s="197"/>
      <c r="J201" s="38"/>
      <c r="K201" s="38"/>
      <c r="L201" s="41"/>
      <c r="M201" s="198"/>
      <c r="N201" s="199"/>
      <c r="O201" s="66"/>
      <c r="P201" s="66"/>
      <c r="Q201" s="66"/>
      <c r="R201" s="66"/>
      <c r="S201" s="66"/>
      <c r="T201" s="67"/>
      <c r="U201" s="36"/>
      <c r="V201" s="36"/>
      <c r="W201" s="36"/>
      <c r="X201" s="36"/>
      <c r="Y201" s="36"/>
      <c r="Z201" s="36"/>
      <c r="AA201" s="36"/>
      <c r="AB201" s="36"/>
      <c r="AC201" s="36"/>
      <c r="AD201" s="36"/>
      <c r="AE201" s="36"/>
      <c r="AT201" s="19" t="s">
        <v>332</v>
      </c>
      <c r="AU201" s="19" t="s">
        <v>87</v>
      </c>
    </row>
    <row r="202" spans="1:65" s="2" customFormat="1" ht="58.5">
      <c r="A202" s="36"/>
      <c r="B202" s="37"/>
      <c r="C202" s="38"/>
      <c r="D202" s="195" t="s">
        <v>334</v>
      </c>
      <c r="E202" s="38"/>
      <c r="F202" s="200" t="s">
        <v>3977</v>
      </c>
      <c r="G202" s="38"/>
      <c r="H202" s="38"/>
      <c r="I202" s="197"/>
      <c r="J202" s="38"/>
      <c r="K202" s="38"/>
      <c r="L202" s="41"/>
      <c r="M202" s="198"/>
      <c r="N202" s="199"/>
      <c r="O202" s="66"/>
      <c r="P202" s="66"/>
      <c r="Q202" s="66"/>
      <c r="R202" s="66"/>
      <c r="S202" s="66"/>
      <c r="T202" s="67"/>
      <c r="U202" s="36"/>
      <c r="V202" s="36"/>
      <c r="W202" s="36"/>
      <c r="X202" s="36"/>
      <c r="Y202" s="36"/>
      <c r="Z202" s="36"/>
      <c r="AA202" s="36"/>
      <c r="AB202" s="36"/>
      <c r="AC202" s="36"/>
      <c r="AD202" s="36"/>
      <c r="AE202" s="36"/>
      <c r="AT202" s="19" t="s">
        <v>334</v>
      </c>
      <c r="AU202" s="19" t="s">
        <v>87</v>
      </c>
    </row>
    <row r="203" spans="1:65" s="15" customFormat="1" ht="11.25">
      <c r="B203" s="223"/>
      <c r="C203" s="224"/>
      <c r="D203" s="195" t="s">
        <v>336</v>
      </c>
      <c r="E203" s="225" t="s">
        <v>19</v>
      </c>
      <c r="F203" s="226" t="s">
        <v>3978</v>
      </c>
      <c r="G203" s="224"/>
      <c r="H203" s="225" t="s">
        <v>19</v>
      </c>
      <c r="I203" s="227"/>
      <c r="J203" s="224"/>
      <c r="K203" s="224"/>
      <c r="L203" s="228"/>
      <c r="M203" s="229"/>
      <c r="N203" s="230"/>
      <c r="O203" s="230"/>
      <c r="P203" s="230"/>
      <c r="Q203" s="230"/>
      <c r="R203" s="230"/>
      <c r="S203" s="230"/>
      <c r="T203" s="231"/>
      <c r="AT203" s="232" t="s">
        <v>336</v>
      </c>
      <c r="AU203" s="232" t="s">
        <v>87</v>
      </c>
      <c r="AV203" s="15" t="s">
        <v>84</v>
      </c>
      <c r="AW203" s="15" t="s">
        <v>37</v>
      </c>
      <c r="AX203" s="15" t="s">
        <v>76</v>
      </c>
      <c r="AY203" s="232" t="s">
        <v>324</v>
      </c>
    </row>
    <row r="204" spans="1:65" s="15" customFormat="1" ht="11.25">
      <c r="B204" s="223"/>
      <c r="C204" s="224"/>
      <c r="D204" s="195" t="s">
        <v>336</v>
      </c>
      <c r="E204" s="225" t="s">
        <v>19</v>
      </c>
      <c r="F204" s="226" t="s">
        <v>3950</v>
      </c>
      <c r="G204" s="224"/>
      <c r="H204" s="225" t="s">
        <v>19</v>
      </c>
      <c r="I204" s="227"/>
      <c r="J204" s="224"/>
      <c r="K204" s="224"/>
      <c r="L204" s="228"/>
      <c r="M204" s="229"/>
      <c r="N204" s="230"/>
      <c r="O204" s="230"/>
      <c r="P204" s="230"/>
      <c r="Q204" s="230"/>
      <c r="R204" s="230"/>
      <c r="S204" s="230"/>
      <c r="T204" s="231"/>
      <c r="AT204" s="232" t="s">
        <v>336</v>
      </c>
      <c r="AU204" s="232" t="s">
        <v>87</v>
      </c>
      <c r="AV204" s="15" t="s">
        <v>84</v>
      </c>
      <c r="AW204" s="15" t="s">
        <v>37</v>
      </c>
      <c r="AX204" s="15" t="s">
        <v>76</v>
      </c>
      <c r="AY204" s="232" t="s">
        <v>324</v>
      </c>
    </row>
    <row r="205" spans="1:65" s="13" customFormat="1" ht="11.25">
      <c r="B205" s="201"/>
      <c r="C205" s="202"/>
      <c r="D205" s="195" t="s">
        <v>336</v>
      </c>
      <c r="E205" s="203" t="s">
        <v>19</v>
      </c>
      <c r="F205" s="204" t="s">
        <v>3979</v>
      </c>
      <c r="G205" s="202"/>
      <c r="H205" s="205">
        <v>11.2</v>
      </c>
      <c r="I205" s="206"/>
      <c r="J205" s="202"/>
      <c r="K205" s="202"/>
      <c r="L205" s="207"/>
      <c r="M205" s="208"/>
      <c r="N205" s="209"/>
      <c r="O205" s="209"/>
      <c r="P205" s="209"/>
      <c r="Q205" s="209"/>
      <c r="R205" s="209"/>
      <c r="S205" s="209"/>
      <c r="T205" s="210"/>
      <c r="AT205" s="211" t="s">
        <v>336</v>
      </c>
      <c r="AU205" s="211" t="s">
        <v>87</v>
      </c>
      <c r="AV205" s="13" t="s">
        <v>87</v>
      </c>
      <c r="AW205" s="13" t="s">
        <v>37</v>
      </c>
      <c r="AX205" s="13" t="s">
        <v>76</v>
      </c>
      <c r="AY205" s="211" t="s">
        <v>324</v>
      </c>
    </row>
    <row r="206" spans="1:65" s="14" customFormat="1" ht="11.25">
      <c r="B206" s="212"/>
      <c r="C206" s="213"/>
      <c r="D206" s="195" t="s">
        <v>336</v>
      </c>
      <c r="E206" s="214" t="s">
        <v>3865</v>
      </c>
      <c r="F206" s="215" t="s">
        <v>349</v>
      </c>
      <c r="G206" s="213"/>
      <c r="H206" s="216">
        <v>11.2</v>
      </c>
      <c r="I206" s="217"/>
      <c r="J206" s="213"/>
      <c r="K206" s="213"/>
      <c r="L206" s="218"/>
      <c r="M206" s="219"/>
      <c r="N206" s="220"/>
      <c r="O206" s="220"/>
      <c r="P206" s="220"/>
      <c r="Q206" s="220"/>
      <c r="R206" s="220"/>
      <c r="S206" s="220"/>
      <c r="T206" s="221"/>
      <c r="AT206" s="222" t="s">
        <v>336</v>
      </c>
      <c r="AU206" s="222" t="s">
        <v>87</v>
      </c>
      <c r="AV206" s="14" t="s">
        <v>330</v>
      </c>
      <c r="AW206" s="14" t="s">
        <v>37</v>
      </c>
      <c r="AX206" s="14" t="s">
        <v>84</v>
      </c>
      <c r="AY206" s="222" t="s">
        <v>324</v>
      </c>
    </row>
    <row r="207" spans="1:65" s="2" customFormat="1" ht="14.45" customHeight="1">
      <c r="A207" s="36"/>
      <c r="B207" s="37"/>
      <c r="C207" s="182" t="s">
        <v>564</v>
      </c>
      <c r="D207" s="182" t="s">
        <v>326</v>
      </c>
      <c r="E207" s="183" t="s">
        <v>3980</v>
      </c>
      <c r="F207" s="184" t="s">
        <v>3981</v>
      </c>
      <c r="G207" s="185" t="s">
        <v>135</v>
      </c>
      <c r="H207" s="186">
        <v>11.2</v>
      </c>
      <c r="I207" s="187"/>
      <c r="J207" s="188">
        <f>ROUND(I207*H207,2)</f>
        <v>0</v>
      </c>
      <c r="K207" s="184" t="s">
        <v>329</v>
      </c>
      <c r="L207" s="41"/>
      <c r="M207" s="189" t="s">
        <v>19</v>
      </c>
      <c r="N207" s="190" t="s">
        <v>47</v>
      </c>
      <c r="O207" s="66"/>
      <c r="P207" s="191">
        <f>O207*H207</f>
        <v>0</v>
      </c>
      <c r="Q207" s="191">
        <v>0</v>
      </c>
      <c r="R207" s="191">
        <f>Q207*H207</f>
        <v>0</v>
      </c>
      <c r="S207" s="191">
        <v>0</v>
      </c>
      <c r="T207" s="192">
        <f>S207*H207</f>
        <v>0</v>
      </c>
      <c r="U207" s="36"/>
      <c r="V207" s="36"/>
      <c r="W207" s="36"/>
      <c r="X207" s="36"/>
      <c r="Y207" s="36"/>
      <c r="Z207" s="36"/>
      <c r="AA207" s="36"/>
      <c r="AB207" s="36"/>
      <c r="AC207" s="36"/>
      <c r="AD207" s="36"/>
      <c r="AE207" s="36"/>
      <c r="AR207" s="193" t="s">
        <v>330</v>
      </c>
      <c r="AT207" s="193" t="s">
        <v>326</v>
      </c>
      <c r="AU207" s="193" t="s">
        <v>87</v>
      </c>
      <c r="AY207" s="19" t="s">
        <v>324</v>
      </c>
      <c r="BE207" s="194">
        <f>IF(N207="základní",J207,0)</f>
        <v>0</v>
      </c>
      <c r="BF207" s="194">
        <f>IF(N207="snížená",J207,0)</f>
        <v>0</v>
      </c>
      <c r="BG207" s="194">
        <f>IF(N207="zákl. přenesená",J207,0)</f>
        <v>0</v>
      </c>
      <c r="BH207" s="194">
        <f>IF(N207="sníž. přenesená",J207,0)</f>
        <v>0</v>
      </c>
      <c r="BI207" s="194">
        <f>IF(N207="nulová",J207,0)</f>
        <v>0</v>
      </c>
      <c r="BJ207" s="19" t="s">
        <v>84</v>
      </c>
      <c r="BK207" s="194">
        <f>ROUND(I207*H207,2)</f>
        <v>0</v>
      </c>
      <c r="BL207" s="19" t="s">
        <v>330</v>
      </c>
      <c r="BM207" s="193" t="s">
        <v>3982</v>
      </c>
    </row>
    <row r="208" spans="1:65" s="2" customFormat="1" ht="11.25">
      <c r="A208" s="36"/>
      <c r="B208" s="37"/>
      <c r="C208" s="38"/>
      <c r="D208" s="195" t="s">
        <v>332</v>
      </c>
      <c r="E208" s="38"/>
      <c r="F208" s="196" t="s">
        <v>3983</v>
      </c>
      <c r="G208" s="38"/>
      <c r="H208" s="38"/>
      <c r="I208" s="197"/>
      <c r="J208" s="38"/>
      <c r="K208" s="38"/>
      <c r="L208" s="41"/>
      <c r="M208" s="198"/>
      <c r="N208" s="199"/>
      <c r="O208" s="66"/>
      <c r="P208" s="66"/>
      <c r="Q208" s="66"/>
      <c r="R208" s="66"/>
      <c r="S208" s="66"/>
      <c r="T208" s="67"/>
      <c r="U208" s="36"/>
      <c r="V208" s="36"/>
      <c r="W208" s="36"/>
      <c r="X208" s="36"/>
      <c r="Y208" s="36"/>
      <c r="Z208" s="36"/>
      <c r="AA208" s="36"/>
      <c r="AB208" s="36"/>
      <c r="AC208" s="36"/>
      <c r="AD208" s="36"/>
      <c r="AE208" s="36"/>
      <c r="AT208" s="19" t="s">
        <v>332</v>
      </c>
      <c r="AU208" s="19" t="s">
        <v>87</v>
      </c>
    </row>
    <row r="209" spans="1:65" s="13" customFormat="1" ht="11.25">
      <c r="B209" s="201"/>
      <c r="C209" s="202"/>
      <c r="D209" s="195" t="s">
        <v>336</v>
      </c>
      <c r="E209" s="203" t="s">
        <v>19</v>
      </c>
      <c r="F209" s="204" t="s">
        <v>3865</v>
      </c>
      <c r="G209" s="202"/>
      <c r="H209" s="205">
        <v>11.2</v>
      </c>
      <c r="I209" s="206"/>
      <c r="J209" s="202"/>
      <c r="K209" s="202"/>
      <c r="L209" s="207"/>
      <c r="M209" s="208"/>
      <c r="N209" s="209"/>
      <c r="O209" s="209"/>
      <c r="P209" s="209"/>
      <c r="Q209" s="209"/>
      <c r="R209" s="209"/>
      <c r="S209" s="209"/>
      <c r="T209" s="210"/>
      <c r="AT209" s="211" t="s">
        <v>336</v>
      </c>
      <c r="AU209" s="211" t="s">
        <v>87</v>
      </c>
      <c r="AV209" s="13" t="s">
        <v>87</v>
      </c>
      <c r="AW209" s="13" t="s">
        <v>37</v>
      </c>
      <c r="AX209" s="13" t="s">
        <v>84</v>
      </c>
      <c r="AY209" s="211" t="s">
        <v>324</v>
      </c>
    </row>
    <row r="210" spans="1:65" s="2" customFormat="1" ht="14.45" customHeight="1">
      <c r="A210" s="36"/>
      <c r="B210" s="37"/>
      <c r="C210" s="182" t="s">
        <v>8</v>
      </c>
      <c r="D210" s="182" t="s">
        <v>326</v>
      </c>
      <c r="E210" s="183" t="s">
        <v>3984</v>
      </c>
      <c r="F210" s="184" t="s">
        <v>3985</v>
      </c>
      <c r="G210" s="185" t="s">
        <v>135</v>
      </c>
      <c r="H210" s="186">
        <v>11.2</v>
      </c>
      <c r="I210" s="187"/>
      <c r="J210" s="188">
        <f>ROUND(I210*H210,2)</f>
        <v>0</v>
      </c>
      <c r="K210" s="184" t="s">
        <v>329</v>
      </c>
      <c r="L210" s="41"/>
      <c r="M210" s="189" t="s">
        <v>19</v>
      </c>
      <c r="N210" s="190" t="s">
        <v>47</v>
      </c>
      <c r="O210" s="66"/>
      <c r="P210" s="191">
        <f>O210*H210</f>
        <v>0</v>
      </c>
      <c r="Q210" s="191">
        <v>8.0800000000000004E-3</v>
      </c>
      <c r="R210" s="191">
        <f>Q210*H210</f>
        <v>9.0495999999999993E-2</v>
      </c>
      <c r="S210" s="191">
        <v>0</v>
      </c>
      <c r="T210" s="192">
        <f>S210*H210</f>
        <v>0</v>
      </c>
      <c r="U210" s="36"/>
      <c r="V210" s="36"/>
      <c r="W210" s="36"/>
      <c r="X210" s="36"/>
      <c r="Y210" s="36"/>
      <c r="Z210" s="36"/>
      <c r="AA210" s="36"/>
      <c r="AB210" s="36"/>
      <c r="AC210" s="36"/>
      <c r="AD210" s="36"/>
      <c r="AE210" s="36"/>
      <c r="AR210" s="193" t="s">
        <v>330</v>
      </c>
      <c r="AT210" s="193" t="s">
        <v>326</v>
      </c>
      <c r="AU210" s="193" t="s">
        <v>87</v>
      </c>
      <c r="AY210" s="19" t="s">
        <v>324</v>
      </c>
      <c r="BE210" s="194">
        <f>IF(N210="základní",J210,0)</f>
        <v>0</v>
      </c>
      <c r="BF210" s="194">
        <f>IF(N210="snížená",J210,0)</f>
        <v>0</v>
      </c>
      <c r="BG210" s="194">
        <f>IF(N210="zákl. přenesená",J210,0)</f>
        <v>0</v>
      </c>
      <c r="BH210" s="194">
        <f>IF(N210="sníž. přenesená",J210,0)</f>
        <v>0</v>
      </c>
      <c r="BI210" s="194">
        <f>IF(N210="nulová",J210,0)</f>
        <v>0</v>
      </c>
      <c r="BJ210" s="19" t="s">
        <v>84</v>
      </c>
      <c r="BK210" s="194">
        <f>ROUND(I210*H210,2)</f>
        <v>0</v>
      </c>
      <c r="BL210" s="19" t="s">
        <v>330</v>
      </c>
      <c r="BM210" s="193" t="s">
        <v>3986</v>
      </c>
    </row>
    <row r="211" spans="1:65" s="2" customFormat="1" ht="11.25">
      <c r="A211" s="36"/>
      <c r="B211" s="37"/>
      <c r="C211" s="38"/>
      <c r="D211" s="195" t="s">
        <v>332</v>
      </c>
      <c r="E211" s="38"/>
      <c r="F211" s="196" t="s">
        <v>3987</v>
      </c>
      <c r="G211" s="38"/>
      <c r="H211" s="38"/>
      <c r="I211" s="197"/>
      <c r="J211" s="38"/>
      <c r="K211" s="38"/>
      <c r="L211" s="41"/>
      <c r="M211" s="198"/>
      <c r="N211" s="199"/>
      <c r="O211" s="66"/>
      <c r="P211" s="66"/>
      <c r="Q211" s="66"/>
      <c r="R211" s="66"/>
      <c r="S211" s="66"/>
      <c r="T211" s="67"/>
      <c r="U211" s="36"/>
      <c r="V211" s="36"/>
      <c r="W211" s="36"/>
      <c r="X211" s="36"/>
      <c r="Y211" s="36"/>
      <c r="Z211" s="36"/>
      <c r="AA211" s="36"/>
      <c r="AB211" s="36"/>
      <c r="AC211" s="36"/>
      <c r="AD211" s="36"/>
      <c r="AE211" s="36"/>
      <c r="AT211" s="19" t="s">
        <v>332</v>
      </c>
      <c r="AU211" s="19" t="s">
        <v>87</v>
      </c>
    </row>
    <row r="212" spans="1:65" s="2" customFormat="1" ht="39">
      <c r="A212" s="36"/>
      <c r="B212" s="37"/>
      <c r="C212" s="38"/>
      <c r="D212" s="195" t="s">
        <v>334</v>
      </c>
      <c r="E212" s="38"/>
      <c r="F212" s="200" t="s">
        <v>3988</v>
      </c>
      <c r="G212" s="38"/>
      <c r="H212" s="38"/>
      <c r="I212" s="197"/>
      <c r="J212" s="38"/>
      <c r="K212" s="38"/>
      <c r="L212" s="41"/>
      <c r="M212" s="198"/>
      <c r="N212" s="199"/>
      <c r="O212" s="66"/>
      <c r="P212" s="66"/>
      <c r="Q212" s="66"/>
      <c r="R212" s="66"/>
      <c r="S212" s="66"/>
      <c r="T212" s="67"/>
      <c r="U212" s="36"/>
      <c r="V212" s="36"/>
      <c r="W212" s="36"/>
      <c r="X212" s="36"/>
      <c r="Y212" s="36"/>
      <c r="Z212" s="36"/>
      <c r="AA212" s="36"/>
      <c r="AB212" s="36"/>
      <c r="AC212" s="36"/>
      <c r="AD212" s="36"/>
      <c r="AE212" s="36"/>
      <c r="AT212" s="19" t="s">
        <v>334</v>
      </c>
      <c r="AU212" s="19" t="s">
        <v>87</v>
      </c>
    </row>
    <row r="213" spans="1:65" s="13" customFormat="1" ht="11.25">
      <c r="B213" s="201"/>
      <c r="C213" s="202"/>
      <c r="D213" s="195" t="s">
        <v>336</v>
      </c>
      <c r="E213" s="203" t="s">
        <v>19</v>
      </c>
      <c r="F213" s="204" t="s">
        <v>3865</v>
      </c>
      <c r="G213" s="202"/>
      <c r="H213" s="205">
        <v>11.2</v>
      </c>
      <c r="I213" s="206"/>
      <c r="J213" s="202"/>
      <c r="K213" s="202"/>
      <c r="L213" s="207"/>
      <c r="M213" s="208"/>
      <c r="N213" s="209"/>
      <c r="O213" s="209"/>
      <c r="P213" s="209"/>
      <c r="Q213" s="209"/>
      <c r="R213" s="209"/>
      <c r="S213" s="209"/>
      <c r="T213" s="210"/>
      <c r="AT213" s="211" t="s">
        <v>336</v>
      </c>
      <c r="AU213" s="211" t="s">
        <v>87</v>
      </c>
      <c r="AV213" s="13" t="s">
        <v>87</v>
      </c>
      <c r="AW213" s="13" t="s">
        <v>37</v>
      </c>
      <c r="AX213" s="13" t="s">
        <v>84</v>
      </c>
      <c r="AY213" s="211" t="s">
        <v>324</v>
      </c>
    </row>
    <row r="214" spans="1:65" s="2" customFormat="1" ht="14.45" customHeight="1">
      <c r="A214" s="36"/>
      <c r="B214" s="37"/>
      <c r="C214" s="182" t="s">
        <v>187</v>
      </c>
      <c r="D214" s="182" t="s">
        <v>326</v>
      </c>
      <c r="E214" s="183" t="s">
        <v>3989</v>
      </c>
      <c r="F214" s="184" t="s">
        <v>3990</v>
      </c>
      <c r="G214" s="185" t="s">
        <v>135</v>
      </c>
      <c r="H214" s="186">
        <v>11.2</v>
      </c>
      <c r="I214" s="187"/>
      <c r="J214" s="188">
        <f>ROUND(I214*H214,2)</f>
        <v>0</v>
      </c>
      <c r="K214" s="184" t="s">
        <v>329</v>
      </c>
      <c r="L214" s="41"/>
      <c r="M214" s="189" t="s">
        <v>19</v>
      </c>
      <c r="N214" s="190" t="s">
        <v>47</v>
      </c>
      <c r="O214" s="66"/>
      <c r="P214" s="191">
        <f>O214*H214</f>
        <v>0</v>
      </c>
      <c r="Q214" s="191">
        <v>0</v>
      </c>
      <c r="R214" s="191">
        <f>Q214*H214</f>
        <v>0</v>
      </c>
      <c r="S214" s="191">
        <v>0</v>
      </c>
      <c r="T214" s="192">
        <f>S214*H214</f>
        <v>0</v>
      </c>
      <c r="U214" s="36"/>
      <c r="V214" s="36"/>
      <c r="W214" s="36"/>
      <c r="X214" s="36"/>
      <c r="Y214" s="36"/>
      <c r="Z214" s="36"/>
      <c r="AA214" s="36"/>
      <c r="AB214" s="36"/>
      <c r="AC214" s="36"/>
      <c r="AD214" s="36"/>
      <c r="AE214" s="36"/>
      <c r="AR214" s="193" t="s">
        <v>330</v>
      </c>
      <c r="AT214" s="193" t="s">
        <v>326</v>
      </c>
      <c r="AU214" s="193" t="s">
        <v>87</v>
      </c>
      <c r="AY214" s="19" t="s">
        <v>324</v>
      </c>
      <c r="BE214" s="194">
        <f>IF(N214="základní",J214,0)</f>
        <v>0</v>
      </c>
      <c r="BF214" s="194">
        <f>IF(N214="snížená",J214,0)</f>
        <v>0</v>
      </c>
      <c r="BG214" s="194">
        <f>IF(N214="zákl. přenesená",J214,0)</f>
        <v>0</v>
      </c>
      <c r="BH214" s="194">
        <f>IF(N214="sníž. přenesená",J214,0)</f>
        <v>0</v>
      </c>
      <c r="BI214" s="194">
        <f>IF(N214="nulová",J214,0)</f>
        <v>0</v>
      </c>
      <c r="BJ214" s="19" t="s">
        <v>84</v>
      </c>
      <c r="BK214" s="194">
        <f>ROUND(I214*H214,2)</f>
        <v>0</v>
      </c>
      <c r="BL214" s="19" t="s">
        <v>330</v>
      </c>
      <c r="BM214" s="193" t="s">
        <v>3991</v>
      </c>
    </row>
    <row r="215" spans="1:65" s="2" customFormat="1" ht="11.25">
      <c r="A215" s="36"/>
      <c r="B215" s="37"/>
      <c r="C215" s="38"/>
      <c r="D215" s="195" t="s">
        <v>332</v>
      </c>
      <c r="E215" s="38"/>
      <c r="F215" s="196" t="s">
        <v>3992</v>
      </c>
      <c r="G215" s="38"/>
      <c r="H215" s="38"/>
      <c r="I215" s="197"/>
      <c r="J215" s="38"/>
      <c r="K215" s="38"/>
      <c r="L215" s="41"/>
      <c r="M215" s="198"/>
      <c r="N215" s="199"/>
      <c r="O215" s="66"/>
      <c r="P215" s="66"/>
      <c r="Q215" s="66"/>
      <c r="R215" s="66"/>
      <c r="S215" s="66"/>
      <c r="T215" s="67"/>
      <c r="U215" s="36"/>
      <c r="V215" s="36"/>
      <c r="W215" s="36"/>
      <c r="X215" s="36"/>
      <c r="Y215" s="36"/>
      <c r="Z215" s="36"/>
      <c r="AA215" s="36"/>
      <c r="AB215" s="36"/>
      <c r="AC215" s="36"/>
      <c r="AD215" s="36"/>
      <c r="AE215" s="36"/>
      <c r="AT215" s="19" t="s">
        <v>332</v>
      </c>
      <c r="AU215" s="19" t="s">
        <v>87</v>
      </c>
    </row>
    <row r="216" spans="1:65" s="13" customFormat="1" ht="11.25">
      <c r="B216" s="201"/>
      <c r="C216" s="202"/>
      <c r="D216" s="195" t="s">
        <v>336</v>
      </c>
      <c r="E216" s="203" t="s">
        <v>19</v>
      </c>
      <c r="F216" s="204" t="s">
        <v>3865</v>
      </c>
      <c r="G216" s="202"/>
      <c r="H216" s="205">
        <v>11.2</v>
      </c>
      <c r="I216" s="206"/>
      <c r="J216" s="202"/>
      <c r="K216" s="202"/>
      <c r="L216" s="207"/>
      <c r="M216" s="208"/>
      <c r="N216" s="209"/>
      <c r="O216" s="209"/>
      <c r="P216" s="209"/>
      <c r="Q216" s="209"/>
      <c r="R216" s="209"/>
      <c r="S216" s="209"/>
      <c r="T216" s="210"/>
      <c r="AT216" s="211" t="s">
        <v>336</v>
      </c>
      <c r="AU216" s="211" t="s">
        <v>87</v>
      </c>
      <c r="AV216" s="13" t="s">
        <v>87</v>
      </c>
      <c r="AW216" s="13" t="s">
        <v>37</v>
      </c>
      <c r="AX216" s="13" t="s">
        <v>84</v>
      </c>
      <c r="AY216" s="211" t="s">
        <v>324</v>
      </c>
    </row>
    <row r="217" spans="1:65" s="2" customFormat="1" ht="14.45" customHeight="1">
      <c r="A217" s="36"/>
      <c r="B217" s="37"/>
      <c r="C217" s="182" t="s">
        <v>587</v>
      </c>
      <c r="D217" s="182" t="s">
        <v>326</v>
      </c>
      <c r="E217" s="183" t="s">
        <v>580</v>
      </c>
      <c r="F217" s="184" t="s">
        <v>581</v>
      </c>
      <c r="G217" s="185" t="s">
        <v>186</v>
      </c>
      <c r="H217" s="186">
        <v>98</v>
      </c>
      <c r="I217" s="187"/>
      <c r="J217" s="188">
        <f>ROUND(I217*H217,2)</f>
        <v>0</v>
      </c>
      <c r="K217" s="184" t="s">
        <v>329</v>
      </c>
      <c r="L217" s="41"/>
      <c r="M217" s="189" t="s">
        <v>19</v>
      </c>
      <c r="N217" s="190" t="s">
        <v>47</v>
      </c>
      <c r="O217" s="66"/>
      <c r="P217" s="191">
        <f>O217*H217</f>
        <v>0</v>
      </c>
      <c r="Q217" s="191">
        <v>1.33E-3</v>
      </c>
      <c r="R217" s="191">
        <f>Q217*H217</f>
        <v>0.13034000000000001</v>
      </c>
      <c r="S217" s="191">
        <v>0</v>
      </c>
      <c r="T217" s="192">
        <f>S217*H217</f>
        <v>0</v>
      </c>
      <c r="U217" s="36"/>
      <c r="V217" s="36"/>
      <c r="W217" s="36"/>
      <c r="X217" s="36"/>
      <c r="Y217" s="36"/>
      <c r="Z217" s="36"/>
      <c r="AA217" s="36"/>
      <c r="AB217" s="36"/>
      <c r="AC217" s="36"/>
      <c r="AD217" s="36"/>
      <c r="AE217" s="36"/>
      <c r="AR217" s="193" t="s">
        <v>330</v>
      </c>
      <c r="AT217" s="193" t="s">
        <v>326</v>
      </c>
      <c r="AU217" s="193" t="s">
        <v>87</v>
      </c>
      <c r="AY217" s="19" t="s">
        <v>324</v>
      </c>
      <c r="BE217" s="194">
        <f>IF(N217="základní",J217,0)</f>
        <v>0</v>
      </c>
      <c r="BF217" s="194">
        <f>IF(N217="snížená",J217,0)</f>
        <v>0</v>
      </c>
      <c r="BG217" s="194">
        <f>IF(N217="zákl. přenesená",J217,0)</f>
        <v>0</v>
      </c>
      <c r="BH217" s="194">
        <f>IF(N217="sníž. přenesená",J217,0)</f>
        <v>0</v>
      </c>
      <c r="BI217" s="194">
        <f>IF(N217="nulová",J217,0)</f>
        <v>0</v>
      </c>
      <c r="BJ217" s="19" t="s">
        <v>84</v>
      </c>
      <c r="BK217" s="194">
        <f>ROUND(I217*H217,2)</f>
        <v>0</v>
      </c>
      <c r="BL217" s="19" t="s">
        <v>330</v>
      </c>
      <c r="BM217" s="193" t="s">
        <v>3993</v>
      </c>
    </row>
    <row r="218" spans="1:65" s="2" customFormat="1" ht="19.5">
      <c r="A218" s="36"/>
      <c r="B218" s="37"/>
      <c r="C218" s="38"/>
      <c r="D218" s="195" t="s">
        <v>332</v>
      </c>
      <c r="E218" s="38"/>
      <c r="F218" s="196" t="s">
        <v>583</v>
      </c>
      <c r="G218" s="38"/>
      <c r="H218" s="38"/>
      <c r="I218" s="197"/>
      <c r="J218" s="38"/>
      <c r="K218" s="38"/>
      <c r="L218" s="41"/>
      <c r="M218" s="198"/>
      <c r="N218" s="199"/>
      <c r="O218" s="66"/>
      <c r="P218" s="66"/>
      <c r="Q218" s="66"/>
      <c r="R218" s="66"/>
      <c r="S218" s="66"/>
      <c r="T218" s="67"/>
      <c r="U218" s="36"/>
      <c r="V218" s="36"/>
      <c r="W218" s="36"/>
      <c r="X218" s="36"/>
      <c r="Y218" s="36"/>
      <c r="Z218" s="36"/>
      <c r="AA218" s="36"/>
      <c r="AB218" s="36"/>
      <c r="AC218" s="36"/>
      <c r="AD218" s="36"/>
      <c r="AE218" s="36"/>
      <c r="AT218" s="19" t="s">
        <v>332</v>
      </c>
      <c r="AU218" s="19" t="s">
        <v>87</v>
      </c>
    </row>
    <row r="219" spans="1:65" s="2" customFormat="1" ht="107.25">
      <c r="A219" s="36"/>
      <c r="B219" s="37"/>
      <c r="C219" s="38"/>
      <c r="D219" s="195" t="s">
        <v>334</v>
      </c>
      <c r="E219" s="38"/>
      <c r="F219" s="200" t="s">
        <v>584</v>
      </c>
      <c r="G219" s="38"/>
      <c r="H219" s="38"/>
      <c r="I219" s="197"/>
      <c r="J219" s="38"/>
      <c r="K219" s="38"/>
      <c r="L219" s="41"/>
      <c r="M219" s="198"/>
      <c r="N219" s="199"/>
      <c r="O219" s="66"/>
      <c r="P219" s="66"/>
      <c r="Q219" s="66"/>
      <c r="R219" s="66"/>
      <c r="S219" s="66"/>
      <c r="T219" s="67"/>
      <c r="U219" s="36"/>
      <c r="V219" s="36"/>
      <c r="W219" s="36"/>
      <c r="X219" s="36"/>
      <c r="Y219" s="36"/>
      <c r="Z219" s="36"/>
      <c r="AA219" s="36"/>
      <c r="AB219" s="36"/>
      <c r="AC219" s="36"/>
      <c r="AD219" s="36"/>
      <c r="AE219" s="36"/>
      <c r="AT219" s="19" t="s">
        <v>334</v>
      </c>
      <c r="AU219" s="19" t="s">
        <v>87</v>
      </c>
    </row>
    <row r="220" spans="1:65" s="15" customFormat="1" ht="11.25">
      <c r="B220" s="223"/>
      <c r="C220" s="224"/>
      <c r="D220" s="195" t="s">
        <v>336</v>
      </c>
      <c r="E220" s="225" t="s">
        <v>19</v>
      </c>
      <c r="F220" s="226" t="s">
        <v>3994</v>
      </c>
      <c r="G220" s="224"/>
      <c r="H220" s="225" t="s">
        <v>19</v>
      </c>
      <c r="I220" s="227"/>
      <c r="J220" s="224"/>
      <c r="K220" s="224"/>
      <c r="L220" s="228"/>
      <c r="M220" s="229"/>
      <c r="N220" s="230"/>
      <c r="O220" s="230"/>
      <c r="P220" s="230"/>
      <c r="Q220" s="230"/>
      <c r="R220" s="230"/>
      <c r="S220" s="230"/>
      <c r="T220" s="231"/>
      <c r="AT220" s="232" t="s">
        <v>336</v>
      </c>
      <c r="AU220" s="232" t="s">
        <v>87</v>
      </c>
      <c r="AV220" s="15" t="s">
        <v>84</v>
      </c>
      <c r="AW220" s="15" t="s">
        <v>37</v>
      </c>
      <c r="AX220" s="15" t="s">
        <v>76</v>
      </c>
      <c r="AY220" s="232" t="s">
        <v>324</v>
      </c>
    </row>
    <row r="221" spans="1:65" s="13" customFormat="1" ht="11.25">
      <c r="B221" s="201"/>
      <c r="C221" s="202"/>
      <c r="D221" s="195" t="s">
        <v>336</v>
      </c>
      <c r="E221" s="203" t="s">
        <v>19</v>
      </c>
      <c r="F221" s="204" t="s">
        <v>3995</v>
      </c>
      <c r="G221" s="202"/>
      <c r="H221" s="205">
        <v>44</v>
      </c>
      <c r="I221" s="206"/>
      <c r="J221" s="202"/>
      <c r="K221" s="202"/>
      <c r="L221" s="207"/>
      <c r="M221" s="208"/>
      <c r="N221" s="209"/>
      <c r="O221" s="209"/>
      <c r="P221" s="209"/>
      <c r="Q221" s="209"/>
      <c r="R221" s="209"/>
      <c r="S221" s="209"/>
      <c r="T221" s="210"/>
      <c r="AT221" s="211" t="s">
        <v>336</v>
      </c>
      <c r="AU221" s="211" t="s">
        <v>87</v>
      </c>
      <c r="AV221" s="13" t="s">
        <v>87</v>
      </c>
      <c r="AW221" s="13" t="s">
        <v>37</v>
      </c>
      <c r="AX221" s="13" t="s">
        <v>76</v>
      </c>
      <c r="AY221" s="211" t="s">
        <v>324</v>
      </c>
    </row>
    <row r="222" spans="1:65" s="13" customFormat="1" ht="11.25">
      <c r="B222" s="201"/>
      <c r="C222" s="202"/>
      <c r="D222" s="195" t="s">
        <v>336</v>
      </c>
      <c r="E222" s="203" t="s">
        <v>19</v>
      </c>
      <c r="F222" s="204" t="s">
        <v>3996</v>
      </c>
      <c r="G222" s="202"/>
      <c r="H222" s="205">
        <v>30</v>
      </c>
      <c r="I222" s="206"/>
      <c r="J222" s="202"/>
      <c r="K222" s="202"/>
      <c r="L222" s="207"/>
      <c r="M222" s="208"/>
      <c r="N222" s="209"/>
      <c r="O222" s="209"/>
      <c r="P222" s="209"/>
      <c r="Q222" s="209"/>
      <c r="R222" s="209"/>
      <c r="S222" s="209"/>
      <c r="T222" s="210"/>
      <c r="AT222" s="211" t="s">
        <v>336</v>
      </c>
      <c r="AU222" s="211" t="s">
        <v>87</v>
      </c>
      <c r="AV222" s="13" t="s">
        <v>87</v>
      </c>
      <c r="AW222" s="13" t="s">
        <v>37</v>
      </c>
      <c r="AX222" s="13" t="s">
        <v>76</v>
      </c>
      <c r="AY222" s="211" t="s">
        <v>324</v>
      </c>
    </row>
    <row r="223" spans="1:65" s="13" customFormat="1" ht="11.25">
      <c r="B223" s="201"/>
      <c r="C223" s="202"/>
      <c r="D223" s="195" t="s">
        <v>336</v>
      </c>
      <c r="E223" s="203" t="s">
        <v>19</v>
      </c>
      <c r="F223" s="204" t="s">
        <v>3997</v>
      </c>
      <c r="G223" s="202"/>
      <c r="H223" s="205">
        <v>24</v>
      </c>
      <c r="I223" s="206"/>
      <c r="J223" s="202"/>
      <c r="K223" s="202"/>
      <c r="L223" s="207"/>
      <c r="M223" s="208"/>
      <c r="N223" s="209"/>
      <c r="O223" s="209"/>
      <c r="P223" s="209"/>
      <c r="Q223" s="209"/>
      <c r="R223" s="209"/>
      <c r="S223" s="209"/>
      <c r="T223" s="210"/>
      <c r="AT223" s="211" t="s">
        <v>336</v>
      </c>
      <c r="AU223" s="211" t="s">
        <v>87</v>
      </c>
      <c r="AV223" s="13" t="s">
        <v>87</v>
      </c>
      <c r="AW223" s="13" t="s">
        <v>37</v>
      </c>
      <c r="AX223" s="13" t="s">
        <v>76</v>
      </c>
      <c r="AY223" s="211" t="s">
        <v>324</v>
      </c>
    </row>
    <row r="224" spans="1:65" s="14" customFormat="1" ht="11.25">
      <c r="B224" s="212"/>
      <c r="C224" s="213"/>
      <c r="D224" s="195" t="s">
        <v>336</v>
      </c>
      <c r="E224" s="214" t="s">
        <v>2262</v>
      </c>
      <c r="F224" s="215" t="s">
        <v>349</v>
      </c>
      <c r="G224" s="213"/>
      <c r="H224" s="216">
        <v>98</v>
      </c>
      <c r="I224" s="217"/>
      <c r="J224" s="213"/>
      <c r="K224" s="213"/>
      <c r="L224" s="218"/>
      <c r="M224" s="219"/>
      <c r="N224" s="220"/>
      <c r="O224" s="220"/>
      <c r="P224" s="220"/>
      <c r="Q224" s="220"/>
      <c r="R224" s="220"/>
      <c r="S224" s="220"/>
      <c r="T224" s="221"/>
      <c r="AT224" s="222" t="s">
        <v>336</v>
      </c>
      <c r="AU224" s="222" t="s">
        <v>87</v>
      </c>
      <c r="AV224" s="14" t="s">
        <v>330</v>
      </c>
      <c r="AW224" s="14" t="s">
        <v>37</v>
      </c>
      <c r="AX224" s="14" t="s">
        <v>84</v>
      </c>
      <c r="AY224" s="222" t="s">
        <v>324</v>
      </c>
    </row>
    <row r="225" spans="1:65" s="2" customFormat="1" ht="14.45" customHeight="1">
      <c r="A225" s="36"/>
      <c r="B225" s="37"/>
      <c r="C225" s="244" t="s">
        <v>593</v>
      </c>
      <c r="D225" s="244" t="s">
        <v>588</v>
      </c>
      <c r="E225" s="245" t="s">
        <v>589</v>
      </c>
      <c r="F225" s="246" t="s">
        <v>590</v>
      </c>
      <c r="G225" s="247" t="s">
        <v>157</v>
      </c>
      <c r="H225" s="248">
        <v>1.8640000000000001</v>
      </c>
      <c r="I225" s="249"/>
      <c r="J225" s="250">
        <f>ROUND(I225*H225,2)</f>
        <v>0</v>
      </c>
      <c r="K225" s="246" t="s">
        <v>329</v>
      </c>
      <c r="L225" s="251"/>
      <c r="M225" s="252" t="s">
        <v>19</v>
      </c>
      <c r="N225" s="253" t="s">
        <v>47</v>
      </c>
      <c r="O225" s="66"/>
      <c r="P225" s="191">
        <f>O225*H225</f>
        <v>0</v>
      </c>
      <c r="Q225" s="191">
        <v>1</v>
      </c>
      <c r="R225" s="191">
        <f>Q225*H225</f>
        <v>1.8640000000000001</v>
      </c>
      <c r="S225" s="191">
        <v>0</v>
      </c>
      <c r="T225" s="192">
        <f>S225*H225</f>
        <v>0</v>
      </c>
      <c r="U225" s="36"/>
      <c r="V225" s="36"/>
      <c r="W225" s="36"/>
      <c r="X225" s="36"/>
      <c r="Y225" s="36"/>
      <c r="Z225" s="36"/>
      <c r="AA225" s="36"/>
      <c r="AB225" s="36"/>
      <c r="AC225" s="36"/>
      <c r="AD225" s="36"/>
      <c r="AE225" s="36"/>
      <c r="AR225" s="193" t="s">
        <v>378</v>
      </c>
      <c r="AT225" s="193" t="s">
        <v>588</v>
      </c>
      <c r="AU225" s="193" t="s">
        <v>87</v>
      </c>
      <c r="AY225" s="19" t="s">
        <v>324</v>
      </c>
      <c r="BE225" s="194">
        <f>IF(N225="základní",J225,0)</f>
        <v>0</v>
      </c>
      <c r="BF225" s="194">
        <f>IF(N225="snížená",J225,0)</f>
        <v>0</v>
      </c>
      <c r="BG225" s="194">
        <f>IF(N225="zákl. přenesená",J225,0)</f>
        <v>0</v>
      </c>
      <c r="BH225" s="194">
        <f>IF(N225="sníž. přenesená",J225,0)</f>
        <v>0</v>
      </c>
      <c r="BI225" s="194">
        <f>IF(N225="nulová",J225,0)</f>
        <v>0</v>
      </c>
      <c r="BJ225" s="19" t="s">
        <v>84</v>
      </c>
      <c r="BK225" s="194">
        <f>ROUND(I225*H225,2)</f>
        <v>0</v>
      </c>
      <c r="BL225" s="19" t="s">
        <v>330</v>
      </c>
      <c r="BM225" s="193" t="s">
        <v>3998</v>
      </c>
    </row>
    <row r="226" spans="1:65" s="2" customFormat="1" ht="11.25">
      <c r="A226" s="36"/>
      <c r="B226" s="37"/>
      <c r="C226" s="38"/>
      <c r="D226" s="195" t="s">
        <v>332</v>
      </c>
      <c r="E226" s="38"/>
      <c r="F226" s="196" t="s">
        <v>590</v>
      </c>
      <c r="G226" s="38"/>
      <c r="H226" s="38"/>
      <c r="I226" s="197"/>
      <c r="J226" s="38"/>
      <c r="K226" s="38"/>
      <c r="L226" s="41"/>
      <c r="M226" s="198"/>
      <c r="N226" s="199"/>
      <c r="O226" s="66"/>
      <c r="P226" s="66"/>
      <c r="Q226" s="66"/>
      <c r="R226" s="66"/>
      <c r="S226" s="66"/>
      <c r="T226" s="67"/>
      <c r="U226" s="36"/>
      <c r="V226" s="36"/>
      <c r="W226" s="36"/>
      <c r="X226" s="36"/>
      <c r="Y226" s="36"/>
      <c r="Z226" s="36"/>
      <c r="AA226" s="36"/>
      <c r="AB226" s="36"/>
      <c r="AC226" s="36"/>
      <c r="AD226" s="36"/>
      <c r="AE226" s="36"/>
      <c r="AT226" s="19" t="s">
        <v>332</v>
      </c>
      <c r="AU226" s="19" t="s">
        <v>87</v>
      </c>
    </row>
    <row r="227" spans="1:65" s="13" customFormat="1" ht="11.25">
      <c r="B227" s="201"/>
      <c r="C227" s="202"/>
      <c r="D227" s="195" t="s">
        <v>336</v>
      </c>
      <c r="E227" s="203" t="s">
        <v>19</v>
      </c>
      <c r="F227" s="204" t="s">
        <v>3999</v>
      </c>
      <c r="G227" s="202"/>
      <c r="H227" s="205">
        <v>1.206</v>
      </c>
      <c r="I227" s="206"/>
      <c r="J227" s="202"/>
      <c r="K227" s="202"/>
      <c r="L227" s="207"/>
      <c r="M227" s="208"/>
      <c r="N227" s="209"/>
      <c r="O227" s="209"/>
      <c r="P227" s="209"/>
      <c r="Q227" s="209"/>
      <c r="R227" s="209"/>
      <c r="S227" s="209"/>
      <c r="T227" s="210"/>
      <c r="AT227" s="211" t="s">
        <v>336</v>
      </c>
      <c r="AU227" s="211" t="s">
        <v>87</v>
      </c>
      <c r="AV227" s="13" t="s">
        <v>87</v>
      </c>
      <c r="AW227" s="13" t="s">
        <v>37</v>
      </c>
      <c r="AX227" s="13" t="s">
        <v>76</v>
      </c>
      <c r="AY227" s="211" t="s">
        <v>324</v>
      </c>
    </row>
    <row r="228" spans="1:65" s="13" customFormat="1" ht="11.25">
      <c r="B228" s="201"/>
      <c r="C228" s="202"/>
      <c r="D228" s="195" t="s">
        <v>336</v>
      </c>
      <c r="E228" s="203" t="s">
        <v>19</v>
      </c>
      <c r="F228" s="204" t="s">
        <v>4000</v>
      </c>
      <c r="G228" s="202"/>
      <c r="H228" s="205">
        <v>0.65800000000000003</v>
      </c>
      <c r="I228" s="206"/>
      <c r="J228" s="202"/>
      <c r="K228" s="202"/>
      <c r="L228" s="207"/>
      <c r="M228" s="208"/>
      <c r="N228" s="209"/>
      <c r="O228" s="209"/>
      <c r="P228" s="209"/>
      <c r="Q228" s="209"/>
      <c r="R228" s="209"/>
      <c r="S228" s="209"/>
      <c r="T228" s="210"/>
      <c r="AT228" s="211" t="s">
        <v>336</v>
      </c>
      <c r="AU228" s="211" t="s">
        <v>87</v>
      </c>
      <c r="AV228" s="13" t="s">
        <v>87</v>
      </c>
      <c r="AW228" s="13" t="s">
        <v>37</v>
      </c>
      <c r="AX228" s="13" t="s">
        <v>76</v>
      </c>
      <c r="AY228" s="211" t="s">
        <v>324</v>
      </c>
    </row>
    <row r="229" spans="1:65" s="14" customFormat="1" ht="11.25">
      <c r="B229" s="212"/>
      <c r="C229" s="213"/>
      <c r="D229" s="195" t="s">
        <v>336</v>
      </c>
      <c r="E229" s="214" t="s">
        <v>19</v>
      </c>
      <c r="F229" s="215" t="s">
        <v>349</v>
      </c>
      <c r="G229" s="213"/>
      <c r="H229" s="216">
        <v>1.8640000000000001</v>
      </c>
      <c r="I229" s="217"/>
      <c r="J229" s="213"/>
      <c r="K229" s="213"/>
      <c r="L229" s="218"/>
      <c r="M229" s="219"/>
      <c r="N229" s="220"/>
      <c r="O229" s="220"/>
      <c r="P229" s="220"/>
      <c r="Q229" s="220"/>
      <c r="R229" s="220"/>
      <c r="S229" s="220"/>
      <c r="T229" s="221"/>
      <c r="AT229" s="222" t="s">
        <v>336</v>
      </c>
      <c r="AU229" s="222" t="s">
        <v>87</v>
      </c>
      <c r="AV229" s="14" t="s">
        <v>330</v>
      </c>
      <c r="AW229" s="14" t="s">
        <v>37</v>
      </c>
      <c r="AX229" s="14" t="s">
        <v>84</v>
      </c>
      <c r="AY229" s="222" t="s">
        <v>324</v>
      </c>
    </row>
    <row r="230" spans="1:65" s="2" customFormat="1" ht="14.45" customHeight="1">
      <c r="A230" s="36"/>
      <c r="B230" s="37"/>
      <c r="C230" s="244" t="s">
        <v>598</v>
      </c>
      <c r="D230" s="244" t="s">
        <v>588</v>
      </c>
      <c r="E230" s="245" t="s">
        <v>606</v>
      </c>
      <c r="F230" s="246" t="s">
        <v>607</v>
      </c>
      <c r="G230" s="247" t="s">
        <v>157</v>
      </c>
      <c r="H230" s="248">
        <v>1.0349999999999999</v>
      </c>
      <c r="I230" s="249"/>
      <c r="J230" s="250">
        <f>ROUND(I230*H230,2)</f>
        <v>0</v>
      </c>
      <c r="K230" s="246" t="s">
        <v>329</v>
      </c>
      <c r="L230" s="251"/>
      <c r="M230" s="252" t="s">
        <v>19</v>
      </c>
      <c r="N230" s="253" t="s">
        <v>47</v>
      </c>
      <c r="O230" s="66"/>
      <c r="P230" s="191">
        <f>O230*H230</f>
        <v>0</v>
      </c>
      <c r="Q230" s="191">
        <v>1</v>
      </c>
      <c r="R230" s="191">
        <f>Q230*H230</f>
        <v>1.0349999999999999</v>
      </c>
      <c r="S230" s="191">
        <v>0</v>
      </c>
      <c r="T230" s="192">
        <f>S230*H230</f>
        <v>0</v>
      </c>
      <c r="U230" s="36"/>
      <c r="V230" s="36"/>
      <c r="W230" s="36"/>
      <c r="X230" s="36"/>
      <c r="Y230" s="36"/>
      <c r="Z230" s="36"/>
      <c r="AA230" s="36"/>
      <c r="AB230" s="36"/>
      <c r="AC230" s="36"/>
      <c r="AD230" s="36"/>
      <c r="AE230" s="36"/>
      <c r="AR230" s="193" t="s">
        <v>378</v>
      </c>
      <c r="AT230" s="193" t="s">
        <v>588</v>
      </c>
      <c r="AU230" s="193" t="s">
        <v>87</v>
      </c>
      <c r="AY230" s="19" t="s">
        <v>324</v>
      </c>
      <c r="BE230" s="194">
        <f>IF(N230="základní",J230,0)</f>
        <v>0</v>
      </c>
      <c r="BF230" s="194">
        <f>IF(N230="snížená",J230,0)</f>
        <v>0</v>
      </c>
      <c r="BG230" s="194">
        <f>IF(N230="zákl. přenesená",J230,0)</f>
        <v>0</v>
      </c>
      <c r="BH230" s="194">
        <f>IF(N230="sníž. přenesená",J230,0)</f>
        <v>0</v>
      </c>
      <c r="BI230" s="194">
        <f>IF(N230="nulová",J230,0)</f>
        <v>0</v>
      </c>
      <c r="BJ230" s="19" t="s">
        <v>84</v>
      </c>
      <c r="BK230" s="194">
        <f>ROUND(I230*H230,2)</f>
        <v>0</v>
      </c>
      <c r="BL230" s="19" t="s">
        <v>330</v>
      </c>
      <c r="BM230" s="193" t="s">
        <v>4001</v>
      </c>
    </row>
    <row r="231" spans="1:65" s="2" customFormat="1" ht="11.25">
      <c r="A231" s="36"/>
      <c r="B231" s="37"/>
      <c r="C231" s="38"/>
      <c r="D231" s="195" t="s">
        <v>332</v>
      </c>
      <c r="E231" s="38"/>
      <c r="F231" s="196" t="s">
        <v>607</v>
      </c>
      <c r="G231" s="38"/>
      <c r="H231" s="38"/>
      <c r="I231" s="197"/>
      <c r="J231" s="38"/>
      <c r="K231" s="38"/>
      <c r="L231" s="41"/>
      <c r="M231" s="198"/>
      <c r="N231" s="199"/>
      <c r="O231" s="66"/>
      <c r="P231" s="66"/>
      <c r="Q231" s="66"/>
      <c r="R231" s="66"/>
      <c r="S231" s="66"/>
      <c r="T231" s="67"/>
      <c r="U231" s="36"/>
      <c r="V231" s="36"/>
      <c r="W231" s="36"/>
      <c r="X231" s="36"/>
      <c r="Y231" s="36"/>
      <c r="Z231" s="36"/>
      <c r="AA231" s="36"/>
      <c r="AB231" s="36"/>
      <c r="AC231" s="36"/>
      <c r="AD231" s="36"/>
      <c r="AE231" s="36"/>
      <c r="AT231" s="19" t="s">
        <v>332</v>
      </c>
      <c r="AU231" s="19" t="s">
        <v>87</v>
      </c>
    </row>
    <row r="232" spans="1:65" s="13" customFormat="1" ht="11.25">
      <c r="B232" s="201"/>
      <c r="C232" s="202"/>
      <c r="D232" s="195" t="s">
        <v>336</v>
      </c>
      <c r="E232" s="203" t="s">
        <v>19</v>
      </c>
      <c r="F232" s="204" t="s">
        <v>4002</v>
      </c>
      <c r="G232" s="202"/>
      <c r="H232" s="205">
        <v>1.0349999999999999</v>
      </c>
      <c r="I232" s="206"/>
      <c r="J232" s="202"/>
      <c r="K232" s="202"/>
      <c r="L232" s="207"/>
      <c r="M232" s="208"/>
      <c r="N232" s="209"/>
      <c r="O232" s="209"/>
      <c r="P232" s="209"/>
      <c r="Q232" s="209"/>
      <c r="R232" s="209"/>
      <c r="S232" s="209"/>
      <c r="T232" s="210"/>
      <c r="AT232" s="211" t="s">
        <v>336</v>
      </c>
      <c r="AU232" s="211" t="s">
        <v>87</v>
      </c>
      <c r="AV232" s="13" t="s">
        <v>87</v>
      </c>
      <c r="AW232" s="13" t="s">
        <v>37</v>
      </c>
      <c r="AX232" s="13" t="s">
        <v>84</v>
      </c>
      <c r="AY232" s="211" t="s">
        <v>324</v>
      </c>
    </row>
    <row r="233" spans="1:65" s="2" customFormat="1" ht="14.45" customHeight="1">
      <c r="A233" s="36"/>
      <c r="B233" s="37"/>
      <c r="C233" s="244" t="s">
        <v>605</v>
      </c>
      <c r="D233" s="244" t="s">
        <v>588</v>
      </c>
      <c r="E233" s="245" t="s">
        <v>594</v>
      </c>
      <c r="F233" s="246" t="s">
        <v>595</v>
      </c>
      <c r="G233" s="247" t="s">
        <v>152</v>
      </c>
      <c r="H233" s="248">
        <v>2.258</v>
      </c>
      <c r="I233" s="249"/>
      <c r="J233" s="250">
        <f>ROUND(I233*H233,2)</f>
        <v>0</v>
      </c>
      <c r="K233" s="246" t="s">
        <v>329</v>
      </c>
      <c r="L233" s="251"/>
      <c r="M233" s="252" t="s">
        <v>19</v>
      </c>
      <c r="N233" s="253" t="s">
        <v>47</v>
      </c>
      <c r="O233" s="66"/>
      <c r="P233" s="191">
        <f>O233*H233</f>
        <v>0</v>
      </c>
      <c r="Q233" s="191">
        <v>2.4289999999999998</v>
      </c>
      <c r="R233" s="191">
        <f>Q233*H233</f>
        <v>5.4846819999999994</v>
      </c>
      <c r="S233" s="191">
        <v>0</v>
      </c>
      <c r="T233" s="192">
        <f>S233*H233</f>
        <v>0</v>
      </c>
      <c r="U233" s="36"/>
      <c r="V233" s="36"/>
      <c r="W233" s="36"/>
      <c r="X233" s="36"/>
      <c r="Y233" s="36"/>
      <c r="Z233" s="36"/>
      <c r="AA233" s="36"/>
      <c r="AB233" s="36"/>
      <c r="AC233" s="36"/>
      <c r="AD233" s="36"/>
      <c r="AE233" s="36"/>
      <c r="AR233" s="193" t="s">
        <v>378</v>
      </c>
      <c r="AT233" s="193" t="s">
        <v>588</v>
      </c>
      <c r="AU233" s="193" t="s">
        <v>87</v>
      </c>
      <c r="AY233" s="19" t="s">
        <v>324</v>
      </c>
      <c r="BE233" s="194">
        <f>IF(N233="základní",J233,0)</f>
        <v>0</v>
      </c>
      <c r="BF233" s="194">
        <f>IF(N233="snížená",J233,0)</f>
        <v>0</v>
      </c>
      <c r="BG233" s="194">
        <f>IF(N233="zákl. přenesená",J233,0)</f>
        <v>0</v>
      </c>
      <c r="BH233" s="194">
        <f>IF(N233="sníž. přenesená",J233,0)</f>
        <v>0</v>
      </c>
      <c r="BI233" s="194">
        <f>IF(N233="nulová",J233,0)</f>
        <v>0</v>
      </c>
      <c r="BJ233" s="19" t="s">
        <v>84</v>
      </c>
      <c r="BK233" s="194">
        <f>ROUND(I233*H233,2)</f>
        <v>0</v>
      </c>
      <c r="BL233" s="19" t="s">
        <v>330</v>
      </c>
      <c r="BM233" s="193" t="s">
        <v>4003</v>
      </c>
    </row>
    <row r="234" spans="1:65" s="2" customFormat="1" ht="11.25">
      <c r="A234" s="36"/>
      <c r="B234" s="37"/>
      <c r="C234" s="38"/>
      <c r="D234" s="195" t="s">
        <v>332</v>
      </c>
      <c r="E234" s="38"/>
      <c r="F234" s="196" t="s">
        <v>595</v>
      </c>
      <c r="G234" s="38"/>
      <c r="H234" s="38"/>
      <c r="I234" s="197"/>
      <c r="J234" s="38"/>
      <c r="K234" s="38"/>
      <c r="L234" s="41"/>
      <c r="M234" s="198"/>
      <c r="N234" s="199"/>
      <c r="O234" s="66"/>
      <c r="P234" s="66"/>
      <c r="Q234" s="66"/>
      <c r="R234" s="66"/>
      <c r="S234" s="66"/>
      <c r="T234" s="67"/>
      <c r="U234" s="36"/>
      <c r="V234" s="36"/>
      <c r="W234" s="36"/>
      <c r="X234" s="36"/>
      <c r="Y234" s="36"/>
      <c r="Z234" s="36"/>
      <c r="AA234" s="36"/>
      <c r="AB234" s="36"/>
      <c r="AC234" s="36"/>
      <c r="AD234" s="36"/>
      <c r="AE234" s="36"/>
      <c r="AT234" s="19" t="s">
        <v>332</v>
      </c>
      <c r="AU234" s="19" t="s">
        <v>87</v>
      </c>
    </row>
    <row r="235" spans="1:65" s="13" customFormat="1" ht="11.25">
      <c r="B235" s="201"/>
      <c r="C235" s="202"/>
      <c r="D235" s="195" t="s">
        <v>336</v>
      </c>
      <c r="E235" s="203" t="s">
        <v>19</v>
      </c>
      <c r="F235" s="204" t="s">
        <v>4004</v>
      </c>
      <c r="G235" s="202"/>
      <c r="H235" s="205">
        <v>1.1779999999999999</v>
      </c>
      <c r="I235" s="206"/>
      <c r="J235" s="202"/>
      <c r="K235" s="202"/>
      <c r="L235" s="207"/>
      <c r="M235" s="208"/>
      <c r="N235" s="209"/>
      <c r="O235" s="209"/>
      <c r="P235" s="209"/>
      <c r="Q235" s="209"/>
      <c r="R235" s="209"/>
      <c r="S235" s="209"/>
      <c r="T235" s="210"/>
      <c r="AT235" s="211" t="s">
        <v>336</v>
      </c>
      <c r="AU235" s="211" t="s">
        <v>87</v>
      </c>
      <c r="AV235" s="13" t="s">
        <v>87</v>
      </c>
      <c r="AW235" s="13" t="s">
        <v>37</v>
      </c>
      <c r="AX235" s="13" t="s">
        <v>76</v>
      </c>
      <c r="AY235" s="211" t="s">
        <v>324</v>
      </c>
    </row>
    <row r="236" spans="1:65" s="13" customFormat="1" ht="11.25">
      <c r="B236" s="201"/>
      <c r="C236" s="202"/>
      <c r="D236" s="195" t="s">
        <v>336</v>
      </c>
      <c r="E236" s="203" t="s">
        <v>19</v>
      </c>
      <c r="F236" s="204" t="s">
        <v>4005</v>
      </c>
      <c r="G236" s="202"/>
      <c r="H236" s="205">
        <v>0.68700000000000006</v>
      </c>
      <c r="I236" s="206"/>
      <c r="J236" s="202"/>
      <c r="K236" s="202"/>
      <c r="L236" s="207"/>
      <c r="M236" s="208"/>
      <c r="N236" s="209"/>
      <c r="O236" s="209"/>
      <c r="P236" s="209"/>
      <c r="Q236" s="209"/>
      <c r="R236" s="209"/>
      <c r="S236" s="209"/>
      <c r="T236" s="210"/>
      <c r="AT236" s="211" t="s">
        <v>336</v>
      </c>
      <c r="AU236" s="211" t="s">
        <v>87</v>
      </c>
      <c r="AV236" s="13" t="s">
        <v>87</v>
      </c>
      <c r="AW236" s="13" t="s">
        <v>37</v>
      </c>
      <c r="AX236" s="13" t="s">
        <v>76</v>
      </c>
      <c r="AY236" s="211" t="s">
        <v>324</v>
      </c>
    </row>
    <row r="237" spans="1:65" s="13" customFormat="1" ht="11.25">
      <c r="B237" s="201"/>
      <c r="C237" s="202"/>
      <c r="D237" s="195" t="s">
        <v>336</v>
      </c>
      <c r="E237" s="203" t="s">
        <v>19</v>
      </c>
      <c r="F237" s="204" t="s">
        <v>4006</v>
      </c>
      <c r="G237" s="202"/>
      <c r="H237" s="205">
        <v>0.39300000000000002</v>
      </c>
      <c r="I237" s="206"/>
      <c r="J237" s="202"/>
      <c r="K237" s="202"/>
      <c r="L237" s="207"/>
      <c r="M237" s="208"/>
      <c r="N237" s="209"/>
      <c r="O237" s="209"/>
      <c r="P237" s="209"/>
      <c r="Q237" s="209"/>
      <c r="R237" s="209"/>
      <c r="S237" s="209"/>
      <c r="T237" s="210"/>
      <c r="AT237" s="211" t="s">
        <v>336</v>
      </c>
      <c r="AU237" s="211" t="s">
        <v>87</v>
      </c>
      <c r="AV237" s="13" t="s">
        <v>87</v>
      </c>
      <c r="AW237" s="13" t="s">
        <v>37</v>
      </c>
      <c r="AX237" s="13" t="s">
        <v>76</v>
      </c>
      <c r="AY237" s="211" t="s">
        <v>324</v>
      </c>
    </row>
    <row r="238" spans="1:65" s="14" customFormat="1" ht="11.25">
      <c r="B238" s="212"/>
      <c r="C238" s="213"/>
      <c r="D238" s="195" t="s">
        <v>336</v>
      </c>
      <c r="E238" s="214" t="s">
        <v>19</v>
      </c>
      <c r="F238" s="215" t="s">
        <v>349</v>
      </c>
      <c r="G238" s="213"/>
      <c r="H238" s="216">
        <v>2.258</v>
      </c>
      <c r="I238" s="217"/>
      <c r="J238" s="213"/>
      <c r="K238" s="213"/>
      <c r="L238" s="218"/>
      <c r="M238" s="219"/>
      <c r="N238" s="220"/>
      <c r="O238" s="220"/>
      <c r="P238" s="220"/>
      <c r="Q238" s="220"/>
      <c r="R238" s="220"/>
      <c r="S238" s="220"/>
      <c r="T238" s="221"/>
      <c r="AT238" s="222" t="s">
        <v>336</v>
      </c>
      <c r="AU238" s="222" t="s">
        <v>87</v>
      </c>
      <c r="AV238" s="14" t="s">
        <v>330</v>
      </c>
      <c r="AW238" s="14" t="s">
        <v>37</v>
      </c>
      <c r="AX238" s="14" t="s">
        <v>84</v>
      </c>
      <c r="AY238" s="222" t="s">
        <v>324</v>
      </c>
    </row>
    <row r="239" spans="1:65" s="2" customFormat="1" ht="14.45" customHeight="1">
      <c r="A239" s="36"/>
      <c r="B239" s="37"/>
      <c r="C239" s="182" t="s">
        <v>7</v>
      </c>
      <c r="D239" s="182" t="s">
        <v>326</v>
      </c>
      <c r="E239" s="183" t="s">
        <v>4007</v>
      </c>
      <c r="F239" s="184" t="s">
        <v>4008</v>
      </c>
      <c r="G239" s="185" t="s">
        <v>186</v>
      </c>
      <c r="H239" s="186">
        <v>6</v>
      </c>
      <c r="I239" s="187"/>
      <c r="J239" s="188">
        <f>ROUND(I239*H239,2)</f>
        <v>0</v>
      </c>
      <c r="K239" s="184" t="s">
        <v>19</v>
      </c>
      <c r="L239" s="41"/>
      <c r="M239" s="189" t="s">
        <v>19</v>
      </c>
      <c r="N239" s="190" t="s">
        <v>47</v>
      </c>
      <c r="O239" s="66"/>
      <c r="P239" s="191">
        <f>O239*H239</f>
        <v>0</v>
      </c>
      <c r="Q239" s="191">
        <v>0.15478</v>
      </c>
      <c r="R239" s="191">
        <f>Q239*H239</f>
        <v>0.92867999999999995</v>
      </c>
      <c r="S239" s="191">
        <v>0</v>
      </c>
      <c r="T239" s="192">
        <f>S239*H239</f>
        <v>0</v>
      </c>
      <c r="U239" s="36"/>
      <c r="V239" s="36"/>
      <c r="W239" s="36"/>
      <c r="X239" s="36"/>
      <c r="Y239" s="36"/>
      <c r="Z239" s="36"/>
      <c r="AA239" s="36"/>
      <c r="AB239" s="36"/>
      <c r="AC239" s="36"/>
      <c r="AD239" s="36"/>
      <c r="AE239" s="36"/>
      <c r="AR239" s="193" t="s">
        <v>330</v>
      </c>
      <c r="AT239" s="193" t="s">
        <v>326</v>
      </c>
      <c r="AU239" s="193" t="s">
        <v>87</v>
      </c>
      <c r="AY239" s="19" t="s">
        <v>324</v>
      </c>
      <c r="BE239" s="194">
        <f>IF(N239="základní",J239,0)</f>
        <v>0</v>
      </c>
      <c r="BF239" s="194">
        <f>IF(N239="snížená",J239,0)</f>
        <v>0</v>
      </c>
      <c r="BG239" s="194">
        <f>IF(N239="zákl. přenesená",J239,0)</f>
        <v>0</v>
      </c>
      <c r="BH239" s="194">
        <f>IF(N239="sníž. přenesená",J239,0)</f>
        <v>0</v>
      </c>
      <c r="BI239" s="194">
        <f>IF(N239="nulová",J239,0)</f>
        <v>0</v>
      </c>
      <c r="BJ239" s="19" t="s">
        <v>84</v>
      </c>
      <c r="BK239" s="194">
        <f>ROUND(I239*H239,2)</f>
        <v>0</v>
      </c>
      <c r="BL239" s="19" t="s">
        <v>330</v>
      </c>
      <c r="BM239" s="193" t="s">
        <v>4009</v>
      </c>
    </row>
    <row r="240" spans="1:65" s="2" customFormat="1" ht="11.25">
      <c r="A240" s="36"/>
      <c r="B240" s="37"/>
      <c r="C240" s="38"/>
      <c r="D240" s="195" t="s">
        <v>332</v>
      </c>
      <c r="E240" s="38"/>
      <c r="F240" s="196" t="s">
        <v>4010</v>
      </c>
      <c r="G240" s="38"/>
      <c r="H240" s="38"/>
      <c r="I240" s="197"/>
      <c r="J240" s="38"/>
      <c r="K240" s="38"/>
      <c r="L240" s="41"/>
      <c r="M240" s="198"/>
      <c r="N240" s="199"/>
      <c r="O240" s="66"/>
      <c r="P240" s="66"/>
      <c r="Q240" s="66"/>
      <c r="R240" s="66"/>
      <c r="S240" s="66"/>
      <c r="T240" s="67"/>
      <c r="U240" s="36"/>
      <c r="V240" s="36"/>
      <c r="W240" s="36"/>
      <c r="X240" s="36"/>
      <c r="Y240" s="36"/>
      <c r="Z240" s="36"/>
      <c r="AA240" s="36"/>
      <c r="AB240" s="36"/>
      <c r="AC240" s="36"/>
      <c r="AD240" s="36"/>
      <c r="AE240" s="36"/>
      <c r="AT240" s="19" t="s">
        <v>332</v>
      </c>
      <c r="AU240" s="19" t="s">
        <v>87</v>
      </c>
    </row>
    <row r="241" spans="1:65" s="2" customFormat="1" ht="39">
      <c r="A241" s="36"/>
      <c r="B241" s="37"/>
      <c r="C241" s="38"/>
      <c r="D241" s="195" t="s">
        <v>334</v>
      </c>
      <c r="E241" s="38"/>
      <c r="F241" s="200" t="s">
        <v>617</v>
      </c>
      <c r="G241" s="38"/>
      <c r="H241" s="38"/>
      <c r="I241" s="197"/>
      <c r="J241" s="38"/>
      <c r="K241" s="38"/>
      <c r="L241" s="41"/>
      <c r="M241" s="198"/>
      <c r="N241" s="199"/>
      <c r="O241" s="66"/>
      <c r="P241" s="66"/>
      <c r="Q241" s="66"/>
      <c r="R241" s="66"/>
      <c r="S241" s="66"/>
      <c r="T241" s="67"/>
      <c r="U241" s="36"/>
      <c r="V241" s="36"/>
      <c r="W241" s="36"/>
      <c r="X241" s="36"/>
      <c r="Y241" s="36"/>
      <c r="Z241" s="36"/>
      <c r="AA241" s="36"/>
      <c r="AB241" s="36"/>
      <c r="AC241" s="36"/>
      <c r="AD241" s="36"/>
      <c r="AE241" s="36"/>
      <c r="AT241" s="19" t="s">
        <v>334</v>
      </c>
      <c r="AU241" s="19" t="s">
        <v>87</v>
      </c>
    </row>
    <row r="242" spans="1:65" s="15" customFormat="1" ht="11.25">
      <c r="B242" s="223"/>
      <c r="C242" s="224"/>
      <c r="D242" s="195" t="s">
        <v>336</v>
      </c>
      <c r="E242" s="225" t="s">
        <v>19</v>
      </c>
      <c r="F242" s="226" t="s">
        <v>3994</v>
      </c>
      <c r="G242" s="224"/>
      <c r="H242" s="225" t="s">
        <v>19</v>
      </c>
      <c r="I242" s="227"/>
      <c r="J242" s="224"/>
      <c r="K242" s="224"/>
      <c r="L242" s="228"/>
      <c r="M242" s="229"/>
      <c r="N242" s="230"/>
      <c r="O242" s="230"/>
      <c r="P242" s="230"/>
      <c r="Q242" s="230"/>
      <c r="R242" s="230"/>
      <c r="S242" s="230"/>
      <c r="T242" s="231"/>
      <c r="AT242" s="232" t="s">
        <v>336</v>
      </c>
      <c r="AU242" s="232" t="s">
        <v>87</v>
      </c>
      <c r="AV242" s="15" t="s">
        <v>84</v>
      </c>
      <c r="AW242" s="15" t="s">
        <v>37</v>
      </c>
      <c r="AX242" s="15" t="s">
        <v>76</v>
      </c>
      <c r="AY242" s="232" t="s">
        <v>324</v>
      </c>
    </row>
    <row r="243" spans="1:65" s="13" customFormat="1" ht="11.25">
      <c r="B243" s="201"/>
      <c r="C243" s="202"/>
      <c r="D243" s="195" t="s">
        <v>336</v>
      </c>
      <c r="E243" s="203" t="s">
        <v>19</v>
      </c>
      <c r="F243" s="204" t="s">
        <v>4011</v>
      </c>
      <c r="G243" s="202"/>
      <c r="H243" s="205">
        <v>6</v>
      </c>
      <c r="I243" s="206"/>
      <c r="J243" s="202"/>
      <c r="K243" s="202"/>
      <c r="L243" s="207"/>
      <c r="M243" s="208"/>
      <c r="N243" s="209"/>
      <c r="O243" s="209"/>
      <c r="P243" s="209"/>
      <c r="Q243" s="209"/>
      <c r="R243" s="209"/>
      <c r="S243" s="209"/>
      <c r="T243" s="210"/>
      <c r="AT243" s="211" t="s">
        <v>336</v>
      </c>
      <c r="AU243" s="211" t="s">
        <v>87</v>
      </c>
      <c r="AV243" s="13" t="s">
        <v>87</v>
      </c>
      <c r="AW243" s="13" t="s">
        <v>37</v>
      </c>
      <c r="AX243" s="13" t="s">
        <v>84</v>
      </c>
      <c r="AY243" s="211" t="s">
        <v>324</v>
      </c>
    </row>
    <row r="244" spans="1:65" s="2" customFormat="1" ht="14.45" customHeight="1">
      <c r="A244" s="36"/>
      <c r="B244" s="37"/>
      <c r="C244" s="182" t="s">
        <v>613</v>
      </c>
      <c r="D244" s="182" t="s">
        <v>326</v>
      </c>
      <c r="E244" s="183" t="s">
        <v>4012</v>
      </c>
      <c r="F244" s="184" t="s">
        <v>4013</v>
      </c>
      <c r="G244" s="185" t="s">
        <v>186</v>
      </c>
      <c r="H244" s="186">
        <v>5.6</v>
      </c>
      <c r="I244" s="187"/>
      <c r="J244" s="188">
        <f>ROUND(I244*H244,2)</f>
        <v>0</v>
      </c>
      <c r="K244" s="184" t="s">
        <v>19</v>
      </c>
      <c r="L244" s="41"/>
      <c r="M244" s="189" t="s">
        <v>19</v>
      </c>
      <c r="N244" s="190" t="s">
        <v>47</v>
      </c>
      <c r="O244" s="66"/>
      <c r="P244" s="191">
        <f>O244*H244</f>
        <v>0</v>
      </c>
      <c r="Q244" s="191">
        <v>0.15478</v>
      </c>
      <c r="R244" s="191">
        <f>Q244*H244</f>
        <v>0.86676799999999998</v>
      </c>
      <c r="S244" s="191">
        <v>0</v>
      </c>
      <c r="T244" s="192">
        <f>S244*H244</f>
        <v>0</v>
      </c>
      <c r="U244" s="36"/>
      <c r="V244" s="36"/>
      <c r="W244" s="36"/>
      <c r="X244" s="36"/>
      <c r="Y244" s="36"/>
      <c r="Z244" s="36"/>
      <c r="AA244" s="36"/>
      <c r="AB244" s="36"/>
      <c r="AC244" s="36"/>
      <c r="AD244" s="36"/>
      <c r="AE244" s="36"/>
      <c r="AR244" s="193" t="s">
        <v>330</v>
      </c>
      <c r="AT244" s="193" t="s">
        <v>326</v>
      </c>
      <c r="AU244" s="193" t="s">
        <v>87</v>
      </c>
      <c r="AY244" s="19" t="s">
        <v>324</v>
      </c>
      <c r="BE244" s="194">
        <f>IF(N244="základní",J244,0)</f>
        <v>0</v>
      </c>
      <c r="BF244" s="194">
        <f>IF(N244="snížená",J244,0)</f>
        <v>0</v>
      </c>
      <c r="BG244" s="194">
        <f>IF(N244="zákl. přenesená",J244,0)</f>
        <v>0</v>
      </c>
      <c r="BH244" s="194">
        <f>IF(N244="sníž. přenesená",J244,0)</f>
        <v>0</v>
      </c>
      <c r="BI244" s="194">
        <f>IF(N244="nulová",J244,0)</f>
        <v>0</v>
      </c>
      <c r="BJ244" s="19" t="s">
        <v>84</v>
      </c>
      <c r="BK244" s="194">
        <f>ROUND(I244*H244,2)</f>
        <v>0</v>
      </c>
      <c r="BL244" s="19" t="s">
        <v>330</v>
      </c>
      <c r="BM244" s="193" t="s">
        <v>4014</v>
      </c>
    </row>
    <row r="245" spans="1:65" s="2" customFormat="1" ht="11.25">
      <c r="A245" s="36"/>
      <c r="B245" s="37"/>
      <c r="C245" s="38"/>
      <c r="D245" s="195" t="s">
        <v>332</v>
      </c>
      <c r="E245" s="38"/>
      <c r="F245" s="196" t="s">
        <v>4015</v>
      </c>
      <c r="G245" s="38"/>
      <c r="H245" s="38"/>
      <c r="I245" s="197"/>
      <c r="J245" s="38"/>
      <c r="K245" s="38"/>
      <c r="L245" s="41"/>
      <c r="M245" s="198"/>
      <c r="N245" s="199"/>
      <c r="O245" s="66"/>
      <c r="P245" s="66"/>
      <c r="Q245" s="66"/>
      <c r="R245" s="66"/>
      <c r="S245" s="66"/>
      <c r="T245" s="67"/>
      <c r="U245" s="36"/>
      <c r="V245" s="36"/>
      <c r="W245" s="36"/>
      <c r="X245" s="36"/>
      <c r="Y245" s="36"/>
      <c r="Z245" s="36"/>
      <c r="AA245" s="36"/>
      <c r="AB245" s="36"/>
      <c r="AC245" s="36"/>
      <c r="AD245" s="36"/>
      <c r="AE245" s="36"/>
      <c r="AT245" s="19" t="s">
        <v>332</v>
      </c>
      <c r="AU245" s="19" t="s">
        <v>87</v>
      </c>
    </row>
    <row r="246" spans="1:65" s="2" customFormat="1" ht="39">
      <c r="A246" s="36"/>
      <c r="B246" s="37"/>
      <c r="C246" s="38"/>
      <c r="D246" s="195" t="s">
        <v>334</v>
      </c>
      <c r="E246" s="38"/>
      <c r="F246" s="200" t="s">
        <v>617</v>
      </c>
      <c r="G246" s="38"/>
      <c r="H246" s="38"/>
      <c r="I246" s="197"/>
      <c r="J246" s="38"/>
      <c r="K246" s="38"/>
      <c r="L246" s="41"/>
      <c r="M246" s="198"/>
      <c r="N246" s="199"/>
      <c r="O246" s="66"/>
      <c r="P246" s="66"/>
      <c r="Q246" s="66"/>
      <c r="R246" s="66"/>
      <c r="S246" s="66"/>
      <c r="T246" s="67"/>
      <c r="U246" s="36"/>
      <c r="V246" s="36"/>
      <c r="W246" s="36"/>
      <c r="X246" s="36"/>
      <c r="Y246" s="36"/>
      <c r="Z246" s="36"/>
      <c r="AA246" s="36"/>
      <c r="AB246" s="36"/>
      <c r="AC246" s="36"/>
      <c r="AD246" s="36"/>
      <c r="AE246" s="36"/>
      <c r="AT246" s="19" t="s">
        <v>334</v>
      </c>
      <c r="AU246" s="19" t="s">
        <v>87</v>
      </c>
    </row>
    <row r="247" spans="1:65" s="15" customFormat="1" ht="11.25">
      <c r="B247" s="223"/>
      <c r="C247" s="224"/>
      <c r="D247" s="195" t="s">
        <v>336</v>
      </c>
      <c r="E247" s="225" t="s">
        <v>19</v>
      </c>
      <c r="F247" s="226" t="s">
        <v>3994</v>
      </c>
      <c r="G247" s="224"/>
      <c r="H247" s="225" t="s">
        <v>19</v>
      </c>
      <c r="I247" s="227"/>
      <c r="J247" s="224"/>
      <c r="K247" s="224"/>
      <c r="L247" s="228"/>
      <c r="M247" s="229"/>
      <c r="N247" s="230"/>
      <c r="O247" s="230"/>
      <c r="P247" s="230"/>
      <c r="Q247" s="230"/>
      <c r="R247" s="230"/>
      <c r="S247" s="230"/>
      <c r="T247" s="231"/>
      <c r="AT247" s="232" t="s">
        <v>336</v>
      </c>
      <c r="AU247" s="232" t="s">
        <v>87</v>
      </c>
      <c r="AV247" s="15" t="s">
        <v>84</v>
      </c>
      <c r="AW247" s="15" t="s">
        <v>37</v>
      </c>
      <c r="AX247" s="15" t="s">
        <v>76</v>
      </c>
      <c r="AY247" s="232" t="s">
        <v>324</v>
      </c>
    </row>
    <row r="248" spans="1:65" s="13" customFormat="1" ht="11.25">
      <c r="B248" s="201"/>
      <c r="C248" s="202"/>
      <c r="D248" s="195" t="s">
        <v>336</v>
      </c>
      <c r="E248" s="203" t="s">
        <v>19</v>
      </c>
      <c r="F248" s="204" t="s">
        <v>4016</v>
      </c>
      <c r="G248" s="202"/>
      <c r="H248" s="205">
        <v>5.6</v>
      </c>
      <c r="I248" s="206"/>
      <c r="J248" s="202"/>
      <c r="K248" s="202"/>
      <c r="L248" s="207"/>
      <c r="M248" s="208"/>
      <c r="N248" s="209"/>
      <c r="O248" s="209"/>
      <c r="P248" s="209"/>
      <c r="Q248" s="209"/>
      <c r="R248" s="209"/>
      <c r="S248" s="209"/>
      <c r="T248" s="210"/>
      <c r="AT248" s="211" t="s">
        <v>336</v>
      </c>
      <c r="AU248" s="211" t="s">
        <v>87</v>
      </c>
      <c r="AV248" s="13" t="s">
        <v>87</v>
      </c>
      <c r="AW248" s="13" t="s">
        <v>37</v>
      </c>
      <c r="AX248" s="13" t="s">
        <v>84</v>
      </c>
      <c r="AY248" s="211" t="s">
        <v>324</v>
      </c>
    </row>
    <row r="249" spans="1:65" s="2" customFormat="1" ht="14.45" customHeight="1">
      <c r="A249" s="36"/>
      <c r="B249" s="37"/>
      <c r="C249" s="182" t="s">
        <v>619</v>
      </c>
      <c r="D249" s="182" t="s">
        <v>326</v>
      </c>
      <c r="E249" s="183" t="s">
        <v>4017</v>
      </c>
      <c r="F249" s="184" t="s">
        <v>4018</v>
      </c>
      <c r="G249" s="185" t="s">
        <v>186</v>
      </c>
      <c r="H249" s="186">
        <v>3</v>
      </c>
      <c r="I249" s="187"/>
      <c r="J249" s="188">
        <f>ROUND(I249*H249,2)</f>
        <v>0</v>
      </c>
      <c r="K249" s="184" t="s">
        <v>19</v>
      </c>
      <c r="L249" s="41"/>
      <c r="M249" s="189" t="s">
        <v>19</v>
      </c>
      <c r="N249" s="190" t="s">
        <v>47</v>
      </c>
      <c r="O249" s="66"/>
      <c r="P249" s="191">
        <f>O249*H249</f>
        <v>0</v>
      </c>
      <c r="Q249" s="191">
        <v>0.15478</v>
      </c>
      <c r="R249" s="191">
        <f>Q249*H249</f>
        <v>0.46433999999999997</v>
      </c>
      <c r="S249" s="191">
        <v>0</v>
      </c>
      <c r="T249" s="192">
        <f>S249*H249</f>
        <v>0</v>
      </c>
      <c r="U249" s="36"/>
      <c r="V249" s="36"/>
      <c r="W249" s="36"/>
      <c r="X249" s="36"/>
      <c r="Y249" s="36"/>
      <c r="Z249" s="36"/>
      <c r="AA249" s="36"/>
      <c r="AB249" s="36"/>
      <c r="AC249" s="36"/>
      <c r="AD249" s="36"/>
      <c r="AE249" s="36"/>
      <c r="AR249" s="193" t="s">
        <v>330</v>
      </c>
      <c r="AT249" s="193" t="s">
        <v>326</v>
      </c>
      <c r="AU249" s="193" t="s">
        <v>87</v>
      </c>
      <c r="AY249" s="19" t="s">
        <v>324</v>
      </c>
      <c r="BE249" s="194">
        <f>IF(N249="základní",J249,0)</f>
        <v>0</v>
      </c>
      <c r="BF249" s="194">
        <f>IF(N249="snížená",J249,0)</f>
        <v>0</v>
      </c>
      <c r="BG249" s="194">
        <f>IF(N249="zákl. přenesená",J249,0)</f>
        <v>0</v>
      </c>
      <c r="BH249" s="194">
        <f>IF(N249="sníž. přenesená",J249,0)</f>
        <v>0</v>
      </c>
      <c r="BI249" s="194">
        <f>IF(N249="nulová",J249,0)</f>
        <v>0</v>
      </c>
      <c r="BJ249" s="19" t="s">
        <v>84</v>
      </c>
      <c r="BK249" s="194">
        <f>ROUND(I249*H249,2)</f>
        <v>0</v>
      </c>
      <c r="BL249" s="19" t="s">
        <v>330</v>
      </c>
      <c r="BM249" s="193" t="s">
        <v>4019</v>
      </c>
    </row>
    <row r="250" spans="1:65" s="2" customFormat="1" ht="11.25">
      <c r="A250" s="36"/>
      <c r="B250" s="37"/>
      <c r="C250" s="38"/>
      <c r="D250" s="195" t="s">
        <v>332</v>
      </c>
      <c r="E250" s="38"/>
      <c r="F250" s="196" t="s">
        <v>4015</v>
      </c>
      <c r="G250" s="38"/>
      <c r="H250" s="38"/>
      <c r="I250" s="197"/>
      <c r="J250" s="38"/>
      <c r="K250" s="38"/>
      <c r="L250" s="41"/>
      <c r="M250" s="198"/>
      <c r="N250" s="199"/>
      <c r="O250" s="66"/>
      <c r="P250" s="66"/>
      <c r="Q250" s="66"/>
      <c r="R250" s="66"/>
      <c r="S250" s="66"/>
      <c r="T250" s="67"/>
      <c r="U250" s="36"/>
      <c r="V250" s="36"/>
      <c r="W250" s="36"/>
      <c r="X250" s="36"/>
      <c r="Y250" s="36"/>
      <c r="Z250" s="36"/>
      <c r="AA250" s="36"/>
      <c r="AB250" s="36"/>
      <c r="AC250" s="36"/>
      <c r="AD250" s="36"/>
      <c r="AE250" s="36"/>
      <c r="AT250" s="19" t="s">
        <v>332</v>
      </c>
      <c r="AU250" s="19" t="s">
        <v>87</v>
      </c>
    </row>
    <row r="251" spans="1:65" s="2" customFormat="1" ht="39">
      <c r="A251" s="36"/>
      <c r="B251" s="37"/>
      <c r="C251" s="38"/>
      <c r="D251" s="195" t="s">
        <v>334</v>
      </c>
      <c r="E251" s="38"/>
      <c r="F251" s="200" t="s">
        <v>617</v>
      </c>
      <c r="G251" s="38"/>
      <c r="H251" s="38"/>
      <c r="I251" s="197"/>
      <c r="J251" s="38"/>
      <c r="K251" s="38"/>
      <c r="L251" s="41"/>
      <c r="M251" s="198"/>
      <c r="N251" s="199"/>
      <c r="O251" s="66"/>
      <c r="P251" s="66"/>
      <c r="Q251" s="66"/>
      <c r="R251" s="66"/>
      <c r="S251" s="66"/>
      <c r="T251" s="67"/>
      <c r="U251" s="36"/>
      <c r="V251" s="36"/>
      <c r="W251" s="36"/>
      <c r="X251" s="36"/>
      <c r="Y251" s="36"/>
      <c r="Z251" s="36"/>
      <c r="AA251" s="36"/>
      <c r="AB251" s="36"/>
      <c r="AC251" s="36"/>
      <c r="AD251" s="36"/>
      <c r="AE251" s="36"/>
      <c r="AT251" s="19" t="s">
        <v>334</v>
      </c>
      <c r="AU251" s="19" t="s">
        <v>87</v>
      </c>
    </row>
    <row r="252" spans="1:65" s="15" customFormat="1" ht="11.25">
      <c r="B252" s="223"/>
      <c r="C252" s="224"/>
      <c r="D252" s="195" t="s">
        <v>336</v>
      </c>
      <c r="E252" s="225" t="s">
        <v>19</v>
      </c>
      <c r="F252" s="226" t="s">
        <v>4020</v>
      </c>
      <c r="G252" s="224"/>
      <c r="H252" s="225" t="s">
        <v>19</v>
      </c>
      <c r="I252" s="227"/>
      <c r="J252" s="224"/>
      <c r="K252" s="224"/>
      <c r="L252" s="228"/>
      <c r="M252" s="229"/>
      <c r="N252" s="230"/>
      <c r="O252" s="230"/>
      <c r="P252" s="230"/>
      <c r="Q252" s="230"/>
      <c r="R252" s="230"/>
      <c r="S252" s="230"/>
      <c r="T252" s="231"/>
      <c r="AT252" s="232" t="s">
        <v>336</v>
      </c>
      <c r="AU252" s="232" t="s">
        <v>87</v>
      </c>
      <c r="AV252" s="15" t="s">
        <v>84</v>
      </c>
      <c r="AW252" s="15" t="s">
        <v>37</v>
      </c>
      <c r="AX252" s="15" t="s">
        <v>76</v>
      </c>
      <c r="AY252" s="232" t="s">
        <v>324</v>
      </c>
    </row>
    <row r="253" spans="1:65" s="13" customFormat="1" ht="11.25">
      <c r="B253" s="201"/>
      <c r="C253" s="202"/>
      <c r="D253" s="195" t="s">
        <v>336</v>
      </c>
      <c r="E253" s="203" t="s">
        <v>19</v>
      </c>
      <c r="F253" s="204" t="s">
        <v>4021</v>
      </c>
      <c r="G253" s="202"/>
      <c r="H253" s="205">
        <v>3</v>
      </c>
      <c r="I253" s="206"/>
      <c r="J253" s="202"/>
      <c r="K253" s="202"/>
      <c r="L253" s="207"/>
      <c r="M253" s="208"/>
      <c r="N253" s="209"/>
      <c r="O253" s="209"/>
      <c r="P253" s="209"/>
      <c r="Q253" s="209"/>
      <c r="R253" s="209"/>
      <c r="S253" s="209"/>
      <c r="T253" s="210"/>
      <c r="AT253" s="211" t="s">
        <v>336</v>
      </c>
      <c r="AU253" s="211" t="s">
        <v>87</v>
      </c>
      <c r="AV253" s="13" t="s">
        <v>87</v>
      </c>
      <c r="AW253" s="13" t="s">
        <v>37</v>
      </c>
      <c r="AX253" s="13" t="s">
        <v>84</v>
      </c>
      <c r="AY253" s="211" t="s">
        <v>324</v>
      </c>
    </row>
    <row r="254" spans="1:65" s="2" customFormat="1" ht="14.45" customHeight="1">
      <c r="A254" s="36"/>
      <c r="B254" s="37"/>
      <c r="C254" s="182" t="s">
        <v>624</v>
      </c>
      <c r="D254" s="182" t="s">
        <v>326</v>
      </c>
      <c r="E254" s="183" t="s">
        <v>2337</v>
      </c>
      <c r="F254" s="184" t="s">
        <v>2338</v>
      </c>
      <c r="G254" s="185" t="s">
        <v>186</v>
      </c>
      <c r="H254" s="186">
        <v>476</v>
      </c>
      <c r="I254" s="187"/>
      <c r="J254" s="188">
        <f>ROUND(I254*H254,2)</f>
        <v>0</v>
      </c>
      <c r="K254" s="184" t="s">
        <v>329</v>
      </c>
      <c r="L254" s="41"/>
      <c r="M254" s="189" t="s">
        <v>19</v>
      </c>
      <c r="N254" s="190" t="s">
        <v>47</v>
      </c>
      <c r="O254" s="66"/>
      <c r="P254" s="191">
        <f>O254*H254</f>
        <v>0</v>
      </c>
      <c r="Q254" s="191">
        <v>3.363E-2</v>
      </c>
      <c r="R254" s="191">
        <f>Q254*H254</f>
        <v>16.00788</v>
      </c>
      <c r="S254" s="191">
        <v>0</v>
      </c>
      <c r="T254" s="192">
        <f>S254*H254</f>
        <v>0</v>
      </c>
      <c r="U254" s="36"/>
      <c r="V254" s="36"/>
      <c r="W254" s="36"/>
      <c r="X254" s="36"/>
      <c r="Y254" s="36"/>
      <c r="Z254" s="36"/>
      <c r="AA254" s="36"/>
      <c r="AB254" s="36"/>
      <c r="AC254" s="36"/>
      <c r="AD254" s="36"/>
      <c r="AE254" s="36"/>
      <c r="AR254" s="193" t="s">
        <v>330</v>
      </c>
      <c r="AT254" s="193" t="s">
        <v>326</v>
      </c>
      <c r="AU254" s="193" t="s">
        <v>87</v>
      </c>
      <c r="AY254" s="19" t="s">
        <v>324</v>
      </c>
      <c r="BE254" s="194">
        <f>IF(N254="základní",J254,0)</f>
        <v>0</v>
      </c>
      <c r="BF254" s="194">
        <f>IF(N254="snížená",J254,0)</f>
        <v>0</v>
      </c>
      <c r="BG254" s="194">
        <f>IF(N254="zákl. přenesená",J254,0)</f>
        <v>0</v>
      </c>
      <c r="BH254" s="194">
        <f>IF(N254="sníž. přenesená",J254,0)</f>
        <v>0</v>
      </c>
      <c r="BI254" s="194">
        <f>IF(N254="nulová",J254,0)</f>
        <v>0</v>
      </c>
      <c r="BJ254" s="19" t="s">
        <v>84</v>
      </c>
      <c r="BK254" s="194">
        <f>ROUND(I254*H254,2)</f>
        <v>0</v>
      </c>
      <c r="BL254" s="19" t="s">
        <v>330</v>
      </c>
      <c r="BM254" s="193" t="s">
        <v>4022</v>
      </c>
    </row>
    <row r="255" spans="1:65" s="2" customFormat="1" ht="11.25">
      <c r="A255" s="36"/>
      <c r="B255" s="37"/>
      <c r="C255" s="38"/>
      <c r="D255" s="195" t="s">
        <v>332</v>
      </c>
      <c r="E255" s="38"/>
      <c r="F255" s="196" t="s">
        <v>2340</v>
      </c>
      <c r="G255" s="38"/>
      <c r="H255" s="38"/>
      <c r="I255" s="197"/>
      <c r="J255" s="38"/>
      <c r="K255" s="38"/>
      <c r="L255" s="41"/>
      <c r="M255" s="198"/>
      <c r="N255" s="199"/>
      <c r="O255" s="66"/>
      <c r="P255" s="66"/>
      <c r="Q255" s="66"/>
      <c r="R255" s="66"/>
      <c r="S255" s="66"/>
      <c r="T255" s="67"/>
      <c r="U255" s="36"/>
      <c r="V255" s="36"/>
      <c r="W255" s="36"/>
      <c r="X255" s="36"/>
      <c r="Y255" s="36"/>
      <c r="Z255" s="36"/>
      <c r="AA255" s="36"/>
      <c r="AB255" s="36"/>
      <c r="AC255" s="36"/>
      <c r="AD255" s="36"/>
      <c r="AE255" s="36"/>
      <c r="AT255" s="19" t="s">
        <v>332</v>
      </c>
      <c r="AU255" s="19" t="s">
        <v>87</v>
      </c>
    </row>
    <row r="256" spans="1:65" s="2" customFormat="1" ht="117">
      <c r="A256" s="36"/>
      <c r="B256" s="37"/>
      <c r="C256" s="38"/>
      <c r="D256" s="195" t="s">
        <v>334</v>
      </c>
      <c r="E256" s="38"/>
      <c r="F256" s="200" t="s">
        <v>2341</v>
      </c>
      <c r="G256" s="38"/>
      <c r="H256" s="38"/>
      <c r="I256" s="197"/>
      <c r="J256" s="38"/>
      <c r="K256" s="38"/>
      <c r="L256" s="41"/>
      <c r="M256" s="198"/>
      <c r="N256" s="199"/>
      <c r="O256" s="66"/>
      <c r="P256" s="66"/>
      <c r="Q256" s="66"/>
      <c r="R256" s="66"/>
      <c r="S256" s="66"/>
      <c r="T256" s="67"/>
      <c r="U256" s="36"/>
      <c r="V256" s="36"/>
      <c r="W256" s="36"/>
      <c r="X256" s="36"/>
      <c r="Y256" s="36"/>
      <c r="Z256" s="36"/>
      <c r="AA256" s="36"/>
      <c r="AB256" s="36"/>
      <c r="AC256" s="36"/>
      <c r="AD256" s="36"/>
      <c r="AE256" s="36"/>
      <c r="AT256" s="19" t="s">
        <v>334</v>
      </c>
      <c r="AU256" s="19" t="s">
        <v>87</v>
      </c>
    </row>
    <row r="257" spans="1:65" s="13" customFormat="1" ht="11.25">
      <c r="B257" s="201"/>
      <c r="C257" s="202"/>
      <c r="D257" s="195" t="s">
        <v>336</v>
      </c>
      <c r="E257" s="203" t="s">
        <v>3843</v>
      </c>
      <c r="F257" s="204" t="s">
        <v>4023</v>
      </c>
      <c r="G257" s="202"/>
      <c r="H257" s="205">
        <v>476</v>
      </c>
      <c r="I257" s="206"/>
      <c r="J257" s="202"/>
      <c r="K257" s="202"/>
      <c r="L257" s="207"/>
      <c r="M257" s="208"/>
      <c r="N257" s="209"/>
      <c r="O257" s="209"/>
      <c r="P257" s="209"/>
      <c r="Q257" s="209"/>
      <c r="R257" s="209"/>
      <c r="S257" s="209"/>
      <c r="T257" s="210"/>
      <c r="AT257" s="211" t="s">
        <v>336</v>
      </c>
      <c r="AU257" s="211" t="s">
        <v>87</v>
      </c>
      <c r="AV257" s="13" t="s">
        <v>87</v>
      </c>
      <c r="AW257" s="13" t="s">
        <v>37</v>
      </c>
      <c r="AX257" s="13" t="s">
        <v>84</v>
      </c>
      <c r="AY257" s="211" t="s">
        <v>324</v>
      </c>
    </row>
    <row r="258" spans="1:65" s="2" customFormat="1" ht="14.45" customHeight="1">
      <c r="A258" s="36"/>
      <c r="B258" s="37"/>
      <c r="C258" s="244" t="s">
        <v>631</v>
      </c>
      <c r="D258" s="244" t="s">
        <v>588</v>
      </c>
      <c r="E258" s="245" t="s">
        <v>2344</v>
      </c>
      <c r="F258" s="246" t="s">
        <v>2345</v>
      </c>
      <c r="G258" s="247" t="s">
        <v>186</v>
      </c>
      <c r="H258" s="248">
        <v>476</v>
      </c>
      <c r="I258" s="249"/>
      <c r="J258" s="250">
        <f>ROUND(I258*H258,2)</f>
        <v>0</v>
      </c>
      <c r="K258" s="246" t="s">
        <v>329</v>
      </c>
      <c r="L258" s="251"/>
      <c r="M258" s="252" t="s">
        <v>19</v>
      </c>
      <c r="N258" s="253" t="s">
        <v>47</v>
      </c>
      <c r="O258" s="66"/>
      <c r="P258" s="191">
        <f>O258*H258</f>
        <v>0</v>
      </c>
      <c r="Q258" s="191">
        <v>6.3099999999999996E-3</v>
      </c>
      <c r="R258" s="191">
        <f>Q258*H258</f>
        <v>3.0035599999999998</v>
      </c>
      <c r="S258" s="191">
        <v>0</v>
      </c>
      <c r="T258" s="192">
        <f>S258*H258</f>
        <v>0</v>
      </c>
      <c r="U258" s="36"/>
      <c r="V258" s="36"/>
      <c r="W258" s="36"/>
      <c r="X258" s="36"/>
      <c r="Y258" s="36"/>
      <c r="Z258" s="36"/>
      <c r="AA258" s="36"/>
      <c r="AB258" s="36"/>
      <c r="AC258" s="36"/>
      <c r="AD258" s="36"/>
      <c r="AE258" s="36"/>
      <c r="AR258" s="193" t="s">
        <v>378</v>
      </c>
      <c r="AT258" s="193" t="s">
        <v>588</v>
      </c>
      <c r="AU258" s="193" t="s">
        <v>87</v>
      </c>
      <c r="AY258" s="19" t="s">
        <v>324</v>
      </c>
      <c r="BE258" s="194">
        <f>IF(N258="základní",J258,0)</f>
        <v>0</v>
      </c>
      <c r="BF258" s="194">
        <f>IF(N258="snížená",J258,0)</f>
        <v>0</v>
      </c>
      <c r="BG258" s="194">
        <f>IF(N258="zákl. přenesená",J258,0)</f>
        <v>0</v>
      </c>
      <c r="BH258" s="194">
        <f>IF(N258="sníž. přenesená",J258,0)</f>
        <v>0</v>
      </c>
      <c r="BI258" s="194">
        <f>IF(N258="nulová",J258,0)</f>
        <v>0</v>
      </c>
      <c r="BJ258" s="19" t="s">
        <v>84</v>
      </c>
      <c r="BK258" s="194">
        <f>ROUND(I258*H258,2)</f>
        <v>0</v>
      </c>
      <c r="BL258" s="19" t="s">
        <v>330</v>
      </c>
      <c r="BM258" s="193" t="s">
        <v>4024</v>
      </c>
    </row>
    <row r="259" spans="1:65" s="2" customFormat="1" ht="11.25">
      <c r="A259" s="36"/>
      <c r="B259" s="37"/>
      <c r="C259" s="38"/>
      <c r="D259" s="195" t="s">
        <v>332</v>
      </c>
      <c r="E259" s="38"/>
      <c r="F259" s="196" t="s">
        <v>2345</v>
      </c>
      <c r="G259" s="38"/>
      <c r="H259" s="38"/>
      <c r="I259" s="197"/>
      <c r="J259" s="38"/>
      <c r="K259" s="38"/>
      <c r="L259" s="41"/>
      <c r="M259" s="198"/>
      <c r="N259" s="199"/>
      <c r="O259" s="66"/>
      <c r="P259" s="66"/>
      <c r="Q259" s="66"/>
      <c r="R259" s="66"/>
      <c r="S259" s="66"/>
      <c r="T259" s="67"/>
      <c r="U259" s="36"/>
      <c r="V259" s="36"/>
      <c r="W259" s="36"/>
      <c r="X259" s="36"/>
      <c r="Y259" s="36"/>
      <c r="Z259" s="36"/>
      <c r="AA259" s="36"/>
      <c r="AB259" s="36"/>
      <c r="AC259" s="36"/>
      <c r="AD259" s="36"/>
      <c r="AE259" s="36"/>
      <c r="AT259" s="19" t="s">
        <v>332</v>
      </c>
      <c r="AU259" s="19" t="s">
        <v>87</v>
      </c>
    </row>
    <row r="260" spans="1:65" s="13" customFormat="1" ht="11.25">
      <c r="B260" s="201"/>
      <c r="C260" s="202"/>
      <c r="D260" s="195" t="s">
        <v>336</v>
      </c>
      <c r="E260" s="203" t="s">
        <v>19</v>
      </c>
      <c r="F260" s="204" t="s">
        <v>4025</v>
      </c>
      <c r="G260" s="202"/>
      <c r="H260" s="205">
        <v>476</v>
      </c>
      <c r="I260" s="206"/>
      <c r="J260" s="202"/>
      <c r="K260" s="202"/>
      <c r="L260" s="207"/>
      <c r="M260" s="208"/>
      <c r="N260" s="209"/>
      <c r="O260" s="209"/>
      <c r="P260" s="209"/>
      <c r="Q260" s="209"/>
      <c r="R260" s="209"/>
      <c r="S260" s="209"/>
      <c r="T260" s="210"/>
      <c r="AT260" s="211" t="s">
        <v>336</v>
      </c>
      <c r="AU260" s="211" t="s">
        <v>87</v>
      </c>
      <c r="AV260" s="13" t="s">
        <v>87</v>
      </c>
      <c r="AW260" s="13" t="s">
        <v>37</v>
      </c>
      <c r="AX260" s="13" t="s">
        <v>84</v>
      </c>
      <c r="AY260" s="211" t="s">
        <v>324</v>
      </c>
    </row>
    <row r="261" spans="1:65" s="2" customFormat="1" ht="14.45" customHeight="1">
      <c r="A261" s="36"/>
      <c r="B261" s="37"/>
      <c r="C261" s="244" t="s">
        <v>635</v>
      </c>
      <c r="D261" s="244" t="s">
        <v>588</v>
      </c>
      <c r="E261" s="245" t="s">
        <v>2348</v>
      </c>
      <c r="F261" s="246" t="s">
        <v>2349</v>
      </c>
      <c r="G261" s="247" t="s">
        <v>190</v>
      </c>
      <c r="H261" s="248">
        <v>136</v>
      </c>
      <c r="I261" s="249"/>
      <c r="J261" s="250">
        <f>ROUND(I261*H261,2)</f>
        <v>0</v>
      </c>
      <c r="K261" s="246" t="s">
        <v>329</v>
      </c>
      <c r="L261" s="251"/>
      <c r="M261" s="252" t="s">
        <v>19</v>
      </c>
      <c r="N261" s="253" t="s">
        <v>47</v>
      </c>
      <c r="O261" s="66"/>
      <c r="P261" s="191">
        <f>O261*H261</f>
        <v>0</v>
      </c>
      <c r="Q261" s="191">
        <v>7.7999999999999999E-4</v>
      </c>
      <c r="R261" s="191">
        <f>Q261*H261</f>
        <v>0.10607999999999999</v>
      </c>
      <c r="S261" s="191">
        <v>0</v>
      </c>
      <c r="T261" s="192">
        <f>S261*H261</f>
        <v>0</v>
      </c>
      <c r="U261" s="36"/>
      <c r="V261" s="36"/>
      <c r="W261" s="36"/>
      <c r="X261" s="36"/>
      <c r="Y261" s="36"/>
      <c r="Z261" s="36"/>
      <c r="AA261" s="36"/>
      <c r="AB261" s="36"/>
      <c r="AC261" s="36"/>
      <c r="AD261" s="36"/>
      <c r="AE261" s="36"/>
      <c r="AR261" s="193" t="s">
        <v>378</v>
      </c>
      <c r="AT261" s="193" t="s">
        <v>588</v>
      </c>
      <c r="AU261" s="193" t="s">
        <v>87</v>
      </c>
      <c r="AY261" s="19" t="s">
        <v>324</v>
      </c>
      <c r="BE261" s="194">
        <f>IF(N261="základní",J261,0)</f>
        <v>0</v>
      </c>
      <c r="BF261" s="194">
        <f>IF(N261="snížená",J261,0)</f>
        <v>0</v>
      </c>
      <c r="BG261" s="194">
        <f>IF(N261="zákl. přenesená",J261,0)</f>
        <v>0</v>
      </c>
      <c r="BH261" s="194">
        <f>IF(N261="sníž. přenesená",J261,0)</f>
        <v>0</v>
      </c>
      <c r="BI261" s="194">
        <f>IF(N261="nulová",J261,0)</f>
        <v>0</v>
      </c>
      <c r="BJ261" s="19" t="s">
        <v>84</v>
      </c>
      <c r="BK261" s="194">
        <f>ROUND(I261*H261,2)</f>
        <v>0</v>
      </c>
      <c r="BL261" s="19" t="s">
        <v>330</v>
      </c>
      <c r="BM261" s="193" t="s">
        <v>4026</v>
      </c>
    </row>
    <row r="262" spans="1:65" s="2" customFormat="1" ht="11.25">
      <c r="A262" s="36"/>
      <c r="B262" s="37"/>
      <c r="C262" s="38"/>
      <c r="D262" s="195" t="s">
        <v>332</v>
      </c>
      <c r="E262" s="38"/>
      <c r="F262" s="196" t="s">
        <v>2349</v>
      </c>
      <c r="G262" s="38"/>
      <c r="H262" s="38"/>
      <c r="I262" s="197"/>
      <c r="J262" s="38"/>
      <c r="K262" s="38"/>
      <c r="L262" s="41"/>
      <c r="M262" s="198"/>
      <c r="N262" s="199"/>
      <c r="O262" s="66"/>
      <c r="P262" s="66"/>
      <c r="Q262" s="66"/>
      <c r="R262" s="66"/>
      <c r="S262" s="66"/>
      <c r="T262" s="67"/>
      <c r="U262" s="36"/>
      <c r="V262" s="36"/>
      <c r="W262" s="36"/>
      <c r="X262" s="36"/>
      <c r="Y262" s="36"/>
      <c r="Z262" s="36"/>
      <c r="AA262" s="36"/>
      <c r="AB262" s="36"/>
      <c r="AC262" s="36"/>
      <c r="AD262" s="36"/>
      <c r="AE262" s="36"/>
      <c r="AT262" s="19" t="s">
        <v>332</v>
      </c>
      <c r="AU262" s="19" t="s">
        <v>87</v>
      </c>
    </row>
    <row r="263" spans="1:65" s="13" customFormat="1" ht="11.25">
      <c r="B263" s="201"/>
      <c r="C263" s="202"/>
      <c r="D263" s="195" t="s">
        <v>336</v>
      </c>
      <c r="E263" s="203" t="s">
        <v>19</v>
      </c>
      <c r="F263" s="204" t="s">
        <v>4027</v>
      </c>
      <c r="G263" s="202"/>
      <c r="H263" s="205">
        <v>136</v>
      </c>
      <c r="I263" s="206"/>
      <c r="J263" s="202"/>
      <c r="K263" s="202"/>
      <c r="L263" s="207"/>
      <c r="M263" s="208"/>
      <c r="N263" s="209"/>
      <c r="O263" s="209"/>
      <c r="P263" s="209"/>
      <c r="Q263" s="209"/>
      <c r="R263" s="209"/>
      <c r="S263" s="209"/>
      <c r="T263" s="210"/>
      <c r="AT263" s="211" t="s">
        <v>336</v>
      </c>
      <c r="AU263" s="211" t="s">
        <v>87</v>
      </c>
      <c r="AV263" s="13" t="s">
        <v>87</v>
      </c>
      <c r="AW263" s="13" t="s">
        <v>37</v>
      </c>
      <c r="AX263" s="13" t="s">
        <v>84</v>
      </c>
      <c r="AY263" s="211" t="s">
        <v>324</v>
      </c>
    </row>
    <row r="264" spans="1:65" s="2" customFormat="1" ht="24.2" customHeight="1">
      <c r="A264" s="36"/>
      <c r="B264" s="37"/>
      <c r="C264" s="244" t="s">
        <v>642</v>
      </c>
      <c r="D264" s="244" t="s">
        <v>588</v>
      </c>
      <c r="E264" s="245" t="s">
        <v>2352</v>
      </c>
      <c r="F264" s="246" t="s">
        <v>2353</v>
      </c>
      <c r="G264" s="247" t="s">
        <v>267</v>
      </c>
      <c r="H264" s="248">
        <v>3420.672</v>
      </c>
      <c r="I264" s="249"/>
      <c r="J264" s="250">
        <f>ROUND(I264*H264,2)</f>
        <v>0</v>
      </c>
      <c r="K264" s="246" t="s">
        <v>19</v>
      </c>
      <c r="L264" s="251"/>
      <c r="M264" s="252" t="s">
        <v>19</v>
      </c>
      <c r="N264" s="253" t="s">
        <v>47</v>
      </c>
      <c r="O264" s="66"/>
      <c r="P264" s="191">
        <f>O264*H264</f>
        <v>0</v>
      </c>
      <c r="Q264" s="191">
        <v>1E-3</v>
      </c>
      <c r="R264" s="191">
        <f>Q264*H264</f>
        <v>3.4206720000000002</v>
      </c>
      <c r="S264" s="191">
        <v>0</v>
      </c>
      <c r="T264" s="192">
        <f>S264*H264</f>
        <v>0</v>
      </c>
      <c r="U264" s="36"/>
      <c r="V264" s="36"/>
      <c r="W264" s="36"/>
      <c r="X264" s="36"/>
      <c r="Y264" s="36"/>
      <c r="Z264" s="36"/>
      <c r="AA264" s="36"/>
      <c r="AB264" s="36"/>
      <c r="AC264" s="36"/>
      <c r="AD264" s="36"/>
      <c r="AE264" s="36"/>
      <c r="AR264" s="193" t="s">
        <v>378</v>
      </c>
      <c r="AT264" s="193" t="s">
        <v>588</v>
      </c>
      <c r="AU264" s="193" t="s">
        <v>87</v>
      </c>
      <c r="AY264" s="19" t="s">
        <v>324</v>
      </c>
      <c r="BE264" s="194">
        <f>IF(N264="základní",J264,0)</f>
        <v>0</v>
      </c>
      <c r="BF264" s="194">
        <f>IF(N264="snížená",J264,0)</f>
        <v>0</v>
      </c>
      <c r="BG264" s="194">
        <f>IF(N264="zákl. přenesená",J264,0)</f>
        <v>0</v>
      </c>
      <c r="BH264" s="194">
        <f>IF(N264="sníž. přenesená",J264,0)</f>
        <v>0</v>
      </c>
      <c r="BI264" s="194">
        <f>IF(N264="nulová",J264,0)</f>
        <v>0</v>
      </c>
      <c r="BJ264" s="19" t="s">
        <v>84</v>
      </c>
      <c r="BK264" s="194">
        <f>ROUND(I264*H264,2)</f>
        <v>0</v>
      </c>
      <c r="BL264" s="19" t="s">
        <v>330</v>
      </c>
      <c r="BM264" s="193" t="s">
        <v>4028</v>
      </c>
    </row>
    <row r="265" spans="1:65" s="2" customFormat="1" ht="11.25">
      <c r="A265" s="36"/>
      <c r="B265" s="37"/>
      <c r="C265" s="38"/>
      <c r="D265" s="195" t="s">
        <v>332</v>
      </c>
      <c r="E265" s="38"/>
      <c r="F265" s="196" t="s">
        <v>2353</v>
      </c>
      <c r="G265" s="38"/>
      <c r="H265" s="38"/>
      <c r="I265" s="197"/>
      <c r="J265" s="38"/>
      <c r="K265" s="38"/>
      <c r="L265" s="41"/>
      <c r="M265" s="198"/>
      <c r="N265" s="199"/>
      <c r="O265" s="66"/>
      <c r="P265" s="66"/>
      <c r="Q265" s="66"/>
      <c r="R265" s="66"/>
      <c r="S265" s="66"/>
      <c r="T265" s="67"/>
      <c r="U265" s="36"/>
      <c r="V265" s="36"/>
      <c r="W265" s="36"/>
      <c r="X265" s="36"/>
      <c r="Y265" s="36"/>
      <c r="Z265" s="36"/>
      <c r="AA265" s="36"/>
      <c r="AB265" s="36"/>
      <c r="AC265" s="36"/>
      <c r="AD265" s="36"/>
      <c r="AE265" s="36"/>
      <c r="AT265" s="19" t="s">
        <v>332</v>
      </c>
      <c r="AU265" s="19" t="s">
        <v>87</v>
      </c>
    </row>
    <row r="266" spans="1:65" s="13" customFormat="1" ht="11.25">
      <c r="B266" s="201"/>
      <c r="C266" s="202"/>
      <c r="D266" s="195" t="s">
        <v>336</v>
      </c>
      <c r="E266" s="203" t="s">
        <v>19</v>
      </c>
      <c r="F266" s="204" t="s">
        <v>4029</v>
      </c>
      <c r="G266" s="202"/>
      <c r="H266" s="205">
        <v>2562.2399999999998</v>
      </c>
      <c r="I266" s="206"/>
      <c r="J266" s="202"/>
      <c r="K266" s="202"/>
      <c r="L266" s="207"/>
      <c r="M266" s="208"/>
      <c r="N266" s="209"/>
      <c r="O266" s="209"/>
      <c r="P266" s="209"/>
      <c r="Q266" s="209"/>
      <c r="R266" s="209"/>
      <c r="S266" s="209"/>
      <c r="T266" s="210"/>
      <c r="AT266" s="211" t="s">
        <v>336</v>
      </c>
      <c r="AU266" s="211" t="s">
        <v>87</v>
      </c>
      <c r="AV266" s="13" t="s">
        <v>87</v>
      </c>
      <c r="AW266" s="13" t="s">
        <v>37</v>
      </c>
      <c r="AX266" s="13" t="s">
        <v>76</v>
      </c>
      <c r="AY266" s="211" t="s">
        <v>324</v>
      </c>
    </row>
    <row r="267" spans="1:65" s="13" customFormat="1" ht="11.25">
      <c r="B267" s="201"/>
      <c r="C267" s="202"/>
      <c r="D267" s="195" t="s">
        <v>336</v>
      </c>
      <c r="E267" s="203" t="s">
        <v>19</v>
      </c>
      <c r="F267" s="204" t="s">
        <v>4030</v>
      </c>
      <c r="G267" s="202"/>
      <c r="H267" s="205">
        <v>858.43200000000002</v>
      </c>
      <c r="I267" s="206"/>
      <c r="J267" s="202"/>
      <c r="K267" s="202"/>
      <c r="L267" s="207"/>
      <c r="M267" s="208"/>
      <c r="N267" s="209"/>
      <c r="O267" s="209"/>
      <c r="P267" s="209"/>
      <c r="Q267" s="209"/>
      <c r="R267" s="209"/>
      <c r="S267" s="209"/>
      <c r="T267" s="210"/>
      <c r="AT267" s="211" t="s">
        <v>336</v>
      </c>
      <c r="AU267" s="211" t="s">
        <v>87</v>
      </c>
      <c r="AV267" s="13" t="s">
        <v>87</v>
      </c>
      <c r="AW267" s="13" t="s">
        <v>37</v>
      </c>
      <c r="AX267" s="13" t="s">
        <v>76</v>
      </c>
      <c r="AY267" s="211" t="s">
        <v>324</v>
      </c>
    </row>
    <row r="268" spans="1:65" s="14" customFormat="1" ht="11.25">
      <c r="B268" s="212"/>
      <c r="C268" s="213"/>
      <c r="D268" s="195" t="s">
        <v>336</v>
      </c>
      <c r="E268" s="214" t="s">
        <v>19</v>
      </c>
      <c r="F268" s="215" t="s">
        <v>349</v>
      </c>
      <c r="G268" s="213"/>
      <c r="H268" s="216">
        <v>3420.672</v>
      </c>
      <c r="I268" s="217"/>
      <c r="J268" s="213"/>
      <c r="K268" s="213"/>
      <c r="L268" s="218"/>
      <c r="M268" s="219"/>
      <c r="N268" s="220"/>
      <c r="O268" s="220"/>
      <c r="P268" s="220"/>
      <c r="Q268" s="220"/>
      <c r="R268" s="220"/>
      <c r="S268" s="220"/>
      <c r="T268" s="221"/>
      <c r="AT268" s="222" t="s">
        <v>336</v>
      </c>
      <c r="AU268" s="222" t="s">
        <v>87</v>
      </c>
      <c r="AV268" s="14" t="s">
        <v>330</v>
      </c>
      <c r="AW268" s="14" t="s">
        <v>37</v>
      </c>
      <c r="AX268" s="14" t="s">
        <v>84</v>
      </c>
      <c r="AY268" s="222" t="s">
        <v>324</v>
      </c>
    </row>
    <row r="269" spans="1:65" s="2" customFormat="1" ht="14.45" customHeight="1">
      <c r="A269" s="36"/>
      <c r="B269" s="37"/>
      <c r="C269" s="182" t="s">
        <v>646</v>
      </c>
      <c r="D269" s="182" t="s">
        <v>326</v>
      </c>
      <c r="E269" s="183" t="s">
        <v>2370</v>
      </c>
      <c r="F269" s="184" t="s">
        <v>2371</v>
      </c>
      <c r="G269" s="185" t="s">
        <v>186</v>
      </c>
      <c r="H269" s="186">
        <v>476</v>
      </c>
      <c r="I269" s="187"/>
      <c r="J269" s="188">
        <f>ROUND(I269*H269,2)</f>
        <v>0</v>
      </c>
      <c r="K269" s="184" t="s">
        <v>329</v>
      </c>
      <c r="L269" s="41"/>
      <c r="M269" s="189" t="s">
        <v>19</v>
      </c>
      <c r="N269" s="190" t="s">
        <v>47</v>
      </c>
      <c r="O269" s="66"/>
      <c r="P269" s="191">
        <f>O269*H269</f>
        <v>0</v>
      </c>
      <c r="Q269" s="191">
        <v>3.6999999999999999E-4</v>
      </c>
      <c r="R269" s="191">
        <f>Q269*H269</f>
        <v>0.17612</v>
      </c>
      <c r="S269" s="191">
        <v>0</v>
      </c>
      <c r="T269" s="192">
        <f>S269*H269</f>
        <v>0</v>
      </c>
      <c r="U269" s="36"/>
      <c r="V269" s="36"/>
      <c r="W269" s="36"/>
      <c r="X269" s="36"/>
      <c r="Y269" s="36"/>
      <c r="Z269" s="36"/>
      <c r="AA269" s="36"/>
      <c r="AB269" s="36"/>
      <c r="AC269" s="36"/>
      <c r="AD269" s="36"/>
      <c r="AE269" s="36"/>
      <c r="AR269" s="193" t="s">
        <v>330</v>
      </c>
      <c r="AT269" s="193" t="s">
        <v>326</v>
      </c>
      <c r="AU269" s="193" t="s">
        <v>87</v>
      </c>
      <c r="AY269" s="19" t="s">
        <v>324</v>
      </c>
      <c r="BE269" s="194">
        <f>IF(N269="základní",J269,0)</f>
        <v>0</v>
      </c>
      <c r="BF269" s="194">
        <f>IF(N269="snížená",J269,0)</f>
        <v>0</v>
      </c>
      <c r="BG269" s="194">
        <f>IF(N269="zákl. přenesená",J269,0)</f>
        <v>0</v>
      </c>
      <c r="BH269" s="194">
        <f>IF(N269="sníž. přenesená",J269,0)</f>
        <v>0</v>
      </c>
      <c r="BI269" s="194">
        <f>IF(N269="nulová",J269,0)</f>
        <v>0</v>
      </c>
      <c r="BJ269" s="19" t="s">
        <v>84</v>
      </c>
      <c r="BK269" s="194">
        <f>ROUND(I269*H269,2)</f>
        <v>0</v>
      </c>
      <c r="BL269" s="19" t="s">
        <v>330</v>
      </c>
      <c r="BM269" s="193" t="s">
        <v>4031</v>
      </c>
    </row>
    <row r="270" spans="1:65" s="2" customFormat="1" ht="11.25">
      <c r="A270" s="36"/>
      <c r="B270" s="37"/>
      <c r="C270" s="38"/>
      <c r="D270" s="195" t="s">
        <v>332</v>
      </c>
      <c r="E270" s="38"/>
      <c r="F270" s="196" t="s">
        <v>2373</v>
      </c>
      <c r="G270" s="38"/>
      <c r="H270" s="38"/>
      <c r="I270" s="197"/>
      <c r="J270" s="38"/>
      <c r="K270" s="38"/>
      <c r="L270" s="41"/>
      <c r="M270" s="198"/>
      <c r="N270" s="199"/>
      <c r="O270" s="66"/>
      <c r="P270" s="66"/>
      <c r="Q270" s="66"/>
      <c r="R270" s="66"/>
      <c r="S270" s="66"/>
      <c r="T270" s="67"/>
      <c r="U270" s="36"/>
      <c r="V270" s="36"/>
      <c r="W270" s="36"/>
      <c r="X270" s="36"/>
      <c r="Y270" s="36"/>
      <c r="Z270" s="36"/>
      <c r="AA270" s="36"/>
      <c r="AB270" s="36"/>
      <c r="AC270" s="36"/>
      <c r="AD270" s="36"/>
      <c r="AE270" s="36"/>
      <c r="AT270" s="19" t="s">
        <v>332</v>
      </c>
      <c r="AU270" s="19" t="s">
        <v>87</v>
      </c>
    </row>
    <row r="271" spans="1:65" s="2" customFormat="1" ht="117">
      <c r="A271" s="36"/>
      <c r="B271" s="37"/>
      <c r="C271" s="38"/>
      <c r="D271" s="195" t="s">
        <v>334</v>
      </c>
      <c r="E271" s="38"/>
      <c r="F271" s="200" t="s">
        <v>2341</v>
      </c>
      <c r="G271" s="38"/>
      <c r="H271" s="38"/>
      <c r="I271" s="197"/>
      <c r="J271" s="38"/>
      <c r="K271" s="38"/>
      <c r="L271" s="41"/>
      <c r="M271" s="198"/>
      <c r="N271" s="199"/>
      <c r="O271" s="66"/>
      <c r="P271" s="66"/>
      <c r="Q271" s="66"/>
      <c r="R271" s="66"/>
      <c r="S271" s="66"/>
      <c r="T271" s="67"/>
      <c r="U271" s="36"/>
      <c r="V271" s="36"/>
      <c r="W271" s="36"/>
      <c r="X271" s="36"/>
      <c r="Y271" s="36"/>
      <c r="Z271" s="36"/>
      <c r="AA271" s="36"/>
      <c r="AB271" s="36"/>
      <c r="AC271" s="36"/>
      <c r="AD271" s="36"/>
      <c r="AE271" s="36"/>
      <c r="AT271" s="19" t="s">
        <v>334</v>
      </c>
      <c r="AU271" s="19" t="s">
        <v>87</v>
      </c>
    </row>
    <row r="272" spans="1:65" s="13" customFormat="1" ht="11.25">
      <c r="B272" s="201"/>
      <c r="C272" s="202"/>
      <c r="D272" s="195" t="s">
        <v>336</v>
      </c>
      <c r="E272" s="203" t="s">
        <v>19</v>
      </c>
      <c r="F272" s="204" t="s">
        <v>3843</v>
      </c>
      <c r="G272" s="202"/>
      <c r="H272" s="205">
        <v>476</v>
      </c>
      <c r="I272" s="206"/>
      <c r="J272" s="202"/>
      <c r="K272" s="202"/>
      <c r="L272" s="207"/>
      <c r="M272" s="208"/>
      <c r="N272" s="209"/>
      <c r="O272" s="209"/>
      <c r="P272" s="209"/>
      <c r="Q272" s="209"/>
      <c r="R272" s="209"/>
      <c r="S272" s="209"/>
      <c r="T272" s="210"/>
      <c r="AT272" s="211" t="s">
        <v>336</v>
      </c>
      <c r="AU272" s="211" t="s">
        <v>87</v>
      </c>
      <c r="AV272" s="13" t="s">
        <v>87</v>
      </c>
      <c r="AW272" s="13" t="s">
        <v>37</v>
      </c>
      <c r="AX272" s="13" t="s">
        <v>84</v>
      </c>
      <c r="AY272" s="211" t="s">
        <v>324</v>
      </c>
    </row>
    <row r="273" spans="1:65" s="2" customFormat="1" ht="14.45" customHeight="1">
      <c r="A273" s="36"/>
      <c r="B273" s="37"/>
      <c r="C273" s="182" t="s">
        <v>653</v>
      </c>
      <c r="D273" s="182" t="s">
        <v>326</v>
      </c>
      <c r="E273" s="183" t="s">
        <v>2374</v>
      </c>
      <c r="F273" s="184" t="s">
        <v>2375</v>
      </c>
      <c r="G273" s="185" t="s">
        <v>190</v>
      </c>
      <c r="H273" s="186">
        <v>68</v>
      </c>
      <c r="I273" s="187"/>
      <c r="J273" s="188">
        <f>ROUND(I273*H273,2)</f>
        <v>0</v>
      </c>
      <c r="K273" s="184" t="s">
        <v>329</v>
      </c>
      <c r="L273" s="41"/>
      <c r="M273" s="189" t="s">
        <v>19</v>
      </c>
      <c r="N273" s="190" t="s">
        <v>47</v>
      </c>
      <c r="O273" s="66"/>
      <c r="P273" s="191">
        <f>O273*H273</f>
        <v>0</v>
      </c>
      <c r="Q273" s="191">
        <v>3.6900000000000001E-3</v>
      </c>
      <c r="R273" s="191">
        <f>Q273*H273</f>
        <v>0.25092000000000003</v>
      </c>
      <c r="S273" s="191">
        <v>0</v>
      </c>
      <c r="T273" s="192">
        <f>S273*H273</f>
        <v>0</v>
      </c>
      <c r="U273" s="36"/>
      <c r="V273" s="36"/>
      <c r="W273" s="36"/>
      <c r="X273" s="36"/>
      <c r="Y273" s="36"/>
      <c r="Z273" s="36"/>
      <c r="AA273" s="36"/>
      <c r="AB273" s="36"/>
      <c r="AC273" s="36"/>
      <c r="AD273" s="36"/>
      <c r="AE273" s="36"/>
      <c r="AR273" s="193" t="s">
        <v>330</v>
      </c>
      <c r="AT273" s="193" t="s">
        <v>326</v>
      </c>
      <c r="AU273" s="193" t="s">
        <v>87</v>
      </c>
      <c r="AY273" s="19" t="s">
        <v>324</v>
      </c>
      <c r="BE273" s="194">
        <f>IF(N273="základní",J273,0)</f>
        <v>0</v>
      </c>
      <c r="BF273" s="194">
        <f>IF(N273="snížená",J273,0)</f>
        <v>0</v>
      </c>
      <c r="BG273" s="194">
        <f>IF(N273="zákl. přenesená",J273,0)</f>
        <v>0</v>
      </c>
      <c r="BH273" s="194">
        <f>IF(N273="sníž. přenesená",J273,0)</f>
        <v>0</v>
      </c>
      <c r="BI273" s="194">
        <f>IF(N273="nulová",J273,0)</f>
        <v>0</v>
      </c>
      <c r="BJ273" s="19" t="s">
        <v>84</v>
      </c>
      <c r="BK273" s="194">
        <f>ROUND(I273*H273,2)</f>
        <v>0</v>
      </c>
      <c r="BL273" s="19" t="s">
        <v>330</v>
      </c>
      <c r="BM273" s="193" t="s">
        <v>4032</v>
      </c>
    </row>
    <row r="274" spans="1:65" s="2" customFormat="1" ht="11.25">
      <c r="A274" s="36"/>
      <c r="B274" s="37"/>
      <c r="C274" s="38"/>
      <c r="D274" s="195" t="s">
        <v>332</v>
      </c>
      <c r="E274" s="38"/>
      <c r="F274" s="196" t="s">
        <v>2377</v>
      </c>
      <c r="G274" s="38"/>
      <c r="H274" s="38"/>
      <c r="I274" s="197"/>
      <c r="J274" s="38"/>
      <c r="K274" s="38"/>
      <c r="L274" s="41"/>
      <c r="M274" s="198"/>
      <c r="N274" s="199"/>
      <c r="O274" s="66"/>
      <c r="P274" s="66"/>
      <c r="Q274" s="66"/>
      <c r="R274" s="66"/>
      <c r="S274" s="66"/>
      <c r="T274" s="67"/>
      <c r="U274" s="36"/>
      <c r="V274" s="36"/>
      <c r="W274" s="36"/>
      <c r="X274" s="36"/>
      <c r="Y274" s="36"/>
      <c r="Z274" s="36"/>
      <c r="AA274" s="36"/>
      <c r="AB274" s="36"/>
      <c r="AC274" s="36"/>
      <c r="AD274" s="36"/>
      <c r="AE274" s="36"/>
      <c r="AT274" s="19" t="s">
        <v>332</v>
      </c>
      <c r="AU274" s="19" t="s">
        <v>87</v>
      </c>
    </row>
    <row r="275" spans="1:65" s="2" customFormat="1" ht="39">
      <c r="A275" s="36"/>
      <c r="B275" s="37"/>
      <c r="C275" s="38"/>
      <c r="D275" s="195" t="s">
        <v>334</v>
      </c>
      <c r="E275" s="38"/>
      <c r="F275" s="200" t="s">
        <v>2378</v>
      </c>
      <c r="G275" s="38"/>
      <c r="H275" s="38"/>
      <c r="I275" s="197"/>
      <c r="J275" s="38"/>
      <c r="K275" s="38"/>
      <c r="L275" s="41"/>
      <c r="M275" s="198"/>
      <c r="N275" s="199"/>
      <c r="O275" s="66"/>
      <c r="P275" s="66"/>
      <c r="Q275" s="66"/>
      <c r="R275" s="66"/>
      <c r="S275" s="66"/>
      <c r="T275" s="67"/>
      <c r="U275" s="36"/>
      <c r="V275" s="36"/>
      <c r="W275" s="36"/>
      <c r="X275" s="36"/>
      <c r="Y275" s="36"/>
      <c r="Z275" s="36"/>
      <c r="AA275" s="36"/>
      <c r="AB275" s="36"/>
      <c r="AC275" s="36"/>
      <c r="AD275" s="36"/>
      <c r="AE275" s="36"/>
      <c r="AT275" s="19" t="s">
        <v>334</v>
      </c>
      <c r="AU275" s="19" t="s">
        <v>87</v>
      </c>
    </row>
    <row r="276" spans="1:65" s="15" customFormat="1" ht="11.25">
      <c r="B276" s="223"/>
      <c r="C276" s="224"/>
      <c r="D276" s="195" t="s">
        <v>336</v>
      </c>
      <c r="E276" s="225" t="s">
        <v>19</v>
      </c>
      <c r="F276" s="226" t="s">
        <v>4033</v>
      </c>
      <c r="G276" s="224"/>
      <c r="H276" s="225" t="s">
        <v>19</v>
      </c>
      <c r="I276" s="227"/>
      <c r="J276" s="224"/>
      <c r="K276" s="224"/>
      <c r="L276" s="228"/>
      <c r="M276" s="229"/>
      <c r="N276" s="230"/>
      <c r="O276" s="230"/>
      <c r="P276" s="230"/>
      <c r="Q276" s="230"/>
      <c r="R276" s="230"/>
      <c r="S276" s="230"/>
      <c r="T276" s="231"/>
      <c r="AT276" s="232" t="s">
        <v>336</v>
      </c>
      <c r="AU276" s="232" t="s">
        <v>87</v>
      </c>
      <c r="AV276" s="15" t="s">
        <v>84</v>
      </c>
      <c r="AW276" s="15" t="s">
        <v>37</v>
      </c>
      <c r="AX276" s="15" t="s">
        <v>76</v>
      </c>
      <c r="AY276" s="232" t="s">
        <v>324</v>
      </c>
    </row>
    <row r="277" spans="1:65" s="13" customFormat="1" ht="11.25">
      <c r="B277" s="201"/>
      <c r="C277" s="202"/>
      <c r="D277" s="195" t="s">
        <v>336</v>
      </c>
      <c r="E277" s="203" t="s">
        <v>19</v>
      </c>
      <c r="F277" s="204" t="s">
        <v>4034</v>
      </c>
      <c r="G277" s="202"/>
      <c r="H277" s="205">
        <v>68</v>
      </c>
      <c r="I277" s="206"/>
      <c r="J277" s="202"/>
      <c r="K277" s="202"/>
      <c r="L277" s="207"/>
      <c r="M277" s="208"/>
      <c r="N277" s="209"/>
      <c r="O277" s="209"/>
      <c r="P277" s="209"/>
      <c r="Q277" s="209"/>
      <c r="R277" s="209"/>
      <c r="S277" s="209"/>
      <c r="T277" s="210"/>
      <c r="AT277" s="211" t="s">
        <v>336</v>
      </c>
      <c r="AU277" s="211" t="s">
        <v>87</v>
      </c>
      <c r="AV277" s="13" t="s">
        <v>87</v>
      </c>
      <c r="AW277" s="13" t="s">
        <v>37</v>
      </c>
      <c r="AX277" s="13" t="s">
        <v>76</v>
      </c>
      <c r="AY277" s="211" t="s">
        <v>324</v>
      </c>
    </row>
    <row r="278" spans="1:65" s="14" customFormat="1" ht="11.25">
      <c r="B278" s="212"/>
      <c r="C278" s="213"/>
      <c r="D278" s="195" t="s">
        <v>336</v>
      </c>
      <c r="E278" s="214" t="s">
        <v>3845</v>
      </c>
      <c r="F278" s="215" t="s">
        <v>349</v>
      </c>
      <c r="G278" s="213"/>
      <c r="H278" s="216">
        <v>68</v>
      </c>
      <c r="I278" s="217"/>
      <c r="J278" s="213"/>
      <c r="K278" s="213"/>
      <c r="L278" s="218"/>
      <c r="M278" s="219"/>
      <c r="N278" s="220"/>
      <c r="O278" s="220"/>
      <c r="P278" s="220"/>
      <c r="Q278" s="220"/>
      <c r="R278" s="220"/>
      <c r="S278" s="220"/>
      <c r="T278" s="221"/>
      <c r="AT278" s="222" t="s">
        <v>336</v>
      </c>
      <c r="AU278" s="222" t="s">
        <v>87</v>
      </c>
      <c r="AV278" s="14" t="s">
        <v>330</v>
      </c>
      <c r="AW278" s="14" t="s">
        <v>37</v>
      </c>
      <c r="AX278" s="14" t="s">
        <v>84</v>
      </c>
      <c r="AY278" s="222" t="s">
        <v>324</v>
      </c>
    </row>
    <row r="279" spans="1:65" s="2" customFormat="1" ht="14.45" customHeight="1">
      <c r="A279" s="36"/>
      <c r="B279" s="37"/>
      <c r="C279" s="182" t="s">
        <v>661</v>
      </c>
      <c r="D279" s="182" t="s">
        <v>326</v>
      </c>
      <c r="E279" s="183" t="s">
        <v>4035</v>
      </c>
      <c r="F279" s="184" t="s">
        <v>4036</v>
      </c>
      <c r="G279" s="185" t="s">
        <v>190</v>
      </c>
      <c r="H279" s="186">
        <v>147</v>
      </c>
      <c r="I279" s="187"/>
      <c r="J279" s="188">
        <f>ROUND(I279*H279,2)</f>
        <v>0</v>
      </c>
      <c r="K279" s="184" t="s">
        <v>19</v>
      </c>
      <c r="L279" s="41"/>
      <c r="M279" s="189" t="s">
        <v>19</v>
      </c>
      <c r="N279" s="190" t="s">
        <v>47</v>
      </c>
      <c r="O279" s="66"/>
      <c r="P279" s="191">
        <f>O279*H279</f>
        <v>0</v>
      </c>
      <c r="Q279" s="191">
        <v>3.4229999999999997E-2</v>
      </c>
      <c r="R279" s="191">
        <f>Q279*H279</f>
        <v>5.0318099999999992</v>
      </c>
      <c r="S279" s="191">
        <v>0</v>
      </c>
      <c r="T279" s="192">
        <f>S279*H279</f>
        <v>0</v>
      </c>
      <c r="U279" s="36"/>
      <c r="V279" s="36"/>
      <c r="W279" s="36"/>
      <c r="X279" s="36"/>
      <c r="Y279" s="36"/>
      <c r="Z279" s="36"/>
      <c r="AA279" s="36"/>
      <c r="AB279" s="36"/>
      <c r="AC279" s="36"/>
      <c r="AD279" s="36"/>
      <c r="AE279" s="36"/>
      <c r="AR279" s="193" t="s">
        <v>330</v>
      </c>
      <c r="AT279" s="193" t="s">
        <v>326</v>
      </c>
      <c r="AU279" s="193" t="s">
        <v>87</v>
      </c>
      <c r="AY279" s="19" t="s">
        <v>324</v>
      </c>
      <c r="BE279" s="194">
        <f>IF(N279="základní",J279,0)</f>
        <v>0</v>
      </c>
      <c r="BF279" s="194">
        <f>IF(N279="snížená",J279,0)</f>
        <v>0</v>
      </c>
      <c r="BG279" s="194">
        <f>IF(N279="zákl. přenesená",J279,0)</f>
        <v>0</v>
      </c>
      <c r="BH279" s="194">
        <f>IF(N279="sníž. přenesená",J279,0)</f>
        <v>0</v>
      </c>
      <c r="BI279" s="194">
        <f>IF(N279="nulová",J279,0)</f>
        <v>0</v>
      </c>
      <c r="BJ279" s="19" t="s">
        <v>84</v>
      </c>
      <c r="BK279" s="194">
        <f>ROUND(I279*H279,2)</f>
        <v>0</v>
      </c>
      <c r="BL279" s="19" t="s">
        <v>330</v>
      </c>
      <c r="BM279" s="193" t="s">
        <v>4037</v>
      </c>
    </row>
    <row r="280" spans="1:65" s="2" customFormat="1" ht="11.25">
      <c r="A280" s="36"/>
      <c r="B280" s="37"/>
      <c r="C280" s="38"/>
      <c r="D280" s="195" t="s">
        <v>332</v>
      </c>
      <c r="E280" s="38"/>
      <c r="F280" s="196" t="s">
        <v>4038</v>
      </c>
      <c r="G280" s="38"/>
      <c r="H280" s="38"/>
      <c r="I280" s="197"/>
      <c r="J280" s="38"/>
      <c r="K280" s="38"/>
      <c r="L280" s="41"/>
      <c r="M280" s="198"/>
      <c r="N280" s="199"/>
      <c r="O280" s="66"/>
      <c r="P280" s="66"/>
      <c r="Q280" s="66"/>
      <c r="R280" s="66"/>
      <c r="S280" s="66"/>
      <c r="T280" s="67"/>
      <c r="U280" s="36"/>
      <c r="V280" s="36"/>
      <c r="W280" s="36"/>
      <c r="X280" s="36"/>
      <c r="Y280" s="36"/>
      <c r="Z280" s="36"/>
      <c r="AA280" s="36"/>
      <c r="AB280" s="36"/>
      <c r="AC280" s="36"/>
      <c r="AD280" s="36"/>
      <c r="AE280" s="36"/>
      <c r="AT280" s="19" t="s">
        <v>332</v>
      </c>
      <c r="AU280" s="19" t="s">
        <v>87</v>
      </c>
    </row>
    <row r="281" spans="1:65" s="2" customFormat="1" ht="58.5">
      <c r="A281" s="36"/>
      <c r="B281" s="37"/>
      <c r="C281" s="38"/>
      <c r="D281" s="195" t="s">
        <v>334</v>
      </c>
      <c r="E281" s="38"/>
      <c r="F281" s="200" t="s">
        <v>4039</v>
      </c>
      <c r="G281" s="38"/>
      <c r="H281" s="38"/>
      <c r="I281" s="197"/>
      <c r="J281" s="38"/>
      <c r="K281" s="38"/>
      <c r="L281" s="41"/>
      <c r="M281" s="198"/>
      <c r="N281" s="199"/>
      <c r="O281" s="66"/>
      <c r="P281" s="66"/>
      <c r="Q281" s="66"/>
      <c r="R281" s="66"/>
      <c r="S281" s="66"/>
      <c r="T281" s="67"/>
      <c r="U281" s="36"/>
      <c r="V281" s="36"/>
      <c r="W281" s="36"/>
      <c r="X281" s="36"/>
      <c r="Y281" s="36"/>
      <c r="Z281" s="36"/>
      <c r="AA281" s="36"/>
      <c r="AB281" s="36"/>
      <c r="AC281" s="36"/>
      <c r="AD281" s="36"/>
      <c r="AE281" s="36"/>
      <c r="AT281" s="19" t="s">
        <v>334</v>
      </c>
      <c r="AU281" s="19" t="s">
        <v>87</v>
      </c>
    </row>
    <row r="282" spans="1:65" s="13" customFormat="1" ht="11.25">
      <c r="B282" s="201"/>
      <c r="C282" s="202"/>
      <c r="D282" s="195" t="s">
        <v>336</v>
      </c>
      <c r="E282" s="203" t="s">
        <v>3838</v>
      </c>
      <c r="F282" s="204" t="s">
        <v>4040</v>
      </c>
      <c r="G282" s="202"/>
      <c r="H282" s="205">
        <v>109</v>
      </c>
      <c r="I282" s="206"/>
      <c r="J282" s="202"/>
      <c r="K282" s="202"/>
      <c r="L282" s="207"/>
      <c r="M282" s="208"/>
      <c r="N282" s="209"/>
      <c r="O282" s="209"/>
      <c r="P282" s="209"/>
      <c r="Q282" s="209"/>
      <c r="R282" s="209"/>
      <c r="S282" s="209"/>
      <c r="T282" s="210"/>
      <c r="AT282" s="211" t="s">
        <v>336</v>
      </c>
      <c r="AU282" s="211" t="s">
        <v>87</v>
      </c>
      <c r="AV282" s="13" t="s">
        <v>87</v>
      </c>
      <c r="AW282" s="13" t="s">
        <v>37</v>
      </c>
      <c r="AX282" s="13" t="s">
        <v>76</v>
      </c>
      <c r="AY282" s="211" t="s">
        <v>324</v>
      </c>
    </row>
    <row r="283" spans="1:65" s="13" customFormat="1" ht="11.25">
      <c r="B283" s="201"/>
      <c r="C283" s="202"/>
      <c r="D283" s="195" t="s">
        <v>336</v>
      </c>
      <c r="E283" s="203" t="s">
        <v>3836</v>
      </c>
      <c r="F283" s="204" t="s">
        <v>4041</v>
      </c>
      <c r="G283" s="202"/>
      <c r="H283" s="205">
        <v>38</v>
      </c>
      <c r="I283" s="206"/>
      <c r="J283" s="202"/>
      <c r="K283" s="202"/>
      <c r="L283" s="207"/>
      <c r="M283" s="208"/>
      <c r="N283" s="209"/>
      <c r="O283" s="209"/>
      <c r="P283" s="209"/>
      <c r="Q283" s="209"/>
      <c r="R283" s="209"/>
      <c r="S283" s="209"/>
      <c r="T283" s="210"/>
      <c r="AT283" s="211" t="s">
        <v>336</v>
      </c>
      <c r="AU283" s="211" t="s">
        <v>87</v>
      </c>
      <c r="AV283" s="13" t="s">
        <v>87</v>
      </c>
      <c r="AW283" s="13" t="s">
        <v>37</v>
      </c>
      <c r="AX283" s="13" t="s">
        <v>76</v>
      </c>
      <c r="AY283" s="211" t="s">
        <v>324</v>
      </c>
    </row>
    <row r="284" spans="1:65" s="14" customFormat="1" ht="11.25">
      <c r="B284" s="212"/>
      <c r="C284" s="213"/>
      <c r="D284" s="195" t="s">
        <v>336</v>
      </c>
      <c r="E284" s="214" t="s">
        <v>19</v>
      </c>
      <c r="F284" s="215" t="s">
        <v>349</v>
      </c>
      <c r="G284" s="213"/>
      <c r="H284" s="216">
        <v>147</v>
      </c>
      <c r="I284" s="217"/>
      <c r="J284" s="213"/>
      <c r="K284" s="213"/>
      <c r="L284" s="218"/>
      <c r="M284" s="219"/>
      <c r="N284" s="220"/>
      <c r="O284" s="220"/>
      <c r="P284" s="220"/>
      <c r="Q284" s="220"/>
      <c r="R284" s="220"/>
      <c r="S284" s="220"/>
      <c r="T284" s="221"/>
      <c r="AT284" s="222" t="s">
        <v>336</v>
      </c>
      <c r="AU284" s="222" t="s">
        <v>87</v>
      </c>
      <c r="AV284" s="14" t="s">
        <v>330</v>
      </c>
      <c r="AW284" s="14" t="s">
        <v>37</v>
      </c>
      <c r="AX284" s="14" t="s">
        <v>84</v>
      </c>
      <c r="AY284" s="222" t="s">
        <v>324</v>
      </c>
    </row>
    <row r="285" spans="1:65" s="2" customFormat="1" ht="14.45" customHeight="1">
      <c r="A285" s="36"/>
      <c r="B285" s="37"/>
      <c r="C285" s="182" t="s">
        <v>670</v>
      </c>
      <c r="D285" s="182" t="s">
        <v>326</v>
      </c>
      <c r="E285" s="183" t="s">
        <v>625</v>
      </c>
      <c r="F285" s="184" t="s">
        <v>626</v>
      </c>
      <c r="G285" s="185" t="s">
        <v>186</v>
      </c>
      <c r="H285" s="186">
        <v>76</v>
      </c>
      <c r="I285" s="187"/>
      <c r="J285" s="188">
        <f>ROUND(I285*H285,2)</f>
        <v>0</v>
      </c>
      <c r="K285" s="184" t="s">
        <v>329</v>
      </c>
      <c r="L285" s="41"/>
      <c r="M285" s="189" t="s">
        <v>19</v>
      </c>
      <c r="N285" s="190" t="s">
        <v>47</v>
      </c>
      <c r="O285" s="66"/>
      <c r="P285" s="191">
        <f>O285*H285</f>
        <v>0</v>
      </c>
      <c r="Q285" s="191">
        <v>1.6800000000000001E-3</v>
      </c>
      <c r="R285" s="191">
        <f>Q285*H285</f>
        <v>0.12768000000000002</v>
      </c>
      <c r="S285" s="191">
        <v>0</v>
      </c>
      <c r="T285" s="192">
        <f>S285*H285</f>
        <v>0</v>
      </c>
      <c r="U285" s="36"/>
      <c r="V285" s="36"/>
      <c r="W285" s="36"/>
      <c r="X285" s="36"/>
      <c r="Y285" s="36"/>
      <c r="Z285" s="36"/>
      <c r="AA285" s="36"/>
      <c r="AB285" s="36"/>
      <c r="AC285" s="36"/>
      <c r="AD285" s="36"/>
      <c r="AE285" s="36"/>
      <c r="AR285" s="193" t="s">
        <v>330</v>
      </c>
      <c r="AT285" s="193" t="s">
        <v>326</v>
      </c>
      <c r="AU285" s="193" t="s">
        <v>87</v>
      </c>
      <c r="AY285" s="19" t="s">
        <v>324</v>
      </c>
      <c r="BE285" s="194">
        <f>IF(N285="základní",J285,0)</f>
        <v>0</v>
      </c>
      <c r="BF285" s="194">
        <f>IF(N285="snížená",J285,0)</f>
        <v>0</v>
      </c>
      <c r="BG285" s="194">
        <f>IF(N285="zákl. přenesená",J285,0)</f>
        <v>0</v>
      </c>
      <c r="BH285" s="194">
        <f>IF(N285="sníž. přenesená",J285,0)</f>
        <v>0</v>
      </c>
      <c r="BI285" s="194">
        <f>IF(N285="nulová",J285,0)</f>
        <v>0</v>
      </c>
      <c r="BJ285" s="19" t="s">
        <v>84</v>
      </c>
      <c r="BK285" s="194">
        <f>ROUND(I285*H285,2)</f>
        <v>0</v>
      </c>
      <c r="BL285" s="19" t="s">
        <v>330</v>
      </c>
      <c r="BM285" s="193" t="s">
        <v>4042</v>
      </c>
    </row>
    <row r="286" spans="1:65" s="2" customFormat="1" ht="11.25">
      <c r="A286" s="36"/>
      <c r="B286" s="37"/>
      <c r="C286" s="38"/>
      <c r="D286" s="195" t="s">
        <v>332</v>
      </c>
      <c r="E286" s="38"/>
      <c r="F286" s="196" t="s">
        <v>628</v>
      </c>
      <c r="G286" s="38"/>
      <c r="H286" s="38"/>
      <c r="I286" s="197"/>
      <c r="J286" s="38"/>
      <c r="K286" s="38"/>
      <c r="L286" s="41"/>
      <c r="M286" s="198"/>
      <c r="N286" s="199"/>
      <c r="O286" s="66"/>
      <c r="P286" s="66"/>
      <c r="Q286" s="66"/>
      <c r="R286" s="66"/>
      <c r="S286" s="66"/>
      <c r="T286" s="67"/>
      <c r="U286" s="36"/>
      <c r="V286" s="36"/>
      <c r="W286" s="36"/>
      <c r="X286" s="36"/>
      <c r="Y286" s="36"/>
      <c r="Z286" s="36"/>
      <c r="AA286" s="36"/>
      <c r="AB286" s="36"/>
      <c r="AC286" s="36"/>
      <c r="AD286" s="36"/>
      <c r="AE286" s="36"/>
      <c r="AT286" s="19" t="s">
        <v>332</v>
      </c>
      <c r="AU286" s="19" t="s">
        <v>87</v>
      </c>
    </row>
    <row r="287" spans="1:65" s="2" customFormat="1" ht="175.5">
      <c r="A287" s="36"/>
      <c r="B287" s="37"/>
      <c r="C287" s="38"/>
      <c r="D287" s="195" t="s">
        <v>334</v>
      </c>
      <c r="E287" s="38"/>
      <c r="F287" s="200" t="s">
        <v>629</v>
      </c>
      <c r="G287" s="38"/>
      <c r="H287" s="38"/>
      <c r="I287" s="197"/>
      <c r="J287" s="38"/>
      <c r="K287" s="38"/>
      <c r="L287" s="41"/>
      <c r="M287" s="198"/>
      <c r="N287" s="199"/>
      <c r="O287" s="66"/>
      <c r="P287" s="66"/>
      <c r="Q287" s="66"/>
      <c r="R287" s="66"/>
      <c r="S287" s="66"/>
      <c r="T287" s="67"/>
      <c r="U287" s="36"/>
      <c r="V287" s="36"/>
      <c r="W287" s="36"/>
      <c r="X287" s="36"/>
      <c r="Y287" s="36"/>
      <c r="Z287" s="36"/>
      <c r="AA287" s="36"/>
      <c r="AB287" s="36"/>
      <c r="AC287" s="36"/>
      <c r="AD287" s="36"/>
      <c r="AE287" s="36"/>
      <c r="AT287" s="19" t="s">
        <v>334</v>
      </c>
      <c r="AU287" s="19" t="s">
        <v>87</v>
      </c>
    </row>
    <row r="288" spans="1:65" s="15" customFormat="1" ht="11.25">
      <c r="B288" s="223"/>
      <c r="C288" s="224"/>
      <c r="D288" s="195" t="s">
        <v>336</v>
      </c>
      <c r="E288" s="225" t="s">
        <v>19</v>
      </c>
      <c r="F288" s="226" t="s">
        <v>3994</v>
      </c>
      <c r="G288" s="224"/>
      <c r="H288" s="225" t="s">
        <v>19</v>
      </c>
      <c r="I288" s="227"/>
      <c r="J288" s="224"/>
      <c r="K288" s="224"/>
      <c r="L288" s="228"/>
      <c r="M288" s="229"/>
      <c r="N288" s="230"/>
      <c r="O288" s="230"/>
      <c r="P288" s="230"/>
      <c r="Q288" s="230"/>
      <c r="R288" s="230"/>
      <c r="S288" s="230"/>
      <c r="T288" s="231"/>
      <c r="AT288" s="232" t="s">
        <v>336</v>
      </c>
      <c r="AU288" s="232" t="s">
        <v>87</v>
      </c>
      <c r="AV288" s="15" t="s">
        <v>84</v>
      </c>
      <c r="AW288" s="15" t="s">
        <v>37</v>
      </c>
      <c r="AX288" s="15" t="s">
        <v>76</v>
      </c>
      <c r="AY288" s="232" t="s">
        <v>324</v>
      </c>
    </row>
    <row r="289" spans="1:65" s="13" customFormat="1" ht="11.25">
      <c r="B289" s="201"/>
      <c r="C289" s="202"/>
      <c r="D289" s="195" t="s">
        <v>336</v>
      </c>
      <c r="E289" s="203" t="s">
        <v>19</v>
      </c>
      <c r="F289" s="204" t="s">
        <v>4043</v>
      </c>
      <c r="G289" s="202"/>
      <c r="H289" s="205">
        <v>28</v>
      </c>
      <c r="I289" s="206"/>
      <c r="J289" s="202"/>
      <c r="K289" s="202"/>
      <c r="L289" s="207"/>
      <c r="M289" s="208"/>
      <c r="N289" s="209"/>
      <c r="O289" s="209"/>
      <c r="P289" s="209"/>
      <c r="Q289" s="209"/>
      <c r="R289" s="209"/>
      <c r="S289" s="209"/>
      <c r="T289" s="210"/>
      <c r="AT289" s="211" t="s">
        <v>336</v>
      </c>
      <c r="AU289" s="211" t="s">
        <v>87</v>
      </c>
      <c r="AV289" s="13" t="s">
        <v>87</v>
      </c>
      <c r="AW289" s="13" t="s">
        <v>37</v>
      </c>
      <c r="AX289" s="13" t="s">
        <v>76</v>
      </c>
      <c r="AY289" s="211" t="s">
        <v>324</v>
      </c>
    </row>
    <row r="290" spans="1:65" s="13" customFormat="1" ht="11.25">
      <c r="B290" s="201"/>
      <c r="C290" s="202"/>
      <c r="D290" s="195" t="s">
        <v>336</v>
      </c>
      <c r="E290" s="203" t="s">
        <v>19</v>
      </c>
      <c r="F290" s="204" t="s">
        <v>4044</v>
      </c>
      <c r="G290" s="202"/>
      <c r="H290" s="205">
        <v>34</v>
      </c>
      <c r="I290" s="206"/>
      <c r="J290" s="202"/>
      <c r="K290" s="202"/>
      <c r="L290" s="207"/>
      <c r="M290" s="208"/>
      <c r="N290" s="209"/>
      <c r="O290" s="209"/>
      <c r="P290" s="209"/>
      <c r="Q290" s="209"/>
      <c r="R290" s="209"/>
      <c r="S290" s="209"/>
      <c r="T290" s="210"/>
      <c r="AT290" s="211" t="s">
        <v>336</v>
      </c>
      <c r="AU290" s="211" t="s">
        <v>87</v>
      </c>
      <c r="AV290" s="13" t="s">
        <v>87</v>
      </c>
      <c r="AW290" s="13" t="s">
        <v>37</v>
      </c>
      <c r="AX290" s="13" t="s">
        <v>76</v>
      </c>
      <c r="AY290" s="211" t="s">
        <v>324</v>
      </c>
    </row>
    <row r="291" spans="1:65" s="13" customFormat="1" ht="11.25">
      <c r="B291" s="201"/>
      <c r="C291" s="202"/>
      <c r="D291" s="195" t="s">
        <v>336</v>
      </c>
      <c r="E291" s="203" t="s">
        <v>19</v>
      </c>
      <c r="F291" s="204" t="s">
        <v>4045</v>
      </c>
      <c r="G291" s="202"/>
      <c r="H291" s="205">
        <v>14</v>
      </c>
      <c r="I291" s="206"/>
      <c r="J291" s="202"/>
      <c r="K291" s="202"/>
      <c r="L291" s="207"/>
      <c r="M291" s="208"/>
      <c r="N291" s="209"/>
      <c r="O291" s="209"/>
      <c r="P291" s="209"/>
      <c r="Q291" s="209"/>
      <c r="R291" s="209"/>
      <c r="S291" s="209"/>
      <c r="T291" s="210"/>
      <c r="AT291" s="211" t="s">
        <v>336</v>
      </c>
      <c r="AU291" s="211" t="s">
        <v>87</v>
      </c>
      <c r="AV291" s="13" t="s">
        <v>87</v>
      </c>
      <c r="AW291" s="13" t="s">
        <v>37</v>
      </c>
      <c r="AX291" s="13" t="s">
        <v>76</v>
      </c>
      <c r="AY291" s="211" t="s">
        <v>324</v>
      </c>
    </row>
    <row r="292" spans="1:65" s="14" customFormat="1" ht="11.25">
      <c r="B292" s="212"/>
      <c r="C292" s="213"/>
      <c r="D292" s="195" t="s">
        <v>336</v>
      </c>
      <c r="E292" s="214" t="s">
        <v>184</v>
      </c>
      <c r="F292" s="215" t="s">
        <v>349</v>
      </c>
      <c r="G292" s="213"/>
      <c r="H292" s="216">
        <v>76</v>
      </c>
      <c r="I292" s="217"/>
      <c r="J292" s="213"/>
      <c r="K292" s="213"/>
      <c r="L292" s="218"/>
      <c r="M292" s="219"/>
      <c r="N292" s="220"/>
      <c r="O292" s="220"/>
      <c r="P292" s="220"/>
      <c r="Q292" s="220"/>
      <c r="R292" s="220"/>
      <c r="S292" s="220"/>
      <c r="T292" s="221"/>
      <c r="AT292" s="222" t="s">
        <v>336</v>
      </c>
      <c r="AU292" s="222" t="s">
        <v>87</v>
      </c>
      <c r="AV292" s="14" t="s">
        <v>330</v>
      </c>
      <c r="AW292" s="14" t="s">
        <v>37</v>
      </c>
      <c r="AX292" s="14" t="s">
        <v>84</v>
      </c>
      <c r="AY292" s="222" t="s">
        <v>324</v>
      </c>
    </row>
    <row r="293" spans="1:65" s="2" customFormat="1" ht="14.45" customHeight="1">
      <c r="A293" s="36"/>
      <c r="B293" s="37"/>
      <c r="C293" s="244" t="s">
        <v>677</v>
      </c>
      <c r="D293" s="244" t="s">
        <v>588</v>
      </c>
      <c r="E293" s="245" t="s">
        <v>632</v>
      </c>
      <c r="F293" s="246" t="s">
        <v>633</v>
      </c>
      <c r="G293" s="247" t="s">
        <v>186</v>
      </c>
      <c r="H293" s="248">
        <v>76</v>
      </c>
      <c r="I293" s="249"/>
      <c r="J293" s="250">
        <f>ROUND(I293*H293,2)</f>
        <v>0</v>
      </c>
      <c r="K293" s="246" t="s">
        <v>19</v>
      </c>
      <c r="L293" s="251"/>
      <c r="M293" s="252" t="s">
        <v>19</v>
      </c>
      <c r="N293" s="253" t="s">
        <v>47</v>
      </c>
      <c r="O293" s="66"/>
      <c r="P293" s="191">
        <f>O293*H293</f>
        <v>0</v>
      </c>
      <c r="Q293" s="191">
        <v>0</v>
      </c>
      <c r="R293" s="191">
        <f>Q293*H293</f>
        <v>0</v>
      </c>
      <c r="S293" s="191">
        <v>0</v>
      </c>
      <c r="T293" s="192">
        <f>S293*H293</f>
        <v>0</v>
      </c>
      <c r="U293" s="36"/>
      <c r="V293" s="36"/>
      <c r="W293" s="36"/>
      <c r="X293" s="36"/>
      <c r="Y293" s="36"/>
      <c r="Z293" s="36"/>
      <c r="AA293" s="36"/>
      <c r="AB293" s="36"/>
      <c r="AC293" s="36"/>
      <c r="AD293" s="36"/>
      <c r="AE293" s="36"/>
      <c r="AR293" s="193" t="s">
        <v>378</v>
      </c>
      <c r="AT293" s="193" t="s">
        <v>588</v>
      </c>
      <c r="AU293" s="193" t="s">
        <v>87</v>
      </c>
      <c r="AY293" s="19" t="s">
        <v>324</v>
      </c>
      <c r="BE293" s="194">
        <f>IF(N293="základní",J293,0)</f>
        <v>0</v>
      </c>
      <c r="BF293" s="194">
        <f>IF(N293="snížená",J293,0)</f>
        <v>0</v>
      </c>
      <c r="BG293" s="194">
        <f>IF(N293="zákl. přenesená",J293,0)</f>
        <v>0</v>
      </c>
      <c r="BH293" s="194">
        <f>IF(N293="sníž. přenesená",J293,0)</f>
        <v>0</v>
      </c>
      <c r="BI293" s="194">
        <f>IF(N293="nulová",J293,0)</f>
        <v>0</v>
      </c>
      <c r="BJ293" s="19" t="s">
        <v>84</v>
      </c>
      <c r="BK293" s="194">
        <f>ROUND(I293*H293,2)</f>
        <v>0</v>
      </c>
      <c r="BL293" s="19" t="s">
        <v>330</v>
      </c>
      <c r="BM293" s="193" t="s">
        <v>4046</v>
      </c>
    </row>
    <row r="294" spans="1:65" s="2" customFormat="1" ht="11.25">
      <c r="A294" s="36"/>
      <c r="B294" s="37"/>
      <c r="C294" s="38"/>
      <c r="D294" s="195" t="s">
        <v>332</v>
      </c>
      <c r="E294" s="38"/>
      <c r="F294" s="196" t="s">
        <v>633</v>
      </c>
      <c r="G294" s="38"/>
      <c r="H294" s="38"/>
      <c r="I294" s="197"/>
      <c r="J294" s="38"/>
      <c r="K294" s="38"/>
      <c r="L294" s="41"/>
      <c r="M294" s="198"/>
      <c r="N294" s="199"/>
      <c r="O294" s="66"/>
      <c r="P294" s="66"/>
      <c r="Q294" s="66"/>
      <c r="R294" s="66"/>
      <c r="S294" s="66"/>
      <c r="T294" s="67"/>
      <c r="U294" s="36"/>
      <c r="V294" s="36"/>
      <c r="W294" s="36"/>
      <c r="X294" s="36"/>
      <c r="Y294" s="36"/>
      <c r="Z294" s="36"/>
      <c r="AA294" s="36"/>
      <c r="AB294" s="36"/>
      <c r="AC294" s="36"/>
      <c r="AD294" s="36"/>
      <c r="AE294" s="36"/>
      <c r="AT294" s="19" t="s">
        <v>332</v>
      </c>
      <c r="AU294" s="19" t="s">
        <v>87</v>
      </c>
    </row>
    <row r="295" spans="1:65" s="13" customFormat="1" ht="11.25">
      <c r="B295" s="201"/>
      <c r="C295" s="202"/>
      <c r="D295" s="195" t="s">
        <v>336</v>
      </c>
      <c r="E295" s="203" t="s">
        <v>19</v>
      </c>
      <c r="F295" s="204" t="s">
        <v>184</v>
      </c>
      <c r="G295" s="202"/>
      <c r="H295" s="205">
        <v>76</v>
      </c>
      <c r="I295" s="206"/>
      <c r="J295" s="202"/>
      <c r="K295" s="202"/>
      <c r="L295" s="207"/>
      <c r="M295" s="208"/>
      <c r="N295" s="209"/>
      <c r="O295" s="209"/>
      <c r="P295" s="209"/>
      <c r="Q295" s="209"/>
      <c r="R295" s="209"/>
      <c r="S295" s="209"/>
      <c r="T295" s="210"/>
      <c r="AT295" s="211" t="s">
        <v>336</v>
      </c>
      <c r="AU295" s="211" t="s">
        <v>87</v>
      </c>
      <c r="AV295" s="13" t="s">
        <v>87</v>
      </c>
      <c r="AW295" s="13" t="s">
        <v>37</v>
      </c>
      <c r="AX295" s="13" t="s">
        <v>84</v>
      </c>
      <c r="AY295" s="211" t="s">
        <v>324</v>
      </c>
    </row>
    <row r="296" spans="1:65" s="2" customFormat="1" ht="14.45" customHeight="1">
      <c r="A296" s="36"/>
      <c r="B296" s="37"/>
      <c r="C296" s="182" t="s">
        <v>683</v>
      </c>
      <c r="D296" s="182" t="s">
        <v>326</v>
      </c>
      <c r="E296" s="183" t="s">
        <v>636</v>
      </c>
      <c r="F296" s="184" t="s">
        <v>637</v>
      </c>
      <c r="G296" s="185" t="s">
        <v>186</v>
      </c>
      <c r="H296" s="186">
        <v>161</v>
      </c>
      <c r="I296" s="187"/>
      <c r="J296" s="188">
        <f>ROUND(I296*H296,2)</f>
        <v>0</v>
      </c>
      <c r="K296" s="184" t="s">
        <v>329</v>
      </c>
      <c r="L296" s="41"/>
      <c r="M296" s="189" t="s">
        <v>19</v>
      </c>
      <c r="N296" s="190" t="s">
        <v>47</v>
      </c>
      <c r="O296" s="66"/>
      <c r="P296" s="191">
        <f>O296*H296</f>
        <v>0</v>
      </c>
      <c r="Q296" s="191">
        <v>2.5200000000000001E-3</v>
      </c>
      <c r="R296" s="191">
        <f>Q296*H296</f>
        <v>0.40572000000000003</v>
      </c>
      <c r="S296" s="191">
        <v>0</v>
      </c>
      <c r="T296" s="192">
        <f>S296*H296</f>
        <v>0</v>
      </c>
      <c r="U296" s="36"/>
      <c r="V296" s="36"/>
      <c r="W296" s="36"/>
      <c r="X296" s="36"/>
      <c r="Y296" s="36"/>
      <c r="Z296" s="36"/>
      <c r="AA296" s="36"/>
      <c r="AB296" s="36"/>
      <c r="AC296" s="36"/>
      <c r="AD296" s="36"/>
      <c r="AE296" s="36"/>
      <c r="AR296" s="193" t="s">
        <v>330</v>
      </c>
      <c r="AT296" s="193" t="s">
        <v>326</v>
      </c>
      <c r="AU296" s="193" t="s">
        <v>87</v>
      </c>
      <c r="AY296" s="19" t="s">
        <v>324</v>
      </c>
      <c r="BE296" s="194">
        <f>IF(N296="základní",J296,0)</f>
        <v>0</v>
      </c>
      <c r="BF296" s="194">
        <f>IF(N296="snížená",J296,0)</f>
        <v>0</v>
      </c>
      <c r="BG296" s="194">
        <f>IF(N296="zákl. přenesená",J296,0)</f>
        <v>0</v>
      </c>
      <c r="BH296" s="194">
        <f>IF(N296="sníž. přenesená",J296,0)</f>
        <v>0</v>
      </c>
      <c r="BI296" s="194">
        <f>IF(N296="nulová",J296,0)</f>
        <v>0</v>
      </c>
      <c r="BJ296" s="19" t="s">
        <v>84</v>
      </c>
      <c r="BK296" s="194">
        <f>ROUND(I296*H296,2)</f>
        <v>0</v>
      </c>
      <c r="BL296" s="19" t="s">
        <v>330</v>
      </c>
      <c r="BM296" s="193" t="s">
        <v>4047</v>
      </c>
    </row>
    <row r="297" spans="1:65" s="2" customFormat="1" ht="11.25">
      <c r="A297" s="36"/>
      <c r="B297" s="37"/>
      <c r="C297" s="38"/>
      <c r="D297" s="195" t="s">
        <v>332</v>
      </c>
      <c r="E297" s="38"/>
      <c r="F297" s="196" t="s">
        <v>639</v>
      </c>
      <c r="G297" s="38"/>
      <c r="H297" s="38"/>
      <c r="I297" s="197"/>
      <c r="J297" s="38"/>
      <c r="K297" s="38"/>
      <c r="L297" s="41"/>
      <c r="M297" s="198"/>
      <c r="N297" s="199"/>
      <c r="O297" s="66"/>
      <c r="P297" s="66"/>
      <c r="Q297" s="66"/>
      <c r="R297" s="66"/>
      <c r="S297" s="66"/>
      <c r="T297" s="67"/>
      <c r="U297" s="36"/>
      <c r="V297" s="36"/>
      <c r="W297" s="36"/>
      <c r="X297" s="36"/>
      <c r="Y297" s="36"/>
      <c r="Z297" s="36"/>
      <c r="AA297" s="36"/>
      <c r="AB297" s="36"/>
      <c r="AC297" s="36"/>
      <c r="AD297" s="36"/>
      <c r="AE297" s="36"/>
      <c r="AT297" s="19" t="s">
        <v>332</v>
      </c>
      <c r="AU297" s="19" t="s">
        <v>87</v>
      </c>
    </row>
    <row r="298" spans="1:65" s="2" customFormat="1" ht="175.5">
      <c r="A298" s="36"/>
      <c r="B298" s="37"/>
      <c r="C298" s="38"/>
      <c r="D298" s="195" t="s">
        <v>334</v>
      </c>
      <c r="E298" s="38"/>
      <c r="F298" s="200" t="s">
        <v>629</v>
      </c>
      <c r="G298" s="38"/>
      <c r="H298" s="38"/>
      <c r="I298" s="197"/>
      <c r="J298" s="38"/>
      <c r="K298" s="38"/>
      <c r="L298" s="41"/>
      <c r="M298" s="198"/>
      <c r="N298" s="199"/>
      <c r="O298" s="66"/>
      <c r="P298" s="66"/>
      <c r="Q298" s="66"/>
      <c r="R298" s="66"/>
      <c r="S298" s="66"/>
      <c r="T298" s="67"/>
      <c r="U298" s="36"/>
      <c r="V298" s="36"/>
      <c r="W298" s="36"/>
      <c r="X298" s="36"/>
      <c r="Y298" s="36"/>
      <c r="Z298" s="36"/>
      <c r="AA298" s="36"/>
      <c r="AB298" s="36"/>
      <c r="AC298" s="36"/>
      <c r="AD298" s="36"/>
      <c r="AE298" s="36"/>
      <c r="AT298" s="19" t="s">
        <v>334</v>
      </c>
      <c r="AU298" s="19" t="s">
        <v>87</v>
      </c>
    </row>
    <row r="299" spans="1:65" s="15" customFormat="1" ht="11.25">
      <c r="B299" s="223"/>
      <c r="C299" s="224"/>
      <c r="D299" s="195" t="s">
        <v>336</v>
      </c>
      <c r="E299" s="225" t="s">
        <v>19</v>
      </c>
      <c r="F299" s="226" t="s">
        <v>4048</v>
      </c>
      <c r="G299" s="224"/>
      <c r="H299" s="225" t="s">
        <v>19</v>
      </c>
      <c r="I299" s="227"/>
      <c r="J299" s="224"/>
      <c r="K299" s="224"/>
      <c r="L299" s="228"/>
      <c r="M299" s="229"/>
      <c r="N299" s="230"/>
      <c r="O299" s="230"/>
      <c r="P299" s="230"/>
      <c r="Q299" s="230"/>
      <c r="R299" s="230"/>
      <c r="S299" s="230"/>
      <c r="T299" s="231"/>
      <c r="AT299" s="232" t="s">
        <v>336</v>
      </c>
      <c r="AU299" s="232" t="s">
        <v>87</v>
      </c>
      <c r="AV299" s="15" t="s">
        <v>84</v>
      </c>
      <c r="AW299" s="15" t="s">
        <v>37</v>
      </c>
      <c r="AX299" s="15" t="s">
        <v>76</v>
      </c>
      <c r="AY299" s="232" t="s">
        <v>324</v>
      </c>
    </row>
    <row r="300" spans="1:65" s="13" customFormat="1" ht="11.25">
      <c r="B300" s="201"/>
      <c r="C300" s="202"/>
      <c r="D300" s="195" t="s">
        <v>336</v>
      </c>
      <c r="E300" s="203" t="s">
        <v>19</v>
      </c>
      <c r="F300" s="204" t="s">
        <v>4049</v>
      </c>
      <c r="G300" s="202"/>
      <c r="H300" s="205">
        <v>48</v>
      </c>
      <c r="I300" s="206"/>
      <c r="J300" s="202"/>
      <c r="K300" s="202"/>
      <c r="L300" s="207"/>
      <c r="M300" s="208"/>
      <c r="N300" s="209"/>
      <c r="O300" s="209"/>
      <c r="P300" s="209"/>
      <c r="Q300" s="209"/>
      <c r="R300" s="209"/>
      <c r="S300" s="209"/>
      <c r="T300" s="210"/>
      <c r="AT300" s="211" t="s">
        <v>336</v>
      </c>
      <c r="AU300" s="211" t="s">
        <v>87</v>
      </c>
      <c r="AV300" s="13" t="s">
        <v>87</v>
      </c>
      <c r="AW300" s="13" t="s">
        <v>37</v>
      </c>
      <c r="AX300" s="13" t="s">
        <v>76</v>
      </c>
      <c r="AY300" s="211" t="s">
        <v>324</v>
      </c>
    </row>
    <row r="301" spans="1:65" s="13" customFormat="1" ht="11.25">
      <c r="B301" s="201"/>
      <c r="C301" s="202"/>
      <c r="D301" s="195" t="s">
        <v>336</v>
      </c>
      <c r="E301" s="203" t="s">
        <v>19</v>
      </c>
      <c r="F301" s="204" t="s">
        <v>4050</v>
      </c>
      <c r="G301" s="202"/>
      <c r="H301" s="205">
        <v>36</v>
      </c>
      <c r="I301" s="206"/>
      <c r="J301" s="202"/>
      <c r="K301" s="202"/>
      <c r="L301" s="207"/>
      <c r="M301" s="208"/>
      <c r="N301" s="209"/>
      <c r="O301" s="209"/>
      <c r="P301" s="209"/>
      <c r="Q301" s="209"/>
      <c r="R301" s="209"/>
      <c r="S301" s="209"/>
      <c r="T301" s="210"/>
      <c r="AT301" s="211" t="s">
        <v>336</v>
      </c>
      <c r="AU301" s="211" t="s">
        <v>87</v>
      </c>
      <c r="AV301" s="13" t="s">
        <v>87</v>
      </c>
      <c r="AW301" s="13" t="s">
        <v>37</v>
      </c>
      <c r="AX301" s="13" t="s">
        <v>76</v>
      </c>
      <c r="AY301" s="211" t="s">
        <v>324</v>
      </c>
    </row>
    <row r="302" spans="1:65" s="13" customFormat="1" ht="11.25">
      <c r="B302" s="201"/>
      <c r="C302" s="202"/>
      <c r="D302" s="195" t="s">
        <v>336</v>
      </c>
      <c r="E302" s="203" t="s">
        <v>19</v>
      </c>
      <c r="F302" s="204" t="s">
        <v>4051</v>
      </c>
      <c r="G302" s="202"/>
      <c r="H302" s="205">
        <v>77</v>
      </c>
      <c r="I302" s="206"/>
      <c r="J302" s="202"/>
      <c r="K302" s="202"/>
      <c r="L302" s="207"/>
      <c r="M302" s="208"/>
      <c r="N302" s="209"/>
      <c r="O302" s="209"/>
      <c r="P302" s="209"/>
      <c r="Q302" s="209"/>
      <c r="R302" s="209"/>
      <c r="S302" s="209"/>
      <c r="T302" s="210"/>
      <c r="AT302" s="211" t="s">
        <v>336</v>
      </c>
      <c r="AU302" s="211" t="s">
        <v>87</v>
      </c>
      <c r="AV302" s="13" t="s">
        <v>87</v>
      </c>
      <c r="AW302" s="13" t="s">
        <v>37</v>
      </c>
      <c r="AX302" s="13" t="s">
        <v>76</v>
      </c>
      <c r="AY302" s="211" t="s">
        <v>324</v>
      </c>
    </row>
    <row r="303" spans="1:65" s="14" customFormat="1" ht="11.25">
      <c r="B303" s="212"/>
      <c r="C303" s="213"/>
      <c r="D303" s="195" t="s">
        <v>336</v>
      </c>
      <c r="E303" s="214" t="s">
        <v>191</v>
      </c>
      <c r="F303" s="215" t="s">
        <v>349</v>
      </c>
      <c r="G303" s="213"/>
      <c r="H303" s="216">
        <v>161</v>
      </c>
      <c r="I303" s="217"/>
      <c r="J303" s="213"/>
      <c r="K303" s="213"/>
      <c r="L303" s="218"/>
      <c r="M303" s="219"/>
      <c r="N303" s="220"/>
      <c r="O303" s="220"/>
      <c r="P303" s="220"/>
      <c r="Q303" s="220"/>
      <c r="R303" s="220"/>
      <c r="S303" s="220"/>
      <c r="T303" s="221"/>
      <c r="AT303" s="222" t="s">
        <v>336</v>
      </c>
      <c r="AU303" s="222" t="s">
        <v>87</v>
      </c>
      <c r="AV303" s="14" t="s">
        <v>330</v>
      </c>
      <c r="AW303" s="14" t="s">
        <v>37</v>
      </c>
      <c r="AX303" s="14" t="s">
        <v>84</v>
      </c>
      <c r="AY303" s="222" t="s">
        <v>324</v>
      </c>
    </row>
    <row r="304" spans="1:65" s="2" customFormat="1" ht="14.45" customHeight="1">
      <c r="A304" s="36"/>
      <c r="B304" s="37"/>
      <c r="C304" s="244" t="s">
        <v>211</v>
      </c>
      <c r="D304" s="244" t="s">
        <v>588</v>
      </c>
      <c r="E304" s="245" t="s">
        <v>643</v>
      </c>
      <c r="F304" s="246" t="s">
        <v>644</v>
      </c>
      <c r="G304" s="247" t="s">
        <v>186</v>
      </c>
      <c r="H304" s="248">
        <v>161</v>
      </c>
      <c r="I304" s="249"/>
      <c r="J304" s="250">
        <f>ROUND(I304*H304,2)</f>
        <v>0</v>
      </c>
      <c r="K304" s="246" t="s">
        <v>19</v>
      </c>
      <c r="L304" s="251"/>
      <c r="M304" s="252" t="s">
        <v>19</v>
      </c>
      <c r="N304" s="253" t="s">
        <v>47</v>
      </c>
      <c r="O304" s="66"/>
      <c r="P304" s="191">
        <f>O304*H304</f>
        <v>0</v>
      </c>
      <c r="Q304" s="191">
        <v>0</v>
      </c>
      <c r="R304" s="191">
        <f>Q304*H304</f>
        <v>0</v>
      </c>
      <c r="S304" s="191">
        <v>0</v>
      </c>
      <c r="T304" s="192">
        <f>S304*H304</f>
        <v>0</v>
      </c>
      <c r="U304" s="36"/>
      <c r="V304" s="36"/>
      <c r="W304" s="36"/>
      <c r="X304" s="36"/>
      <c r="Y304" s="36"/>
      <c r="Z304" s="36"/>
      <c r="AA304" s="36"/>
      <c r="AB304" s="36"/>
      <c r="AC304" s="36"/>
      <c r="AD304" s="36"/>
      <c r="AE304" s="36"/>
      <c r="AR304" s="193" t="s">
        <v>378</v>
      </c>
      <c r="AT304" s="193" t="s">
        <v>588</v>
      </c>
      <c r="AU304" s="193" t="s">
        <v>87</v>
      </c>
      <c r="AY304" s="19" t="s">
        <v>324</v>
      </c>
      <c r="BE304" s="194">
        <f>IF(N304="základní",J304,0)</f>
        <v>0</v>
      </c>
      <c r="BF304" s="194">
        <f>IF(N304="snížená",J304,0)</f>
        <v>0</v>
      </c>
      <c r="BG304" s="194">
        <f>IF(N304="zákl. přenesená",J304,0)</f>
        <v>0</v>
      </c>
      <c r="BH304" s="194">
        <f>IF(N304="sníž. přenesená",J304,0)</f>
        <v>0</v>
      </c>
      <c r="BI304" s="194">
        <f>IF(N304="nulová",J304,0)</f>
        <v>0</v>
      </c>
      <c r="BJ304" s="19" t="s">
        <v>84</v>
      </c>
      <c r="BK304" s="194">
        <f>ROUND(I304*H304,2)</f>
        <v>0</v>
      </c>
      <c r="BL304" s="19" t="s">
        <v>330</v>
      </c>
      <c r="BM304" s="193" t="s">
        <v>4052</v>
      </c>
    </row>
    <row r="305" spans="1:65" s="2" customFormat="1" ht="11.25">
      <c r="A305" s="36"/>
      <c r="B305" s="37"/>
      <c r="C305" s="38"/>
      <c r="D305" s="195" t="s">
        <v>332</v>
      </c>
      <c r="E305" s="38"/>
      <c r="F305" s="196" t="s">
        <v>644</v>
      </c>
      <c r="G305" s="38"/>
      <c r="H305" s="38"/>
      <c r="I305" s="197"/>
      <c r="J305" s="38"/>
      <c r="K305" s="38"/>
      <c r="L305" s="41"/>
      <c r="M305" s="198"/>
      <c r="N305" s="199"/>
      <c r="O305" s="66"/>
      <c r="P305" s="66"/>
      <c r="Q305" s="66"/>
      <c r="R305" s="66"/>
      <c r="S305" s="66"/>
      <c r="T305" s="67"/>
      <c r="U305" s="36"/>
      <c r="V305" s="36"/>
      <c r="W305" s="36"/>
      <c r="X305" s="36"/>
      <c r="Y305" s="36"/>
      <c r="Z305" s="36"/>
      <c r="AA305" s="36"/>
      <c r="AB305" s="36"/>
      <c r="AC305" s="36"/>
      <c r="AD305" s="36"/>
      <c r="AE305" s="36"/>
      <c r="AT305" s="19" t="s">
        <v>332</v>
      </c>
      <c r="AU305" s="19" t="s">
        <v>87</v>
      </c>
    </row>
    <row r="306" spans="1:65" s="13" customFormat="1" ht="11.25">
      <c r="B306" s="201"/>
      <c r="C306" s="202"/>
      <c r="D306" s="195" t="s">
        <v>336</v>
      </c>
      <c r="E306" s="203" t="s">
        <v>19</v>
      </c>
      <c r="F306" s="204" t="s">
        <v>191</v>
      </c>
      <c r="G306" s="202"/>
      <c r="H306" s="205">
        <v>161</v>
      </c>
      <c r="I306" s="206"/>
      <c r="J306" s="202"/>
      <c r="K306" s="202"/>
      <c r="L306" s="207"/>
      <c r="M306" s="208"/>
      <c r="N306" s="209"/>
      <c r="O306" s="209"/>
      <c r="P306" s="209"/>
      <c r="Q306" s="209"/>
      <c r="R306" s="209"/>
      <c r="S306" s="209"/>
      <c r="T306" s="210"/>
      <c r="AT306" s="211" t="s">
        <v>336</v>
      </c>
      <c r="AU306" s="211" t="s">
        <v>87</v>
      </c>
      <c r="AV306" s="13" t="s">
        <v>87</v>
      </c>
      <c r="AW306" s="13" t="s">
        <v>37</v>
      </c>
      <c r="AX306" s="13" t="s">
        <v>84</v>
      </c>
      <c r="AY306" s="211" t="s">
        <v>324</v>
      </c>
    </row>
    <row r="307" spans="1:65" s="2" customFormat="1" ht="14.45" customHeight="1">
      <c r="A307" s="36"/>
      <c r="B307" s="37"/>
      <c r="C307" s="182" t="s">
        <v>165</v>
      </c>
      <c r="D307" s="182" t="s">
        <v>326</v>
      </c>
      <c r="E307" s="183" t="s">
        <v>4053</v>
      </c>
      <c r="F307" s="184" t="s">
        <v>4054</v>
      </c>
      <c r="G307" s="185" t="s">
        <v>186</v>
      </c>
      <c r="H307" s="186">
        <v>161</v>
      </c>
      <c r="I307" s="187"/>
      <c r="J307" s="188">
        <f>ROUND(I307*H307,2)</f>
        <v>0</v>
      </c>
      <c r="K307" s="184" t="s">
        <v>329</v>
      </c>
      <c r="L307" s="41"/>
      <c r="M307" s="189" t="s">
        <v>19</v>
      </c>
      <c r="N307" s="190" t="s">
        <v>47</v>
      </c>
      <c r="O307" s="66"/>
      <c r="P307" s="191">
        <f>O307*H307</f>
        <v>0</v>
      </c>
      <c r="Q307" s="191">
        <v>3.9100000000000003E-3</v>
      </c>
      <c r="R307" s="191">
        <f>Q307*H307</f>
        <v>0.62951000000000001</v>
      </c>
      <c r="S307" s="191">
        <v>0</v>
      </c>
      <c r="T307" s="192">
        <f>S307*H307</f>
        <v>0</v>
      </c>
      <c r="U307" s="36"/>
      <c r="V307" s="36"/>
      <c r="W307" s="36"/>
      <c r="X307" s="36"/>
      <c r="Y307" s="36"/>
      <c r="Z307" s="36"/>
      <c r="AA307" s="36"/>
      <c r="AB307" s="36"/>
      <c r="AC307" s="36"/>
      <c r="AD307" s="36"/>
      <c r="AE307" s="36"/>
      <c r="AR307" s="193" t="s">
        <v>330</v>
      </c>
      <c r="AT307" s="193" t="s">
        <v>326</v>
      </c>
      <c r="AU307" s="193" t="s">
        <v>87</v>
      </c>
      <c r="AY307" s="19" t="s">
        <v>324</v>
      </c>
      <c r="BE307" s="194">
        <f>IF(N307="základní",J307,0)</f>
        <v>0</v>
      </c>
      <c r="BF307" s="194">
        <f>IF(N307="snížená",J307,0)</f>
        <v>0</v>
      </c>
      <c r="BG307" s="194">
        <f>IF(N307="zákl. přenesená",J307,0)</f>
        <v>0</v>
      </c>
      <c r="BH307" s="194">
        <f>IF(N307="sníž. přenesená",J307,0)</f>
        <v>0</v>
      </c>
      <c r="BI307" s="194">
        <f>IF(N307="nulová",J307,0)</f>
        <v>0</v>
      </c>
      <c r="BJ307" s="19" t="s">
        <v>84</v>
      </c>
      <c r="BK307" s="194">
        <f>ROUND(I307*H307,2)</f>
        <v>0</v>
      </c>
      <c r="BL307" s="19" t="s">
        <v>330</v>
      </c>
      <c r="BM307" s="193" t="s">
        <v>4055</v>
      </c>
    </row>
    <row r="308" spans="1:65" s="2" customFormat="1" ht="11.25">
      <c r="A308" s="36"/>
      <c r="B308" s="37"/>
      <c r="C308" s="38"/>
      <c r="D308" s="195" t="s">
        <v>332</v>
      </c>
      <c r="E308" s="38"/>
      <c r="F308" s="196" t="s">
        <v>4056</v>
      </c>
      <c r="G308" s="38"/>
      <c r="H308" s="38"/>
      <c r="I308" s="197"/>
      <c r="J308" s="38"/>
      <c r="K308" s="38"/>
      <c r="L308" s="41"/>
      <c r="M308" s="198"/>
      <c r="N308" s="199"/>
      <c r="O308" s="66"/>
      <c r="P308" s="66"/>
      <c r="Q308" s="66"/>
      <c r="R308" s="66"/>
      <c r="S308" s="66"/>
      <c r="T308" s="67"/>
      <c r="U308" s="36"/>
      <c r="V308" s="36"/>
      <c r="W308" s="36"/>
      <c r="X308" s="36"/>
      <c r="Y308" s="36"/>
      <c r="Z308" s="36"/>
      <c r="AA308" s="36"/>
      <c r="AB308" s="36"/>
      <c r="AC308" s="36"/>
      <c r="AD308" s="36"/>
      <c r="AE308" s="36"/>
      <c r="AT308" s="19" t="s">
        <v>332</v>
      </c>
      <c r="AU308" s="19" t="s">
        <v>87</v>
      </c>
    </row>
    <row r="309" spans="1:65" s="2" customFormat="1" ht="175.5">
      <c r="A309" s="36"/>
      <c r="B309" s="37"/>
      <c r="C309" s="38"/>
      <c r="D309" s="195" t="s">
        <v>334</v>
      </c>
      <c r="E309" s="38"/>
      <c r="F309" s="200" t="s">
        <v>629</v>
      </c>
      <c r="G309" s="38"/>
      <c r="H309" s="38"/>
      <c r="I309" s="197"/>
      <c r="J309" s="38"/>
      <c r="K309" s="38"/>
      <c r="L309" s="41"/>
      <c r="M309" s="198"/>
      <c r="N309" s="199"/>
      <c r="O309" s="66"/>
      <c r="P309" s="66"/>
      <c r="Q309" s="66"/>
      <c r="R309" s="66"/>
      <c r="S309" s="66"/>
      <c r="T309" s="67"/>
      <c r="U309" s="36"/>
      <c r="V309" s="36"/>
      <c r="W309" s="36"/>
      <c r="X309" s="36"/>
      <c r="Y309" s="36"/>
      <c r="Z309" s="36"/>
      <c r="AA309" s="36"/>
      <c r="AB309" s="36"/>
      <c r="AC309" s="36"/>
      <c r="AD309" s="36"/>
      <c r="AE309" s="36"/>
      <c r="AT309" s="19" t="s">
        <v>334</v>
      </c>
      <c r="AU309" s="19" t="s">
        <v>87</v>
      </c>
    </row>
    <row r="310" spans="1:65" s="13" customFormat="1" ht="11.25">
      <c r="B310" s="201"/>
      <c r="C310" s="202"/>
      <c r="D310" s="195" t="s">
        <v>336</v>
      </c>
      <c r="E310" s="203" t="s">
        <v>19</v>
      </c>
      <c r="F310" s="204" t="s">
        <v>191</v>
      </c>
      <c r="G310" s="202"/>
      <c r="H310" s="205">
        <v>161</v>
      </c>
      <c r="I310" s="206"/>
      <c r="J310" s="202"/>
      <c r="K310" s="202"/>
      <c r="L310" s="207"/>
      <c r="M310" s="208"/>
      <c r="N310" s="209"/>
      <c r="O310" s="209"/>
      <c r="P310" s="209"/>
      <c r="Q310" s="209"/>
      <c r="R310" s="209"/>
      <c r="S310" s="209"/>
      <c r="T310" s="210"/>
      <c r="AT310" s="211" t="s">
        <v>336</v>
      </c>
      <c r="AU310" s="211" t="s">
        <v>87</v>
      </c>
      <c r="AV310" s="13" t="s">
        <v>87</v>
      </c>
      <c r="AW310" s="13" t="s">
        <v>37</v>
      </c>
      <c r="AX310" s="13" t="s">
        <v>84</v>
      </c>
      <c r="AY310" s="211" t="s">
        <v>324</v>
      </c>
    </row>
    <row r="311" spans="1:65" s="2" customFormat="1" ht="14.45" customHeight="1">
      <c r="A311" s="36"/>
      <c r="B311" s="37"/>
      <c r="C311" s="182" t="s">
        <v>701</v>
      </c>
      <c r="D311" s="182" t="s">
        <v>326</v>
      </c>
      <c r="E311" s="183" t="s">
        <v>647</v>
      </c>
      <c r="F311" s="184" t="s">
        <v>648</v>
      </c>
      <c r="G311" s="185" t="s">
        <v>190</v>
      </c>
      <c r="H311" s="186">
        <v>10</v>
      </c>
      <c r="I311" s="187"/>
      <c r="J311" s="188">
        <f>ROUND(I311*H311,2)</f>
        <v>0</v>
      </c>
      <c r="K311" s="184" t="s">
        <v>329</v>
      </c>
      <c r="L311" s="41"/>
      <c r="M311" s="189" t="s">
        <v>19</v>
      </c>
      <c r="N311" s="190" t="s">
        <v>47</v>
      </c>
      <c r="O311" s="66"/>
      <c r="P311" s="191">
        <f>O311*H311</f>
        <v>0</v>
      </c>
      <c r="Q311" s="191">
        <v>1.92E-3</v>
      </c>
      <c r="R311" s="191">
        <f>Q311*H311</f>
        <v>1.9200000000000002E-2</v>
      </c>
      <c r="S311" s="191">
        <v>0</v>
      </c>
      <c r="T311" s="192">
        <f>S311*H311</f>
        <v>0</v>
      </c>
      <c r="U311" s="36"/>
      <c r="V311" s="36"/>
      <c r="W311" s="36"/>
      <c r="X311" s="36"/>
      <c r="Y311" s="36"/>
      <c r="Z311" s="36"/>
      <c r="AA311" s="36"/>
      <c r="AB311" s="36"/>
      <c r="AC311" s="36"/>
      <c r="AD311" s="36"/>
      <c r="AE311" s="36"/>
      <c r="AR311" s="193" t="s">
        <v>330</v>
      </c>
      <c r="AT311" s="193" t="s">
        <v>326</v>
      </c>
      <c r="AU311" s="193" t="s">
        <v>87</v>
      </c>
      <c r="AY311" s="19" t="s">
        <v>324</v>
      </c>
      <c r="BE311" s="194">
        <f>IF(N311="základní",J311,0)</f>
        <v>0</v>
      </c>
      <c r="BF311" s="194">
        <f>IF(N311="snížená",J311,0)</f>
        <v>0</v>
      </c>
      <c r="BG311" s="194">
        <f>IF(N311="zákl. přenesená",J311,0)</f>
        <v>0</v>
      </c>
      <c r="BH311" s="194">
        <f>IF(N311="sníž. přenesená",J311,0)</f>
        <v>0</v>
      </c>
      <c r="BI311" s="194">
        <f>IF(N311="nulová",J311,0)</f>
        <v>0</v>
      </c>
      <c r="BJ311" s="19" t="s">
        <v>84</v>
      </c>
      <c r="BK311" s="194">
        <f>ROUND(I311*H311,2)</f>
        <v>0</v>
      </c>
      <c r="BL311" s="19" t="s">
        <v>330</v>
      </c>
      <c r="BM311" s="193" t="s">
        <v>4057</v>
      </c>
    </row>
    <row r="312" spans="1:65" s="2" customFormat="1" ht="11.25">
      <c r="A312" s="36"/>
      <c r="B312" s="37"/>
      <c r="C312" s="38"/>
      <c r="D312" s="195" t="s">
        <v>332</v>
      </c>
      <c r="E312" s="38"/>
      <c r="F312" s="196" t="s">
        <v>650</v>
      </c>
      <c r="G312" s="38"/>
      <c r="H312" s="38"/>
      <c r="I312" s="197"/>
      <c r="J312" s="38"/>
      <c r="K312" s="38"/>
      <c r="L312" s="41"/>
      <c r="M312" s="198"/>
      <c r="N312" s="199"/>
      <c r="O312" s="66"/>
      <c r="P312" s="66"/>
      <c r="Q312" s="66"/>
      <c r="R312" s="66"/>
      <c r="S312" s="66"/>
      <c r="T312" s="67"/>
      <c r="U312" s="36"/>
      <c r="V312" s="36"/>
      <c r="W312" s="36"/>
      <c r="X312" s="36"/>
      <c r="Y312" s="36"/>
      <c r="Z312" s="36"/>
      <c r="AA312" s="36"/>
      <c r="AB312" s="36"/>
      <c r="AC312" s="36"/>
      <c r="AD312" s="36"/>
      <c r="AE312" s="36"/>
      <c r="AT312" s="19" t="s">
        <v>332</v>
      </c>
      <c r="AU312" s="19" t="s">
        <v>87</v>
      </c>
    </row>
    <row r="313" spans="1:65" s="2" customFormat="1" ht="48.75">
      <c r="A313" s="36"/>
      <c r="B313" s="37"/>
      <c r="C313" s="38"/>
      <c r="D313" s="195" t="s">
        <v>334</v>
      </c>
      <c r="E313" s="38"/>
      <c r="F313" s="200" t="s">
        <v>651</v>
      </c>
      <c r="G313" s="38"/>
      <c r="H313" s="38"/>
      <c r="I313" s="197"/>
      <c r="J313" s="38"/>
      <c r="K313" s="38"/>
      <c r="L313" s="41"/>
      <c r="M313" s="198"/>
      <c r="N313" s="199"/>
      <c r="O313" s="66"/>
      <c r="P313" s="66"/>
      <c r="Q313" s="66"/>
      <c r="R313" s="66"/>
      <c r="S313" s="66"/>
      <c r="T313" s="67"/>
      <c r="U313" s="36"/>
      <c r="V313" s="36"/>
      <c r="W313" s="36"/>
      <c r="X313" s="36"/>
      <c r="Y313" s="36"/>
      <c r="Z313" s="36"/>
      <c r="AA313" s="36"/>
      <c r="AB313" s="36"/>
      <c r="AC313" s="36"/>
      <c r="AD313" s="36"/>
      <c r="AE313" s="36"/>
      <c r="AT313" s="19" t="s">
        <v>334</v>
      </c>
      <c r="AU313" s="19" t="s">
        <v>87</v>
      </c>
    </row>
    <row r="314" spans="1:65" s="15" customFormat="1" ht="11.25">
      <c r="B314" s="223"/>
      <c r="C314" s="224"/>
      <c r="D314" s="195" t="s">
        <v>336</v>
      </c>
      <c r="E314" s="225" t="s">
        <v>19</v>
      </c>
      <c r="F314" s="226" t="s">
        <v>3994</v>
      </c>
      <c r="G314" s="224"/>
      <c r="H314" s="225" t="s">
        <v>19</v>
      </c>
      <c r="I314" s="227"/>
      <c r="J314" s="224"/>
      <c r="K314" s="224"/>
      <c r="L314" s="228"/>
      <c r="M314" s="229"/>
      <c r="N314" s="230"/>
      <c r="O314" s="230"/>
      <c r="P314" s="230"/>
      <c r="Q314" s="230"/>
      <c r="R314" s="230"/>
      <c r="S314" s="230"/>
      <c r="T314" s="231"/>
      <c r="AT314" s="232" t="s">
        <v>336</v>
      </c>
      <c r="AU314" s="232" t="s">
        <v>87</v>
      </c>
      <c r="AV314" s="15" t="s">
        <v>84</v>
      </c>
      <c r="AW314" s="15" t="s">
        <v>37</v>
      </c>
      <c r="AX314" s="15" t="s">
        <v>76</v>
      </c>
      <c r="AY314" s="232" t="s">
        <v>324</v>
      </c>
    </row>
    <row r="315" spans="1:65" s="13" customFormat="1" ht="11.25">
      <c r="B315" s="201"/>
      <c r="C315" s="202"/>
      <c r="D315" s="195" t="s">
        <v>336</v>
      </c>
      <c r="E315" s="203" t="s">
        <v>19</v>
      </c>
      <c r="F315" s="204" t="s">
        <v>4058</v>
      </c>
      <c r="G315" s="202"/>
      <c r="H315" s="205">
        <v>4</v>
      </c>
      <c r="I315" s="206"/>
      <c r="J315" s="202"/>
      <c r="K315" s="202"/>
      <c r="L315" s="207"/>
      <c r="M315" s="208"/>
      <c r="N315" s="209"/>
      <c r="O315" s="209"/>
      <c r="P315" s="209"/>
      <c r="Q315" s="209"/>
      <c r="R315" s="209"/>
      <c r="S315" s="209"/>
      <c r="T315" s="210"/>
      <c r="AT315" s="211" t="s">
        <v>336</v>
      </c>
      <c r="AU315" s="211" t="s">
        <v>87</v>
      </c>
      <c r="AV315" s="13" t="s">
        <v>87</v>
      </c>
      <c r="AW315" s="13" t="s">
        <v>37</v>
      </c>
      <c r="AX315" s="13" t="s">
        <v>76</v>
      </c>
      <c r="AY315" s="211" t="s">
        <v>324</v>
      </c>
    </row>
    <row r="316" spans="1:65" s="13" customFormat="1" ht="11.25">
      <c r="B316" s="201"/>
      <c r="C316" s="202"/>
      <c r="D316" s="195" t="s">
        <v>336</v>
      </c>
      <c r="E316" s="203" t="s">
        <v>19</v>
      </c>
      <c r="F316" s="204" t="s">
        <v>4059</v>
      </c>
      <c r="G316" s="202"/>
      <c r="H316" s="205">
        <v>4</v>
      </c>
      <c r="I316" s="206"/>
      <c r="J316" s="202"/>
      <c r="K316" s="202"/>
      <c r="L316" s="207"/>
      <c r="M316" s="208"/>
      <c r="N316" s="209"/>
      <c r="O316" s="209"/>
      <c r="P316" s="209"/>
      <c r="Q316" s="209"/>
      <c r="R316" s="209"/>
      <c r="S316" s="209"/>
      <c r="T316" s="210"/>
      <c r="AT316" s="211" t="s">
        <v>336</v>
      </c>
      <c r="AU316" s="211" t="s">
        <v>87</v>
      </c>
      <c r="AV316" s="13" t="s">
        <v>87</v>
      </c>
      <c r="AW316" s="13" t="s">
        <v>37</v>
      </c>
      <c r="AX316" s="13" t="s">
        <v>76</v>
      </c>
      <c r="AY316" s="211" t="s">
        <v>324</v>
      </c>
    </row>
    <row r="317" spans="1:65" s="13" customFormat="1" ht="11.25">
      <c r="B317" s="201"/>
      <c r="C317" s="202"/>
      <c r="D317" s="195" t="s">
        <v>336</v>
      </c>
      <c r="E317" s="203" t="s">
        <v>19</v>
      </c>
      <c r="F317" s="204" t="s">
        <v>4060</v>
      </c>
      <c r="G317" s="202"/>
      <c r="H317" s="205">
        <v>2</v>
      </c>
      <c r="I317" s="206"/>
      <c r="J317" s="202"/>
      <c r="K317" s="202"/>
      <c r="L317" s="207"/>
      <c r="M317" s="208"/>
      <c r="N317" s="209"/>
      <c r="O317" s="209"/>
      <c r="P317" s="209"/>
      <c r="Q317" s="209"/>
      <c r="R317" s="209"/>
      <c r="S317" s="209"/>
      <c r="T317" s="210"/>
      <c r="AT317" s="211" t="s">
        <v>336</v>
      </c>
      <c r="AU317" s="211" t="s">
        <v>87</v>
      </c>
      <c r="AV317" s="13" t="s">
        <v>87</v>
      </c>
      <c r="AW317" s="13" t="s">
        <v>37</v>
      </c>
      <c r="AX317" s="13" t="s">
        <v>76</v>
      </c>
      <c r="AY317" s="211" t="s">
        <v>324</v>
      </c>
    </row>
    <row r="318" spans="1:65" s="14" customFormat="1" ht="11.25">
      <c r="B318" s="212"/>
      <c r="C318" s="213"/>
      <c r="D318" s="195" t="s">
        <v>336</v>
      </c>
      <c r="E318" s="214" t="s">
        <v>188</v>
      </c>
      <c r="F318" s="215" t="s">
        <v>349</v>
      </c>
      <c r="G318" s="213"/>
      <c r="H318" s="216">
        <v>10</v>
      </c>
      <c r="I318" s="217"/>
      <c r="J318" s="213"/>
      <c r="K318" s="213"/>
      <c r="L318" s="218"/>
      <c r="M318" s="219"/>
      <c r="N318" s="220"/>
      <c r="O318" s="220"/>
      <c r="P318" s="220"/>
      <c r="Q318" s="220"/>
      <c r="R318" s="220"/>
      <c r="S318" s="220"/>
      <c r="T318" s="221"/>
      <c r="AT318" s="222" t="s">
        <v>336</v>
      </c>
      <c r="AU318" s="222" t="s">
        <v>87</v>
      </c>
      <c r="AV318" s="14" t="s">
        <v>330</v>
      </c>
      <c r="AW318" s="14" t="s">
        <v>37</v>
      </c>
      <c r="AX318" s="14" t="s">
        <v>84</v>
      </c>
      <c r="AY318" s="222" t="s">
        <v>324</v>
      </c>
    </row>
    <row r="319" spans="1:65" s="2" customFormat="1" ht="14.45" customHeight="1">
      <c r="A319" s="36"/>
      <c r="B319" s="37"/>
      <c r="C319" s="182" t="s">
        <v>708</v>
      </c>
      <c r="D319" s="182" t="s">
        <v>326</v>
      </c>
      <c r="E319" s="183" t="s">
        <v>654</v>
      </c>
      <c r="F319" s="184" t="s">
        <v>655</v>
      </c>
      <c r="G319" s="185" t="s">
        <v>190</v>
      </c>
      <c r="H319" s="186">
        <v>15</v>
      </c>
      <c r="I319" s="187"/>
      <c r="J319" s="188">
        <f>ROUND(I319*H319,2)</f>
        <v>0</v>
      </c>
      <c r="K319" s="184" t="s">
        <v>329</v>
      </c>
      <c r="L319" s="41"/>
      <c r="M319" s="189" t="s">
        <v>19</v>
      </c>
      <c r="N319" s="190" t="s">
        <v>47</v>
      </c>
      <c r="O319" s="66"/>
      <c r="P319" s="191">
        <f>O319*H319</f>
        <v>0</v>
      </c>
      <c r="Q319" s="191">
        <v>2.6199999999999999E-3</v>
      </c>
      <c r="R319" s="191">
        <f>Q319*H319</f>
        <v>3.9300000000000002E-2</v>
      </c>
      <c r="S319" s="191">
        <v>0</v>
      </c>
      <c r="T319" s="192">
        <f>S319*H319</f>
        <v>0</v>
      </c>
      <c r="U319" s="36"/>
      <c r="V319" s="36"/>
      <c r="W319" s="36"/>
      <c r="X319" s="36"/>
      <c r="Y319" s="36"/>
      <c r="Z319" s="36"/>
      <c r="AA319" s="36"/>
      <c r="AB319" s="36"/>
      <c r="AC319" s="36"/>
      <c r="AD319" s="36"/>
      <c r="AE319" s="36"/>
      <c r="AR319" s="193" t="s">
        <v>330</v>
      </c>
      <c r="AT319" s="193" t="s">
        <v>326</v>
      </c>
      <c r="AU319" s="193" t="s">
        <v>87</v>
      </c>
      <c r="AY319" s="19" t="s">
        <v>324</v>
      </c>
      <c r="BE319" s="194">
        <f>IF(N319="základní",J319,0)</f>
        <v>0</v>
      </c>
      <c r="BF319" s="194">
        <f>IF(N319="snížená",J319,0)</f>
        <v>0</v>
      </c>
      <c r="BG319" s="194">
        <f>IF(N319="zákl. přenesená",J319,0)</f>
        <v>0</v>
      </c>
      <c r="BH319" s="194">
        <f>IF(N319="sníž. přenesená",J319,0)</f>
        <v>0</v>
      </c>
      <c r="BI319" s="194">
        <f>IF(N319="nulová",J319,0)</f>
        <v>0</v>
      </c>
      <c r="BJ319" s="19" t="s">
        <v>84</v>
      </c>
      <c r="BK319" s="194">
        <f>ROUND(I319*H319,2)</f>
        <v>0</v>
      </c>
      <c r="BL319" s="19" t="s">
        <v>330</v>
      </c>
      <c r="BM319" s="193" t="s">
        <v>4061</v>
      </c>
    </row>
    <row r="320" spans="1:65" s="2" customFormat="1" ht="11.25">
      <c r="A320" s="36"/>
      <c r="B320" s="37"/>
      <c r="C320" s="38"/>
      <c r="D320" s="195" t="s">
        <v>332</v>
      </c>
      <c r="E320" s="38"/>
      <c r="F320" s="196" t="s">
        <v>657</v>
      </c>
      <c r="G320" s="38"/>
      <c r="H320" s="38"/>
      <c r="I320" s="197"/>
      <c r="J320" s="38"/>
      <c r="K320" s="38"/>
      <c r="L320" s="41"/>
      <c r="M320" s="198"/>
      <c r="N320" s="199"/>
      <c r="O320" s="66"/>
      <c r="P320" s="66"/>
      <c r="Q320" s="66"/>
      <c r="R320" s="66"/>
      <c r="S320" s="66"/>
      <c r="T320" s="67"/>
      <c r="U320" s="36"/>
      <c r="V320" s="36"/>
      <c r="W320" s="36"/>
      <c r="X320" s="36"/>
      <c r="Y320" s="36"/>
      <c r="Z320" s="36"/>
      <c r="AA320" s="36"/>
      <c r="AB320" s="36"/>
      <c r="AC320" s="36"/>
      <c r="AD320" s="36"/>
      <c r="AE320" s="36"/>
      <c r="AT320" s="19" t="s">
        <v>332</v>
      </c>
      <c r="AU320" s="19" t="s">
        <v>87</v>
      </c>
    </row>
    <row r="321" spans="1:65" s="2" customFormat="1" ht="48.75">
      <c r="A321" s="36"/>
      <c r="B321" s="37"/>
      <c r="C321" s="38"/>
      <c r="D321" s="195" t="s">
        <v>334</v>
      </c>
      <c r="E321" s="38"/>
      <c r="F321" s="200" t="s">
        <v>651</v>
      </c>
      <c r="G321" s="38"/>
      <c r="H321" s="38"/>
      <c r="I321" s="197"/>
      <c r="J321" s="38"/>
      <c r="K321" s="38"/>
      <c r="L321" s="41"/>
      <c r="M321" s="198"/>
      <c r="N321" s="199"/>
      <c r="O321" s="66"/>
      <c r="P321" s="66"/>
      <c r="Q321" s="66"/>
      <c r="R321" s="66"/>
      <c r="S321" s="66"/>
      <c r="T321" s="67"/>
      <c r="U321" s="36"/>
      <c r="V321" s="36"/>
      <c r="W321" s="36"/>
      <c r="X321" s="36"/>
      <c r="Y321" s="36"/>
      <c r="Z321" s="36"/>
      <c r="AA321" s="36"/>
      <c r="AB321" s="36"/>
      <c r="AC321" s="36"/>
      <c r="AD321" s="36"/>
      <c r="AE321" s="36"/>
      <c r="AT321" s="19" t="s">
        <v>334</v>
      </c>
      <c r="AU321" s="19" t="s">
        <v>87</v>
      </c>
    </row>
    <row r="322" spans="1:65" s="15" customFormat="1" ht="11.25">
      <c r="B322" s="223"/>
      <c r="C322" s="224"/>
      <c r="D322" s="195" t="s">
        <v>336</v>
      </c>
      <c r="E322" s="225" t="s">
        <v>19</v>
      </c>
      <c r="F322" s="226" t="s">
        <v>4048</v>
      </c>
      <c r="G322" s="224"/>
      <c r="H322" s="225" t="s">
        <v>19</v>
      </c>
      <c r="I322" s="227"/>
      <c r="J322" s="224"/>
      <c r="K322" s="224"/>
      <c r="L322" s="228"/>
      <c r="M322" s="229"/>
      <c r="N322" s="230"/>
      <c r="O322" s="230"/>
      <c r="P322" s="230"/>
      <c r="Q322" s="230"/>
      <c r="R322" s="230"/>
      <c r="S322" s="230"/>
      <c r="T322" s="231"/>
      <c r="AT322" s="232" t="s">
        <v>336</v>
      </c>
      <c r="AU322" s="232" t="s">
        <v>87</v>
      </c>
      <c r="AV322" s="15" t="s">
        <v>84</v>
      </c>
      <c r="AW322" s="15" t="s">
        <v>37</v>
      </c>
      <c r="AX322" s="15" t="s">
        <v>76</v>
      </c>
      <c r="AY322" s="232" t="s">
        <v>324</v>
      </c>
    </row>
    <row r="323" spans="1:65" s="13" customFormat="1" ht="11.25">
      <c r="B323" s="201"/>
      <c r="C323" s="202"/>
      <c r="D323" s="195" t="s">
        <v>336</v>
      </c>
      <c r="E323" s="203" t="s">
        <v>19</v>
      </c>
      <c r="F323" s="204" t="s">
        <v>4062</v>
      </c>
      <c r="G323" s="202"/>
      <c r="H323" s="205">
        <v>4</v>
      </c>
      <c r="I323" s="206"/>
      <c r="J323" s="202"/>
      <c r="K323" s="202"/>
      <c r="L323" s="207"/>
      <c r="M323" s="208"/>
      <c r="N323" s="209"/>
      <c r="O323" s="209"/>
      <c r="P323" s="209"/>
      <c r="Q323" s="209"/>
      <c r="R323" s="209"/>
      <c r="S323" s="209"/>
      <c r="T323" s="210"/>
      <c r="AT323" s="211" t="s">
        <v>336</v>
      </c>
      <c r="AU323" s="211" t="s">
        <v>87</v>
      </c>
      <c r="AV323" s="13" t="s">
        <v>87</v>
      </c>
      <c r="AW323" s="13" t="s">
        <v>37</v>
      </c>
      <c r="AX323" s="13" t="s">
        <v>76</v>
      </c>
      <c r="AY323" s="211" t="s">
        <v>324</v>
      </c>
    </row>
    <row r="324" spans="1:65" s="13" customFormat="1" ht="11.25">
      <c r="B324" s="201"/>
      <c r="C324" s="202"/>
      <c r="D324" s="195" t="s">
        <v>336</v>
      </c>
      <c r="E324" s="203" t="s">
        <v>19</v>
      </c>
      <c r="F324" s="204" t="s">
        <v>4063</v>
      </c>
      <c r="G324" s="202"/>
      <c r="H324" s="205">
        <v>4</v>
      </c>
      <c r="I324" s="206"/>
      <c r="J324" s="202"/>
      <c r="K324" s="202"/>
      <c r="L324" s="207"/>
      <c r="M324" s="208"/>
      <c r="N324" s="209"/>
      <c r="O324" s="209"/>
      <c r="P324" s="209"/>
      <c r="Q324" s="209"/>
      <c r="R324" s="209"/>
      <c r="S324" s="209"/>
      <c r="T324" s="210"/>
      <c r="AT324" s="211" t="s">
        <v>336</v>
      </c>
      <c r="AU324" s="211" t="s">
        <v>87</v>
      </c>
      <c r="AV324" s="13" t="s">
        <v>87</v>
      </c>
      <c r="AW324" s="13" t="s">
        <v>37</v>
      </c>
      <c r="AX324" s="13" t="s">
        <v>76</v>
      </c>
      <c r="AY324" s="211" t="s">
        <v>324</v>
      </c>
    </row>
    <row r="325" spans="1:65" s="13" customFormat="1" ht="11.25">
      <c r="B325" s="201"/>
      <c r="C325" s="202"/>
      <c r="D325" s="195" t="s">
        <v>336</v>
      </c>
      <c r="E325" s="203" t="s">
        <v>19</v>
      </c>
      <c r="F325" s="204" t="s">
        <v>4064</v>
      </c>
      <c r="G325" s="202"/>
      <c r="H325" s="205">
        <v>7</v>
      </c>
      <c r="I325" s="206"/>
      <c r="J325" s="202"/>
      <c r="K325" s="202"/>
      <c r="L325" s="207"/>
      <c r="M325" s="208"/>
      <c r="N325" s="209"/>
      <c r="O325" s="209"/>
      <c r="P325" s="209"/>
      <c r="Q325" s="209"/>
      <c r="R325" s="209"/>
      <c r="S325" s="209"/>
      <c r="T325" s="210"/>
      <c r="AT325" s="211" t="s">
        <v>336</v>
      </c>
      <c r="AU325" s="211" t="s">
        <v>87</v>
      </c>
      <c r="AV325" s="13" t="s">
        <v>87</v>
      </c>
      <c r="AW325" s="13" t="s">
        <v>37</v>
      </c>
      <c r="AX325" s="13" t="s">
        <v>76</v>
      </c>
      <c r="AY325" s="211" t="s">
        <v>324</v>
      </c>
    </row>
    <row r="326" spans="1:65" s="14" customFormat="1" ht="11.25">
      <c r="B326" s="212"/>
      <c r="C326" s="213"/>
      <c r="D326" s="195" t="s">
        <v>336</v>
      </c>
      <c r="E326" s="214" t="s">
        <v>2420</v>
      </c>
      <c r="F326" s="215" t="s">
        <v>349</v>
      </c>
      <c r="G326" s="213"/>
      <c r="H326" s="216">
        <v>15</v>
      </c>
      <c r="I326" s="217"/>
      <c r="J326" s="213"/>
      <c r="K326" s="213"/>
      <c r="L326" s="218"/>
      <c r="M326" s="219"/>
      <c r="N326" s="220"/>
      <c r="O326" s="220"/>
      <c r="P326" s="220"/>
      <c r="Q326" s="220"/>
      <c r="R326" s="220"/>
      <c r="S326" s="220"/>
      <c r="T326" s="221"/>
      <c r="AT326" s="222" t="s">
        <v>336</v>
      </c>
      <c r="AU326" s="222" t="s">
        <v>87</v>
      </c>
      <c r="AV326" s="14" t="s">
        <v>330</v>
      </c>
      <c r="AW326" s="14" t="s">
        <v>37</v>
      </c>
      <c r="AX326" s="14" t="s">
        <v>84</v>
      </c>
      <c r="AY326" s="222" t="s">
        <v>324</v>
      </c>
    </row>
    <row r="327" spans="1:65" s="2" customFormat="1" ht="14.45" customHeight="1">
      <c r="A327" s="36"/>
      <c r="B327" s="37"/>
      <c r="C327" s="182" t="s">
        <v>714</v>
      </c>
      <c r="D327" s="182" t="s">
        <v>326</v>
      </c>
      <c r="E327" s="183" t="s">
        <v>2421</v>
      </c>
      <c r="F327" s="184" t="s">
        <v>2422</v>
      </c>
      <c r="G327" s="185" t="s">
        <v>152</v>
      </c>
      <c r="H327" s="186">
        <v>2077</v>
      </c>
      <c r="I327" s="187"/>
      <c r="J327" s="188">
        <f>ROUND(I327*H327,2)</f>
        <v>0</v>
      </c>
      <c r="K327" s="184" t="s">
        <v>329</v>
      </c>
      <c r="L327" s="41"/>
      <c r="M327" s="189" t="s">
        <v>19</v>
      </c>
      <c r="N327" s="190" t="s">
        <v>47</v>
      </c>
      <c r="O327" s="66"/>
      <c r="P327" s="191">
        <f>O327*H327</f>
        <v>0</v>
      </c>
      <c r="Q327" s="191">
        <v>0</v>
      </c>
      <c r="R327" s="191">
        <f>Q327*H327</f>
        <v>0</v>
      </c>
      <c r="S327" s="191">
        <v>0</v>
      </c>
      <c r="T327" s="192">
        <f>S327*H327</f>
        <v>0</v>
      </c>
      <c r="U327" s="36"/>
      <c r="V327" s="36"/>
      <c r="W327" s="36"/>
      <c r="X327" s="36"/>
      <c r="Y327" s="36"/>
      <c r="Z327" s="36"/>
      <c r="AA327" s="36"/>
      <c r="AB327" s="36"/>
      <c r="AC327" s="36"/>
      <c r="AD327" s="36"/>
      <c r="AE327" s="36"/>
      <c r="AR327" s="193" t="s">
        <v>330</v>
      </c>
      <c r="AT327" s="193" t="s">
        <v>326</v>
      </c>
      <c r="AU327" s="193" t="s">
        <v>87</v>
      </c>
      <c r="AY327" s="19" t="s">
        <v>324</v>
      </c>
      <c r="BE327" s="194">
        <f>IF(N327="základní",J327,0)</f>
        <v>0</v>
      </c>
      <c r="BF327" s="194">
        <f>IF(N327="snížená",J327,0)</f>
        <v>0</v>
      </c>
      <c r="BG327" s="194">
        <f>IF(N327="zákl. přenesená",J327,0)</f>
        <v>0</v>
      </c>
      <c r="BH327" s="194">
        <f>IF(N327="sníž. přenesená",J327,0)</f>
        <v>0</v>
      </c>
      <c r="BI327" s="194">
        <f>IF(N327="nulová",J327,0)</f>
        <v>0</v>
      </c>
      <c r="BJ327" s="19" t="s">
        <v>84</v>
      </c>
      <c r="BK327" s="194">
        <f>ROUND(I327*H327,2)</f>
        <v>0</v>
      </c>
      <c r="BL327" s="19" t="s">
        <v>330</v>
      </c>
      <c r="BM327" s="193" t="s">
        <v>4065</v>
      </c>
    </row>
    <row r="328" spans="1:65" s="2" customFormat="1" ht="19.5">
      <c r="A328" s="36"/>
      <c r="B328" s="37"/>
      <c r="C328" s="38"/>
      <c r="D328" s="195" t="s">
        <v>332</v>
      </c>
      <c r="E328" s="38"/>
      <c r="F328" s="196" t="s">
        <v>2424</v>
      </c>
      <c r="G328" s="38"/>
      <c r="H328" s="38"/>
      <c r="I328" s="197"/>
      <c r="J328" s="38"/>
      <c r="K328" s="38"/>
      <c r="L328" s="41"/>
      <c r="M328" s="198"/>
      <c r="N328" s="199"/>
      <c r="O328" s="66"/>
      <c r="P328" s="66"/>
      <c r="Q328" s="66"/>
      <c r="R328" s="66"/>
      <c r="S328" s="66"/>
      <c r="T328" s="67"/>
      <c r="U328" s="36"/>
      <c r="V328" s="36"/>
      <c r="W328" s="36"/>
      <c r="X328" s="36"/>
      <c r="Y328" s="36"/>
      <c r="Z328" s="36"/>
      <c r="AA328" s="36"/>
      <c r="AB328" s="36"/>
      <c r="AC328" s="36"/>
      <c r="AD328" s="36"/>
      <c r="AE328" s="36"/>
      <c r="AT328" s="19" t="s">
        <v>332</v>
      </c>
      <c r="AU328" s="19" t="s">
        <v>87</v>
      </c>
    </row>
    <row r="329" spans="1:65" s="2" customFormat="1" ht="58.5">
      <c r="A329" s="36"/>
      <c r="B329" s="37"/>
      <c r="C329" s="38"/>
      <c r="D329" s="195" t="s">
        <v>334</v>
      </c>
      <c r="E329" s="38"/>
      <c r="F329" s="200" t="s">
        <v>2425</v>
      </c>
      <c r="G329" s="38"/>
      <c r="H329" s="38"/>
      <c r="I329" s="197"/>
      <c r="J329" s="38"/>
      <c r="K329" s="38"/>
      <c r="L329" s="41"/>
      <c r="M329" s="198"/>
      <c r="N329" s="199"/>
      <c r="O329" s="66"/>
      <c r="P329" s="66"/>
      <c r="Q329" s="66"/>
      <c r="R329" s="66"/>
      <c r="S329" s="66"/>
      <c r="T329" s="67"/>
      <c r="U329" s="36"/>
      <c r="V329" s="36"/>
      <c r="W329" s="36"/>
      <c r="X329" s="36"/>
      <c r="Y329" s="36"/>
      <c r="Z329" s="36"/>
      <c r="AA329" s="36"/>
      <c r="AB329" s="36"/>
      <c r="AC329" s="36"/>
      <c r="AD329" s="36"/>
      <c r="AE329" s="36"/>
      <c r="AT329" s="19" t="s">
        <v>334</v>
      </c>
      <c r="AU329" s="19" t="s">
        <v>87</v>
      </c>
    </row>
    <row r="330" spans="1:65" s="13" customFormat="1" ht="11.25">
      <c r="B330" s="201"/>
      <c r="C330" s="202"/>
      <c r="D330" s="195" t="s">
        <v>336</v>
      </c>
      <c r="E330" s="203" t="s">
        <v>19</v>
      </c>
      <c r="F330" s="204" t="s">
        <v>259</v>
      </c>
      <c r="G330" s="202"/>
      <c r="H330" s="205">
        <v>2016.48</v>
      </c>
      <c r="I330" s="206"/>
      <c r="J330" s="202"/>
      <c r="K330" s="202"/>
      <c r="L330" s="207"/>
      <c r="M330" s="208"/>
      <c r="N330" s="209"/>
      <c r="O330" s="209"/>
      <c r="P330" s="209"/>
      <c r="Q330" s="209"/>
      <c r="R330" s="209"/>
      <c r="S330" s="209"/>
      <c r="T330" s="210"/>
      <c r="AT330" s="211" t="s">
        <v>336</v>
      </c>
      <c r="AU330" s="211" t="s">
        <v>87</v>
      </c>
      <c r="AV330" s="13" t="s">
        <v>87</v>
      </c>
      <c r="AW330" s="13" t="s">
        <v>37</v>
      </c>
      <c r="AX330" s="13" t="s">
        <v>76</v>
      </c>
      <c r="AY330" s="211" t="s">
        <v>324</v>
      </c>
    </row>
    <row r="331" spans="1:65" s="13" customFormat="1" ht="11.25">
      <c r="B331" s="201"/>
      <c r="C331" s="202"/>
      <c r="D331" s="195" t="s">
        <v>336</v>
      </c>
      <c r="E331" s="203" t="s">
        <v>19</v>
      </c>
      <c r="F331" s="204" t="s">
        <v>3886</v>
      </c>
      <c r="G331" s="202"/>
      <c r="H331" s="205">
        <v>37</v>
      </c>
      <c r="I331" s="206"/>
      <c r="J331" s="202"/>
      <c r="K331" s="202"/>
      <c r="L331" s="207"/>
      <c r="M331" s="208"/>
      <c r="N331" s="209"/>
      <c r="O331" s="209"/>
      <c r="P331" s="209"/>
      <c r="Q331" s="209"/>
      <c r="R331" s="209"/>
      <c r="S331" s="209"/>
      <c r="T331" s="210"/>
      <c r="AT331" s="211" t="s">
        <v>336</v>
      </c>
      <c r="AU331" s="211" t="s">
        <v>87</v>
      </c>
      <c r="AV331" s="13" t="s">
        <v>87</v>
      </c>
      <c r="AW331" s="13" t="s">
        <v>37</v>
      </c>
      <c r="AX331" s="13" t="s">
        <v>76</v>
      </c>
      <c r="AY331" s="211" t="s">
        <v>324</v>
      </c>
    </row>
    <row r="332" spans="1:65" s="13" customFormat="1" ht="11.25">
      <c r="B332" s="201"/>
      <c r="C332" s="202"/>
      <c r="D332" s="195" t="s">
        <v>336</v>
      </c>
      <c r="E332" s="203" t="s">
        <v>19</v>
      </c>
      <c r="F332" s="204" t="s">
        <v>3874</v>
      </c>
      <c r="G332" s="202"/>
      <c r="H332" s="205">
        <v>23.52</v>
      </c>
      <c r="I332" s="206"/>
      <c r="J332" s="202"/>
      <c r="K332" s="202"/>
      <c r="L332" s="207"/>
      <c r="M332" s="208"/>
      <c r="N332" s="209"/>
      <c r="O332" s="209"/>
      <c r="P332" s="209"/>
      <c r="Q332" s="209"/>
      <c r="R332" s="209"/>
      <c r="S332" s="209"/>
      <c r="T332" s="210"/>
      <c r="AT332" s="211" t="s">
        <v>336</v>
      </c>
      <c r="AU332" s="211" t="s">
        <v>87</v>
      </c>
      <c r="AV332" s="13" t="s">
        <v>87</v>
      </c>
      <c r="AW332" s="13" t="s">
        <v>37</v>
      </c>
      <c r="AX332" s="13" t="s">
        <v>76</v>
      </c>
      <c r="AY332" s="211" t="s">
        <v>324</v>
      </c>
    </row>
    <row r="333" spans="1:65" s="14" customFormat="1" ht="11.25">
      <c r="B333" s="212"/>
      <c r="C333" s="213"/>
      <c r="D333" s="195" t="s">
        <v>336</v>
      </c>
      <c r="E333" s="214" t="s">
        <v>19</v>
      </c>
      <c r="F333" s="215" t="s">
        <v>349</v>
      </c>
      <c r="G333" s="213"/>
      <c r="H333" s="216">
        <v>2077</v>
      </c>
      <c r="I333" s="217"/>
      <c r="J333" s="213"/>
      <c r="K333" s="213"/>
      <c r="L333" s="218"/>
      <c r="M333" s="219"/>
      <c r="N333" s="220"/>
      <c r="O333" s="220"/>
      <c r="P333" s="220"/>
      <c r="Q333" s="220"/>
      <c r="R333" s="220"/>
      <c r="S333" s="220"/>
      <c r="T333" s="221"/>
      <c r="AT333" s="222" t="s">
        <v>336</v>
      </c>
      <c r="AU333" s="222" t="s">
        <v>87</v>
      </c>
      <c r="AV333" s="14" t="s">
        <v>330</v>
      </c>
      <c r="AW333" s="14" t="s">
        <v>37</v>
      </c>
      <c r="AX333" s="14" t="s">
        <v>84</v>
      </c>
      <c r="AY333" s="222" t="s">
        <v>324</v>
      </c>
    </row>
    <row r="334" spans="1:65" s="2" customFormat="1" ht="14.45" customHeight="1">
      <c r="A334" s="36"/>
      <c r="B334" s="37"/>
      <c r="C334" s="182" t="s">
        <v>721</v>
      </c>
      <c r="D334" s="182" t="s">
        <v>326</v>
      </c>
      <c r="E334" s="183" t="s">
        <v>2426</v>
      </c>
      <c r="F334" s="184" t="s">
        <v>2427</v>
      </c>
      <c r="G334" s="185" t="s">
        <v>152</v>
      </c>
      <c r="H334" s="186">
        <v>2333.3449999999998</v>
      </c>
      <c r="I334" s="187"/>
      <c r="J334" s="188">
        <f>ROUND(I334*H334,2)</f>
        <v>0</v>
      </c>
      <c r="K334" s="184" t="s">
        <v>329</v>
      </c>
      <c r="L334" s="41"/>
      <c r="M334" s="189" t="s">
        <v>19</v>
      </c>
      <c r="N334" s="190" t="s">
        <v>47</v>
      </c>
      <c r="O334" s="66"/>
      <c r="P334" s="191">
        <f>O334*H334</f>
        <v>0</v>
      </c>
      <c r="Q334" s="191">
        <v>0</v>
      </c>
      <c r="R334" s="191">
        <f>Q334*H334</f>
        <v>0</v>
      </c>
      <c r="S334" s="191">
        <v>0</v>
      </c>
      <c r="T334" s="192">
        <f>S334*H334</f>
        <v>0</v>
      </c>
      <c r="U334" s="36"/>
      <c r="V334" s="36"/>
      <c r="W334" s="36"/>
      <c r="X334" s="36"/>
      <c r="Y334" s="36"/>
      <c r="Z334" s="36"/>
      <c r="AA334" s="36"/>
      <c r="AB334" s="36"/>
      <c r="AC334" s="36"/>
      <c r="AD334" s="36"/>
      <c r="AE334" s="36"/>
      <c r="AR334" s="193" t="s">
        <v>330</v>
      </c>
      <c r="AT334" s="193" t="s">
        <v>326</v>
      </c>
      <c r="AU334" s="193" t="s">
        <v>87</v>
      </c>
      <c r="AY334" s="19" t="s">
        <v>324</v>
      </c>
      <c r="BE334" s="194">
        <f>IF(N334="základní",J334,0)</f>
        <v>0</v>
      </c>
      <c r="BF334" s="194">
        <f>IF(N334="snížená",J334,0)</f>
        <v>0</v>
      </c>
      <c r="BG334" s="194">
        <f>IF(N334="zákl. přenesená",J334,0)</f>
        <v>0</v>
      </c>
      <c r="BH334" s="194">
        <f>IF(N334="sníž. přenesená",J334,0)</f>
        <v>0</v>
      </c>
      <c r="BI334" s="194">
        <f>IF(N334="nulová",J334,0)</f>
        <v>0</v>
      </c>
      <c r="BJ334" s="19" t="s">
        <v>84</v>
      </c>
      <c r="BK334" s="194">
        <f>ROUND(I334*H334,2)</f>
        <v>0</v>
      </c>
      <c r="BL334" s="19" t="s">
        <v>330</v>
      </c>
      <c r="BM334" s="193" t="s">
        <v>4066</v>
      </c>
    </row>
    <row r="335" spans="1:65" s="2" customFormat="1" ht="19.5">
      <c r="A335" s="36"/>
      <c r="B335" s="37"/>
      <c r="C335" s="38"/>
      <c r="D335" s="195" t="s">
        <v>332</v>
      </c>
      <c r="E335" s="38"/>
      <c r="F335" s="196" t="s">
        <v>2429</v>
      </c>
      <c r="G335" s="38"/>
      <c r="H335" s="38"/>
      <c r="I335" s="197"/>
      <c r="J335" s="38"/>
      <c r="K335" s="38"/>
      <c r="L335" s="41"/>
      <c r="M335" s="198"/>
      <c r="N335" s="199"/>
      <c r="O335" s="66"/>
      <c r="P335" s="66"/>
      <c r="Q335" s="66"/>
      <c r="R335" s="66"/>
      <c r="S335" s="66"/>
      <c r="T335" s="67"/>
      <c r="U335" s="36"/>
      <c r="V335" s="36"/>
      <c r="W335" s="36"/>
      <c r="X335" s="36"/>
      <c r="Y335" s="36"/>
      <c r="Z335" s="36"/>
      <c r="AA335" s="36"/>
      <c r="AB335" s="36"/>
      <c r="AC335" s="36"/>
      <c r="AD335" s="36"/>
      <c r="AE335" s="36"/>
      <c r="AT335" s="19" t="s">
        <v>332</v>
      </c>
      <c r="AU335" s="19" t="s">
        <v>87</v>
      </c>
    </row>
    <row r="336" spans="1:65" s="2" customFormat="1" ht="58.5">
      <c r="A336" s="36"/>
      <c r="B336" s="37"/>
      <c r="C336" s="38"/>
      <c r="D336" s="195" t="s">
        <v>334</v>
      </c>
      <c r="E336" s="38"/>
      <c r="F336" s="200" t="s">
        <v>2425</v>
      </c>
      <c r="G336" s="38"/>
      <c r="H336" s="38"/>
      <c r="I336" s="197"/>
      <c r="J336" s="38"/>
      <c r="K336" s="38"/>
      <c r="L336" s="41"/>
      <c r="M336" s="198"/>
      <c r="N336" s="199"/>
      <c r="O336" s="66"/>
      <c r="P336" s="66"/>
      <c r="Q336" s="66"/>
      <c r="R336" s="66"/>
      <c r="S336" s="66"/>
      <c r="T336" s="67"/>
      <c r="U336" s="36"/>
      <c r="V336" s="36"/>
      <c r="W336" s="36"/>
      <c r="X336" s="36"/>
      <c r="Y336" s="36"/>
      <c r="Z336" s="36"/>
      <c r="AA336" s="36"/>
      <c r="AB336" s="36"/>
      <c r="AC336" s="36"/>
      <c r="AD336" s="36"/>
      <c r="AE336" s="36"/>
      <c r="AT336" s="19" t="s">
        <v>334</v>
      </c>
      <c r="AU336" s="19" t="s">
        <v>87</v>
      </c>
    </row>
    <row r="337" spans="1:65" s="13" customFormat="1" ht="11.25">
      <c r="B337" s="201"/>
      <c r="C337" s="202"/>
      <c r="D337" s="195" t="s">
        <v>336</v>
      </c>
      <c r="E337" s="203" t="s">
        <v>19</v>
      </c>
      <c r="F337" s="204" t="s">
        <v>262</v>
      </c>
      <c r="G337" s="202"/>
      <c r="H337" s="205">
        <v>2333.3449999999998</v>
      </c>
      <c r="I337" s="206"/>
      <c r="J337" s="202"/>
      <c r="K337" s="202"/>
      <c r="L337" s="207"/>
      <c r="M337" s="208"/>
      <c r="N337" s="209"/>
      <c r="O337" s="209"/>
      <c r="P337" s="209"/>
      <c r="Q337" s="209"/>
      <c r="R337" s="209"/>
      <c r="S337" s="209"/>
      <c r="T337" s="210"/>
      <c r="AT337" s="211" t="s">
        <v>336</v>
      </c>
      <c r="AU337" s="211" t="s">
        <v>87</v>
      </c>
      <c r="AV337" s="13" t="s">
        <v>87</v>
      </c>
      <c r="AW337" s="13" t="s">
        <v>37</v>
      </c>
      <c r="AX337" s="13" t="s">
        <v>84</v>
      </c>
      <c r="AY337" s="211" t="s">
        <v>324</v>
      </c>
    </row>
    <row r="338" spans="1:65" s="2" customFormat="1" ht="14.45" customHeight="1">
      <c r="A338" s="36"/>
      <c r="B338" s="37"/>
      <c r="C338" s="182" t="s">
        <v>743</v>
      </c>
      <c r="D338" s="182" t="s">
        <v>326</v>
      </c>
      <c r="E338" s="183" t="s">
        <v>4067</v>
      </c>
      <c r="F338" s="184" t="s">
        <v>4068</v>
      </c>
      <c r="G338" s="185" t="s">
        <v>152</v>
      </c>
      <c r="H338" s="186">
        <v>174.375</v>
      </c>
      <c r="I338" s="187"/>
      <c r="J338" s="188">
        <f>ROUND(I338*H338,2)</f>
        <v>0</v>
      </c>
      <c r="K338" s="184" t="s">
        <v>329</v>
      </c>
      <c r="L338" s="41"/>
      <c r="M338" s="189" t="s">
        <v>19</v>
      </c>
      <c r="N338" s="190" t="s">
        <v>47</v>
      </c>
      <c r="O338" s="66"/>
      <c r="P338" s="191">
        <f>O338*H338</f>
        <v>0</v>
      </c>
      <c r="Q338" s="191">
        <v>0</v>
      </c>
      <c r="R338" s="191">
        <f>Q338*H338</f>
        <v>0</v>
      </c>
      <c r="S338" s="191">
        <v>0</v>
      </c>
      <c r="T338" s="192">
        <f>S338*H338</f>
        <v>0</v>
      </c>
      <c r="U338" s="36"/>
      <c r="V338" s="36"/>
      <c r="W338" s="36"/>
      <c r="X338" s="36"/>
      <c r="Y338" s="36"/>
      <c r="Z338" s="36"/>
      <c r="AA338" s="36"/>
      <c r="AB338" s="36"/>
      <c r="AC338" s="36"/>
      <c r="AD338" s="36"/>
      <c r="AE338" s="36"/>
      <c r="AR338" s="193" t="s">
        <v>330</v>
      </c>
      <c r="AT338" s="193" t="s">
        <v>326</v>
      </c>
      <c r="AU338" s="193" t="s">
        <v>87</v>
      </c>
      <c r="AY338" s="19" t="s">
        <v>324</v>
      </c>
      <c r="BE338" s="194">
        <f>IF(N338="základní",J338,0)</f>
        <v>0</v>
      </c>
      <c r="BF338" s="194">
        <f>IF(N338="snížená",J338,0)</f>
        <v>0</v>
      </c>
      <c r="BG338" s="194">
        <f>IF(N338="zákl. přenesená",J338,0)</f>
        <v>0</v>
      </c>
      <c r="BH338" s="194">
        <f>IF(N338="sníž. přenesená",J338,0)</f>
        <v>0</v>
      </c>
      <c r="BI338" s="194">
        <f>IF(N338="nulová",J338,0)</f>
        <v>0</v>
      </c>
      <c r="BJ338" s="19" t="s">
        <v>84</v>
      </c>
      <c r="BK338" s="194">
        <f>ROUND(I338*H338,2)</f>
        <v>0</v>
      </c>
      <c r="BL338" s="19" t="s">
        <v>330</v>
      </c>
      <c r="BM338" s="193" t="s">
        <v>4069</v>
      </c>
    </row>
    <row r="339" spans="1:65" s="2" customFormat="1" ht="19.5">
      <c r="A339" s="36"/>
      <c r="B339" s="37"/>
      <c r="C339" s="38"/>
      <c r="D339" s="195" t="s">
        <v>332</v>
      </c>
      <c r="E339" s="38"/>
      <c r="F339" s="196" t="s">
        <v>4070</v>
      </c>
      <c r="G339" s="38"/>
      <c r="H339" s="38"/>
      <c r="I339" s="197"/>
      <c r="J339" s="38"/>
      <c r="K339" s="38"/>
      <c r="L339" s="41"/>
      <c r="M339" s="198"/>
      <c r="N339" s="199"/>
      <c r="O339" s="66"/>
      <c r="P339" s="66"/>
      <c r="Q339" s="66"/>
      <c r="R339" s="66"/>
      <c r="S339" s="66"/>
      <c r="T339" s="67"/>
      <c r="U339" s="36"/>
      <c r="V339" s="36"/>
      <c r="W339" s="36"/>
      <c r="X339" s="36"/>
      <c r="Y339" s="36"/>
      <c r="Z339" s="36"/>
      <c r="AA339" s="36"/>
      <c r="AB339" s="36"/>
      <c r="AC339" s="36"/>
      <c r="AD339" s="36"/>
      <c r="AE339" s="36"/>
      <c r="AT339" s="19" t="s">
        <v>332</v>
      </c>
      <c r="AU339" s="19" t="s">
        <v>87</v>
      </c>
    </row>
    <row r="340" spans="1:65" s="2" customFormat="1" ht="136.5">
      <c r="A340" s="36"/>
      <c r="B340" s="37"/>
      <c r="C340" s="38"/>
      <c r="D340" s="195" t="s">
        <v>334</v>
      </c>
      <c r="E340" s="38"/>
      <c r="F340" s="200" t="s">
        <v>666</v>
      </c>
      <c r="G340" s="38"/>
      <c r="H340" s="38"/>
      <c r="I340" s="197"/>
      <c r="J340" s="38"/>
      <c r="K340" s="38"/>
      <c r="L340" s="41"/>
      <c r="M340" s="198"/>
      <c r="N340" s="199"/>
      <c r="O340" s="66"/>
      <c r="P340" s="66"/>
      <c r="Q340" s="66"/>
      <c r="R340" s="66"/>
      <c r="S340" s="66"/>
      <c r="T340" s="67"/>
      <c r="U340" s="36"/>
      <c r="V340" s="36"/>
      <c r="W340" s="36"/>
      <c r="X340" s="36"/>
      <c r="Y340" s="36"/>
      <c r="Z340" s="36"/>
      <c r="AA340" s="36"/>
      <c r="AB340" s="36"/>
      <c r="AC340" s="36"/>
      <c r="AD340" s="36"/>
      <c r="AE340" s="36"/>
      <c r="AT340" s="19" t="s">
        <v>334</v>
      </c>
      <c r="AU340" s="19" t="s">
        <v>87</v>
      </c>
    </row>
    <row r="341" spans="1:65" s="13" customFormat="1" ht="11.25">
      <c r="B341" s="201"/>
      <c r="C341" s="202"/>
      <c r="D341" s="195" t="s">
        <v>336</v>
      </c>
      <c r="E341" s="203" t="s">
        <v>19</v>
      </c>
      <c r="F341" s="204" t="s">
        <v>4071</v>
      </c>
      <c r="G341" s="202"/>
      <c r="H341" s="205">
        <v>174.375</v>
      </c>
      <c r="I341" s="206"/>
      <c r="J341" s="202"/>
      <c r="K341" s="202"/>
      <c r="L341" s="207"/>
      <c r="M341" s="208"/>
      <c r="N341" s="209"/>
      <c r="O341" s="209"/>
      <c r="P341" s="209"/>
      <c r="Q341" s="209"/>
      <c r="R341" s="209"/>
      <c r="S341" s="209"/>
      <c r="T341" s="210"/>
      <c r="AT341" s="211" t="s">
        <v>336</v>
      </c>
      <c r="AU341" s="211" t="s">
        <v>87</v>
      </c>
      <c r="AV341" s="13" t="s">
        <v>87</v>
      </c>
      <c r="AW341" s="13" t="s">
        <v>37</v>
      </c>
      <c r="AX341" s="13" t="s">
        <v>84</v>
      </c>
      <c r="AY341" s="211" t="s">
        <v>324</v>
      </c>
    </row>
    <row r="342" spans="1:65" s="2" customFormat="1" ht="14.45" customHeight="1">
      <c r="A342" s="36"/>
      <c r="B342" s="37"/>
      <c r="C342" s="182" t="s">
        <v>760</v>
      </c>
      <c r="D342" s="182" t="s">
        <v>326</v>
      </c>
      <c r="E342" s="183" t="s">
        <v>662</v>
      </c>
      <c r="F342" s="184" t="s">
        <v>663</v>
      </c>
      <c r="G342" s="185" t="s">
        <v>152</v>
      </c>
      <c r="H342" s="186">
        <v>3951.989</v>
      </c>
      <c r="I342" s="187"/>
      <c r="J342" s="188">
        <f>ROUND(I342*H342,2)</f>
        <v>0</v>
      </c>
      <c r="K342" s="184" t="s">
        <v>329</v>
      </c>
      <c r="L342" s="41"/>
      <c r="M342" s="189" t="s">
        <v>19</v>
      </c>
      <c r="N342" s="190" t="s">
        <v>47</v>
      </c>
      <c r="O342" s="66"/>
      <c r="P342" s="191">
        <f>O342*H342</f>
        <v>0</v>
      </c>
      <c r="Q342" s="191">
        <v>0</v>
      </c>
      <c r="R342" s="191">
        <f>Q342*H342</f>
        <v>0</v>
      </c>
      <c r="S342" s="191">
        <v>0</v>
      </c>
      <c r="T342" s="192">
        <f>S342*H342</f>
        <v>0</v>
      </c>
      <c r="U342" s="36"/>
      <c r="V342" s="36"/>
      <c r="W342" s="36"/>
      <c r="X342" s="36"/>
      <c r="Y342" s="36"/>
      <c r="Z342" s="36"/>
      <c r="AA342" s="36"/>
      <c r="AB342" s="36"/>
      <c r="AC342" s="36"/>
      <c r="AD342" s="36"/>
      <c r="AE342" s="36"/>
      <c r="AR342" s="193" t="s">
        <v>330</v>
      </c>
      <c r="AT342" s="193" t="s">
        <v>326</v>
      </c>
      <c r="AU342" s="193" t="s">
        <v>87</v>
      </c>
      <c r="AY342" s="19" t="s">
        <v>324</v>
      </c>
      <c r="BE342" s="194">
        <f>IF(N342="základní",J342,0)</f>
        <v>0</v>
      </c>
      <c r="BF342" s="194">
        <f>IF(N342="snížená",J342,0)</f>
        <v>0</v>
      </c>
      <c r="BG342" s="194">
        <f>IF(N342="zákl. přenesená",J342,0)</f>
        <v>0</v>
      </c>
      <c r="BH342" s="194">
        <f>IF(N342="sníž. přenesená",J342,0)</f>
        <v>0</v>
      </c>
      <c r="BI342" s="194">
        <f>IF(N342="nulová",J342,0)</f>
        <v>0</v>
      </c>
      <c r="BJ342" s="19" t="s">
        <v>84</v>
      </c>
      <c r="BK342" s="194">
        <f>ROUND(I342*H342,2)</f>
        <v>0</v>
      </c>
      <c r="BL342" s="19" t="s">
        <v>330</v>
      </c>
      <c r="BM342" s="193" t="s">
        <v>4072</v>
      </c>
    </row>
    <row r="343" spans="1:65" s="2" customFormat="1" ht="19.5">
      <c r="A343" s="36"/>
      <c r="B343" s="37"/>
      <c r="C343" s="38"/>
      <c r="D343" s="195" t="s">
        <v>332</v>
      </c>
      <c r="E343" s="38"/>
      <c r="F343" s="196" t="s">
        <v>665</v>
      </c>
      <c r="G343" s="38"/>
      <c r="H343" s="38"/>
      <c r="I343" s="197"/>
      <c r="J343" s="38"/>
      <c r="K343" s="38"/>
      <c r="L343" s="41"/>
      <c r="M343" s="198"/>
      <c r="N343" s="199"/>
      <c r="O343" s="66"/>
      <c r="P343" s="66"/>
      <c r="Q343" s="66"/>
      <c r="R343" s="66"/>
      <c r="S343" s="66"/>
      <c r="T343" s="67"/>
      <c r="U343" s="36"/>
      <c r="V343" s="36"/>
      <c r="W343" s="36"/>
      <c r="X343" s="36"/>
      <c r="Y343" s="36"/>
      <c r="Z343" s="36"/>
      <c r="AA343" s="36"/>
      <c r="AB343" s="36"/>
      <c r="AC343" s="36"/>
      <c r="AD343" s="36"/>
      <c r="AE343" s="36"/>
      <c r="AT343" s="19" t="s">
        <v>332</v>
      </c>
      <c r="AU343" s="19" t="s">
        <v>87</v>
      </c>
    </row>
    <row r="344" spans="1:65" s="2" customFormat="1" ht="136.5">
      <c r="A344" s="36"/>
      <c r="B344" s="37"/>
      <c r="C344" s="38"/>
      <c r="D344" s="195" t="s">
        <v>334</v>
      </c>
      <c r="E344" s="38"/>
      <c r="F344" s="200" t="s">
        <v>666</v>
      </c>
      <c r="G344" s="38"/>
      <c r="H344" s="38"/>
      <c r="I344" s="197"/>
      <c r="J344" s="38"/>
      <c r="K344" s="38"/>
      <c r="L344" s="41"/>
      <c r="M344" s="198"/>
      <c r="N344" s="199"/>
      <c r="O344" s="66"/>
      <c r="P344" s="66"/>
      <c r="Q344" s="66"/>
      <c r="R344" s="66"/>
      <c r="S344" s="66"/>
      <c r="T344" s="67"/>
      <c r="U344" s="36"/>
      <c r="V344" s="36"/>
      <c r="W344" s="36"/>
      <c r="X344" s="36"/>
      <c r="Y344" s="36"/>
      <c r="Z344" s="36"/>
      <c r="AA344" s="36"/>
      <c r="AB344" s="36"/>
      <c r="AC344" s="36"/>
      <c r="AD344" s="36"/>
      <c r="AE344" s="36"/>
      <c r="AT344" s="19" t="s">
        <v>334</v>
      </c>
      <c r="AU344" s="19" t="s">
        <v>87</v>
      </c>
    </row>
    <row r="345" spans="1:65" s="13" customFormat="1" ht="11.25">
      <c r="B345" s="201"/>
      <c r="C345" s="202"/>
      <c r="D345" s="195" t="s">
        <v>336</v>
      </c>
      <c r="E345" s="203" t="s">
        <v>19</v>
      </c>
      <c r="F345" s="204" t="s">
        <v>4073</v>
      </c>
      <c r="G345" s="202"/>
      <c r="H345" s="205">
        <v>2016.48</v>
      </c>
      <c r="I345" s="206"/>
      <c r="J345" s="202"/>
      <c r="K345" s="202"/>
      <c r="L345" s="207"/>
      <c r="M345" s="208"/>
      <c r="N345" s="209"/>
      <c r="O345" s="209"/>
      <c r="P345" s="209"/>
      <c r="Q345" s="209"/>
      <c r="R345" s="209"/>
      <c r="S345" s="209"/>
      <c r="T345" s="210"/>
      <c r="AT345" s="211" t="s">
        <v>336</v>
      </c>
      <c r="AU345" s="211" t="s">
        <v>87</v>
      </c>
      <c r="AV345" s="13" t="s">
        <v>87</v>
      </c>
      <c r="AW345" s="13" t="s">
        <v>37</v>
      </c>
      <c r="AX345" s="13" t="s">
        <v>76</v>
      </c>
      <c r="AY345" s="211" t="s">
        <v>324</v>
      </c>
    </row>
    <row r="346" spans="1:65" s="13" customFormat="1" ht="11.25">
      <c r="B346" s="201"/>
      <c r="C346" s="202"/>
      <c r="D346" s="195" t="s">
        <v>336</v>
      </c>
      <c r="E346" s="203" t="s">
        <v>19</v>
      </c>
      <c r="F346" s="204" t="s">
        <v>4074</v>
      </c>
      <c r="G346" s="202"/>
      <c r="H346" s="205">
        <v>37</v>
      </c>
      <c r="I346" s="206"/>
      <c r="J346" s="202"/>
      <c r="K346" s="202"/>
      <c r="L346" s="207"/>
      <c r="M346" s="208"/>
      <c r="N346" s="209"/>
      <c r="O346" s="209"/>
      <c r="P346" s="209"/>
      <c r="Q346" s="209"/>
      <c r="R346" s="209"/>
      <c r="S346" s="209"/>
      <c r="T346" s="210"/>
      <c r="AT346" s="211" t="s">
        <v>336</v>
      </c>
      <c r="AU346" s="211" t="s">
        <v>87</v>
      </c>
      <c r="AV346" s="13" t="s">
        <v>87</v>
      </c>
      <c r="AW346" s="13" t="s">
        <v>37</v>
      </c>
      <c r="AX346" s="13" t="s">
        <v>76</v>
      </c>
      <c r="AY346" s="211" t="s">
        <v>324</v>
      </c>
    </row>
    <row r="347" spans="1:65" s="13" customFormat="1" ht="11.25">
      <c r="B347" s="201"/>
      <c r="C347" s="202"/>
      <c r="D347" s="195" t="s">
        <v>336</v>
      </c>
      <c r="E347" s="203" t="s">
        <v>19</v>
      </c>
      <c r="F347" s="204" t="s">
        <v>4075</v>
      </c>
      <c r="G347" s="202"/>
      <c r="H347" s="205">
        <v>23.52</v>
      </c>
      <c r="I347" s="206"/>
      <c r="J347" s="202"/>
      <c r="K347" s="202"/>
      <c r="L347" s="207"/>
      <c r="M347" s="208"/>
      <c r="N347" s="209"/>
      <c r="O347" s="209"/>
      <c r="P347" s="209"/>
      <c r="Q347" s="209"/>
      <c r="R347" s="209"/>
      <c r="S347" s="209"/>
      <c r="T347" s="210"/>
      <c r="AT347" s="211" t="s">
        <v>336</v>
      </c>
      <c r="AU347" s="211" t="s">
        <v>87</v>
      </c>
      <c r="AV347" s="13" t="s">
        <v>87</v>
      </c>
      <c r="AW347" s="13" t="s">
        <v>37</v>
      </c>
      <c r="AX347" s="13" t="s">
        <v>76</v>
      </c>
      <c r="AY347" s="211" t="s">
        <v>324</v>
      </c>
    </row>
    <row r="348" spans="1:65" s="13" customFormat="1" ht="11.25">
      <c r="B348" s="201"/>
      <c r="C348" s="202"/>
      <c r="D348" s="195" t="s">
        <v>336</v>
      </c>
      <c r="E348" s="203" t="s">
        <v>19</v>
      </c>
      <c r="F348" s="204" t="s">
        <v>4076</v>
      </c>
      <c r="G348" s="202"/>
      <c r="H348" s="205">
        <v>300</v>
      </c>
      <c r="I348" s="206"/>
      <c r="J348" s="202"/>
      <c r="K348" s="202"/>
      <c r="L348" s="207"/>
      <c r="M348" s="208"/>
      <c r="N348" s="209"/>
      <c r="O348" s="209"/>
      <c r="P348" s="209"/>
      <c r="Q348" s="209"/>
      <c r="R348" s="209"/>
      <c r="S348" s="209"/>
      <c r="T348" s="210"/>
      <c r="AT348" s="211" t="s">
        <v>336</v>
      </c>
      <c r="AU348" s="211" t="s">
        <v>87</v>
      </c>
      <c r="AV348" s="13" t="s">
        <v>87</v>
      </c>
      <c r="AW348" s="13" t="s">
        <v>37</v>
      </c>
      <c r="AX348" s="13" t="s">
        <v>76</v>
      </c>
      <c r="AY348" s="211" t="s">
        <v>324</v>
      </c>
    </row>
    <row r="349" spans="1:65" s="13" customFormat="1" ht="11.25">
      <c r="B349" s="201"/>
      <c r="C349" s="202"/>
      <c r="D349" s="195" t="s">
        <v>336</v>
      </c>
      <c r="E349" s="203" t="s">
        <v>19</v>
      </c>
      <c r="F349" s="204" t="s">
        <v>668</v>
      </c>
      <c r="G349" s="202"/>
      <c r="H349" s="205">
        <v>1574.989</v>
      </c>
      <c r="I349" s="206"/>
      <c r="J349" s="202"/>
      <c r="K349" s="202"/>
      <c r="L349" s="207"/>
      <c r="M349" s="208"/>
      <c r="N349" s="209"/>
      <c r="O349" s="209"/>
      <c r="P349" s="209"/>
      <c r="Q349" s="209"/>
      <c r="R349" s="209"/>
      <c r="S349" s="209"/>
      <c r="T349" s="210"/>
      <c r="AT349" s="211" t="s">
        <v>336</v>
      </c>
      <c r="AU349" s="211" t="s">
        <v>87</v>
      </c>
      <c r="AV349" s="13" t="s">
        <v>87</v>
      </c>
      <c r="AW349" s="13" t="s">
        <v>37</v>
      </c>
      <c r="AX349" s="13" t="s">
        <v>76</v>
      </c>
      <c r="AY349" s="211" t="s">
        <v>324</v>
      </c>
    </row>
    <row r="350" spans="1:65" s="14" customFormat="1" ht="11.25">
      <c r="B350" s="212"/>
      <c r="C350" s="213"/>
      <c r="D350" s="195" t="s">
        <v>336</v>
      </c>
      <c r="E350" s="214" t="s">
        <v>19</v>
      </c>
      <c r="F350" s="215" t="s">
        <v>349</v>
      </c>
      <c r="G350" s="213"/>
      <c r="H350" s="216">
        <v>3951.989</v>
      </c>
      <c r="I350" s="217"/>
      <c r="J350" s="213"/>
      <c r="K350" s="213"/>
      <c r="L350" s="218"/>
      <c r="M350" s="219"/>
      <c r="N350" s="220"/>
      <c r="O350" s="220"/>
      <c r="P350" s="220"/>
      <c r="Q350" s="220"/>
      <c r="R350" s="220"/>
      <c r="S350" s="220"/>
      <c r="T350" s="221"/>
      <c r="AT350" s="222" t="s">
        <v>336</v>
      </c>
      <c r="AU350" s="222" t="s">
        <v>87</v>
      </c>
      <c r="AV350" s="14" t="s">
        <v>330</v>
      </c>
      <c r="AW350" s="14" t="s">
        <v>37</v>
      </c>
      <c r="AX350" s="14" t="s">
        <v>84</v>
      </c>
      <c r="AY350" s="222" t="s">
        <v>324</v>
      </c>
    </row>
    <row r="351" spans="1:65" s="2" customFormat="1" ht="14.45" customHeight="1">
      <c r="A351" s="36"/>
      <c r="B351" s="37"/>
      <c r="C351" s="182" t="s">
        <v>774</v>
      </c>
      <c r="D351" s="182" t="s">
        <v>326</v>
      </c>
      <c r="E351" s="183" t="s">
        <v>2433</v>
      </c>
      <c r="F351" s="184" t="s">
        <v>2434</v>
      </c>
      <c r="G351" s="185" t="s">
        <v>152</v>
      </c>
      <c r="H351" s="186">
        <v>2333.3449999999998</v>
      </c>
      <c r="I351" s="187"/>
      <c r="J351" s="188">
        <f>ROUND(I351*H351,2)</f>
        <v>0</v>
      </c>
      <c r="K351" s="184" t="s">
        <v>329</v>
      </c>
      <c r="L351" s="41"/>
      <c r="M351" s="189" t="s">
        <v>19</v>
      </c>
      <c r="N351" s="190" t="s">
        <v>47</v>
      </c>
      <c r="O351" s="66"/>
      <c r="P351" s="191">
        <f>O351*H351</f>
        <v>0</v>
      </c>
      <c r="Q351" s="191">
        <v>0</v>
      </c>
      <c r="R351" s="191">
        <f>Q351*H351</f>
        <v>0</v>
      </c>
      <c r="S351" s="191">
        <v>0</v>
      </c>
      <c r="T351" s="192">
        <f>S351*H351</f>
        <v>0</v>
      </c>
      <c r="U351" s="36"/>
      <c r="V351" s="36"/>
      <c r="W351" s="36"/>
      <c r="X351" s="36"/>
      <c r="Y351" s="36"/>
      <c r="Z351" s="36"/>
      <c r="AA351" s="36"/>
      <c r="AB351" s="36"/>
      <c r="AC351" s="36"/>
      <c r="AD351" s="36"/>
      <c r="AE351" s="36"/>
      <c r="AR351" s="193" t="s">
        <v>330</v>
      </c>
      <c r="AT351" s="193" t="s">
        <v>326</v>
      </c>
      <c r="AU351" s="193" t="s">
        <v>87</v>
      </c>
      <c r="AY351" s="19" t="s">
        <v>324</v>
      </c>
      <c r="BE351" s="194">
        <f>IF(N351="základní",J351,0)</f>
        <v>0</v>
      </c>
      <c r="BF351" s="194">
        <f>IF(N351="snížená",J351,0)</f>
        <v>0</v>
      </c>
      <c r="BG351" s="194">
        <f>IF(N351="zákl. přenesená",J351,0)</f>
        <v>0</v>
      </c>
      <c r="BH351" s="194">
        <f>IF(N351="sníž. přenesená",J351,0)</f>
        <v>0</v>
      </c>
      <c r="BI351" s="194">
        <f>IF(N351="nulová",J351,0)</f>
        <v>0</v>
      </c>
      <c r="BJ351" s="19" t="s">
        <v>84</v>
      </c>
      <c r="BK351" s="194">
        <f>ROUND(I351*H351,2)</f>
        <v>0</v>
      </c>
      <c r="BL351" s="19" t="s">
        <v>330</v>
      </c>
      <c r="BM351" s="193" t="s">
        <v>4077</v>
      </c>
    </row>
    <row r="352" spans="1:65" s="2" customFormat="1" ht="19.5">
      <c r="A352" s="36"/>
      <c r="B352" s="37"/>
      <c r="C352" s="38"/>
      <c r="D352" s="195" t="s">
        <v>332</v>
      </c>
      <c r="E352" s="38"/>
      <c r="F352" s="196" t="s">
        <v>2436</v>
      </c>
      <c r="G352" s="38"/>
      <c r="H352" s="38"/>
      <c r="I352" s="197"/>
      <c r="J352" s="38"/>
      <c r="K352" s="38"/>
      <c r="L352" s="41"/>
      <c r="M352" s="198"/>
      <c r="N352" s="199"/>
      <c r="O352" s="66"/>
      <c r="P352" s="66"/>
      <c r="Q352" s="66"/>
      <c r="R352" s="66"/>
      <c r="S352" s="66"/>
      <c r="T352" s="67"/>
      <c r="U352" s="36"/>
      <c r="V352" s="36"/>
      <c r="W352" s="36"/>
      <c r="X352" s="36"/>
      <c r="Y352" s="36"/>
      <c r="Z352" s="36"/>
      <c r="AA352" s="36"/>
      <c r="AB352" s="36"/>
      <c r="AC352" s="36"/>
      <c r="AD352" s="36"/>
      <c r="AE352" s="36"/>
      <c r="AT352" s="19" t="s">
        <v>332</v>
      </c>
      <c r="AU352" s="19" t="s">
        <v>87</v>
      </c>
    </row>
    <row r="353" spans="1:65" s="2" customFormat="1" ht="136.5">
      <c r="A353" s="36"/>
      <c r="B353" s="37"/>
      <c r="C353" s="38"/>
      <c r="D353" s="195" t="s">
        <v>334</v>
      </c>
      <c r="E353" s="38"/>
      <c r="F353" s="200" t="s">
        <v>666</v>
      </c>
      <c r="G353" s="38"/>
      <c r="H353" s="38"/>
      <c r="I353" s="197"/>
      <c r="J353" s="38"/>
      <c r="K353" s="38"/>
      <c r="L353" s="41"/>
      <c r="M353" s="198"/>
      <c r="N353" s="199"/>
      <c r="O353" s="66"/>
      <c r="P353" s="66"/>
      <c r="Q353" s="66"/>
      <c r="R353" s="66"/>
      <c r="S353" s="66"/>
      <c r="T353" s="67"/>
      <c r="U353" s="36"/>
      <c r="V353" s="36"/>
      <c r="W353" s="36"/>
      <c r="X353" s="36"/>
      <c r="Y353" s="36"/>
      <c r="Z353" s="36"/>
      <c r="AA353" s="36"/>
      <c r="AB353" s="36"/>
      <c r="AC353" s="36"/>
      <c r="AD353" s="36"/>
      <c r="AE353" s="36"/>
      <c r="AT353" s="19" t="s">
        <v>334</v>
      </c>
      <c r="AU353" s="19" t="s">
        <v>87</v>
      </c>
    </row>
    <row r="354" spans="1:65" s="13" customFormat="1" ht="11.25">
      <c r="B354" s="201"/>
      <c r="C354" s="202"/>
      <c r="D354" s="195" t="s">
        <v>336</v>
      </c>
      <c r="E354" s="203" t="s">
        <v>19</v>
      </c>
      <c r="F354" s="204" t="s">
        <v>4078</v>
      </c>
      <c r="G354" s="202"/>
      <c r="H354" s="205">
        <v>2333.3449999999998</v>
      </c>
      <c r="I354" s="206"/>
      <c r="J354" s="202"/>
      <c r="K354" s="202"/>
      <c r="L354" s="207"/>
      <c r="M354" s="208"/>
      <c r="N354" s="209"/>
      <c r="O354" s="209"/>
      <c r="P354" s="209"/>
      <c r="Q354" s="209"/>
      <c r="R354" s="209"/>
      <c r="S354" s="209"/>
      <c r="T354" s="210"/>
      <c r="AT354" s="211" t="s">
        <v>336</v>
      </c>
      <c r="AU354" s="211" t="s">
        <v>87</v>
      </c>
      <c r="AV354" s="13" t="s">
        <v>87</v>
      </c>
      <c r="AW354" s="13" t="s">
        <v>37</v>
      </c>
      <c r="AX354" s="13" t="s">
        <v>76</v>
      </c>
      <c r="AY354" s="211" t="s">
        <v>324</v>
      </c>
    </row>
    <row r="355" spans="1:65" s="14" customFormat="1" ht="11.25">
      <c r="B355" s="212"/>
      <c r="C355" s="213"/>
      <c r="D355" s="195" t="s">
        <v>336</v>
      </c>
      <c r="E355" s="214" t="s">
        <v>19</v>
      </c>
      <c r="F355" s="215" t="s">
        <v>349</v>
      </c>
      <c r="G355" s="213"/>
      <c r="H355" s="216">
        <v>2333.3449999999998</v>
      </c>
      <c r="I355" s="217"/>
      <c r="J355" s="213"/>
      <c r="K355" s="213"/>
      <c r="L355" s="218"/>
      <c r="M355" s="219"/>
      <c r="N355" s="220"/>
      <c r="O355" s="220"/>
      <c r="P355" s="220"/>
      <c r="Q355" s="220"/>
      <c r="R355" s="220"/>
      <c r="S355" s="220"/>
      <c r="T355" s="221"/>
      <c r="AT355" s="222" t="s">
        <v>336</v>
      </c>
      <c r="AU355" s="222" t="s">
        <v>87</v>
      </c>
      <c r="AV355" s="14" t="s">
        <v>330</v>
      </c>
      <c r="AW355" s="14" t="s">
        <v>37</v>
      </c>
      <c r="AX355" s="14" t="s">
        <v>84</v>
      </c>
      <c r="AY355" s="222" t="s">
        <v>324</v>
      </c>
    </row>
    <row r="356" spans="1:65" s="2" customFormat="1" ht="14.45" customHeight="1">
      <c r="A356" s="36"/>
      <c r="B356" s="37"/>
      <c r="C356" s="182" t="s">
        <v>780</v>
      </c>
      <c r="D356" s="182" t="s">
        <v>326</v>
      </c>
      <c r="E356" s="183" t="s">
        <v>694</v>
      </c>
      <c r="F356" s="184" t="s">
        <v>695</v>
      </c>
      <c r="G356" s="185" t="s">
        <v>152</v>
      </c>
      <c r="H356" s="186">
        <v>1724.989</v>
      </c>
      <c r="I356" s="187"/>
      <c r="J356" s="188">
        <f>ROUND(I356*H356,2)</f>
        <v>0</v>
      </c>
      <c r="K356" s="184" t="s">
        <v>329</v>
      </c>
      <c r="L356" s="41"/>
      <c r="M356" s="189" t="s">
        <v>19</v>
      </c>
      <c r="N356" s="190" t="s">
        <v>47</v>
      </c>
      <c r="O356" s="66"/>
      <c r="P356" s="191">
        <f>O356*H356</f>
        <v>0</v>
      </c>
      <c r="Q356" s="191">
        <v>0</v>
      </c>
      <c r="R356" s="191">
        <f>Q356*H356</f>
        <v>0</v>
      </c>
      <c r="S356" s="191">
        <v>0</v>
      </c>
      <c r="T356" s="192">
        <f>S356*H356</f>
        <v>0</v>
      </c>
      <c r="U356" s="36"/>
      <c r="V356" s="36"/>
      <c r="W356" s="36"/>
      <c r="X356" s="36"/>
      <c r="Y356" s="36"/>
      <c r="Z356" s="36"/>
      <c r="AA356" s="36"/>
      <c r="AB356" s="36"/>
      <c r="AC356" s="36"/>
      <c r="AD356" s="36"/>
      <c r="AE356" s="36"/>
      <c r="AR356" s="193" t="s">
        <v>330</v>
      </c>
      <c r="AT356" s="193" t="s">
        <v>326</v>
      </c>
      <c r="AU356" s="193" t="s">
        <v>87</v>
      </c>
      <c r="AY356" s="19" t="s">
        <v>324</v>
      </c>
      <c r="BE356" s="194">
        <f>IF(N356="základní",J356,0)</f>
        <v>0</v>
      </c>
      <c r="BF356" s="194">
        <f>IF(N356="snížená",J356,0)</f>
        <v>0</v>
      </c>
      <c r="BG356" s="194">
        <f>IF(N356="zákl. přenesená",J356,0)</f>
        <v>0</v>
      </c>
      <c r="BH356" s="194">
        <f>IF(N356="sníž. přenesená",J356,0)</f>
        <v>0</v>
      </c>
      <c r="BI356" s="194">
        <f>IF(N356="nulová",J356,0)</f>
        <v>0</v>
      </c>
      <c r="BJ356" s="19" t="s">
        <v>84</v>
      </c>
      <c r="BK356" s="194">
        <f>ROUND(I356*H356,2)</f>
        <v>0</v>
      </c>
      <c r="BL356" s="19" t="s">
        <v>330</v>
      </c>
      <c r="BM356" s="193" t="s">
        <v>4079</v>
      </c>
    </row>
    <row r="357" spans="1:65" s="2" customFormat="1" ht="11.25">
      <c r="A357" s="36"/>
      <c r="B357" s="37"/>
      <c r="C357" s="38"/>
      <c r="D357" s="195" t="s">
        <v>332</v>
      </c>
      <c r="E357" s="38"/>
      <c r="F357" s="196" t="s">
        <v>697</v>
      </c>
      <c r="G357" s="38"/>
      <c r="H357" s="38"/>
      <c r="I357" s="197"/>
      <c r="J357" s="38"/>
      <c r="K357" s="38"/>
      <c r="L357" s="41"/>
      <c r="M357" s="198"/>
      <c r="N357" s="199"/>
      <c r="O357" s="66"/>
      <c r="P357" s="66"/>
      <c r="Q357" s="66"/>
      <c r="R357" s="66"/>
      <c r="S357" s="66"/>
      <c r="T357" s="67"/>
      <c r="U357" s="36"/>
      <c r="V357" s="36"/>
      <c r="W357" s="36"/>
      <c r="X357" s="36"/>
      <c r="Y357" s="36"/>
      <c r="Z357" s="36"/>
      <c r="AA357" s="36"/>
      <c r="AB357" s="36"/>
      <c r="AC357" s="36"/>
      <c r="AD357" s="36"/>
      <c r="AE357" s="36"/>
      <c r="AT357" s="19" t="s">
        <v>332</v>
      </c>
      <c r="AU357" s="19" t="s">
        <v>87</v>
      </c>
    </row>
    <row r="358" spans="1:65" s="2" customFormat="1" ht="107.25">
      <c r="A358" s="36"/>
      <c r="B358" s="37"/>
      <c r="C358" s="38"/>
      <c r="D358" s="195" t="s">
        <v>334</v>
      </c>
      <c r="E358" s="38"/>
      <c r="F358" s="200" t="s">
        <v>698</v>
      </c>
      <c r="G358" s="38"/>
      <c r="H358" s="38"/>
      <c r="I358" s="197"/>
      <c r="J358" s="38"/>
      <c r="K358" s="38"/>
      <c r="L358" s="41"/>
      <c r="M358" s="198"/>
      <c r="N358" s="199"/>
      <c r="O358" s="66"/>
      <c r="P358" s="66"/>
      <c r="Q358" s="66"/>
      <c r="R358" s="66"/>
      <c r="S358" s="66"/>
      <c r="T358" s="67"/>
      <c r="U358" s="36"/>
      <c r="V358" s="36"/>
      <c r="W358" s="36"/>
      <c r="X358" s="36"/>
      <c r="Y358" s="36"/>
      <c r="Z358" s="36"/>
      <c r="AA358" s="36"/>
      <c r="AB358" s="36"/>
      <c r="AC358" s="36"/>
      <c r="AD358" s="36"/>
      <c r="AE358" s="36"/>
      <c r="AT358" s="19" t="s">
        <v>334</v>
      </c>
      <c r="AU358" s="19" t="s">
        <v>87</v>
      </c>
    </row>
    <row r="359" spans="1:65" s="13" customFormat="1" ht="11.25">
      <c r="B359" s="201"/>
      <c r="C359" s="202"/>
      <c r="D359" s="195" t="s">
        <v>336</v>
      </c>
      <c r="E359" s="203" t="s">
        <v>19</v>
      </c>
      <c r="F359" s="204" t="s">
        <v>699</v>
      </c>
      <c r="G359" s="202"/>
      <c r="H359" s="205">
        <v>1574.989</v>
      </c>
      <c r="I359" s="206"/>
      <c r="J359" s="202"/>
      <c r="K359" s="202"/>
      <c r="L359" s="207"/>
      <c r="M359" s="208"/>
      <c r="N359" s="209"/>
      <c r="O359" s="209"/>
      <c r="P359" s="209"/>
      <c r="Q359" s="209"/>
      <c r="R359" s="209"/>
      <c r="S359" s="209"/>
      <c r="T359" s="210"/>
      <c r="AT359" s="211" t="s">
        <v>336</v>
      </c>
      <c r="AU359" s="211" t="s">
        <v>87</v>
      </c>
      <c r="AV359" s="13" t="s">
        <v>87</v>
      </c>
      <c r="AW359" s="13" t="s">
        <v>37</v>
      </c>
      <c r="AX359" s="13" t="s">
        <v>76</v>
      </c>
      <c r="AY359" s="211" t="s">
        <v>324</v>
      </c>
    </row>
    <row r="360" spans="1:65" s="13" customFormat="1" ht="11.25">
      <c r="B360" s="201"/>
      <c r="C360" s="202"/>
      <c r="D360" s="195" t="s">
        <v>336</v>
      </c>
      <c r="E360" s="203" t="s">
        <v>19</v>
      </c>
      <c r="F360" s="204" t="s">
        <v>4080</v>
      </c>
      <c r="G360" s="202"/>
      <c r="H360" s="205">
        <v>150</v>
      </c>
      <c r="I360" s="206"/>
      <c r="J360" s="202"/>
      <c r="K360" s="202"/>
      <c r="L360" s="207"/>
      <c r="M360" s="208"/>
      <c r="N360" s="209"/>
      <c r="O360" s="209"/>
      <c r="P360" s="209"/>
      <c r="Q360" s="209"/>
      <c r="R360" s="209"/>
      <c r="S360" s="209"/>
      <c r="T360" s="210"/>
      <c r="AT360" s="211" t="s">
        <v>336</v>
      </c>
      <c r="AU360" s="211" t="s">
        <v>87</v>
      </c>
      <c r="AV360" s="13" t="s">
        <v>87</v>
      </c>
      <c r="AW360" s="13" t="s">
        <v>37</v>
      </c>
      <c r="AX360" s="13" t="s">
        <v>76</v>
      </c>
      <c r="AY360" s="211" t="s">
        <v>324</v>
      </c>
    </row>
    <row r="361" spans="1:65" s="14" customFormat="1" ht="11.25">
      <c r="B361" s="212"/>
      <c r="C361" s="213"/>
      <c r="D361" s="195" t="s">
        <v>336</v>
      </c>
      <c r="E361" s="214" t="s">
        <v>19</v>
      </c>
      <c r="F361" s="215" t="s">
        <v>349</v>
      </c>
      <c r="G361" s="213"/>
      <c r="H361" s="216">
        <v>1724.989</v>
      </c>
      <c r="I361" s="217"/>
      <c r="J361" s="213"/>
      <c r="K361" s="213"/>
      <c r="L361" s="218"/>
      <c r="M361" s="219"/>
      <c r="N361" s="220"/>
      <c r="O361" s="220"/>
      <c r="P361" s="220"/>
      <c r="Q361" s="220"/>
      <c r="R361" s="220"/>
      <c r="S361" s="220"/>
      <c r="T361" s="221"/>
      <c r="AT361" s="222" t="s">
        <v>336</v>
      </c>
      <c r="AU361" s="222" t="s">
        <v>87</v>
      </c>
      <c r="AV361" s="14" t="s">
        <v>330</v>
      </c>
      <c r="AW361" s="14" t="s">
        <v>37</v>
      </c>
      <c r="AX361" s="14" t="s">
        <v>84</v>
      </c>
      <c r="AY361" s="222" t="s">
        <v>324</v>
      </c>
    </row>
    <row r="362" spans="1:65" s="2" customFormat="1" ht="14.45" customHeight="1">
      <c r="A362" s="36"/>
      <c r="B362" s="37"/>
      <c r="C362" s="182" t="s">
        <v>788</v>
      </c>
      <c r="D362" s="182" t="s">
        <v>326</v>
      </c>
      <c r="E362" s="183" t="s">
        <v>4081</v>
      </c>
      <c r="F362" s="184" t="s">
        <v>4082</v>
      </c>
      <c r="G362" s="185" t="s">
        <v>152</v>
      </c>
      <c r="H362" s="186">
        <v>324.375</v>
      </c>
      <c r="I362" s="187"/>
      <c r="J362" s="188">
        <f>ROUND(I362*H362,2)</f>
        <v>0</v>
      </c>
      <c r="K362" s="184" t="s">
        <v>329</v>
      </c>
      <c r="L362" s="41"/>
      <c r="M362" s="189" t="s">
        <v>19</v>
      </c>
      <c r="N362" s="190" t="s">
        <v>47</v>
      </c>
      <c r="O362" s="66"/>
      <c r="P362" s="191">
        <f>O362*H362</f>
        <v>0</v>
      </c>
      <c r="Q362" s="191">
        <v>0</v>
      </c>
      <c r="R362" s="191">
        <f>Q362*H362</f>
        <v>0</v>
      </c>
      <c r="S362" s="191">
        <v>0</v>
      </c>
      <c r="T362" s="192">
        <f>S362*H362</f>
        <v>0</v>
      </c>
      <c r="U362" s="36"/>
      <c r="V362" s="36"/>
      <c r="W362" s="36"/>
      <c r="X362" s="36"/>
      <c r="Y362" s="36"/>
      <c r="Z362" s="36"/>
      <c r="AA362" s="36"/>
      <c r="AB362" s="36"/>
      <c r="AC362" s="36"/>
      <c r="AD362" s="36"/>
      <c r="AE362" s="36"/>
      <c r="AR362" s="193" t="s">
        <v>330</v>
      </c>
      <c r="AT362" s="193" t="s">
        <v>326</v>
      </c>
      <c r="AU362" s="193" t="s">
        <v>87</v>
      </c>
      <c r="AY362" s="19" t="s">
        <v>324</v>
      </c>
      <c r="BE362" s="194">
        <f>IF(N362="základní",J362,0)</f>
        <v>0</v>
      </c>
      <c r="BF362" s="194">
        <f>IF(N362="snížená",J362,0)</f>
        <v>0</v>
      </c>
      <c r="BG362" s="194">
        <f>IF(N362="zákl. přenesená",J362,0)</f>
        <v>0</v>
      </c>
      <c r="BH362" s="194">
        <f>IF(N362="sníž. přenesená",J362,0)</f>
        <v>0</v>
      </c>
      <c r="BI362" s="194">
        <f>IF(N362="nulová",J362,0)</f>
        <v>0</v>
      </c>
      <c r="BJ362" s="19" t="s">
        <v>84</v>
      </c>
      <c r="BK362" s="194">
        <f>ROUND(I362*H362,2)</f>
        <v>0</v>
      </c>
      <c r="BL362" s="19" t="s">
        <v>330</v>
      </c>
      <c r="BM362" s="193" t="s">
        <v>4083</v>
      </c>
    </row>
    <row r="363" spans="1:65" s="2" customFormat="1" ht="19.5">
      <c r="A363" s="36"/>
      <c r="B363" s="37"/>
      <c r="C363" s="38"/>
      <c r="D363" s="195" t="s">
        <v>332</v>
      </c>
      <c r="E363" s="38"/>
      <c r="F363" s="196" t="s">
        <v>4084</v>
      </c>
      <c r="G363" s="38"/>
      <c r="H363" s="38"/>
      <c r="I363" s="197"/>
      <c r="J363" s="38"/>
      <c r="K363" s="38"/>
      <c r="L363" s="41"/>
      <c r="M363" s="198"/>
      <c r="N363" s="199"/>
      <c r="O363" s="66"/>
      <c r="P363" s="66"/>
      <c r="Q363" s="66"/>
      <c r="R363" s="66"/>
      <c r="S363" s="66"/>
      <c r="T363" s="67"/>
      <c r="U363" s="36"/>
      <c r="V363" s="36"/>
      <c r="W363" s="36"/>
      <c r="X363" s="36"/>
      <c r="Y363" s="36"/>
      <c r="Z363" s="36"/>
      <c r="AA363" s="36"/>
      <c r="AB363" s="36"/>
      <c r="AC363" s="36"/>
      <c r="AD363" s="36"/>
      <c r="AE363" s="36"/>
      <c r="AT363" s="19" t="s">
        <v>332</v>
      </c>
      <c r="AU363" s="19" t="s">
        <v>87</v>
      </c>
    </row>
    <row r="364" spans="1:65" s="2" customFormat="1" ht="351">
      <c r="A364" s="36"/>
      <c r="B364" s="37"/>
      <c r="C364" s="38"/>
      <c r="D364" s="195" t="s">
        <v>334</v>
      </c>
      <c r="E364" s="38"/>
      <c r="F364" s="200" t="s">
        <v>4085</v>
      </c>
      <c r="G364" s="38"/>
      <c r="H364" s="38"/>
      <c r="I364" s="197"/>
      <c r="J364" s="38"/>
      <c r="K364" s="38"/>
      <c r="L364" s="41"/>
      <c r="M364" s="198"/>
      <c r="N364" s="199"/>
      <c r="O364" s="66"/>
      <c r="P364" s="66"/>
      <c r="Q364" s="66"/>
      <c r="R364" s="66"/>
      <c r="S364" s="66"/>
      <c r="T364" s="67"/>
      <c r="U364" s="36"/>
      <c r="V364" s="36"/>
      <c r="W364" s="36"/>
      <c r="X364" s="36"/>
      <c r="Y364" s="36"/>
      <c r="Z364" s="36"/>
      <c r="AA364" s="36"/>
      <c r="AB364" s="36"/>
      <c r="AC364" s="36"/>
      <c r="AD364" s="36"/>
      <c r="AE364" s="36"/>
      <c r="AT364" s="19" t="s">
        <v>334</v>
      </c>
      <c r="AU364" s="19" t="s">
        <v>87</v>
      </c>
    </row>
    <row r="365" spans="1:65" s="13" customFormat="1" ht="11.25">
      <c r="B365" s="201"/>
      <c r="C365" s="202"/>
      <c r="D365" s="195" t="s">
        <v>336</v>
      </c>
      <c r="E365" s="203" t="s">
        <v>3890</v>
      </c>
      <c r="F365" s="204" t="s">
        <v>4086</v>
      </c>
      <c r="G365" s="202"/>
      <c r="H365" s="205">
        <v>174.375</v>
      </c>
      <c r="I365" s="206"/>
      <c r="J365" s="202"/>
      <c r="K365" s="202"/>
      <c r="L365" s="207"/>
      <c r="M365" s="208"/>
      <c r="N365" s="209"/>
      <c r="O365" s="209"/>
      <c r="P365" s="209"/>
      <c r="Q365" s="209"/>
      <c r="R365" s="209"/>
      <c r="S365" s="209"/>
      <c r="T365" s="210"/>
      <c r="AT365" s="211" t="s">
        <v>336</v>
      </c>
      <c r="AU365" s="211" t="s">
        <v>87</v>
      </c>
      <c r="AV365" s="13" t="s">
        <v>87</v>
      </c>
      <c r="AW365" s="13" t="s">
        <v>37</v>
      </c>
      <c r="AX365" s="13" t="s">
        <v>76</v>
      </c>
      <c r="AY365" s="211" t="s">
        <v>324</v>
      </c>
    </row>
    <row r="366" spans="1:65" s="13" customFormat="1" ht="11.25">
      <c r="B366" s="201"/>
      <c r="C366" s="202"/>
      <c r="D366" s="195" t="s">
        <v>336</v>
      </c>
      <c r="E366" s="203" t="s">
        <v>19</v>
      </c>
      <c r="F366" s="204" t="s">
        <v>4087</v>
      </c>
      <c r="G366" s="202"/>
      <c r="H366" s="205">
        <v>150</v>
      </c>
      <c r="I366" s="206"/>
      <c r="J366" s="202"/>
      <c r="K366" s="202"/>
      <c r="L366" s="207"/>
      <c r="M366" s="208"/>
      <c r="N366" s="209"/>
      <c r="O366" s="209"/>
      <c r="P366" s="209"/>
      <c r="Q366" s="209"/>
      <c r="R366" s="209"/>
      <c r="S366" s="209"/>
      <c r="T366" s="210"/>
      <c r="AT366" s="211" t="s">
        <v>336</v>
      </c>
      <c r="AU366" s="211" t="s">
        <v>87</v>
      </c>
      <c r="AV366" s="13" t="s">
        <v>87</v>
      </c>
      <c r="AW366" s="13" t="s">
        <v>37</v>
      </c>
      <c r="AX366" s="13" t="s">
        <v>76</v>
      </c>
      <c r="AY366" s="211" t="s">
        <v>324</v>
      </c>
    </row>
    <row r="367" spans="1:65" s="14" customFormat="1" ht="11.25">
      <c r="B367" s="212"/>
      <c r="C367" s="213"/>
      <c r="D367" s="195" t="s">
        <v>336</v>
      </c>
      <c r="E367" s="214" t="s">
        <v>19</v>
      </c>
      <c r="F367" s="215" t="s">
        <v>349</v>
      </c>
      <c r="G367" s="213"/>
      <c r="H367" s="216">
        <v>324.375</v>
      </c>
      <c r="I367" s="217"/>
      <c r="J367" s="213"/>
      <c r="K367" s="213"/>
      <c r="L367" s="218"/>
      <c r="M367" s="219"/>
      <c r="N367" s="220"/>
      <c r="O367" s="220"/>
      <c r="P367" s="220"/>
      <c r="Q367" s="220"/>
      <c r="R367" s="220"/>
      <c r="S367" s="220"/>
      <c r="T367" s="221"/>
      <c r="AT367" s="222" t="s">
        <v>336</v>
      </c>
      <c r="AU367" s="222" t="s">
        <v>87</v>
      </c>
      <c r="AV367" s="14" t="s">
        <v>330</v>
      </c>
      <c r="AW367" s="14" t="s">
        <v>37</v>
      </c>
      <c r="AX367" s="14" t="s">
        <v>84</v>
      </c>
      <c r="AY367" s="222" t="s">
        <v>324</v>
      </c>
    </row>
    <row r="368" spans="1:65" s="2" customFormat="1" ht="14.45" customHeight="1">
      <c r="A368" s="36"/>
      <c r="B368" s="37"/>
      <c r="C368" s="182" t="s">
        <v>796</v>
      </c>
      <c r="D368" s="182" t="s">
        <v>326</v>
      </c>
      <c r="E368" s="183" t="s">
        <v>4088</v>
      </c>
      <c r="F368" s="184" t="s">
        <v>4089</v>
      </c>
      <c r="G368" s="185" t="s">
        <v>152</v>
      </c>
      <c r="H368" s="186">
        <v>153</v>
      </c>
      <c r="I368" s="187"/>
      <c r="J368" s="188">
        <f>ROUND(I368*H368,2)</f>
        <v>0</v>
      </c>
      <c r="K368" s="184" t="s">
        <v>329</v>
      </c>
      <c r="L368" s="41"/>
      <c r="M368" s="189" t="s">
        <v>19</v>
      </c>
      <c r="N368" s="190" t="s">
        <v>47</v>
      </c>
      <c r="O368" s="66"/>
      <c r="P368" s="191">
        <f>O368*H368</f>
        <v>0</v>
      </c>
      <c r="Q368" s="191">
        <v>0</v>
      </c>
      <c r="R368" s="191">
        <f>Q368*H368</f>
        <v>0</v>
      </c>
      <c r="S368" s="191">
        <v>0</v>
      </c>
      <c r="T368" s="192">
        <f>S368*H368</f>
        <v>0</v>
      </c>
      <c r="U368" s="36"/>
      <c r="V368" s="36"/>
      <c r="W368" s="36"/>
      <c r="X368" s="36"/>
      <c r="Y368" s="36"/>
      <c r="Z368" s="36"/>
      <c r="AA368" s="36"/>
      <c r="AB368" s="36"/>
      <c r="AC368" s="36"/>
      <c r="AD368" s="36"/>
      <c r="AE368" s="36"/>
      <c r="AR368" s="193" t="s">
        <v>330</v>
      </c>
      <c r="AT368" s="193" t="s">
        <v>326</v>
      </c>
      <c r="AU368" s="193" t="s">
        <v>87</v>
      </c>
      <c r="AY368" s="19" t="s">
        <v>324</v>
      </c>
      <c r="BE368" s="194">
        <f>IF(N368="základní",J368,0)</f>
        <v>0</v>
      </c>
      <c r="BF368" s="194">
        <f>IF(N368="snížená",J368,0)</f>
        <v>0</v>
      </c>
      <c r="BG368" s="194">
        <f>IF(N368="zákl. přenesená",J368,0)</f>
        <v>0</v>
      </c>
      <c r="BH368" s="194">
        <f>IF(N368="sníž. přenesená",J368,0)</f>
        <v>0</v>
      </c>
      <c r="BI368" s="194">
        <f>IF(N368="nulová",J368,0)</f>
        <v>0</v>
      </c>
      <c r="BJ368" s="19" t="s">
        <v>84</v>
      </c>
      <c r="BK368" s="194">
        <f>ROUND(I368*H368,2)</f>
        <v>0</v>
      </c>
      <c r="BL368" s="19" t="s">
        <v>330</v>
      </c>
      <c r="BM368" s="193" t="s">
        <v>4090</v>
      </c>
    </row>
    <row r="369" spans="1:65" s="2" customFormat="1" ht="19.5">
      <c r="A369" s="36"/>
      <c r="B369" s="37"/>
      <c r="C369" s="38"/>
      <c r="D369" s="195" t="s">
        <v>332</v>
      </c>
      <c r="E369" s="38"/>
      <c r="F369" s="196" t="s">
        <v>4091</v>
      </c>
      <c r="G369" s="38"/>
      <c r="H369" s="38"/>
      <c r="I369" s="197"/>
      <c r="J369" s="38"/>
      <c r="K369" s="38"/>
      <c r="L369" s="41"/>
      <c r="M369" s="198"/>
      <c r="N369" s="199"/>
      <c r="O369" s="66"/>
      <c r="P369" s="66"/>
      <c r="Q369" s="66"/>
      <c r="R369" s="66"/>
      <c r="S369" s="66"/>
      <c r="T369" s="67"/>
      <c r="U369" s="36"/>
      <c r="V369" s="36"/>
      <c r="W369" s="36"/>
      <c r="X369" s="36"/>
      <c r="Y369" s="36"/>
      <c r="Z369" s="36"/>
      <c r="AA369" s="36"/>
      <c r="AB369" s="36"/>
      <c r="AC369" s="36"/>
      <c r="AD369" s="36"/>
      <c r="AE369" s="36"/>
      <c r="AT369" s="19" t="s">
        <v>332</v>
      </c>
      <c r="AU369" s="19" t="s">
        <v>87</v>
      </c>
    </row>
    <row r="370" spans="1:65" s="2" customFormat="1" ht="68.25">
      <c r="A370" s="36"/>
      <c r="B370" s="37"/>
      <c r="C370" s="38"/>
      <c r="D370" s="195" t="s">
        <v>334</v>
      </c>
      <c r="E370" s="38"/>
      <c r="F370" s="200" t="s">
        <v>4092</v>
      </c>
      <c r="G370" s="38"/>
      <c r="H370" s="38"/>
      <c r="I370" s="197"/>
      <c r="J370" s="38"/>
      <c r="K370" s="38"/>
      <c r="L370" s="41"/>
      <c r="M370" s="198"/>
      <c r="N370" s="199"/>
      <c r="O370" s="66"/>
      <c r="P370" s="66"/>
      <c r="Q370" s="66"/>
      <c r="R370" s="66"/>
      <c r="S370" s="66"/>
      <c r="T370" s="67"/>
      <c r="U370" s="36"/>
      <c r="V370" s="36"/>
      <c r="W370" s="36"/>
      <c r="X370" s="36"/>
      <c r="Y370" s="36"/>
      <c r="Z370" s="36"/>
      <c r="AA370" s="36"/>
      <c r="AB370" s="36"/>
      <c r="AC370" s="36"/>
      <c r="AD370" s="36"/>
      <c r="AE370" s="36"/>
      <c r="AT370" s="19" t="s">
        <v>334</v>
      </c>
      <c r="AU370" s="19" t="s">
        <v>87</v>
      </c>
    </row>
    <row r="371" spans="1:65" s="2" customFormat="1" ht="19.5">
      <c r="A371" s="36"/>
      <c r="B371" s="37"/>
      <c r="C371" s="38"/>
      <c r="D371" s="195" t="s">
        <v>727</v>
      </c>
      <c r="E371" s="38"/>
      <c r="F371" s="200" t="s">
        <v>4093</v>
      </c>
      <c r="G371" s="38"/>
      <c r="H371" s="38"/>
      <c r="I371" s="197"/>
      <c r="J371" s="38"/>
      <c r="K371" s="38"/>
      <c r="L371" s="41"/>
      <c r="M371" s="198"/>
      <c r="N371" s="199"/>
      <c r="O371" s="66"/>
      <c r="P371" s="66"/>
      <c r="Q371" s="66"/>
      <c r="R371" s="66"/>
      <c r="S371" s="66"/>
      <c r="T371" s="67"/>
      <c r="U371" s="36"/>
      <c r="V371" s="36"/>
      <c r="W371" s="36"/>
      <c r="X371" s="36"/>
      <c r="Y371" s="36"/>
      <c r="Z371" s="36"/>
      <c r="AA371" s="36"/>
      <c r="AB371" s="36"/>
      <c r="AC371" s="36"/>
      <c r="AD371" s="36"/>
      <c r="AE371" s="36"/>
      <c r="AT371" s="19" t="s">
        <v>727</v>
      </c>
      <c r="AU371" s="19" t="s">
        <v>87</v>
      </c>
    </row>
    <row r="372" spans="1:65" s="15" customFormat="1" ht="11.25">
      <c r="B372" s="223"/>
      <c r="C372" s="224"/>
      <c r="D372" s="195" t="s">
        <v>336</v>
      </c>
      <c r="E372" s="225" t="s">
        <v>19</v>
      </c>
      <c r="F372" s="226" t="s">
        <v>4094</v>
      </c>
      <c r="G372" s="224"/>
      <c r="H372" s="225" t="s">
        <v>19</v>
      </c>
      <c r="I372" s="227"/>
      <c r="J372" s="224"/>
      <c r="K372" s="224"/>
      <c r="L372" s="228"/>
      <c r="M372" s="229"/>
      <c r="N372" s="230"/>
      <c r="O372" s="230"/>
      <c r="P372" s="230"/>
      <c r="Q372" s="230"/>
      <c r="R372" s="230"/>
      <c r="S372" s="230"/>
      <c r="T372" s="231"/>
      <c r="AT372" s="232" t="s">
        <v>336</v>
      </c>
      <c r="AU372" s="232" t="s">
        <v>87</v>
      </c>
      <c r="AV372" s="15" t="s">
        <v>84</v>
      </c>
      <c r="AW372" s="15" t="s">
        <v>37</v>
      </c>
      <c r="AX372" s="15" t="s">
        <v>76</v>
      </c>
      <c r="AY372" s="232" t="s">
        <v>324</v>
      </c>
    </row>
    <row r="373" spans="1:65" s="13" customFormat="1" ht="11.25">
      <c r="B373" s="201"/>
      <c r="C373" s="202"/>
      <c r="D373" s="195" t="s">
        <v>336</v>
      </c>
      <c r="E373" s="203" t="s">
        <v>19</v>
      </c>
      <c r="F373" s="204" t="s">
        <v>4095</v>
      </c>
      <c r="G373" s="202"/>
      <c r="H373" s="205">
        <v>153</v>
      </c>
      <c r="I373" s="206"/>
      <c r="J373" s="202"/>
      <c r="K373" s="202"/>
      <c r="L373" s="207"/>
      <c r="M373" s="208"/>
      <c r="N373" s="209"/>
      <c r="O373" s="209"/>
      <c r="P373" s="209"/>
      <c r="Q373" s="209"/>
      <c r="R373" s="209"/>
      <c r="S373" s="209"/>
      <c r="T373" s="210"/>
      <c r="AT373" s="211" t="s">
        <v>336</v>
      </c>
      <c r="AU373" s="211" t="s">
        <v>87</v>
      </c>
      <c r="AV373" s="13" t="s">
        <v>87</v>
      </c>
      <c r="AW373" s="13" t="s">
        <v>37</v>
      </c>
      <c r="AX373" s="13" t="s">
        <v>76</v>
      </c>
      <c r="AY373" s="211" t="s">
        <v>324</v>
      </c>
    </row>
    <row r="374" spans="1:65" s="14" customFormat="1" ht="11.25">
      <c r="B374" s="212"/>
      <c r="C374" s="213"/>
      <c r="D374" s="195" t="s">
        <v>336</v>
      </c>
      <c r="E374" s="214" t="s">
        <v>3828</v>
      </c>
      <c r="F374" s="215" t="s">
        <v>349</v>
      </c>
      <c r="G374" s="213"/>
      <c r="H374" s="216">
        <v>153</v>
      </c>
      <c r="I374" s="217"/>
      <c r="J374" s="213"/>
      <c r="K374" s="213"/>
      <c r="L374" s="218"/>
      <c r="M374" s="219"/>
      <c r="N374" s="220"/>
      <c r="O374" s="220"/>
      <c r="P374" s="220"/>
      <c r="Q374" s="220"/>
      <c r="R374" s="220"/>
      <c r="S374" s="220"/>
      <c r="T374" s="221"/>
      <c r="AT374" s="222" t="s">
        <v>336</v>
      </c>
      <c r="AU374" s="222" t="s">
        <v>87</v>
      </c>
      <c r="AV374" s="14" t="s">
        <v>330</v>
      </c>
      <c r="AW374" s="14" t="s">
        <v>37</v>
      </c>
      <c r="AX374" s="14" t="s">
        <v>84</v>
      </c>
      <c r="AY374" s="222" t="s">
        <v>324</v>
      </c>
    </row>
    <row r="375" spans="1:65" s="2" customFormat="1" ht="14.45" customHeight="1">
      <c r="A375" s="36"/>
      <c r="B375" s="37"/>
      <c r="C375" s="182" t="s">
        <v>803</v>
      </c>
      <c r="D375" s="182" t="s">
        <v>326</v>
      </c>
      <c r="E375" s="183" t="s">
        <v>709</v>
      </c>
      <c r="F375" s="184" t="s">
        <v>710</v>
      </c>
      <c r="G375" s="185" t="s">
        <v>152</v>
      </c>
      <c r="H375" s="186">
        <v>4560.3450000000003</v>
      </c>
      <c r="I375" s="187"/>
      <c r="J375" s="188">
        <f>ROUND(I375*H375,2)</f>
        <v>0</v>
      </c>
      <c r="K375" s="184" t="s">
        <v>329</v>
      </c>
      <c r="L375" s="41"/>
      <c r="M375" s="189" t="s">
        <v>19</v>
      </c>
      <c r="N375" s="190" t="s">
        <v>47</v>
      </c>
      <c r="O375" s="66"/>
      <c r="P375" s="191">
        <f>O375*H375</f>
        <v>0</v>
      </c>
      <c r="Q375" s="191">
        <v>0</v>
      </c>
      <c r="R375" s="191">
        <f>Q375*H375</f>
        <v>0</v>
      </c>
      <c r="S375" s="191">
        <v>0</v>
      </c>
      <c r="T375" s="192">
        <f>S375*H375</f>
        <v>0</v>
      </c>
      <c r="U375" s="36"/>
      <c r="V375" s="36"/>
      <c r="W375" s="36"/>
      <c r="X375" s="36"/>
      <c r="Y375" s="36"/>
      <c r="Z375" s="36"/>
      <c r="AA375" s="36"/>
      <c r="AB375" s="36"/>
      <c r="AC375" s="36"/>
      <c r="AD375" s="36"/>
      <c r="AE375" s="36"/>
      <c r="AR375" s="193" t="s">
        <v>330</v>
      </c>
      <c r="AT375" s="193" t="s">
        <v>326</v>
      </c>
      <c r="AU375" s="193" t="s">
        <v>87</v>
      </c>
      <c r="AY375" s="19" t="s">
        <v>324</v>
      </c>
      <c r="BE375" s="194">
        <f>IF(N375="základní",J375,0)</f>
        <v>0</v>
      </c>
      <c r="BF375" s="194">
        <f>IF(N375="snížená",J375,0)</f>
        <v>0</v>
      </c>
      <c r="BG375" s="194">
        <f>IF(N375="zákl. přenesená",J375,0)</f>
        <v>0</v>
      </c>
      <c r="BH375" s="194">
        <f>IF(N375="sníž. přenesená",J375,0)</f>
        <v>0</v>
      </c>
      <c r="BI375" s="194">
        <f>IF(N375="nulová",J375,0)</f>
        <v>0</v>
      </c>
      <c r="BJ375" s="19" t="s">
        <v>84</v>
      </c>
      <c r="BK375" s="194">
        <f>ROUND(I375*H375,2)</f>
        <v>0</v>
      </c>
      <c r="BL375" s="19" t="s">
        <v>330</v>
      </c>
      <c r="BM375" s="193" t="s">
        <v>4096</v>
      </c>
    </row>
    <row r="376" spans="1:65" s="2" customFormat="1" ht="11.25">
      <c r="A376" s="36"/>
      <c r="B376" s="37"/>
      <c r="C376" s="38"/>
      <c r="D376" s="195" t="s">
        <v>332</v>
      </c>
      <c r="E376" s="38"/>
      <c r="F376" s="196" t="s">
        <v>710</v>
      </c>
      <c r="G376" s="38"/>
      <c r="H376" s="38"/>
      <c r="I376" s="197"/>
      <c r="J376" s="38"/>
      <c r="K376" s="38"/>
      <c r="L376" s="41"/>
      <c r="M376" s="198"/>
      <c r="N376" s="199"/>
      <c r="O376" s="66"/>
      <c r="P376" s="66"/>
      <c r="Q376" s="66"/>
      <c r="R376" s="66"/>
      <c r="S376" s="66"/>
      <c r="T376" s="67"/>
      <c r="U376" s="36"/>
      <c r="V376" s="36"/>
      <c r="W376" s="36"/>
      <c r="X376" s="36"/>
      <c r="Y376" s="36"/>
      <c r="Z376" s="36"/>
      <c r="AA376" s="36"/>
      <c r="AB376" s="36"/>
      <c r="AC376" s="36"/>
      <c r="AD376" s="36"/>
      <c r="AE376" s="36"/>
      <c r="AT376" s="19" t="s">
        <v>332</v>
      </c>
      <c r="AU376" s="19" t="s">
        <v>87</v>
      </c>
    </row>
    <row r="377" spans="1:65" s="2" customFormat="1" ht="214.5">
      <c r="A377" s="36"/>
      <c r="B377" s="37"/>
      <c r="C377" s="38"/>
      <c r="D377" s="195" t="s">
        <v>334</v>
      </c>
      <c r="E377" s="38"/>
      <c r="F377" s="200" t="s">
        <v>712</v>
      </c>
      <c r="G377" s="38"/>
      <c r="H377" s="38"/>
      <c r="I377" s="197"/>
      <c r="J377" s="38"/>
      <c r="K377" s="38"/>
      <c r="L377" s="41"/>
      <c r="M377" s="198"/>
      <c r="N377" s="199"/>
      <c r="O377" s="66"/>
      <c r="P377" s="66"/>
      <c r="Q377" s="66"/>
      <c r="R377" s="66"/>
      <c r="S377" s="66"/>
      <c r="T377" s="67"/>
      <c r="U377" s="36"/>
      <c r="V377" s="36"/>
      <c r="W377" s="36"/>
      <c r="X377" s="36"/>
      <c r="Y377" s="36"/>
      <c r="Z377" s="36"/>
      <c r="AA377" s="36"/>
      <c r="AB377" s="36"/>
      <c r="AC377" s="36"/>
      <c r="AD377" s="36"/>
      <c r="AE377" s="36"/>
      <c r="AT377" s="19" t="s">
        <v>334</v>
      </c>
      <c r="AU377" s="19" t="s">
        <v>87</v>
      </c>
    </row>
    <row r="378" spans="1:65" s="13" customFormat="1" ht="11.25">
      <c r="B378" s="201"/>
      <c r="C378" s="202"/>
      <c r="D378" s="195" t="s">
        <v>336</v>
      </c>
      <c r="E378" s="203" t="s">
        <v>19</v>
      </c>
      <c r="F378" s="204" t="s">
        <v>4097</v>
      </c>
      <c r="G378" s="202"/>
      <c r="H378" s="205">
        <v>2016.48</v>
      </c>
      <c r="I378" s="206"/>
      <c r="J378" s="202"/>
      <c r="K378" s="202"/>
      <c r="L378" s="207"/>
      <c r="M378" s="208"/>
      <c r="N378" s="209"/>
      <c r="O378" s="209"/>
      <c r="P378" s="209"/>
      <c r="Q378" s="209"/>
      <c r="R378" s="209"/>
      <c r="S378" s="209"/>
      <c r="T378" s="210"/>
      <c r="AT378" s="211" t="s">
        <v>336</v>
      </c>
      <c r="AU378" s="211" t="s">
        <v>87</v>
      </c>
      <c r="AV378" s="13" t="s">
        <v>87</v>
      </c>
      <c r="AW378" s="13" t="s">
        <v>37</v>
      </c>
      <c r="AX378" s="13" t="s">
        <v>76</v>
      </c>
      <c r="AY378" s="211" t="s">
        <v>324</v>
      </c>
    </row>
    <row r="379" spans="1:65" s="13" customFormat="1" ht="11.25">
      <c r="B379" s="201"/>
      <c r="C379" s="202"/>
      <c r="D379" s="195" t="s">
        <v>336</v>
      </c>
      <c r="E379" s="203" t="s">
        <v>19</v>
      </c>
      <c r="F379" s="204" t="s">
        <v>4098</v>
      </c>
      <c r="G379" s="202"/>
      <c r="H379" s="205">
        <v>37</v>
      </c>
      <c r="I379" s="206"/>
      <c r="J379" s="202"/>
      <c r="K379" s="202"/>
      <c r="L379" s="207"/>
      <c r="M379" s="208"/>
      <c r="N379" s="209"/>
      <c r="O379" s="209"/>
      <c r="P379" s="209"/>
      <c r="Q379" s="209"/>
      <c r="R379" s="209"/>
      <c r="S379" s="209"/>
      <c r="T379" s="210"/>
      <c r="AT379" s="211" t="s">
        <v>336</v>
      </c>
      <c r="AU379" s="211" t="s">
        <v>87</v>
      </c>
      <c r="AV379" s="13" t="s">
        <v>87</v>
      </c>
      <c r="AW379" s="13" t="s">
        <v>37</v>
      </c>
      <c r="AX379" s="13" t="s">
        <v>76</v>
      </c>
      <c r="AY379" s="211" t="s">
        <v>324</v>
      </c>
    </row>
    <row r="380" spans="1:65" s="13" customFormat="1" ht="11.25">
      <c r="B380" s="201"/>
      <c r="C380" s="202"/>
      <c r="D380" s="195" t="s">
        <v>336</v>
      </c>
      <c r="E380" s="203" t="s">
        <v>19</v>
      </c>
      <c r="F380" s="204" t="s">
        <v>4099</v>
      </c>
      <c r="G380" s="202"/>
      <c r="H380" s="205">
        <v>23.52</v>
      </c>
      <c r="I380" s="206"/>
      <c r="J380" s="202"/>
      <c r="K380" s="202"/>
      <c r="L380" s="207"/>
      <c r="M380" s="208"/>
      <c r="N380" s="209"/>
      <c r="O380" s="209"/>
      <c r="P380" s="209"/>
      <c r="Q380" s="209"/>
      <c r="R380" s="209"/>
      <c r="S380" s="209"/>
      <c r="T380" s="210"/>
      <c r="AT380" s="211" t="s">
        <v>336</v>
      </c>
      <c r="AU380" s="211" t="s">
        <v>87</v>
      </c>
      <c r="AV380" s="13" t="s">
        <v>87</v>
      </c>
      <c r="AW380" s="13" t="s">
        <v>37</v>
      </c>
      <c r="AX380" s="13" t="s">
        <v>76</v>
      </c>
      <c r="AY380" s="211" t="s">
        <v>324</v>
      </c>
    </row>
    <row r="381" spans="1:65" s="13" customFormat="1" ht="11.25">
      <c r="B381" s="201"/>
      <c r="C381" s="202"/>
      <c r="D381" s="195" t="s">
        <v>336</v>
      </c>
      <c r="E381" s="203" t="s">
        <v>19</v>
      </c>
      <c r="F381" s="204" t="s">
        <v>4100</v>
      </c>
      <c r="G381" s="202"/>
      <c r="H381" s="205">
        <v>150</v>
      </c>
      <c r="I381" s="206"/>
      <c r="J381" s="202"/>
      <c r="K381" s="202"/>
      <c r="L381" s="207"/>
      <c r="M381" s="208"/>
      <c r="N381" s="209"/>
      <c r="O381" s="209"/>
      <c r="P381" s="209"/>
      <c r="Q381" s="209"/>
      <c r="R381" s="209"/>
      <c r="S381" s="209"/>
      <c r="T381" s="210"/>
      <c r="AT381" s="211" t="s">
        <v>336</v>
      </c>
      <c r="AU381" s="211" t="s">
        <v>87</v>
      </c>
      <c r="AV381" s="13" t="s">
        <v>87</v>
      </c>
      <c r="AW381" s="13" t="s">
        <v>37</v>
      </c>
      <c r="AX381" s="13" t="s">
        <v>76</v>
      </c>
      <c r="AY381" s="211" t="s">
        <v>324</v>
      </c>
    </row>
    <row r="382" spans="1:65" s="13" customFormat="1" ht="11.25">
      <c r="B382" s="201"/>
      <c r="C382" s="202"/>
      <c r="D382" s="195" t="s">
        <v>336</v>
      </c>
      <c r="E382" s="203" t="s">
        <v>19</v>
      </c>
      <c r="F382" s="204" t="s">
        <v>4101</v>
      </c>
      <c r="G382" s="202"/>
      <c r="H382" s="205">
        <v>2333.3449999999998</v>
      </c>
      <c r="I382" s="206"/>
      <c r="J382" s="202"/>
      <c r="K382" s="202"/>
      <c r="L382" s="207"/>
      <c r="M382" s="208"/>
      <c r="N382" s="209"/>
      <c r="O382" s="209"/>
      <c r="P382" s="209"/>
      <c r="Q382" s="209"/>
      <c r="R382" s="209"/>
      <c r="S382" s="209"/>
      <c r="T382" s="210"/>
      <c r="AT382" s="211" t="s">
        <v>336</v>
      </c>
      <c r="AU382" s="211" t="s">
        <v>87</v>
      </c>
      <c r="AV382" s="13" t="s">
        <v>87</v>
      </c>
      <c r="AW382" s="13" t="s">
        <v>37</v>
      </c>
      <c r="AX382" s="13" t="s">
        <v>76</v>
      </c>
      <c r="AY382" s="211" t="s">
        <v>324</v>
      </c>
    </row>
    <row r="383" spans="1:65" s="14" customFormat="1" ht="11.25">
      <c r="B383" s="212"/>
      <c r="C383" s="213"/>
      <c r="D383" s="195" t="s">
        <v>336</v>
      </c>
      <c r="E383" s="214" t="s">
        <v>19</v>
      </c>
      <c r="F383" s="215" t="s">
        <v>349</v>
      </c>
      <c r="G383" s="213"/>
      <c r="H383" s="216">
        <v>4560.3450000000003</v>
      </c>
      <c r="I383" s="217"/>
      <c r="J383" s="213"/>
      <c r="K383" s="213"/>
      <c r="L383" s="218"/>
      <c r="M383" s="219"/>
      <c r="N383" s="220"/>
      <c r="O383" s="220"/>
      <c r="P383" s="220"/>
      <c r="Q383" s="220"/>
      <c r="R383" s="220"/>
      <c r="S383" s="220"/>
      <c r="T383" s="221"/>
      <c r="AT383" s="222" t="s">
        <v>336</v>
      </c>
      <c r="AU383" s="222" t="s">
        <v>87</v>
      </c>
      <c r="AV383" s="14" t="s">
        <v>330</v>
      </c>
      <c r="AW383" s="14" t="s">
        <v>37</v>
      </c>
      <c r="AX383" s="14" t="s">
        <v>84</v>
      </c>
      <c r="AY383" s="222" t="s">
        <v>324</v>
      </c>
    </row>
    <row r="384" spans="1:65" s="2" customFormat="1" ht="14.45" customHeight="1">
      <c r="A384" s="36"/>
      <c r="B384" s="37"/>
      <c r="C384" s="182" t="s">
        <v>813</v>
      </c>
      <c r="D384" s="182" t="s">
        <v>326</v>
      </c>
      <c r="E384" s="183" t="s">
        <v>722</v>
      </c>
      <c r="F384" s="184" t="s">
        <v>723</v>
      </c>
      <c r="G384" s="185" t="s">
        <v>152</v>
      </c>
      <c r="H384" s="186">
        <v>1574.989</v>
      </c>
      <c r="I384" s="187"/>
      <c r="J384" s="188">
        <f>ROUND(I384*H384,2)</f>
        <v>0</v>
      </c>
      <c r="K384" s="184" t="s">
        <v>19</v>
      </c>
      <c r="L384" s="41"/>
      <c r="M384" s="189" t="s">
        <v>19</v>
      </c>
      <c r="N384" s="190" t="s">
        <v>47</v>
      </c>
      <c r="O384" s="66"/>
      <c r="P384" s="191">
        <f>O384*H384</f>
        <v>0</v>
      </c>
      <c r="Q384" s="191">
        <v>0</v>
      </c>
      <c r="R384" s="191">
        <f>Q384*H384</f>
        <v>0</v>
      </c>
      <c r="S384" s="191">
        <v>0</v>
      </c>
      <c r="T384" s="192">
        <f>S384*H384</f>
        <v>0</v>
      </c>
      <c r="U384" s="36"/>
      <c r="V384" s="36"/>
      <c r="W384" s="36"/>
      <c r="X384" s="36"/>
      <c r="Y384" s="36"/>
      <c r="Z384" s="36"/>
      <c r="AA384" s="36"/>
      <c r="AB384" s="36"/>
      <c r="AC384" s="36"/>
      <c r="AD384" s="36"/>
      <c r="AE384" s="36"/>
      <c r="AR384" s="193" t="s">
        <v>330</v>
      </c>
      <c r="AT384" s="193" t="s">
        <v>326</v>
      </c>
      <c r="AU384" s="193" t="s">
        <v>87</v>
      </c>
      <c r="AY384" s="19" t="s">
        <v>324</v>
      </c>
      <c r="BE384" s="194">
        <f>IF(N384="základní",J384,0)</f>
        <v>0</v>
      </c>
      <c r="BF384" s="194">
        <f>IF(N384="snížená",J384,0)</f>
        <v>0</v>
      </c>
      <c r="BG384" s="194">
        <f>IF(N384="zákl. přenesená",J384,0)</f>
        <v>0</v>
      </c>
      <c r="BH384" s="194">
        <f>IF(N384="sníž. přenesená",J384,0)</f>
        <v>0</v>
      </c>
      <c r="BI384" s="194">
        <f>IF(N384="nulová",J384,0)</f>
        <v>0</v>
      </c>
      <c r="BJ384" s="19" t="s">
        <v>84</v>
      </c>
      <c r="BK384" s="194">
        <f>ROUND(I384*H384,2)</f>
        <v>0</v>
      </c>
      <c r="BL384" s="19" t="s">
        <v>330</v>
      </c>
      <c r="BM384" s="193" t="s">
        <v>4102</v>
      </c>
    </row>
    <row r="385" spans="1:51" s="2" customFormat="1" ht="19.5">
      <c r="A385" s="36"/>
      <c r="B385" s="37"/>
      <c r="C385" s="38"/>
      <c r="D385" s="195" t="s">
        <v>332</v>
      </c>
      <c r="E385" s="38"/>
      <c r="F385" s="196" t="s">
        <v>725</v>
      </c>
      <c r="G385" s="38"/>
      <c r="H385" s="38"/>
      <c r="I385" s="197"/>
      <c r="J385" s="38"/>
      <c r="K385" s="38"/>
      <c r="L385" s="41"/>
      <c r="M385" s="198"/>
      <c r="N385" s="199"/>
      <c r="O385" s="66"/>
      <c r="P385" s="66"/>
      <c r="Q385" s="66"/>
      <c r="R385" s="66"/>
      <c r="S385" s="66"/>
      <c r="T385" s="67"/>
      <c r="U385" s="36"/>
      <c r="V385" s="36"/>
      <c r="W385" s="36"/>
      <c r="X385" s="36"/>
      <c r="Y385" s="36"/>
      <c r="Z385" s="36"/>
      <c r="AA385" s="36"/>
      <c r="AB385" s="36"/>
      <c r="AC385" s="36"/>
      <c r="AD385" s="36"/>
      <c r="AE385" s="36"/>
      <c r="AT385" s="19" t="s">
        <v>332</v>
      </c>
      <c r="AU385" s="19" t="s">
        <v>87</v>
      </c>
    </row>
    <row r="386" spans="1:51" s="2" customFormat="1" ht="321.75">
      <c r="A386" s="36"/>
      <c r="B386" s="37"/>
      <c r="C386" s="38"/>
      <c r="D386" s="195" t="s">
        <v>334</v>
      </c>
      <c r="E386" s="38"/>
      <c r="F386" s="200" t="s">
        <v>726</v>
      </c>
      <c r="G386" s="38"/>
      <c r="H386" s="38"/>
      <c r="I386" s="197"/>
      <c r="J386" s="38"/>
      <c r="K386" s="38"/>
      <c r="L386" s="41"/>
      <c r="M386" s="198"/>
      <c r="N386" s="199"/>
      <c r="O386" s="66"/>
      <c r="P386" s="66"/>
      <c r="Q386" s="66"/>
      <c r="R386" s="66"/>
      <c r="S386" s="66"/>
      <c r="T386" s="67"/>
      <c r="U386" s="36"/>
      <c r="V386" s="36"/>
      <c r="W386" s="36"/>
      <c r="X386" s="36"/>
      <c r="Y386" s="36"/>
      <c r="Z386" s="36"/>
      <c r="AA386" s="36"/>
      <c r="AB386" s="36"/>
      <c r="AC386" s="36"/>
      <c r="AD386" s="36"/>
      <c r="AE386" s="36"/>
      <c r="AT386" s="19" t="s">
        <v>334</v>
      </c>
      <c r="AU386" s="19" t="s">
        <v>87</v>
      </c>
    </row>
    <row r="387" spans="1:51" s="2" customFormat="1" ht="19.5">
      <c r="A387" s="36"/>
      <c r="B387" s="37"/>
      <c r="C387" s="38"/>
      <c r="D387" s="195" t="s">
        <v>727</v>
      </c>
      <c r="E387" s="38"/>
      <c r="F387" s="200" t="s">
        <v>4103</v>
      </c>
      <c r="G387" s="38"/>
      <c r="H387" s="38"/>
      <c r="I387" s="197"/>
      <c r="J387" s="38"/>
      <c r="K387" s="38"/>
      <c r="L387" s="41"/>
      <c r="M387" s="198"/>
      <c r="N387" s="199"/>
      <c r="O387" s="66"/>
      <c r="P387" s="66"/>
      <c r="Q387" s="66"/>
      <c r="R387" s="66"/>
      <c r="S387" s="66"/>
      <c r="T387" s="67"/>
      <c r="U387" s="36"/>
      <c r="V387" s="36"/>
      <c r="W387" s="36"/>
      <c r="X387" s="36"/>
      <c r="Y387" s="36"/>
      <c r="Z387" s="36"/>
      <c r="AA387" s="36"/>
      <c r="AB387" s="36"/>
      <c r="AC387" s="36"/>
      <c r="AD387" s="36"/>
      <c r="AE387" s="36"/>
      <c r="AT387" s="19" t="s">
        <v>727</v>
      </c>
      <c r="AU387" s="19" t="s">
        <v>87</v>
      </c>
    </row>
    <row r="388" spans="1:51" s="15" customFormat="1" ht="11.25">
      <c r="B388" s="223"/>
      <c r="C388" s="224"/>
      <c r="D388" s="195" t="s">
        <v>336</v>
      </c>
      <c r="E388" s="225" t="s">
        <v>19</v>
      </c>
      <c r="F388" s="226" t="s">
        <v>3924</v>
      </c>
      <c r="G388" s="224"/>
      <c r="H388" s="225" t="s">
        <v>19</v>
      </c>
      <c r="I388" s="227"/>
      <c r="J388" s="224"/>
      <c r="K388" s="224"/>
      <c r="L388" s="228"/>
      <c r="M388" s="229"/>
      <c r="N388" s="230"/>
      <c r="O388" s="230"/>
      <c r="P388" s="230"/>
      <c r="Q388" s="230"/>
      <c r="R388" s="230"/>
      <c r="S388" s="230"/>
      <c r="T388" s="231"/>
      <c r="AT388" s="232" t="s">
        <v>336</v>
      </c>
      <c r="AU388" s="232" t="s">
        <v>87</v>
      </c>
      <c r="AV388" s="15" t="s">
        <v>84</v>
      </c>
      <c r="AW388" s="15" t="s">
        <v>37</v>
      </c>
      <c r="AX388" s="15" t="s">
        <v>76</v>
      </c>
      <c r="AY388" s="232" t="s">
        <v>324</v>
      </c>
    </row>
    <row r="389" spans="1:51" s="15" customFormat="1" ht="11.25">
      <c r="B389" s="223"/>
      <c r="C389" s="224"/>
      <c r="D389" s="195" t="s">
        <v>336</v>
      </c>
      <c r="E389" s="225" t="s">
        <v>19</v>
      </c>
      <c r="F389" s="226" t="s">
        <v>3359</v>
      </c>
      <c r="G389" s="224"/>
      <c r="H389" s="225" t="s">
        <v>19</v>
      </c>
      <c r="I389" s="227"/>
      <c r="J389" s="224"/>
      <c r="K389" s="224"/>
      <c r="L389" s="228"/>
      <c r="M389" s="229"/>
      <c r="N389" s="230"/>
      <c r="O389" s="230"/>
      <c r="P389" s="230"/>
      <c r="Q389" s="230"/>
      <c r="R389" s="230"/>
      <c r="S389" s="230"/>
      <c r="T389" s="231"/>
      <c r="AT389" s="232" t="s">
        <v>336</v>
      </c>
      <c r="AU389" s="232" t="s">
        <v>87</v>
      </c>
      <c r="AV389" s="15" t="s">
        <v>84</v>
      </c>
      <c r="AW389" s="15" t="s">
        <v>37</v>
      </c>
      <c r="AX389" s="15" t="s">
        <v>76</v>
      </c>
      <c r="AY389" s="232" t="s">
        <v>324</v>
      </c>
    </row>
    <row r="390" spans="1:51" s="13" customFormat="1" ht="11.25">
      <c r="B390" s="201"/>
      <c r="C390" s="202"/>
      <c r="D390" s="195" t="s">
        <v>336</v>
      </c>
      <c r="E390" s="203" t="s">
        <v>19</v>
      </c>
      <c r="F390" s="204" t="s">
        <v>4104</v>
      </c>
      <c r="G390" s="202"/>
      <c r="H390" s="205">
        <v>42.56</v>
      </c>
      <c r="I390" s="206"/>
      <c r="J390" s="202"/>
      <c r="K390" s="202"/>
      <c r="L390" s="207"/>
      <c r="M390" s="208"/>
      <c r="N390" s="209"/>
      <c r="O390" s="209"/>
      <c r="P390" s="209"/>
      <c r="Q390" s="209"/>
      <c r="R390" s="209"/>
      <c r="S390" s="209"/>
      <c r="T390" s="210"/>
      <c r="AT390" s="211" t="s">
        <v>336</v>
      </c>
      <c r="AU390" s="211" t="s">
        <v>87</v>
      </c>
      <c r="AV390" s="13" t="s">
        <v>87</v>
      </c>
      <c r="AW390" s="13" t="s">
        <v>37</v>
      </c>
      <c r="AX390" s="13" t="s">
        <v>76</v>
      </c>
      <c r="AY390" s="211" t="s">
        <v>324</v>
      </c>
    </row>
    <row r="391" spans="1:51" s="13" customFormat="1" ht="11.25">
      <c r="B391" s="201"/>
      <c r="C391" s="202"/>
      <c r="D391" s="195" t="s">
        <v>336</v>
      </c>
      <c r="E391" s="203" t="s">
        <v>19</v>
      </c>
      <c r="F391" s="204" t="s">
        <v>4105</v>
      </c>
      <c r="G391" s="202"/>
      <c r="H391" s="205">
        <v>58.56</v>
      </c>
      <c r="I391" s="206"/>
      <c r="J391" s="202"/>
      <c r="K391" s="202"/>
      <c r="L391" s="207"/>
      <c r="M391" s="208"/>
      <c r="N391" s="209"/>
      <c r="O391" s="209"/>
      <c r="P391" s="209"/>
      <c r="Q391" s="209"/>
      <c r="R391" s="209"/>
      <c r="S391" s="209"/>
      <c r="T391" s="210"/>
      <c r="AT391" s="211" t="s">
        <v>336</v>
      </c>
      <c r="AU391" s="211" t="s">
        <v>87</v>
      </c>
      <c r="AV391" s="13" t="s">
        <v>87</v>
      </c>
      <c r="AW391" s="13" t="s">
        <v>37</v>
      </c>
      <c r="AX391" s="13" t="s">
        <v>76</v>
      </c>
      <c r="AY391" s="211" t="s">
        <v>324</v>
      </c>
    </row>
    <row r="392" spans="1:51" s="13" customFormat="1" ht="11.25">
      <c r="B392" s="201"/>
      <c r="C392" s="202"/>
      <c r="D392" s="195" t="s">
        <v>336</v>
      </c>
      <c r="E392" s="203" t="s">
        <v>19</v>
      </c>
      <c r="F392" s="204" t="s">
        <v>4106</v>
      </c>
      <c r="G392" s="202"/>
      <c r="H392" s="205">
        <v>46.69</v>
      </c>
      <c r="I392" s="206"/>
      <c r="J392" s="202"/>
      <c r="K392" s="202"/>
      <c r="L392" s="207"/>
      <c r="M392" s="208"/>
      <c r="N392" s="209"/>
      <c r="O392" s="209"/>
      <c r="P392" s="209"/>
      <c r="Q392" s="209"/>
      <c r="R392" s="209"/>
      <c r="S392" s="209"/>
      <c r="T392" s="210"/>
      <c r="AT392" s="211" t="s">
        <v>336</v>
      </c>
      <c r="AU392" s="211" t="s">
        <v>87</v>
      </c>
      <c r="AV392" s="13" t="s">
        <v>87</v>
      </c>
      <c r="AW392" s="13" t="s">
        <v>37</v>
      </c>
      <c r="AX392" s="13" t="s">
        <v>76</v>
      </c>
      <c r="AY392" s="211" t="s">
        <v>324</v>
      </c>
    </row>
    <row r="393" spans="1:51" s="13" customFormat="1" ht="11.25">
      <c r="B393" s="201"/>
      <c r="C393" s="202"/>
      <c r="D393" s="195" t="s">
        <v>336</v>
      </c>
      <c r="E393" s="203" t="s">
        <v>19</v>
      </c>
      <c r="F393" s="204" t="s">
        <v>4107</v>
      </c>
      <c r="G393" s="202"/>
      <c r="H393" s="205">
        <v>147.84</v>
      </c>
      <c r="I393" s="206"/>
      <c r="J393" s="202"/>
      <c r="K393" s="202"/>
      <c r="L393" s="207"/>
      <c r="M393" s="208"/>
      <c r="N393" s="209"/>
      <c r="O393" s="209"/>
      <c r="P393" s="209"/>
      <c r="Q393" s="209"/>
      <c r="R393" s="209"/>
      <c r="S393" s="209"/>
      <c r="T393" s="210"/>
      <c r="AT393" s="211" t="s">
        <v>336</v>
      </c>
      <c r="AU393" s="211" t="s">
        <v>87</v>
      </c>
      <c r="AV393" s="13" t="s">
        <v>87</v>
      </c>
      <c r="AW393" s="13" t="s">
        <v>37</v>
      </c>
      <c r="AX393" s="13" t="s">
        <v>76</v>
      </c>
      <c r="AY393" s="211" t="s">
        <v>324</v>
      </c>
    </row>
    <row r="394" spans="1:51" s="13" customFormat="1" ht="11.25">
      <c r="B394" s="201"/>
      <c r="C394" s="202"/>
      <c r="D394" s="195" t="s">
        <v>336</v>
      </c>
      <c r="E394" s="203" t="s">
        <v>19</v>
      </c>
      <c r="F394" s="204" t="s">
        <v>4108</v>
      </c>
      <c r="G394" s="202"/>
      <c r="H394" s="205">
        <v>107.61</v>
      </c>
      <c r="I394" s="206"/>
      <c r="J394" s="202"/>
      <c r="K394" s="202"/>
      <c r="L394" s="207"/>
      <c r="M394" s="208"/>
      <c r="N394" s="209"/>
      <c r="O394" s="209"/>
      <c r="P394" s="209"/>
      <c r="Q394" s="209"/>
      <c r="R394" s="209"/>
      <c r="S394" s="209"/>
      <c r="T394" s="210"/>
      <c r="AT394" s="211" t="s">
        <v>336</v>
      </c>
      <c r="AU394" s="211" t="s">
        <v>87</v>
      </c>
      <c r="AV394" s="13" t="s">
        <v>87</v>
      </c>
      <c r="AW394" s="13" t="s">
        <v>37</v>
      </c>
      <c r="AX394" s="13" t="s">
        <v>76</v>
      </c>
      <c r="AY394" s="211" t="s">
        <v>324</v>
      </c>
    </row>
    <row r="395" spans="1:51" s="13" customFormat="1" ht="11.25">
      <c r="B395" s="201"/>
      <c r="C395" s="202"/>
      <c r="D395" s="195" t="s">
        <v>336</v>
      </c>
      <c r="E395" s="203" t="s">
        <v>19</v>
      </c>
      <c r="F395" s="204" t="s">
        <v>4109</v>
      </c>
      <c r="G395" s="202"/>
      <c r="H395" s="205">
        <v>56</v>
      </c>
      <c r="I395" s="206"/>
      <c r="J395" s="202"/>
      <c r="K395" s="202"/>
      <c r="L395" s="207"/>
      <c r="M395" s="208"/>
      <c r="N395" s="209"/>
      <c r="O395" s="209"/>
      <c r="P395" s="209"/>
      <c r="Q395" s="209"/>
      <c r="R395" s="209"/>
      <c r="S395" s="209"/>
      <c r="T395" s="210"/>
      <c r="AT395" s="211" t="s">
        <v>336</v>
      </c>
      <c r="AU395" s="211" t="s">
        <v>87</v>
      </c>
      <c r="AV395" s="13" t="s">
        <v>87</v>
      </c>
      <c r="AW395" s="13" t="s">
        <v>37</v>
      </c>
      <c r="AX395" s="13" t="s">
        <v>76</v>
      </c>
      <c r="AY395" s="211" t="s">
        <v>324</v>
      </c>
    </row>
    <row r="396" spans="1:51" s="13" customFormat="1" ht="11.25">
      <c r="B396" s="201"/>
      <c r="C396" s="202"/>
      <c r="D396" s="195" t="s">
        <v>336</v>
      </c>
      <c r="E396" s="203" t="s">
        <v>19</v>
      </c>
      <c r="F396" s="204" t="s">
        <v>4110</v>
      </c>
      <c r="G396" s="202"/>
      <c r="H396" s="205">
        <v>26</v>
      </c>
      <c r="I396" s="206"/>
      <c r="J396" s="202"/>
      <c r="K396" s="202"/>
      <c r="L396" s="207"/>
      <c r="M396" s="208"/>
      <c r="N396" s="209"/>
      <c r="O396" s="209"/>
      <c r="P396" s="209"/>
      <c r="Q396" s="209"/>
      <c r="R396" s="209"/>
      <c r="S396" s="209"/>
      <c r="T396" s="210"/>
      <c r="AT396" s="211" t="s">
        <v>336</v>
      </c>
      <c r="AU396" s="211" t="s">
        <v>87</v>
      </c>
      <c r="AV396" s="13" t="s">
        <v>87</v>
      </c>
      <c r="AW396" s="13" t="s">
        <v>37</v>
      </c>
      <c r="AX396" s="13" t="s">
        <v>76</v>
      </c>
      <c r="AY396" s="211" t="s">
        <v>324</v>
      </c>
    </row>
    <row r="397" spans="1:51" s="16" customFormat="1" ht="11.25">
      <c r="B397" s="233"/>
      <c r="C397" s="234"/>
      <c r="D397" s="195" t="s">
        <v>336</v>
      </c>
      <c r="E397" s="235" t="s">
        <v>19</v>
      </c>
      <c r="F397" s="236" t="s">
        <v>550</v>
      </c>
      <c r="G397" s="234"/>
      <c r="H397" s="237">
        <v>485.26</v>
      </c>
      <c r="I397" s="238"/>
      <c r="J397" s="234"/>
      <c r="K397" s="234"/>
      <c r="L397" s="239"/>
      <c r="M397" s="240"/>
      <c r="N397" s="241"/>
      <c r="O397" s="241"/>
      <c r="P397" s="241"/>
      <c r="Q397" s="241"/>
      <c r="R397" s="241"/>
      <c r="S397" s="241"/>
      <c r="T397" s="242"/>
      <c r="AT397" s="243" t="s">
        <v>336</v>
      </c>
      <c r="AU397" s="243" t="s">
        <v>87</v>
      </c>
      <c r="AV397" s="16" t="s">
        <v>343</v>
      </c>
      <c r="AW397" s="16" t="s">
        <v>37</v>
      </c>
      <c r="AX397" s="16" t="s">
        <v>76</v>
      </c>
      <c r="AY397" s="243" t="s">
        <v>324</v>
      </c>
    </row>
    <row r="398" spans="1:51" s="15" customFormat="1" ht="11.25">
      <c r="B398" s="223"/>
      <c r="C398" s="224"/>
      <c r="D398" s="195" t="s">
        <v>336</v>
      </c>
      <c r="E398" s="225" t="s">
        <v>19</v>
      </c>
      <c r="F398" s="226" t="s">
        <v>3343</v>
      </c>
      <c r="G398" s="224"/>
      <c r="H398" s="225" t="s">
        <v>19</v>
      </c>
      <c r="I398" s="227"/>
      <c r="J398" s="224"/>
      <c r="K398" s="224"/>
      <c r="L398" s="228"/>
      <c r="M398" s="229"/>
      <c r="N398" s="230"/>
      <c r="O398" s="230"/>
      <c r="P398" s="230"/>
      <c r="Q398" s="230"/>
      <c r="R398" s="230"/>
      <c r="S398" s="230"/>
      <c r="T398" s="231"/>
      <c r="AT398" s="232" t="s">
        <v>336</v>
      </c>
      <c r="AU398" s="232" t="s">
        <v>87</v>
      </c>
      <c r="AV398" s="15" t="s">
        <v>84</v>
      </c>
      <c r="AW398" s="15" t="s">
        <v>37</v>
      </c>
      <c r="AX398" s="15" t="s">
        <v>76</v>
      </c>
      <c r="AY398" s="232" t="s">
        <v>324</v>
      </c>
    </row>
    <row r="399" spans="1:51" s="13" customFormat="1" ht="11.25">
      <c r="B399" s="201"/>
      <c r="C399" s="202"/>
      <c r="D399" s="195" t="s">
        <v>336</v>
      </c>
      <c r="E399" s="203" t="s">
        <v>19</v>
      </c>
      <c r="F399" s="204" t="s">
        <v>4111</v>
      </c>
      <c r="G399" s="202"/>
      <c r="H399" s="205">
        <v>39.56</v>
      </c>
      <c r="I399" s="206"/>
      <c r="J399" s="202"/>
      <c r="K399" s="202"/>
      <c r="L399" s="207"/>
      <c r="M399" s="208"/>
      <c r="N399" s="209"/>
      <c r="O399" s="209"/>
      <c r="P399" s="209"/>
      <c r="Q399" s="209"/>
      <c r="R399" s="209"/>
      <c r="S399" s="209"/>
      <c r="T399" s="210"/>
      <c r="AT399" s="211" t="s">
        <v>336</v>
      </c>
      <c r="AU399" s="211" t="s">
        <v>87</v>
      </c>
      <c r="AV399" s="13" t="s">
        <v>87</v>
      </c>
      <c r="AW399" s="13" t="s">
        <v>37</v>
      </c>
      <c r="AX399" s="13" t="s">
        <v>76</v>
      </c>
      <c r="AY399" s="211" t="s">
        <v>324</v>
      </c>
    </row>
    <row r="400" spans="1:51" s="13" customFormat="1" ht="11.25">
      <c r="B400" s="201"/>
      <c r="C400" s="202"/>
      <c r="D400" s="195" t="s">
        <v>336</v>
      </c>
      <c r="E400" s="203" t="s">
        <v>19</v>
      </c>
      <c r="F400" s="204" t="s">
        <v>4112</v>
      </c>
      <c r="G400" s="202"/>
      <c r="H400" s="205">
        <v>243.6</v>
      </c>
      <c r="I400" s="206"/>
      <c r="J400" s="202"/>
      <c r="K400" s="202"/>
      <c r="L400" s="207"/>
      <c r="M400" s="208"/>
      <c r="N400" s="209"/>
      <c r="O400" s="209"/>
      <c r="P400" s="209"/>
      <c r="Q400" s="209"/>
      <c r="R400" s="209"/>
      <c r="S400" s="209"/>
      <c r="T400" s="210"/>
      <c r="AT400" s="211" t="s">
        <v>336</v>
      </c>
      <c r="AU400" s="211" t="s">
        <v>87</v>
      </c>
      <c r="AV400" s="13" t="s">
        <v>87</v>
      </c>
      <c r="AW400" s="13" t="s">
        <v>37</v>
      </c>
      <c r="AX400" s="13" t="s">
        <v>76</v>
      </c>
      <c r="AY400" s="211" t="s">
        <v>324</v>
      </c>
    </row>
    <row r="401" spans="1:65" s="13" customFormat="1" ht="11.25">
      <c r="B401" s="201"/>
      <c r="C401" s="202"/>
      <c r="D401" s="195" t="s">
        <v>336</v>
      </c>
      <c r="E401" s="203" t="s">
        <v>19</v>
      </c>
      <c r="F401" s="204" t="s">
        <v>4113</v>
      </c>
      <c r="G401" s="202"/>
      <c r="H401" s="205">
        <v>394.24</v>
      </c>
      <c r="I401" s="206"/>
      <c r="J401" s="202"/>
      <c r="K401" s="202"/>
      <c r="L401" s="207"/>
      <c r="M401" s="208"/>
      <c r="N401" s="209"/>
      <c r="O401" s="209"/>
      <c r="P401" s="209"/>
      <c r="Q401" s="209"/>
      <c r="R401" s="209"/>
      <c r="S401" s="209"/>
      <c r="T401" s="210"/>
      <c r="AT401" s="211" t="s">
        <v>336</v>
      </c>
      <c r="AU401" s="211" t="s">
        <v>87</v>
      </c>
      <c r="AV401" s="13" t="s">
        <v>87</v>
      </c>
      <c r="AW401" s="13" t="s">
        <v>37</v>
      </c>
      <c r="AX401" s="13" t="s">
        <v>76</v>
      </c>
      <c r="AY401" s="211" t="s">
        <v>324</v>
      </c>
    </row>
    <row r="402" spans="1:65" s="13" customFormat="1" ht="11.25">
      <c r="B402" s="201"/>
      <c r="C402" s="202"/>
      <c r="D402" s="195" t="s">
        <v>336</v>
      </c>
      <c r="E402" s="203" t="s">
        <v>19</v>
      </c>
      <c r="F402" s="204" t="s">
        <v>4114</v>
      </c>
      <c r="G402" s="202"/>
      <c r="H402" s="205">
        <v>124.49</v>
      </c>
      <c r="I402" s="206"/>
      <c r="J402" s="202"/>
      <c r="K402" s="202"/>
      <c r="L402" s="207"/>
      <c r="M402" s="208"/>
      <c r="N402" s="209"/>
      <c r="O402" s="209"/>
      <c r="P402" s="209"/>
      <c r="Q402" s="209"/>
      <c r="R402" s="209"/>
      <c r="S402" s="209"/>
      <c r="T402" s="210"/>
      <c r="AT402" s="211" t="s">
        <v>336</v>
      </c>
      <c r="AU402" s="211" t="s">
        <v>87</v>
      </c>
      <c r="AV402" s="13" t="s">
        <v>87</v>
      </c>
      <c r="AW402" s="13" t="s">
        <v>37</v>
      </c>
      <c r="AX402" s="13" t="s">
        <v>76</v>
      </c>
      <c r="AY402" s="211" t="s">
        <v>324</v>
      </c>
    </row>
    <row r="403" spans="1:65" s="13" customFormat="1" ht="11.25">
      <c r="B403" s="201"/>
      <c r="C403" s="202"/>
      <c r="D403" s="195" t="s">
        <v>336</v>
      </c>
      <c r="E403" s="203" t="s">
        <v>19</v>
      </c>
      <c r="F403" s="204" t="s">
        <v>4115</v>
      </c>
      <c r="G403" s="202"/>
      <c r="H403" s="205">
        <v>12.35</v>
      </c>
      <c r="I403" s="206"/>
      <c r="J403" s="202"/>
      <c r="K403" s="202"/>
      <c r="L403" s="207"/>
      <c r="M403" s="208"/>
      <c r="N403" s="209"/>
      <c r="O403" s="209"/>
      <c r="P403" s="209"/>
      <c r="Q403" s="209"/>
      <c r="R403" s="209"/>
      <c r="S403" s="209"/>
      <c r="T403" s="210"/>
      <c r="AT403" s="211" t="s">
        <v>336</v>
      </c>
      <c r="AU403" s="211" t="s">
        <v>87</v>
      </c>
      <c r="AV403" s="13" t="s">
        <v>87</v>
      </c>
      <c r="AW403" s="13" t="s">
        <v>37</v>
      </c>
      <c r="AX403" s="13" t="s">
        <v>76</v>
      </c>
      <c r="AY403" s="211" t="s">
        <v>324</v>
      </c>
    </row>
    <row r="404" spans="1:65" s="16" customFormat="1" ht="11.25">
      <c r="B404" s="233"/>
      <c r="C404" s="234"/>
      <c r="D404" s="195" t="s">
        <v>336</v>
      </c>
      <c r="E404" s="235" t="s">
        <v>19</v>
      </c>
      <c r="F404" s="236" t="s">
        <v>550</v>
      </c>
      <c r="G404" s="234"/>
      <c r="H404" s="237">
        <v>814.24</v>
      </c>
      <c r="I404" s="238"/>
      <c r="J404" s="234"/>
      <c r="K404" s="234"/>
      <c r="L404" s="239"/>
      <c r="M404" s="240"/>
      <c r="N404" s="241"/>
      <c r="O404" s="241"/>
      <c r="P404" s="241"/>
      <c r="Q404" s="241"/>
      <c r="R404" s="241"/>
      <c r="S404" s="241"/>
      <c r="T404" s="242"/>
      <c r="AT404" s="243" t="s">
        <v>336</v>
      </c>
      <c r="AU404" s="243" t="s">
        <v>87</v>
      </c>
      <c r="AV404" s="16" t="s">
        <v>343</v>
      </c>
      <c r="AW404" s="16" t="s">
        <v>37</v>
      </c>
      <c r="AX404" s="16" t="s">
        <v>76</v>
      </c>
      <c r="AY404" s="243" t="s">
        <v>324</v>
      </c>
    </row>
    <row r="405" spans="1:65" s="13" customFormat="1" ht="11.25">
      <c r="B405" s="201"/>
      <c r="C405" s="202"/>
      <c r="D405" s="195" t="s">
        <v>336</v>
      </c>
      <c r="E405" s="203" t="s">
        <v>19</v>
      </c>
      <c r="F405" s="204" t="s">
        <v>4116</v>
      </c>
      <c r="G405" s="202"/>
      <c r="H405" s="205">
        <v>267.84500000000003</v>
      </c>
      <c r="I405" s="206"/>
      <c r="J405" s="202"/>
      <c r="K405" s="202"/>
      <c r="L405" s="207"/>
      <c r="M405" s="208"/>
      <c r="N405" s="209"/>
      <c r="O405" s="209"/>
      <c r="P405" s="209"/>
      <c r="Q405" s="209"/>
      <c r="R405" s="209"/>
      <c r="S405" s="209"/>
      <c r="T405" s="210"/>
      <c r="AT405" s="211" t="s">
        <v>336</v>
      </c>
      <c r="AU405" s="211" t="s">
        <v>87</v>
      </c>
      <c r="AV405" s="13" t="s">
        <v>87</v>
      </c>
      <c r="AW405" s="13" t="s">
        <v>37</v>
      </c>
      <c r="AX405" s="13" t="s">
        <v>76</v>
      </c>
      <c r="AY405" s="211" t="s">
        <v>324</v>
      </c>
    </row>
    <row r="406" spans="1:65" s="15" customFormat="1" ht="11.25">
      <c r="B406" s="223"/>
      <c r="C406" s="224"/>
      <c r="D406" s="195" t="s">
        <v>336</v>
      </c>
      <c r="E406" s="225" t="s">
        <v>19</v>
      </c>
      <c r="F406" s="226" t="s">
        <v>4117</v>
      </c>
      <c r="G406" s="224"/>
      <c r="H406" s="225" t="s">
        <v>19</v>
      </c>
      <c r="I406" s="227"/>
      <c r="J406" s="224"/>
      <c r="K406" s="224"/>
      <c r="L406" s="228"/>
      <c r="M406" s="229"/>
      <c r="N406" s="230"/>
      <c r="O406" s="230"/>
      <c r="P406" s="230"/>
      <c r="Q406" s="230"/>
      <c r="R406" s="230"/>
      <c r="S406" s="230"/>
      <c r="T406" s="231"/>
      <c r="AT406" s="232" t="s">
        <v>336</v>
      </c>
      <c r="AU406" s="232" t="s">
        <v>87</v>
      </c>
      <c r="AV406" s="15" t="s">
        <v>84</v>
      </c>
      <c r="AW406" s="15" t="s">
        <v>37</v>
      </c>
      <c r="AX406" s="15" t="s">
        <v>76</v>
      </c>
      <c r="AY406" s="232" t="s">
        <v>324</v>
      </c>
    </row>
    <row r="407" spans="1:65" s="13" customFormat="1" ht="11.25">
      <c r="B407" s="201"/>
      <c r="C407" s="202"/>
      <c r="D407" s="195" t="s">
        <v>336</v>
      </c>
      <c r="E407" s="203" t="s">
        <v>19</v>
      </c>
      <c r="F407" s="204" t="s">
        <v>4118</v>
      </c>
      <c r="G407" s="202"/>
      <c r="H407" s="205">
        <v>7.6440000000000001</v>
      </c>
      <c r="I407" s="206"/>
      <c r="J407" s="202"/>
      <c r="K407" s="202"/>
      <c r="L407" s="207"/>
      <c r="M407" s="208"/>
      <c r="N407" s="209"/>
      <c r="O407" s="209"/>
      <c r="P407" s="209"/>
      <c r="Q407" s="209"/>
      <c r="R407" s="209"/>
      <c r="S407" s="209"/>
      <c r="T407" s="210"/>
      <c r="AT407" s="211" t="s">
        <v>336</v>
      </c>
      <c r="AU407" s="211" t="s">
        <v>87</v>
      </c>
      <c r="AV407" s="13" t="s">
        <v>87</v>
      </c>
      <c r="AW407" s="13" t="s">
        <v>37</v>
      </c>
      <c r="AX407" s="13" t="s">
        <v>76</v>
      </c>
      <c r="AY407" s="211" t="s">
        <v>324</v>
      </c>
    </row>
    <row r="408" spans="1:65" s="14" customFormat="1" ht="11.25">
      <c r="B408" s="212"/>
      <c r="C408" s="213"/>
      <c r="D408" s="195" t="s">
        <v>336</v>
      </c>
      <c r="E408" s="214" t="s">
        <v>281</v>
      </c>
      <c r="F408" s="215" t="s">
        <v>349</v>
      </c>
      <c r="G408" s="213"/>
      <c r="H408" s="216">
        <v>1574.989</v>
      </c>
      <c r="I408" s="217"/>
      <c r="J408" s="213"/>
      <c r="K408" s="213"/>
      <c r="L408" s="218"/>
      <c r="M408" s="219"/>
      <c r="N408" s="220"/>
      <c r="O408" s="220"/>
      <c r="P408" s="220"/>
      <c r="Q408" s="220"/>
      <c r="R408" s="220"/>
      <c r="S408" s="220"/>
      <c r="T408" s="221"/>
      <c r="AT408" s="222" t="s">
        <v>336</v>
      </c>
      <c r="AU408" s="222" t="s">
        <v>87</v>
      </c>
      <c r="AV408" s="14" t="s">
        <v>330</v>
      </c>
      <c r="AW408" s="14" t="s">
        <v>37</v>
      </c>
      <c r="AX408" s="14" t="s">
        <v>84</v>
      </c>
      <c r="AY408" s="222" t="s">
        <v>324</v>
      </c>
    </row>
    <row r="409" spans="1:65" s="2" customFormat="1" ht="14.45" customHeight="1">
      <c r="A409" s="36"/>
      <c r="B409" s="37"/>
      <c r="C409" s="182" t="s">
        <v>818</v>
      </c>
      <c r="D409" s="182" t="s">
        <v>326</v>
      </c>
      <c r="E409" s="183" t="s">
        <v>744</v>
      </c>
      <c r="F409" s="184" t="s">
        <v>723</v>
      </c>
      <c r="G409" s="185" t="s">
        <v>152</v>
      </c>
      <c r="H409" s="186">
        <v>395.43</v>
      </c>
      <c r="I409" s="187"/>
      <c r="J409" s="188">
        <f>ROUND(I409*H409,2)</f>
        <v>0</v>
      </c>
      <c r="K409" s="184" t="s">
        <v>19</v>
      </c>
      <c r="L409" s="41"/>
      <c r="M409" s="189" t="s">
        <v>19</v>
      </c>
      <c r="N409" s="190" t="s">
        <v>47</v>
      </c>
      <c r="O409" s="66"/>
      <c r="P409" s="191">
        <f>O409*H409</f>
        <v>0</v>
      </c>
      <c r="Q409" s="191">
        <v>0</v>
      </c>
      <c r="R409" s="191">
        <f>Q409*H409</f>
        <v>0</v>
      </c>
      <c r="S409" s="191">
        <v>0</v>
      </c>
      <c r="T409" s="192">
        <f>S409*H409</f>
        <v>0</v>
      </c>
      <c r="U409" s="36"/>
      <c r="V409" s="36"/>
      <c r="W409" s="36"/>
      <c r="X409" s="36"/>
      <c r="Y409" s="36"/>
      <c r="Z409" s="36"/>
      <c r="AA409" s="36"/>
      <c r="AB409" s="36"/>
      <c r="AC409" s="36"/>
      <c r="AD409" s="36"/>
      <c r="AE409" s="36"/>
      <c r="AR409" s="193" t="s">
        <v>330</v>
      </c>
      <c r="AT409" s="193" t="s">
        <v>326</v>
      </c>
      <c r="AU409" s="193" t="s">
        <v>87</v>
      </c>
      <c r="AY409" s="19" t="s">
        <v>324</v>
      </c>
      <c r="BE409" s="194">
        <f>IF(N409="základní",J409,0)</f>
        <v>0</v>
      </c>
      <c r="BF409" s="194">
        <f>IF(N409="snížená",J409,0)</f>
        <v>0</v>
      </c>
      <c r="BG409" s="194">
        <f>IF(N409="zákl. přenesená",J409,0)</f>
        <v>0</v>
      </c>
      <c r="BH409" s="194">
        <f>IF(N409="sníž. přenesená",J409,0)</f>
        <v>0</v>
      </c>
      <c r="BI409" s="194">
        <f>IF(N409="nulová",J409,0)</f>
        <v>0</v>
      </c>
      <c r="BJ409" s="19" t="s">
        <v>84</v>
      </c>
      <c r="BK409" s="194">
        <f>ROUND(I409*H409,2)</f>
        <v>0</v>
      </c>
      <c r="BL409" s="19" t="s">
        <v>330</v>
      </c>
      <c r="BM409" s="193" t="s">
        <v>4119</v>
      </c>
    </row>
    <row r="410" spans="1:65" s="2" customFormat="1" ht="19.5">
      <c r="A410" s="36"/>
      <c r="B410" s="37"/>
      <c r="C410" s="38"/>
      <c r="D410" s="195" t="s">
        <v>332</v>
      </c>
      <c r="E410" s="38"/>
      <c r="F410" s="196" t="s">
        <v>725</v>
      </c>
      <c r="G410" s="38"/>
      <c r="H410" s="38"/>
      <c r="I410" s="197"/>
      <c r="J410" s="38"/>
      <c r="K410" s="38"/>
      <c r="L410" s="41"/>
      <c r="M410" s="198"/>
      <c r="N410" s="199"/>
      <c r="O410" s="66"/>
      <c r="P410" s="66"/>
      <c r="Q410" s="66"/>
      <c r="R410" s="66"/>
      <c r="S410" s="66"/>
      <c r="T410" s="67"/>
      <c r="U410" s="36"/>
      <c r="V410" s="36"/>
      <c r="W410" s="36"/>
      <c r="X410" s="36"/>
      <c r="Y410" s="36"/>
      <c r="Z410" s="36"/>
      <c r="AA410" s="36"/>
      <c r="AB410" s="36"/>
      <c r="AC410" s="36"/>
      <c r="AD410" s="36"/>
      <c r="AE410" s="36"/>
      <c r="AT410" s="19" t="s">
        <v>332</v>
      </c>
      <c r="AU410" s="19" t="s">
        <v>87</v>
      </c>
    </row>
    <row r="411" spans="1:65" s="2" customFormat="1" ht="321.75">
      <c r="A411" s="36"/>
      <c r="B411" s="37"/>
      <c r="C411" s="38"/>
      <c r="D411" s="195" t="s">
        <v>334</v>
      </c>
      <c r="E411" s="38"/>
      <c r="F411" s="200" t="s">
        <v>726</v>
      </c>
      <c r="G411" s="38"/>
      <c r="H411" s="38"/>
      <c r="I411" s="197"/>
      <c r="J411" s="38"/>
      <c r="K411" s="38"/>
      <c r="L411" s="41"/>
      <c r="M411" s="198"/>
      <c r="N411" s="199"/>
      <c r="O411" s="66"/>
      <c r="P411" s="66"/>
      <c r="Q411" s="66"/>
      <c r="R411" s="66"/>
      <c r="S411" s="66"/>
      <c r="T411" s="67"/>
      <c r="U411" s="36"/>
      <c r="V411" s="36"/>
      <c r="W411" s="36"/>
      <c r="X411" s="36"/>
      <c r="Y411" s="36"/>
      <c r="Z411" s="36"/>
      <c r="AA411" s="36"/>
      <c r="AB411" s="36"/>
      <c r="AC411" s="36"/>
      <c r="AD411" s="36"/>
      <c r="AE411" s="36"/>
      <c r="AT411" s="19" t="s">
        <v>334</v>
      </c>
      <c r="AU411" s="19" t="s">
        <v>87</v>
      </c>
    </row>
    <row r="412" spans="1:65" s="2" customFormat="1" ht="19.5">
      <c r="A412" s="36"/>
      <c r="B412" s="37"/>
      <c r="C412" s="38"/>
      <c r="D412" s="195" t="s">
        <v>727</v>
      </c>
      <c r="E412" s="38"/>
      <c r="F412" s="200" t="s">
        <v>4120</v>
      </c>
      <c r="G412" s="38"/>
      <c r="H412" s="38"/>
      <c r="I412" s="197"/>
      <c r="J412" s="38"/>
      <c r="K412" s="38"/>
      <c r="L412" s="41"/>
      <c r="M412" s="198"/>
      <c r="N412" s="199"/>
      <c r="O412" s="66"/>
      <c r="P412" s="66"/>
      <c r="Q412" s="66"/>
      <c r="R412" s="66"/>
      <c r="S412" s="66"/>
      <c r="T412" s="67"/>
      <c r="U412" s="36"/>
      <c r="V412" s="36"/>
      <c r="W412" s="36"/>
      <c r="X412" s="36"/>
      <c r="Y412" s="36"/>
      <c r="Z412" s="36"/>
      <c r="AA412" s="36"/>
      <c r="AB412" s="36"/>
      <c r="AC412" s="36"/>
      <c r="AD412" s="36"/>
      <c r="AE412" s="36"/>
      <c r="AT412" s="19" t="s">
        <v>727</v>
      </c>
      <c r="AU412" s="19" t="s">
        <v>87</v>
      </c>
    </row>
    <row r="413" spans="1:65" s="15" customFormat="1" ht="11.25">
      <c r="B413" s="223"/>
      <c r="C413" s="224"/>
      <c r="D413" s="195" t="s">
        <v>336</v>
      </c>
      <c r="E413" s="225" t="s">
        <v>19</v>
      </c>
      <c r="F413" s="226" t="s">
        <v>3924</v>
      </c>
      <c r="G413" s="224"/>
      <c r="H413" s="225" t="s">
        <v>19</v>
      </c>
      <c r="I413" s="227"/>
      <c r="J413" s="224"/>
      <c r="K413" s="224"/>
      <c r="L413" s="228"/>
      <c r="M413" s="229"/>
      <c r="N413" s="230"/>
      <c r="O413" s="230"/>
      <c r="P413" s="230"/>
      <c r="Q413" s="230"/>
      <c r="R413" s="230"/>
      <c r="S413" s="230"/>
      <c r="T413" s="231"/>
      <c r="AT413" s="232" t="s">
        <v>336</v>
      </c>
      <c r="AU413" s="232" t="s">
        <v>87</v>
      </c>
      <c r="AV413" s="15" t="s">
        <v>84</v>
      </c>
      <c r="AW413" s="15" t="s">
        <v>37</v>
      </c>
      <c r="AX413" s="15" t="s">
        <v>76</v>
      </c>
      <c r="AY413" s="232" t="s">
        <v>324</v>
      </c>
    </row>
    <row r="414" spans="1:65" s="15" customFormat="1" ht="11.25">
      <c r="B414" s="223"/>
      <c r="C414" s="224"/>
      <c r="D414" s="195" t="s">
        <v>336</v>
      </c>
      <c r="E414" s="225" t="s">
        <v>19</v>
      </c>
      <c r="F414" s="226" t="s">
        <v>3359</v>
      </c>
      <c r="G414" s="224"/>
      <c r="H414" s="225" t="s">
        <v>19</v>
      </c>
      <c r="I414" s="227"/>
      <c r="J414" s="224"/>
      <c r="K414" s="224"/>
      <c r="L414" s="228"/>
      <c r="M414" s="229"/>
      <c r="N414" s="230"/>
      <c r="O414" s="230"/>
      <c r="P414" s="230"/>
      <c r="Q414" s="230"/>
      <c r="R414" s="230"/>
      <c r="S414" s="230"/>
      <c r="T414" s="231"/>
      <c r="AT414" s="232" t="s">
        <v>336</v>
      </c>
      <c r="AU414" s="232" t="s">
        <v>87</v>
      </c>
      <c r="AV414" s="15" t="s">
        <v>84</v>
      </c>
      <c r="AW414" s="15" t="s">
        <v>37</v>
      </c>
      <c r="AX414" s="15" t="s">
        <v>76</v>
      </c>
      <c r="AY414" s="232" t="s">
        <v>324</v>
      </c>
    </row>
    <row r="415" spans="1:65" s="13" customFormat="1" ht="11.25">
      <c r="B415" s="201"/>
      <c r="C415" s="202"/>
      <c r="D415" s="195" t="s">
        <v>336</v>
      </c>
      <c r="E415" s="203" t="s">
        <v>19</v>
      </c>
      <c r="F415" s="204" t="s">
        <v>4121</v>
      </c>
      <c r="G415" s="202"/>
      <c r="H415" s="205">
        <v>54.9</v>
      </c>
      <c r="I415" s="206"/>
      <c r="J415" s="202"/>
      <c r="K415" s="202"/>
      <c r="L415" s="207"/>
      <c r="M415" s="208"/>
      <c r="N415" s="209"/>
      <c r="O415" s="209"/>
      <c r="P415" s="209"/>
      <c r="Q415" s="209"/>
      <c r="R415" s="209"/>
      <c r="S415" s="209"/>
      <c r="T415" s="210"/>
      <c r="AT415" s="211" t="s">
        <v>336</v>
      </c>
      <c r="AU415" s="211" t="s">
        <v>87</v>
      </c>
      <c r="AV415" s="13" t="s">
        <v>87</v>
      </c>
      <c r="AW415" s="13" t="s">
        <v>37</v>
      </c>
      <c r="AX415" s="13" t="s">
        <v>76</v>
      </c>
      <c r="AY415" s="211" t="s">
        <v>324</v>
      </c>
    </row>
    <row r="416" spans="1:65" s="13" customFormat="1" ht="11.25">
      <c r="B416" s="201"/>
      <c r="C416" s="202"/>
      <c r="D416" s="195" t="s">
        <v>336</v>
      </c>
      <c r="E416" s="203" t="s">
        <v>19</v>
      </c>
      <c r="F416" s="204" t="s">
        <v>4122</v>
      </c>
      <c r="G416" s="202"/>
      <c r="H416" s="205">
        <v>101.5</v>
      </c>
      <c r="I416" s="206"/>
      <c r="J416" s="202"/>
      <c r="K416" s="202"/>
      <c r="L416" s="207"/>
      <c r="M416" s="208"/>
      <c r="N416" s="209"/>
      <c r="O416" s="209"/>
      <c r="P416" s="209"/>
      <c r="Q416" s="209"/>
      <c r="R416" s="209"/>
      <c r="S416" s="209"/>
      <c r="T416" s="210"/>
      <c r="AT416" s="211" t="s">
        <v>336</v>
      </c>
      <c r="AU416" s="211" t="s">
        <v>87</v>
      </c>
      <c r="AV416" s="13" t="s">
        <v>87</v>
      </c>
      <c r="AW416" s="13" t="s">
        <v>37</v>
      </c>
      <c r="AX416" s="13" t="s">
        <v>76</v>
      </c>
      <c r="AY416" s="211" t="s">
        <v>324</v>
      </c>
    </row>
    <row r="417" spans="1:65" s="13" customFormat="1" ht="11.25">
      <c r="B417" s="201"/>
      <c r="C417" s="202"/>
      <c r="D417" s="195" t="s">
        <v>336</v>
      </c>
      <c r="E417" s="203" t="s">
        <v>19</v>
      </c>
      <c r="F417" s="204" t="s">
        <v>4123</v>
      </c>
      <c r="G417" s="202"/>
      <c r="H417" s="205">
        <v>175.56</v>
      </c>
      <c r="I417" s="206"/>
      <c r="J417" s="202"/>
      <c r="K417" s="202"/>
      <c r="L417" s="207"/>
      <c r="M417" s="208"/>
      <c r="N417" s="209"/>
      <c r="O417" s="209"/>
      <c r="P417" s="209"/>
      <c r="Q417" s="209"/>
      <c r="R417" s="209"/>
      <c r="S417" s="209"/>
      <c r="T417" s="210"/>
      <c r="AT417" s="211" t="s">
        <v>336</v>
      </c>
      <c r="AU417" s="211" t="s">
        <v>87</v>
      </c>
      <c r="AV417" s="13" t="s">
        <v>87</v>
      </c>
      <c r="AW417" s="13" t="s">
        <v>37</v>
      </c>
      <c r="AX417" s="13" t="s">
        <v>76</v>
      </c>
      <c r="AY417" s="211" t="s">
        <v>324</v>
      </c>
    </row>
    <row r="418" spans="1:65" s="13" customFormat="1" ht="11.25">
      <c r="B418" s="201"/>
      <c r="C418" s="202"/>
      <c r="D418" s="195" t="s">
        <v>336</v>
      </c>
      <c r="E418" s="203" t="s">
        <v>19</v>
      </c>
      <c r="F418" s="204" t="s">
        <v>4124</v>
      </c>
      <c r="G418" s="202"/>
      <c r="H418" s="205">
        <v>56.97</v>
      </c>
      <c r="I418" s="206"/>
      <c r="J418" s="202"/>
      <c r="K418" s="202"/>
      <c r="L418" s="207"/>
      <c r="M418" s="208"/>
      <c r="N418" s="209"/>
      <c r="O418" s="209"/>
      <c r="P418" s="209"/>
      <c r="Q418" s="209"/>
      <c r="R418" s="209"/>
      <c r="S418" s="209"/>
      <c r="T418" s="210"/>
      <c r="AT418" s="211" t="s">
        <v>336</v>
      </c>
      <c r="AU418" s="211" t="s">
        <v>87</v>
      </c>
      <c r="AV418" s="13" t="s">
        <v>87</v>
      </c>
      <c r="AW418" s="13" t="s">
        <v>37</v>
      </c>
      <c r="AX418" s="13" t="s">
        <v>76</v>
      </c>
      <c r="AY418" s="211" t="s">
        <v>324</v>
      </c>
    </row>
    <row r="419" spans="1:65" s="13" customFormat="1" ht="11.25">
      <c r="B419" s="201"/>
      <c r="C419" s="202"/>
      <c r="D419" s="195" t="s">
        <v>336</v>
      </c>
      <c r="E419" s="203" t="s">
        <v>19</v>
      </c>
      <c r="F419" s="204" t="s">
        <v>4125</v>
      </c>
      <c r="G419" s="202"/>
      <c r="H419" s="205">
        <v>6.5</v>
      </c>
      <c r="I419" s="206"/>
      <c r="J419" s="202"/>
      <c r="K419" s="202"/>
      <c r="L419" s="207"/>
      <c r="M419" s="208"/>
      <c r="N419" s="209"/>
      <c r="O419" s="209"/>
      <c r="P419" s="209"/>
      <c r="Q419" s="209"/>
      <c r="R419" s="209"/>
      <c r="S419" s="209"/>
      <c r="T419" s="210"/>
      <c r="AT419" s="211" t="s">
        <v>336</v>
      </c>
      <c r="AU419" s="211" t="s">
        <v>87</v>
      </c>
      <c r="AV419" s="13" t="s">
        <v>87</v>
      </c>
      <c r="AW419" s="13" t="s">
        <v>37</v>
      </c>
      <c r="AX419" s="13" t="s">
        <v>76</v>
      </c>
      <c r="AY419" s="211" t="s">
        <v>324</v>
      </c>
    </row>
    <row r="420" spans="1:65" s="14" customFormat="1" ht="11.25">
      <c r="B420" s="212"/>
      <c r="C420" s="213"/>
      <c r="D420" s="195" t="s">
        <v>336</v>
      </c>
      <c r="E420" s="214" t="s">
        <v>3893</v>
      </c>
      <c r="F420" s="215" t="s">
        <v>349</v>
      </c>
      <c r="G420" s="213"/>
      <c r="H420" s="216">
        <v>395.43</v>
      </c>
      <c r="I420" s="217"/>
      <c r="J420" s="213"/>
      <c r="K420" s="213"/>
      <c r="L420" s="218"/>
      <c r="M420" s="219"/>
      <c r="N420" s="220"/>
      <c r="O420" s="220"/>
      <c r="P420" s="220"/>
      <c r="Q420" s="220"/>
      <c r="R420" s="220"/>
      <c r="S420" s="220"/>
      <c r="T420" s="221"/>
      <c r="AT420" s="222" t="s">
        <v>336</v>
      </c>
      <c r="AU420" s="222" t="s">
        <v>87</v>
      </c>
      <c r="AV420" s="14" t="s">
        <v>330</v>
      </c>
      <c r="AW420" s="14" t="s">
        <v>37</v>
      </c>
      <c r="AX420" s="14" t="s">
        <v>84</v>
      </c>
      <c r="AY420" s="222" t="s">
        <v>324</v>
      </c>
    </row>
    <row r="421" spans="1:65" s="2" customFormat="1" ht="14.45" customHeight="1">
      <c r="A421" s="36"/>
      <c r="B421" s="37"/>
      <c r="C421" s="244" t="s">
        <v>825</v>
      </c>
      <c r="D421" s="244" t="s">
        <v>588</v>
      </c>
      <c r="E421" s="245" t="s">
        <v>781</v>
      </c>
      <c r="F421" s="246" t="s">
        <v>782</v>
      </c>
      <c r="G421" s="247" t="s">
        <v>157</v>
      </c>
      <c r="H421" s="248">
        <v>751.31700000000001</v>
      </c>
      <c r="I421" s="249"/>
      <c r="J421" s="250">
        <f>ROUND(I421*H421,2)</f>
        <v>0</v>
      </c>
      <c r="K421" s="246" t="s">
        <v>329</v>
      </c>
      <c r="L421" s="251"/>
      <c r="M421" s="252" t="s">
        <v>19</v>
      </c>
      <c r="N421" s="253" t="s">
        <v>47</v>
      </c>
      <c r="O421" s="66"/>
      <c r="P421" s="191">
        <f>O421*H421</f>
        <v>0</v>
      </c>
      <c r="Q421" s="191">
        <v>1</v>
      </c>
      <c r="R421" s="191">
        <f>Q421*H421</f>
        <v>751.31700000000001</v>
      </c>
      <c r="S421" s="191">
        <v>0</v>
      </c>
      <c r="T421" s="192">
        <f>S421*H421</f>
        <v>0</v>
      </c>
      <c r="U421" s="36"/>
      <c r="V421" s="36"/>
      <c r="W421" s="36"/>
      <c r="X421" s="36"/>
      <c r="Y421" s="36"/>
      <c r="Z421" s="36"/>
      <c r="AA421" s="36"/>
      <c r="AB421" s="36"/>
      <c r="AC421" s="36"/>
      <c r="AD421" s="36"/>
      <c r="AE421" s="36"/>
      <c r="AR421" s="193" t="s">
        <v>378</v>
      </c>
      <c r="AT421" s="193" t="s">
        <v>588</v>
      </c>
      <c r="AU421" s="193" t="s">
        <v>87</v>
      </c>
      <c r="AY421" s="19" t="s">
        <v>324</v>
      </c>
      <c r="BE421" s="194">
        <f>IF(N421="základní",J421,0)</f>
        <v>0</v>
      </c>
      <c r="BF421" s="194">
        <f>IF(N421="snížená",J421,0)</f>
        <v>0</v>
      </c>
      <c r="BG421" s="194">
        <f>IF(N421="zákl. přenesená",J421,0)</f>
        <v>0</v>
      </c>
      <c r="BH421" s="194">
        <f>IF(N421="sníž. přenesená",J421,0)</f>
        <v>0</v>
      </c>
      <c r="BI421" s="194">
        <f>IF(N421="nulová",J421,0)</f>
        <v>0</v>
      </c>
      <c r="BJ421" s="19" t="s">
        <v>84</v>
      </c>
      <c r="BK421" s="194">
        <f>ROUND(I421*H421,2)</f>
        <v>0</v>
      </c>
      <c r="BL421" s="19" t="s">
        <v>330</v>
      </c>
      <c r="BM421" s="193" t="s">
        <v>4126</v>
      </c>
    </row>
    <row r="422" spans="1:65" s="2" customFormat="1" ht="11.25">
      <c r="A422" s="36"/>
      <c r="B422" s="37"/>
      <c r="C422" s="38"/>
      <c r="D422" s="195" t="s">
        <v>332</v>
      </c>
      <c r="E422" s="38"/>
      <c r="F422" s="196" t="s">
        <v>782</v>
      </c>
      <c r="G422" s="38"/>
      <c r="H422" s="38"/>
      <c r="I422" s="197"/>
      <c r="J422" s="38"/>
      <c r="K422" s="38"/>
      <c r="L422" s="41"/>
      <c r="M422" s="198"/>
      <c r="N422" s="199"/>
      <c r="O422" s="66"/>
      <c r="P422" s="66"/>
      <c r="Q422" s="66"/>
      <c r="R422" s="66"/>
      <c r="S422" s="66"/>
      <c r="T422" s="67"/>
      <c r="U422" s="36"/>
      <c r="V422" s="36"/>
      <c r="W422" s="36"/>
      <c r="X422" s="36"/>
      <c r="Y422" s="36"/>
      <c r="Z422" s="36"/>
      <c r="AA422" s="36"/>
      <c r="AB422" s="36"/>
      <c r="AC422" s="36"/>
      <c r="AD422" s="36"/>
      <c r="AE422" s="36"/>
      <c r="AT422" s="19" t="s">
        <v>332</v>
      </c>
      <c r="AU422" s="19" t="s">
        <v>87</v>
      </c>
    </row>
    <row r="423" spans="1:65" s="13" customFormat="1" ht="11.25">
      <c r="B423" s="201"/>
      <c r="C423" s="202"/>
      <c r="D423" s="195" t="s">
        <v>336</v>
      </c>
      <c r="E423" s="203" t="s">
        <v>19</v>
      </c>
      <c r="F423" s="204" t="s">
        <v>4127</v>
      </c>
      <c r="G423" s="202"/>
      <c r="H423" s="205">
        <v>751.31700000000001</v>
      </c>
      <c r="I423" s="206"/>
      <c r="J423" s="202"/>
      <c r="K423" s="202"/>
      <c r="L423" s="207"/>
      <c r="M423" s="208"/>
      <c r="N423" s="209"/>
      <c r="O423" s="209"/>
      <c r="P423" s="209"/>
      <c r="Q423" s="209"/>
      <c r="R423" s="209"/>
      <c r="S423" s="209"/>
      <c r="T423" s="210"/>
      <c r="AT423" s="211" t="s">
        <v>336</v>
      </c>
      <c r="AU423" s="211" t="s">
        <v>87</v>
      </c>
      <c r="AV423" s="13" t="s">
        <v>87</v>
      </c>
      <c r="AW423" s="13" t="s">
        <v>37</v>
      </c>
      <c r="AX423" s="13" t="s">
        <v>84</v>
      </c>
      <c r="AY423" s="211" t="s">
        <v>324</v>
      </c>
    </row>
    <row r="424" spans="1:65" s="2" customFormat="1" ht="14.45" customHeight="1">
      <c r="A424" s="36"/>
      <c r="B424" s="37"/>
      <c r="C424" s="182" t="s">
        <v>833</v>
      </c>
      <c r="D424" s="182" t="s">
        <v>326</v>
      </c>
      <c r="E424" s="183" t="s">
        <v>761</v>
      </c>
      <c r="F424" s="184" t="s">
        <v>762</v>
      </c>
      <c r="G424" s="185" t="s">
        <v>152</v>
      </c>
      <c r="H424" s="186">
        <v>65.25</v>
      </c>
      <c r="I424" s="187"/>
      <c r="J424" s="188">
        <f>ROUND(I424*H424,2)</f>
        <v>0</v>
      </c>
      <c r="K424" s="184" t="s">
        <v>329</v>
      </c>
      <c r="L424" s="41"/>
      <c r="M424" s="189" t="s">
        <v>19</v>
      </c>
      <c r="N424" s="190" t="s">
        <v>47</v>
      </c>
      <c r="O424" s="66"/>
      <c r="P424" s="191">
        <f>O424*H424</f>
        <v>0</v>
      </c>
      <c r="Q424" s="191">
        <v>0</v>
      </c>
      <c r="R424" s="191">
        <f>Q424*H424</f>
        <v>0</v>
      </c>
      <c r="S424" s="191">
        <v>0</v>
      </c>
      <c r="T424" s="192">
        <f>S424*H424</f>
        <v>0</v>
      </c>
      <c r="U424" s="36"/>
      <c r="V424" s="36"/>
      <c r="W424" s="36"/>
      <c r="X424" s="36"/>
      <c r="Y424" s="36"/>
      <c r="Z424" s="36"/>
      <c r="AA424" s="36"/>
      <c r="AB424" s="36"/>
      <c r="AC424" s="36"/>
      <c r="AD424" s="36"/>
      <c r="AE424" s="36"/>
      <c r="AR424" s="193" t="s">
        <v>330</v>
      </c>
      <c r="AT424" s="193" t="s">
        <v>326</v>
      </c>
      <c r="AU424" s="193" t="s">
        <v>87</v>
      </c>
      <c r="AY424" s="19" t="s">
        <v>324</v>
      </c>
      <c r="BE424" s="194">
        <f>IF(N424="základní",J424,0)</f>
        <v>0</v>
      </c>
      <c r="BF424" s="194">
        <f>IF(N424="snížená",J424,0)</f>
        <v>0</v>
      </c>
      <c r="BG424" s="194">
        <f>IF(N424="zákl. přenesená",J424,0)</f>
        <v>0</v>
      </c>
      <c r="BH424" s="194">
        <f>IF(N424="sníž. přenesená",J424,0)</f>
        <v>0</v>
      </c>
      <c r="BI424" s="194">
        <f>IF(N424="nulová",J424,0)</f>
        <v>0</v>
      </c>
      <c r="BJ424" s="19" t="s">
        <v>84</v>
      </c>
      <c r="BK424" s="194">
        <f>ROUND(I424*H424,2)</f>
        <v>0</v>
      </c>
      <c r="BL424" s="19" t="s">
        <v>330</v>
      </c>
      <c r="BM424" s="193" t="s">
        <v>4128</v>
      </c>
    </row>
    <row r="425" spans="1:65" s="2" customFormat="1" ht="19.5">
      <c r="A425" s="36"/>
      <c r="B425" s="37"/>
      <c r="C425" s="38"/>
      <c r="D425" s="195" t="s">
        <v>332</v>
      </c>
      <c r="E425" s="38"/>
      <c r="F425" s="196" t="s">
        <v>764</v>
      </c>
      <c r="G425" s="38"/>
      <c r="H425" s="38"/>
      <c r="I425" s="197"/>
      <c r="J425" s="38"/>
      <c r="K425" s="38"/>
      <c r="L425" s="41"/>
      <c r="M425" s="198"/>
      <c r="N425" s="199"/>
      <c r="O425" s="66"/>
      <c r="P425" s="66"/>
      <c r="Q425" s="66"/>
      <c r="R425" s="66"/>
      <c r="S425" s="66"/>
      <c r="T425" s="67"/>
      <c r="U425" s="36"/>
      <c r="V425" s="36"/>
      <c r="W425" s="36"/>
      <c r="X425" s="36"/>
      <c r="Y425" s="36"/>
      <c r="Z425" s="36"/>
      <c r="AA425" s="36"/>
      <c r="AB425" s="36"/>
      <c r="AC425" s="36"/>
      <c r="AD425" s="36"/>
      <c r="AE425" s="36"/>
      <c r="AT425" s="19" t="s">
        <v>332</v>
      </c>
      <c r="AU425" s="19" t="s">
        <v>87</v>
      </c>
    </row>
    <row r="426" spans="1:65" s="2" customFormat="1" ht="68.25">
      <c r="A426" s="36"/>
      <c r="B426" s="37"/>
      <c r="C426" s="38"/>
      <c r="D426" s="195" t="s">
        <v>334</v>
      </c>
      <c r="E426" s="38"/>
      <c r="F426" s="200" t="s">
        <v>765</v>
      </c>
      <c r="G426" s="38"/>
      <c r="H426" s="38"/>
      <c r="I426" s="197"/>
      <c r="J426" s="38"/>
      <c r="K426" s="38"/>
      <c r="L426" s="41"/>
      <c r="M426" s="198"/>
      <c r="N426" s="199"/>
      <c r="O426" s="66"/>
      <c r="P426" s="66"/>
      <c r="Q426" s="66"/>
      <c r="R426" s="66"/>
      <c r="S426" s="66"/>
      <c r="T426" s="67"/>
      <c r="U426" s="36"/>
      <c r="V426" s="36"/>
      <c r="W426" s="36"/>
      <c r="X426" s="36"/>
      <c r="Y426" s="36"/>
      <c r="Z426" s="36"/>
      <c r="AA426" s="36"/>
      <c r="AB426" s="36"/>
      <c r="AC426" s="36"/>
      <c r="AD426" s="36"/>
      <c r="AE426" s="36"/>
      <c r="AT426" s="19" t="s">
        <v>334</v>
      </c>
      <c r="AU426" s="19" t="s">
        <v>87</v>
      </c>
    </row>
    <row r="427" spans="1:65" s="15" customFormat="1" ht="11.25">
      <c r="B427" s="223"/>
      <c r="C427" s="224"/>
      <c r="D427" s="195" t="s">
        <v>336</v>
      </c>
      <c r="E427" s="225" t="s">
        <v>19</v>
      </c>
      <c r="F427" s="226" t="s">
        <v>4129</v>
      </c>
      <c r="G427" s="224"/>
      <c r="H427" s="225" t="s">
        <v>19</v>
      </c>
      <c r="I427" s="227"/>
      <c r="J427" s="224"/>
      <c r="K427" s="224"/>
      <c r="L427" s="228"/>
      <c r="M427" s="229"/>
      <c r="N427" s="230"/>
      <c r="O427" s="230"/>
      <c r="P427" s="230"/>
      <c r="Q427" s="230"/>
      <c r="R427" s="230"/>
      <c r="S427" s="230"/>
      <c r="T427" s="231"/>
      <c r="AT427" s="232" t="s">
        <v>336</v>
      </c>
      <c r="AU427" s="232" t="s">
        <v>87</v>
      </c>
      <c r="AV427" s="15" t="s">
        <v>84</v>
      </c>
      <c r="AW427" s="15" t="s">
        <v>37</v>
      </c>
      <c r="AX427" s="15" t="s">
        <v>76</v>
      </c>
      <c r="AY427" s="232" t="s">
        <v>324</v>
      </c>
    </row>
    <row r="428" spans="1:65" s="13" customFormat="1" ht="11.25">
      <c r="B428" s="201"/>
      <c r="C428" s="202"/>
      <c r="D428" s="195" t="s">
        <v>336</v>
      </c>
      <c r="E428" s="203" t="s">
        <v>19</v>
      </c>
      <c r="F428" s="204" t="s">
        <v>4130</v>
      </c>
      <c r="G428" s="202"/>
      <c r="H428" s="205">
        <v>2.25</v>
      </c>
      <c r="I428" s="206"/>
      <c r="J428" s="202"/>
      <c r="K428" s="202"/>
      <c r="L428" s="207"/>
      <c r="M428" s="208"/>
      <c r="N428" s="209"/>
      <c r="O428" s="209"/>
      <c r="P428" s="209"/>
      <c r="Q428" s="209"/>
      <c r="R428" s="209"/>
      <c r="S428" s="209"/>
      <c r="T428" s="210"/>
      <c r="AT428" s="211" t="s">
        <v>336</v>
      </c>
      <c r="AU428" s="211" t="s">
        <v>87</v>
      </c>
      <c r="AV428" s="13" t="s">
        <v>87</v>
      </c>
      <c r="AW428" s="13" t="s">
        <v>37</v>
      </c>
      <c r="AX428" s="13" t="s">
        <v>76</v>
      </c>
      <c r="AY428" s="211" t="s">
        <v>324</v>
      </c>
    </row>
    <row r="429" spans="1:65" s="13" customFormat="1" ht="11.25">
      <c r="B429" s="201"/>
      <c r="C429" s="202"/>
      <c r="D429" s="195" t="s">
        <v>336</v>
      </c>
      <c r="E429" s="203" t="s">
        <v>19</v>
      </c>
      <c r="F429" s="204" t="s">
        <v>4131</v>
      </c>
      <c r="G429" s="202"/>
      <c r="H429" s="205">
        <v>63</v>
      </c>
      <c r="I429" s="206"/>
      <c r="J429" s="202"/>
      <c r="K429" s="202"/>
      <c r="L429" s="207"/>
      <c r="M429" s="208"/>
      <c r="N429" s="209"/>
      <c r="O429" s="209"/>
      <c r="P429" s="209"/>
      <c r="Q429" s="209"/>
      <c r="R429" s="209"/>
      <c r="S429" s="209"/>
      <c r="T429" s="210"/>
      <c r="AT429" s="211" t="s">
        <v>336</v>
      </c>
      <c r="AU429" s="211" t="s">
        <v>87</v>
      </c>
      <c r="AV429" s="13" t="s">
        <v>87</v>
      </c>
      <c r="AW429" s="13" t="s">
        <v>37</v>
      </c>
      <c r="AX429" s="13" t="s">
        <v>76</v>
      </c>
      <c r="AY429" s="211" t="s">
        <v>324</v>
      </c>
    </row>
    <row r="430" spans="1:65" s="14" customFormat="1" ht="11.25">
      <c r="B430" s="212"/>
      <c r="C430" s="213"/>
      <c r="D430" s="195" t="s">
        <v>336</v>
      </c>
      <c r="E430" s="214" t="s">
        <v>2197</v>
      </c>
      <c r="F430" s="215" t="s">
        <v>349</v>
      </c>
      <c r="G430" s="213"/>
      <c r="H430" s="216">
        <v>65.25</v>
      </c>
      <c r="I430" s="217"/>
      <c r="J430" s="213"/>
      <c r="K430" s="213"/>
      <c r="L430" s="218"/>
      <c r="M430" s="219"/>
      <c r="N430" s="220"/>
      <c r="O430" s="220"/>
      <c r="P430" s="220"/>
      <c r="Q430" s="220"/>
      <c r="R430" s="220"/>
      <c r="S430" s="220"/>
      <c r="T430" s="221"/>
      <c r="AT430" s="222" t="s">
        <v>336</v>
      </c>
      <c r="AU430" s="222" t="s">
        <v>87</v>
      </c>
      <c r="AV430" s="14" t="s">
        <v>330</v>
      </c>
      <c r="AW430" s="14" t="s">
        <v>37</v>
      </c>
      <c r="AX430" s="14" t="s">
        <v>84</v>
      </c>
      <c r="AY430" s="222" t="s">
        <v>324</v>
      </c>
    </row>
    <row r="431" spans="1:65" s="2" customFormat="1" ht="14.45" customHeight="1">
      <c r="A431" s="36"/>
      <c r="B431" s="37"/>
      <c r="C431" s="244" t="s">
        <v>841</v>
      </c>
      <c r="D431" s="244" t="s">
        <v>588</v>
      </c>
      <c r="E431" s="245" t="s">
        <v>2457</v>
      </c>
      <c r="F431" s="246" t="s">
        <v>776</v>
      </c>
      <c r="G431" s="247" t="s">
        <v>157</v>
      </c>
      <c r="H431" s="248">
        <v>120.71299999999999</v>
      </c>
      <c r="I431" s="249"/>
      <c r="J431" s="250">
        <f>ROUND(I431*H431,2)</f>
        <v>0</v>
      </c>
      <c r="K431" s="246" t="s">
        <v>329</v>
      </c>
      <c r="L431" s="251"/>
      <c r="M431" s="252" t="s">
        <v>19</v>
      </c>
      <c r="N431" s="253" t="s">
        <v>47</v>
      </c>
      <c r="O431" s="66"/>
      <c r="P431" s="191">
        <f>O431*H431</f>
        <v>0</v>
      </c>
      <c r="Q431" s="191">
        <v>1</v>
      </c>
      <c r="R431" s="191">
        <f>Q431*H431</f>
        <v>120.71299999999999</v>
      </c>
      <c r="S431" s="191">
        <v>0</v>
      </c>
      <c r="T431" s="192">
        <f>S431*H431</f>
        <v>0</v>
      </c>
      <c r="U431" s="36"/>
      <c r="V431" s="36"/>
      <c r="W431" s="36"/>
      <c r="X431" s="36"/>
      <c r="Y431" s="36"/>
      <c r="Z431" s="36"/>
      <c r="AA431" s="36"/>
      <c r="AB431" s="36"/>
      <c r="AC431" s="36"/>
      <c r="AD431" s="36"/>
      <c r="AE431" s="36"/>
      <c r="AR431" s="193" t="s">
        <v>378</v>
      </c>
      <c r="AT431" s="193" t="s">
        <v>588</v>
      </c>
      <c r="AU431" s="193" t="s">
        <v>87</v>
      </c>
      <c r="AY431" s="19" t="s">
        <v>324</v>
      </c>
      <c r="BE431" s="194">
        <f>IF(N431="základní",J431,0)</f>
        <v>0</v>
      </c>
      <c r="BF431" s="194">
        <f>IF(N431="snížená",J431,0)</f>
        <v>0</v>
      </c>
      <c r="BG431" s="194">
        <f>IF(N431="zákl. přenesená",J431,0)</f>
        <v>0</v>
      </c>
      <c r="BH431" s="194">
        <f>IF(N431="sníž. přenesená",J431,0)</f>
        <v>0</v>
      </c>
      <c r="BI431" s="194">
        <f>IF(N431="nulová",J431,0)</f>
        <v>0</v>
      </c>
      <c r="BJ431" s="19" t="s">
        <v>84</v>
      </c>
      <c r="BK431" s="194">
        <f>ROUND(I431*H431,2)</f>
        <v>0</v>
      </c>
      <c r="BL431" s="19" t="s">
        <v>330</v>
      </c>
      <c r="BM431" s="193" t="s">
        <v>4132</v>
      </c>
    </row>
    <row r="432" spans="1:65" s="2" customFormat="1" ht="11.25">
      <c r="A432" s="36"/>
      <c r="B432" s="37"/>
      <c r="C432" s="38"/>
      <c r="D432" s="195" t="s">
        <v>332</v>
      </c>
      <c r="E432" s="38"/>
      <c r="F432" s="196" t="s">
        <v>776</v>
      </c>
      <c r="G432" s="38"/>
      <c r="H432" s="38"/>
      <c r="I432" s="197"/>
      <c r="J432" s="38"/>
      <c r="K432" s="38"/>
      <c r="L432" s="41"/>
      <c r="M432" s="198"/>
      <c r="N432" s="199"/>
      <c r="O432" s="66"/>
      <c r="P432" s="66"/>
      <c r="Q432" s="66"/>
      <c r="R432" s="66"/>
      <c r="S432" s="66"/>
      <c r="T432" s="67"/>
      <c r="U432" s="36"/>
      <c r="V432" s="36"/>
      <c r="W432" s="36"/>
      <c r="X432" s="36"/>
      <c r="Y432" s="36"/>
      <c r="Z432" s="36"/>
      <c r="AA432" s="36"/>
      <c r="AB432" s="36"/>
      <c r="AC432" s="36"/>
      <c r="AD432" s="36"/>
      <c r="AE432" s="36"/>
      <c r="AT432" s="19" t="s">
        <v>332</v>
      </c>
      <c r="AU432" s="19" t="s">
        <v>87</v>
      </c>
    </row>
    <row r="433" spans="1:65" s="13" customFormat="1" ht="11.25">
      <c r="B433" s="201"/>
      <c r="C433" s="202"/>
      <c r="D433" s="195" t="s">
        <v>336</v>
      </c>
      <c r="E433" s="203" t="s">
        <v>19</v>
      </c>
      <c r="F433" s="204" t="s">
        <v>2459</v>
      </c>
      <c r="G433" s="202"/>
      <c r="H433" s="205">
        <v>120.71299999999999</v>
      </c>
      <c r="I433" s="206"/>
      <c r="J433" s="202"/>
      <c r="K433" s="202"/>
      <c r="L433" s="207"/>
      <c r="M433" s="208"/>
      <c r="N433" s="209"/>
      <c r="O433" s="209"/>
      <c r="P433" s="209"/>
      <c r="Q433" s="209"/>
      <c r="R433" s="209"/>
      <c r="S433" s="209"/>
      <c r="T433" s="210"/>
      <c r="AT433" s="211" t="s">
        <v>336</v>
      </c>
      <c r="AU433" s="211" t="s">
        <v>87</v>
      </c>
      <c r="AV433" s="13" t="s">
        <v>87</v>
      </c>
      <c r="AW433" s="13" t="s">
        <v>37</v>
      </c>
      <c r="AX433" s="13" t="s">
        <v>84</v>
      </c>
      <c r="AY433" s="211" t="s">
        <v>324</v>
      </c>
    </row>
    <row r="434" spans="1:65" s="2" customFormat="1" ht="14.45" customHeight="1">
      <c r="A434" s="36"/>
      <c r="B434" s="37"/>
      <c r="C434" s="182" t="s">
        <v>846</v>
      </c>
      <c r="D434" s="182" t="s">
        <v>326</v>
      </c>
      <c r="E434" s="183" t="s">
        <v>797</v>
      </c>
      <c r="F434" s="184" t="s">
        <v>798</v>
      </c>
      <c r="G434" s="185" t="s">
        <v>135</v>
      </c>
      <c r="H434" s="186">
        <v>1811.7249999999999</v>
      </c>
      <c r="I434" s="187"/>
      <c r="J434" s="188">
        <f>ROUND(I434*H434,2)</f>
        <v>0</v>
      </c>
      <c r="K434" s="184" t="s">
        <v>329</v>
      </c>
      <c r="L434" s="41"/>
      <c r="M434" s="189" t="s">
        <v>19</v>
      </c>
      <c r="N434" s="190" t="s">
        <v>47</v>
      </c>
      <c r="O434" s="66"/>
      <c r="P434" s="191">
        <f>O434*H434</f>
        <v>0</v>
      </c>
      <c r="Q434" s="191">
        <v>0</v>
      </c>
      <c r="R434" s="191">
        <f>Q434*H434</f>
        <v>0</v>
      </c>
      <c r="S434" s="191">
        <v>0</v>
      </c>
      <c r="T434" s="192">
        <f>S434*H434</f>
        <v>0</v>
      </c>
      <c r="U434" s="36"/>
      <c r="V434" s="36"/>
      <c r="W434" s="36"/>
      <c r="X434" s="36"/>
      <c r="Y434" s="36"/>
      <c r="Z434" s="36"/>
      <c r="AA434" s="36"/>
      <c r="AB434" s="36"/>
      <c r="AC434" s="36"/>
      <c r="AD434" s="36"/>
      <c r="AE434" s="36"/>
      <c r="AR434" s="193" t="s">
        <v>330</v>
      </c>
      <c r="AT434" s="193" t="s">
        <v>326</v>
      </c>
      <c r="AU434" s="193" t="s">
        <v>87</v>
      </c>
      <c r="AY434" s="19" t="s">
        <v>324</v>
      </c>
      <c r="BE434" s="194">
        <f>IF(N434="základní",J434,0)</f>
        <v>0</v>
      </c>
      <c r="BF434" s="194">
        <f>IF(N434="snížená",J434,0)</f>
        <v>0</v>
      </c>
      <c r="BG434" s="194">
        <f>IF(N434="zákl. přenesená",J434,0)</f>
        <v>0</v>
      </c>
      <c r="BH434" s="194">
        <f>IF(N434="sníž. přenesená",J434,0)</f>
        <v>0</v>
      </c>
      <c r="BI434" s="194">
        <f>IF(N434="nulová",J434,0)</f>
        <v>0</v>
      </c>
      <c r="BJ434" s="19" t="s">
        <v>84</v>
      </c>
      <c r="BK434" s="194">
        <f>ROUND(I434*H434,2)</f>
        <v>0</v>
      </c>
      <c r="BL434" s="19" t="s">
        <v>330</v>
      </c>
      <c r="BM434" s="193" t="s">
        <v>4133</v>
      </c>
    </row>
    <row r="435" spans="1:65" s="2" customFormat="1" ht="11.25">
      <c r="A435" s="36"/>
      <c r="B435" s="37"/>
      <c r="C435" s="38"/>
      <c r="D435" s="195" t="s">
        <v>332</v>
      </c>
      <c r="E435" s="38"/>
      <c r="F435" s="196" t="s">
        <v>800</v>
      </c>
      <c r="G435" s="38"/>
      <c r="H435" s="38"/>
      <c r="I435" s="197"/>
      <c r="J435" s="38"/>
      <c r="K435" s="38"/>
      <c r="L435" s="41"/>
      <c r="M435" s="198"/>
      <c r="N435" s="199"/>
      <c r="O435" s="66"/>
      <c r="P435" s="66"/>
      <c r="Q435" s="66"/>
      <c r="R435" s="66"/>
      <c r="S435" s="66"/>
      <c r="T435" s="67"/>
      <c r="U435" s="36"/>
      <c r="V435" s="36"/>
      <c r="W435" s="36"/>
      <c r="X435" s="36"/>
      <c r="Y435" s="36"/>
      <c r="Z435" s="36"/>
      <c r="AA435" s="36"/>
      <c r="AB435" s="36"/>
      <c r="AC435" s="36"/>
      <c r="AD435" s="36"/>
      <c r="AE435" s="36"/>
      <c r="AT435" s="19" t="s">
        <v>332</v>
      </c>
      <c r="AU435" s="19" t="s">
        <v>87</v>
      </c>
    </row>
    <row r="436" spans="1:65" s="2" customFormat="1" ht="87.75">
      <c r="A436" s="36"/>
      <c r="B436" s="37"/>
      <c r="C436" s="38"/>
      <c r="D436" s="195" t="s">
        <v>334</v>
      </c>
      <c r="E436" s="38"/>
      <c r="F436" s="200" t="s">
        <v>801</v>
      </c>
      <c r="G436" s="38"/>
      <c r="H436" s="38"/>
      <c r="I436" s="197"/>
      <c r="J436" s="38"/>
      <c r="K436" s="38"/>
      <c r="L436" s="41"/>
      <c r="M436" s="198"/>
      <c r="N436" s="199"/>
      <c r="O436" s="66"/>
      <c r="P436" s="66"/>
      <c r="Q436" s="66"/>
      <c r="R436" s="66"/>
      <c r="S436" s="66"/>
      <c r="T436" s="67"/>
      <c r="U436" s="36"/>
      <c r="V436" s="36"/>
      <c r="W436" s="36"/>
      <c r="X436" s="36"/>
      <c r="Y436" s="36"/>
      <c r="Z436" s="36"/>
      <c r="AA436" s="36"/>
      <c r="AB436" s="36"/>
      <c r="AC436" s="36"/>
      <c r="AD436" s="36"/>
      <c r="AE436" s="36"/>
      <c r="AT436" s="19" t="s">
        <v>334</v>
      </c>
      <c r="AU436" s="19" t="s">
        <v>87</v>
      </c>
    </row>
    <row r="437" spans="1:65" s="13" customFormat="1" ht="11.25">
      <c r="B437" s="201"/>
      <c r="C437" s="202"/>
      <c r="D437" s="195" t="s">
        <v>336</v>
      </c>
      <c r="E437" s="203" t="s">
        <v>19</v>
      </c>
      <c r="F437" s="204" t="s">
        <v>4134</v>
      </c>
      <c r="G437" s="202"/>
      <c r="H437" s="205">
        <v>1203.4000000000001</v>
      </c>
      <c r="I437" s="206"/>
      <c r="J437" s="202"/>
      <c r="K437" s="202"/>
      <c r="L437" s="207"/>
      <c r="M437" s="208"/>
      <c r="N437" s="209"/>
      <c r="O437" s="209"/>
      <c r="P437" s="209"/>
      <c r="Q437" s="209"/>
      <c r="R437" s="209"/>
      <c r="S437" s="209"/>
      <c r="T437" s="210"/>
      <c r="AT437" s="211" t="s">
        <v>336</v>
      </c>
      <c r="AU437" s="211" t="s">
        <v>87</v>
      </c>
      <c r="AV437" s="13" t="s">
        <v>87</v>
      </c>
      <c r="AW437" s="13" t="s">
        <v>37</v>
      </c>
      <c r="AX437" s="13" t="s">
        <v>76</v>
      </c>
      <c r="AY437" s="211" t="s">
        <v>324</v>
      </c>
    </row>
    <row r="438" spans="1:65" s="13" customFormat="1" ht="11.25">
      <c r="B438" s="201"/>
      <c r="C438" s="202"/>
      <c r="D438" s="195" t="s">
        <v>336</v>
      </c>
      <c r="E438" s="203" t="s">
        <v>19</v>
      </c>
      <c r="F438" s="204" t="s">
        <v>4135</v>
      </c>
      <c r="G438" s="202"/>
      <c r="H438" s="205">
        <v>510.4</v>
      </c>
      <c r="I438" s="206"/>
      <c r="J438" s="202"/>
      <c r="K438" s="202"/>
      <c r="L438" s="207"/>
      <c r="M438" s="208"/>
      <c r="N438" s="209"/>
      <c r="O438" s="209"/>
      <c r="P438" s="209"/>
      <c r="Q438" s="209"/>
      <c r="R438" s="209"/>
      <c r="S438" s="209"/>
      <c r="T438" s="210"/>
      <c r="AT438" s="211" t="s">
        <v>336</v>
      </c>
      <c r="AU438" s="211" t="s">
        <v>87</v>
      </c>
      <c r="AV438" s="13" t="s">
        <v>87</v>
      </c>
      <c r="AW438" s="13" t="s">
        <v>37</v>
      </c>
      <c r="AX438" s="13" t="s">
        <v>76</v>
      </c>
      <c r="AY438" s="211" t="s">
        <v>324</v>
      </c>
    </row>
    <row r="439" spans="1:65" s="13" customFormat="1" ht="11.25">
      <c r="B439" s="201"/>
      <c r="C439" s="202"/>
      <c r="D439" s="195" t="s">
        <v>336</v>
      </c>
      <c r="E439" s="203" t="s">
        <v>19</v>
      </c>
      <c r="F439" s="204" t="s">
        <v>3821</v>
      </c>
      <c r="G439" s="202"/>
      <c r="H439" s="205">
        <v>37.1</v>
      </c>
      <c r="I439" s="206"/>
      <c r="J439" s="202"/>
      <c r="K439" s="202"/>
      <c r="L439" s="207"/>
      <c r="M439" s="208"/>
      <c r="N439" s="209"/>
      <c r="O439" s="209"/>
      <c r="P439" s="209"/>
      <c r="Q439" s="209"/>
      <c r="R439" s="209"/>
      <c r="S439" s="209"/>
      <c r="T439" s="210"/>
      <c r="AT439" s="211" t="s">
        <v>336</v>
      </c>
      <c r="AU439" s="211" t="s">
        <v>87</v>
      </c>
      <c r="AV439" s="13" t="s">
        <v>87</v>
      </c>
      <c r="AW439" s="13" t="s">
        <v>37</v>
      </c>
      <c r="AX439" s="13" t="s">
        <v>76</v>
      </c>
      <c r="AY439" s="211" t="s">
        <v>324</v>
      </c>
    </row>
    <row r="440" spans="1:65" s="13" customFormat="1" ht="11.25">
      <c r="B440" s="201"/>
      <c r="C440" s="202"/>
      <c r="D440" s="195" t="s">
        <v>336</v>
      </c>
      <c r="E440" s="203" t="s">
        <v>19</v>
      </c>
      <c r="F440" s="204" t="s">
        <v>178</v>
      </c>
      <c r="G440" s="202"/>
      <c r="H440" s="205">
        <v>60.825000000000003</v>
      </c>
      <c r="I440" s="206"/>
      <c r="J440" s="202"/>
      <c r="K440" s="202"/>
      <c r="L440" s="207"/>
      <c r="M440" s="208"/>
      <c r="N440" s="209"/>
      <c r="O440" s="209"/>
      <c r="P440" s="209"/>
      <c r="Q440" s="209"/>
      <c r="R440" s="209"/>
      <c r="S440" s="209"/>
      <c r="T440" s="210"/>
      <c r="AT440" s="211" t="s">
        <v>336</v>
      </c>
      <c r="AU440" s="211" t="s">
        <v>87</v>
      </c>
      <c r="AV440" s="13" t="s">
        <v>87</v>
      </c>
      <c r="AW440" s="13" t="s">
        <v>37</v>
      </c>
      <c r="AX440" s="13" t="s">
        <v>76</v>
      </c>
      <c r="AY440" s="211" t="s">
        <v>324</v>
      </c>
    </row>
    <row r="441" spans="1:65" s="14" customFormat="1" ht="11.25">
      <c r="B441" s="212"/>
      <c r="C441" s="213"/>
      <c r="D441" s="195" t="s">
        <v>336</v>
      </c>
      <c r="E441" s="214" t="s">
        <v>19</v>
      </c>
      <c r="F441" s="215" t="s">
        <v>349</v>
      </c>
      <c r="G441" s="213"/>
      <c r="H441" s="216">
        <v>1811.7249999999999</v>
      </c>
      <c r="I441" s="217"/>
      <c r="J441" s="213"/>
      <c r="K441" s="213"/>
      <c r="L441" s="218"/>
      <c r="M441" s="219"/>
      <c r="N441" s="220"/>
      <c r="O441" s="220"/>
      <c r="P441" s="220"/>
      <c r="Q441" s="220"/>
      <c r="R441" s="220"/>
      <c r="S441" s="220"/>
      <c r="T441" s="221"/>
      <c r="AT441" s="222" t="s">
        <v>336</v>
      </c>
      <c r="AU441" s="222" t="s">
        <v>87</v>
      </c>
      <c r="AV441" s="14" t="s">
        <v>330</v>
      </c>
      <c r="AW441" s="14" t="s">
        <v>37</v>
      </c>
      <c r="AX441" s="14" t="s">
        <v>84</v>
      </c>
      <c r="AY441" s="222" t="s">
        <v>324</v>
      </c>
    </row>
    <row r="442" spans="1:65" s="12" customFormat="1" ht="22.9" customHeight="1">
      <c r="B442" s="166"/>
      <c r="C442" s="167"/>
      <c r="D442" s="168" t="s">
        <v>75</v>
      </c>
      <c r="E442" s="180" t="s">
        <v>87</v>
      </c>
      <c r="F442" s="180" t="s">
        <v>802</v>
      </c>
      <c r="G442" s="167"/>
      <c r="H442" s="167"/>
      <c r="I442" s="170"/>
      <c r="J442" s="181">
        <f>BK442</f>
        <v>0</v>
      </c>
      <c r="K442" s="167"/>
      <c r="L442" s="172"/>
      <c r="M442" s="173"/>
      <c r="N442" s="174"/>
      <c r="O442" s="174"/>
      <c r="P442" s="175">
        <f>SUM(P443:P610)</f>
        <v>0</v>
      </c>
      <c r="Q442" s="174"/>
      <c r="R442" s="175">
        <f>SUM(R443:R610)</f>
        <v>207.31363869999998</v>
      </c>
      <c r="S442" s="174"/>
      <c r="T442" s="176">
        <f>SUM(T443:T610)</f>
        <v>0</v>
      </c>
      <c r="AR442" s="177" t="s">
        <v>84</v>
      </c>
      <c r="AT442" s="178" t="s">
        <v>75</v>
      </c>
      <c r="AU442" s="178" t="s">
        <v>84</v>
      </c>
      <c r="AY442" s="177" t="s">
        <v>324</v>
      </c>
      <c r="BK442" s="179">
        <f>SUM(BK443:BK610)</f>
        <v>0</v>
      </c>
    </row>
    <row r="443" spans="1:65" s="2" customFormat="1" ht="14.45" customHeight="1">
      <c r="A443" s="36"/>
      <c r="B443" s="37"/>
      <c r="C443" s="182" t="s">
        <v>858</v>
      </c>
      <c r="D443" s="182" t="s">
        <v>326</v>
      </c>
      <c r="E443" s="183" t="s">
        <v>4136</v>
      </c>
      <c r="F443" s="184" t="s">
        <v>805</v>
      </c>
      <c r="G443" s="185" t="s">
        <v>135</v>
      </c>
      <c r="H443" s="186">
        <v>487.9</v>
      </c>
      <c r="I443" s="187"/>
      <c r="J443" s="188">
        <f>ROUND(I443*H443,2)</f>
        <v>0</v>
      </c>
      <c r="K443" s="184" t="s">
        <v>19</v>
      </c>
      <c r="L443" s="41"/>
      <c r="M443" s="189" t="s">
        <v>19</v>
      </c>
      <c r="N443" s="190" t="s">
        <v>47</v>
      </c>
      <c r="O443" s="66"/>
      <c r="P443" s="191">
        <f>O443*H443</f>
        <v>0</v>
      </c>
      <c r="Q443" s="191">
        <v>0</v>
      </c>
      <c r="R443" s="191">
        <f>Q443*H443</f>
        <v>0</v>
      </c>
      <c r="S443" s="191">
        <v>0</v>
      </c>
      <c r="T443" s="192">
        <f>S443*H443</f>
        <v>0</v>
      </c>
      <c r="U443" s="36"/>
      <c r="V443" s="36"/>
      <c r="W443" s="36"/>
      <c r="X443" s="36"/>
      <c r="Y443" s="36"/>
      <c r="Z443" s="36"/>
      <c r="AA443" s="36"/>
      <c r="AB443" s="36"/>
      <c r="AC443" s="36"/>
      <c r="AD443" s="36"/>
      <c r="AE443" s="36"/>
      <c r="AR443" s="193" t="s">
        <v>330</v>
      </c>
      <c r="AT443" s="193" t="s">
        <v>326</v>
      </c>
      <c r="AU443" s="193" t="s">
        <v>87</v>
      </c>
      <c r="AY443" s="19" t="s">
        <v>324</v>
      </c>
      <c r="BE443" s="194">
        <f>IF(N443="základní",J443,0)</f>
        <v>0</v>
      </c>
      <c r="BF443" s="194">
        <f>IF(N443="snížená",J443,0)</f>
        <v>0</v>
      </c>
      <c r="BG443" s="194">
        <f>IF(N443="zákl. přenesená",J443,0)</f>
        <v>0</v>
      </c>
      <c r="BH443" s="194">
        <f>IF(N443="sníž. přenesená",J443,0)</f>
        <v>0</v>
      </c>
      <c r="BI443" s="194">
        <f>IF(N443="nulová",J443,0)</f>
        <v>0</v>
      </c>
      <c r="BJ443" s="19" t="s">
        <v>84</v>
      </c>
      <c r="BK443" s="194">
        <f>ROUND(I443*H443,2)</f>
        <v>0</v>
      </c>
      <c r="BL443" s="19" t="s">
        <v>330</v>
      </c>
      <c r="BM443" s="193" t="s">
        <v>4137</v>
      </c>
    </row>
    <row r="444" spans="1:65" s="2" customFormat="1" ht="11.25">
      <c r="A444" s="36"/>
      <c r="B444" s="37"/>
      <c r="C444" s="38"/>
      <c r="D444" s="195" t="s">
        <v>332</v>
      </c>
      <c r="E444" s="38"/>
      <c r="F444" s="196" t="s">
        <v>807</v>
      </c>
      <c r="G444" s="38"/>
      <c r="H444" s="38"/>
      <c r="I444" s="197"/>
      <c r="J444" s="38"/>
      <c r="K444" s="38"/>
      <c r="L444" s="41"/>
      <c r="M444" s="198"/>
      <c r="N444" s="199"/>
      <c r="O444" s="66"/>
      <c r="P444" s="66"/>
      <c r="Q444" s="66"/>
      <c r="R444" s="66"/>
      <c r="S444" s="66"/>
      <c r="T444" s="67"/>
      <c r="U444" s="36"/>
      <c r="V444" s="36"/>
      <c r="W444" s="36"/>
      <c r="X444" s="36"/>
      <c r="Y444" s="36"/>
      <c r="Z444" s="36"/>
      <c r="AA444" s="36"/>
      <c r="AB444" s="36"/>
      <c r="AC444" s="36"/>
      <c r="AD444" s="36"/>
      <c r="AE444" s="36"/>
      <c r="AT444" s="19" t="s">
        <v>332</v>
      </c>
      <c r="AU444" s="19" t="s">
        <v>87</v>
      </c>
    </row>
    <row r="445" spans="1:65" s="2" customFormat="1" ht="117">
      <c r="A445" s="36"/>
      <c r="B445" s="37"/>
      <c r="C445" s="38"/>
      <c r="D445" s="195" t="s">
        <v>334</v>
      </c>
      <c r="E445" s="38"/>
      <c r="F445" s="200" t="s">
        <v>808</v>
      </c>
      <c r="G445" s="38"/>
      <c r="H445" s="38"/>
      <c r="I445" s="197"/>
      <c r="J445" s="38"/>
      <c r="K445" s="38"/>
      <c r="L445" s="41"/>
      <c r="M445" s="198"/>
      <c r="N445" s="199"/>
      <c r="O445" s="66"/>
      <c r="P445" s="66"/>
      <c r="Q445" s="66"/>
      <c r="R445" s="66"/>
      <c r="S445" s="66"/>
      <c r="T445" s="67"/>
      <c r="U445" s="36"/>
      <c r="V445" s="36"/>
      <c r="W445" s="36"/>
      <c r="X445" s="36"/>
      <c r="Y445" s="36"/>
      <c r="Z445" s="36"/>
      <c r="AA445" s="36"/>
      <c r="AB445" s="36"/>
      <c r="AC445" s="36"/>
      <c r="AD445" s="36"/>
      <c r="AE445" s="36"/>
      <c r="AT445" s="19" t="s">
        <v>334</v>
      </c>
      <c r="AU445" s="19" t="s">
        <v>87</v>
      </c>
    </row>
    <row r="446" spans="1:65" s="2" customFormat="1" ht="19.5">
      <c r="A446" s="36"/>
      <c r="B446" s="37"/>
      <c r="C446" s="38"/>
      <c r="D446" s="195" t="s">
        <v>727</v>
      </c>
      <c r="E446" s="38"/>
      <c r="F446" s="200" t="s">
        <v>4138</v>
      </c>
      <c r="G446" s="38"/>
      <c r="H446" s="38"/>
      <c r="I446" s="197"/>
      <c r="J446" s="38"/>
      <c r="K446" s="38"/>
      <c r="L446" s="41"/>
      <c r="M446" s="198"/>
      <c r="N446" s="199"/>
      <c r="O446" s="66"/>
      <c r="P446" s="66"/>
      <c r="Q446" s="66"/>
      <c r="R446" s="66"/>
      <c r="S446" s="66"/>
      <c r="T446" s="67"/>
      <c r="U446" s="36"/>
      <c r="V446" s="36"/>
      <c r="W446" s="36"/>
      <c r="X446" s="36"/>
      <c r="Y446" s="36"/>
      <c r="Z446" s="36"/>
      <c r="AA446" s="36"/>
      <c r="AB446" s="36"/>
      <c r="AC446" s="36"/>
      <c r="AD446" s="36"/>
      <c r="AE446" s="36"/>
      <c r="AT446" s="19" t="s">
        <v>727</v>
      </c>
      <c r="AU446" s="19" t="s">
        <v>87</v>
      </c>
    </row>
    <row r="447" spans="1:65" s="15" customFormat="1" ht="11.25">
      <c r="B447" s="223"/>
      <c r="C447" s="224"/>
      <c r="D447" s="195" t="s">
        <v>336</v>
      </c>
      <c r="E447" s="225" t="s">
        <v>19</v>
      </c>
      <c r="F447" s="226" t="s">
        <v>4139</v>
      </c>
      <c r="G447" s="224"/>
      <c r="H447" s="225" t="s">
        <v>19</v>
      </c>
      <c r="I447" s="227"/>
      <c r="J447" s="224"/>
      <c r="K447" s="224"/>
      <c r="L447" s="228"/>
      <c r="M447" s="229"/>
      <c r="N447" s="230"/>
      <c r="O447" s="230"/>
      <c r="P447" s="230"/>
      <c r="Q447" s="230"/>
      <c r="R447" s="230"/>
      <c r="S447" s="230"/>
      <c r="T447" s="231"/>
      <c r="AT447" s="232" t="s">
        <v>336</v>
      </c>
      <c r="AU447" s="232" t="s">
        <v>87</v>
      </c>
      <c r="AV447" s="15" t="s">
        <v>84</v>
      </c>
      <c r="AW447" s="15" t="s">
        <v>37</v>
      </c>
      <c r="AX447" s="15" t="s">
        <v>76</v>
      </c>
      <c r="AY447" s="232" t="s">
        <v>324</v>
      </c>
    </row>
    <row r="448" spans="1:65" s="15" customFormat="1" ht="11.25">
      <c r="B448" s="223"/>
      <c r="C448" s="224"/>
      <c r="D448" s="195" t="s">
        <v>336</v>
      </c>
      <c r="E448" s="225" t="s">
        <v>19</v>
      </c>
      <c r="F448" s="226" t="s">
        <v>4140</v>
      </c>
      <c r="G448" s="224"/>
      <c r="H448" s="225" t="s">
        <v>19</v>
      </c>
      <c r="I448" s="227"/>
      <c r="J448" s="224"/>
      <c r="K448" s="224"/>
      <c r="L448" s="228"/>
      <c r="M448" s="229"/>
      <c r="N448" s="230"/>
      <c r="O448" s="230"/>
      <c r="P448" s="230"/>
      <c r="Q448" s="230"/>
      <c r="R448" s="230"/>
      <c r="S448" s="230"/>
      <c r="T448" s="231"/>
      <c r="AT448" s="232" t="s">
        <v>336</v>
      </c>
      <c r="AU448" s="232" t="s">
        <v>87</v>
      </c>
      <c r="AV448" s="15" t="s">
        <v>84</v>
      </c>
      <c r="AW448" s="15" t="s">
        <v>37</v>
      </c>
      <c r="AX448" s="15" t="s">
        <v>76</v>
      </c>
      <c r="AY448" s="232" t="s">
        <v>324</v>
      </c>
    </row>
    <row r="449" spans="1:65" s="13" customFormat="1" ht="11.25">
      <c r="B449" s="201"/>
      <c r="C449" s="202"/>
      <c r="D449" s="195" t="s">
        <v>336</v>
      </c>
      <c r="E449" s="203" t="s">
        <v>19</v>
      </c>
      <c r="F449" s="204" t="s">
        <v>4141</v>
      </c>
      <c r="G449" s="202"/>
      <c r="H449" s="205">
        <v>3.23</v>
      </c>
      <c r="I449" s="206"/>
      <c r="J449" s="202"/>
      <c r="K449" s="202"/>
      <c r="L449" s="207"/>
      <c r="M449" s="208"/>
      <c r="N449" s="209"/>
      <c r="O449" s="209"/>
      <c r="P449" s="209"/>
      <c r="Q449" s="209"/>
      <c r="R449" s="209"/>
      <c r="S449" s="209"/>
      <c r="T449" s="210"/>
      <c r="AT449" s="211" t="s">
        <v>336</v>
      </c>
      <c r="AU449" s="211" t="s">
        <v>87</v>
      </c>
      <c r="AV449" s="13" t="s">
        <v>87</v>
      </c>
      <c r="AW449" s="13" t="s">
        <v>37</v>
      </c>
      <c r="AX449" s="13" t="s">
        <v>76</v>
      </c>
      <c r="AY449" s="211" t="s">
        <v>324</v>
      </c>
    </row>
    <row r="450" spans="1:65" s="13" customFormat="1" ht="11.25">
      <c r="B450" s="201"/>
      <c r="C450" s="202"/>
      <c r="D450" s="195" t="s">
        <v>336</v>
      </c>
      <c r="E450" s="203" t="s">
        <v>19</v>
      </c>
      <c r="F450" s="204" t="s">
        <v>4142</v>
      </c>
      <c r="G450" s="202"/>
      <c r="H450" s="205">
        <v>7</v>
      </c>
      <c r="I450" s="206"/>
      <c r="J450" s="202"/>
      <c r="K450" s="202"/>
      <c r="L450" s="207"/>
      <c r="M450" s="208"/>
      <c r="N450" s="209"/>
      <c r="O450" s="209"/>
      <c r="P450" s="209"/>
      <c r="Q450" s="209"/>
      <c r="R450" s="209"/>
      <c r="S450" s="209"/>
      <c r="T450" s="210"/>
      <c r="AT450" s="211" t="s">
        <v>336</v>
      </c>
      <c r="AU450" s="211" t="s">
        <v>87</v>
      </c>
      <c r="AV450" s="13" t="s">
        <v>87</v>
      </c>
      <c r="AW450" s="13" t="s">
        <v>37</v>
      </c>
      <c r="AX450" s="13" t="s">
        <v>76</v>
      </c>
      <c r="AY450" s="211" t="s">
        <v>324</v>
      </c>
    </row>
    <row r="451" spans="1:65" s="13" customFormat="1" ht="11.25">
      <c r="B451" s="201"/>
      <c r="C451" s="202"/>
      <c r="D451" s="195" t="s">
        <v>336</v>
      </c>
      <c r="E451" s="203" t="s">
        <v>19</v>
      </c>
      <c r="F451" s="204" t="s">
        <v>4143</v>
      </c>
      <c r="G451" s="202"/>
      <c r="H451" s="205">
        <v>50.02</v>
      </c>
      <c r="I451" s="206"/>
      <c r="J451" s="202"/>
      <c r="K451" s="202"/>
      <c r="L451" s="207"/>
      <c r="M451" s="208"/>
      <c r="N451" s="209"/>
      <c r="O451" s="209"/>
      <c r="P451" s="209"/>
      <c r="Q451" s="209"/>
      <c r="R451" s="209"/>
      <c r="S451" s="209"/>
      <c r="T451" s="210"/>
      <c r="AT451" s="211" t="s">
        <v>336</v>
      </c>
      <c r="AU451" s="211" t="s">
        <v>87</v>
      </c>
      <c r="AV451" s="13" t="s">
        <v>87</v>
      </c>
      <c r="AW451" s="13" t="s">
        <v>37</v>
      </c>
      <c r="AX451" s="13" t="s">
        <v>76</v>
      </c>
      <c r="AY451" s="211" t="s">
        <v>324</v>
      </c>
    </row>
    <row r="452" spans="1:65" s="13" customFormat="1" ht="11.25">
      <c r="B452" s="201"/>
      <c r="C452" s="202"/>
      <c r="D452" s="195" t="s">
        <v>336</v>
      </c>
      <c r="E452" s="203" t="s">
        <v>19</v>
      </c>
      <c r="F452" s="204" t="s">
        <v>4144</v>
      </c>
      <c r="G452" s="202"/>
      <c r="H452" s="205">
        <v>90</v>
      </c>
      <c r="I452" s="206"/>
      <c r="J452" s="202"/>
      <c r="K452" s="202"/>
      <c r="L452" s="207"/>
      <c r="M452" s="208"/>
      <c r="N452" s="209"/>
      <c r="O452" s="209"/>
      <c r="P452" s="209"/>
      <c r="Q452" s="209"/>
      <c r="R452" s="209"/>
      <c r="S452" s="209"/>
      <c r="T452" s="210"/>
      <c r="AT452" s="211" t="s">
        <v>336</v>
      </c>
      <c r="AU452" s="211" t="s">
        <v>87</v>
      </c>
      <c r="AV452" s="13" t="s">
        <v>87</v>
      </c>
      <c r="AW452" s="13" t="s">
        <v>37</v>
      </c>
      <c r="AX452" s="13" t="s">
        <v>76</v>
      </c>
      <c r="AY452" s="211" t="s">
        <v>324</v>
      </c>
    </row>
    <row r="453" spans="1:65" s="13" customFormat="1" ht="11.25">
      <c r="B453" s="201"/>
      <c r="C453" s="202"/>
      <c r="D453" s="195" t="s">
        <v>336</v>
      </c>
      <c r="E453" s="203" t="s">
        <v>19</v>
      </c>
      <c r="F453" s="204" t="s">
        <v>4145</v>
      </c>
      <c r="G453" s="202"/>
      <c r="H453" s="205">
        <v>108.68</v>
      </c>
      <c r="I453" s="206"/>
      <c r="J453" s="202"/>
      <c r="K453" s="202"/>
      <c r="L453" s="207"/>
      <c r="M453" s="208"/>
      <c r="N453" s="209"/>
      <c r="O453" s="209"/>
      <c r="P453" s="209"/>
      <c r="Q453" s="209"/>
      <c r="R453" s="209"/>
      <c r="S453" s="209"/>
      <c r="T453" s="210"/>
      <c r="AT453" s="211" t="s">
        <v>336</v>
      </c>
      <c r="AU453" s="211" t="s">
        <v>87</v>
      </c>
      <c r="AV453" s="13" t="s">
        <v>87</v>
      </c>
      <c r="AW453" s="13" t="s">
        <v>37</v>
      </c>
      <c r="AX453" s="13" t="s">
        <v>76</v>
      </c>
      <c r="AY453" s="211" t="s">
        <v>324</v>
      </c>
    </row>
    <row r="454" spans="1:65" s="13" customFormat="1" ht="11.25">
      <c r="B454" s="201"/>
      <c r="C454" s="202"/>
      <c r="D454" s="195" t="s">
        <v>336</v>
      </c>
      <c r="E454" s="203" t="s">
        <v>19</v>
      </c>
      <c r="F454" s="204" t="s">
        <v>4146</v>
      </c>
      <c r="G454" s="202"/>
      <c r="H454" s="205">
        <v>33.6</v>
      </c>
      <c r="I454" s="206"/>
      <c r="J454" s="202"/>
      <c r="K454" s="202"/>
      <c r="L454" s="207"/>
      <c r="M454" s="208"/>
      <c r="N454" s="209"/>
      <c r="O454" s="209"/>
      <c r="P454" s="209"/>
      <c r="Q454" s="209"/>
      <c r="R454" s="209"/>
      <c r="S454" s="209"/>
      <c r="T454" s="210"/>
      <c r="AT454" s="211" t="s">
        <v>336</v>
      </c>
      <c r="AU454" s="211" t="s">
        <v>87</v>
      </c>
      <c r="AV454" s="13" t="s">
        <v>87</v>
      </c>
      <c r="AW454" s="13" t="s">
        <v>37</v>
      </c>
      <c r="AX454" s="13" t="s">
        <v>76</v>
      </c>
      <c r="AY454" s="211" t="s">
        <v>324</v>
      </c>
    </row>
    <row r="455" spans="1:65" s="13" customFormat="1" ht="11.25">
      <c r="B455" s="201"/>
      <c r="C455" s="202"/>
      <c r="D455" s="195" t="s">
        <v>336</v>
      </c>
      <c r="E455" s="203" t="s">
        <v>19</v>
      </c>
      <c r="F455" s="204" t="s">
        <v>4147</v>
      </c>
      <c r="G455" s="202"/>
      <c r="H455" s="205">
        <v>20.11</v>
      </c>
      <c r="I455" s="206"/>
      <c r="J455" s="202"/>
      <c r="K455" s="202"/>
      <c r="L455" s="207"/>
      <c r="M455" s="208"/>
      <c r="N455" s="209"/>
      <c r="O455" s="209"/>
      <c r="P455" s="209"/>
      <c r="Q455" s="209"/>
      <c r="R455" s="209"/>
      <c r="S455" s="209"/>
      <c r="T455" s="210"/>
      <c r="AT455" s="211" t="s">
        <v>336</v>
      </c>
      <c r="AU455" s="211" t="s">
        <v>87</v>
      </c>
      <c r="AV455" s="13" t="s">
        <v>87</v>
      </c>
      <c r="AW455" s="13" t="s">
        <v>37</v>
      </c>
      <c r="AX455" s="13" t="s">
        <v>76</v>
      </c>
      <c r="AY455" s="211" t="s">
        <v>324</v>
      </c>
    </row>
    <row r="456" spans="1:65" s="13" customFormat="1" ht="11.25">
      <c r="B456" s="201"/>
      <c r="C456" s="202"/>
      <c r="D456" s="195" t="s">
        <v>336</v>
      </c>
      <c r="E456" s="203" t="s">
        <v>19</v>
      </c>
      <c r="F456" s="204" t="s">
        <v>4148</v>
      </c>
      <c r="G456" s="202"/>
      <c r="H456" s="205">
        <v>49.7</v>
      </c>
      <c r="I456" s="206"/>
      <c r="J456" s="202"/>
      <c r="K456" s="202"/>
      <c r="L456" s="207"/>
      <c r="M456" s="208"/>
      <c r="N456" s="209"/>
      <c r="O456" s="209"/>
      <c r="P456" s="209"/>
      <c r="Q456" s="209"/>
      <c r="R456" s="209"/>
      <c r="S456" s="209"/>
      <c r="T456" s="210"/>
      <c r="AT456" s="211" t="s">
        <v>336</v>
      </c>
      <c r="AU456" s="211" t="s">
        <v>87</v>
      </c>
      <c r="AV456" s="13" t="s">
        <v>87</v>
      </c>
      <c r="AW456" s="13" t="s">
        <v>37</v>
      </c>
      <c r="AX456" s="13" t="s">
        <v>76</v>
      </c>
      <c r="AY456" s="211" t="s">
        <v>324</v>
      </c>
    </row>
    <row r="457" spans="1:65" s="16" customFormat="1" ht="11.25">
      <c r="B457" s="233"/>
      <c r="C457" s="234"/>
      <c r="D457" s="195" t="s">
        <v>336</v>
      </c>
      <c r="E457" s="235" t="s">
        <v>3833</v>
      </c>
      <c r="F457" s="236" t="s">
        <v>550</v>
      </c>
      <c r="G457" s="234"/>
      <c r="H457" s="237">
        <v>362.34</v>
      </c>
      <c r="I457" s="238"/>
      <c r="J457" s="234"/>
      <c r="K457" s="234"/>
      <c r="L457" s="239"/>
      <c r="M457" s="240"/>
      <c r="N457" s="241"/>
      <c r="O457" s="241"/>
      <c r="P457" s="241"/>
      <c r="Q457" s="241"/>
      <c r="R457" s="241"/>
      <c r="S457" s="241"/>
      <c r="T457" s="242"/>
      <c r="AT457" s="243" t="s">
        <v>336</v>
      </c>
      <c r="AU457" s="243" t="s">
        <v>87</v>
      </c>
      <c r="AV457" s="16" t="s">
        <v>343</v>
      </c>
      <c r="AW457" s="16" t="s">
        <v>37</v>
      </c>
      <c r="AX457" s="16" t="s">
        <v>76</v>
      </c>
      <c r="AY457" s="243" t="s">
        <v>324</v>
      </c>
    </row>
    <row r="458" spans="1:65" s="15" customFormat="1" ht="11.25">
      <c r="B458" s="223"/>
      <c r="C458" s="224"/>
      <c r="D458" s="195" t="s">
        <v>336</v>
      </c>
      <c r="E458" s="225" t="s">
        <v>19</v>
      </c>
      <c r="F458" s="226" t="s">
        <v>4149</v>
      </c>
      <c r="G458" s="224"/>
      <c r="H458" s="225" t="s">
        <v>19</v>
      </c>
      <c r="I458" s="227"/>
      <c r="J458" s="224"/>
      <c r="K458" s="224"/>
      <c r="L458" s="228"/>
      <c r="M458" s="229"/>
      <c r="N458" s="230"/>
      <c r="O458" s="230"/>
      <c r="P458" s="230"/>
      <c r="Q458" s="230"/>
      <c r="R458" s="230"/>
      <c r="S458" s="230"/>
      <c r="T458" s="231"/>
      <c r="AT458" s="232" t="s">
        <v>336</v>
      </c>
      <c r="AU458" s="232" t="s">
        <v>87</v>
      </c>
      <c r="AV458" s="15" t="s">
        <v>84</v>
      </c>
      <c r="AW458" s="15" t="s">
        <v>37</v>
      </c>
      <c r="AX458" s="15" t="s">
        <v>76</v>
      </c>
      <c r="AY458" s="232" t="s">
        <v>324</v>
      </c>
    </row>
    <row r="459" spans="1:65" s="13" customFormat="1" ht="11.25">
      <c r="B459" s="201"/>
      <c r="C459" s="202"/>
      <c r="D459" s="195" t="s">
        <v>336</v>
      </c>
      <c r="E459" s="203" t="s">
        <v>19</v>
      </c>
      <c r="F459" s="204" t="s">
        <v>4150</v>
      </c>
      <c r="G459" s="202"/>
      <c r="H459" s="205">
        <v>95.2</v>
      </c>
      <c r="I459" s="206"/>
      <c r="J459" s="202"/>
      <c r="K459" s="202"/>
      <c r="L459" s="207"/>
      <c r="M459" s="208"/>
      <c r="N459" s="209"/>
      <c r="O459" s="209"/>
      <c r="P459" s="209"/>
      <c r="Q459" s="209"/>
      <c r="R459" s="209"/>
      <c r="S459" s="209"/>
      <c r="T459" s="210"/>
      <c r="AT459" s="211" t="s">
        <v>336</v>
      </c>
      <c r="AU459" s="211" t="s">
        <v>87</v>
      </c>
      <c r="AV459" s="13" t="s">
        <v>87</v>
      </c>
      <c r="AW459" s="13" t="s">
        <v>37</v>
      </c>
      <c r="AX459" s="13" t="s">
        <v>76</v>
      </c>
      <c r="AY459" s="211" t="s">
        <v>324</v>
      </c>
    </row>
    <row r="460" spans="1:65" s="13" customFormat="1" ht="11.25">
      <c r="B460" s="201"/>
      <c r="C460" s="202"/>
      <c r="D460" s="195" t="s">
        <v>336</v>
      </c>
      <c r="E460" s="203" t="s">
        <v>19</v>
      </c>
      <c r="F460" s="204" t="s">
        <v>4151</v>
      </c>
      <c r="G460" s="202"/>
      <c r="H460" s="205">
        <v>30.36</v>
      </c>
      <c r="I460" s="206"/>
      <c r="J460" s="202"/>
      <c r="K460" s="202"/>
      <c r="L460" s="207"/>
      <c r="M460" s="208"/>
      <c r="N460" s="209"/>
      <c r="O460" s="209"/>
      <c r="P460" s="209"/>
      <c r="Q460" s="209"/>
      <c r="R460" s="209"/>
      <c r="S460" s="209"/>
      <c r="T460" s="210"/>
      <c r="AT460" s="211" t="s">
        <v>336</v>
      </c>
      <c r="AU460" s="211" t="s">
        <v>87</v>
      </c>
      <c r="AV460" s="13" t="s">
        <v>87</v>
      </c>
      <c r="AW460" s="13" t="s">
        <v>37</v>
      </c>
      <c r="AX460" s="13" t="s">
        <v>76</v>
      </c>
      <c r="AY460" s="211" t="s">
        <v>324</v>
      </c>
    </row>
    <row r="461" spans="1:65" s="16" customFormat="1" ht="11.25">
      <c r="B461" s="233"/>
      <c r="C461" s="234"/>
      <c r="D461" s="195" t="s">
        <v>336</v>
      </c>
      <c r="E461" s="235" t="s">
        <v>3830</v>
      </c>
      <c r="F461" s="236" t="s">
        <v>550</v>
      </c>
      <c r="G461" s="234"/>
      <c r="H461" s="237">
        <v>125.56</v>
      </c>
      <c r="I461" s="238"/>
      <c r="J461" s="234"/>
      <c r="K461" s="234"/>
      <c r="L461" s="239"/>
      <c r="M461" s="240"/>
      <c r="N461" s="241"/>
      <c r="O461" s="241"/>
      <c r="P461" s="241"/>
      <c r="Q461" s="241"/>
      <c r="R461" s="241"/>
      <c r="S461" s="241"/>
      <c r="T461" s="242"/>
      <c r="AT461" s="243" t="s">
        <v>336</v>
      </c>
      <c r="AU461" s="243" t="s">
        <v>87</v>
      </c>
      <c r="AV461" s="16" t="s">
        <v>343</v>
      </c>
      <c r="AW461" s="16" t="s">
        <v>37</v>
      </c>
      <c r="AX461" s="16" t="s">
        <v>76</v>
      </c>
      <c r="AY461" s="243" t="s">
        <v>324</v>
      </c>
    </row>
    <row r="462" spans="1:65" s="14" customFormat="1" ht="11.25">
      <c r="B462" s="212"/>
      <c r="C462" s="213"/>
      <c r="D462" s="195" t="s">
        <v>336</v>
      </c>
      <c r="E462" s="214" t="s">
        <v>19</v>
      </c>
      <c r="F462" s="215" t="s">
        <v>349</v>
      </c>
      <c r="G462" s="213"/>
      <c r="H462" s="216">
        <v>487.9</v>
      </c>
      <c r="I462" s="217"/>
      <c r="J462" s="213"/>
      <c r="K462" s="213"/>
      <c r="L462" s="218"/>
      <c r="M462" s="219"/>
      <c r="N462" s="220"/>
      <c r="O462" s="220"/>
      <c r="P462" s="220"/>
      <c r="Q462" s="220"/>
      <c r="R462" s="220"/>
      <c r="S462" s="220"/>
      <c r="T462" s="221"/>
      <c r="AT462" s="222" t="s">
        <v>336</v>
      </c>
      <c r="AU462" s="222" t="s">
        <v>87</v>
      </c>
      <c r="AV462" s="14" t="s">
        <v>330</v>
      </c>
      <c r="AW462" s="14" t="s">
        <v>37</v>
      </c>
      <c r="AX462" s="14" t="s">
        <v>84</v>
      </c>
      <c r="AY462" s="222" t="s">
        <v>324</v>
      </c>
    </row>
    <row r="463" spans="1:65" s="2" customFormat="1" ht="14.45" customHeight="1">
      <c r="A463" s="36"/>
      <c r="B463" s="37"/>
      <c r="C463" s="244" t="s">
        <v>865</v>
      </c>
      <c r="D463" s="244" t="s">
        <v>588</v>
      </c>
      <c r="E463" s="245" t="s">
        <v>2477</v>
      </c>
      <c r="F463" s="246" t="s">
        <v>2478</v>
      </c>
      <c r="G463" s="247" t="s">
        <v>152</v>
      </c>
      <c r="H463" s="248">
        <v>58.548000000000002</v>
      </c>
      <c r="I463" s="249"/>
      <c r="J463" s="250">
        <f>ROUND(I463*H463,2)</f>
        <v>0</v>
      </c>
      <c r="K463" s="246" t="s">
        <v>329</v>
      </c>
      <c r="L463" s="251"/>
      <c r="M463" s="252" t="s">
        <v>19</v>
      </c>
      <c r="N463" s="253" t="s">
        <v>47</v>
      </c>
      <c r="O463" s="66"/>
      <c r="P463" s="191">
        <f>O463*H463</f>
        <v>0</v>
      </c>
      <c r="Q463" s="191">
        <v>2.234</v>
      </c>
      <c r="R463" s="191">
        <f>Q463*H463</f>
        <v>130.796232</v>
      </c>
      <c r="S463" s="191">
        <v>0</v>
      </c>
      <c r="T463" s="192">
        <f>S463*H463</f>
        <v>0</v>
      </c>
      <c r="U463" s="36"/>
      <c r="V463" s="36"/>
      <c r="W463" s="36"/>
      <c r="X463" s="36"/>
      <c r="Y463" s="36"/>
      <c r="Z463" s="36"/>
      <c r="AA463" s="36"/>
      <c r="AB463" s="36"/>
      <c r="AC463" s="36"/>
      <c r="AD463" s="36"/>
      <c r="AE463" s="36"/>
      <c r="AR463" s="193" t="s">
        <v>378</v>
      </c>
      <c r="AT463" s="193" t="s">
        <v>588</v>
      </c>
      <c r="AU463" s="193" t="s">
        <v>87</v>
      </c>
      <c r="AY463" s="19" t="s">
        <v>324</v>
      </c>
      <c r="BE463" s="194">
        <f>IF(N463="základní",J463,0)</f>
        <v>0</v>
      </c>
      <c r="BF463" s="194">
        <f>IF(N463="snížená",J463,0)</f>
        <v>0</v>
      </c>
      <c r="BG463" s="194">
        <f>IF(N463="zákl. přenesená",J463,0)</f>
        <v>0</v>
      </c>
      <c r="BH463" s="194">
        <f>IF(N463="sníž. přenesená",J463,0)</f>
        <v>0</v>
      </c>
      <c r="BI463" s="194">
        <f>IF(N463="nulová",J463,0)</f>
        <v>0</v>
      </c>
      <c r="BJ463" s="19" t="s">
        <v>84</v>
      </c>
      <c r="BK463" s="194">
        <f>ROUND(I463*H463,2)</f>
        <v>0</v>
      </c>
      <c r="BL463" s="19" t="s">
        <v>330</v>
      </c>
      <c r="BM463" s="193" t="s">
        <v>4152</v>
      </c>
    </row>
    <row r="464" spans="1:65" s="2" customFormat="1" ht="11.25">
      <c r="A464" s="36"/>
      <c r="B464" s="37"/>
      <c r="C464" s="38"/>
      <c r="D464" s="195" t="s">
        <v>332</v>
      </c>
      <c r="E464" s="38"/>
      <c r="F464" s="196" t="s">
        <v>2478</v>
      </c>
      <c r="G464" s="38"/>
      <c r="H464" s="38"/>
      <c r="I464" s="197"/>
      <c r="J464" s="38"/>
      <c r="K464" s="38"/>
      <c r="L464" s="41"/>
      <c r="M464" s="198"/>
      <c r="N464" s="199"/>
      <c r="O464" s="66"/>
      <c r="P464" s="66"/>
      <c r="Q464" s="66"/>
      <c r="R464" s="66"/>
      <c r="S464" s="66"/>
      <c r="T464" s="67"/>
      <c r="U464" s="36"/>
      <c r="V464" s="36"/>
      <c r="W464" s="36"/>
      <c r="X464" s="36"/>
      <c r="Y464" s="36"/>
      <c r="Z464" s="36"/>
      <c r="AA464" s="36"/>
      <c r="AB464" s="36"/>
      <c r="AC464" s="36"/>
      <c r="AD464" s="36"/>
      <c r="AE464" s="36"/>
      <c r="AT464" s="19" t="s">
        <v>332</v>
      </c>
      <c r="AU464" s="19" t="s">
        <v>87</v>
      </c>
    </row>
    <row r="465" spans="1:65" s="13" customFormat="1" ht="11.25">
      <c r="B465" s="201"/>
      <c r="C465" s="202"/>
      <c r="D465" s="195" t="s">
        <v>336</v>
      </c>
      <c r="E465" s="203" t="s">
        <v>19</v>
      </c>
      <c r="F465" s="204" t="s">
        <v>4153</v>
      </c>
      <c r="G465" s="202"/>
      <c r="H465" s="205">
        <v>15.067</v>
      </c>
      <c r="I465" s="206"/>
      <c r="J465" s="202"/>
      <c r="K465" s="202"/>
      <c r="L465" s="207"/>
      <c r="M465" s="208"/>
      <c r="N465" s="209"/>
      <c r="O465" s="209"/>
      <c r="P465" s="209"/>
      <c r="Q465" s="209"/>
      <c r="R465" s="209"/>
      <c r="S465" s="209"/>
      <c r="T465" s="210"/>
      <c r="AT465" s="211" t="s">
        <v>336</v>
      </c>
      <c r="AU465" s="211" t="s">
        <v>87</v>
      </c>
      <c r="AV465" s="13" t="s">
        <v>87</v>
      </c>
      <c r="AW465" s="13" t="s">
        <v>37</v>
      </c>
      <c r="AX465" s="13" t="s">
        <v>76</v>
      </c>
      <c r="AY465" s="211" t="s">
        <v>324</v>
      </c>
    </row>
    <row r="466" spans="1:65" s="13" customFormat="1" ht="11.25">
      <c r="B466" s="201"/>
      <c r="C466" s="202"/>
      <c r="D466" s="195" t="s">
        <v>336</v>
      </c>
      <c r="E466" s="203" t="s">
        <v>19</v>
      </c>
      <c r="F466" s="204" t="s">
        <v>4154</v>
      </c>
      <c r="G466" s="202"/>
      <c r="H466" s="205">
        <v>43.481000000000002</v>
      </c>
      <c r="I466" s="206"/>
      <c r="J466" s="202"/>
      <c r="K466" s="202"/>
      <c r="L466" s="207"/>
      <c r="M466" s="208"/>
      <c r="N466" s="209"/>
      <c r="O466" s="209"/>
      <c r="P466" s="209"/>
      <c r="Q466" s="209"/>
      <c r="R466" s="209"/>
      <c r="S466" s="209"/>
      <c r="T466" s="210"/>
      <c r="AT466" s="211" t="s">
        <v>336</v>
      </c>
      <c r="AU466" s="211" t="s">
        <v>87</v>
      </c>
      <c r="AV466" s="13" t="s">
        <v>87</v>
      </c>
      <c r="AW466" s="13" t="s">
        <v>37</v>
      </c>
      <c r="AX466" s="13" t="s">
        <v>76</v>
      </c>
      <c r="AY466" s="211" t="s">
        <v>324</v>
      </c>
    </row>
    <row r="467" spans="1:65" s="14" customFormat="1" ht="11.25">
      <c r="B467" s="212"/>
      <c r="C467" s="213"/>
      <c r="D467" s="195" t="s">
        <v>336</v>
      </c>
      <c r="E467" s="214" t="s">
        <v>19</v>
      </c>
      <c r="F467" s="215" t="s">
        <v>349</v>
      </c>
      <c r="G467" s="213"/>
      <c r="H467" s="216">
        <v>58.548000000000002</v>
      </c>
      <c r="I467" s="217"/>
      <c r="J467" s="213"/>
      <c r="K467" s="213"/>
      <c r="L467" s="218"/>
      <c r="M467" s="219"/>
      <c r="N467" s="220"/>
      <c r="O467" s="220"/>
      <c r="P467" s="220"/>
      <c r="Q467" s="220"/>
      <c r="R467" s="220"/>
      <c r="S467" s="220"/>
      <c r="T467" s="221"/>
      <c r="AT467" s="222" t="s">
        <v>336</v>
      </c>
      <c r="AU467" s="222" t="s">
        <v>87</v>
      </c>
      <c r="AV467" s="14" t="s">
        <v>330</v>
      </c>
      <c r="AW467" s="14" t="s">
        <v>37</v>
      </c>
      <c r="AX467" s="14" t="s">
        <v>84</v>
      </c>
      <c r="AY467" s="222" t="s">
        <v>324</v>
      </c>
    </row>
    <row r="468" spans="1:65" s="2" customFormat="1" ht="14.45" customHeight="1">
      <c r="A468" s="36"/>
      <c r="B468" s="37"/>
      <c r="C468" s="182" t="s">
        <v>880</v>
      </c>
      <c r="D468" s="182" t="s">
        <v>326</v>
      </c>
      <c r="E468" s="183" t="s">
        <v>819</v>
      </c>
      <c r="F468" s="184" t="s">
        <v>820</v>
      </c>
      <c r="G468" s="185" t="s">
        <v>135</v>
      </c>
      <c r="H468" s="186">
        <v>585.48</v>
      </c>
      <c r="I468" s="187"/>
      <c r="J468" s="188">
        <f>ROUND(I468*H468,2)</f>
        <v>0</v>
      </c>
      <c r="K468" s="184" t="s">
        <v>329</v>
      </c>
      <c r="L468" s="41"/>
      <c r="M468" s="189" t="s">
        <v>19</v>
      </c>
      <c r="N468" s="190" t="s">
        <v>47</v>
      </c>
      <c r="O468" s="66"/>
      <c r="P468" s="191">
        <f>O468*H468</f>
        <v>0</v>
      </c>
      <c r="Q468" s="191">
        <v>1.0749999999999999E-2</v>
      </c>
      <c r="R468" s="191">
        <f>Q468*H468</f>
        <v>6.2939099999999994</v>
      </c>
      <c r="S468" s="191">
        <v>0</v>
      </c>
      <c r="T468" s="192">
        <f>S468*H468</f>
        <v>0</v>
      </c>
      <c r="U468" s="36"/>
      <c r="V468" s="36"/>
      <c r="W468" s="36"/>
      <c r="X468" s="36"/>
      <c r="Y468" s="36"/>
      <c r="Z468" s="36"/>
      <c r="AA468" s="36"/>
      <c r="AB468" s="36"/>
      <c r="AC468" s="36"/>
      <c r="AD468" s="36"/>
      <c r="AE468" s="36"/>
      <c r="AR468" s="193" t="s">
        <v>330</v>
      </c>
      <c r="AT468" s="193" t="s">
        <v>326</v>
      </c>
      <c r="AU468" s="193" t="s">
        <v>87</v>
      </c>
      <c r="AY468" s="19" t="s">
        <v>324</v>
      </c>
      <c r="BE468" s="194">
        <f>IF(N468="základní",J468,0)</f>
        <v>0</v>
      </c>
      <c r="BF468" s="194">
        <f>IF(N468="snížená",J468,0)</f>
        <v>0</v>
      </c>
      <c r="BG468" s="194">
        <f>IF(N468="zákl. přenesená",J468,0)</f>
        <v>0</v>
      </c>
      <c r="BH468" s="194">
        <f>IF(N468="sníž. přenesená",J468,0)</f>
        <v>0</v>
      </c>
      <c r="BI468" s="194">
        <f>IF(N468="nulová",J468,0)</f>
        <v>0</v>
      </c>
      <c r="BJ468" s="19" t="s">
        <v>84</v>
      </c>
      <c r="BK468" s="194">
        <f>ROUND(I468*H468,2)</f>
        <v>0</v>
      </c>
      <c r="BL468" s="19" t="s">
        <v>330</v>
      </c>
      <c r="BM468" s="193" t="s">
        <v>4155</v>
      </c>
    </row>
    <row r="469" spans="1:65" s="2" customFormat="1" ht="11.25">
      <c r="A469" s="36"/>
      <c r="B469" s="37"/>
      <c r="C469" s="38"/>
      <c r="D469" s="195" t="s">
        <v>332</v>
      </c>
      <c r="E469" s="38"/>
      <c r="F469" s="196" t="s">
        <v>822</v>
      </c>
      <c r="G469" s="38"/>
      <c r="H469" s="38"/>
      <c r="I469" s="197"/>
      <c r="J469" s="38"/>
      <c r="K469" s="38"/>
      <c r="L469" s="41"/>
      <c r="M469" s="198"/>
      <c r="N469" s="199"/>
      <c r="O469" s="66"/>
      <c r="P469" s="66"/>
      <c r="Q469" s="66"/>
      <c r="R469" s="66"/>
      <c r="S469" s="66"/>
      <c r="T469" s="67"/>
      <c r="U469" s="36"/>
      <c r="V469" s="36"/>
      <c r="W469" s="36"/>
      <c r="X469" s="36"/>
      <c r="Y469" s="36"/>
      <c r="Z469" s="36"/>
      <c r="AA469" s="36"/>
      <c r="AB469" s="36"/>
      <c r="AC469" s="36"/>
      <c r="AD469" s="36"/>
      <c r="AE469" s="36"/>
      <c r="AT469" s="19" t="s">
        <v>332</v>
      </c>
      <c r="AU469" s="19" t="s">
        <v>87</v>
      </c>
    </row>
    <row r="470" spans="1:65" s="2" customFormat="1" ht="58.5">
      <c r="A470" s="36"/>
      <c r="B470" s="37"/>
      <c r="C470" s="38"/>
      <c r="D470" s="195" t="s">
        <v>334</v>
      </c>
      <c r="E470" s="38"/>
      <c r="F470" s="200" t="s">
        <v>823</v>
      </c>
      <c r="G470" s="38"/>
      <c r="H470" s="38"/>
      <c r="I470" s="197"/>
      <c r="J470" s="38"/>
      <c r="K470" s="38"/>
      <c r="L470" s="41"/>
      <c r="M470" s="198"/>
      <c r="N470" s="199"/>
      <c r="O470" s="66"/>
      <c r="P470" s="66"/>
      <c r="Q470" s="66"/>
      <c r="R470" s="66"/>
      <c r="S470" s="66"/>
      <c r="T470" s="67"/>
      <c r="U470" s="36"/>
      <c r="V470" s="36"/>
      <c r="W470" s="36"/>
      <c r="X470" s="36"/>
      <c r="Y470" s="36"/>
      <c r="Z470" s="36"/>
      <c r="AA470" s="36"/>
      <c r="AB470" s="36"/>
      <c r="AC470" s="36"/>
      <c r="AD470" s="36"/>
      <c r="AE470" s="36"/>
      <c r="AT470" s="19" t="s">
        <v>334</v>
      </c>
      <c r="AU470" s="19" t="s">
        <v>87</v>
      </c>
    </row>
    <row r="471" spans="1:65" s="13" customFormat="1" ht="11.25">
      <c r="B471" s="201"/>
      <c r="C471" s="202"/>
      <c r="D471" s="195" t="s">
        <v>336</v>
      </c>
      <c r="E471" s="203" t="s">
        <v>19</v>
      </c>
      <c r="F471" s="204" t="s">
        <v>4156</v>
      </c>
      <c r="G471" s="202"/>
      <c r="H471" s="205">
        <v>434.80799999999999</v>
      </c>
      <c r="I471" s="206"/>
      <c r="J471" s="202"/>
      <c r="K471" s="202"/>
      <c r="L471" s="207"/>
      <c r="M471" s="208"/>
      <c r="N471" s="209"/>
      <c r="O471" s="209"/>
      <c r="P471" s="209"/>
      <c r="Q471" s="209"/>
      <c r="R471" s="209"/>
      <c r="S471" s="209"/>
      <c r="T471" s="210"/>
      <c r="AT471" s="211" t="s">
        <v>336</v>
      </c>
      <c r="AU471" s="211" t="s">
        <v>87</v>
      </c>
      <c r="AV471" s="13" t="s">
        <v>87</v>
      </c>
      <c r="AW471" s="13" t="s">
        <v>37</v>
      </c>
      <c r="AX471" s="13" t="s">
        <v>76</v>
      </c>
      <c r="AY471" s="211" t="s">
        <v>324</v>
      </c>
    </row>
    <row r="472" spans="1:65" s="13" customFormat="1" ht="11.25">
      <c r="B472" s="201"/>
      <c r="C472" s="202"/>
      <c r="D472" s="195" t="s">
        <v>336</v>
      </c>
      <c r="E472" s="203" t="s">
        <v>19</v>
      </c>
      <c r="F472" s="204" t="s">
        <v>4157</v>
      </c>
      <c r="G472" s="202"/>
      <c r="H472" s="205">
        <v>150.672</v>
      </c>
      <c r="I472" s="206"/>
      <c r="J472" s="202"/>
      <c r="K472" s="202"/>
      <c r="L472" s="207"/>
      <c r="M472" s="208"/>
      <c r="N472" s="209"/>
      <c r="O472" s="209"/>
      <c r="P472" s="209"/>
      <c r="Q472" s="209"/>
      <c r="R472" s="209"/>
      <c r="S472" s="209"/>
      <c r="T472" s="210"/>
      <c r="AT472" s="211" t="s">
        <v>336</v>
      </c>
      <c r="AU472" s="211" t="s">
        <v>87</v>
      </c>
      <c r="AV472" s="13" t="s">
        <v>87</v>
      </c>
      <c r="AW472" s="13" t="s">
        <v>37</v>
      </c>
      <c r="AX472" s="13" t="s">
        <v>76</v>
      </c>
      <c r="AY472" s="211" t="s">
        <v>324</v>
      </c>
    </row>
    <row r="473" spans="1:65" s="14" customFormat="1" ht="11.25">
      <c r="B473" s="212"/>
      <c r="C473" s="213"/>
      <c r="D473" s="195" t="s">
        <v>336</v>
      </c>
      <c r="E473" s="214" t="s">
        <v>19</v>
      </c>
      <c r="F473" s="215" t="s">
        <v>349</v>
      </c>
      <c r="G473" s="213"/>
      <c r="H473" s="216">
        <v>585.48</v>
      </c>
      <c r="I473" s="217"/>
      <c r="J473" s="213"/>
      <c r="K473" s="213"/>
      <c r="L473" s="218"/>
      <c r="M473" s="219"/>
      <c r="N473" s="220"/>
      <c r="O473" s="220"/>
      <c r="P473" s="220"/>
      <c r="Q473" s="220"/>
      <c r="R473" s="220"/>
      <c r="S473" s="220"/>
      <c r="T473" s="221"/>
      <c r="AT473" s="222" t="s">
        <v>336</v>
      </c>
      <c r="AU473" s="222" t="s">
        <v>87</v>
      </c>
      <c r="AV473" s="14" t="s">
        <v>330</v>
      </c>
      <c r="AW473" s="14" t="s">
        <v>37</v>
      </c>
      <c r="AX473" s="14" t="s">
        <v>84</v>
      </c>
      <c r="AY473" s="222" t="s">
        <v>324</v>
      </c>
    </row>
    <row r="474" spans="1:65" s="2" customFormat="1" ht="14.45" customHeight="1">
      <c r="A474" s="36"/>
      <c r="B474" s="37"/>
      <c r="C474" s="182" t="s">
        <v>890</v>
      </c>
      <c r="D474" s="182" t="s">
        <v>326</v>
      </c>
      <c r="E474" s="183" t="s">
        <v>4158</v>
      </c>
      <c r="F474" s="184" t="s">
        <v>805</v>
      </c>
      <c r="G474" s="185" t="s">
        <v>135</v>
      </c>
      <c r="H474" s="186">
        <v>73.7</v>
      </c>
      <c r="I474" s="187"/>
      <c r="J474" s="188">
        <f>ROUND(I474*H474,2)</f>
        <v>0</v>
      </c>
      <c r="K474" s="184" t="s">
        <v>19</v>
      </c>
      <c r="L474" s="41"/>
      <c r="M474" s="189" t="s">
        <v>19</v>
      </c>
      <c r="N474" s="190" t="s">
        <v>47</v>
      </c>
      <c r="O474" s="66"/>
      <c r="P474" s="191">
        <f>O474*H474</f>
        <v>0</v>
      </c>
      <c r="Q474" s="191">
        <v>0</v>
      </c>
      <c r="R474" s="191">
        <f>Q474*H474</f>
        <v>0</v>
      </c>
      <c r="S474" s="191">
        <v>0</v>
      </c>
      <c r="T474" s="192">
        <f>S474*H474</f>
        <v>0</v>
      </c>
      <c r="U474" s="36"/>
      <c r="V474" s="36"/>
      <c r="W474" s="36"/>
      <c r="X474" s="36"/>
      <c r="Y474" s="36"/>
      <c r="Z474" s="36"/>
      <c r="AA474" s="36"/>
      <c r="AB474" s="36"/>
      <c r="AC474" s="36"/>
      <c r="AD474" s="36"/>
      <c r="AE474" s="36"/>
      <c r="AR474" s="193" t="s">
        <v>330</v>
      </c>
      <c r="AT474" s="193" t="s">
        <v>326</v>
      </c>
      <c r="AU474" s="193" t="s">
        <v>87</v>
      </c>
      <c r="AY474" s="19" t="s">
        <v>324</v>
      </c>
      <c r="BE474" s="194">
        <f>IF(N474="základní",J474,0)</f>
        <v>0</v>
      </c>
      <c r="BF474" s="194">
        <f>IF(N474="snížená",J474,0)</f>
        <v>0</v>
      </c>
      <c r="BG474" s="194">
        <f>IF(N474="zákl. přenesená",J474,0)</f>
        <v>0</v>
      </c>
      <c r="BH474" s="194">
        <f>IF(N474="sníž. přenesená",J474,0)</f>
        <v>0</v>
      </c>
      <c r="BI474" s="194">
        <f>IF(N474="nulová",J474,0)</f>
        <v>0</v>
      </c>
      <c r="BJ474" s="19" t="s">
        <v>84</v>
      </c>
      <c r="BK474" s="194">
        <f>ROUND(I474*H474,2)</f>
        <v>0</v>
      </c>
      <c r="BL474" s="19" t="s">
        <v>330</v>
      </c>
      <c r="BM474" s="193" t="s">
        <v>4159</v>
      </c>
    </row>
    <row r="475" spans="1:65" s="2" customFormat="1" ht="11.25">
      <c r="A475" s="36"/>
      <c r="B475" s="37"/>
      <c r="C475" s="38"/>
      <c r="D475" s="195" t="s">
        <v>332</v>
      </c>
      <c r="E475" s="38"/>
      <c r="F475" s="196" t="s">
        <v>807</v>
      </c>
      <c r="G475" s="38"/>
      <c r="H475" s="38"/>
      <c r="I475" s="197"/>
      <c r="J475" s="38"/>
      <c r="K475" s="38"/>
      <c r="L475" s="41"/>
      <c r="M475" s="198"/>
      <c r="N475" s="199"/>
      <c r="O475" s="66"/>
      <c r="P475" s="66"/>
      <c r="Q475" s="66"/>
      <c r="R475" s="66"/>
      <c r="S475" s="66"/>
      <c r="T475" s="67"/>
      <c r="U475" s="36"/>
      <c r="V475" s="36"/>
      <c r="W475" s="36"/>
      <c r="X475" s="36"/>
      <c r="Y475" s="36"/>
      <c r="Z475" s="36"/>
      <c r="AA475" s="36"/>
      <c r="AB475" s="36"/>
      <c r="AC475" s="36"/>
      <c r="AD475" s="36"/>
      <c r="AE475" s="36"/>
      <c r="AT475" s="19" t="s">
        <v>332</v>
      </c>
      <c r="AU475" s="19" t="s">
        <v>87</v>
      </c>
    </row>
    <row r="476" spans="1:65" s="2" customFormat="1" ht="117">
      <c r="A476" s="36"/>
      <c r="B476" s="37"/>
      <c r="C476" s="38"/>
      <c r="D476" s="195" t="s">
        <v>334</v>
      </c>
      <c r="E476" s="38"/>
      <c r="F476" s="200" t="s">
        <v>808</v>
      </c>
      <c r="G476" s="38"/>
      <c r="H476" s="38"/>
      <c r="I476" s="197"/>
      <c r="J476" s="38"/>
      <c r="K476" s="38"/>
      <c r="L476" s="41"/>
      <c r="M476" s="198"/>
      <c r="N476" s="199"/>
      <c r="O476" s="66"/>
      <c r="P476" s="66"/>
      <c r="Q476" s="66"/>
      <c r="R476" s="66"/>
      <c r="S476" s="66"/>
      <c r="T476" s="67"/>
      <c r="U476" s="36"/>
      <c r="V476" s="36"/>
      <c r="W476" s="36"/>
      <c r="X476" s="36"/>
      <c r="Y476" s="36"/>
      <c r="Z476" s="36"/>
      <c r="AA476" s="36"/>
      <c r="AB476" s="36"/>
      <c r="AC476" s="36"/>
      <c r="AD476" s="36"/>
      <c r="AE476" s="36"/>
      <c r="AT476" s="19" t="s">
        <v>334</v>
      </c>
      <c r="AU476" s="19" t="s">
        <v>87</v>
      </c>
    </row>
    <row r="477" spans="1:65" s="2" customFormat="1" ht="19.5">
      <c r="A477" s="36"/>
      <c r="B477" s="37"/>
      <c r="C477" s="38"/>
      <c r="D477" s="195" t="s">
        <v>727</v>
      </c>
      <c r="E477" s="38"/>
      <c r="F477" s="200" t="s">
        <v>2473</v>
      </c>
      <c r="G477" s="38"/>
      <c r="H477" s="38"/>
      <c r="I477" s="197"/>
      <c r="J477" s="38"/>
      <c r="K477" s="38"/>
      <c r="L477" s="41"/>
      <c r="M477" s="198"/>
      <c r="N477" s="199"/>
      <c r="O477" s="66"/>
      <c r="P477" s="66"/>
      <c r="Q477" s="66"/>
      <c r="R477" s="66"/>
      <c r="S477" s="66"/>
      <c r="T477" s="67"/>
      <c r="U477" s="36"/>
      <c r="V477" s="36"/>
      <c r="W477" s="36"/>
      <c r="X477" s="36"/>
      <c r="Y477" s="36"/>
      <c r="Z477" s="36"/>
      <c r="AA477" s="36"/>
      <c r="AB477" s="36"/>
      <c r="AC477" s="36"/>
      <c r="AD477" s="36"/>
      <c r="AE477" s="36"/>
      <c r="AT477" s="19" t="s">
        <v>727</v>
      </c>
      <c r="AU477" s="19" t="s">
        <v>87</v>
      </c>
    </row>
    <row r="478" spans="1:65" s="15" customFormat="1" ht="11.25">
      <c r="B478" s="223"/>
      <c r="C478" s="224"/>
      <c r="D478" s="195" t="s">
        <v>336</v>
      </c>
      <c r="E478" s="225" t="s">
        <v>19</v>
      </c>
      <c r="F478" s="226" t="s">
        <v>3994</v>
      </c>
      <c r="G478" s="224"/>
      <c r="H478" s="225" t="s">
        <v>19</v>
      </c>
      <c r="I478" s="227"/>
      <c r="J478" s="224"/>
      <c r="K478" s="224"/>
      <c r="L478" s="228"/>
      <c r="M478" s="229"/>
      <c r="N478" s="230"/>
      <c r="O478" s="230"/>
      <c r="P478" s="230"/>
      <c r="Q478" s="230"/>
      <c r="R478" s="230"/>
      <c r="S478" s="230"/>
      <c r="T478" s="231"/>
      <c r="AT478" s="232" t="s">
        <v>336</v>
      </c>
      <c r="AU478" s="232" t="s">
        <v>87</v>
      </c>
      <c r="AV478" s="15" t="s">
        <v>84</v>
      </c>
      <c r="AW478" s="15" t="s">
        <v>37</v>
      </c>
      <c r="AX478" s="15" t="s">
        <v>76</v>
      </c>
      <c r="AY478" s="232" t="s">
        <v>324</v>
      </c>
    </row>
    <row r="479" spans="1:65" s="13" customFormat="1" ht="11.25">
      <c r="B479" s="201"/>
      <c r="C479" s="202"/>
      <c r="D479" s="195" t="s">
        <v>336</v>
      </c>
      <c r="E479" s="203" t="s">
        <v>19</v>
      </c>
      <c r="F479" s="204" t="s">
        <v>4160</v>
      </c>
      <c r="G479" s="202"/>
      <c r="H479" s="205">
        <v>25</v>
      </c>
      <c r="I479" s="206"/>
      <c r="J479" s="202"/>
      <c r="K479" s="202"/>
      <c r="L479" s="207"/>
      <c r="M479" s="208"/>
      <c r="N479" s="209"/>
      <c r="O479" s="209"/>
      <c r="P479" s="209"/>
      <c r="Q479" s="209"/>
      <c r="R479" s="209"/>
      <c r="S479" s="209"/>
      <c r="T479" s="210"/>
      <c r="AT479" s="211" t="s">
        <v>336</v>
      </c>
      <c r="AU479" s="211" t="s">
        <v>87</v>
      </c>
      <c r="AV479" s="13" t="s">
        <v>87</v>
      </c>
      <c r="AW479" s="13" t="s">
        <v>37</v>
      </c>
      <c r="AX479" s="13" t="s">
        <v>76</v>
      </c>
      <c r="AY479" s="211" t="s">
        <v>324</v>
      </c>
    </row>
    <row r="480" spans="1:65" s="13" customFormat="1" ht="11.25">
      <c r="B480" s="201"/>
      <c r="C480" s="202"/>
      <c r="D480" s="195" t="s">
        <v>336</v>
      </c>
      <c r="E480" s="203" t="s">
        <v>19</v>
      </c>
      <c r="F480" s="204" t="s">
        <v>4161</v>
      </c>
      <c r="G480" s="202"/>
      <c r="H480" s="205">
        <v>30.3</v>
      </c>
      <c r="I480" s="206"/>
      <c r="J480" s="202"/>
      <c r="K480" s="202"/>
      <c r="L480" s="207"/>
      <c r="M480" s="208"/>
      <c r="N480" s="209"/>
      <c r="O480" s="209"/>
      <c r="P480" s="209"/>
      <c r="Q480" s="209"/>
      <c r="R480" s="209"/>
      <c r="S480" s="209"/>
      <c r="T480" s="210"/>
      <c r="AT480" s="211" t="s">
        <v>336</v>
      </c>
      <c r="AU480" s="211" t="s">
        <v>87</v>
      </c>
      <c r="AV480" s="13" t="s">
        <v>87</v>
      </c>
      <c r="AW480" s="13" t="s">
        <v>37</v>
      </c>
      <c r="AX480" s="13" t="s">
        <v>76</v>
      </c>
      <c r="AY480" s="211" t="s">
        <v>324</v>
      </c>
    </row>
    <row r="481" spans="1:65" s="13" customFormat="1" ht="11.25">
      <c r="B481" s="201"/>
      <c r="C481" s="202"/>
      <c r="D481" s="195" t="s">
        <v>336</v>
      </c>
      <c r="E481" s="203" t="s">
        <v>19</v>
      </c>
      <c r="F481" s="204" t="s">
        <v>4162</v>
      </c>
      <c r="G481" s="202"/>
      <c r="H481" s="205">
        <v>18.399999999999999</v>
      </c>
      <c r="I481" s="206"/>
      <c r="J481" s="202"/>
      <c r="K481" s="202"/>
      <c r="L481" s="207"/>
      <c r="M481" s="208"/>
      <c r="N481" s="209"/>
      <c r="O481" s="209"/>
      <c r="P481" s="209"/>
      <c r="Q481" s="209"/>
      <c r="R481" s="209"/>
      <c r="S481" s="209"/>
      <c r="T481" s="210"/>
      <c r="AT481" s="211" t="s">
        <v>336</v>
      </c>
      <c r="AU481" s="211" t="s">
        <v>87</v>
      </c>
      <c r="AV481" s="13" t="s">
        <v>87</v>
      </c>
      <c r="AW481" s="13" t="s">
        <v>37</v>
      </c>
      <c r="AX481" s="13" t="s">
        <v>76</v>
      </c>
      <c r="AY481" s="211" t="s">
        <v>324</v>
      </c>
    </row>
    <row r="482" spans="1:65" s="14" customFormat="1" ht="11.25">
      <c r="B482" s="212"/>
      <c r="C482" s="213"/>
      <c r="D482" s="195" t="s">
        <v>336</v>
      </c>
      <c r="E482" s="214" t="s">
        <v>273</v>
      </c>
      <c r="F482" s="215" t="s">
        <v>349</v>
      </c>
      <c r="G482" s="213"/>
      <c r="H482" s="216">
        <v>73.7</v>
      </c>
      <c r="I482" s="217"/>
      <c r="J482" s="213"/>
      <c r="K482" s="213"/>
      <c r="L482" s="218"/>
      <c r="M482" s="219"/>
      <c r="N482" s="220"/>
      <c r="O482" s="220"/>
      <c r="P482" s="220"/>
      <c r="Q482" s="220"/>
      <c r="R482" s="220"/>
      <c r="S482" s="220"/>
      <c r="T482" s="221"/>
      <c r="AT482" s="222" t="s">
        <v>336</v>
      </c>
      <c r="AU482" s="222" t="s">
        <v>87</v>
      </c>
      <c r="AV482" s="14" t="s">
        <v>330</v>
      </c>
      <c r="AW482" s="14" t="s">
        <v>37</v>
      </c>
      <c r="AX482" s="14" t="s">
        <v>84</v>
      </c>
      <c r="AY482" s="222" t="s">
        <v>324</v>
      </c>
    </row>
    <row r="483" spans="1:65" s="2" customFormat="1" ht="14.45" customHeight="1">
      <c r="A483" s="36"/>
      <c r="B483" s="37"/>
      <c r="C483" s="244" t="s">
        <v>899</v>
      </c>
      <c r="D483" s="244" t="s">
        <v>588</v>
      </c>
      <c r="E483" s="245" t="s">
        <v>2477</v>
      </c>
      <c r="F483" s="246" t="s">
        <v>2478</v>
      </c>
      <c r="G483" s="247" t="s">
        <v>152</v>
      </c>
      <c r="H483" s="248">
        <v>11.055</v>
      </c>
      <c r="I483" s="249"/>
      <c r="J483" s="250">
        <f>ROUND(I483*H483,2)</f>
        <v>0</v>
      </c>
      <c r="K483" s="246" t="s">
        <v>329</v>
      </c>
      <c r="L483" s="251"/>
      <c r="M483" s="252" t="s">
        <v>19</v>
      </c>
      <c r="N483" s="253" t="s">
        <v>47</v>
      </c>
      <c r="O483" s="66"/>
      <c r="P483" s="191">
        <f>O483*H483</f>
        <v>0</v>
      </c>
      <c r="Q483" s="191">
        <v>2.234</v>
      </c>
      <c r="R483" s="191">
        <f>Q483*H483</f>
        <v>24.696870000000001</v>
      </c>
      <c r="S483" s="191">
        <v>0</v>
      </c>
      <c r="T483" s="192">
        <f>S483*H483</f>
        <v>0</v>
      </c>
      <c r="U483" s="36"/>
      <c r="V483" s="36"/>
      <c r="W483" s="36"/>
      <c r="X483" s="36"/>
      <c r="Y483" s="36"/>
      <c r="Z483" s="36"/>
      <c r="AA483" s="36"/>
      <c r="AB483" s="36"/>
      <c r="AC483" s="36"/>
      <c r="AD483" s="36"/>
      <c r="AE483" s="36"/>
      <c r="AR483" s="193" t="s">
        <v>378</v>
      </c>
      <c r="AT483" s="193" t="s">
        <v>588</v>
      </c>
      <c r="AU483" s="193" t="s">
        <v>87</v>
      </c>
      <c r="AY483" s="19" t="s">
        <v>324</v>
      </c>
      <c r="BE483" s="194">
        <f>IF(N483="základní",J483,0)</f>
        <v>0</v>
      </c>
      <c r="BF483" s="194">
        <f>IF(N483="snížená",J483,0)</f>
        <v>0</v>
      </c>
      <c r="BG483" s="194">
        <f>IF(N483="zákl. přenesená",J483,0)</f>
        <v>0</v>
      </c>
      <c r="BH483" s="194">
        <f>IF(N483="sníž. přenesená",J483,0)</f>
        <v>0</v>
      </c>
      <c r="BI483" s="194">
        <f>IF(N483="nulová",J483,0)</f>
        <v>0</v>
      </c>
      <c r="BJ483" s="19" t="s">
        <v>84</v>
      </c>
      <c r="BK483" s="194">
        <f>ROUND(I483*H483,2)</f>
        <v>0</v>
      </c>
      <c r="BL483" s="19" t="s">
        <v>330</v>
      </c>
      <c r="BM483" s="193" t="s">
        <v>4163</v>
      </c>
    </row>
    <row r="484" spans="1:65" s="2" customFormat="1" ht="11.25">
      <c r="A484" s="36"/>
      <c r="B484" s="37"/>
      <c r="C484" s="38"/>
      <c r="D484" s="195" t="s">
        <v>332</v>
      </c>
      <c r="E484" s="38"/>
      <c r="F484" s="196" t="s">
        <v>2478</v>
      </c>
      <c r="G484" s="38"/>
      <c r="H484" s="38"/>
      <c r="I484" s="197"/>
      <c r="J484" s="38"/>
      <c r="K484" s="38"/>
      <c r="L484" s="41"/>
      <c r="M484" s="198"/>
      <c r="N484" s="199"/>
      <c r="O484" s="66"/>
      <c r="P484" s="66"/>
      <c r="Q484" s="66"/>
      <c r="R484" s="66"/>
      <c r="S484" s="66"/>
      <c r="T484" s="67"/>
      <c r="U484" s="36"/>
      <c r="V484" s="36"/>
      <c r="W484" s="36"/>
      <c r="X484" s="36"/>
      <c r="Y484" s="36"/>
      <c r="Z484" s="36"/>
      <c r="AA484" s="36"/>
      <c r="AB484" s="36"/>
      <c r="AC484" s="36"/>
      <c r="AD484" s="36"/>
      <c r="AE484" s="36"/>
      <c r="AT484" s="19" t="s">
        <v>332</v>
      </c>
      <c r="AU484" s="19" t="s">
        <v>87</v>
      </c>
    </row>
    <row r="485" spans="1:65" s="13" customFormat="1" ht="11.25">
      <c r="B485" s="201"/>
      <c r="C485" s="202"/>
      <c r="D485" s="195" t="s">
        <v>336</v>
      </c>
      <c r="E485" s="203" t="s">
        <v>19</v>
      </c>
      <c r="F485" s="204" t="s">
        <v>817</v>
      </c>
      <c r="G485" s="202"/>
      <c r="H485" s="205">
        <v>11.055</v>
      </c>
      <c r="I485" s="206"/>
      <c r="J485" s="202"/>
      <c r="K485" s="202"/>
      <c r="L485" s="207"/>
      <c r="M485" s="208"/>
      <c r="N485" s="209"/>
      <c r="O485" s="209"/>
      <c r="P485" s="209"/>
      <c r="Q485" s="209"/>
      <c r="R485" s="209"/>
      <c r="S485" s="209"/>
      <c r="T485" s="210"/>
      <c r="AT485" s="211" t="s">
        <v>336</v>
      </c>
      <c r="AU485" s="211" t="s">
        <v>87</v>
      </c>
      <c r="AV485" s="13" t="s">
        <v>87</v>
      </c>
      <c r="AW485" s="13" t="s">
        <v>37</v>
      </c>
      <c r="AX485" s="13" t="s">
        <v>84</v>
      </c>
      <c r="AY485" s="211" t="s">
        <v>324</v>
      </c>
    </row>
    <row r="486" spans="1:65" s="2" customFormat="1" ht="14.45" customHeight="1">
      <c r="A486" s="36"/>
      <c r="B486" s="37"/>
      <c r="C486" s="182" t="s">
        <v>904</v>
      </c>
      <c r="D486" s="182" t="s">
        <v>326</v>
      </c>
      <c r="E486" s="183" t="s">
        <v>2480</v>
      </c>
      <c r="F486" s="184" t="s">
        <v>2481</v>
      </c>
      <c r="G486" s="185" t="s">
        <v>135</v>
      </c>
      <c r="H486" s="186">
        <v>88.44</v>
      </c>
      <c r="I486" s="187"/>
      <c r="J486" s="188">
        <f>ROUND(I486*H486,2)</f>
        <v>0</v>
      </c>
      <c r="K486" s="184" t="s">
        <v>329</v>
      </c>
      <c r="L486" s="41"/>
      <c r="M486" s="189" t="s">
        <v>19</v>
      </c>
      <c r="N486" s="190" t="s">
        <v>47</v>
      </c>
      <c r="O486" s="66"/>
      <c r="P486" s="191">
        <f>O486*H486</f>
        <v>0</v>
      </c>
      <c r="Q486" s="191">
        <v>5.3800000000000002E-3</v>
      </c>
      <c r="R486" s="191">
        <f>Q486*H486</f>
        <v>0.47580719999999999</v>
      </c>
      <c r="S486" s="191">
        <v>0</v>
      </c>
      <c r="T486" s="192">
        <f>S486*H486</f>
        <v>0</v>
      </c>
      <c r="U486" s="36"/>
      <c r="V486" s="36"/>
      <c r="W486" s="36"/>
      <c r="X486" s="36"/>
      <c r="Y486" s="36"/>
      <c r="Z486" s="36"/>
      <c r="AA486" s="36"/>
      <c r="AB486" s="36"/>
      <c r="AC486" s="36"/>
      <c r="AD486" s="36"/>
      <c r="AE486" s="36"/>
      <c r="AR486" s="193" t="s">
        <v>330</v>
      </c>
      <c r="AT486" s="193" t="s">
        <v>326</v>
      </c>
      <c r="AU486" s="193" t="s">
        <v>87</v>
      </c>
      <c r="AY486" s="19" t="s">
        <v>324</v>
      </c>
      <c r="BE486" s="194">
        <f>IF(N486="základní",J486,0)</f>
        <v>0</v>
      </c>
      <c r="BF486" s="194">
        <f>IF(N486="snížená",J486,0)</f>
        <v>0</v>
      </c>
      <c r="BG486" s="194">
        <f>IF(N486="zákl. přenesená",J486,0)</f>
        <v>0</v>
      </c>
      <c r="BH486" s="194">
        <f>IF(N486="sníž. přenesená",J486,0)</f>
        <v>0</v>
      </c>
      <c r="BI486" s="194">
        <f>IF(N486="nulová",J486,0)</f>
        <v>0</v>
      </c>
      <c r="BJ486" s="19" t="s">
        <v>84</v>
      </c>
      <c r="BK486" s="194">
        <f>ROUND(I486*H486,2)</f>
        <v>0</v>
      </c>
      <c r="BL486" s="19" t="s">
        <v>330</v>
      </c>
      <c r="BM486" s="193" t="s">
        <v>4164</v>
      </c>
    </row>
    <row r="487" spans="1:65" s="2" customFormat="1" ht="11.25">
      <c r="A487" s="36"/>
      <c r="B487" s="37"/>
      <c r="C487" s="38"/>
      <c r="D487" s="195" t="s">
        <v>332</v>
      </c>
      <c r="E487" s="38"/>
      <c r="F487" s="196" t="s">
        <v>2483</v>
      </c>
      <c r="G487" s="38"/>
      <c r="H487" s="38"/>
      <c r="I487" s="197"/>
      <c r="J487" s="38"/>
      <c r="K487" s="38"/>
      <c r="L487" s="41"/>
      <c r="M487" s="198"/>
      <c r="N487" s="199"/>
      <c r="O487" s="66"/>
      <c r="P487" s="66"/>
      <c r="Q487" s="66"/>
      <c r="R487" s="66"/>
      <c r="S487" s="66"/>
      <c r="T487" s="67"/>
      <c r="U487" s="36"/>
      <c r="V487" s="36"/>
      <c r="W487" s="36"/>
      <c r="X487" s="36"/>
      <c r="Y487" s="36"/>
      <c r="Z487" s="36"/>
      <c r="AA487" s="36"/>
      <c r="AB487" s="36"/>
      <c r="AC487" s="36"/>
      <c r="AD487" s="36"/>
      <c r="AE487" s="36"/>
      <c r="AT487" s="19" t="s">
        <v>332</v>
      </c>
      <c r="AU487" s="19" t="s">
        <v>87</v>
      </c>
    </row>
    <row r="488" spans="1:65" s="2" customFormat="1" ht="58.5">
      <c r="A488" s="36"/>
      <c r="B488" s="37"/>
      <c r="C488" s="38"/>
      <c r="D488" s="195" t="s">
        <v>334</v>
      </c>
      <c r="E488" s="38"/>
      <c r="F488" s="200" t="s">
        <v>823</v>
      </c>
      <c r="G488" s="38"/>
      <c r="H488" s="38"/>
      <c r="I488" s="197"/>
      <c r="J488" s="38"/>
      <c r="K488" s="38"/>
      <c r="L488" s="41"/>
      <c r="M488" s="198"/>
      <c r="N488" s="199"/>
      <c r="O488" s="66"/>
      <c r="P488" s="66"/>
      <c r="Q488" s="66"/>
      <c r="R488" s="66"/>
      <c r="S488" s="66"/>
      <c r="T488" s="67"/>
      <c r="U488" s="36"/>
      <c r="V488" s="36"/>
      <c r="W488" s="36"/>
      <c r="X488" s="36"/>
      <c r="Y488" s="36"/>
      <c r="Z488" s="36"/>
      <c r="AA488" s="36"/>
      <c r="AB488" s="36"/>
      <c r="AC488" s="36"/>
      <c r="AD488" s="36"/>
      <c r="AE488" s="36"/>
      <c r="AT488" s="19" t="s">
        <v>334</v>
      </c>
      <c r="AU488" s="19" t="s">
        <v>87</v>
      </c>
    </row>
    <row r="489" spans="1:65" s="13" customFormat="1" ht="11.25">
      <c r="B489" s="201"/>
      <c r="C489" s="202"/>
      <c r="D489" s="195" t="s">
        <v>336</v>
      </c>
      <c r="E489" s="203" t="s">
        <v>19</v>
      </c>
      <c r="F489" s="204" t="s">
        <v>824</v>
      </c>
      <c r="G489" s="202"/>
      <c r="H489" s="205">
        <v>88.44</v>
      </c>
      <c r="I489" s="206"/>
      <c r="J489" s="202"/>
      <c r="K489" s="202"/>
      <c r="L489" s="207"/>
      <c r="M489" s="208"/>
      <c r="N489" s="209"/>
      <c r="O489" s="209"/>
      <c r="P489" s="209"/>
      <c r="Q489" s="209"/>
      <c r="R489" s="209"/>
      <c r="S489" s="209"/>
      <c r="T489" s="210"/>
      <c r="AT489" s="211" t="s">
        <v>336</v>
      </c>
      <c r="AU489" s="211" t="s">
        <v>87</v>
      </c>
      <c r="AV489" s="13" t="s">
        <v>87</v>
      </c>
      <c r="AW489" s="13" t="s">
        <v>37</v>
      </c>
      <c r="AX489" s="13" t="s">
        <v>84</v>
      </c>
      <c r="AY489" s="211" t="s">
        <v>324</v>
      </c>
    </row>
    <row r="490" spans="1:65" s="2" customFormat="1" ht="14.45" customHeight="1">
      <c r="A490" s="36"/>
      <c r="B490" s="37"/>
      <c r="C490" s="182" t="s">
        <v>914</v>
      </c>
      <c r="D490" s="182" t="s">
        <v>326</v>
      </c>
      <c r="E490" s="183" t="s">
        <v>4165</v>
      </c>
      <c r="F490" s="184" t="s">
        <v>4166</v>
      </c>
      <c r="G490" s="185" t="s">
        <v>330</v>
      </c>
      <c r="H490" s="186">
        <v>4.5</v>
      </c>
      <c r="I490" s="187"/>
      <c r="J490" s="188">
        <f>ROUND(I490*H490,2)</f>
        <v>0</v>
      </c>
      <c r="K490" s="184" t="s">
        <v>19</v>
      </c>
      <c r="L490" s="41"/>
      <c r="M490" s="189" t="s">
        <v>19</v>
      </c>
      <c r="N490" s="190" t="s">
        <v>47</v>
      </c>
      <c r="O490" s="66"/>
      <c r="P490" s="191">
        <f>O490*H490</f>
        <v>0</v>
      </c>
      <c r="Q490" s="191">
        <v>0</v>
      </c>
      <c r="R490" s="191">
        <f>Q490*H490</f>
        <v>0</v>
      </c>
      <c r="S490" s="191">
        <v>0</v>
      </c>
      <c r="T490" s="192">
        <f>S490*H490</f>
        <v>0</v>
      </c>
      <c r="U490" s="36"/>
      <c r="V490" s="36"/>
      <c r="W490" s="36"/>
      <c r="X490" s="36"/>
      <c r="Y490" s="36"/>
      <c r="Z490" s="36"/>
      <c r="AA490" s="36"/>
      <c r="AB490" s="36"/>
      <c r="AC490" s="36"/>
      <c r="AD490" s="36"/>
      <c r="AE490" s="36"/>
      <c r="AR490" s="193" t="s">
        <v>330</v>
      </c>
      <c r="AT490" s="193" t="s">
        <v>326</v>
      </c>
      <c r="AU490" s="193" t="s">
        <v>87</v>
      </c>
      <c r="AY490" s="19" t="s">
        <v>324</v>
      </c>
      <c r="BE490" s="194">
        <f>IF(N490="základní",J490,0)</f>
        <v>0</v>
      </c>
      <c r="BF490" s="194">
        <f>IF(N490="snížená",J490,0)</f>
        <v>0</v>
      </c>
      <c r="BG490" s="194">
        <f>IF(N490="zákl. přenesená",J490,0)</f>
        <v>0</v>
      </c>
      <c r="BH490" s="194">
        <f>IF(N490="sníž. přenesená",J490,0)</f>
        <v>0</v>
      </c>
      <c r="BI490" s="194">
        <f>IF(N490="nulová",J490,0)</f>
        <v>0</v>
      </c>
      <c r="BJ490" s="19" t="s">
        <v>84</v>
      </c>
      <c r="BK490" s="194">
        <f>ROUND(I490*H490,2)</f>
        <v>0</v>
      </c>
      <c r="BL490" s="19" t="s">
        <v>330</v>
      </c>
      <c r="BM490" s="193" t="s">
        <v>4167</v>
      </c>
    </row>
    <row r="491" spans="1:65" s="2" customFormat="1" ht="11.25">
      <c r="A491" s="36"/>
      <c r="B491" s="37"/>
      <c r="C491" s="38"/>
      <c r="D491" s="195" t="s">
        <v>332</v>
      </c>
      <c r="E491" s="38"/>
      <c r="F491" s="196" t="s">
        <v>4166</v>
      </c>
      <c r="G491" s="38"/>
      <c r="H491" s="38"/>
      <c r="I491" s="197"/>
      <c r="J491" s="38"/>
      <c r="K491" s="38"/>
      <c r="L491" s="41"/>
      <c r="M491" s="198"/>
      <c r="N491" s="199"/>
      <c r="O491" s="66"/>
      <c r="P491" s="66"/>
      <c r="Q491" s="66"/>
      <c r="R491" s="66"/>
      <c r="S491" s="66"/>
      <c r="T491" s="67"/>
      <c r="U491" s="36"/>
      <c r="V491" s="36"/>
      <c r="W491" s="36"/>
      <c r="X491" s="36"/>
      <c r="Y491" s="36"/>
      <c r="Z491" s="36"/>
      <c r="AA491" s="36"/>
      <c r="AB491" s="36"/>
      <c r="AC491" s="36"/>
      <c r="AD491" s="36"/>
      <c r="AE491" s="36"/>
      <c r="AT491" s="19" t="s">
        <v>332</v>
      </c>
      <c r="AU491" s="19" t="s">
        <v>87</v>
      </c>
    </row>
    <row r="492" spans="1:65" s="2" customFormat="1" ht="14.45" customHeight="1">
      <c r="A492" s="36"/>
      <c r="B492" s="37"/>
      <c r="C492" s="182" t="s">
        <v>923</v>
      </c>
      <c r="D492" s="182" t="s">
        <v>326</v>
      </c>
      <c r="E492" s="183" t="s">
        <v>2490</v>
      </c>
      <c r="F492" s="184" t="s">
        <v>2491</v>
      </c>
      <c r="G492" s="185" t="s">
        <v>186</v>
      </c>
      <c r="H492" s="186">
        <v>158.5</v>
      </c>
      <c r="I492" s="187"/>
      <c r="J492" s="188">
        <f>ROUND(I492*H492,2)</f>
        <v>0</v>
      </c>
      <c r="K492" s="184" t="s">
        <v>329</v>
      </c>
      <c r="L492" s="41"/>
      <c r="M492" s="189" t="s">
        <v>19</v>
      </c>
      <c r="N492" s="190" t="s">
        <v>47</v>
      </c>
      <c r="O492" s="66"/>
      <c r="P492" s="191">
        <f>O492*H492</f>
        <v>0</v>
      </c>
      <c r="Q492" s="191">
        <v>1.2E-4</v>
      </c>
      <c r="R492" s="191">
        <f>Q492*H492</f>
        <v>1.9020000000000002E-2</v>
      </c>
      <c r="S492" s="191">
        <v>0</v>
      </c>
      <c r="T492" s="192">
        <f>S492*H492</f>
        <v>0</v>
      </c>
      <c r="U492" s="36"/>
      <c r="V492" s="36"/>
      <c r="W492" s="36"/>
      <c r="X492" s="36"/>
      <c r="Y492" s="36"/>
      <c r="Z492" s="36"/>
      <c r="AA492" s="36"/>
      <c r="AB492" s="36"/>
      <c r="AC492" s="36"/>
      <c r="AD492" s="36"/>
      <c r="AE492" s="36"/>
      <c r="AR492" s="193" t="s">
        <v>330</v>
      </c>
      <c r="AT492" s="193" t="s">
        <v>326</v>
      </c>
      <c r="AU492" s="193" t="s">
        <v>87</v>
      </c>
      <c r="AY492" s="19" t="s">
        <v>324</v>
      </c>
      <c r="BE492" s="194">
        <f>IF(N492="základní",J492,0)</f>
        <v>0</v>
      </c>
      <c r="BF492" s="194">
        <f>IF(N492="snížená",J492,0)</f>
        <v>0</v>
      </c>
      <c r="BG492" s="194">
        <f>IF(N492="zákl. přenesená",J492,0)</f>
        <v>0</v>
      </c>
      <c r="BH492" s="194">
        <f>IF(N492="sníž. přenesená",J492,0)</f>
        <v>0</v>
      </c>
      <c r="BI492" s="194">
        <f>IF(N492="nulová",J492,0)</f>
        <v>0</v>
      </c>
      <c r="BJ492" s="19" t="s">
        <v>84</v>
      </c>
      <c r="BK492" s="194">
        <f>ROUND(I492*H492,2)</f>
        <v>0</v>
      </c>
      <c r="BL492" s="19" t="s">
        <v>330</v>
      </c>
      <c r="BM492" s="193" t="s">
        <v>4168</v>
      </c>
    </row>
    <row r="493" spans="1:65" s="2" customFormat="1" ht="11.25">
      <c r="A493" s="36"/>
      <c r="B493" s="37"/>
      <c r="C493" s="38"/>
      <c r="D493" s="195" t="s">
        <v>332</v>
      </c>
      <c r="E493" s="38"/>
      <c r="F493" s="196" t="s">
        <v>2493</v>
      </c>
      <c r="G493" s="38"/>
      <c r="H493" s="38"/>
      <c r="I493" s="197"/>
      <c r="J493" s="38"/>
      <c r="K493" s="38"/>
      <c r="L493" s="41"/>
      <c r="M493" s="198"/>
      <c r="N493" s="199"/>
      <c r="O493" s="66"/>
      <c r="P493" s="66"/>
      <c r="Q493" s="66"/>
      <c r="R493" s="66"/>
      <c r="S493" s="66"/>
      <c r="T493" s="67"/>
      <c r="U493" s="36"/>
      <c r="V493" s="36"/>
      <c r="W493" s="36"/>
      <c r="X493" s="36"/>
      <c r="Y493" s="36"/>
      <c r="Z493" s="36"/>
      <c r="AA493" s="36"/>
      <c r="AB493" s="36"/>
      <c r="AC493" s="36"/>
      <c r="AD493" s="36"/>
      <c r="AE493" s="36"/>
      <c r="AT493" s="19" t="s">
        <v>332</v>
      </c>
      <c r="AU493" s="19" t="s">
        <v>87</v>
      </c>
    </row>
    <row r="494" spans="1:65" s="13" customFormat="1" ht="11.25">
      <c r="B494" s="201"/>
      <c r="C494" s="202"/>
      <c r="D494" s="195" t="s">
        <v>336</v>
      </c>
      <c r="E494" s="203" t="s">
        <v>19</v>
      </c>
      <c r="F494" s="204" t="s">
        <v>2494</v>
      </c>
      <c r="G494" s="202"/>
      <c r="H494" s="205">
        <v>158.5</v>
      </c>
      <c r="I494" s="206"/>
      <c r="J494" s="202"/>
      <c r="K494" s="202"/>
      <c r="L494" s="207"/>
      <c r="M494" s="208"/>
      <c r="N494" s="209"/>
      <c r="O494" s="209"/>
      <c r="P494" s="209"/>
      <c r="Q494" s="209"/>
      <c r="R494" s="209"/>
      <c r="S494" s="209"/>
      <c r="T494" s="210"/>
      <c r="AT494" s="211" t="s">
        <v>336</v>
      </c>
      <c r="AU494" s="211" t="s">
        <v>87</v>
      </c>
      <c r="AV494" s="13" t="s">
        <v>87</v>
      </c>
      <c r="AW494" s="13" t="s">
        <v>37</v>
      </c>
      <c r="AX494" s="13" t="s">
        <v>84</v>
      </c>
      <c r="AY494" s="211" t="s">
        <v>324</v>
      </c>
    </row>
    <row r="495" spans="1:65" s="2" customFormat="1" ht="14.45" customHeight="1">
      <c r="A495" s="36"/>
      <c r="B495" s="37"/>
      <c r="C495" s="182" t="s">
        <v>933</v>
      </c>
      <c r="D495" s="255" t="s">
        <v>326</v>
      </c>
      <c r="E495" s="183" t="s">
        <v>4169</v>
      </c>
      <c r="F495" s="184" t="s">
        <v>4170</v>
      </c>
      <c r="G495" s="185" t="s">
        <v>186</v>
      </c>
      <c r="H495" s="186">
        <v>735</v>
      </c>
      <c r="I495" s="187"/>
      <c r="J495" s="188">
        <f>ROUND(I495*H495,2)</f>
        <v>0</v>
      </c>
      <c r="K495" s="184" t="s">
        <v>329</v>
      </c>
      <c r="L495" s="41"/>
      <c r="M495" s="189" t="s">
        <v>19</v>
      </c>
      <c r="N495" s="190" t="s">
        <v>47</v>
      </c>
      <c r="O495" s="66"/>
      <c r="P495" s="191">
        <f>O495*H495</f>
        <v>0</v>
      </c>
      <c r="Q495" s="191">
        <v>2.1000000000000001E-4</v>
      </c>
      <c r="R495" s="191">
        <f>Q495*H495</f>
        <v>0.15435000000000001</v>
      </c>
      <c r="S495" s="191">
        <v>0</v>
      </c>
      <c r="T495" s="192">
        <f>S495*H495</f>
        <v>0</v>
      </c>
      <c r="U495" s="36"/>
      <c r="V495" s="36"/>
      <c r="W495" s="36"/>
      <c r="X495" s="36"/>
      <c r="Y495" s="36"/>
      <c r="Z495" s="36"/>
      <c r="AA495" s="36"/>
      <c r="AB495" s="36"/>
      <c r="AC495" s="36"/>
      <c r="AD495" s="36"/>
      <c r="AE495" s="36"/>
      <c r="AR495" s="193" t="s">
        <v>330</v>
      </c>
      <c r="AT495" s="193" t="s">
        <v>326</v>
      </c>
      <c r="AU495" s="193" t="s">
        <v>87</v>
      </c>
      <c r="AY495" s="19" t="s">
        <v>324</v>
      </c>
      <c r="BE495" s="194">
        <f>IF(N495="základní",J495,0)</f>
        <v>0</v>
      </c>
      <c r="BF495" s="194">
        <f>IF(N495="snížená",J495,0)</f>
        <v>0</v>
      </c>
      <c r="BG495" s="194">
        <f>IF(N495="zákl. přenesená",J495,0)</f>
        <v>0</v>
      </c>
      <c r="BH495" s="194">
        <f>IF(N495="sníž. přenesená",J495,0)</f>
        <v>0</v>
      </c>
      <c r="BI495" s="194">
        <f>IF(N495="nulová",J495,0)</f>
        <v>0</v>
      </c>
      <c r="BJ495" s="19" t="s">
        <v>84</v>
      </c>
      <c r="BK495" s="194">
        <f>ROUND(I495*H495,2)</f>
        <v>0</v>
      </c>
      <c r="BL495" s="19" t="s">
        <v>330</v>
      </c>
      <c r="BM495" s="193" t="s">
        <v>4171</v>
      </c>
    </row>
    <row r="496" spans="1:65" s="2" customFormat="1" ht="11.25">
      <c r="A496" s="36"/>
      <c r="B496" s="37"/>
      <c r="C496" s="38"/>
      <c r="D496" s="195" t="s">
        <v>332</v>
      </c>
      <c r="E496" s="38"/>
      <c r="F496" s="196" t="s">
        <v>4172</v>
      </c>
      <c r="G496" s="38"/>
      <c r="H496" s="38"/>
      <c r="I496" s="197"/>
      <c r="J496" s="38"/>
      <c r="K496" s="38"/>
      <c r="L496" s="41"/>
      <c r="M496" s="198"/>
      <c r="N496" s="199"/>
      <c r="O496" s="66"/>
      <c r="P496" s="66"/>
      <c r="Q496" s="66"/>
      <c r="R496" s="66"/>
      <c r="S496" s="66"/>
      <c r="T496" s="67"/>
      <c r="U496" s="36"/>
      <c r="V496" s="36"/>
      <c r="W496" s="36"/>
      <c r="X496" s="36"/>
      <c r="Y496" s="36"/>
      <c r="Z496" s="36"/>
      <c r="AA496" s="36"/>
      <c r="AB496" s="36"/>
      <c r="AC496" s="36"/>
      <c r="AD496" s="36"/>
      <c r="AE496" s="36"/>
      <c r="AT496" s="19" t="s">
        <v>332</v>
      </c>
      <c r="AU496" s="19" t="s">
        <v>87</v>
      </c>
    </row>
    <row r="497" spans="1:65" s="2" customFormat="1" ht="19.5">
      <c r="A497" s="36"/>
      <c r="B497" s="37"/>
      <c r="C497" s="38"/>
      <c r="D497" s="195" t="s">
        <v>727</v>
      </c>
      <c r="E497" s="38"/>
      <c r="F497" s="200" t="s">
        <v>851</v>
      </c>
      <c r="G497" s="38"/>
      <c r="H497" s="38"/>
      <c r="I497" s="197"/>
      <c r="J497" s="38"/>
      <c r="K497" s="38"/>
      <c r="L497" s="41"/>
      <c r="M497" s="198"/>
      <c r="N497" s="199"/>
      <c r="O497" s="66"/>
      <c r="P497" s="66"/>
      <c r="Q497" s="66"/>
      <c r="R497" s="66"/>
      <c r="S497" s="66"/>
      <c r="T497" s="67"/>
      <c r="U497" s="36"/>
      <c r="V497" s="36"/>
      <c r="W497" s="36"/>
      <c r="X497" s="36"/>
      <c r="Y497" s="36"/>
      <c r="Z497" s="36"/>
      <c r="AA497" s="36"/>
      <c r="AB497" s="36"/>
      <c r="AC497" s="36"/>
      <c r="AD497" s="36"/>
      <c r="AE497" s="36"/>
      <c r="AT497" s="19" t="s">
        <v>727</v>
      </c>
      <c r="AU497" s="19" t="s">
        <v>87</v>
      </c>
    </row>
    <row r="498" spans="1:65" s="15" customFormat="1" ht="11.25">
      <c r="B498" s="223"/>
      <c r="C498" s="224"/>
      <c r="D498" s="195" t="s">
        <v>336</v>
      </c>
      <c r="E498" s="225" t="s">
        <v>19</v>
      </c>
      <c r="F498" s="226" t="s">
        <v>4173</v>
      </c>
      <c r="G498" s="224"/>
      <c r="H498" s="225" t="s">
        <v>19</v>
      </c>
      <c r="I498" s="227"/>
      <c r="J498" s="224"/>
      <c r="K498" s="224"/>
      <c r="L498" s="228"/>
      <c r="M498" s="229"/>
      <c r="N498" s="230"/>
      <c r="O498" s="230"/>
      <c r="P498" s="230"/>
      <c r="Q498" s="230"/>
      <c r="R498" s="230"/>
      <c r="S498" s="230"/>
      <c r="T498" s="231"/>
      <c r="AT498" s="232" t="s">
        <v>336</v>
      </c>
      <c r="AU498" s="232" t="s">
        <v>87</v>
      </c>
      <c r="AV498" s="15" t="s">
        <v>84</v>
      </c>
      <c r="AW498" s="15" t="s">
        <v>37</v>
      </c>
      <c r="AX498" s="15" t="s">
        <v>76</v>
      </c>
      <c r="AY498" s="232" t="s">
        <v>324</v>
      </c>
    </row>
    <row r="499" spans="1:65" s="13" customFormat="1" ht="11.25">
      <c r="B499" s="201"/>
      <c r="C499" s="202"/>
      <c r="D499" s="195" t="s">
        <v>336</v>
      </c>
      <c r="E499" s="203" t="s">
        <v>19</v>
      </c>
      <c r="F499" s="204" t="s">
        <v>4174</v>
      </c>
      <c r="G499" s="202"/>
      <c r="H499" s="205">
        <v>545</v>
      </c>
      <c r="I499" s="206"/>
      <c r="J499" s="202"/>
      <c r="K499" s="202"/>
      <c r="L499" s="207"/>
      <c r="M499" s="208"/>
      <c r="N499" s="209"/>
      <c r="O499" s="209"/>
      <c r="P499" s="209"/>
      <c r="Q499" s="209"/>
      <c r="R499" s="209"/>
      <c r="S499" s="209"/>
      <c r="T499" s="210"/>
      <c r="AT499" s="211" t="s">
        <v>336</v>
      </c>
      <c r="AU499" s="211" t="s">
        <v>87</v>
      </c>
      <c r="AV499" s="13" t="s">
        <v>87</v>
      </c>
      <c r="AW499" s="13" t="s">
        <v>37</v>
      </c>
      <c r="AX499" s="13" t="s">
        <v>76</v>
      </c>
      <c r="AY499" s="211" t="s">
        <v>324</v>
      </c>
    </row>
    <row r="500" spans="1:65" s="15" customFormat="1" ht="11.25">
      <c r="B500" s="223"/>
      <c r="C500" s="224"/>
      <c r="D500" s="195" t="s">
        <v>336</v>
      </c>
      <c r="E500" s="225" t="s">
        <v>19</v>
      </c>
      <c r="F500" s="226" t="s">
        <v>4175</v>
      </c>
      <c r="G500" s="224"/>
      <c r="H500" s="225" t="s">
        <v>19</v>
      </c>
      <c r="I500" s="227"/>
      <c r="J500" s="224"/>
      <c r="K500" s="224"/>
      <c r="L500" s="228"/>
      <c r="M500" s="229"/>
      <c r="N500" s="230"/>
      <c r="O500" s="230"/>
      <c r="P500" s="230"/>
      <c r="Q500" s="230"/>
      <c r="R500" s="230"/>
      <c r="S500" s="230"/>
      <c r="T500" s="231"/>
      <c r="AT500" s="232" t="s">
        <v>336</v>
      </c>
      <c r="AU500" s="232" t="s">
        <v>87</v>
      </c>
      <c r="AV500" s="15" t="s">
        <v>84</v>
      </c>
      <c r="AW500" s="15" t="s">
        <v>37</v>
      </c>
      <c r="AX500" s="15" t="s">
        <v>76</v>
      </c>
      <c r="AY500" s="232" t="s">
        <v>324</v>
      </c>
    </row>
    <row r="501" spans="1:65" s="13" customFormat="1" ht="11.25">
      <c r="B501" s="201"/>
      <c r="C501" s="202"/>
      <c r="D501" s="195" t="s">
        <v>336</v>
      </c>
      <c r="E501" s="203" t="s">
        <v>19</v>
      </c>
      <c r="F501" s="204" t="s">
        <v>4176</v>
      </c>
      <c r="G501" s="202"/>
      <c r="H501" s="205">
        <v>190</v>
      </c>
      <c r="I501" s="206"/>
      <c r="J501" s="202"/>
      <c r="K501" s="202"/>
      <c r="L501" s="207"/>
      <c r="M501" s="208"/>
      <c r="N501" s="209"/>
      <c r="O501" s="209"/>
      <c r="P501" s="209"/>
      <c r="Q501" s="209"/>
      <c r="R501" s="209"/>
      <c r="S501" s="209"/>
      <c r="T501" s="210"/>
      <c r="AT501" s="211" t="s">
        <v>336</v>
      </c>
      <c r="AU501" s="211" t="s">
        <v>87</v>
      </c>
      <c r="AV501" s="13" t="s">
        <v>87</v>
      </c>
      <c r="AW501" s="13" t="s">
        <v>37</v>
      </c>
      <c r="AX501" s="13" t="s">
        <v>76</v>
      </c>
      <c r="AY501" s="211" t="s">
        <v>324</v>
      </c>
    </row>
    <row r="502" spans="1:65" s="14" customFormat="1" ht="11.25">
      <c r="B502" s="212"/>
      <c r="C502" s="213"/>
      <c r="D502" s="195" t="s">
        <v>336</v>
      </c>
      <c r="E502" s="214" t="s">
        <v>19</v>
      </c>
      <c r="F502" s="215" t="s">
        <v>349</v>
      </c>
      <c r="G502" s="213"/>
      <c r="H502" s="216">
        <v>735</v>
      </c>
      <c r="I502" s="217"/>
      <c r="J502" s="213"/>
      <c r="K502" s="213"/>
      <c r="L502" s="218"/>
      <c r="M502" s="219"/>
      <c r="N502" s="220"/>
      <c r="O502" s="220"/>
      <c r="P502" s="220"/>
      <c r="Q502" s="220"/>
      <c r="R502" s="220"/>
      <c r="S502" s="220"/>
      <c r="T502" s="221"/>
      <c r="AT502" s="222" t="s">
        <v>336</v>
      </c>
      <c r="AU502" s="222" t="s">
        <v>87</v>
      </c>
      <c r="AV502" s="14" t="s">
        <v>330</v>
      </c>
      <c r="AW502" s="14" t="s">
        <v>37</v>
      </c>
      <c r="AX502" s="14" t="s">
        <v>84</v>
      </c>
      <c r="AY502" s="222" t="s">
        <v>324</v>
      </c>
    </row>
    <row r="503" spans="1:65" s="2" customFormat="1" ht="24.2" customHeight="1">
      <c r="A503" s="36"/>
      <c r="B503" s="37"/>
      <c r="C503" s="182" t="s">
        <v>2025</v>
      </c>
      <c r="D503" s="255" t="s">
        <v>326</v>
      </c>
      <c r="E503" s="183" t="s">
        <v>4177</v>
      </c>
      <c r="F503" s="184" t="s">
        <v>4178</v>
      </c>
      <c r="G503" s="185" t="s">
        <v>186</v>
      </c>
      <c r="H503" s="186">
        <v>36.75</v>
      </c>
      <c r="I503" s="187"/>
      <c r="J503" s="188">
        <f>ROUND(I503*H503,2)</f>
        <v>0</v>
      </c>
      <c r="K503" s="184" t="s">
        <v>19</v>
      </c>
      <c r="L503" s="41"/>
      <c r="M503" s="189" t="s">
        <v>19</v>
      </c>
      <c r="N503" s="190" t="s">
        <v>47</v>
      </c>
      <c r="O503" s="66"/>
      <c r="P503" s="191">
        <f>O503*H503</f>
        <v>0</v>
      </c>
      <c r="Q503" s="191">
        <v>0</v>
      </c>
      <c r="R503" s="191">
        <f>Q503*H503</f>
        <v>0</v>
      </c>
      <c r="S503" s="191">
        <v>0</v>
      </c>
      <c r="T503" s="192">
        <f>S503*H503</f>
        <v>0</v>
      </c>
      <c r="U503" s="36"/>
      <c r="V503" s="36"/>
      <c r="W503" s="36"/>
      <c r="X503" s="36"/>
      <c r="Y503" s="36"/>
      <c r="Z503" s="36"/>
      <c r="AA503" s="36"/>
      <c r="AB503" s="36"/>
      <c r="AC503" s="36"/>
      <c r="AD503" s="36"/>
      <c r="AE503" s="36"/>
      <c r="AR503" s="193" t="s">
        <v>330</v>
      </c>
      <c r="AT503" s="193" t="s">
        <v>326</v>
      </c>
      <c r="AU503" s="193" t="s">
        <v>87</v>
      </c>
      <c r="AY503" s="19" t="s">
        <v>324</v>
      </c>
      <c r="BE503" s="194">
        <f>IF(N503="základní",J503,0)</f>
        <v>0</v>
      </c>
      <c r="BF503" s="194">
        <f>IF(N503="snížená",J503,0)</f>
        <v>0</v>
      </c>
      <c r="BG503" s="194">
        <f>IF(N503="zákl. přenesená",J503,0)</f>
        <v>0</v>
      </c>
      <c r="BH503" s="194">
        <f>IF(N503="sníž. přenesená",J503,0)</f>
        <v>0</v>
      </c>
      <c r="BI503" s="194">
        <f>IF(N503="nulová",J503,0)</f>
        <v>0</v>
      </c>
      <c r="BJ503" s="19" t="s">
        <v>84</v>
      </c>
      <c r="BK503" s="194">
        <f>ROUND(I503*H503,2)</f>
        <v>0</v>
      </c>
      <c r="BL503" s="19" t="s">
        <v>330</v>
      </c>
      <c r="BM503" s="193" t="s">
        <v>4179</v>
      </c>
    </row>
    <row r="504" spans="1:65" s="2" customFormat="1" ht="11.25">
      <c r="A504" s="36"/>
      <c r="B504" s="37"/>
      <c r="C504" s="38"/>
      <c r="D504" s="195" t="s">
        <v>332</v>
      </c>
      <c r="E504" s="38"/>
      <c r="F504" s="196" t="s">
        <v>4178</v>
      </c>
      <c r="G504" s="38"/>
      <c r="H504" s="38"/>
      <c r="I504" s="197"/>
      <c r="J504" s="38"/>
      <c r="K504" s="38"/>
      <c r="L504" s="41"/>
      <c r="M504" s="198"/>
      <c r="N504" s="199"/>
      <c r="O504" s="66"/>
      <c r="P504" s="66"/>
      <c r="Q504" s="66"/>
      <c r="R504" s="66"/>
      <c r="S504" s="66"/>
      <c r="T504" s="67"/>
      <c r="U504" s="36"/>
      <c r="V504" s="36"/>
      <c r="W504" s="36"/>
      <c r="X504" s="36"/>
      <c r="Y504" s="36"/>
      <c r="Z504" s="36"/>
      <c r="AA504" s="36"/>
      <c r="AB504" s="36"/>
      <c r="AC504" s="36"/>
      <c r="AD504" s="36"/>
      <c r="AE504" s="36"/>
      <c r="AT504" s="19" t="s">
        <v>332</v>
      </c>
      <c r="AU504" s="19" t="s">
        <v>87</v>
      </c>
    </row>
    <row r="505" spans="1:65" s="15" customFormat="1" ht="11.25">
      <c r="B505" s="223"/>
      <c r="C505" s="224"/>
      <c r="D505" s="195" t="s">
        <v>336</v>
      </c>
      <c r="E505" s="225" t="s">
        <v>19</v>
      </c>
      <c r="F505" s="226" t="s">
        <v>4173</v>
      </c>
      <c r="G505" s="224"/>
      <c r="H505" s="225" t="s">
        <v>19</v>
      </c>
      <c r="I505" s="227"/>
      <c r="J505" s="224"/>
      <c r="K505" s="224"/>
      <c r="L505" s="228"/>
      <c r="M505" s="229"/>
      <c r="N505" s="230"/>
      <c r="O505" s="230"/>
      <c r="P505" s="230"/>
      <c r="Q505" s="230"/>
      <c r="R505" s="230"/>
      <c r="S505" s="230"/>
      <c r="T505" s="231"/>
      <c r="AT505" s="232" t="s">
        <v>336</v>
      </c>
      <c r="AU505" s="232" t="s">
        <v>87</v>
      </c>
      <c r="AV505" s="15" t="s">
        <v>84</v>
      </c>
      <c r="AW505" s="15" t="s">
        <v>37</v>
      </c>
      <c r="AX505" s="15" t="s">
        <v>76</v>
      </c>
      <c r="AY505" s="232" t="s">
        <v>324</v>
      </c>
    </row>
    <row r="506" spans="1:65" s="13" customFormat="1" ht="11.25">
      <c r="B506" s="201"/>
      <c r="C506" s="202"/>
      <c r="D506" s="195" t="s">
        <v>336</v>
      </c>
      <c r="E506" s="203" t="s">
        <v>19</v>
      </c>
      <c r="F506" s="204" t="s">
        <v>4180</v>
      </c>
      <c r="G506" s="202"/>
      <c r="H506" s="205">
        <v>27.25</v>
      </c>
      <c r="I506" s="206"/>
      <c r="J506" s="202"/>
      <c r="K506" s="202"/>
      <c r="L506" s="207"/>
      <c r="M506" s="208"/>
      <c r="N506" s="209"/>
      <c r="O506" s="209"/>
      <c r="P506" s="209"/>
      <c r="Q506" s="209"/>
      <c r="R506" s="209"/>
      <c r="S506" s="209"/>
      <c r="T506" s="210"/>
      <c r="AT506" s="211" t="s">
        <v>336</v>
      </c>
      <c r="AU506" s="211" t="s">
        <v>87</v>
      </c>
      <c r="AV506" s="13" t="s">
        <v>87</v>
      </c>
      <c r="AW506" s="13" t="s">
        <v>37</v>
      </c>
      <c r="AX506" s="13" t="s">
        <v>76</v>
      </c>
      <c r="AY506" s="211" t="s">
        <v>324</v>
      </c>
    </row>
    <row r="507" spans="1:65" s="15" customFormat="1" ht="11.25">
      <c r="B507" s="223"/>
      <c r="C507" s="224"/>
      <c r="D507" s="195" t="s">
        <v>336</v>
      </c>
      <c r="E507" s="225" t="s">
        <v>19</v>
      </c>
      <c r="F507" s="226" t="s">
        <v>4175</v>
      </c>
      <c r="G507" s="224"/>
      <c r="H507" s="225" t="s">
        <v>19</v>
      </c>
      <c r="I507" s="227"/>
      <c r="J507" s="224"/>
      <c r="K507" s="224"/>
      <c r="L507" s="228"/>
      <c r="M507" s="229"/>
      <c r="N507" s="230"/>
      <c r="O507" s="230"/>
      <c r="P507" s="230"/>
      <c r="Q507" s="230"/>
      <c r="R507" s="230"/>
      <c r="S507" s="230"/>
      <c r="T507" s="231"/>
      <c r="AT507" s="232" t="s">
        <v>336</v>
      </c>
      <c r="AU507" s="232" t="s">
        <v>87</v>
      </c>
      <c r="AV507" s="15" t="s">
        <v>84</v>
      </c>
      <c r="AW507" s="15" t="s">
        <v>37</v>
      </c>
      <c r="AX507" s="15" t="s">
        <v>76</v>
      </c>
      <c r="AY507" s="232" t="s">
        <v>324</v>
      </c>
    </row>
    <row r="508" spans="1:65" s="13" customFormat="1" ht="11.25">
      <c r="B508" s="201"/>
      <c r="C508" s="202"/>
      <c r="D508" s="195" t="s">
        <v>336</v>
      </c>
      <c r="E508" s="203" t="s">
        <v>19</v>
      </c>
      <c r="F508" s="204" t="s">
        <v>4181</v>
      </c>
      <c r="G508" s="202"/>
      <c r="H508" s="205">
        <v>9.5</v>
      </c>
      <c r="I508" s="206"/>
      <c r="J508" s="202"/>
      <c r="K508" s="202"/>
      <c r="L508" s="207"/>
      <c r="M508" s="208"/>
      <c r="N508" s="209"/>
      <c r="O508" s="209"/>
      <c r="P508" s="209"/>
      <c r="Q508" s="209"/>
      <c r="R508" s="209"/>
      <c r="S508" s="209"/>
      <c r="T508" s="210"/>
      <c r="AT508" s="211" t="s">
        <v>336</v>
      </c>
      <c r="AU508" s="211" t="s">
        <v>87</v>
      </c>
      <c r="AV508" s="13" t="s">
        <v>87</v>
      </c>
      <c r="AW508" s="13" t="s">
        <v>37</v>
      </c>
      <c r="AX508" s="13" t="s">
        <v>76</v>
      </c>
      <c r="AY508" s="211" t="s">
        <v>324</v>
      </c>
    </row>
    <row r="509" spans="1:65" s="14" customFormat="1" ht="11.25">
      <c r="B509" s="212"/>
      <c r="C509" s="213"/>
      <c r="D509" s="195" t="s">
        <v>336</v>
      </c>
      <c r="E509" s="214" t="s">
        <v>19</v>
      </c>
      <c r="F509" s="215" t="s">
        <v>349</v>
      </c>
      <c r="G509" s="213"/>
      <c r="H509" s="216">
        <v>36.75</v>
      </c>
      <c r="I509" s="217"/>
      <c r="J509" s="213"/>
      <c r="K509" s="213"/>
      <c r="L509" s="218"/>
      <c r="M509" s="219"/>
      <c r="N509" s="220"/>
      <c r="O509" s="220"/>
      <c r="P509" s="220"/>
      <c r="Q509" s="220"/>
      <c r="R509" s="220"/>
      <c r="S509" s="220"/>
      <c r="T509" s="221"/>
      <c r="AT509" s="222" t="s">
        <v>336</v>
      </c>
      <c r="AU509" s="222" t="s">
        <v>87</v>
      </c>
      <c r="AV509" s="14" t="s">
        <v>330</v>
      </c>
      <c r="AW509" s="14" t="s">
        <v>37</v>
      </c>
      <c r="AX509" s="14" t="s">
        <v>84</v>
      </c>
      <c r="AY509" s="222" t="s">
        <v>324</v>
      </c>
    </row>
    <row r="510" spans="1:65" s="2" customFormat="1" ht="14.45" customHeight="1">
      <c r="A510" s="36"/>
      <c r="B510" s="37"/>
      <c r="C510" s="182" t="s">
        <v>939</v>
      </c>
      <c r="D510" s="255" t="s">
        <v>326</v>
      </c>
      <c r="E510" s="183" t="s">
        <v>847</v>
      </c>
      <c r="F510" s="184" t="s">
        <v>848</v>
      </c>
      <c r="G510" s="185" t="s">
        <v>186</v>
      </c>
      <c r="H510" s="186">
        <v>713</v>
      </c>
      <c r="I510" s="187"/>
      <c r="J510" s="188">
        <f>ROUND(I510*H510,2)</f>
        <v>0</v>
      </c>
      <c r="K510" s="184" t="s">
        <v>329</v>
      </c>
      <c r="L510" s="41"/>
      <c r="M510" s="189" t="s">
        <v>19</v>
      </c>
      <c r="N510" s="190" t="s">
        <v>47</v>
      </c>
      <c r="O510" s="66"/>
      <c r="P510" s="191">
        <f>O510*H510</f>
        <v>0</v>
      </c>
      <c r="Q510" s="191">
        <v>5.1999999999999995E-4</v>
      </c>
      <c r="R510" s="191">
        <f>Q510*H510</f>
        <v>0.37075999999999998</v>
      </c>
      <c r="S510" s="191">
        <v>0</v>
      </c>
      <c r="T510" s="192">
        <f>S510*H510</f>
        <v>0</v>
      </c>
      <c r="U510" s="36"/>
      <c r="V510" s="36"/>
      <c r="W510" s="36"/>
      <c r="X510" s="36"/>
      <c r="Y510" s="36"/>
      <c r="Z510" s="36"/>
      <c r="AA510" s="36"/>
      <c r="AB510" s="36"/>
      <c r="AC510" s="36"/>
      <c r="AD510" s="36"/>
      <c r="AE510" s="36"/>
      <c r="AR510" s="193" t="s">
        <v>330</v>
      </c>
      <c r="AT510" s="193" t="s">
        <v>326</v>
      </c>
      <c r="AU510" s="193" t="s">
        <v>87</v>
      </c>
      <c r="AY510" s="19" t="s">
        <v>324</v>
      </c>
      <c r="BE510" s="194">
        <f>IF(N510="základní",J510,0)</f>
        <v>0</v>
      </c>
      <c r="BF510" s="194">
        <f>IF(N510="snížená",J510,0)</f>
        <v>0</v>
      </c>
      <c r="BG510" s="194">
        <f>IF(N510="zákl. přenesená",J510,0)</f>
        <v>0</v>
      </c>
      <c r="BH510" s="194">
        <f>IF(N510="sníž. přenesená",J510,0)</f>
        <v>0</v>
      </c>
      <c r="BI510" s="194">
        <f>IF(N510="nulová",J510,0)</f>
        <v>0</v>
      </c>
      <c r="BJ510" s="19" t="s">
        <v>84</v>
      </c>
      <c r="BK510" s="194">
        <f>ROUND(I510*H510,2)</f>
        <v>0</v>
      </c>
      <c r="BL510" s="19" t="s">
        <v>330</v>
      </c>
      <c r="BM510" s="193" t="s">
        <v>4182</v>
      </c>
    </row>
    <row r="511" spans="1:65" s="2" customFormat="1" ht="11.25">
      <c r="A511" s="36"/>
      <c r="B511" s="37"/>
      <c r="C511" s="38"/>
      <c r="D511" s="195" t="s">
        <v>332</v>
      </c>
      <c r="E511" s="38"/>
      <c r="F511" s="196" t="s">
        <v>850</v>
      </c>
      <c r="G511" s="38"/>
      <c r="H511" s="38"/>
      <c r="I511" s="197"/>
      <c r="J511" s="38"/>
      <c r="K511" s="38"/>
      <c r="L511" s="41"/>
      <c r="M511" s="198"/>
      <c r="N511" s="199"/>
      <c r="O511" s="66"/>
      <c r="P511" s="66"/>
      <c r="Q511" s="66"/>
      <c r="R511" s="66"/>
      <c r="S511" s="66"/>
      <c r="T511" s="67"/>
      <c r="U511" s="36"/>
      <c r="V511" s="36"/>
      <c r="W511" s="36"/>
      <c r="X511" s="36"/>
      <c r="Y511" s="36"/>
      <c r="Z511" s="36"/>
      <c r="AA511" s="36"/>
      <c r="AB511" s="36"/>
      <c r="AC511" s="36"/>
      <c r="AD511" s="36"/>
      <c r="AE511" s="36"/>
      <c r="AT511" s="19" t="s">
        <v>332</v>
      </c>
      <c r="AU511" s="19" t="s">
        <v>87</v>
      </c>
    </row>
    <row r="512" spans="1:65" s="2" customFormat="1" ht="19.5">
      <c r="A512" s="36"/>
      <c r="B512" s="37"/>
      <c r="C512" s="38"/>
      <c r="D512" s="195" t="s">
        <v>727</v>
      </c>
      <c r="E512" s="38"/>
      <c r="F512" s="200" t="s">
        <v>851</v>
      </c>
      <c r="G512" s="38"/>
      <c r="H512" s="38"/>
      <c r="I512" s="197"/>
      <c r="J512" s="38"/>
      <c r="K512" s="38"/>
      <c r="L512" s="41"/>
      <c r="M512" s="198"/>
      <c r="N512" s="199"/>
      <c r="O512" s="66"/>
      <c r="P512" s="66"/>
      <c r="Q512" s="66"/>
      <c r="R512" s="66"/>
      <c r="S512" s="66"/>
      <c r="T512" s="67"/>
      <c r="U512" s="36"/>
      <c r="V512" s="36"/>
      <c r="W512" s="36"/>
      <c r="X512" s="36"/>
      <c r="Y512" s="36"/>
      <c r="Z512" s="36"/>
      <c r="AA512" s="36"/>
      <c r="AB512" s="36"/>
      <c r="AC512" s="36"/>
      <c r="AD512" s="36"/>
      <c r="AE512" s="36"/>
      <c r="AT512" s="19" t="s">
        <v>727</v>
      </c>
      <c r="AU512" s="19" t="s">
        <v>87</v>
      </c>
    </row>
    <row r="513" spans="1:65" s="13" customFormat="1" ht="11.25">
      <c r="B513" s="201"/>
      <c r="C513" s="202"/>
      <c r="D513" s="195" t="s">
        <v>336</v>
      </c>
      <c r="E513" s="203" t="s">
        <v>19</v>
      </c>
      <c r="F513" s="204" t="s">
        <v>3843</v>
      </c>
      <c r="G513" s="202"/>
      <c r="H513" s="205">
        <v>476</v>
      </c>
      <c r="I513" s="206"/>
      <c r="J513" s="202"/>
      <c r="K513" s="202"/>
      <c r="L513" s="207"/>
      <c r="M513" s="208"/>
      <c r="N513" s="209"/>
      <c r="O513" s="209"/>
      <c r="P513" s="209"/>
      <c r="Q513" s="209"/>
      <c r="R513" s="209"/>
      <c r="S513" s="209"/>
      <c r="T513" s="210"/>
      <c r="AT513" s="211" t="s">
        <v>336</v>
      </c>
      <c r="AU513" s="211" t="s">
        <v>87</v>
      </c>
      <c r="AV513" s="13" t="s">
        <v>87</v>
      </c>
      <c r="AW513" s="13" t="s">
        <v>37</v>
      </c>
      <c r="AX513" s="13" t="s">
        <v>76</v>
      </c>
      <c r="AY513" s="211" t="s">
        <v>324</v>
      </c>
    </row>
    <row r="514" spans="1:65" s="13" customFormat="1" ht="11.25">
      <c r="B514" s="201"/>
      <c r="C514" s="202"/>
      <c r="D514" s="195" t="s">
        <v>336</v>
      </c>
      <c r="E514" s="203" t="s">
        <v>19</v>
      </c>
      <c r="F514" s="204" t="s">
        <v>184</v>
      </c>
      <c r="G514" s="202"/>
      <c r="H514" s="205">
        <v>76</v>
      </c>
      <c r="I514" s="206"/>
      <c r="J514" s="202"/>
      <c r="K514" s="202"/>
      <c r="L514" s="207"/>
      <c r="M514" s="208"/>
      <c r="N514" s="209"/>
      <c r="O514" s="209"/>
      <c r="P514" s="209"/>
      <c r="Q514" s="209"/>
      <c r="R514" s="209"/>
      <c r="S514" s="209"/>
      <c r="T514" s="210"/>
      <c r="AT514" s="211" t="s">
        <v>336</v>
      </c>
      <c r="AU514" s="211" t="s">
        <v>87</v>
      </c>
      <c r="AV514" s="13" t="s">
        <v>87</v>
      </c>
      <c r="AW514" s="13" t="s">
        <v>37</v>
      </c>
      <c r="AX514" s="13" t="s">
        <v>76</v>
      </c>
      <c r="AY514" s="211" t="s">
        <v>324</v>
      </c>
    </row>
    <row r="515" spans="1:65" s="13" customFormat="1" ht="11.25">
      <c r="B515" s="201"/>
      <c r="C515" s="202"/>
      <c r="D515" s="195" t="s">
        <v>336</v>
      </c>
      <c r="E515" s="203" t="s">
        <v>19</v>
      </c>
      <c r="F515" s="204" t="s">
        <v>191</v>
      </c>
      <c r="G515" s="202"/>
      <c r="H515" s="205">
        <v>161</v>
      </c>
      <c r="I515" s="206"/>
      <c r="J515" s="202"/>
      <c r="K515" s="202"/>
      <c r="L515" s="207"/>
      <c r="M515" s="208"/>
      <c r="N515" s="209"/>
      <c r="O515" s="209"/>
      <c r="P515" s="209"/>
      <c r="Q515" s="209"/>
      <c r="R515" s="209"/>
      <c r="S515" s="209"/>
      <c r="T515" s="210"/>
      <c r="AT515" s="211" t="s">
        <v>336</v>
      </c>
      <c r="AU515" s="211" t="s">
        <v>87</v>
      </c>
      <c r="AV515" s="13" t="s">
        <v>87</v>
      </c>
      <c r="AW515" s="13" t="s">
        <v>37</v>
      </c>
      <c r="AX515" s="13" t="s">
        <v>76</v>
      </c>
      <c r="AY515" s="211" t="s">
        <v>324</v>
      </c>
    </row>
    <row r="516" spans="1:65" s="14" customFormat="1" ht="11.25">
      <c r="B516" s="212"/>
      <c r="C516" s="213"/>
      <c r="D516" s="195" t="s">
        <v>336</v>
      </c>
      <c r="E516" s="214" t="s">
        <v>19</v>
      </c>
      <c r="F516" s="215" t="s">
        <v>349</v>
      </c>
      <c r="G516" s="213"/>
      <c r="H516" s="216">
        <v>713</v>
      </c>
      <c r="I516" s="217"/>
      <c r="J516" s="213"/>
      <c r="K516" s="213"/>
      <c r="L516" s="218"/>
      <c r="M516" s="219"/>
      <c r="N516" s="220"/>
      <c r="O516" s="220"/>
      <c r="P516" s="220"/>
      <c r="Q516" s="220"/>
      <c r="R516" s="220"/>
      <c r="S516" s="220"/>
      <c r="T516" s="221"/>
      <c r="AT516" s="222" t="s">
        <v>336</v>
      </c>
      <c r="AU516" s="222" t="s">
        <v>87</v>
      </c>
      <c r="AV516" s="14" t="s">
        <v>330</v>
      </c>
      <c r="AW516" s="14" t="s">
        <v>37</v>
      </c>
      <c r="AX516" s="14" t="s">
        <v>84</v>
      </c>
      <c r="AY516" s="222" t="s">
        <v>324</v>
      </c>
    </row>
    <row r="517" spans="1:65" s="2" customFormat="1" ht="24.2" customHeight="1">
      <c r="A517" s="36"/>
      <c r="B517" s="37"/>
      <c r="C517" s="182" t="s">
        <v>2007</v>
      </c>
      <c r="D517" s="255" t="s">
        <v>326</v>
      </c>
      <c r="E517" s="183" t="s">
        <v>853</v>
      </c>
      <c r="F517" s="184" t="s">
        <v>854</v>
      </c>
      <c r="G517" s="185" t="s">
        <v>186</v>
      </c>
      <c r="H517" s="186">
        <v>35.65</v>
      </c>
      <c r="I517" s="187"/>
      <c r="J517" s="188">
        <f>ROUND(I517*H517,2)</f>
        <v>0</v>
      </c>
      <c r="K517" s="184" t="s">
        <v>19</v>
      </c>
      <c r="L517" s="41"/>
      <c r="M517" s="189" t="s">
        <v>19</v>
      </c>
      <c r="N517" s="190" t="s">
        <v>47</v>
      </c>
      <c r="O517" s="66"/>
      <c r="P517" s="191">
        <f>O517*H517</f>
        <v>0</v>
      </c>
      <c r="Q517" s="191">
        <v>0</v>
      </c>
      <c r="R517" s="191">
        <f>Q517*H517</f>
        <v>0</v>
      </c>
      <c r="S517" s="191">
        <v>0</v>
      </c>
      <c r="T517" s="192">
        <f>S517*H517</f>
        <v>0</v>
      </c>
      <c r="U517" s="36"/>
      <c r="V517" s="36"/>
      <c r="W517" s="36"/>
      <c r="X517" s="36"/>
      <c r="Y517" s="36"/>
      <c r="Z517" s="36"/>
      <c r="AA517" s="36"/>
      <c r="AB517" s="36"/>
      <c r="AC517" s="36"/>
      <c r="AD517" s="36"/>
      <c r="AE517" s="36"/>
      <c r="AR517" s="193" t="s">
        <v>330</v>
      </c>
      <c r="AT517" s="193" t="s">
        <v>326</v>
      </c>
      <c r="AU517" s="193" t="s">
        <v>87</v>
      </c>
      <c r="AY517" s="19" t="s">
        <v>324</v>
      </c>
      <c r="BE517" s="194">
        <f>IF(N517="základní",J517,0)</f>
        <v>0</v>
      </c>
      <c r="BF517" s="194">
        <f>IF(N517="snížená",J517,0)</f>
        <v>0</v>
      </c>
      <c r="BG517" s="194">
        <f>IF(N517="zákl. přenesená",J517,0)</f>
        <v>0</v>
      </c>
      <c r="BH517" s="194">
        <f>IF(N517="sníž. přenesená",J517,0)</f>
        <v>0</v>
      </c>
      <c r="BI517" s="194">
        <f>IF(N517="nulová",J517,0)</f>
        <v>0</v>
      </c>
      <c r="BJ517" s="19" t="s">
        <v>84</v>
      </c>
      <c r="BK517" s="194">
        <f>ROUND(I517*H517,2)</f>
        <v>0</v>
      </c>
      <c r="BL517" s="19" t="s">
        <v>330</v>
      </c>
      <c r="BM517" s="193" t="s">
        <v>4183</v>
      </c>
    </row>
    <row r="518" spans="1:65" s="2" customFormat="1" ht="11.25">
      <c r="A518" s="36"/>
      <c r="B518" s="37"/>
      <c r="C518" s="38"/>
      <c r="D518" s="195" t="s">
        <v>332</v>
      </c>
      <c r="E518" s="38"/>
      <c r="F518" s="196" t="s">
        <v>854</v>
      </c>
      <c r="G518" s="38"/>
      <c r="H518" s="38"/>
      <c r="I518" s="197"/>
      <c r="J518" s="38"/>
      <c r="K518" s="38"/>
      <c r="L518" s="41"/>
      <c r="M518" s="198"/>
      <c r="N518" s="199"/>
      <c r="O518" s="66"/>
      <c r="P518" s="66"/>
      <c r="Q518" s="66"/>
      <c r="R518" s="66"/>
      <c r="S518" s="66"/>
      <c r="T518" s="67"/>
      <c r="U518" s="36"/>
      <c r="V518" s="36"/>
      <c r="W518" s="36"/>
      <c r="X518" s="36"/>
      <c r="Y518" s="36"/>
      <c r="Z518" s="36"/>
      <c r="AA518" s="36"/>
      <c r="AB518" s="36"/>
      <c r="AC518" s="36"/>
      <c r="AD518" s="36"/>
      <c r="AE518" s="36"/>
      <c r="AT518" s="19" t="s">
        <v>332</v>
      </c>
      <c r="AU518" s="19" t="s">
        <v>87</v>
      </c>
    </row>
    <row r="519" spans="1:65" s="13" customFormat="1" ht="11.25">
      <c r="B519" s="201"/>
      <c r="C519" s="202"/>
      <c r="D519" s="195" t="s">
        <v>336</v>
      </c>
      <c r="E519" s="203" t="s">
        <v>19</v>
      </c>
      <c r="F519" s="204" t="s">
        <v>4184</v>
      </c>
      <c r="G519" s="202"/>
      <c r="H519" s="205">
        <v>23.8</v>
      </c>
      <c r="I519" s="206"/>
      <c r="J519" s="202"/>
      <c r="K519" s="202"/>
      <c r="L519" s="207"/>
      <c r="M519" s="208"/>
      <c r="N519" s="209"/>
      <c r="O519" s="209"/>
      <c r="P519" s="209"/>
      <c r="Q519" s="209"/>
      <c r="R519" s="209"/>
      <c r="S519" s="209"/>
      <c r="T519" s="210"/>
      <c r="AT519" s="211" t="s">
        <v>336</v>
      </c>
      <c r="AU519" s="211" t="s">
        <v>87</v>
      </c>
      <c r="AV519" s="13" t="s">
        <v>87</v>
      </c>
      <c r="AW519" s="13" t="s">
        <v>37</v>
      </c>
      <c r="AX519" s="13" t="s">
        <v>76</v>
      </c>
      <c r="AY519" s="211" t="s">
        <v>324</v>
      </c>
    </row>
    <row r="520" spans="1:65" s="13" customFormat="1" ht="11.25">
      <c r="B520" s="201"/>
      <c r="C520" s="202"/>
      <c r="D520" s="195" t="s">
        <v>336</v>
      </c>
      <c r="E520" s="203" t="s">
        <v>19</v>
      </c>
      <c r="F520" s="204" t="s">
        <v>856</v>
      </c>
      <c r="G520" s="202"/>
      <c r="H520" s="205">
        <v>3.8</v>
      </c>
      <c r="I520" s="206"/>
      <c r="J520" s="202"/>
      <c r="K520" s="202"/>
      <c r="L520" s="207"/>
      <c r="M520" s="208"/>
      <c r="N520" s="209"/>
      <c r="O520" s="209"/>
      <c r="P520" s="209"/>
      <c r="Q520" s="209"/>
      <c r="R520" s="209"/>
      <c r="S520" s="209"/>
      <c r="T520" s="210"/>
      <c r="AT520" s="211" t="s">
        <v>336</v>
      </c>
      <c r="AU520" s="211" t="s">
        <v>87</v>
      </c>
      <c r="AV520" s="13" t="s">
        <v>87</v>
      </c>
      <c r="AW520" s="13" t="s">
        <v>37</v>
      </c>
      <c r="AX520" s="13" t="s">
        <v>76</v>
      </c>
      <c r="AY520" s="211" t="s">
        <v>324</v>
      </c>
    </row>
    <row r="521" spans="1:65" s="13" customFormat="1" ht="11.25">
      <c r="B521" s="201"/>
      <c r="C521" s="202"/>
      <c r="D521" s="195" t="s">
        <v>336</v>
      </c>
      <c r="E521" s="203" t="s">
        <v>19</v>
      </c>
      <c r="F521" s="204" t="s">
        <v>857</v>
      </c>
      <c r="G521" s="202"/>
      <c r="H521" s="205">
        <v>8.0500000000000007</v>
      </c>
      <c r="I521" s="206"/>
      <c r="J521" s="202"/>
      <c r="K521" s="202"/>
      <c r="L521" s="207"/>
      <c r="M521" s="208"/>
      <c r="N521" s="209"/>
      <c r="O521" s="209"/>
      <c r="P521" s="209"/>
      <c r="Q521" s="209"/>
      <c r="R521" s="209"/>
      <c r="S521" s="209"/>
      <c r="T521" s="210"/>
      <c r="AT521" s="211" t="s">
        <v>336</v>
      </c>
      <c r="AU521" s="211" t="s">
        <v>87</v>
      </c>
      <c r="AV521" s="13" t="s">
        <v>87</v>
      </c>
      <c r="AW521" s="13" t="s">
        <v>37</v>
      </c>
      <c r="AX521" s="13" t="s">
        <v>76</v>
      </c>
      <c r="AY521" s="211" t="s">
        <v>324</v>
      </c>
    </row>
    <row r="522" spans="1:65" s="14" customFormat="1" ht="11.25">
      <c r="B522" s="212"/>
      <c r="C522" s="213"/>
      <c r="D522" s="195" t="s">
        <v>336</v>
      </c>
      <c r="E522" s="214" t="s">
        <v>19</v>
      </c>
      <c r="F522" s="215" t="s">
        <v>349</v>
      </c>
      <c r="G522" s="213"/>
      <c r="H522" s="216">
        <v>35.650000000000006</v>
      </c>
      <c r="I522" s="217"/>
      <c r="J522" s="213"/>
      <c r="K522" s="213"/>
      <c r="L522" s="218"/>
      <c r="M522" s="219"/>
      <c r="N522" s="220"/>
      <c r="O522" s="220"/>
      <c r="P522" s="220"/>
      <c r="Q522" s="220"/>
      <c r="R522" s="220"/>
      <c r="S522" s="220"/>
      <c r="T522" s="221"/>
      <c r="AT522" s="222" t="s">
        <v>336</v>
      </c>
      <c r="AU522" s="222" t="s">
        <v>87</v>
      </c>
      <c r="AV522" s="14" t="s">
        <v>330</v>
      </c>
      <c r="AW522" s="14" t="s">
        <v>37</v>
      </c>
      <c r="AX522" s="14" t="s">
        <v>84</v>
      </c>
      <c r="AY522" s="222" t="s">
        <v>324</v>
      </c>
    </row>
    <row r="523" spans="1:65" s="2" customFormat="1" ht="14.45" customHeight="1">
      <c r="A523" s="36"/>
      <c r="B523" s="37"/>
      <c r="C523" s="182" t="s">
        <v>947</v>
      </c>
      <c r="D523" s="255" t="s">
        <v>326</v>
      </c>
      <c r="E523" s="183" t="s">
        <v>859</v>
      </c>
      <c r="F523" s="184" t="s">
        <v>860</v>
      </c>
      <c r="G523" s="185" t="s">
        <v>186</v>
      </c>
      <c r="H523" s="186">
        <v>49</v>
      </c>
      <c r="I523" s="187"/>
      <c r="J523" s="188">
        <f>ROUND(I523*H523,2)</f>
        <v>0</v>
      </c>
      <c r="K523" s="184" t="s">
        <v>329</v>
      </c>
      <c r="L523" s="41"/>
      <c r="M523" s="189" t="s">
        <v>19</v>
      </c>
      <c r="N523" s="190" t="s">
        <v>47</v>
      </c>
      <c r="O523" s="66"/>
      <c r="P523" s="191">
        <f>O523*H523</f>
        <v>0</v>
      </c>
      <c r="Q523" s="191">
        <v>3.8000000000000002E-4</v>
      </c>
      <c r="R523" s="191">
        <f>Q523*H523</f>
        <v>1.8620000000000001E-2</v>
      </c>
      <c r="S523" s="191">
        <v>0</v>
      </c>
      <c r="T523" s="192">
        <f>S523*H523</f>
        <v>0</v>
      </c>
      <c r="U523" s="36"/>
      <c r="V523" s="36"/>
      <c r="W523" s="36"/>
      <c r="X523" s="36"/>
      <c r="Y523" s="36"/>
      <c r="Z523" s="36"/>
      <c r="AA523" s="36"/>
      <c r="AB523" s="36"/>
      <c r="AC523" s="36"/>
      <c r="AD523" s="36"/>
      <c r="AE523" s="36"/>
      <c r="AR523" s="193" t="s">
        <v>330</v>
      </c>
      <c r="AT523" s="193" t="s">
        <v>326</v>
      </c>
      <c r="AU523" s="193" t="s">
        <v>87</v>
      </c>
      <c r="AY523" s="19" t="s">
        <v>324</v>
      </c>
      <c r="BE523" s="194">
        <f>IF(N523="základní",J523,0)</f>
        <v>0</v>
      </c>
      <c r="BF523" s="194">
        <f>IF(N523="snížená",J523,0)</f>
        <v>0</v>
      </c>
      <c r="BG523" s="194">
        <f>IF(N523="zákl. přenesená",J523,0)</f>
        <v>0</v>
      </c>
      <c r="BH523" s="194">
        <f>IF(N523="sníž. přenesená",J523,0)</f>
        <v>0</v>
      </c>
      <c r="BI523" s="194">
        <f>IF(N523="nulová",J523,0)</f>
        <v>0</v>
      </c>
      <c r="BJ523" s="19" t="s">
        <v>84</v>
      </c>
      <c r="BK523" s="194">
        <f>ROUND(I523*H523,2)</f>
        <v>0</v>
      </c>
      <c r="BL523" s="19" t="s">
        <v>330</v>
      </c>
      <c r="BM523" s="193" t="s">
        <v>4185</v>
      </c>
    </row>
    <row r="524" spans="1:65" s="2" customFormat="1" ht="11.25">
      <c r="A524" s="36"/>
      <c r="B524" s="37"/>
      <c r="C524" s="38"/>
      <c r="D524" s="195" t="s">
        <v>332</v>
      </c>
      <c r="E524" s="38"/>
      <c r="F524" s="196" t="s">
        <v>862</v>
      </c>
      <c r="G524" s="38"/>
      <c r="H524" s="38"/>
      <c r="I524" s="197"/>
      <c r="J524" s="38"/>
      <c r="K524" s="38"/>
      <c r="L524" s="41"/>
      <c r="M524" s="198"/>
      <c r="N524" s="199"/>
      <c r="O524" s="66"/>
      <c r="P524" s="66"/>
      <c r="Q524" s="66"/>
      <c r="R524" s="66"/>
      <c r="S524" s="66"/>
      <c r="T524" s="67"/>
      <c r="U524" s="36"/>
      <c r="V524" s="36"/>
      <c r="W524" s="36"/>
      <c r="X524" s="36"/>
      <c r="Y524" s="36"/>
      <c r="Z524" s="36"/>
      <c r="AA524" s="36"/>
      <c r="AB524" s="36"/>
      <c r="AC524" s="36"/>
      <c r="AD524" s="36"/>
      <c r="AE524" s="36"/>
      <c r="AT524" s="19" t="s">
        <v>332</v>
      </c>
      <c r="AU524" s="19" t="s">
        <v>87</v>
      </c>
    </row>
    <row r="525" spans="1:65" s="2" customFormat="1" ht="29.25">
      <c r="A525" s="36"/>
      <c r="B525" s="37"/>
      <c r="C525" s="38"/>
      <c r="D525" s="195" t="s">
        <v>727</v>
      </c>
      <c r="E525" s="38"/>
      <c r="F525" s="200" t="s">
        <v>2519</v>
      </c>
      <c r="G525" s="38"/>
      <c r="H525" s="38"/>
      <c r="I525" s="197"/>
      <c r="J525" s="38"/>
      <c r="K525" s="38"/>
      <c r="L525" s="41"/>
      <c r="M525" s="198"/>
      <c r="N525" s="199"/>
      <c r="O525" s="66"/>
      <c r="P525" s="66"/>
      <c r="Q525" s="66"/>
      <c r="R525" s="66"/>
      <c r="S525" s="66"/>
      <c r="T525" s="67"/>
      <c r="U525" s="36"/>
      <c r="V525" s="36"/>
      <c r="W525" s="36"/>
      <c r="X525" s="36"/>
      <c r="Y525" s="36"/>
      <c r="Z525" s="36"/>
      <c r="AA525" s="36"/>
      <c r="AB525" s="36"/>
      <c r="AC525" s="36"/>
      <c r="AD525" s="36"/>
      <c r="AE525" s="36"/>
      <c r="AT525" s="19" t="s">
        <v>727</v>
      </c>
      <c r="AU525" s="19" t="s">
        <v>87</v>
      </c>
    </row>
    <row r="526" spans="1:65" s="13" customFormat="1" ht="11.25">
      <c r="B526" s="201"/>
      <c r="C526" s="202"/>
      <c r="D526" s="195" t="s">
        <v>336</v>
      </c>
      <c r="E526" s="203" t="s">
        <v>19</v>
      </c>
      <c r="F526" s="204" t="s">
        <v>2520</v>
      </c>
      <c r="G526" s="202"/>
      <c r="H526" s="205">
        <v>49</v>
      </c>
      <c r="I526" s="206"/>
      <c r="J526" s="202"/>
      <c r="K526" s="202"/>
      <c r="L526" s="207"/>
      <c r="M526" s="208"/>
      <c r="N526" s="209"/>
      <c r="O526" s="209"/>
      <c r="P526" s="209"/>
      <c r="Q526" s="209"/>
      <c r="R526" s="209"/>
      <c r="S526" s="209"/>
      <c r="T526" s="210"/>
      <c r="AT526" s="211" t="s">
        <v>336</v>
      </c>
      <c r="AU526" s="211" t="s">
        <v>87</v>
      </c>
      <c r="AV526" s="13" t="s">
        <v>87</v>
      </c>
      <c r="AW526" s="13" t="s">
        <v>37</v>
      </c>
      <c r="AX526" s="13" t="s">
        <v>84</v>
      </c>
      <c r="AY526" s="211" t="s">
        <v>324</v>
      </c>
    </row>
    <row r="527" spans="1:65" s="2" customFormat="1" ht="14.45" customHeight="1">
      <c r="A527" s="36"/>
      <c r="B527" s="37"/>
      <c r="C527" s="182" t="s">
        <v>954</v>
      </c>
      <c r="D527" s="255" t="s">
        <v>326</v>
      </c>
      <c r="E527" s="183" t="s">
        <v>866</v>
      </c>
      <c r="F527" s="184" t="s">
        <v>867</v>
      </c>
      <c r="G527" s="185" t="s">
        <v>186</v>
      </c>
      <c r="H527" s="186">
        <v>49</v>
      </c>
      <c r="I527" s="187"/>
      <c r="J527" s="188">
        <f>ROUND(I527*H527,2)</f>
        <v>0</v>
      </c>
      <c r="K527" s="184" t="s">
        <v>329</v>
      </c>
      <c r="L527" s="41"/>
      <c r="M527" s="189" t="s">
        <v>19</v>
      </c>
      <c r="N527" s="190" t="s">
        <v>47</v>
      </c>
      <c r="O527" s="66"/>
      <c r="P527" s="191">
        <f>O527*H527</f>
        <v>0</v>
      </c>
      <c r="Q527" s="191">
        <v>7.7999999999999999E-4</v>
      </c>
      <c r="R527" s="191">
        <f>Q527*H527</f>
        <v>3.8219999999999997E-2</v>
      </c>
      <c r="S527" s="191">
        <v>0</v>
      </c>
      <c r="T527" s="192">
        <f>S527*H527</f>
        <v>0</v>
      </c>
      <c r="U527" s="36"/>
      <c r="V527" s="36"/>
      <c r="W527" s="36"/>
      <c r="X527" s="36"/>
      <c r="Y527" s="36"/>
      <c r="Z527" s="36"/>
      <c r="AA527" s="36"/>
      <c r="AB527" s="36"/>
      <c r="AC527" s="36"/>
      <c r="AD527" s="36"/>
      <c r="AE527" s="36"/>
      <c r="AR527" s="193" t="s">
        <v>330</v>
      </c>
      <c r="AT527" s="193" t="s">
        <v>326</v>
      </c>
      <c r="AU527" s="193" t="s">
        <v>87</v>
      </c>
      <c r="AY527" s="19" t="s">
        <v>324</v>
      </c>
      <c r="BE527" s="194">
        <f>IF(N527="základní",J527,0)</f>
        <v>0</v>
      </c>
      <c r="BF527" s="194">
        <f>IF(N527="snížená",J527,0)</f>
        <v>0</v>
      </c>
      <c r="BG527" s="194">
        <f>IF(N527="zákl. přenesená",J527,0)</f>
        <v>0</v>
      </c>
      <c r="BH527" s="194">
        <f>IF(N527="sníž. přenesená",J527,0)</f>
        <v>0</v>
      </c>
      <c r="BI527" s="194">
        <f>IF(N527="nulová",J527,0)</f>
        <v>0</v>
      </c>
      <c r="BJ527" s="19" t="s">
        <v>84</v>
      </c>
      <c r="BK527" s="194">
        <f>ROUND(I527*H527,2)</f>
        <v>0</v>
      </c>
      <c r="BL527" s="19" t="s">
        <v>330</v>
      </c>
      <c r="BM527" s="193" t="s">
        <v>4186</v>
      </c>
    </row>
    <row r="528" spans="1:65" s="2" customFormat="1" ht="11.25">
      <c r="A528" s="36"/>
      <c r="B528" s="37"/>
      <c r="C528" s="38"/>
      <c r="D528" s="195" t="s">
        <v>332</v>
      </c>
      <c r="E528" s="38"/>
      <c r="F528" s="196" t="s">
        <v>869</v>
      </c>
      <c r="G528" s="38"/>
      <c r="H528" s="38"/>
      <c r="I528" s="197"/>
      <c r="J528" s="38"/>
      <c r="K528" s="38"/>
      <c r="L528" s="41"/>
      <c r="M528" s="198"/>
      <c r="N528" s="199"/>
      <c r="O528" s="66"/>
      <c r="P528" s="66"/>
      <c r="Q528" s="66"/>
      <c r="R528" s="66"/>
      <c r="S528" s="66"/>
      <c r="T528" s="67"/>
      <c r="U528" s="36"/>
      <c r="V528" s="36"/>
      <c r="W528" s="36"/>
      <c r="X528" s="36"/>
      <c r="Y528" s="36"/>
      <c r="Z528" s="36"/>
      <c r="AA528" s="36"/>
      <c r="AB528" s="36"/>
      <c r="AC528" s="36"/>
      <c r="AD528" s="36"/>
      <c r="AE528" s="36"/>
      <c r="AT528" s="19" t="s">
        <v>332</v>
      </c>
      <c r="AU528" s="19" t="s">
        <v>87</v>
      </c>
    </row>
    <row r="529" spans="1:65" s="2" customFormat="1" ht="29.25">
      <c r="A529" s="36"/>
      <c r="B529" s="37"/>
      <c r="C529" s="38"/>
      <c r="D529" s="195" t="s">
        <v>727</v>
      </c>
      <c r="E529" s="38"/>
      <c r="F529" s="200" t="s">
        <v>2519</v>
      </c>
      <c r="G529" s="38"/>
      <c r="H529" s="38"/>
      <c r="I529" s="197"/>
      <c r="J529" s="38"/>
      <c r="K529" s="38"/>
      <c r="L529" s="41"/>
      <c r="M529" s="198"/>
      <c r="N529" s="199"/>
      <c r="O529" s="66"/>
      <c r="P529" s="66"/>
      <c r="Q529" s="66"/>
      <c r="R529" s="66"/>
      <c r="S529" s="66"/>
      <c r="T529" s="67"/>
      <c r="U529" s="36"/>
      <c r="V529" s="36"/>
      <c r="W529" s="36"/>
      <c r="X529" s="36"/>
      <c r="Y529" s="36"/>
      <c r="Z529" s="36"/>
      <c r="AA529" s="36"/>
      <c r="AB529" s="36"/>
      <c r="AC529" s="36"/>
      <c r="AD529" s="36"/>
      <c r="AE529" s="36"/>
      <c r="AT529" s="19" t="s">
        <v>727</v>
      </c>
      <c r="AU529" s="19" t="s">
        <v>87</v>
      </c>
    </row>
    <row r="530" spans="1:65" s="13" customFormat="1" ht="11.25">
      <c r="B530" s="201"/>
      <c r="C530" s="202"/>
      <c r="D530" s="195" t="s">
        <v>336</v>
      </c>
      <c r="E530" s="203" t="s">
        <v>19</v>
      </c>
      <c r="F530" s="204" t="s">
        <v>2522</v>
      </c>
      <c r="G530" s="202"/>
      <c r="H530" s="205">
        <v>49</v>
      </c>
      <c r="I530" s="206"/>
      <c r="J530" s="202"/>
      <c r="K530" s="202"/>
      <c r="L530" s="207"/>
      <c r="M530" s="208"/>
      <c r="N530" s="209"/>
      <c r="O530" s="209"/>
      <c r="P530" s="209"/>
      <c r="Q530" s="209"/>
      <c r="R530" s="209"/>
      <c r="S530" s="209"/>
      <c r="T530" s="210"/>
      <c r="AT530" s="211" t="s">
        <v>336</v>
      </c>
      <c r="AU530" s="211" t="s">
        <v>87</v>
      </c>
      <c r="AV530" s="13" t="s">
        <v>87</v>
      </c>
      <c r="AW530" s="13" t="s">
        <v>37</v>
      </c>
      <c r="AX530" s="13" t="s">
        <v>84</v>
      </c>
      <c r="AY530" s="211" t="s">
        <v>324</v>
      </c>
    </row>
    <row r="531" spans="1:65" s="2" customFormat="1" ht="24.2" customHeight="1">
      <c r="A531" s="36"/>
      <c r="B531" s="37"/>
      <c r="C531" s="182" t="s">
        <v>2015</v>
      </c>
      <c r="D531" s="255" t="s">
        <v>326</v>
      </c>
      <c r="E531" s="183" t="s">
        <v>873</v>
      </c>
      <c r="F531" s="184" t="s">
        <v>874</v>
      </c>
      <c r="G531" s="185" t="s">
        <v>186</v>
      </c>
      <c r="H531" s="186">
        <v>4.9000000000000004</v>
      </c>
      <c r="I531" s="187"/>
      <c r="J531" s="188">
        <f>ROUND(I531*H531,2)</f>
        <v>0</v>
      </c>
      <c r="K531" s="184" t="s">
        <v>19</v>
      </c>
      <c r="L531" s="41"/>
      <c r="M531" s="189" t="s">
        <v>19</v>
      </c>
      <c r="N531" s="190" t="s">
        <v>47</v>
      </c>
      <c r="O531" s="66"/>
      <c r="P531" s="191">
        <f>O531*H531</f>
        <v>0</v>
      </c>
      <c r="Q531" s="191">
        <v>0</v>
      </c>
      <c r="R531" s="191">
        <f>Q531*H531</f>
        <v>0</v>
      </c>
      <c r="S531" s="191">
        <v>0</v>
      </c>
      <c r="T531" s="192">
        <f>S531*H531</f>
        <v>0</v>
      </c>
      <c r="U531" s="36"/>
      <c r="V531" s="36"/>
      <c r="W531" s="36"/>
      <c r="X531" s="36"/>
      <c r="Y531" s="36"/>
      <c r="Z531" s="36"/>
      <c r="AA531" s="36"/>
      <c r="AB531" s="36"/>
      <c r="AC531" s="36"/>
      <c r="AD531" s="36"/>
      <c r="AE531" s="36"/>
      <c r="AR531" s="193" t="s">
        <v>330</v>
      </c>
      <c r="AT531" s="193" t="s">
        <v>326</v>
      </c>
      <c r="AU531" s="193" t="s">
        <v>87</v>
      </c>
      <c r="AY531" s="19" t="s">
        <v>324</v>
      </c>
      <c r="BE531" s="194">
        <f>IF(N531="základní",J531,0)</f>
        <v>0</v>
      </c>
      <c r="BF531" s="194">
        <f>IF(N531="snížená",J531,0)</f>
        <v>0</v>
      </c>
      <c r="BG531" s="194">
        <f>IF(N531="zákl. přenesená",J531,0)</f>
        <v>0</v>
      </c>
      <c r="BH531" s="194">
        <f>IF(N531="sníž. přenesená",J531,0)</f>
        <v>0</v>
      </c>
      <c r="BI531" s="194">
        <f>IF(N531="nulová",J531,0)</f>
        <v>0</v>
      </c>
      <c r="BJ531" s="19" t="s">
        <v>84</v>
      </c>
      <c r="BK531" s="194">
        <f>ROUND(I531*H531,2)</f>
        <v>0</v>
      </c>
      <c r="BL531" s="19" t="s">
        <v>330</v>
      </c>
      <c r="BM531" s="193" t="s">
        <v>4187</v>
      </c>
    </row>
    <row r="532" spans="1:65" s="2" customFormat="1" ht="11.25">
      <c r="A532" s="36"/>
      <c r="B532" s="37"/>
      <c r="C532" s="38"/>
      <c r="D532" s="195" t="s">
        <v>332</v>
      </c>
      <c r="E532" s="38"/>
      <c r="F532" s="196" t="s">
        <v>874</v>
      </c>
      <c r="G532" s="38"/>
      <c r="H532" s="38"/>
      <c r="I532" s="197"/>
      <c r="J532" s="38"/>
      <c r="K532" s="38"/>
      <c r="L532" s="41"/>
      <c r="M532" s="198"/>
      <c r="N532" s="199"/>
      <c r="O532" s="66"/>
      <c r="P532" s="66"/>
      <c r="Q532" s="66"/>
      <c r="R532" s="66"/>
      <c r="S532" s="66"/>
      <c r="T532" s="67"/>
      <c r="U532" s="36"/>
      <c r="V532" s="36"/>
      <c r="W532" s="36"/>
      <c r="X532" s="36"/>
      <c r="Y532" s="36"/>
      <c r="Z532" s="36"/>
      <c r="AA532" s="36"/>
      <c r="AB532" s="36"/>
      <c r="AC532" s="36"/>
      <c r="AD532" s="36"/>
      <c r="AE532" s="36"/>
      <c r="AT532" s="19" t="s">
        <v>332</v>
      </c>
      <c r="AU532" s="19" t="s">
        <v>87</v>
      </c>
    </row>
    <row r="533" spans="1:65" s="13" customFormat="1" ht="11.25">
      <c r="B533" s="201"/>
      <c r="C533" s="202"/>
      <c r="D533" s="195" t="s">
        <v>336</v>
      </c>
      <c r="E533" s="203" t="s">
        <v>19</v>
      </c>
      <c r="F533" s="204" t="s">
        <v>2525</v>
      </c>
      <c r="G533" s="202"/>
      <c r="H533" s="205">
        <v>2.4500000000000002</v>
      </c>
      <c r="I533" s="206"/>
      <c r="J533" s="202"/>
      <c r="K533" s="202"/>
      <c r="L533" s="207"/>
      <c r="M533" s="208"/>
      <c r="N533" s="209"/>
      <c r="O533" s="209"/>
      <c r="P533" s="209"/>
      <c r="Q533" s="209"/>
      <c r="R533" s="209"/>
      <c r="S533" s="209"/>
      <c r="T533" s="210"/>
      <c r="AT533" s="211" t="s">
        <v>336</v>
      </c>
      <c r="AU533" s="211" t="s">
        <v>87</v>
      </c>
      <c r="AV533" s="13" t="s">
        <v>87</v>
      </c>
      <c r="AW533" s="13" t="s">
        <v>37</v>
      </c>
      <c r="AX533" s="13" t="s">
        <v>76</v>
      </c>
      <c r="AY533" s="211" t="s">
        <v>324</v>
      </c>
    </row>
    <row r="534" spans="1:65" s="13" customFormat="1" ht="11.25">
      <c r="B534" s="201"/>
      <c r="C534" s="202"/>
      <c r="D534" s="195" t="s">
        <v>336</v>
      </c>
      <c r="E534" s="203" t="s">
        <v>19</v>
      </c>
      <c r="F534" s="204" t="s">
        <v>2526</v>
      </c>
      <c r="G534" s="202"/>
      <c r="H534" s="205">
        <v>2.4500000000000002</v>
      </c>
      <c r="I534" s="206"/>
      <c r="J534" s="202"/>
      <c r="K534" s="202"/>
      <c r="L534" s="207"/>
      <c r="M534" s="208"/>
      <c r="N534" s="209"/>
      <c r="O534" s="209"/>
      <c r="P534" s="209"/>
      <c r="Q534" s="209"/>
      <c r="R534" s="209"/>
      <c r="S534" s="209"/>
      <c r="T534" s="210"/>
      <c r="AT534" s="211" t="s">
        <v>336</v>
      </c>
      <c r="AU534" s="211" t="s">
        <v>87</v>
      </c>
      <c r="AV534" s="13" t="s">
        <v>87</v>
      </c>
      <c r="AW534" s="13" t="s">
        <v>37</v>
      </c>
      <c r="AX534" s="13" t="s">
        <v>76</v>
      </c>
      <c r="AY534" s="211" t="s">
        <v>324</v>
      </c>
    </row>
    <row r="535" spans="1:65" s="14" customFormat="1" ht="11.25">
      <c r="B535" s="212"/>
      <c r="C535" s="213"/>
      <c r="D535" s="195" t="s">
        <v>336</v>
      </c>
      <c r="E535" s="214" t="s">
        <v>19</v>
      </c>
      <c r="F535" s="215" t="s">
        <v>349</v>
      </c>
      <c r="G535" s="213"/>
      <c r="H535" s="216">
        <v>4.9000000000000004</v>
      </c>
      <c r="I535" s="217"/>
      <c r="J535" s="213"/>
      <c r="K535" s="213"/>
      <c r="L535" s="218"/>
      <c r="M535" s="219"/>
      <c r="N535" s="220"/>
      <c r="O535" s="220"/>
      <c r="P535" s="220"/>
      <c r="Q535" s="220"/>
      <c r="R535" s="220"/>
      <c r="S535" s="220"/>
      <c r="T535" s="221"/>
      <c r="AT535" s="222" t="s">
        <v>336</v>
      </c>
      <c r="AU535" s="222" t="s">
        <v>87</v>
      </c>
      <c r="AV535" s="14" t="s">
        <v>330</v>
      </c>
      <c r="AW535" s="14" t="s">
        <v>37</v>
      </c>
      <c r="AX535" s="14" t="s">
        <v>84</v>
      </c>
      <c r="AY535" s="222" t="s">
        <v>324</v>
      </c>
    </row>
    <row r="536" spans="1:65" s="2" customFormat="1" ht="14.45" customHeight="1">
      <c r="A536" s="36"/>
      <c r="B536" s="37"/>
      <c r="C536" s="182" t="s">
        <v>972</v>
      </c>
      <c r="D536" s="182" t="s">
        <v>326</v>
      </c>
      <c r="E536" s="183" t="s">
        <v>905</v>
      </c>
      <c r="F536" s="184" t="s">
        <v>906</v>
      </c>
      <c r="G536" s="185" t="s">
        <v>365</v>
      </c>
      <c r="H536" s="186">
        <v>40.950000000000003</v>
      </c>
      <c r="I536" s="187"/>
      <c r="J536" s="188">
        <f>ROUND(I536*H536,2)</f>
        <v>0</v>
      </c>
      <c r="K536" s="184" t="s">
        <v>329</v>
      </c>
      <c r="L536" s="41"/>
      <c r="M536" s="189" t="s">
        <v>19</v>
      </c>
      <c r="N536" s="190" t="s">
        <v>47</v>
      </c>
      <c r="O536" s="66"/>
      <c r="P536" s="191">
        <f>O536*H536</f>
        <v>0</v>
      </c>
      <c r="Q536" s="191">
        <v>1.3999999999999999E-4</v>
      </c>
      <c r="R536" s="191">
        <f>Q536*H536</f>
        <v>5.7330000000000002E-3</v>
      </c>
      <c r="S536" s="191">
        <v>0</v>
      </c>
      <c r="T536" s="192">
        <f>S536*H536</f>
        <v>0</v>
      </c>
      <c r="U536" s="36"/>
      <c r="V536" s="36"/>
      <c r="W536" s="36"/>
      <c r="X536" s="36"/>
      <c r="Y536" s="36"/>
      <c r="Z536" s="36"/>
      <c r="AA536" s="36"/>
      <c r="AB536" s="36"/>
      <c r="AC536" s="36"/>
      <c r="AD536" s="36"/>
      <c r="AE536" s="36"/>
      <c r="AR536" s="193" t="s">
        <v>330</v>
      </c>
      <c r="AT536" s="193" t="s">
        <v>326</v>
      </c>
      <c r="AU536" s="193" t="s">
        <v>87</v>
      </c>
      <c r="AY536" s="19" t="s">
        <v>324</v>
      </c>
      <c r="BE536" s="194">
        <f>IF(N536="základní",J536,0)</f>
        <v>0</v>
      </c>
      <c r="BF536" s="194">
        <f>IF(N536="snížená",J536,0)</f>
        <v>0</v>
      </c>
      <c r="BG536" s="194">
        <f>IF(N536="zákl. přenesená",J536,0)</f>
        <v>0</v>
      </c>
      <c r="BH536" s="194">
        <f>IF(N536="sníž. přenesená",J536,0)</f>
        <v>0</v>
      </c>
      <c r="BI536" s="194">
        <f>IF(N536="nulová",J536,0)</f>
        <v>0</v>
      </c>
      <c r="BJ536" s="19" t="s">
        <v>84</v>
      </c>
      <c r="BK536" s="194">
        <f>ROUND(I536*H536,2)</f>
        <v>0</v>
      </c>
      <c r="BL536" s="19" t="s">
        <v>330</v>
      </c>
      <c r="BM536" s="193" t="s">
        <v>4188</v>
      </c>
    </row>
    <row r="537" spans="1:65" s="2" customFormat="1" ht="11.25">
      <c r="A537" s="36"/>
      <c r="B537" s="37"/>
      <c r="C537" s="38"/>
      <c r="D537" s="195" t="s">
        <v>332</v>
      </c>
      <c r="E537" s="38"/>
      <c r="F537" s="196" t="s">
        <v>908</v>
      </c>
      <c r="G537" s="38"/>
      <c r="H537" s="38"/>
      <c r="I537" s="197"/>
      <c r="J537" s="38"/>
      <c r="K537" s="38"/>
      <c r="L537" s="41"/>
      <c r="M537" s="198"/>
      <c r="N537" s="199"/>
      <c r="O537" s="66"/>
      <c r="P537" s="66"/>
      <c r="Q537" s="66"/>
      <c r="R537" s="66"/>
      <c r="S537" s="66"/>
      <c r="T537" s="67"/>
      <c r="U537" s="36"/>
      <c r="V537" s="36"/>
      <c r="W537" s="36"/>
      <c r="X537" s="36"/>
      <c r="Y537" s="36"/>
      <c r="Z537" s="36"/>
      <c r="AA537" s="36"/>
      <c r="AB537" s="36"/>
      <c r="AC537" s="36"/>
      <c r="AD537" s="36"/>
      <c r="AE537" s="36"/>
      <c r="AT537" s="19" t="s">
        <v>332</v>
      </c>
      <c r="AU537" s="19" t="s">
        <v>87</v>
      </c>
    </row>
    <row r="538" spans="1:65" s="2" customFormat="1" ht="117">
      <c r="A538" s="36"/>
      <c r="B538" s="37"/>
      <c r="C538" s="38"/>
      <c r="D538" s="195" t="s">
        <v>334</v>
      </c>
      <c r="E538" s="38"/>
      <c r="F538" s="200" t="s">
        <v>909</v>
      </c>
      <c r="G538" s="38"/>
      <c r="H538" s="38"/>
      <c r="I538" s="197"/>
      <c r="J538" s="38"/>
      <c r="K538" s="38"/>
      <c r="L538" s="41"/>
      <c r="M538" s="198"/>
      <c r="N538" s="199"/>
      <c r="O538" s="66"/>
      <c r="P538" s="66"/>
      <c r="Q538" s="66"/>
      <c r="R538" s="66"/>
      <c r="S538" s="66"/>
      <c r="T538" s="67"/>
      <c r="U538" s="36"/>
      <c r="V538" s="36"/>
      <c r="W538" s="36"/>
      <c r="X538" s="36"/>
      <c r="Y538" s="36"/>
      <c r="Z538" s="36"/>
      <c r="AA538" s="36"/>
      <c r="AB538" s="36"/>
      <c r="AC538" s="36"/>
      <c r="AD538" s="36"/>
      <c r="AE538" s="36"/>
      <c r="AT538" s="19" t="s">
        <v>334</v>
      </c>
      <c r="AU538" s="19" t="s">
        <v>87</v>
      </c>
    </row>
    <row r="539" spans="1:65" s="15" customFormat="1" ht="11.25">
      <c r="B539" s="223"/>
      <c r="C539" s="224"/>
      <c r="D539" s="195" t="s">
        <v>336</v>
      </c>
      <c r="E539" s="225" t="s">
        <v>19</v>
      </c>
      <c r="F539" s="226" t="s">
        <v>910</v>
      </c>
      <c r="G539" s="224"/>
      <c r="H539" s="225" t="s">
        <v>19</v>
      </c>
      <c r="I539" s="227"/>
      <c r="J539" s="224"/>
      <c r="K539" s="224"/>
      <c r="L539" s="228"/>
      <c r="M539" s="229"/>
      <c r="N539" s="230"/>
      <c r="O539" s="230"/>
      <c r="P539" s="230"/>
      <c r="Q539" s="230"/>
      <c r="R539" s="230"/>
      <c r="S539" s="230"/>
      <c r="T539" s="231"/>
      <c r="AT539" s="232" t="s">
        <v>336</v>
      </c>
      <c r="AU539" s="232" t="s">
        <v>87</v>
      </c>
      <c r="AV539" s="15" t="s">
        <v>84</v>
      </c>
      <c r="AW539" s="15" t="s">
        <v>37</v>
      </c>
      <c r="AX539" s="15" t="s">
        <v>76</v>
      </c>
      <c r="AY539" s="232" t="s">
        <v>324</v>
      </c>
    </row>
    <row r="540" spans="1:65" s="13" customFormat="1" ht="11.25">
      <c r="B540" s="201"/>
      <c r="C540" s="202"/>
      <c r="D540" s="195" t="s">
        <v>336</v>
      </c>
      <c r="E540" s="203" t="s">
        <v>19</v>
      </c>
      <c r="F540" s="204" t="s">
        <v>4189</v>
      </c>
      <c r="G540" s="202"/>
      <c r="H540" s="205">
        <v>20.399999999999999</v>
      </c>
      <c r="I540" s="206"/>
      <c r="J540" s="202"/>
      <c r="K540" s="202"/>
      <c r="L540" s="207"/>
      <c r="M540" s="208"/>
      <c r="N540" s="209"/>
      <c r="O540" s="209"/>
      <c r="P540" s="209"/>
      <c r="Q540" s="209"/>
      <c r="R540" s="209"/>
      <c r="S540" s="209"/>
      <c r="T540" s="210"/>
      <c r="AT540" s="211" t="s">
        <v>336</v>
      </c>
      <c r="AU540" s="211" t="s">
        <v>87</v>
      </c>
      <c r="AV540" s="13" t="s">
        <v>87</v>
      </c>
      <c r="AW540" s="13" t="s">
        <v>37</v>
      </c>
      <c r="AX540" s="13" t="s">
        <v>76</v>
      </c>
      <c r="AY540" s="211" t="s">
        <v>324</v>
      </c>
    </row>
    <row r="541" spans="1:65" s="16" customFormat="1" ht="11.25">
      <c r="B541" s="233"/>
      <c r="C541" s="234"/>
      <c r="D541" s="195" t="s">
        <v>336</v>
      </c>
      <c r="E541" s="235" t="s">
        <v>19</v>
      </c>
      <c r="F541" s="236" t="s">
        <v>550</v>
      </c>
      <c r="G541" s="234"/>
      <c r="H541" s="237">
        <v>20.399999999999999</v>
      </c>
      <c r="I541" s="238"/>
      <c r="J541" s="234"/>
      <c r="K541" s="234"/>
      <c r="L541" s="239"/>
      <c r="M541" s="240"/>
      <c r="N541" s="241"/>
      <c r="O541" s="241"/>
      <c r="P541" s="241"/>
      <c r="Q541" s="241"/>
      <c r="R541" s="241"/>
      <c r="S541" s="241"/>
      <c r="T541" s="242"/>
      <c r="AT541" s="243" t="s">
        <v>336</v>
      </c>
      <c r="AU541" s="243" t="s">
        <v>87</v>
      </c>
      <c r="AV541" s="16" t="s">
        <v>343</v>
      </c>
      <c r="AW541" s="16" t="s">
        <v>37</v>
      </c>
      <c r="AX541" s="16" t="s">
        <v>76</v>
      </c>
      <c r="AY541" s="243" t="s">
        <v>324</v>
      </c>
    </row>
    <row r="542" spans="1:65" s="13" customFormat="1" ht="11.25">
      <c r="B542" s="201"/>
      <c r="C542" s="202"/>
      <c r="D542" s="195" t="s">
        <v>336</v>
      </c>
      <c r="E542" s="203" t="s">
        <v>19</v>
      </c>
      <c r="F542" s="204" t="s">
        <v>4190</v>
      </c>
      <c r="G542" s="202"/>
      <c r="H542" s="205">
        <v>2.4</v>
      </c>
      <c r="I542" s="206"/>
      <c r="J542" s="202"/>
      <c r="K542" s="202"/>
      <c r="L542" s="207"/>
      <c r="M542" s="208"/>
      <c r="N542" s="209"/>
      <c r="O542" s="209"/>
      <c r="P542" s="209"/>
      <c r="Q542" s="209"/>
      <c r="R542" s="209"/>
      <c r="S542" s="209"/>
      <c r="T542" s="210"/>
      <c r="AT542" s="211" t="s">
        <v>336</v>
      </c>
      <c r="AU542" s="211" t="s">
        <v>87</v>
      </c>
      <c r="AV542" s="13" t="s">
        <v>87</v>
      </c>
      <c r="AW542" s="13" t="s">
        <v>37</v>
      </c>
      <c r="AX542" s="13" t="s">
        <v>76</v>
      </c>
      <c r="AY542" s="211" t="s">
        <v>324</v>
      </c>
    </row>
    <row r="543" spans="1:65" s="13" customFormat="1" ht="11.25">
      <c r="B543" s="201"/>
      <c r="C543" s="202"/>
      <c r="D543" s="195" t="s">
        <v>336</v>
      </c>
      <c r="E543" s="203" t="s">
        <v>19</v>
      </c>
      <c r="F543" s="204" t="s">
        <v>4191</v>
      </c>
      <c r="G543" s="202"/>
      <c r="H543" s="205">
        <v>3</v>
      </c>
      <c r="I543" s="206"/>
      <c r="J543" s="202"/>
      <c r="K543" s="202"/>
      <c r="L543" s="207"/>
      <c r="M543" s="208"/>
      <c r="N543" s="209"/>
      <c r="O543" s="209"/>
      <c r="P543" s="209"/>
      <c r="Q543" s="209"/>
      <c r="R543" s="209"/>
      <c r="S543" s="209"/>
      <c r="T543" s="210"/>
      <c r="AT543" s="211" t="s">
        <v>336</v>
      </c>
      <c r="AU543" s="211" t="s">
        <v>87</v>
      </c>
      <c r="AV543" s="13" t="s">
        <v>87</v>
      </c>
      <c r="AW543" s="13" t="s">
        <v>37</v>
      </c>
      <c r="AX543" s="13" t="s">
        <v>76</v>
      </c>
      <c r="AY543" s="211" t="s">
        <v>324</v>
      </c>
    </row>
    <row r="544" spans="1:65" s="13" customFormat="1" ht="11.25">
      <c r="B544" s="201"/>
      <c r="C544" s="202"/>
      <c r="D544" s="195" t="s">
        <v>336</v>
      </c>
      <c r="E544" s="203" t="s">
        <v>19</v>
      </c>
      <c r="F544" s="204" t="s">
        <v>4192</v>
      </c>
      <c r="G544" s="202"/>
      <c r="H544" s="205">
        <v>1.2</v>
      </c>
      <c r="I544" s="206"/>
      <c r="J544" s="202"/>
      <c r="K544" s="202"/>
      <c r="L544" s="207"/>
      <c r="M544" s="208"/>
      <c r="N544" s="209"/>
      <c r="O544" s="209"/>
      <c r="P544" s="209"/>
      <c r="Q544" s="209"/>
      <c r="R544" s="209"/>
      <c r="S544" s="209"/>
      <c r="T544" s="210"/>
      <c r="AT544" s="211" t="s">
        <v>336</v>
      </c>
      <c r="AU544" s="211" t="s">
        <v>87</v>
      </c>
      <c r="AV544" s="13" t="s">
        <v>87</v>
      </c>
      <c r="AW544" s="13" t="s">
        <v>37</v>
      </c>
      <c r="AX544" s="13" t="s">
        <v>76</v>
      </c>
      <c r="AY544" s="211" t="s">
        <v>324</v>
      </c>
    </row>
    <row r="545" spans="1:65" s="16" customFormat="1" ht="11.25">
      <c r="B545" s="233"/>
      <c r="C545" s="234"/>
      <c r="D545" s="195" t="s">
        <v>336</v>
      </c>
      <c r="E545" s="235" t="s">
        <v>19</v>
      </c>
      <c r="F545" s="236" t="s">
        <v>550</v>
      </c>
      <c r="G545" s="234"/>
      <c r="H545" s="237">
        <v>6.6</v>
      </c>
      <c r="I545" s="238"/>
      <c r="J545" s="234"/>
      <c r="K545" s="234"/>
      <c r="L545" s="239"/>
      <c r="M545" s="240"/>
      <c r="N545" s="241"/>
      <c r="O545" s="241"/>
      <c r="P545" s="241"/>
      <c r="Q545" s="241"/>
      <c r="R545" s="241"/>
      <c r="S545" s="241"/>
      <c r="T545" s="242"/>
      <c r="AT545" s="243" t="s">
        <v>336</v>
      </c>
      <c r="AU545" s="243" t="s">
        <v>87</v>
      </c>
      <c r="AV545" s="16" t="s">
        <v>343</v>
      </c>
      <c r="AW545" s="16" t="s">
        <v>37</v>
      </c>
      <c r="AX545" s="16" t="s">
        <v>76</v>
      </c>
      <c r="AY545" s="243" t="s">
        <v>324</v>
      </c>
    </row>
    <row r="546" spans="1:65" s="13" customFormat="1" ht="11.25">
      <c r="B546" s="201"/>
      <c r="C546" s="202"/>
      <c r="D546" s="195" t="s">
        <v>336</v>
      </c>
      <c r="E546" s="203" t="s">
        <v>19</v>
      </c>
      <c r="F546" s="204" t="s">
        <v>4193</v>
      </c>
      <c r="G546" s="202"/>
      <c r="H546" s="205">
        <v>4.2</v>
      </c>
      <c r="I546" s="206"/>
      <c r="J546" s="202"/>
      <c r="K546" s="202"/>
      <c r="L546" s="207"/>
      <c r="M546" s="208"/>
      <c r="N546" s="209"/>
      <c r="O546" s="209"/>
      <c r="P546" s="209"/>
      <c r="Q546" s="209"/>
      <c r="R546" s="209"/>
      <c r="S546" s="209"/>
      <c r="T546" s="210"/>
      <c r="AT546" s="211" t="s">
        <v>336</v>
      </c>
      <c r="AU546" s="211" t="s">
        <v>87</v>
      </c>
      <c r="AV546" s="13" t="s">
        <v>87</v>
      </c>
      <c r="AW546" s="13" t="s">
        <v>37</v>
      </c>
      <c r="AX546" s="13" t="s">
        <v>76</v>
      </c>
      <c r="AY546" s="211" t="s">
        <v>324</v>
      </c>
    </row>
    <row r="547" spans="1:65" s="13" customFormat="1" ht="11.25">
      <c r="B547" s="201"/>
      <c r="C547" s="202"/>
      <c r="D547" s="195" t="s">
        <v>336</v>
      </c>
      <c r="E547" s="203" t="s">
        <v>19</v>
      </c>
      <c r="F547" s="204" t="s">
        <v>4194</v>
      </c>
      <c r="G547" s="202"/>
      <c r="H547" s="205">
        <v>2.4</v>
      </c>
      <c r="I547" s="206"/>
      <c r="J547" s="202"/>
      <c r="K547" s="202"/>
      <c r="L547" s="207"/>
      <c r="M547" s="208"/>
      <c r="N547" s="209"/>
      <c r="O547" s="209"/>
      <c r="P547" s="209"/>
      <c r="Q547" s="209"/>
      <c r="R547" s="209"/>
      <c r="S547" s="209"/>
      <c r="T547" s="210"/>
      <c r="AT547" s="211" t="s">
        <v>336</v>
      </c>
      <c r="AU547" s="211" t="s">
        <v>87</v>
      </c>
      <c r="AV547" s="13" t="s">
        <v>87</v>
      </c>
      <c r="AW547" s="13" t="s">
        <v>37</v>
      </c>
      <c r="AX547" s="13" t="s">
        <v>76</v>
      </c>
      <c r="AY547" s="211" t="s">
        <v>324</v>
      </c>
    </row>
    <row r="548" spans="1:65" s="13" customFormat="1" ht="11.25">
      <c r="B548" s="201"/>
      <c r="C548" s="202"/>
      <c r="D548" s="195" t="s">
        <v>336</v>
      </c>
      <c r="E548" s="203" t="s">
        <v>19</v>
      </c>
      <c r="F548" s="204" t="s">
        <v>4195</v>
      </c>
      <c r="G548" s="202"/>
      <c r="H548" s="205">
        <v>7.35</v>
      </c>
      <c r="I548" s="206"/>
      <c r="J548" s="202"/>
      <c r="K548" s="202"/>
      <c r="L548" s="207"/>
      <c r="M548" s="208"/>
      <c r="N548" s="209"/>
      <c r="O548" s="209"/>
      <c r="P548" s="209"/>
      <c r="Q548" s="209"/>
      <c r="R548" s="209"/>
      <c r="S548" s="209"/>
      <c r="T548" s="210"/>
      <c r="AT548" s="211" t="s">
        <v>336</v>
      </c>
      <c r="AU548" s="211" t="s">
        <v>87</v>
      </c>
      <c r="AV548" s="13" t="s">
        <v>87</v>
      </c>
      <c r="AW548" s="13" t="s">
        <v>37</v>
      </c>
      <c r="AX548" s="13" t="s">
        <v>76</v>
      </c>
      <c r="AY548" s="211" t="s">
        <v>324</v>
      </c>
    </row>
    <row r="549" spans="1:65" s="16" customFormat="1" ht="11.25">
      <c r="B549" s="233"/>
      <c r="C549" s="234"/>
      <c r="D549" s="195" t="s">
        <v>336</v>
      </c>
      <c r="E549" s="235" t="s">
        <v>19</v>
      </c>
      <c r="F549" s="236" t="s">
        <v>550</v>
      </c>
      <c r="G549" s="234"/>
      <c r="H549" s="237">
        <v>13.95</v>
      </c>
      <c r="I549" s="238"/>
      <c r="J549" s="234"/>
      <c r="K549" s="234"/>
      <c r="L549" s="239"/>
      <c r="M549" s="240"/>
      <c r="N549" s="241"/>
      <c r="O549" s="241"/>
      <c r="P549" s="241"/>
      <c r="Q549" s="241"/>
      <c r="R549" s="241"/>
      <c r="S549" s="241"/>
      <c r="T549" s="242"/>
      <c r="AT549" s="243" t="s">
        <v>336</v>
      </c>
      <c r="AU549" s="243" t="s">
        <v>87</v>
      </c>
      <c r="AV549" s="16" t="s">
        <v>343</v>
      </c>
      <c r="AW549" s="16" t="s">
        <v>37</v>
      </c>
      <c r="AX549" s="16" t="s">
        <v>76</v>
      </c>
      <c r="AY549" s="243" t="s">
        <v>324</v>
      </c>
    </row>
    <row r="550" spans="1:65" s="14" customFormat="1" ht="11.25">
      <c r="B550" s="212"/>
      <c r="C550" s="213"/>
      <c r="D550" s="195" t="s">
        <v>336</v>
      </c>
      <c r="E550" s="214" t="s">
        <v>19</v>
      </c>
      <c r="F550" s="215" t="s">
        <v>349</v>
      </c>
      <c r="G550" s="213"/>
      <c r="H550" s="216">
        <v>40.950000000000003</v>
      </c>
      <c r="I550" s="217"/>
      <c r="J550" s="213"/>
      <c r="K550" s="213"/>
      <c r="L550" s="218"/>
      <c r="M550" s="219"/>
      <c r="N550" s="220"/>
      <c r="O550" s="220"/>
      <c r="P550" s="220"/>
      <c r="Q550" s="220"/>
      <c r="R550" s="220"/>
      <c r="S550" s="220"/>
      <c r="T550" s="221"/>
      <c r="AT550" s="222" t="s">
        <v>336</v>
      </c>
      <c r="AU550" s="222" t="s">
        <v>87</v>
      </c>
      <c r="AV550" s="14" t="s">
        <v>330</v>
      </c>
      <c r="AW550" s="14" t="s">
        <v>37</v>
      </c>
      <c r="AX550" s="14" t="s">
        <v>84</v>
      </c>
      <c r="AY550" s="222" t="s">
        <v>324</v>
      </c>
    </row>
    <row r="551" spans="1:65" s="2" customFormat="1" ht="14.45" customHeight="1">
      <c r="A551" s="36"/>
      <c r="B551" s="37"/>
      <c r="C551" s="182" t="s">
        <v>981</v>
      </c>
      <c r="D551" s="182" t="s">
        <v>326</v>
      </c>
      <c r="E551" s="183" t="s">
        <v>915</v>
      </c>
      <c r="F551" s="184" t="s">
        <v>916</v>
      </c>
      <c r="G551" s="185" t="s">
        <v>365</v>
      </c>
      <c r="H551" s="186">
        <v>484</v>
      </c>
      <c r="I551" s="187"/>
      <c r="J551" s="188">
        <f>ROUND(I551*H551,2)</f>
        <v>0</v>
      </c>
      <c r="K551" s="184" t="s">
        <v>329</v>
      </c>
      <c r="L551" s="41"/>
      <c r="M551" s="189" t="s">
        <v>19</v>
      </c>
      <c r="N551" s="190" t="s">
        <v>47</v>
      </c>
      <c r="O551" s="66"/>
      <c r="P551" s="191">
        <f>O551*H551</f>
        <v>0</v>
      </c>
      <c r="Q551" s="191">
        <v>1.4999999999999999E-4</v>
      </c>
      <c r="R551" s="191">
        <f>Q551*H551</f>
        <v>7.2599999999999998E-2</v>
      </c>
      <c r="S551" s="191">
        <v>0</v>
      </c>
      <c r="T551" s="192">
        <f>S551*H551</f>
        <v>0</v>
      </c>
      <c r="U551" s="36"/>
      <c r="V551" s="36"/>
      <c r="W551" s="36"/>
      <c r="X551" s="36"/>
      <c r="Y551" s="36"/>
      <c r="Z551" s="36"/>
      <c r="AA551" s="36"/>
      <c r="AB551" s="36"/>
      <c r="AC551" s="36"/>
      <c r="AD551" s="36"/>
      <c r="AE551" s="36"/>
      <c r="AR551" s="193" t="s">
        <v>330</v>
      </c>
      <c r="AT551" s="193" t="s">
        <v>326</v>
      </c>
      <c r="AU551" s="193" t="s">
        <v>87</v>
      </c>
      <c r="AY551" s="19" t="s">
        <v>324</v>
      </c>
      <c r="BE551" s="194">
        <f>IF(N551="základní",J551,0)</f>
        <v>0</v>
      </c>
      <c r="BF551" s="194">
        <f>IF(N551="snížená",J551,0)</f>
        <v>0</v>
      </c>
      <c r="BG551" s="194">
        <f>IF(N551="zákl. přenesená",J551,0)</f>
        <v>0</v>
      </c>
      <c r="BH551" s="194">
        <f>IF(N551="sníž. přenesená",J551,0)</f>
        <v>0</v>
      </c>
      <c r="BI551" s="194">
        <f>IF(N551="nulová",J551,0)</f>
        <v>0</v>
      </c>
      <c r="BJ551" s="19" t="s">
        <v>84</v>
      </c>
      <c r="BK551" s="194">
        <f>ROUND(I551*H551,2)</f>
        <v>0</v>
      </c>
      <c r="BL551" s="19" t="s">
        <v>330</v>
      </c>
      <c r="BM551" s="193" t="s">
        <v>4196</v>
      </c>
    </row>
    <row r="552" spans="1:65" s="2" customFormat="1" ht="11.25">
      <c r="A552" s="36"/>
      <c r="B552" s="37"/>
      <c r="C552" s="38"/>
      <c r="D552" s="195" t="s">
        <v>332</v>
      </c>
      <c r="E552" s="38"/>
      <c r="F552" s="196" t="s">
        <v>918</v>
      </c>
      <c r="G552" s="38"/>
      <c r="H552" s="38"/>
      <c r="I552" s="197"/>
      <c r="J552" s="38"/>
      <c r="K552" s="38"/>
      <c r="L552" s="41"/>
      <c r="M552" s="198"/>
      <c r="N552" s="199"/>
      <c r="O552" s="66"/>
      <c r="P552" s="66"/>
      <c r="Q552" s="66"/>
      <c r="R552" s="66"/>
      <c r="S552" s="66"/>
      <c r="T552" s="67"/>
      <c r="U552" s="36"/>
      <c r="V552" s="36"/>
      <c r="W552" s="36"/>
      <c r="X552" s="36"/>
      <c r="Y552" s="36"/>
      <c r="Z552" s="36"/>
      <c r="AA552" s="36"/>
      <c r="AB552" s="36"/>
      <c r="AC552" s="36"/>
      <c r="AD552" s="36"/>
      <c r="AE552" s="36"/>
      <c r="AT552" s="19" t="s">
        <v>332</v>
      </c>
      <c r="AU552" s="19" t="s">
        <v>87</v>
      </c>
    </row>
    <row r="553" spans="1:65" s="2" customFormat="1" ht="117">
      <c r="A553" s="36"/>
      <c r="B553" s="37"/>
      <c r="C553" s="38"/>
      <c r="D553" s="195" t="s">
        <v>334</v>
      </c>
      <c r="E553" s="38"/>
      <c r="F553" s="200" t="s">
        <v>909</v>
      </c>
      <c r="G553" s="38"/>
      <c r="H553" s="38"/>
      <c r="I553" s="197"/>
      <c r="J553" s="38"/>
      <c r="K553" s="38"/>
      <c r="L553" s="41"/>
      <c r="M553" s="198"/>
      <c r="N553" s="199"/>
      <c r="O553" s="66"/>
      <c r="P553" s="66"/>
      <c r="Q553" s="66"/>
      <c r="R553" s="66"/>
      <c r="S553" s="66"/>
      <c r="T553" s="67"/>
      <c r="U553" s="36"/>
      <c r="V553" s="36"/>
      <c r="W553" s="36"/>
      <c r="X553" s="36"/>
      <c r="Y553" s="36"/>
      <c r="Z553" s="36"/>
      <c r="AA553" s="36"/>
      <c r="AB553" s="36"/>
      <c r="AC553" s="36"/>
      <c r="AD553" s="36"/>
      <c r="AE553" s="36"/>
      <c r="AT553" s="19" t="s">
        <v>334</v>
      </c>
      <c r="AU553" s="19" t="s">
        <v>87</v>
      </c>
    </row>
    <row r="554" spans="1:65" s="15" customFormat="1" ht="11.25">
      <c r="B554" s="223"/>
      <c r="C554" s="224"/>
      <c r="D554" s="195" t="s">
        <v>336</v>
      </c>
      <c r="E554" s="225" t="s">
        <v>19</v>
      </c>
      <c r="F554" s="226" t="s">
        <v>919</v>
      </c>
      <c r="G554" s="224"/>
      <c r="H554" s="225" t="s">
        <v>19</v>
      </c>
      <c r="I554" s="227"/>
      <c r="J554" s="224"/>
      <c r="K554" s="224"/>
      <c r="L554" s="228"/>
      <c r="M554" s="229"/>
      <c r="N554" s="230"/>
      <c r="O554" s="230"/>
      <c r="P554" s="230"/>
      <c r="Q554" s="230"/>
      <c r="R554" s="230"/>
      <c r="S554" s="230"/>
      <c r="T554" s="231"/>
      <c r="AT554" s="232" t="s">
        <v>336</v>
      </c>
      <c r="AU554" s="232" t="s">
        <v>87</v>
      </c>
      <c r="AV554" s="15" t="s">
        <v>84</v>
      </c>
      <c r="AW554" s="15" t="s">
        <v>37</v>
      </c>
      <c r="AX554" s="15" t="s">
        <v>76</v>
      </c>
      <c r="AY554" s="232" t="s">
        <v>324</v>
      </c>
    </row>
    <row r="555" spans="1:65" s="13" customFormat="1" ht="11.25">
      <c r="B555" s="201"/>
      <c r="C555" s="202"/>
      <c r="D555" s="195" t="s">
        <v>336</v>
      </c>
      <c r="E555" s="203" t="s">
        <v>19</v>
      </c>
      <c r="F555" s="204" t="s">
        <v>4197</v>
      </c>
      <c r="G555" s="202"/>
      <c r="H555" s="205">
        <v>374</v>
      </c>
      <c r="I555" s="206"/>
      <c r="J555" s="202"/>
      <c r="K555" s="202"/>
      <c r="L555" s="207"/>
      <c r="M555" s="208"/>
      <c r="N555" s="209"/>
      <c r="O555" s="209"/>
      <c r="P555" s="209"/>
      <c r="Q555" s="209"/>
      <c r="R555" s="209"/>
      <c r="S555" s="209"/>
      <c r="T555" s="210"/>
      <c r="AT555" s="211" t="s">
        <v>336</v>
      </c>
      <c r="AU555" s="211" t="s">
        <v>87</v>
      </c>
      <c r="AV555" s="13" t="s">
        <v>87</v>
      </c>
      <c r="AW555" s="13" t="s">
        <v>37</v>
      </c>
      <c r="AX555" s="13" t="s">
        <v>76</v>
      </c>
      <c r="AY555" s="211" t="s">
        <v>324</v>
      </c>
    </row>
    <row r="556" spans="1:65" s="16" customFormat="1" ht="11.25">
      <c r="B556" s="233"/>
      <c r="C556" s="234"/>
      <c r="D556" s="195" t="s">
        <v>336</v>
      </c>
      <c r="E556" s="235" t="s">
        <v>19</v>
      </c>
      <c r="F556" s="236" t="s">
        <v>550</v>
      </c>
      <c r="G556" s="234"/>
      <c r="H556" s="237">
        <v>374</v>
      </c>
      <c r="I556" s="238"/>
      <c r="J556" s="234"/>
      <c r="K556" s="234"/>
      <c r="L556" s="239"/>
      <c r="M556" s="240"/>
      <c r="N556" s="241"/>
      <c r="O556" s="241"/>
      <c r="P556" s="241"/>
      <c r="Q556" s="241"/>
      <c r="R556" s="241"/>
      <c r="S556" s="241"/>
      <c r="T556" s="242"/>
      <c r="AT556" s="243" t="s">
        <v>336</v>
      </c>
      <c r="AU556" s="243" t="s">
        <v>87</v>
      </c>
      <c r="AV556" s="16" t="s">
        <v>343</v>
      </c>
      <c r="AW556" s="16" t="s">
        <v>37</v>
      </c>
      <c r="AX556" s="16" t="s">
        <v>76</v>
      </c>
      <c r="AY556" s="243" t="s">
        <v>324</v>
      </c>
    </row>
    <row r="557" spans="1:65" s="13" customFormat="1" ht="11.25">
      <c r="B557" s="201"/>
      <c r="C557" s="202"/>
      <c r="D557" s="195" t="s">
        <v>336</v>
      </c>
      <c r="E557" s="203" t="s">
        <v>19</v>
      </c>
      <c r="F557" s="204" t="s">
        <v>4198</v>
      </c>
      <c r="G557" s="202"/>
      <c r="H557" s="205">
        <v>13.2</v>
      </c>
      <c r="I557" s="206"/>
      <c r="J557" s="202"/>
      <c r="K557" s="202"/>
      <c r="L557" s="207"/>
      <c r="M557" s="208"/>
      <c r="N557" s="209"/>
      <c r="O557" s="209"/>
      <c r="P557" s="209"/>
      <c r="Q557" s="209"/>
      <c r="R557" s="209"/>
      <c r="S557" s="209"/>
      <c r="T557" s="210"/>
      <c r="AT557" s="211" t="s">
        <v>336</v>
      </c>
      <c r="AU557" s="211" t="s">
        <v>87</v>
      </c>
      <c r="AV557" s="13" t="s">
        <v>87</v>
      </c>
      <c r="AW557" s="13" t="s">
        <v>37</v>
      </c>
      <c r="AX557" s="13" t="s">
        <v>76</v>
      </c>
      <c r="AY557" s="211" t="s">
        <v>324</v>
      </c>
    </row>
    <row r="558" spans="1:65" s="13" customFormat="1" ht="11.25">
      <c r="B558" s="201"/>
      <c r="C558" s="202"/>
      <c r="D558" s="195" t="s">
        <v>336</v>
      </c>
      <c r="E558" s="203" t="s">
        <v>19</v>
      </c>
      <c r="F558" s="204" t="s">
        <v>4199</v>
      </c>
      <c r="G558" s="202"/>
      <c r="H558" s="205">
        <v>15.4</v>
      </c>
      <c r="I558" s="206"/>
      <c r="J558" s="202"/>
      <c r="K558" s="202"/>
      <c r="L558" s="207"/>
      <c r="M558" s="208"/>
      <c r="N558" s="209"/>
      <c r="O558" s="209"/>
      <c r="P558" s="209"/>
      <c r="Q558" s="209"/>
      <c r="R558" s="209"/>
      <c r="S558" s="209"/>
      <c r="T558" s="210"/>
      <c r="AT558" s="211" t="s">
        <v>336</v>
      </c>
      <c r="AU558" s="211" t="s">
        <v>87</v>
      </c>
      <c r="AV558" s="13" t="s">
        <v>87</v>
      </c>
      <c r="AW558" s="13" t="s">
        <v>37</v>
      </c>
      <c r="AX558" s="13" t="s">
        <v>76</v>
      </c>
      <c r="AY558" s="211" t="s">
        <v>324</v>
      </c>
    </row>
    <row r="559" spans="1:65" s="13" customFormat="1" ht="11.25">
      <c r="B559" s="201"/>
      <c r="C559" s="202"/>
      <c r="D559" s="195" t="s">
        <v>336</v>
      </c>
      <c r="E559" s="203" t="s">
        <v>19</v>
      </c>
      <c r="F559" s="204" t="s">
        <v>4200</v>
      </c>
      <c r="G559" s="202"/>
      <c r="H559" s="205">
        <v>6.6</v>
      </c>
      <c r="I559" s="206"/>
      <c r="J559" s="202"/>
      <c r="K559" s="202"/>
      <c r="L559" s="207"/>
      <c r="M559" s="208"/>
      <c r="N559" s="209"/>
      <c r="O559" s="209"/>
      <c r="P559" s="209"/>
      <c r="Q559" s="209"/>
      <c r="R559" s="209"/>
      <c r="S559" s="209"/>
      <c r="T559" s="210"/>
      <c r="AT559" s="211" t="s">
        <v>336</v>
      </c>
      <c r="AU559" s="211" t="s">
        <v>87</v>
      </c>
      <c r="AV559" s="13" t="s">
        <v>87</v>
      </c>
      <c r="AW559" s="13" t="s">
        <v>37</v>
      </c>
      <c r="AX559" s="13" t="s">
        <v>76</v>
      </c>
      <c r="AY559" s="211" t="s">
        <v>324</v>
      </c>
    </row>
    <row r="560" spans="1:65" s="16" customFormat="1" ht="11.25">
      <c r="B560" s="233"/>
      <c r="C560" s="234"/>
      <c r="D560" s="195" t="s">
        <v>336</v>
      </c>
      <c r="E560" s="235" t="s">
        <v>19</v>
      </c>
      <c r="F560" s="236" t="s">
        <v>550</v>
      </c>
      <c r="G560" s="234"/>
      <c r="H560" s="237">
        <v>35.200000000000003</v>
      </c>
      <c r="I560" s="238"/>
      <c r="J560" s="234"/>
      <c r="K560" s="234"/>
      <c r="L560" s="239"/>
      <c r="M560" s="240"/>
      <c r="N560" s="241"/>
      <c r="O560" s="241"/>
      <c r="P560" s="241"/>
      <c r="Q560" s="241"/>
      <c r="R560" s="241"/>
      <c r="S560" s="241"/>
      <c r="T560" s="242"/>
      <c r="AT560" s="243" t="s">
        <v>336</v>
      </c>
      <c r="AU560" s="243" t="s">
        <v>87</v>
      </c>
      <c r="AV560" s="16" t="s">
        <v>343</v>
      </c>
      <c r="AW560" s="16" t="s">
        <v>37</v>
      </c>
      <c r="AX560" s="16" t="s">
        <v>76</v>
      </c>
      <c r="AY560" s="243" t="s">
        <v>324</v>
      </c>
    </row>
    <row r="561" spans="1:65" s="13" customFormat="1" ht="11.25">
      <c r="B561" s="201"/>
      <c r="C561" s="202"/>
      <c r="D561" s="195" t="s">
        <v>336</v>
      </c>
      <c r="E561" s="203" t="s">
        <v>19</v>
      </c>
      <c r="F561" s="204" t="s">
        <v>4201</v>
      </c>
      <c r="G561" s="202"/>
      <c r="H561" s="205">
        <v>22</v>
      </c>
      <c r="I561" s="206"/>
      <c r="J561" s="202"/>
      <c r="K561" s="202"/>
      <c r="L561" s="207"/>
      <c r="M561" s="208"/>
      <c r="N561" s="209"/>
      <c r="O561" s="209"/>
      <c r="P561" s="209"/>
      <c r="Q561" s="209"/>
      <c r="R561" s="209"/>
      <c r="S561" s="209"/>
      <c r="T561" s="210"/>
      <c r="AT561" s="211" t="s">
        <v>336</v>
      </c>
      <c r="AU561" s="211" t="s">
        <v>87</v>
      </c>
      <c r="AV561" s="13" t="s">
        <v>87</v>
      </c>
      <c r="AW561" s="13" t="s">
        <v>37</v>
      </c>
      <c r="AX561" s="13" t="s">
        <v>76</v>
      </c>
      <c r="AY561" s="211" t="s">
        <v>324</v>
      </c>
    </row>
    <row r="562" spans="1:65" s="13" customFormat="1" ht="11.25">
      <c r="B562" s="201"/>
      <c r="C562" s="202"/>
      <c r="D562" s="195" t="s">
        <v>336</v>
      </c>
      <c r="E562" s="203" t="s">
        <v>19</v>
      </c>
      <c r="F562" s="204" t="s">
        <v>4202</v>
      </c>
      <c r="G562" s="202"/>
      <c r="H562" s="205">
        <v>22</v>
      </c>
      <c r="I562" s="206"/>
      <c r="J562" s="202"/>
      <c r="K562" s="202"/>
      <c r="L562" s="207"/>
      <c r="M562" s="208"/>
      <c r="N562" s="209"/>
      <c r="O562" s="209"/>
      <c r="P562" s="209"/>
      <c r="Q562" s="209"/>
      <c r="R562" s="209"/>
      <c r="S562" s="209"/>
      <c r="T562" s="210"/>
      <c r="AT562" s="211" t="s">
        <v>336</v>
      </c>
      <c r="AU562" s="211" t="s">
        <v>87</v>
      </c>
      <c r="AV562" s="13" t="s">
        <v>87</v>
      </c>
      <c r="AW562" s="13" t="s">
        <v>37</v>
      </c>
      <c r="AX562" s="13" t="s">
        <v>76</v>
      </c>
      <c r="AY562" s="211" t="s">
        <v>324</v>
      </c>
    </row>
    <row r="563" spans="1:65" s="13" customFormat="1" ht="11.25">
      <c r="B563" s="201"/>
      <c r="C563" s="202"/>
      <c r="D563" s="195" t="s">
        <v>336</v>
      </c>
      <c r="E563" s="203" t="s">
        <v>19</v>
      </c>
      <c r="F563" s="204" t="s">
        <v>4203</v>
      </c>
      <c r="G563" s="202"/>
      <c r="H563" s="205">
        <v>30.8</v>
      </c>
      <c r="I563" s="206"/>
      <c r="J563" s="202"/>
      <c r="K563" s="202"/>
      <c r="L563" s="207"/>
      <c r="M563" s="208"/>
      <c r="N563" s="209"/>
      <c r="O563" s="209"/>
      <c r="P563" s="209"/>
      <c r="Q563" s="209"/>
      <c r="R563" s="209"/>
      <c r="S563" s="209"/>
      <c r="T563" s="210"/>
      <c r="AT563" s="211" t="s">
        <v>336</v>
      </c>
      <c r="AU563" s="211" t="s">
        <v>87</v>
      </c>
      <c r="AV563" s="13" t="s">
        <v>87</v>
      </c>
      <c r="AW563" s="13" t="s">
        <v>37</v>
      </c>
      <c r="AX563" s="13" t="s">
        <v>76</v>
      </c>
      <c r="AY563" s="211" t="s">
        <v>324</v>
      </c>
    </row>
    <row r="564" spans="1:65" s="16" customFormat="1" ht="11.25">
      <c r="B564" s="233"/>
      <c r="C564" s="234"/>
      <c r="D564" s="195" t="s">
        <v>336</v>
      </c>
      <c r="E564" s="235" t="s">
        <v>19</v>
      </c>
      <c r="F564" s="236" t="s">
        <v>550</v>
      </c>
      <c r="G564" s="234"/>
      <c r="H564" s="237">
        <v>74.8</v>
      </c>
      <c r="I564" s="238"/>
      <c r="J564" s="234"/>
      <c r="K564" s="234"/>
      <c r="L564" s="239"/>
      <c r="M564" s="240"/>
      <c r="N564" s="241"/>
      <c r="O564" s="241"/>
      <c r="P564" s="241"/>
      <c r="Q564" s="241"/>
      <c r="R564" s="241"/>
      <c r="S564" s="241"/>
      <c r="T564" s="242"/>
      <c r="AT564" s="243" t="s">
        <v>336</v>
      </c>
      <c r="AU564" s="243" t="s">
        <v>87</v>
      </c>
      <c r="AV564" s="16" t="s">
        <v>343</v>
      </c>
      <c r="AW564" s="16" t="s">
        <v>37</v>
      </c>
      <c r="AX564" s="16" t="s">
        <v>76</v>
      </c>
      <c r="AY564" s="243" t="s">
        <v>324</v>
      </c>
    </row>
    <row r="565" spans="1:65" s="14" customFormat="1" ht="11.25">
      <c r="B565" s="212"/>
      <c r="C565" s="213"/>
      <c r="D565" s="195" t="s">
        <v>336</v>
      </c>
      <c r="E565" s="214" t="s">
        <v>19</v>
      </c>
      <c r="F565" s="215" t="s">
        <v>349</v>
      </c>
      <c r="G565" s="213"/>
      <c r="H565" s="216">
        <v>484</v>
      </c>
      <c r="I565" s="217"/>
      <c r="J565" s="213"/>
      <c r="K565" s="213"/>
      <c r="L565" s="218"/>
      <c r="M565" s="219"/>
      <c r="N565" s="220"/>
      <c r="O565" s="220"/>
      <c r="P565" s="220"/>
      <c r="Q565" s="220"/>
      <c r="R565" s="220"/>
      <c r="S565" s="220"/>
      <c r="T565" s="221"/>
      <c r="AT565" s="222" t="s">
        <v>336</v>
      </c>
      <c r="AU565" s="222" t="s">
        <v>87</v>
      </c>
      <c r="AV565" s="14" t="s">
        <v>330</v>
      </c>
      <c r="AW565" s="14" t="s">
        <v>37</v>
      </c>
      <c r="AX565" s="14" t="s">
        <v>84</v>
      </c>
      <c r="AY565" s="222" t="s">
        <v>324</v>
      </c>
    </row>
    <row r="566" spans="1:65" s="2" customFormat="1" ht="14.45" customHeight="1">
      <c r="A566" s="36"/>
      <c r="B566" s="37"/>
      <c r="C566" s="244" t="s">
        <v>988</v>
      </c>
      <c r="D566" s="244" t="s">
        <v>588</v>
      </c>
      <c r="E566" s="245" t="s">
        <v>924</v>
      </c>
      <c r="F566" s="246" t="s">
        <v>925</v>
      </c>
      <c r="G566" s="247" t="s">
        <v>157</v>
      </c>
      <c r="H566" s="248">
        <v>42.024999999999999</v>
      </c>
      <c r="I566" s="249"/>
      <c r="J566" s="250">
        <f>ROUND(I566*H566,2)</f>
        <v>0</v>
      </c>
      <c r="K566" s="246" t="s">
        <v>329</v>
      </c>
      <c r="L566" s="251"/>
      <c r="M566" s="252" t="s">
        <v>19</v>
      </c>
      <c r="N566" s="253" t="s">
        <v>47</v>
      </c>
      <c r="O566" s="66"/>
      <c r="P566" s="191">
        <f>O566*H566</f>
        <v>0</v>
      </c>
      <c r="Q566" s="191">
        <v>1</v>
      </c>
      <c r="R566" s="191">
        <f>Q566*H566</f>
        <v>42.024999999999999</v>
      </c>
      <c r="S566" s="191">
        <v>0</v>
      </c>
      <c r="T566" s="192">
        <f>S566*H566</f>
        <v>0</v>
      </c>
      <c r="U566" s="36"/>
      <c r="V566" s="36"/>
      <c r="W566" s="36"/>
      <c r="X566" s="36"/>
      <c r="Y566" s="36"/>
      <c r="Z566" s="36"/>
      <c r="AA566" s="36"/>
      <c r="AB566" s="36"/>
      <c r="AC566" s="36"/>
      <c r="AD566" s="36"/>
      <c r="AE566" s="36"/>
      <c r="AR566" s="193" t="s">
        <v>378</v>
      </c>
      <c r="AT566" s="193" t="s">
        <v>588</v>
      </c>
      <c r="AU566" s="193" t="s">
        <v>87</v>
      </c>
      <c r="AY566" s="19" t="s">
        <v>324</v>
      </c>
      <c r="BE566" s="194">
        <f>IF(N566="základní",J566,0)</f>
        <v>0</v>
      </c>
      <c r="BF566" s="194">
        <f>IF(N566="snížená",J566,0)</f>
        <v>0</v>
      </c>
      <c r="BG566" s="194">
        <f>IF(N566="zákl. přenesená",J566,0)</f>
        <v>0</v>
      </c>
      <c r="BH566" s="194">
        <f>IF(N566="sníž. přenesená",J566,0)</f>
        <v>0</v>
      </c>
      <c r="BI566" s="194">
        <f>IF(N566="nulová",J566,0)</f>
        <v>0</v>
      </c>
      <c r="BJ566" s="19" t="s">
        <v>84</v>
      </c>
      <c r="BK566" s="194">
        <f>ROUND(I566*H566,2)</f>
        <v>0</v>
      </c>
      <c r="BL566" s="19" t="s">
        <v>330</v>
      </c>
      <c r="BM566" s="193" t="s">
        <v>4204</v>
      </c>
    </row>
    <row r="567" spans="1:65" s="2" customFormat="1" ht="11.25">
      <c r="A567" s="36"/>
      <c r="B567" s="37"/>
      <c r="C567" s="38"/>
      <c r="D567" s="195" t="s">
        <v>332</v>
      </c>
      <c r="E567" s="38"/>
      <c r="F567" s="196" t="s">
        <v>925</v>
      </c>
      <c r="G567" s="38"/>
      <c r="H567" s="38"/>
      <c r="I567" s="197"/>
      <c r="J567" s="38"/>
      <c r="K567" s="38"/>
      <c r="L567" s="41"/>
      <c r="M567" s="198"/>
      <c r="N567" s="199"/>
      <c r="O567" s="66"/>
      <c r="P567" s="66"/>
      <c r="Q567" s="66"/>
      <c r="R567" s="66"/>
      <c r="S567" s="66"/>
      <c r="T567" s="67"/>
      <c r="U567" s="36"/>
      <c r="V567" s="36"/>
      <c r="W567" s="36"/>
      <c r="X567" s="36"/>
      <c r="Y567" s="36"/>
      <c r="Z567" s="36"/>
      <c r="AA567" s="36"/>
      <c r="AB567" s="36"/>
      <c r="AC567" s="36"/>
      <c r="AD567" s="36"/>
      <c r="AE567" s="36"/>
      <c r="AT567" s="19" t="s">
        <v>332</v>
      </c>
      <c r="AU567" s="19" t="s">
        <v>87</v>
      </c>
    </row>
    <row r="568" spans="1:65" s="15" customFormat="1" ht="11.25">
      <c r="B568" s="223"/>
      <c r="C568" s="224"/>
      <c r="D568" s="195" t="s">
        <v>336</v>
      </c>
      <c r="E568" s="225" t="s">
        <v>19</v>
      </c>
      <c r="F568" s="226" t="s">
        <v>910</v>
      </c>
      <c r="G568" s="224"/>
      <c r="H568" s="225" t="s">
        <v>19</v>
      </c>
      <c r="I568" s="227"/>
      <c r="J568" s="224"/>
      <c r="K568" s="224"/>
      <c r="L568" s="228"/>
      <c r="M568" s="229"/>
      <c r="N568" s="230"/>
      <c r="O568" s="230"/>
      <c r="P568" s="230"/>
      <c r="Q568" s="230"/>
      <c r="R568" s="230"/>
      <c r="S568" s="230"/>
      <c r="T568" s="231"/>
      <c r="AT568" s="232" t="s">
        <v>336</v>
      </c>
      <c r="AU568" s="232" t="s">
        <v>87</v>
      </c>
      <c r="AV568" s="15" t="s">
        <v>84</v>
      </c>
      <c r="AW568" s="15" t="s">
        <v>37</v>
      </c>
      <c r="AX568" s="15" t="s">
        <v>76</v>
      </c>
      <c r="AY568" s="232" t="s">
        <v>324</v>
      </c>
    </row>
    <row r="569" spans="1:65" s="13" customFormat="1" ht="11.25">
      <c r="B569" s="201"/>
      <c r="C569" s="202"/>
      <c r="D569" s="195" t="s">
        <v>336</v>
      </c>
      <c r="E569" s="203" t="s">
        <v>19</v>
      </c>
      <c r="F569" s="204" t="s">
        <v>4205</v>
      </c>
      <c r="G569" s="202"/>
      <c r="H569" s="205">
        <v>3.4</v>
      </c>
      <c r="I569" s="206"/>
      <c r="J569" s="202"/>
      <c r="K569" s="202"/>
      <c r="L569" s="207"/>
      <c r="M569" s="208"/>
      <c r="N569" s="209"/>
      <c r="O569" s="209"/>
      <c r="P569" s="209"/>
      <c r="Q569" s="209"/>
      <c r="R569" s="209"/>
      <c r="S569" s="209"/>
      <c r="T569" s="210"/>
      <c r="AT569" s="211" t="s">
        <v>336</v>
      </c>
      <c r="AU569" s="211" t="s">
        <v>87</v>
      </c>
      <c r="AV569" s="13" t="s">
        <v>87</v>
      </c>
      <c r="AW569" s="13" t="s">
        <v>37</v>
      </c>
      <c r="AX569" s="13" t="s">
        <v>76</v>
      </c>
      <c r="AY569" s="211" t="s">
        <v>324</v>
      </c>
    </row>
    <row r="570" spans="1:65" s="13" customFormat="1" ht="11.25">
      <c r="B570" s="201"/>
      <c r="C570" s="202"/>
      <c r="D570" s="195" t="s">
        <v>336</v>
      </c>
      <c r="E570" s="203" t="s">
        <v>19</v>
      </c>
      <c r="F570" s="204" t="s">
        <v>4206</v>
      </c>
      <c r="G570" s="202"/>
      <c r="H570" s="205">
        <v>0.4</v>
      </c>
      <c r="I570" s="206"/>
      <c r="J570" s="202"/>
      <c r="K570" s="202"/>
      <c r="L570" s="207"/>
      <c r="M570" s="208"/>
      <c r="N570" s="209"/>
      <c r="O570" s="209"/>
      <c r="P570" s="209"/>
      <c r="Q570" s="209"/>
      <c r="R570" s="209"/>
      <c r="S570" s="209"/>
      <c r="T570" s="210"/>
      <c r="AT570" s="211" t="s">
        <v>336</v>
      </c>
      <c r="AU570" s="211" t="s">
        <v>87</v>
      </c>
      <c r="AV570" s="13" t="s">
        <v>87</v>
      </c>
      <c r="AW570" s="13" t="s">
        <v>37</v>
      </c>
      <c r="AX570" s="13" t="s">
        <v>76</v>
      </c>
      <c r="AY570" s="211" t="s">
        <v>324</v>
      </c>
    </row>
    <row r="571" spans="1:65" s="13" customFormat="1" ht="11.25">
      <c r="B571" s="201"/>
      <c r="C571" s="202"/>
      <c r="D571" s="195" t="s">
        <v>336</v>
      </c>
      <c r="E571" s="203" t="s">
        <v>19</v>
      </c>
      <c r="F571" s="204" t="s">
        <v>4207</v>
      </c>
      <c r="G571" s="202"/>
      <c r="H571" s="205">
        <v>0.5</v>
      </c>
      <c r="I571" s="206"/>
      <c r="J571" s="202"/>
      <c r="K571" s="202"/>
      <c r="L571" s="207"/>
      <c r="M571" s="208"/>
      <c r="N571" s="209"/>
      <c r="O571" s="209"/>
      <c r="P571" s="209"/>
      <c r="Q571" s="209"/>
      <c r="R571" s="209"/>
      <c r="S571" s="209"/>
      <c r="T571" s="210"/>
      <c r="AT571" s="211" t="s">
        <v>336</v>
      </c>
      <c r="AU571" s="211" t="s">
        <v>87</v>
      </c>
      <c r="AV571" s="13" t="s">
        <v>87</v>
      </c>
      <c r="AW571" s="13" t="s">
        <v>37</v>
      </c>
      <c r="AX571" s="13" t="s">
        <v>76</v>
      </c>
      <c r="AY571" s="211" t="s">
        <v>324</v>
      </c>
    </row>
    <row r="572" spans="1:65" s="13" customFormat="1" ht="11.25">
      <c r="B572" s="201"/>
      <c r="C572" s="202"/>
      <c r="D572" s="195" t="s">
        <v>336</v>
      </c>
      <c r="E572" s="203" t="s">
        <v>19</v>
      </c>
      <c r="F572" s="204" t="s">
        <v>4208</v>
      </c>
      <c r="G572" s="202"/>
      <c r="H572" s="205">
        <v>0.2</v>
      </c>
      <c r="I572" s="206"/>
      <c r="J572" s="202"/>
      <c r="K572" s="202"/>
      <c r="L572" s="207"/>
      <c r="M572" s="208"/>
      <c r="N572" s="209"/>
      <c r="O572" s="209"/>
      <c r="P572" s="209"/>
      <c r="Q572" s="209"/>
      <c r="R572" s="209"/>
      <c r="S572" s="209"/>
      <c r="T572" s="210"/>
      <c r="AT572" s="211" t="s">
        <v>336</v>
      </c>
      <c r="AU572" s="211" t="s">
        <v>87</v>
      </c>
      <c r="AV572" s="13" t="s">
        <v>87</v>
      </c>
      <c r="AW572" s="13" t="s">
        <v>37</v>
      </c>
      <c r="AX572" s="13" t="s">
        <v>76</v>
      </c>
      <c r="AY572" s="211" t="s">
        <v>324</v>
      </c>
    </row>
    <row r="573" spans="1:65" s="13" customFormat="1" ht="11.25">
      <c r="B573" s="201"/>
      <c r="C573" s="202"/>
      <c r="D573" s="195" t="s">
        <v>336</v>
      </c>
      <c r="E573" s="203" t="s">
        <v>19</v>
      </c>
      <c r="F573" s="204" t="s">
        <v>4209</v>
      </c>
      <c r="G573" s="202"/>
      <c r="H573" s="205">
        <v>0.7</v>
      </c>
      <c r="I573" s="206"/>
      <c r="J573" s="202"/>
      <c r="K573" s="202"/>
      <c r="L573" s="207"/>
      <c r="M573" s="208"/>
      <c r="N573" s="209"/>
      <c r="O573" s="209"/>
      <c r="P573" s="209"/>
      <c r="Q573" s="209"/>
      <c r="R573" s="209"/>
      <c r="S573" s="209"/>
      <c r="T573" s="210"/>
      <c r="AT573" s="211" t="s">
        <v>336</v>
      </c>
      <c r="AU573" s="211" t="s">
        <v>87</v>
      </c>
      <c r="AV573" s="13" t="s">
        <v>87</v>
      </c>
      <c r="AW573" s="13" t="s">
        <v>37</v>
      </c>
      <c r="AX573" s="13" t="s">
        <v>76</v>
      </c>
      <c r="AY573" s="211" t="s">
        <v>324</v>
      </c>
    </row>
    <row r="574" spans="1:65" s="13" customFormat="1" ht="11.25">
      <c r="B574" s="201"/>
      <c r="C574" s="202"/>
      <c r="D574" s="195" t="s">
        <v>336</v>
      </c>
      <c r="E574" s="203" t="s">
        <v>19</v>
      </c>
      <c r="F574" s="204" t="s">
        <v>4210</v>
      </c>
      <c r="G574" s="202"/>
      <c r="H574" s="205">
        <v>0.4</v>
      </c>
      <c r="I574" s="206"/>
      <c r="J574" s="202"/>
      <c r="K574" s="202"/>
      <c r="L574" s="207"/>
      <c r="M574" s="208"/>
      <c r="N574" s="209"/>
      <c r="O574" s="209"/>
      <c r="P574" s="209"/>
      <c r="Q574" s="209"/>
      <c r="R574" s="209"/>
      <c r="S574" s="209"/>
      <c r="T574" s="210"/>
      <c r="AT574" s="211" t="s">
        <v>336</v>
      </c>
      <c r="AU574" s="211" t="s">
        <v>87</v>
      </c>
      <c r="AV574" s="13" t="s">
        <v>87</v>
      </c>
      <c r="AW574" s="13" t="s">
        <v>37</v>
      </c>
      <c r="AX574" s="13" t="s">
        <v>76</v>
      </c>
      <c r="AY574" s="211" t="s">
        <v>324</v>
      </c>
    </row>
    <row r="575" spans="1:65" s="13" customFormat="1" ht="11.25">
      <c r="B575" s="201"/>
      <c r="C575" s="202"/>
      <c r="D575" s="195" t="s">
        <v>336</v>
      </c>
      <c r="E575" s="203" t="s">
        <v>19</v>
      </c>
      <c r="F575" s="204" t="s">
        <v>4211</v>
      </c>
      <c r="G575" s="202"/>
      <c r="H575" s="205">
        <v>1.2250000000000001</v>
      </c>
      <c r="I575" s="206"/>
      <c r="J575" s="202"/>
      <c r="K575" s="202"/>
      <c r="L575" s="207"/>
      <c r="M575" s="208"/>
      <c r="N575" s="209"/>
      <c r="O575" s="209"/>
      <c r="P575" s="209"/>
      <c r="Q575" s="209"/>
      <c r="R575" s="209"/>
      <c r="S575" s="209"/>
      <c r="T575" s="210"/>
      <c r="AT575" s="211" t="s">
        <v>336</v>
      </c>
      <c r="AU575" s="211" t="s">
        <v>87</v>
      </c>
      <c r="AV575" s="13" t="s">
        <v>87</v>
      </c>
      <c r="AW575" s="13" t="s">
        <v>37</v>
      </c>
      <c r="AX575" s="13" t="s">
        <v>76</v>
      </c>
      <c r="AY575" s="211" t="s">
        <v>324</v>
      </c>
    </row>
    <row r="576" spans="1:65" s="15" customFormat="1" ht="11.25">
      <c r="B576" s="223"/>
      <c r="C576" s="224"/>
      <c r="D576" s="195" t="s">
        <v>336</v>
      </c>
      <c r="E576" s="225" t="s">
        <v>19</v>
      </c>
      <c r="F576" s="226" t="s">
        <v>919</v>
      </c>
      <c r="G576" s="224"/>
      <c r="H576" s="225" t="s">
        <v>19</v>
      </c>
      <c r="I576" s="227"/>
      <c r="J576" s="224"/>
      <c r="K576" s="224"/>
      <c r="L576" s="228"/>
      <c r="M576" s="229"/>
      <c r="N576" s="230"/>
      <c r="O576" s="230"/>
      <c r="P576" s="230"/>
      <c r="Q576" s="230"/>
      <c r="R576" s="230"/>
      <c r="S576" s="230"/>
      <c r="T576" s="231"/>
      <c r="AT576" s="232" t="s">
        <v>336</v>
      </c>
      <c r="AU576" s="232" t="s">
        <v>87</v>
      </c>
      <c r="AV576" s="15" t="s">
        <v>84</v>
      </c>
      <c r="AW576" s="15" t="s">
        <v>37</v>
      </c>
      <c r="AX576" s="15" t="s">
        <v>76</v>
      </c>
      <c r="AY576" s="232" t="s">
        <v>324</v>
      </c>
    </row>
    <row r="577" spans="1:65" s="13" customFormat="1" ht="11.25">
      <c r="B577" s="201"/>
      <c r="C577" s="202"/>
      <c r="D577" s="195" t="s">
        <v>336</v>
      </c>
      <c r="E577" s="203" t="s">
        <v>19</v>
      </c>
      <c r="F577" s="204" t="s">
        <v>4212</v>
      </c>
      <c r="G577" s="202"/>
      <c r="H577" s="205">
        <v>27.2</v>
      </c>
      <c r="I577" s="206"/>
      <c r="J577" s="202"/>
      <c r="K577" s="202"/>
      <c r="L577" s="207"/>
      <c r="M577" s="208"/>
      <c r="N577" s="209"/>
      <c r="O577" s="209"/>
      <c r="P577" s="209"/>
      <c r="Q577" s="209"/>
      <c r="R577" s="209"/>
      <c r="S577" s="209"/>
      <c r="T577" s="210"/>
      <c r="AT577" s="211" t="s">
        <v>336</v>
      </c>
      <c r="AU577" s="211" t="s">
        <v>87</v>
      </c>
      <c r="AV577" s="13" t="s">
        <v>87</v>
      </c>
      <c r="AW577" s="13" t="s">
        <v>37</v>
      </c>
      <c r="AX577" s="13" t="s">
        <v>76</v>
      </c>
      <c r="AY577" s="211" t="s">
        <v>324</v>
      </c>
    </row>
    <row r="578" spans="1:65" s="13" customFormat="1" ht="11.25">
      <c r="B578" s="201"/>
      <c r="C578" s="202"/>
      <c r="D578" s="195" t="s">
        <v>336</v>
      </c>
      <c r="E578" s="203" t="s">
        <v>19</v>
      </c>
      <c r="F578" s="204" t="s">
        <v>4213</v>
      </c>
      <c r="G578" s="202"/>
      <c r="H578" s="205">
        <v>0.96</v>
      </c>
      <c r="I578" s="206"/>
      <c r="J578" s="202"/>
      <c r="K578" s="202"/>
      <c r="L578" s="207"/>
      <c r="M578" s="208"/>
      <c r="N578" s="209"/>
      <c r="O578" s="209"/>
      <c r="P578" s="209"/>
      <c r="Q578" s="209"/>
      <c r="R578" s="209"/>
      <c r="S578" s="209"/>
      <c r="T578" s="210"/>
      <c r="AT578" s="211" t="s">
        <v>336</v>
      </c>
      <c r="AU578" s="211" t="s">
        <v>87</v>
      </c>
      <c r="AV578" s="13" t="s">
        <v>87</v>
      </c>
      <c r="AW578" s="13" t="s">
        <v>37</v>
      </c>
      <c r="AX578" s="13" t="s">
        <v>76</v>
      </c>
      <c r="AY578" s="211" t="s">
        <v>324</v>
      </c>
    </row>
    <row r="579" spans="1:65" s="13" customFormat="1" ht="11.25">
      <c r="B579" s="201"/>
      <c r="C579" s="202"/>
      <c r="D579" s="195" t="s">
        <v>336</v>
      </c>
      <c r="E579" s="203" t="s">
        <v>19</v>
      </c>
      <c r="F579" s="204" t="s">
        <v>4214</v>
      </c>
      <c r="G579" s="202"/>
      <c r="H579" s="205">
        <v>1.1200000000000001</v>
      </c>
      <c r="I579" s="206"/>
      <c r="J579" s="202"/>
      <c r="K579" s="202"/>
      <c r="L579" s="207"/>
      <c r="M579" s="208"/>
      <c r="N579" s="209"/>
      <c r="O579" s="209"/>
      <c r="P579" s="209"/>
      <c r="Q579" s="209"/>
      <c r="R579" s="209"/>
      <c r="S579" s="209"/>
      <c r="T579" s="210"/>
      <c r="AT579" s="211" t="s">
        <v>336</v>
      </c>
      <c r="AU579" s="211" t="s">
        <v>87</v>
      </c>
      <c r="AV579" s="13" t="s">
        <v>87</v>
      </c>
      <c r="AW579" s="13" t="s">
        <v>37</v>
      </c>
      <c r="AX579" s="13" t="s">
        <v>76</v>
      </c>
      <c r="AY579" s="211" t="s">
        <v>324</v>
      </c>
    </row>
    <row r="580" spans="1:65" s="13" customFormat="1" ht="11.25">
      <c r="B580" s="201"/>
      <c r="C580" s="202"/>
      <c r="D580" s="195" t="s">
        <v>336</v>
      </c>
      <c r="E580" s="203" t="s">
        <v>19</v>
      </c>
      <c r="F580" s="204" t="s">
        <v>4215</v>
      </c>
      <c r="G580" s="202"/>
      <c r="H580" s="205">
        <v>0.48</v>
      </c>
      <c r="I580" s="206"/>
      <c r="J580" s="202"/>
      <c r="K580" s="202"/>
      <c r="L580" s="207"/>
      <c r="M580" s="208"/>
      <c r="N580" s="209"/>
      <c r="O580" s="209"/>
      <c r="P580" s="209"/>
      <c r="Q580" s="209"/>
      <c r="R580" s="209"/>
      <c r="S580" s="209"/>
      <c r="T580" s="210"/>
      <c r="AT580" s="211" t="s">
        <v>336</v>
      </c>
      <c r="AU580" s="211" t="s">
        <v>87</v>
      </c>
      <c r="AV580" s="13" t="s">
        <v>87</v>
      </c>
      <c r="AW580" s="13" t="s">
        <v>37</v>
      </c>
      <c r="AX580" s="13" t="s">
        <v>76</v>
      </c>
      <c r="AY580" s="211" t="s">
        <v>324</v>
      </c>
    </row>
    <row r="581" spans="1:65" s="13" customFormat="1" ht="11.25">
      <c r="B581" s="201"/>
      <c r="C581" s="202"/>
      <c r="D581" s="195" t="s">
        <v>336</v>
      </c>
      <c r="E581" s="203" t="s">
        <v>19</v>
      </c>
      <c r="F581" s="204" t="s">
        <v>4216</v>
      </c>
      <c r="G581" s="202"/>
      <c r="H581" s="205">
        <v>1.6</v>
      </c>
      <c r="I581" s="206"/>
      <c r="J581" s="202"/>
      <c r="K581" s="202"/>
      <c r="L581" s="207"/>
      <c r="M581" s="208"/>
      <c r="N581" s="209"/>
      <c r="O581" s="209"/>
      <c r="P581" s="209"/>
      <c r="Q581" s="209"/>
      <c r="R581" s="209"/>
      <c r="S581" s="209"/>
      <c r="T581" s="210"/>
      <c r="AT581" s="211" t="s">
        <v>336</v>
      </c>
      <c r="AU581" s="211" t="s">
        <v>87</v>
      </c>
      <c r="AV581" s="13" t="s">
        <v>87</v>
      </c>
      <c r="AW581" s="13" t="s">
        <v>37</v>
      </c>
      <c r="AX581" s="13" t="s">
        <v>76</v>
      </c>
      <c r="AY581" s="211" t="s">
        <v>324</v>
      </c>
    </row>
    <row r="582" spans="1:65" s="13" customFormat="1" ht="11.25">
      <c r="B582" s="201"/>
      <c r="C582" s="202"/>
      <c r="D582" s="195" t="s">
        <v>336</v>
      </c>
      <c r="E582" s="203" t="s">
        <v>19</v>
      </c>
      <c r="F582" s="204" t="s">
        <v>4217</v>
      </c>
      <c r="G582" s="202"/>
      <c r="H582" s="205">
        <v>1.6</v>
      </c>
      <c r="I582" s="206"/>
      <c r="J582" s="202"/>
      <c r="K582" s="202"/>
      <c r="L582" s="207"/>
      <c r="M582" s="208"/>
      <c r="N582" s="209"/>
      <c r="O582" s="209"/>
      <c r="P582" s="209"/>
      <c r="Q582" s="209"/>
      <c r="R582" s="209"/>
      <c r="S582" s="209"/>
      <c r="T582" s="210"/>
      <c r="AT582" s="211" t="s">
        <v>336</v>
      </c>
      <c r="AU582" s="211" t="s">
        <v>87</v>
      </c>
      <c r="AV582" s="13" t="s">
        <v>87</v>
      </c>
      <c r="AW582" s="13" t="s">
        <v>37</v>
      </c>
      <c r="AX582" s="13" t="s">
        <v>76</v>
      </c>
      <c r="AY582" s="211" t="s">
        <v>324</v>
      </c>
    </row>
    <row r="583" spans="1:65" s="13" customFormat="1" ht="11.25">
      <c r="B583" s="201"/>
      <c r="C583" s="202"/>
      <c r="D583" s="195" t="s">
        <v>336</v>
      </c>
      <c r="E583" s="203" t="s">
        <v>19</v>
      </c>
      <c r="F583" s="204" t="s">
        <v>4218</v>
      </c>
      <c r="G583" s="202"/>
      <c r="H583" s="205">
        <v>2.2400000000000002</v>
      </c>
      <c r="I583" s="206"/>
      <c r="J583" s="202"/>
      <c r="K583" s="202"/>
      <c r="L583" s="207"/>
      <c r="M583" s="208"/>
      <c r="N583" s="209"/>
      <c r="O583" s="209"/>
      <c r="P583" s="209"/>
      <c r="Q583" s="209"/>
      <c r="R583" s="209"/>
      <c r="S583" s="209"/>
      <c r="T583" s="210"/>
      <c r="AT583" s="211" t="s">
        <v>336</v>
      </c>
      <c r="AU583" s="211" t="s">
        <v>87</v>
      </c>
      <c r="AV583" s="13" t="s">
        <v>87</v>
      </c>
      <c r="AW583" s="13" t="s">
        <v>37</v>
      </c>
      <c r="AX583" s="13" t="s">
        <v>76</v>
      </c>
      <c r="AY583" s="211" t="s">
        <v>324</v>
      </c>
    </row>
    <row r="584" spans="1:65" s="14" customFormat="1" ht="11.25">
      <c r="B584" s="212"/>
      <c r="C584" s="213"/>
      <c r="D584" s="195" t="s">
        <v>336</v>
      </c>
      <c r="E584" s="214" t="s">
        <v>155</v>
      </c>
      <c r="F584" s="215" t="s">
        <v>349</v>
      </c>
      <c r="G584" s="213"/>
      <c r="H584" s="216">
        <v>42.024999999999999</v>
      </c>
      <c r="I584" s="217"/>
      <c r="J584" s="213"/>
      <c r="K584" s="213"/>
      <c r="L584" s="218"/>
      <c r="M584" s="219"/>
      <c r="N584" s="220"/>
      <c r="O584" s="220"/>
      <c r="P584" s="220"/>
      <c r="Q584" s="220"/>
      <c r="R584" s="220"/>
      <c r="S584" s="220"/>
      <c r="T584" s="221"/>
      <c r="AT584" s="222" t="s">
        <v>336</v>
      </c>
      <c r="AU584" s="222" t="s">
        <v>87</v>
      </c>
      <c r="AV584" s="14" t="s">
        <v>330</v>
      </c>
      <c r="AW584" s="14" t="s">
        <v>37</v>
      </c>
      <c r="AX584" s="14" t="s">
        <v>84</v>
      </c>
      <c r="AY584" s="222" t="s">
        <v>324</v>
      </c>
    </row>
    <row r="585" spans="1:65" s="2" customFormat="1" ht="14.45" customHeight="1">
      <c r="A585" s="36"/>
      <c r="B585" s="37"/>
      <c r="C585" s="244" t="s">
        <v>994</v>
      </c>
      <c r="D585" s="244" t="s">
        <v>588</v>
      </c>
      <c r="E585" s="245" t="s">
        <v>934</v>
      </c>
      <c r="F585" s="246" t="s">
        <v>935</v>
      </c>
      <c r="G585" s="247" t="s">
        <v>157</v>
      </c>
      <c r="H585" s="248">
        <v>2.101</v>
      </c>
      <c r="I585" s="249"/>
      <c r="J585" s="250">
        <f>ROUND(I585*H585,2)</f>
        <v>0</v>
      </c>
      <c r="K585" s="246" t="s">
        <v>329</v>
      </c>
      <c r="L585" s="251"/>
      <c r="M585" s="252" t="s">
        <v>19</v>
      </c>
      <c r="N585" s="253" t="s">
        <v>47</v>
      </c>
      <c r="O585" s="66"/>
      <c r="P585" s="191">
        <f>O585*H585</f>
        <v>0</v>
      </c>
      <c r="Q585" s="191">
        <v>1</v>
      </c>
      <c r="R585" s="191">
        <f>Q585*H585</f>
        <v>2.101</v>
      </c>
      <c r="S585" s="191">
        <v>0</v>
      </c>
      <c r="T585" s="192">
        <f>S585*H585</f>
        <v>0</v>
      </c>
      <c r="U585" s="36"/>
      <c r="V585" s="36"/>
      <c r="W585" s="36"/>
      <c r="X585" s="36"/>
      <c r="Y585" s="36"/>
      <c r="Z585" s="36"/>
      <c r="AA585" s="36"/>
      <c r="AB585" s="36"/>
      <c r="AC585" s="36"/>
      <c r="AD585" s="36"/>
      <c r="AE585" s="36"/>
      <c r="AR585" s="193" t="s">
        <v>378</v>
      </c>
      <c r="AT585" s="193" t="s">
        <v>588</v>
      </c>
      <c r="AU585" s="193" t="s">
        <v>87</v>
      </c>
      <c r="AY585" s="19" t="s">
        <v>324</v>
      </c>
      <c r="BE585" s="194">
        <f>IF(N585="základní",J585,0)</f>
        <v>0</v>
      </c>
      <c r="BF585" s="194">
        <f>IF(N585="snížená",J585,0)</f>
        <v>0</v>
      </c>
      <c r="BG585" s="194">
        <f>IF(N585="zákl. přenesená",J585,0)</f>
        <v>0</v>
      </c>
      <c r="BH585" s="194">
        <f>IF(N585="sníž. přenesená",J585,0)</f>
        <v>0</v>
      </c>
      <c r="BI585" s="194">
        <f>IF(N585="nulová",J585,0)</f>
        <v>0</v>
      </c>
      <c r="BJ585" s="19" t="s">
        <v>84</v>
      </c>
      <c r="BK585" s="194">
        <f>ROUND(I585*H585,2)</f>
        <v>0</v>
      </c>
      <c r="BL585" s="19" t="s">
        <v>330</v>
      </c>
      <c r="BM585" s="193" t="s">
        <v>4219</v>
      </c>
    </row>
    <row r="586" spans="1:65" s="2" customFormat="1" ht="11.25">
      <c r="A586" s="36"/>
      <c r="B586" s="37"/>
      <c r="C586" s="38"/>
      <c r="D586" s="195" t="s">
        <v>332</v>
      </c>
      <c r="E586" s="38"/>
      <c r="F586" s="196" t="s">
        <v>935</v>
      </c>
      <c r="G586" s="38"/>
      <c r="H586" s="38"/>
      <c r="I586" s="197"/>
      <c r="J586" s="38"/>
      <c r="K586" s="38"/>
      <c r="L586" s="41"/>
      <c r="M586" s="198"/>
      <c r="N586" s="199"/>
      <c r="O586" s="66"/>
      <c r="P586" s="66"/>
      <c r="Q586" s="66"/>
      <c r="R586" s="66"/>
      <c r="S586" s="66"/>
      <c r="T586" s="67"/>
      <c r="U586" s="36"/>
      <c r="V586" s="36"/>
      <c r="W586" s="36"/>
      <c r="X586" s="36"/>
      <c r="Y586" s="36"/>
      <c r="Z586" s="36"/>
      <c r="AA586" s="36"/>
      <c r="AB586" s="36"/>
      <c r="AC586" s="36"/>
      <c r="AD586" s="36"/>
      <c r="AE586" s="36"/>
      <c r="AT586" s="19" t="s">
        <v>332</v>
      </c>
      <c r="AU586" s="19" t="s">
        <v>87</v>
      </c>
    </row>
    <row r="587" spans="1:65" s="13" customFormat="1" ht="11.25">
      <c r="B587" s="201"/>
      <c r="C587" s="202"/>
      <c r="D587" s="195" t="s">
        <v>336</v>
      </c>
      <c r="E587" s="203" t="s">
        <v>19</v>
      </c>
      <c r="F587" s="204" t="s">
        <v>937</v>
      </c>
      <c r="G587" s="202"/>
      <c r="H587" s="205">
        <v>2.101</v>
      </c>
      <c r="I587" s="206"/>
      <c r="J587" s="202"/>
      <c r="K587" s="202"/>
      <c r="L587" s="207"/>
      <c r="M587" s="208"/>
      <c r="N587" s="209"/>
      <c r="O587" s="209"/>
      <c r="P587" s="209"/>
      <c r="Q587" s="209"/>
      <c r="R587" s="209"/>
      <c r="S587" s="209"/>
      <c r="T587" s="210"/>
      <c r="AT587" s="211" t="s">
        <v>336</v>
      </c>
      <c r="AU587" s="211" t="s">
        <v>87</v>
      </c>
      <c r="AV587" s="13" t="s">
        <v>87</v>
      </c>
      <c r="AW587" s="13" t="s">
        <v>37</v>
      </c>
      <c r="AX587" s="13" t="s">
        <v>84</v>
      </c>
      <c r="AY587" s="211" t="s">
        <v>324</v>
      </c>
    </row>
    <row r="588" spans="1:65" s="2" customFormat="1" ht="14.45" customHeight="1">
      <c r="A588" s="36"/>
      <c r="B588" s="37"/>
      <c r="C588" s="182" t="s">
        <v>1000</v>
      </c>
      <c r="D588" s="182" t="s">
        <v>326</v>
      </c>
      <c r="E588" s="183" t="s">
        <v>2592</v>
      </c>
      <c r="F588" s="184" t="s">
        <v>2593</v>
      </c>
      <c r="G588" s="185" t="s">
        <v>365</v>
      </c>
      <c r="H588" s="186">
        <v>79.25</v>
      </c>
      <c r="I588" s="187"/>
      <c r="J588" s="188">
        <f>ROUND(I588*H588,2)</f>
        <v>0</v>
      </c>
      <c r="K588" s="184" t="s">
        <v>329</v>
      </c>
      <c r="L588" s="41"/>
      <c r="M588" s="189" t="s">
        <v>19</v>
      </c>
      <c r="N588" s="190" t="s">
        <v>47</v>
      </c>
      <c r="O588" s="66"/>
      <c r="P588" s="191">
        <f>O588*H588</f>
        <v>0</v>
      </c>
      <c r="Q588" s="191">
        <v>1.58E-3</v>
      </c>
      <c r="R588" s="191">
        <f>Q588*H588</f>
        <v>0.12521499999999999</v>
      </c>
      <c r="S588" s="191">
        <v>0</v>
      </c>
      <c r="T588" s="192">
        <f>S588*H588</f>
        <v>0</v>
      </c>
      <c r="U588" s="36"/>
      <c r="V588" s="36"/>
      <c r="W588" s="36"/>
      <c r="X588" s="36"/>
      <c r="Y588" s="36"/>
      <c r="Z588" s="36"/>
      <c r="AA588" s="36"/>
      <c r="AB588" s="36"/>
      <c r="AC588" s="36"/>
      <c r="AD588" s="36"/>
      <c r="AE588" s="36"/>
      <c r="AR588" s="193" t="s">
        <v>330</v>
      </c>
      <c r="AT588" s="193" t="s">
        <v>326</v>
      </c>
      <c r="AU588" s="193" t="s">
        <v>87</v>
      </c>
      <c r="AY588" s="19" t="s">
        <v>324</v>
      </c>
      <c r="BE588" s="194">
        <f>IF(N588="základní",J588,0)</f>
        <v>0</v>
      </c>
      <c r="BF588" s="194">
        <f>IF(N588="snížená",J588,0)</f>
        <v>0</v>
      </c>
      <c r="BG588" s="194">
        <f>IF(N588="zákl. přenesená",J588,0)</f>
        <v>0</v>
      </c>
      <c r="BH588" s="194">
        <f>IF(N588="sníž. přenesená",J588,0)</f>
        <v>0</v>
      </c>
      <c r="BI588" s="194">
        <f>IF(N588="nulová",J588,0)</f>
        <v>0</v>
      </c>
      <c r="BJ588" s="19" t="s">
        <v>84</v>
      </c>
      <c r="BK588" s="194">
        <f>ROUND(I588*H588,2)</f>
        <v>0</v>
      </c>
      <c r="BL588" s="19" t="s">
        <v>330</v>
      </c>
      <c r="BM588" s="193" t="s">
        <v>4220</v>
      </c>
    </row>
    <row r="589" spans="1:65" s="2" customFormat="1" ht="11.25">
      <c r="A589" s="36"/>
      <c r="B589" s="37"/>
      <c r="C589" s="38"/>
      <c r="D589" s="195" t="s">
        <v>332</v>
      </c>
      <c r="E589" s="38"/>
      <c r="F589" s="196" t="s">
        <v>2595</v>
      </c>
      <c r="G589" s="38"/>
      <c r="H589" s="38"/>
      <c r="I589" s="197"/>
      <c r="J589" s="38"/>
      <c r="K589" s="38"/>
      <c r="L589" s="41"/>
      <c r="M589" s="198"/>
      <c r="N589" s="199"/>
      <c r="O589" s="66"/>
      <c r="P589" s="66"/>
      <c r="Q589" s="66"/>
      <c r="R589" s="66"/>
      <c r="S589" s="66"/>
      <c r="T589" s="67"/>
      <c r="U589" s="36"/>
      <c r="V589" s="36"/>
      <c r="W589" s="36"/>
      <c r="X589" s="36"/>
      <c r="Y589" s="36"/>
      <c r="Z589" s="36"/>
      <c r="AA589" s="36"/>
      <c r="AB589" s="36"/>
      <c r="AC589" s="36"/>
      <c r="AD589" s="36"/>
      <c r="AE589" s="36"/>
      <c r="AT589" s="19" t="s">
        <v>332</v>
      </c>
      <c r="AU589" s="19" t="s">
        <v>87</v>
      </c>
    </row>
    <row r="590" spans="1:65" s="2" customFormat="1" ht="117">
      <c r="A590" s="36"/>
      <c r="B590" s="37"/>
      <c r="C590" s="38"/>
      <c r="D590" s="195" t="s">
        <v>334</v>
      </c>
      <c r="E590" s="38"/>
      <c r="F590" s="200" t="s">
        <v>2596</v>
      </c>
      <c r="G590" s="38"/>
      <c r="H590" s="38"/>
      <c r="I590" s="197"/>
      <c r="J590" s="38"/>
      <c r="K590" s="38"/>
      <c r="L590" s="41"/>
      <c r="M590" s="198"/>
      <c r="N590" s="199"/>
      <c r="O590" s="66"/>
      <c r="P590" s="66"/>
      <c r="Q590" s="66"/>
      <c r="R590" s="66"/>
      <c r="S590" s="66"/>
      <c r="T590" s="67"/>
      <c r="U590" s="36"/>
      <c r="V590" s="36"/>
      <c r="W590" s="36"/>
      <c r="X590" s="36"/>
      <c r="Y590" s="36"/>
      <c r="Z590" s="36"/>
      <c r="AA590" s="36"/>
      <c r="AB590" s="36"/>
      <c r="AC590" s="36"/>
      <c r="AD590" s="36"/>
      <c r="AE590" s="36"/>
      <c r="AT590" s="19" t="s">
        <v>334</v>
      </c>
      <c r="AU590" s="19" t="s">
        <v>87</v>
      </c>
    </row>
    <row r="591" spans="1:65" s="13" customFormat="1" ht="11.25">
      <c r="B591" s="201"/>
      <c r="C591" s="202"/>
      <c r="D591" s="195" t="s">
        <v>336</v>
      </c>
      <c r="E591" s="203" t="s">
        <v>19</v>
      </c>
      <c r="F591" s="204" t="s">
        <v>2598</v>
      </c>
      <c r="G591" s="202"/>
      <c r="H591" s="205">
        <v>79.25</v>
      </c>
      <c r="I591" s="206"/>
      <c r="J591" s="202"/>
      <c r="K591" s="202"/>
      <c r="L591" s="207"/>
      <c r="M591" s="208"/>
      <c r="N591" s="209"/>
      <c r="O591" s="209"/>
      <c r="P591" s="209"/>
      <c r="Q591" s="209"/>
      <c r="R591" s="209"/>
      <c r="S591" s="209"/>
      <c r="T591" s="210"/>
      <c r="AT591" s="211" t="s">
        <v>336</v>
      </c>
      <c r="AU591" s="211" t="s">
        <v>87</v>
      </c>
      <c r="AV591" s="13" t="s">
        <v>87</v>
      </c>
      <c r="AW591" s="13" t="s">
        <v>37</v>
      </c>
      <c r="AX591" s="13" t="s">
        <v>84</v>
      </c>
      <c r="AY591" s="211" t="s">
        <v>324</v>
      </c>
    </row>
    <row r="592" spans="1:65" s="2" customFormat="1" ht="14.45" customHeight="1">
      <c r="A592" s="36"/>
      <c r="B592" s="37"/>
      <c r="C592" s="244" t="s">
        <v>1006</v>
      </c>
      <c r="D592" s="244" t="s">
        <v>588</v>
      </c>
      <c r="E592" s="245" t="s">
        <v>2599</v>
      </c>
      <c r="F592" s="246" t="s">
        <v>2600</v>
      </c>
      <c r="G592" s="247" t="s">
        <v>2601</v>
      </c>
      <c r="H592" s="248">
        <v>104.61</v>
      </c>
      <c r="I592" s="249"/>
      <c r="J592" s="250">
        <f>ROUND(I592*H592,2)</f>
        <v>0</v>
      </c>
      <c r="K592" s="246" t="s">
        <v>329</v>
      </c>
      <c r="L592" s="251"/>
      <c r="M592" s="252" t="s">
        <v>19</v>
      </c>
      <c r="N592" s="253" t="s">
        <v>47</v>
      </c>
      <c r="O592" s="66"/>
      <c r="P592" s="191">
        <f>O592*H592</f>
        <v>0</v>
      </c>
      <c r="Q592" s="191">
        <v>1.15E-3</v>
      </c>
      <c r="R592" s="191">
        <f>Q592*H592</f>
        <v>0.12030149999999999</v>
      </c>
      <c r="S592" s="191">
        <v>0</v>
      </c>
      <c r="T592" s="192">
        <f>S592*H592</f>
        <v>0</v>
      </c>
      <c r="U592" s="36"/>
      <c r="V592" s="36"/>
      <c r="W592" s="36"/>
      <c r="X592" s="36"/>
      <c r="Y592" s="36"/>
      <c r="Z592" s="36"/>
      <c r="AA592" s="36"/>
      <c r="AB592" s="36"/>
      <c r="AC592" s="36"/>
      <c r="AD592" s="36"/>
      <c r="AE592" s="36"/>
      <c r="AR592" s="193" t="s">
        <v>378</v>
      </c>
      <c r="AT592" s="193" t="s">
        <v>588</v>
      </c>
      <c r="AU592" s="193" t="s">
        <v>87</v>
      </c>
      <c r="AY592" s="19" t="s">
        <v>324</v>
      </c>
      <c r="BE592" s="194">
        <f>IF(N592="základní",J592,0)</f>
        <v>0</v>
      </c>
      <c r="BF592" s="194">
        <f>IF(N592="snížená",J592,0)</f>
        <v>0</v>
      </c>
      <c r="BG592" s="194">
        <f>IF(N592="zákl. přenesená",J592,0)</f>
        <v>0</v>
      </c>
      <c r="BH592" s="194">
        <f>IF(N592="sníž. přenesená",J592,0)</f>
        <v>0</v>
      </c>
      <c r="BI592" s="194">
        <f>IF(N592="nulová",J592,0)</f>
        <v>0</v>
      </c>
      <c r="BJ592" s="19" t="s">
        <v>84</v>
      </c>
      <c r="BK592" s="194">
        <f>ROUND(I592*H592,2)</f>
        <v>0</v>
      </c>
      <c r="BL592" s="19" t="s">
        <v>330</v>
      </c>
      <c r="BM592" s="193" t="s">
        <v>4221</v>
      </c>
    </row>
    <row r="593" spans="1:65" s="2" customFormat="1" ht="11.25">
      <c r="A593" s="36"/>
      <c r="B593" s="37"/>
      <c r="C593" s="38"/>
      <c r="D593" s="195" t="s">
        <v>332</v>
      </c>
      <c r="E593" s="38"/>
      <c r="F593" s="196" t="s">
        <v>2600</v>
      </c>
      <c r="G593" s="38"/>
      <c r="H593" s="38"/>
      <c r="I593" s="197"/>
      <c r="J593" s="38"/>
      <c r="K593" s="38"/>
      <c r="L593" s="41"/>
      <c r="M593" s="198"/>
      <c r="N593" s="199"/>
      <c r="O593" s="66"/>
      <c r="P593" s="66"/>
      <c r="Q593" s="66"/>
      <c r="R593" s="66"/>
      <c r="S593" s="66"/>
      <c r="T593" s="67"/>
      <c r="U593" s="36"/>
      <c r="V593" s="36"/>
      <c r="W593" s="36"/>
      <c r="X593" s="36"/>
      <c r="Y593" s="36"/>
      <c r="Z593" s="36"/>
      <c r="AA593" s="36"/>
      <c r="AB593" s="36"/>
      <c r="AC593" s="36"/>
      <c r="AD593" s="36"/>
      <c r="AE593" s="36"/>
      <c r="AT593" s="19" t="s">
        <v>332</v>
      </c>
      <c r="AU593" s="19" t="s">
        <v>87</v>
      </c>
    </row>
    <row r="594" spans="1:65" s="13" customFormat="1" ht="11.25">
      <c r="B594" s="201"/>
      <c r="C594" s="202"/>
      <c r="D594" s="195" t="s">
        <v>336</v>
      </c>
      <c r="E594" s="203" t="s">
        <v>19</v>
      </c>
      <c r="F594" s="204" t="s">
        <v>2603</v>
      </c>
      <c r="G594" s="202"/>
      <c r="H594" s="205">
        <v>104.61</v>
      </c>
      <c r="I594" s="206"/>
      <c r="J594" s="202"/>
      <c r="K594" s="202"/>
      <c r="L594" s="207"/>
      <c r="M594" s="208"/>
      <c r="N594" s="209"/>
      <c r="O594" s="209"/>
      <c r="P594" s="209"/>
      <c r="Q594" s="209"/>
      <c r="R594" s="209"/>
      <c r="S594" s="209"/>
      <c r="T594" s="210"/>
      <c r="AT594" s="211" t="s">
        <v>336</v>
      </c>
      <c r="AU594" s="211" t="s">
        <v>87</v>
      </c>
      <c r="AV594" s="13" t="s">
        <v>87</v>
      </c>
      <c r="AW594" s="13" t="s">
        <v>37</v>
      </c>
      <c r="AX594" s="13" t="s">
        <v>84</v>
      </c>
      <c r="AY594" s="211" t="s">
        <v>324</v>
      </c>
    </row>
    <row r="595" spans="1:65" s="2" customFormat="1" ht="14.45" customHeight="1">
      <c r="A595" s="36"/>
      <c r="B595" s="37"/>
      <c r="C595" s="182" t="s">
        <v>1011</v>
      </c>
      <c r="D595" s="182" t="s">
        <v>326</v>
      </c>
      <c r="E595" s="183" t="s">
        <v>2584</v>
      </c>
      <c r="F595" s="184" t="s">
        <v>2585</v>
      </c>
      <c r="G595" s="185" t="s">
        <v>190</v>
      </c>
      <c r="H595" s="186">
        <v>317</v>
      </c>
      <c r="I595" s="187"/>
      <c r="J595" s="188">
        <f>ROUND(I595*H595,2)</f>
        <v>0</v>
      </c>
      <c r="K595" s="184" t="s">
        <v>19</v>
      </c>
      <c r="L595" s="41"/>
      <c r="M595" s="189" t="s">
        <v>19</v>
      </c>
      <c r="N595" s="190" t="s">
        <v>47</v>
      </c>
      <c r="O595" s="66"/>
      <c r="P595" s="191">
        <f>O595*H595</f>
        <v>0</v>
      </c>
      <c r="Q595" s="191">
        <v>0</v>
      </c>
      <c r="R595" s="191">
        <f>Q595*H595</f>
        <v>0</v>
      </c>
      <c r="S595" s="191">
        <v>0</v>
      </c>
      <c r="T595" s="192">
        <f>S595*H595</f>
        <v>0</v>
      </c>
      <c r="U595" s="36"/>
      <c r="V595" s="36"/>
      <c r="W595" s="36"/>
      <c r="X595" s="36"/>
      <c r="Y595" s="36"/>
      <c r="Z595" s="36"/>
      <c r="AA595" s="36"/>
      <c r="AB595" s="36"/>
      <c r="AC595" s="36"/>
      <c r="AD595" s="36"/>
      <c r="AE595" s="36"/>
      <c r="AR595" s="193" t="s">
        <v>330</v>
      </c>
      <c r="AT595" s="193" t="s">
        <v>326</v>
      </c>
      <c r="AU595" s="193" t="s">
        <v>87</v>
      </c>
      <c r="AY595" s="19" t="s">
        <v>324</v>
      </c>
      <c r="BE595" s="194">
        <f>IF(N595="základní",J595,0)</f>
        <v>0</v>
      </c>
      <c r="BF595" s="194">
        <f>IF(N595="snížená",J595,0)</f>
        <v>0</v>
      </c>
      <c r="BG595" s="194">
        <f>IF(N595="zákl. přenesená",J595,0)</f>
        <v>0</v>
      </c>
      <c r="BH595" s="194">
        <f>IF(N595="sníž. přenesená",J595,0)</f>
        <v>0</v>
      </c>
      <c r="BI595" s="194">
        <f>IF(N595="nulová",J595,0)</f>
        <v>0</v>
      </c>
      <c r="BJ595" s="19" t="s">
        <v>84</v>
      </c>
      <c r="BK595" s="194">
        <f>ROUND(I595*H595,2)</f>
        <v>0</v>
      </c>
      <c r="BL595" s="19" t="s">
        <v>330</v>
      </c>
      <c r="BM595" s="193" t="s">
        <v>4222</v>
      </c>
    </row>
    <row r="596" spans="1:65" s="2" customFormat="1" ht="11.25">
      <c r="A596" s="36"/>
      <c r="B596" s="37"/>
      <c r="C596" s="38"/>
      <c r="D596" s="195" t="s">
        <v>332</v>
      </c>
      <c r="E596" s="38"/>
      <c r="F596" s="196" t="s">
        <v>2585</v>
      </c>
      <c r="G596" s="38"/>
      <c r="H596" s="38"/>
      <c r="I596" s="197"/>
      <c r="J596" s="38"/>
      <c r="K596" s="38"/>
      <c r="L596" s="41"/>
      <c r="M596" s="198"/>
      <c r="N596" s="199"/>
      <c r="O596" s="66"/>
      <c r="P596" s="66"/>
      <c r="Q596" s="66"/>
      <c r="R596" s="66"/>
      <c r="S596" s="66"/>
      <c r="T596" s="67"/>
      <c r="U596" s="36"/>
      <c r="V596" s="36"/>
      <c r="W596" s="36"/>
      <c r="X596" s="36"/>
      <c r="Y596" s="36"/>
      <c r="Z596" s="36"/>
      <c r="AA596" s="36"/>
      <c r="AB596" s="36"/>
      <c r="AC596" s="36"/>
      <c r="AD596" s="36"/>
      <c r="AE596" s="36"/>
      <c r="AT596" s="19" t="s">
        <v>332</v>
      </c>
      <c r="AU596" s="19" t="s">
        <v>87</v>
      </c>
    </row>
    <row r="597" spans="1:65" s="15" customFormat="1" ht="11.25">
      <c r="B597" s="223"/>
      <c r="C597" s="224"/>
      <c r="D597" s="195" t="s">
        <v>336</v>
      </c>
      <c r="E597" s="225" t="s">
        <v>19</v>
      </c>
      <c r="F597" s="226" t="s">
        <v>4223</v>
      </c>
      <c r="G597" s="224"/>
      <c r="H597" s="225" t="s">
        <v>19</v>
      </c>
      <c r="I597" s="227"/>
      <c r="J597" s="224"/>
      <c r="K597" s="224"/>
      <c r="L597" s="228"/>
      <c r="M597" s="229"/>
      <c r="N597" s="230"/>
      <c r="O597" s="230"/>
      <c r="P597" s="230"/>
      <c r="Q597" s="230"/>
      <c r="R597" s="230"/>
      <c r="S597" s="230"/>
      <c r="T597" s="231"/>
      <c r="AT597" s="232" t="s">
        <v>336</v>
      </c>
      <c r="AU597" s="232" t="s">
        <v>87</v>
      </c>
      <c r="AV597" s="15" t="s">
        <v>84</v>
      </c>
      <c r="AW597" s="15" t="s">
        <v>37</v>
      </c>
      <c r="AX597" s="15" t="s">
        <v>76</v>
      </c>
      <c r="AY597" s="232" t="s">
        <v>324</v>
      </c>
    </row>
    <row r="598" spans="1:65" s="13" customFormat="1" ht="11.25">
      <c r="B598" s="201"/>
      <c r="C598" s="202"/>
      <c r="D598" s="195" t="s">
        <v>336</v>
      </c>
      <c r="E598" s="203" t="s">
        <v>19</v>
      </c>
      <c r="F598" s="204" t="s">
        <v>4224</v>
      </c>
      <c r="G598" s="202"/>
      <c r="H598" s="205">
        <v>317</v>
      </c>
      <c r="I598" s="206"/>
      <c r="J598" s="202"/>
      <c r="K598" s="202"/>
      <c r="L598" s="207"/>
      <c r="M598" s="208"/>
      <c r="N598" s="209"/>
      <c r="O598" s="209"/>
      <c r="P598" s="209"/>
      <c r="Q598" s="209"/>
      <c r="R598" s="209"/>
      <c r="S598" s="209"/>
      <c r="T598" s="210"/>
      <c r="AT598" s="211" t="s">
        <v>336</v>
      </c>
      <c r="AU598" s="211" t="s">
        <v>87</v>
      </c>
      <c r="AV598" s="13" t="s">
        <v>87</v>
      </c>
      <c r="AW598" s="13" t="s">
        <v>37</v>
      </c>
      <c r="AX598" s="13" t="s">
        <v>76</v>
      </c>
      <c r="AY598" s="211" t="s">
        <v>324</v>
      </c>
    </row>
    <row r="599" spans="1:65" s="14" customFormat="1" ht="11.25">
      <c r="B599" s="212"/>
      <c r="C599" s="213"/>
      <c r="D599" s="195" t="s">
        <v>336</v>
      </c>
      <c r="E599" s="214" t="s">
        <v>2248</v>
      </c>
      <c r="F599" s="215" t="s">
        <v>349</v>
      </c>
      <c r="G599" s="213"/>
      <c r="H599" s="216">
        <v>317</v>
      </c>
      <c r="I599" s="217"/>
      <c r="J599" s="213"/>
      <c r="K599" s="213"/>
      <c r="L599" s="218"/>
      <c r="M599" s="219"/>
      <c r="N599" s="220"/>
      <c r="O599" s="220"/>
      <c r="P599" s="220"/>
      <c r="Q599" s="220"/>
      <c r="R599" s="220"/>
      <c r="S599" s="220"/>
      <c r="T599" s="221"/>
      <c r="AT599" s="222" t="s">
        <v>336</v>
      </c>
      <c r="AU599" s="222" t="s">
        <v>87</v>
      </c>
      <c r="AV599" s="14" t="s">
        <v>330</v>
      </c>
      <c r="AW599" s="14" t="s">
        <v>37</v>
      </c>
      <c r="AX599" s="14" t="s">
        <v>84</v>
      </c>
      <c r="AY599" s="222" t="s">
        <v>324</v>
      </c>
    </row>
    <row r="600" spans="1:65" s="2" customFormat="1" ht="14.45" customHeight="1">
      <c r="A600" s="36"/>
      <c r="B600" s="37"/>
      <c r="C600" s="182" t="s">
        <v>1016</v>
      </c>
      <c r="D600" s="182" t="s">
        <v>326</v>
      </c>
      <c r="E600" s="183" t="s">
        <v>2682</v>
      </c>
      <c r="F600" s="184" t="s">
        <v>2683</v>
      </c>
      <c r="G600" s="185" t="s">
        <v>135</v>
      </c>
      <c r="H600" s="186">
        <v>19.8</v>
      </c>
      <c r="I600" s="187"/>
      <c r="J600" s="188">
        <f>ROUND(I600*H600,2)</f>
        <v>0</v>
      </c>
      <c r="K600" s="184" t="s">
        <v>19</v>
      </c>
      <c r="L600" s="41"/>
      <c r="M600" s="189" t="s">
        <v>19</v>
      </c>
      <c r="N600" s="190" t="s">
        <v>47</v>
      </c>
      <c r="O600" s="66"/>
      <c r="P600" s="191">
        <f>O600*H600</f>
        <v>0</v>
      </c>
      <c r="Q600" s="191">
        <v>0</v>
      </c>
      <c r="R600" s="191">
        <f>Q600*H600</f>
        <v>0</v>
      </c>
      <c r="S600" s="191">
        <v>0</v>
      </c>
      <c r="T600" s="192">
        <f>S600*H600</f>
        <v>0</v>
      </c>
      <c r="U600" s="36"/>
      <c r="V600" s="36"/>
      <c r="W600" s="36"/>
      <c r="X600" s="36"/>
      <c r="Y600" s="36"/>
      <c r="Z600" s="36"/>
      <c r="AA600" s="36"/>
      <c r="AB600" s="36"/>
      <c r="AC600" s="36"/>
      <c r="AD600" s="36"/>
      <c r="AE600" s="36"/>
      <c r="AR600" s="193" t="s">
        <v>330</v>
      </c>
      <c r="AT600" s="193" t="s">
        <v>326</v>
      </c>
      <c r="AU600" s="193" t="s">
        <v>87</v>
      </c>
      <c r="AY600" s="19" t="s">
        <v>324</v>
      </c>
      <c r="BE600" s="194">
        <f>IF(N600="základní",J600,0)</f>
        <v>0</v>
      </c>
      <c r="BF600" s="194">
        <f>IF(N600="snížená",J600,0)</f>
        <v>0</v>
      </c>
      <c r="BG600" s="194">
        <f>IF(N600="zákl. přenesená",J600,0)</f>
        <v>0</v>
      </c>
      <c r="BH600" s="194">
        <f>IF(N600="sníž. přenesená",J600,0)</f>
        <v>0</v>
      </c>
      <c r="BI600" s="194">
        <f>IF(N600="nulová",J600,0)</f>
        <v>0</v>
      </c>
      <c r="BJ600" s="19" t="s">
        <v>84</v>
      </c>
      <c r="BK600" s="194">
        <f>ROUND(I600*H600,2)</f>
        <v>0</v>
      </c>
      <c r="BL600" s="19" t="s">
        <v>330</v>
      </c>
      <c r="BM600" s="193" t="s">
        <v>4225</v>
      </c>
    </row>
    <row r="601" spans="1:65" s="2" customFormat="1" ht="29.25">
      <c r="A601" s="36"/>
      <c r="B601" s="37"/>
      <c r="C601" s="38"/>
      <c r="D601" s="195" t="s">
        <v>332</v>
      </c>
      <c r="E601" s="38"/>
      <c r="F601" s="196" t="s">
        <v>4226</v>
      </c>
      <c r="G601" s="38"/>
      <c r="H601" s="38"/>
      <c r="I601" s="197"/>
      <c r="J601" s="38"/>
      <c r="K601" s="38"/>
      <c r="L601" s="41"/>
      <c r="M601" s="198"/>
      <c r="N601" s="199"/>
      <c r="O601" s="66"/>
      <c r="P601" s="66"/>
      <c r="Q601" s="66"/>
      <c r="R601" s="66"/>
      <c r="S601" s="66"/>
      <c r="T601" s="67"/>
      <c r="U601" s="36"/>
      <c r="V601" s="36"/>
      <c r="W601" s="36"/>
      <c r="X601" s="36"/>
      <c r="Y601" s="36"/>
      <c r="Z601" s="36"/>
      <c r="AA601" s="36"/>
      <c r="AB601" s="36"/>
      <c r="AC601" s="36"/>
      <c r="AD601" s="36"/>
      <c r="AE601" s="36"/>
      <c r="AT601" s="19" t="s">
        <v>332</v>
      </c>
      <c r="AU601" s="19" t="s">
        <v>87</v>
      </c>
    </row>
    <row r="602" spans="1:65" s="15" customFormat="1" ht="11.25">
      <c r="B602" s="223"/>
      <c r="C602" s="224"/>
      <c r="D602" s="195" t="s">
        <v>336</v>
      </c>
      <c r="E602" s="225" t="s">
        <v>19</v>
      </c>
      <c r="F602" s="226" t="s">
        <v>4223</v>
      </c>
      <c r="G602" s="224"/>
      <c r="H602" s="225" t="s">
        <v>19</v>
      </c>
      <c r="I602" s="227"/>
      <c r="J602" s="224"/>
      <c r="K602" s="224"/>
      <c r="L602" s="228"/>
      <c r="M602" s="229"/>
      <c r="N602" s="230"/>
      <c r="O602" s="230"/>
      <c r="P602" s="230"/>
      <c r="Q602" s="230"/>
      <c r="R602" s="230"/>
      <c r="S602" s="230"/>
      <c r="T602" s="231"/>
      <c r="AT602" s="232" t="s">
        <v>336</v>
      </c>
      <c r="AU602" s="232" t="s">
        <v>87</v>
      </c>
      <c r="AV602" s="15" t="s">
        <v>84</v>
      </c>
      <c r="AW602" s="15" t="s">
        <v>37</v>
      </c>
      <c r="AX602" s="15" t="s">
        <v>76</v>
      </c>
      <c r="AY602" s="232" t="s">
        <v>324</v>
      </c>
    </row>
    <row r="603" spans="1:65" s="13" customFormat="1" ht="11.25">
      <c r="B603" s="201"/>
      <c r="C603" s="202"/>
      <c r="D603" s="195" t="s">
        <v>336</v>
      </c>
      <c r="E603" s="203" t="s">
        <v>19</v>
      </c>
      <c r="F603" s="204" t="s">
        <v>4227</v>
      </c>
      <c r="G603" s="202"/>
      <c r="H603" s="205">
        <v>19.8</v>
      </c>
      <c r="I603" s="206"/>
      <c r="J603" s="202"/>
      <c r="K603" s="202"/>
      <c r="L603" s="207"/>
      <c r="M603" s="208"/>
      <c r="N603" s="209"/>
      <c r="O603" s="209"/>
      <c r="P603" s="209"/>
      <c r="Q603" s="209"/>
      <c r="R603" s="209"/>
      <c r="S603" s="209"/>
      <c r="T603" s="210"/>
      <c r="AT603" s="211" t="s">
        <v>336</v>
      </c>
      <c r="AU603" s="211" t="s">
        <v>87</v>
      </c>
      <c r="AV603" s="13" t="s">
        <v>87</v>
      </c>
      <c r="AW603" s="13" t="s">
        <v>37</v>
      </c>
      <c r="AX603" s="13" t="s">
        <v>76</v>
      </c>
      <c r="AY603" s="211" t="s">
        <v>324</v>
      </c>
    </row>
    <row r="604" spans="1:65" s="14" customFormat="1" ht="11.25">
      <c r="B604" s="212"/>
      <c r="C604" s="213"/>
      <c r="D604" s="195" t="s">
        <v>336</v>
      </c>
      <c r="E604" s="214" t="s">
        <v>2229</v>
      </c>
      <c r="F604" s="215" t="s">
        <v>349</v>
      </c>
      <c r="G604" s="213"/>
      <c r="H604" s="216">
        <v>19.8</v>
      </c>
      <c r="I604" s="217"/>
      <c r="J604" s="213"/>
      <c r="K604" s="213"/>
      <c r="L604" s="218"/>
      <c r="M604" s="219"/>
      <c r="N604" s="220"/>
      <c r="O604" s="220"/>
      <c r="P604" s="220"/>
      <c r="Q604" s="220"/>
      <c r="R604" s="220"/>
      <c r="S604" s="220"/>
      <c r="T604" s="221"/>
      <c r="AT604" s="222" t="s">
        <v>336</v>
      </c>
      <c r="AU604" s="222" t="s">
        <v>87</v>
      </c>
      <c r="AV604" s="14" t="s">
        <v>330</v>
      </c>
      <c r="AW604" s="14" t="s">
        <v>37</v>
      </c>
      <c r="AX604" s="14" t="s">
        <v>84</v>
      </c>
      <c r="AY604" s="222" t="s">
        <v>324</v>
      </c>
    </row>
    <row r="605" spans="1:65" s="2" customFormat="1" ht="14.45" customHeight="1">
      <c r="A605" s="36"/>
      <c r="B605" s="37"/>
      <c r="C605" s="182" t="s">
        <v>1022</v>
      </c>
      <c r="D605" s="182" t="s">
        <v>326</v>
      </c>
      <c r="E605" s="183" t="s">
        <v>2690</v>
      </c>
      <c r="F605" s="184" t="s">
        <v>2691</v>
      </c>
      <c r="G605" s="185" t="s">
        <v>135</v>
      </c>
      <c r="H605" s="186">
        <v>19.8</v>
      </c>
      <c r="I605" s="187"/>
      <c r="J605" s="188">
        <f>ROUND(I605*H605,2)</f>
        <v>0</v>
      </c>
      <c r="K605" s="184" t="s">
        <v>19</v>
      </c>
      <c r="L605" s="41"/>
      <c r="M605" s="189" t="s">
        <v>19</v>
      </c>
      <c r="N605" s="190" t="s">
        <v>47</v>
      </c>
      <c r="O605" s="66"/>
      <c r="P605" s="191">
        <f>O605*H605</f>
        <v>0</v>
      </c>
      <c r="Q605" s="191">
        <v>0</v>
      </c>
      <c r="R605" s="191">
        <f>Q605*H605</f>
        <v>0</v>
      </c>
      <c r="S605" s="191">
        <v>0</v>
      </c>
      <c r="T605" s="192">
        <f>S605*H605</f>
        <v>0</v>
      </c>
      <c r="U605" s="36"/>
      <c r="V605" s="36"/>
      <c r="W605" s="36"/>
      <c r="X605" s="36"/>
      <c r="Y605" s="36"/>
      <c r="Z605" s="36"/>
      <c r="AA605" s="36"/>
      <c r="AB605" s="36"/>
      <c r="AC605" s="36"/>
      <c r="AD605" s="36"/>
      <c r="AE605" s="36"/>
      <c r="AR605" s="193" t="s">
        <v>330</v>
      </c>
      <c r="AT605" s="193" t="s">
        <v>326</v>
      </c>
      <c r="AU605" s="193" t="s">
        <v>87</v>
      </c>
      <c r="AY605" s="19" t="s">
        <v>324</v>
      </c>
      <c r="BE605" s="194">
        <f>IF(N605="základní",J605,0)</f>
        <v>0</v>
      </c>
      <c r="BF605" s="194">
        <f>IF(N605="snížená",J605,0)</f>
        <v>0</v>
      </c>
      <c r="BG605" s="194">
        <f>IF(N605="zákl. přenesená",J605,0)</f>
        <v>0</v>
      </c>
      <c r="BH605" s="194">
        <f>IF(N605="sníž. přenesená",J605,0)</f>
        <v>0</v>
      </c>
      <c r="BI605" s="194">
        <f>IF(N605="nulová",J605,0)</f>
        <v>0</v>
      </c>
      <c r="BJ605" s="19" t="s">
        <v>84</v>
      </c>
      <c r="BK605" s="194">
        <f>ROUND(I605*H605,2)</f>
        <v>0</v>
      </c>
      <c r="BL605" s="19" t="s">
        <v>330</v>
      </c>
      <c r="BM605" s="193" t="s">
        <v>4228</v>
      </c>
    </row>
    <row r="606" spans="1:65" s="2" customFormat="1" ht="11.25">
      <c r="A606" s="36"/>
      <c r="B606" s="37"/>
      <c r="C606" s="38"/>
      <c r="D606" s="195" t="s">
        <v>332</v>
      </c>
      <c r="E606" s="38"/>
      <c r="F606" s="196" t="s">
        <v>2693</v>
      </c>
      <c r="G606" s="38"/>
      <c r="H606" s="38"/>
      <c r="I606" s="197"/>
      <c r="J606" s="38"/>
      <c r="K606" s="38"/>
      <c r="L606" s="41"/>
      <c r="M606" s="198"/>
      <c r="N606" s="199"/>
      <c r="O606" s="66"/>
      <c r="P606" s="66"/>
      <c r="Q606" s="66"/>
      <c r="R606" s="66"/>
      <c r="S606" s="66"/>
      <c r="T606" s="67"/>
      <c r="U606" s="36"/>
      <c r="V606" s="36"/>
      <c r="W606" s="36"/>
      <c r="X606" s="36"/>
      <c r="Y606" s="36"/>
      <c r="Z606" s="36"/>
      <c r="AA606" s="36"/>
      <c r="AB606" s="36"/>
      <c r="AC606" s="36"/>
      <c r="AD606" s="36"/>
      <c r="AE606" s="36"/>
      <c r="AT606" s="19" t="s">
        <v>332</v>
      </c>
      <c r="AU606" s="19" t="s">
        <v>87</v>
      </c>
    </row>
    <row r="607" spans="1:65" s="13" customFormat="1" ht="11.25">
      <c r="B607" s="201"/>
      <c r="C607" s="202"/>
      <c r="D607" s="195" t="s">
        <v>336</v>
      </c>
      <c r="E607" s="203" t="s">
        <v>19</v>
      </c>
      <c r="F607" s="204" t="s">
        <v>2229</v>
      </c>
      <c r="G607" s="202"/>
      <c r="H607" s="205">
        <v>19.8</v>
      </c>
      <c r="I607" s="206"/>
      <c r="J607" s="202"/>
      <c r="K607" s="202"/>
      <c r="L607" s="207"/>
      <c r="M607" s="208"/>
      <c r="N607" s="209"/>
      <c r="O607" s="209"/>
      <c r="P607" s="209"/>
      <c r="Q607" s="209"/>
      <c r="R607" s="209"/>
      <c r="S607" s="209"/>
      <c r="T607" s="210"/>
      <c r="AT607" s="211" t="s">
        <v>336</v>
      </c>
      <c r="AU607" s="211" t="s">
        <v>87</v>
      </c>
      <c r="AV607" s="13" t="s">
        <v>87</v>
      </c>
      <c r="AW607" s="13" t="s">
        <v>37</v>
      </c>
      <c r="AX607" s="13" t="s">
        <v>84</v>
      </c>
      <c r="AY607" s="211" t="s">
        <v>324</v>
      </c>
    </row>
    <row r="608" spans="1:65" s="2" customFormat="1" ht="14.45" customHeight="1">
      <c r="A608" s="36"/>
      <c r="B608" s="37"/>
      <c r="C608" s="182" t="s">
        <v>1027</v>
      </c>
      <c r="D608" s="182" t="s">
        <v>326</v>
      </c>
      <c r="E608" s="183" t="s">
        <v>2694</v>
      </c>
      <c r="F608" s="184" t="s">
        <v>2695</v>
      </c>
      <c r="G608" s="185" t="s">
        <v>135</v>
      </c>
      <c r="H608" s="186">
        <v>19.8</v>
      </c>
      <c r="I608" s="187"/>
      <c r="J608" s="188">
        <f>ROUND(I608*H608,2)</f>
        <v>0</v>
      </c>
      <c r="K608" s="184" t="s">
        <v>19</v>
      </c>
      <c r="L608" s="41"/>
      <c r="M608" s="189" t="s">
        <v>19</v>
      </c>
      <c r="N608" s="190" t="s">
        <v>47</v>
      </c>
      <c r="O608" s="66"/>
      <c r="P608" s="191">
        <f>O608*H608</f>
        <v>0</v>
      </c>
      <c r="Q608" s="191">
        <v>0</v>
      </c>
      <c r="R608" s="191">
        <f>Q608*H608</f>
        <v>0</v>
      </c>
      <c r="S608" s="191">
        <v>0</v>
      </c>
      <c r="T608" s="192">
        <f>S608*H608</f>
        <v>0</v>
      </c>
      <c r="U608" s="36"/>
      <c r="V608" s="36"/>
      <c r="W608" s="36"/>
      <c r="X608" s="36"/>
      <c r="Y608" s="36"/>
      <c r="Z608" s="36"/>
      <c r="AA608" s="36"/>
      <c r="AB608" s="36"/>
      <c r="AC608" s="36"/>
      <c r="AD608" s="36"/>
      <c r="AE608" s="36"/>
      <c r="AR608" s="193" t="s">
        <v>330</v>
      </c>
      <c r="AT608" s="193" t="s">
        <v>326</v>
      </c>
      <c r="AU608" s="193" t="s">
        <v>87</v>
      </c>
      <c r="AY608" s="19" t="s">
        <v>324</v>
      </c>
      <c r="BE608" s="194">
        <f>IF(N608="základní",J608,0)</f>
        <v>0</v>
      </c>
      <c r="BF608" s="194">
        <f>IF(N608="snížená",J608,0)</f>
        <v>0</v>
      </c>
      <c r="BG608" s="194">
        <f>IF(N608="zákl. přenesená",J608,0)</f>
        <v>0</v>
      </c>
      <c r="BH608" s="194">
        <f>IF(N608="sníž. přenesená",J608,0)</f>
        <v>0</v>
      </c>
      <c r="BI608" s="194">
        <f>IF(N608="nulová",J608,0)</f>
        <v>0</v>
      </c>
      <c r="BJ608" s="19" t="s">
        <v>84</v>
      </c>
      <c r="BK608" s="194">
        <f>ROUND(I608*H608,2)</f>
        <v>0</v>
      </c>
      <c r="BL608" s="19" t="s">
        <v>330</v>
      </c>
      <c r="BM608" s="193" t="s">
        <v>4229</v>
      </c>
    </row>
    <row r="609" spans="1:65" s="2" customFormat="1" ht="29.25">
      <c r="A609" s="36"/>
      <c r="B609" s="37"/>
      <c r="C609" s="38"/>
      <c r="D609" s="195" t="s">
        <v>332</v>
      </c>
      <c r="E609" s="38"/>
      <c r="F609" s="196" t="s">
        <v>4230</v>
      </c>
      <c r="G609" s="38"/>
      <c r="H609" s="38"/>
      <c r="I609" s="197"/>
      <c r="J609" s="38"/>
      <c r="K609" s="38"/>
      <c r="L609" s="41"/>
      <c r="M609" s="198"/>
      <c r="N609" s="199"/>
      <c r="O609" s="66"/>
      <c r="P609" s="66"/>
      <c r="Q609" s="66"/>
      <c r="R609" s="66"/>
      <c r="S609" s="66"/>
      <c r="T609" s="67"/>
      <c r="U609" s="36"/>
      <c r="V609" s="36"/>
      <c r="W609" s="36"/>
      <c r="X609" s="36"/>
      <c r="Y609" s="36"/>
      <c r="Z609" s="36"/>
      <c r="AA609" s="36"/>
      <c r="AB609" s="36"/>
      <c r="AC609" s="36"/>
      <c r="AD609" s="36"/>
      <c r="AE609" s="36"/>
      <c r="AT609" s="19" t="s">
        <v>332</v>
      </c>
      <c r="AU609" s="19" t="s">
        <v>87</v>
      </c>
    </row>
    <row r="610" spans="1:65" s="13" customFormat="1" ht="11.25">
      <c r="B610" s="201"/>
      <c r="C610" s="202"/>
      <c r="D610" s="195" t="s">
        <v>336</v>
      </c>
      <c r="E610" s="203" t="s">
        <v>19</v>
      </c>
      <c r="F610" s="204" t="s">
        <v>2229</v>
      </c>
      <c r="G610" s="202"/>
      <c r="H610" s="205">
        <v>19.8</v>
      </c>
      <c r="I610" s="206"/>
      <c r="J610" s="202"/>
      <c r="K610" s="202"/>
      <c r="L610" s="207"/>
      <c r="M610" s="208"/>
      <c r="N610" s="209"/>
      <c r="O610" s="209"/>
      <c r="P610" s="209"/>
      <c r="Q610" s="209"/>
      <c r="R610" s="209"/>
      <c r="S610" s="209"/>
      <c r="T610" s="210"/>
      <c r="AT610" s="211" t="s">
        <v>336</v>
      </c>
      <c r="AU610" s="211" t="s">
        <v>87</v>
      </c>
      <c r="AV610" s="13" t="s">
        <v>87</v>
      </c>
      <c r="AW610" s="13" t="s">
        <v>37</v>
      </c>
      <c r="AX610" s="13" t="s">
        <v>84</v>
      </c>
      <c r="AY610" s="211" t="s">
        <v>324</v>
      </c>
    </row>
    <row r="611" spans="1:65" s="12" customFormat="1" ht="22.9" customHeight="1">
      <c r="B611" s="166"/>
      <c r="C611" s="167"/>
      <c r="D611" s="168" t="s">
        <v>75</v>
      </c>
      <c r="E611" s="180" t="s">
        <v>343</v>
      </c>
      <c r="F611" s="180" t="s">
        <v>938</v>
      </c>
      <c r="G611" s="167"/>
      <c r="H611" s="167"/>
      <c r="I611" s="170"/>
      <c r="J611" s="181">
        <f>BK611</f>
        <v>0</v>
      </c>
      <c r="K611" s="167"/>
      <c r="L611" s="172"/>
      <c r="M611" s="173"/>
      <c r="N611" s="174"/>
      <c r="O611" s="174"/>
      <c r="P611" s="175">
        <f>SUM(P612:P1223)</f>
        <v>0</v>
      </c>
      <c r="Q611" s="174"/>
      <c r="R611" s="175">
        <f>SUM(R612:R1223)</f>
        <v>442.18110193000001</v>
      </c>
      <c r="S611" s="174"/>
      <c r="T611" s="176">
        <f>SUM(T612:T1223)</f>
        <v>0</v>
      </c>
      <c r="AR611" s="177" t="s">
        <v>84</v>
      </c>
      <c r="AT611" s="178" t="s">
        <v>75</v>
      </c>
      <c r="AU611" s="178" t="s">
        <v>84</v>
      </c>
      <c r="AY611" s="177" t="s">
        <v>324</v>
      </c>
      <c r="BK611" s="179">
        <f>SUM(BK612:BK1223)</f>
        <v>0</v>
      </c>
    </row>
    <row r="612" spans="1:65" s="2" customFormat="1" ht="14.45" customHeight="1">
      <c r="A612" s="36"/>
      <c r="B612" s="37"/>
      <c r="C612" s="182" t="s">
        <v>1032</v>
      </c>
      <c r="D612" s="182" t="s">
        <v>326</v>
      </c>
      <c r="E612" s="183" t="s">
        <v>948</v>
      </c>
      <c r="F612" s="184" t="s">
        <v>949</v>
      </c>
      <c r="G612" s="185" t="s">
        <v>152</v>
      </c>
      <c r="H612" s="186">
        <v>1.32</v>
      </c>
      <c r="I612" s="187"/>
      <c r="J612" s="188">
        <f>ROUND(I612*H612,2)</f>
        <v>0</v>
      </c>
      <c r="K612" s="184" t="s">
        <v>329</v>
      </c>
      <c r="L612" s="41"/>
      <c r="M612" s="189" t="s">
        <v>19</v>
      </c>
      <c r="N612" s="190" t="s">
        <v>47</v>
      </c>
      <c r="O612" s="66"/>
      <c r="P612" s="191">
        <f>O612*H612</f>
        <v>0</v>
      </c>
      <c r="Q612" s="191">
        <v>3.11388</v>
      </c>
      <c r="R612" s="191">
        <f>Q612*H612</f>
        <v>4.1103215999999998</v>
      </c>
      <c r="S612" s="191">
        <v>0</v>
      </c>
      <c r="T612" s="192">
        <f>S612*H612</f>
        <v>0</v>
      </c>
      <c r="U612" s="36"/>
      <c r="V612" s="36"/>
      <c r="W612" s="36"/>
      <c r="X612" s="36"/>
      <c r="Y612" s="36"/>
      <c r="Z612" s="36"/>
      <c r="AA612" s="36"/>
      <c r="AB612" s="36"/>
      <c r="AC612" s="36"/>
      <c r="AD612" s="36"/>
      <c r="AE612" s="36"/>
      <c r="AR612" s="193" t="s">
        <v>330</v>
      </c>
      <c r="AT612" s="193" t="s">
        <v>326</v>
      </c>
      <c r="AU612" s="193" t="s">
        <v>87</v>
      </c>
      <c r="AY612" s="19" t="s">
        <v>324</v>
      </c>
      <c r="BE612" s="194">
        <f>IF(N612="základní",J612,0)</f>
        <v>0</v>
      </c>
      <c r="BF612" s="194">
        <f>IF(N612="snížená",J612,0)</f>
        <v>0</v>
      </c>
      <c r="BG612" s="194">
        <f>IF(N612="zákl. přenesená",J612,0)</f>
        <v>0</v>
      </c>
      <c r="BH612" s="194">
        <f>IF(N612="sníž. přenesená",J612,0)</f>
        <v>0</v>
      </c>
      <c r="BI612" s="194">
        <f>IF(N612="nulová",J612,0)</f>
        <v>0</v>
      </c>
      <c r="BJ612" s="19" t="s">
        <v>84</v>
      </c>
      <c r="BK612" s="194">
        <f>ROUND(I612*H612,2)</f>
        <v>0</v>
      </c>
      <c r="BL612" s="19" t="s">
        <v>330</v>
      </c>
      <c r="BM612" s="193" t="s">
        <v>4231</v>
      </c>
    </row>
    <row r="613" spans="1:65" s="2" customFormat="1" ht="29.25">
      <c r="A613" s="36"/>
      <c r="B613" s="37"/>
      <c r="C613" s="38"/>
      <c r="D613" s="195" t="s">
        <v>332</v>
      </c>
      <c r="E613" s="38"/>
      <c r="F613" s="196" t="s">
        <v>951</v>
      </c>
      <c r="G613" s="38"/>
      <c r="H613" s="38"/>
      <c r="I613" s="197"/>
      <c r="J613" s="38"/>
      <c r="K613" s="38"/>
      <c r="L613" s="41"/>
      <c r="M613" s="198"/>
      <c r="N613" s="199"/>
      <c r="O613" s="66"/>
      <c r="P613" s="66"/>
      <c r="Q613" s="66"/>
      <c r="R613" s="66"/>
      <c r="S613" s="66"/>
      <c r="T613" s="67"/>
      <c r="U613" s="36"/>
      <c r="V613" s="36"/>
      <c r="W613" s="36"/>
      <c r="X613" s="36"/>
      <c r="Y613" s="36"/>
      <c r="Z613" s="36"/>
      <c r="AA613" s="36"/>
      <c r="AB613" s="36"/>
      <c r="AC613" s="36"/>
      <c r="AD613" s="36"/>
      <c r="AE613" s="36"/>
      <c r="AT613" s="19" t="s">
        <v>332</v>
      </c>
      <c r="AU613" s="19" t="s">
        <v>87</v>
      </c>
    </row>
    <row r="614" spans="1:65" s="2" customFormat="1" ht="48.75">
      <c r="A614" s="36"/>
      <c r="B614" s="37"/>
      <c r="C614" s="38"/>
      <c r="D614" s="195" t="s">
        <v>334</v>
      </c>
      <c r="E614" s="38"/>
      <c r="F614" s="200" t="s">
        <v>944</v>
      </c>
      <c r="G614" s="38"/>
      <c r="H614" s="38"/>
      <c r="I614" s="197"/>
      <c r="J614" s="38"/>
      <c r="K614" s="38"/>
      <c r="L614" s="41"/>
      <c r="M614" s="198"/>
      <c r="N614" s="199"/>
      <c r="O614" s="66"/>
      <c r="P614" s="66"/>
      <c r="Q614" s="66"/>
      <c r="R614" s="66"/>
      <c r="S614" s="66"/>
      <c r="T614" s="67"/>
      <c r="U614" s="36"/>
      <c r="V614" s="36"/>
      <c r="W614" s="36"/>
      <c r="X614" s="36"/>
      <c r="Y614" s="36"/>
      <c r="Z614" s="36"/>
      <c r="AA614" s="36"/>
      <c r="AB614" s="36"/>
      <c r="AC614" s="36"/>
      <c r="AD614" s="36"/>
      <c r="AE614" s="36"/>
      <c r="AT614" s="19" t="s">
        <v>334</v>
      </c>
      <c r="AU614" s="19" t="s">
        <v>87</v>
      </c>
    </row>
    <row r="615" spans="1:65" s="15" customFormat="1" ht="11.25">
      <c r="B615" s="223"/>
      <c r="C615" s="224"/>
      <c r="D615" s="195" t="s">
        <v>336</v>
      </c>
      <c r="E615" s="225" t="s">
        <v>19</v>
      </c>
      <c r="F615" s="226" t="s">
        <v>4232</v>
      </c>
      <c r="G615" s="224"/>
      <c r="H615" s="225" t="s">
        <v>19</v>
      </c>
      <c r="I615" s="227"/>
      <c r="J615" s="224"/>
      <c r="K615" s="224"/>
      <c r="L615" s="228"/>
      <c r="M615" s="229"/>
      <c r="N615" s="230"/>
      <c r="O615" s="230"/>
      <c r="P615" s="230"/>
      <c r="Q615" s="230"/>
      <c r="R615" s="230"/>
      <c r="S615" s="230"/>
      <c r="T615" s="231"/>
      <c r="AT615" s="232" t="s">
        <v>336</v>
      </c>
      <c r="AU615" s="232" t="s">
        <v>87</v>
      </c>
      <c r="AV615" s="15" t="s">
        <v>84</v>
      </c>
      <c r="AW615" s="15" t="s">
        <v>37</v>
      </c>
      <c r="AX615" s="15" t="s">
        <v>76</v>
      </c>
      <c r="AY615" s="232" t="s">
        <v>324</v>
      </c>
    </row>
    <row r="616" spans="1:65" s="13" customFormat="1" ht="11.25">
      <c r="B616" s="201"/>
      <c r="C616" s="202"/>
      <c r="D616" s="195" t="s">
        <v>336</v>
      </c>
      <c r="E616" s="203" t="s">
        <v>19</v>
      </c>
      <c r="F616" s="204" t="s">
        <v>4233</v>
      </c>
      <c r="G616" s="202"/>
      <c r="H616" s="205">
        <v>1.32</v>
      </c>
      <c r="I616" s="206"/>
      <c r="J616" s="202"/>
      <c r="K616" s="202"/>
      <c r="L616" s="207"/>
      <c r="M616" s="208"/>
      <c r="N616" s="209"/>
      <c r="O616" s="209"/>
      <c r="P616" s="209"/>
      <c r="Q616" s="209"/>
      <c r="R616" s="209"/>
      <c r="S616" s="209"/>
      <c r="T616" s="210"/>
      <c r="AT616" s="211" t="s">
        <v>336</v>
      </c>
      <c r="AU616" s="211" t="s">
        <v>87</v>
      </c>
      <c r="AV616" s="13" t="s">
        <v>87</v>
      </c>
      <c r="AW616" s="13" t="s">
        <v>37</v>
      </c>
      <c r="AX616" s="13" t="s">
        <v>84</v>
      </c>
      <c r="AY616" s="211" t="s">
        <v>324</v>
      </c>
    </row>
    <row r="617" spans="1:65" s="2" customFormat="1" ht="14.45" customHeight="1">
      <c r="A617" s="36"/>
      <c r="B617" s="37"/>
      <c r="C617" s="182" t="s">
        <v>1040</v>
      </c>
      <c r="D617" s="182" t="s">
        <v>326</v>
      </c>
      <c r="E617" s="183" t="s">
        <v>4234</v>
      </c>
      <c r="F617" s="184" t="s">
        <v>974</v>
      </c>
      <c r="G617" s="185" t="s">
        <v>152</v>
      </c>
      <c r="H617" s="186">
        <v>50.268999999999998</v>
      </c>
      <c r="I617" s="187"/>
      <c r="J617" s="188">
        <f>ROUND(I617*H617,2)</f>
        <v>0</v>
      </c>
      <c r="K617" s="184" t="s">
        <v>329</v>
      </c>
      <c r="L617" s="41"/>
      <c r="M617" s="189" t="s">
        <v>19</v>
      </c>
      <c r="N617" s="190" t="s">
        <v>47</v>
      </c>
      <c r="O617" s="66"/>
      <c r="P617" s="191">
        <f>O617*H617</f>
        <v>0</v>
      </c>
      <c r="Q617" s="191">
        <v>0.36037999999999998</v>
      </c>
      <c r="R617" s="191">
        <f>Q617*H617</f>
        <v>18.115942219999997</v>
      </c>
      <c r="S617" s="191">
        <v>0</v>
      </c>
      <c r="T617" s="192">
        <f>S617*H617</f>
        <v>0</v>
      </c>
      <c r="U617" s="36"/>
      <c r="V617" s="36"/>
      <c r="W617" s="36"/>
      <c r="X617" s="36"/>
      <c r="Y617" s="36"/>
      <c r="Z617" s="36"/>
      <c r="AA617" s="36"/>
      <c r="AB617" s="36"/>
      <c r="AC617" s="36"/>
      <c r="AD617" s="36"/>
      <c r="AE617" s="36"/>
      <c r="AR617" s="193" t="s">
        <v>330</v>
      </c>
      <c r="AT617" s="193" t="s">
        <v>326</v>
      </c>
      <c r="AU617" s="193" t="s">
        <v>87</v>
      </c>
      <c r="AY617" s="19" t="s">
        <v>324</v>
      </c>
      <c r="BE617" s="194">
        <f>IF(N617="základní",J617,0)</f>
        <v>0</v>
      </c>
      <c r="BF617" s="194">
        <f>IF(N617="snížená",J617,0)</f>
        <v>0</v>
      </c>
      <c r="BG617" s="194">
        <f>IF(N617="zákl. přenesená",J617,0)</f>
        <v>0</v>
      </c>
      <c r="BH617" s="194">
        <f>IF(N617="sníž. přenesená",J617,0)</f>
        <v>0</v>
      </c>
      <c r="BI617" s="194">
        <f>IF(N617="nulová",J617,0)</f>
        <v>0</v>
      </c>
      <c r="BJ617" s="19" t="s">
        <v>84</v>
      </c>
      <c r="BK617" s="194">
        <f>ROUND(I617*H617,2)</f>
        <v>0</v>
      </c>
      <c r="BL617" s="19" t="s">
        <v>330</v>
      </c>
      <c r="BM617" s="193" t="s">
        <v>4235</v>
      </c>
    </row>
    <row r="618" spans="1:65" s="2" customFormat="1" ht="29.25">
      <c r="A618" s="36"/>
      <c r="B618" s="37"/>
      <c r="C618" s="38"/>
      <c r="D618" s="195" t="s">
        <v>332</v>
      </c>
      <c r="E618" s="38"/>
      <c r="F618" s="196" t="s">
        <v>4236</v>
      </c>
      <c r="G618" s="38"/>
      <c r="H618" s="38"/>
      <c r="I618" s="197"/>
      <c r="J618" s="38"/>
      <c r="K618" s="38"/>
      <c r="L618" s="41"/>
      <c r="M618" s="198"/>
      <c r="N618" s="199"/>
      <c r="O618" s="66"/>
      <c r="P618" s="66"/>
      <c r="Q618" s="66"/>
      <c r="R618" s="66"/>
      <c r="S618" s="66"/>
      <c r="T618" s="67"/>
      <c r="U618" s="36"/>
      <c r="V618" s="36"/>
      <c r="W618" s="36"/>
      <c r="X618" s="36"/>
      <c r="Y618" s="36"/>
      <c r="Z618" s="36"/>
      <c r="AA618" s="36"/>
      <c r="AB618" s="36"/>
      <c r="AC618" s="36"/>
      <c r="AD618" s="36"/>
      <c r="AE618" s="36"/>
      <c r="AT618" s="19" t="s">
        <v>332</v>
      </c>
      <c r="AU618" s="19" t="s">
        <v>87</v>
      </c>
    </row>
    <row r="619" spans="1:65" s="2" customFormat="1" ht="126.75">
      <c r="A619" s="36"/>
      <c r="B619" s="37"/>
      <c r="C619" s="38"/>
      <c r="D619" s="195" t="s">
        <v>334</v>
      </c>
      <c r="E619" s="38"/>
      <c r="F619" s="200" t="s">
        <v>977</v>
      </c>
      <c r="G619" s="38"/>
      <c r="H619" s="38"/>
      <c r="I619" s="197"/>
      <c r="J619" s="38"/>
      <c r="K619" s="38"/>
      <c r="L619" s="41"/>
      <c r="M619" s="198"/>
      <c r="N619" s="199"/>
      <c r="O619" s="66"/>
      <c r="P619" s="66"/>
      <c r="Q619" s="66"/>
      <c r="R619" s="66"/>
      <c r="S619" s="66"/>
      <c r="T619" s="67"/>
      <c r="U619" s="36"/>
      <c r="V619" s="36"/>
      <c r="W619" s="36"/>
      <c r="X619" s="36"/>
      <c r="Y619" s="36"/>
      <c r="Z619" s="36"/>
      <c r="AA619" s="36"/>
      <c r="AB619" s="36"/>
      <c r="AC619" s="36"/>
      <c r="AD619" s="36"/>
      <c r="AE619" s="36"/>
      <c r="AT619" s="19" t="s">
        <v>334</v>
      </c>
      <c r="AU619" s="19" t="s">
        <v>87</v>
      </c>
    </row>
    <row r="620" spans="1:65" s="2" customFormat="1" ht="29.25">
      <c r="A620" s="36"/>
      <c r="B620" s="37"/>
      <c r="C620" s="38"/>
      <c r="D620" s="195" t="s">
        <v>727</v>
      </c>
      <c r="E620" s="38"/>
      <c r="F620" s="200" t="s">
        <v>4237</v>
      </c>
      <c r="G620" s="38"/>
      <c r="H620" s="38"/>
      <c r="I620" s="197"/>
      <c r="J620" s="38"/>
      <c r="K620" s="38"/>
      <c r="L620" s="41"/>
      <c r="M620" s="198"/>
      <c r="N620" s="199"/>
      <c r="O620" s="66"/>
      <c r="P620" s="66"/>
      <c r="Q620" s="66"/>
      <c r="R620" s="66"/>
      <c r="S620" s="66"/>
      <c r="T620" s="67"/>
      <c r="U620" s="36"/>
      <c r="V620" s="36"/>
      <c r="W620" s="36"/>
      <c r="X620" s="36"/>
      <c r="Y620" s="36"/>
      <c r="Z620" s="36"/>
      <c r="AA620" s="36"/>
      <c r="AB620" s="36"/>
      <c r="AC620" s="36"/>
      <c r="AD620" s="36"/>
      <c r="AE620" s="36"/>
      <c r="AT620" s="19" t="s">
        <v>727</v>
      </c>
      <c r="AU620" s="19" t="s">
        <v>87</v>
      </c>
    </row>
    <row r="621" spans="1:65" s="15" customFormat="1" ht="11.25">
      <c r="B621" s="223"/>
      <c r="C621" s="224"/>
      <c r="D621" s="195" t="s">
        <v>336</v>
      </c>
      <c r="E621" s="225" t="s">
        <v>19</v>
      </c>
      <c r="F621" s="226" t="s">
        <v>4238</v>
      </c>
      <c r="G621" s="224"/>
      <c r="H621" s="225" t="s">
        <v>19</v>
      </c>
      <c r="I621" s="227"/>
      <c r="J621" s="224"/>
      <c r="K621" s="224"/>
      <c r="L621" s="228"/>
      <c r="M621" s="229"/>
      <c r="N621" s="230"/>
      <c r="O621" s="230"/>
      <c r="P621" s="230"/>
      <c r="Q621" s="230"/>
      <c r="R621" s="230"/>
      <c r="S621" s="230"/>
      <c r="T621" s="231"/>
      <c r="AT621" s="232" t="s">
        <v>336</v>
      </c>
      <c r="AU621" s="232" t="s">
        <v>87</v>
      </c>
      <c r="AV621" s="15" t="s">
        <v>84</v>
      </c>
      <c r="AW621" s="15" t="s">
        <v>37</v>
      </c>
      <c r="AX621" s="15" t="s">
        <v>76</v>
      </c>
      <c r="AY621" s="232" t="s">
        <v>324</v>
      </c>
    </row>
    <row r="622" spans="1:65" s="13" customFormat="1" ht="11.25">
      <c r="B622" s="201"/>
      <c r="C622" s="202"/>
      <c r="D622" s="195" t="s">
        <v>336</v>
      </c>
      <c r="E622" s="203" t="s">
        <v>19</v>
      </c>
      <c r="F622" s="204" t="s">
        <v>4239</v>
      </c>
      <c r="G622" s="202"/>
      <c r="H622" s="205">
        <v>21.93</v>
      </c>
      <c r="I622" s="206"/>
      <c r="J622" s="202"/>
      <c r="K622" s="202"/>
      <c r="L622" s="207"/>
      <c r="M622" s="208"/>
      <c r="N622" s="209"/>
      <c r="O622" s="209"/>
      <c r="P622" s="209"/>
      <c r="Q622" s="209"/>
      <c r="R622" s="209"/>
      <c r="S622" s="209"/>
      <c r="T622" s="210"/>
      <c r="AT622" s="211" t="s">
        <v>336</v>
      </c>
      <c r="AU622" s="211" t="s">
        <v>87</v>
      </c>
      <c r="AV622" s="13" t="s">
        <v>87</v>
      </c>
      <c r="AW622" s="13" t="s">
        <v>37</v>
      </c>
      <c r="AX622" s="13" t="s">
        <v>76</v>
      </c>
      <c r="AY622" s="211" t="s">
        <v>324</v>
      </c>
    </row>
    <row r="623" spans="1:65" s="15" customFormat="1" ht="11.25">
      <c r="B623" s="223"/>
      <c r="C623" s="224"/>
      <c r="D623" s="195" t="s">
        <v>336</v>
      </c>
      <c r="E623" s="225" t="s">
        <v>19</v>
      </c>
      <c r="F623" s="226" t="s">
        <v>4240</v>
      </c>
      <c r="G623" s="224"/>
      <c r="H623" s="225" t="s">
        <v>19</v>
      </c>
      <c r="I623" s="227"/>
      <c r="J623" s="224"/>
      <c r="K623" s="224"/>
      <c r="L623" s="228"/>
      <c r="M623" s="229"/>
      <c r="N623" s="230"/>
      <c r="O623" s="230"/>
      <c r="P623" s="230"/>
      <c r="Q623" s="230"/>
      <c r="R623" s="230"/>
      <c r="S623" s="230"/>
      <c r="T623" s="231"/>
      <c r="AT623" s="232" t="s">
        <v>336</v>
      </c>
      <c r="AU623" s="232" t="s">
        <v>87</v>
      </c>
      <c r="AV623" s="15" t="s">
        <v>84</v>
      </c>
      <c r="AW623" s="15" t="s">
        <v>37</v>
      </c>
      <c r="AX623" s="15" t="s">
        <v>76</v>
      </c>
      <c r="AY623" s="232" t="s">
        <v>324</v>
      </c>
    </row>
    <row r="624" spans="1:65" s="13" customFormat="1" ht="11.25">
      <c r="B624" s="201"/>
      <c r="C624" s="202"/>
      <c r="D624" s="195" t="s">
        <v>336</v>
      </c>
      <c r="E624" s="203" t="s">
        <v>19</v>
      </c>
      <c r="F624" s="204" t="s">
        <v>4241</v>
      </c>
      <c r="G624" s="202"/>
      <c r="H624" s="205">
        <v>24.506</v>
      </c>
      <c r="I624" s="206"/>
      <c r="J624" s="202"/>
      <c r="K624" s="202"/>
      <c r="L624" s="207"/>
      <c r="M624" s="208"/>
      <c r="N624" s="209"/>
      <c r="O624" s="209"/>
      <c r="P624" s="209"/>
      <c r="Q624" s="209"/>
      <c r="R624" s="209"/>
      <c r="S624" s="209"/>
      <c r="T624" s="210"/>
      <c r="AT624" s="211" t="s">
        <v>336</v>
      </c>
      <c r="AU624" s="211" t="s">
        <v>87</v>
      </c>
      <c r="AV624" s="13" t="s">
        <v>87</v>
      </c>
      <c r="AW624" s="13" t="s">
        <v>37</v>
      </c>
      <c r="AX624" s="13" t="s">
        <v>76</v>
      </c>
      <c r="AY624" s="211" t="s">
        <v>324</v>
      </c>
    </row>
    <row r="625" spans="1:65" s="15" customFormat="1" ht="11.25">
      <c r="B625" s="223"/>
      <c r="C625" s="224"/>
      <c r="D625" s="195" t="s">
        <v>336</v>
      </c>
      <c r="E625" s="225" t="s">
        <v>19</v>
      </c>
      <c r="F625" s="226" t="s">
        <v>4242</v>
      </c>
      <c r="G625" s="224"/>
      <c r="H625" s="225" t="s">
        <v>19</v>
      </c>
      <c r="I625" s="227"/>
      <c r="J625" s="224"/>
      <c r="K625" s="224"/>
      <c r="L625" s="228"/>
      <c r="M625" s="229"/>
      <c r="N625" s="230"/>
      <c r="O625" s="230"/>
      <c r="P625" s="230"/>
      <c r="Q625" s="230"/>
      <c r="R625" s="230"/>
      <c r="S625" s="230"/>
      <c r="T625" s="231"/>
      <c r="AT625" s="232" t="s">
        <v>336</v>
      </c>
      <c r="AU625" s="232" t="s">
        <v>87</v>
      </c>
      <c r="AV625" s="15" t="s">
        <v>84</v>
      </c>
      <c r="AW625" s="15" t="s">
        <v>37</v>
      </c>
      <c r="AX625" s="15" t="s">
        <v>76</v>
      </c>
      <c r="AY625" s="232" t="s">
        <v>324</v>
      </c>
    </row>
    <row r="626" spans="1:65" s="13" customFormat="1" ht="11.25">
      <c r="B626" s="201"/>
      <c r="C626" s="202"/>
      <c r="D626" s="195" t="s">
        <v>336</v>
      </c>
      <c r="E626" s="203" t="s">
        <v>19</v>
      </c>
      <c r="F626" s="204" t="s">
        <v>4243</v>
      </c>
      <c r="G626" s="202"/>
      <c r="H626" s="205">
        <v>2.5350000000000001</v>
      </c>
      <c r="I626" s="206"/>
      <c r="J626" s="202"/>
      <c r="K626" s="202"/>
      <c r="L626" s="207"/>
      <c r="M626" s="208"/>
      <c r="N626" s="209"/>
      <c r="O626" s="209"/>
      <c r="P626" s="209"/>
      <c r="Q626" s="209"/>
      <c r="R626" s="209"/>
      <c r="S626" s="209"/>
      <c r="T626" s="210"/>
      <c r="AT626" s="211" t="s">
        <v>336</v>
      </c>
      <c r="AU626" s="211" t="s">
        <v>87</v>
      </c>
      <c r="AV626" s="13" t="s">
        <v>87</v>
      </c>
      <c r="AW626" s="13" t="s">
        <v>37</v>
      </c>
      <c r="AX626" s="13" t="s">
        <v>76</v>
      </c>
      <c r="AY626" s="211" t="s">
        <v>324</v>
      </c>
    </row>
    <row r="627" spans="1:65" s="13" customFormat="1" ht="11.25">
      <c r="B627" s="201"/>
      <c r="C627" s="202"/>
      <c r="D627" s="195" t="s">
        <v>336</v>
      </c>
      <c r="E627" s="203" t="s">
        <v>19</v>
      </c>
      <c r="F627" s="204" t="s">
        <v>4244</v>
      </c>
      <c r="G627" s="202"/>
      <c r="H627" s="205">
        <v>0.54800000000000004</v>
      </c>
      <c r="I627" s="206"/>
      <c r="J627" s="202"/>
      <c r="K627" s="202"/>
      <c r="L627" s="207"/>
      <c r="M627" s="208"/>
      <c r="N627" s="209"/>
      <c r="O627" s="209"/>
      <c r="P627" s="209"/>
      <c r="Q627" s="209"/>
      <c r="R627" s="209"/>
      <c r="S627" s="209"/>
      <c r="T627" s="210"/>
      <c r="AT627" s="211" t="s">
        <v>336</v>
      </c>
      <c r="AU627" s="211" t="s">
        <v>87</v>
      </c>
      <c r="AV627" s="13" t="s">
        <v>87</v>
      </c>
      <c r="AW627" s="13" t="s">
        <v>37</v>
      </c>
      <c r="AX627" s="13" t="s">
        <v>76</v>
      </c>
      <c r="AY627" s="211" t="s">
        <v>324</v>
      </c>
    </row>
    <row r="628" spans="1:65" s="15" customFormat="1" ht="11.25">
      <c r="B628" s="223"/>
      <c r="C628" s="224"/>
      <c r="D628" s="195" t="s">
        <v>336</v>
      </c>
      <c r="E628" s="225" t="s">
        <v>19</v>
      </c>
      <c r="F628" s="226" t="s">
        <v>4245</v>
      </c>
      <c r="G628" s="224"/>
      <c r="H628" s="225" t="s">
        <v>19</v>
      </c>
      <c r="I628" s="227"/>
      <c r="J628" s="224"/>
      <c r="K628" s="224"/>
      <c r="L628" s="228"/>
      <c r="M628" s="229"/>
      <c r="N628" s="230"/>
      <c r="O628" s="230"/>
      <c r="P628" s="230"/>
      <c r="Q628" s="230"/>
      <c r="R628" s="230"/>
      <c r="S628" s="230"/>
      <c r="T628" s="231"/>
      <c r="AT628" s="232" t="s">
        <v>336</v>
      </c>
      <c r="AU628" s="232" t="s">
        <v>87</v>
      </c>
      <c r="AV628" s="15" t="s">
        <v>84</v>
      </c>
      <c r="AW628" s="15" t="s">
        <v>37</v>
      </c>
      <c r="AX628" s="15" t="s">
        <v>76</v>
      </c>
      <c r="AY628" s="232" t="s">
        <v>324</v>
      </c>
    </row>
    <row r="629" spans="1:65" s="13" customFormat="1" ht="11.25">
      <c r="B629" s="201"/>
      <c r="C629" s="202"/>
      <c r="D629" s="195" t="s">
        <v>336</v>
      </c>
      <c r="E629" s="203" t="s">
        <v>19</v>
      </c>
      <c r="F629" s="204" t="s">
        <v>4246</v>
      </c>
      <c r="G629" s="202"/>
      <c r="H629" s="205">
        <v>0.75</v>
      </c>
      <c r="I629" s="206"/>
      <c r="J629" s="202"/>
      <c r="K629" s="202"/>
      <c r="L629" s="207"/>
      <c r="M629" s="208"/>
      <c r="N629" s="209"/>
      <c r="O629" s="209"/>
      <c r="P629" s="209"/>
      <c r="Q629" s="209"/>
      <c r="R629" s="209"/>
      <c r="S629" s="209"/>
      <c r="T629" s="210"/>
      <c r="AT629" s="211" t="s">
        <v>336</v>
      </c>
      <c r="AU629" s="211" t="s">
        <v>87</v>
      </c>
      <c r="AV629" s="13" t="s">
        <v>87</v>
      </c>
      <c r="AW629" s="13" t="s">
        <v>37</v>
      </c>
      <c r="AX629" s="13" t="s">
        <v>76</v>
      </c>
      <c r="AY629" s="211" t="s">
        <v>324</v>
      </c>
    </row>
    <row r="630" spans="1:65" s="14" customFormat="1" ht="11.25">
      <c r="B630" s="212"/>
      <c r="C630" s="213"/>
      <c r="D630" s="195" t="s">
        <v>336</v>
      </c>
      <c r="E630" s="214" t="s">
        <v>19</v>
      </c>
      <c r="F630" s="215" t="s">
        <v>349</v>
      </c>
      <c r="G630" s="213"/>
      <c r="H630" s="216">
        <v>50.268999999999998</v>
      </c>
      <c r="I630" s="217"/>
      <c r="J630" s="213"/>
      <c r="K630" s="213"/>
      <c r="L630" s="218"/>
      <c r="M630" s="219"/>
      <c r="N630" s="220"/>
      <c r="O630" s="220"/>
      <c r="P630" s="220"/>
      <c r="Q630" s="220"/>
      <c r="R630" s="220"/>
      <c r="S630" s="220"/>
      <c r="T630" s="221"/>
      <c r="AT630" s="222" t="s">
        <v>336</v>
      </c>
      <c r="AU630" s="222" t="s">
        <v>87</v>
      </c>
      <c r="AV630" s="14" t="s">
        <v>330</v>
      </c>
      <c r="AW630" s="14" t="s">
        <v>37</v>
      </c>
      <c r="AX630" s="14" t="s">
        <v>84</v>
      </c>
      <c r="AY630" s="222" t="s">
        <v>324</v>
      </c>
    </row>
    <row r="631" spans="1:65" s="2" customFormat="1" ht="14.45" customHeight="1">
      <c r="A631" s="36"/>
      <c r="B631" s="37"/>
      <c r="C631" s="244" t="s">
        <v>1046</v>
      </c>
      <c r="D631" s="244" t="s">
        <v>588</v>
      </c>
      <c r="E631" s="245" t="s">
        <v>982</v>
      </c>
      <c r="F631" s="246" t="s">
        <v>4247</v>
      </c>
      <c r="G631" s="247" t="s">
        <v>190</v>
      </c>
      <c r="H631" s="248">
        <v>261</v>
      </c>
      <c r="I631" s="249"/>
      <c r="J631" s="250">
        <f>ROUND(I631*H631,2)</f>
        <v>0</v>
      </c>
      <c r="K631" s="246" t="s">
        <v>19</v>
      </c>
      <c r="L631" s="251"/>
      <c r="M631" s="252" t="s">
        <v>19</v>
      </c>
      <c r="N631" s="253" t="s">
        <v>47</v>
      </c>
      <c r="O631" s="66"/>
      <c r="P631" s="191">
        <f>O631*H631</f>
        <v>0</v>
      </c>
      <c r="Q631" s="191">
        <v>0.19900000000000001</v>
      </c>
      <c r="R631" s="191">
        <f>Q631*H631</f>
        <v>51.939</v>
      </c>
      <c r="S631" s="191">
        <v>0</v>
      </c>
      <c r="T631" s="192">
        <f>S631*H631</f>
        <v>0</v>
      </c>
      <c r="U631" s="36"/>
      <c r="V631" s="36"/>
      <c r="W631" s="36"/>
      <c r="X631" s="36"/>
      <c r="Y631" s="36"/>
      <c r="Z631" s="36"/>
      <c r="AA631" s="36"/>
      <c r="AB631" s="36"/>
      <c r="AC631" s="36"/>
      <c r="AD631" s="36"/>
      <c r="AE631" s="36"/>
      <c r="AR631" s="193" t="s">
        <v>378</v>
      </c>
      <c r="AT631" s="193" t="s">
        <v>588</v>
      </c>
      <c r="AU631" s="193" t="s">
        <v>87</v>
      </c>
      <c r="AY631" s="19" t="s">
        <v>324</v>
      </c>
      <c r="BE631" s="194">
        <f>IF(N631="základní",J631,0)</f>
        <v>0</v>
      </c>
      <c r="BF631" s="194">
        <f>IF(N631="snížená",J631,0)</f>
        <v>0</v>
      </c>
      <c r="BG631" s="194">
        <f>IF(N631="zákl. přenesená",J631,0)</f>
        <v>0</v>
      </c>
      <c r="BH631" s="194">
        <f>IF(N631="sníž. přenesená",J631,0)</f>
        <v>0</v>
      </c>
      <c r="BI631" s="194">
        <f>IF(N631="nulová",J631,0)</f>
        <v>0</v>
      </c>
      <c r="BJ631" s="19" t="s">
        <v>84</v>
      </c>
      <c r="BK631" s="194">
        <f>ROUND(I631*H631,2)</f>
        <v>0</v>
      </c>
      <c r="BL631" s="19" t="s">
        <v>330</v>
      </c>
      <c r="BM631" s="193" t="s">
        <v>4248</v>
      </c>
    </row>
    <row r="632" spans="1:65" s="2" customFormat="1" ht="11.25">
      <c r="A632" s="36"/>
      <c r="B632" s="37"/>
      <c r="C632" s="38"/>
      <c r="D632" s="195" t="s">
        <v>332</v>
      </c>
      <c r="E632" s="38"/>
      <c r="F632" s="196" t="s">
        <v>4247</v>
      </c>
      <c r="G632" s="38"/>
      <c r="H632" s="38"/>
      <c r="I632" s="197"/>
      <c r="J632" s="38"/>
      <c r="K632" s="38"/>
      <c r="L632" s="41"/>
      <c r="M632" s="198"/>
      <c r="N632" s="199"/>
      <c r="O632" s="66"/>
      <c r="P632" s="66"/>
      <c r="Q632" s="66"/>
      <c r="R632" s="66"/>
      <c r="S632" s="66"/>
      <c r="T632" s="67"/>
      <c r="U632" s="36"/>
      <c r="V632" s="36"/>
      <c r="W632" s="36"/>
      <c r="X632" s="36"/>
      <c r="Y632" s="36"/>
      <c r="Z632" s="36"/>
      <c r="AA632" s="36"/>
      <c r="AB632" s="36"/>
      <c r="AC632" s="36"/>
      <c r="AD632" s="36"/>
      <c r="AE632" s="36"/>
      <c r="AT632" s="19" t="s">
        <v>332</v>
      </c>
      <c r="AU632" s="19" t="s">
        <v>87</v>
      </c>
    </row>
    <row r="633" spans="1:65" s="2" customFormat="1" ht="29.25">
      <c r="A633" s="36"/>
      <c r="B633" s="37"/>
      <c r="C633" s="38"/>
      <c r="D633" s="195" t="s">
        <v>727</v>
      </c>
      <c r="E633" s="38"/>
      <c r="F633" s="200" t="s">
        <v>986</v>
      </c>
      <c r="G633" s="38"/>
      <c r="H633" s="38"/>
      <c r="I633" s="197"/>
      <c r="J633" s="38"/>
      <c r="K633" s="38"/>
      <c r="L633" s="41"/>
      <c r="M633" s="198"/>
      <c r="N633" s="199"/>
      <c r="O633" s="66"/>
      <c r="P633" s="66"/>
      <c r="Q633" s="66"/>
      <c r="R633" s="66"/>
      <c r="S633" s="66"/>
      <c r="T633" s="67"/>
      <c r="U633" s="36"/>
      <c r="V633" s="36"/>
      <c r="W633" s="36"/>
      <c r="X633" s="36"/>
      <c r="Y633" s="36"/>
      <c r="Z633" s="36"/>
      <c r="AA633" s="36"/>
      <c r="AB633" s="36"/>
      <c r="AC633" s="36"/>
      <c r="AD633" s="36"/>
      <c r="AE633" s="36"/>
      <c r="AT633" s="19" t="s">
        <v>727</v>
      </c>
      <c r="AU633" s="19" t="s">
        <v>87</v>
      </c>
    </row>
    <row r="634" spans="1:65" s="13" customFormat="1" ht="11.25">
      <c r="B634" s="201"/>
      <c r="C634" s="202"/>
      <c r="D634" s="195" t="s">
        <v>336</v>
      </c>
      <c r="E634" s="203" t="s">
        <v>19</v>
      </c>
      <c r="F634" s="204" t="s">
        <v>4249</v>
      </c>
      <c r="G634" s="202"/>
      <c r="H634" s="205">
        <v>261</v>
      </c>
      <c r="I634" s="206"/>
      <c r="J634" s="202"/>
      <c r="K634" s="202"/>
      <c r="L634" s="207"/>
      <c r="M634" s="208"/>
      <c r="N634" s="209"/>
      <c r="O634" s="209"/>
      <c r="P634" s="209"/>
      <c r="Q634" s="209"/>
      <c r="R634" s="209"/>
      <c r="S634" s="209"/>
      <c r="T634" s="210"/>
      <c r="AT634" s="211" t="s">
        <v>336</v>
      </c>
      <c r="AU634" s="211" t="s">
        <v>87</v>
      </c>
      <c r="AV634" s="13" t="s">
        <v>87</v>
      </c>
      <c r="AW634" s="13" t="s">
        <v>37</v>
      </c>
      <c r="AX634" s="13" t="s">
        <v>84</v>
      </c>
      <c r="AY634" s="211" t="s">
        <v>324</v>
      </c>
    </row>
    <row r="635" spans="1:65" s="2" customFormat="1" ht="14.45" customHeight="1">
      <c r="A635" s="36"/>
      <c r="B635" s="37"/>
      <c r="C635" s="244" t="s">
        <v>1052</v>
      </c>
      <c r="D635" s="244" t="s">
        <v>588</v>
      </c>
      <c r="E635" s="245" t="s">
        <v>989</v>
      </c>
      <c r="F635" s="246" t="s">
        <v>4250</v>
      </c>
      <c r="G635" s="247" t="s">
        <v>190</v>
      </c>
      <c r="H635" s="248">
        <v>9</v>
      </c>
      <c r="I635" s="249"/>
      <c r="J635" s="250">
        <f>ROUND(I635*H635,2)</f>
        <v>0</v>
      </c>
      <c r="K635" s="246" t="s">
        <v>19</v>
      </c>
      <c r="L635" s="251"/>
      <c r="M635" s="252" t="s">
        <v>19</v>
      </c>
      <c r="N635" s="253" t="s">
        <v>47</v>
      </c>
      <c r="O635" s="66"/>
      <c r="P635" s="191">
        <f>O635*H635</f>
        <v>0</v>
      </c>
      <c r="Q635" s="191">
        <v>0.17100000000000001</v>
      </c>
      <c r="R635" s="191">
        <f>Q635*H635</f>
        <v>1.5390000000000001</v>
      </c>
      <c r="S635" s="191">
        <v>0</v>
      </c>
      <c r="T635" s="192">
        <f>S635*H635</f>
        <v>0</v>
      </c>
      <c r="U635" s="36"/>
      <c r="V635" s="36"/>
      <c r="W635" s="36"/>
      <c r="X635" s="36"/>
      <c r="Y635" s="36"/>
      <c r="Z635" s="36"/>
      <c r="AA635" s="36"/>
      <c r="AB635" s="36"/>
      <c r="AC635" s="36"/>
      <c r="AD635" s="36"/>
      <c r="AE635" s="36"/>
      <c r="AR635" s="193" t="s">
        <v>378</v>
      </c>
      <c r="AT635" s="193" t="s">
        <v>588</v>
      </c>
      <c r="AU635" s="193" t="s">
        <v>87</v>
      </c>
      <c r="AY635" s="19" t="s">
        <v>324</v>
      </c>
      <c r="BE635" s="194">
        <f>IF(N635="základní",J635,0)</f>
        <v>0</v>
      </c>
      <c r="BF635" s="194">
        <f>IF(N635="snížená",J635,0)</f>
        <v>0</v>
      </c>
      <c r="BG635" s="194">
        <f>IF(N635="zákl. přenesená",J635,0)</f>
        <v>0</v>
      </c>
      <c r="BH635" s="194">
        <f>IF(N635="sníž. přenesená",J635,0)</f>
        <v>0</v>
      </c>
      <c r="BI635" s="194">
        <f>IF(N635="nulová",J635,0)</f>
        <v>0</v>
      </c>
      <c r="BJ635" s="19" t="s">
        <v>84</v>
      </c>
      <c r="BK635" s="194">
        <f>ROUND(I635*H635,2)</f>
        <v>0</v>
      </c>
      <c r="BL635" s="19" t="s">
        <v>330</v>
      </c>
      <c r="BM635" s="193" t="s">
        <v>4251</v>
      </c>
    </row>
    <row r="636" spans="1:65" s="2" customFormat="1" ht="11.25">
      <c r="A636" s="36"/>
      <c r="B636" s="37"/>
      <c r="C636" s="38"/>
      <c r="D636" s="195" t="s">
        <v>332</v>
      </c>
      <c r="E636" s="38"/>
      <c r="F636" s="196" t="s">
        <v>4250</v>
      </c>
      <c r="G636" s="38"/>
      <c r="H636" s="38"/>
      <c r="I636" s="197"/>
      <c r="J636" s="38"/>
      <c r="K636" s="38"/>
      <c r="L636" s="41"/>
      <c r="M636" s="198"/>
      <c r="N636" s="199"/>
      <c r="O636" s="66"/>
      <c r="P636" s="66"/>
      <c r="Q636" s="66"/>
      <c r="R636" s="66"/>
      <c r="S636" s="66"/>
      <c r="T636" s="67"/>
      <c r="U636" s="36"/>
      <c r="V636" s="36"/>
      <c r="W636" s="36"/>
      <c r="X636" s="36"/>
      <c r="Y636" s="36"/>
      <c r="Z636" s="36"/>
      <c r="AA636" s="36"/>
      <c r="AB636" s="36"/>
      <c r="AC636" s="36"/>
      <c r="AD636" s="36"/>
      <c r="AE636" s="36"/>
      <c r="AT636" s="19" t="s">
        <v>332</v>
      </c>
      <c r="AU636" s="19" t="s">
        <v>87</v>
      </c>
    </row>
    <row r="637" spans="1:65" s="2" customFormat="1" ht="29.25">
      <c r="A637" s="36"/>
      <c r="B637" s="37"/>
      <c r="C637" s="38"/>
      <c r="D637" s="195" t="s">
        <v>727</v>
      </c>
      <c r="E637" s="38"/>
      <c r="F637" s="200" t="s">
        <v>986</v>
      </c>
      <c r="G637" s="38"/>
      <c r="H637" s="38"/>
      <c r="I637" s="197"/>
      <c r="J637" s="38"/>
      <c r="K637" s="38"/>
      <c r="L637" s="41"/>
      <c r="M637" s="198"/>
      <c r="N637" s="199"/>
      <c r="O637" s="66"/>
      <c r="P637" s="66"/>
      <c r="Q637" s="66"/>
      <c r="R637" s="66"/>
      <c r="S637" s="66"/>
      <c r="T637" s="67"/>
      <c r="U637" s="36"/>
      <c r="V637" s="36"/>
      <c r="W637" s="36"/>
      <c r="X637" s="36"/>
      <c r="Y637" s="36"/>
      <c r="Z637" s="36"/>
      <c r="AA637" s="36"/>
      <c r="AB637" s="36"/>
      <c r="AC637" s="36"/>
      <c r="AD637" s="36"/>
      <c r="AE637" s="36"/>
      <c r="AT637" s="19" t="s">
        <v>727</v>
      </c>
      <c r="AU637" s="19" t="s">
        <v>87</v>
      </c>
    </row>
    <row r="638" spans="1:65" s="13" customFormat="1" ht="11.25">
      <c r="B638" s="201"/>
      <c r="C638" s="202"/>
      <c r="D638" s="195" t="s">
        <v>336</v>
      </c>
      <c r="E638" s="203" t="s">
        <v>19</v>
      </c>
      <c r="F638" s="204" t="s">
        <v>4252</v>
      </c>
      <c r="G638" s="202"/>
      <c r="H638" s="205">
        <v>9</v>
      </c>
      <c r="I638" s="206"/>
      <c r="J638" s="202"/>
      <c r="K638" s="202"/>
      <c r="L638" s="207"/>
      <c r="M638" s="208"/>
      <c r="N638" s="209"/>
      <c r="O638" s="209"/>
      <c r="P638" s="209"/>
      <c r="Q638" s="209"/>
      <c r="R638" s="209"/>
      <c r="S638" s="209"/>
      <c r="T638" s="210"/>
      <c r="AT638" s="211" t="s">
        <v>336</v>
      </c>
      <c r="AU638" s="211" t="s">
        <v>87</v>
      </c>
      <c r="AV638" s="13" t="s">
        <v>87</v>
      </c>
      <c r="AW638" s="13" t="s">
        <v>37</v>
      </c>
      <c r="AX638" s="13" t="s">
        <v>84</v>
      </c>
      <c r="AY638" s="211" t="s">
        <v>324</v>
      </c>
    </row>
    <row r="639" spans="1:65" s="2" customFormat="1" ht="14.45" customHeight="1">
      <c r="A639" s="36"/>
      <c r="B639" s="37"/>
      <c r="C639" s="244" t="s">
        <v>1058</v>
      </c>
      <c r="D639" s="244" t="s">
        <v>588</v>
      </c>
      <c r="E639" s="245" t="s">
        <v>995</v>
      </c>
      <c r="F639" s="246" t="s">
        <v>4253</v>
      </c>
      <c r="G639" s="247" t="s">
        <v>190</v>
      </c>
      <c r="H639" s="248">
        <v>24</v>
      </c>
      <c r="I639" s="249"/>
      <c r="J639" s="250">
        <f>ROUND(I639*H639,2)</f>
        <v>0</v>
      </c>
      <c r="K639" s="246" t="s">
        <v>19</v>
      </c>
      <c r="L639" s="251"/>
      <c r="M639" s="252" t="s">
        <v>19</v>
      </c>
      <c r="N639" s="253" t="s">
        <v>47</v>
      </c>
      <c r="O639" s="66"/>
      <c r="P639" s="191">
        <f>O639*H639</f>
        <v>0</v>
      </c>
      <c r="Q639" s="191">
        <v>0.11600000000000001</v>
      </c>
      <c r="R639" s="191">
        <f>Q639*H639</f>
        <v>2.7840000000000003</v>
      </c>
      <c r="S639" s="191">
        <v>0</v>
      </c>
      <c r="T639" s="192">
        <f>S639*H639</f>
        <v>0</v>
      </c>
      <c r="U639" s="36"/>
      <c r="V639" s="36"/>
      <c r="W639" s="36"/>
      <c r="X639" s="36"/>
      <c r="Y639" s="36"/>
      <c r="Z639" s="36"/>
      <c r="AA639" s="36"/>
      <c r="AB639" s="36"/>
      <c r="AC639" s="36"/>
      <c r="AD639" s="36"/>
      <c r="AE639" s="36"/>
      <c r="AR639" s="193" t="s">
        <v>378</v>
      </c>
      <c r="AT639" s="193" t="s">
        <v>588</v>
      </c>
      <c r="AU639" s="193" t="s">
        <v>87</v>
      </c>
      <c r="AY639" s="19" t="s">
        <v>324</v>
      </c>
      <c r="BE639" s="194">
        <f>IF(N639="základní",J639,0)</f>
        <v>0</v>
      </c>
      <c r="BF639" s="194">
        <f>IF(N639="snížená",J639,0)</f>
        <v>0</v>
      </c>
      <c r="BG639" s="194">
        <f>IF(N639="zákl. přenesená",J639,0)</f>
        <v>0</v>
      </c>
      <c r="BH639" s="194">
        <f>IF(N639="sníž. přenesená",J639,0)</f>
        <v>0</v>
      </c>
      <c r="BI639" s="194">
        <f>IF(N639="nulová",J639,0)</f>
        <v>0</v>
      </c>
      <c r="BJ639" s="19" t="s">
        <v>84</v>
      </c>
      <c r="BK639" s="194">
        <f>ROUND(I639*H639,2)</f>
        <v>0</v>
      </c>
      <c r="BL639" s="19" t="s">
        <v>330</v>
      </c>
      <c r="BM639" s="193" t="s">
        <v>4254</v>
      </c>
    </row>
    <row r="640" spans="1:65" s="2" customFormat="1" ht="11.25">
      <c r="A640" s="36"/>
      <c r="B640" s="37"/>
      <c r="C640" s="38"/>
      <c r="D640" s="195" t="s">
        <v>332</v>
      </c>
      <c r="E640" s="38"/>
      <c r="F640" s="196" t="s">
        <v>4253</v>
      </c>
      <c r="G640" s="38"/>
      <c r="H640" s="38"/>
      <c r="I640" s="197"/>
      <c r="J640" s="38"/>
      <c r="K640" s="38"/>
      <c r="L640" s="41"/>
      <c r="M640" s="198"/>
      <c r="N640" s="199"/>
      <c r="O640" s="66"/>
      <c r="P640" s="66"/>
      <c r="Q640" s="66"/>
      <c r="R640" s="66"/>
      <c r="S640" s="66"/>
      <c r="T640" s="67"/>
      <c r="U640" s="36"/>
      <c r="V640" s="36"/>
      <c r="W640" s="36"/>
      <c r="X640" s="36"/>
      <c r="Y640" s="36"/>
      <c r="Z640" s="36"/>
      <c r="AA640" s="36"/>
      <c r="AB640" s="36"/>
      <c r="AC640" s="36"/>
      <c r="AD640" s="36"/>
      <c r="AE640" s="36"/>
      <c r="AT640" s="19" t="s">
        <v>332</v>
      </c>
      <c r="AU640" s="19" t="s">
        <v>87</v>
      </c>
    </row>
    <row r="641" spans="1:65" s="2" customFormat="1" ht="29.25">
      <c r="A641" s="36"/>
      <c r="B641" s="37"/>
      <c r="C641" s="38"/>
      <c r="D641" s="195" t="s">
        <v>727</v>
      </c>
      <c r="E641" s="38"/>
      <c r="F641" s="200" t="s">
        <v>986</v>
      </c>
      <c r="G641" s="38"/>
      <c r="H641" s="38"/>
      <c r="I641" s="197"/>
      <c r="J641" s="38"/>
      <c r="K641" s="38"/>
      <c r="L641" s="41"/>
      <c r="M641" s="198"/>
      <c r="N641" s="199"/>
      <c r="O641" s="66"/>
      <c r="P641" s="66"/>
      <c r="Q641" s="66"/>
      <c r="R641" s="66"/>
      <c r="S641" s="66"/>
      <c r="T641" s="67"/>
      <c r="U641" s="36"/>
      <c r="V641" s="36"/>
      <c r="W641" s="36"/>
      <c r="X641" s="36"/>
      <c r="Y641" s="36"/>
      <c r="Z641" s="36"/>
      <c r="AA641" s="36"/>
      <c r="AB641" s="36"/>
      <c r="AC641" s="36"/>
      <c r="AD641" s="36"/>
      <c r="AE641" s="36"/>
      <c r="AT641" s="19" t="s">
        <v>727</v>
      </c>
      <c r="AU641" s="19" t="s">
        <v>87</v>
      </c>
    </row>
    <row r="642" spans="1:65" s="13" customFormat="1" ht="11.25">
      <c r="B642" s="201"/>
      <c r="C642" s="202"/>
      <c r="D642" s="195" t="s">
        <v>336</v>
      </c>
      <c r="E642" s="203" t="s">
        <v>19</v>
      </c>
      <c r="F642" s="204" t="s">
        <v>4255</v>
      </c>
      <c r="G642" s="202"/>
      <c r="H642" s="205">
        <v>24</v>
      </c>
      <c r="I642" s="206"/>
      <c r="J642" s="202"/>
      <c r="K642" s="202"/>
      <c r="L642" s="207"/>
      <c r="M642" s="208"/>
      <c r="N642" s="209"/>
      <c r="O642" s="209"/>
      <c r="P642" s="209"/>
      <c r="Q642" s="209"/>
      <c r="R642" s="209"/>
      <c r="S642" s="209"/>
      <c r="T642" s="210"/>
      <c r="AT642" s="211" t="s">
        <v>336</v>
      </c>
      <c r="AU642" s="211" t="s">
        <v>87</v>
      </c>
      <c r="AV642" s="13" t="s">
        <v>87</v>
      </c>
      <c r="AW642" s="13" t="s">
        <v>37</v>
      </c>
      <c r="AX642" s="13" t="s">
        <v>84</v>
      </c>
      <c r="AY642" s="211" t="s">
        <v>324</v>
      </c>
    </row>
    <row r="643" spans="1:65" s="2" customFormat="1" ht="14.45" customHeight="1">
      <c r="A643" s="36"/>
      <c r="B643" s="37"/>
      <c r="C643" s="244" t="s">
        <v>1064</v>
      </c>
      <c r="D643" s="244" t="s">
        <v>588</v>
      </c>
      <c r="E643" s="245" t="s">
        <v>1001</v>
      </c>
      <c r="F643" s="246" t="s">
        <v>4256</v>
      </c>
      <c r="G643" s="247" t="s">
        <v>190</v>
      </c>
      <c r="H643" s="248">
        <v>260</v>
      </c>
      <c r="I643" s="249"/>
      <c r="J643" s="250">
        <f>ROUND(I643*H643,2)</f>
        <v>0</v>
      </c>
      <c r="K643" s="246" t="s">
        <v>19</v>
      </c>
      <c r="L643" s="251"/>
      <c r="M643" s="252" t="s">
        <v>19</v>
      </c>
      <c r="N643" s="253" t="s">
        <v>47</v>
      </c>
      <c r="O643" s="66"/>
      <c r="P643" s="191">
        <f>O643*H643</f>
        <v>0</v>
      </c>
      <c r="Q643" s="191">
        <v>0.219</v>
      </c>
      <c r="R643" s="191">
        <f>Q643*H643</f>
        <v>56.94</v>
      </c>
      <c r="S643" s="191">
        <v>0</v>
      </c>
      <c r="T643" s="192">
        <f>S643*H643</f>
        <v>0</v>
      </c>
      <c r="U643" s="36"/>
      <c r="V643" s="36"/>
      <c r="W643" s="36"/>
      <c r="X643" s="36"/>
      <c r="Y643" s="36"/>
      <c r="Z643" s="36"/>
      <c r="AA643" s="36"/>
      <c r="AB643" s="36"/>
      <c r="AC643" s="36"/>
      <c r="AD643" s="36"/>
      <c r="AE643" s="36"/>
      <c r="AR643" s="193" t="s">
        <v>378</v>
      </c>
      <c r="AT643" s="193" t="s">
        <v>588</v>
      </c>
      <c r="AU643" s="193" t="s">
        <v>87</v>
      </c>
      <c r="AY643" s="19" t="s">
        <v>324</v>
      </c>
      <c r="BE643" s="194">
        <f>IF(N643="základní",J643,0)</f>
        <v>0</v>
      </c>
      <c r="BF643" s="194">
        <f>IF(N643="snížená",J643,0)</f>
        <v>0</v>
      </c>
      <c r="BG643" s="194">
        <f>IF(N643="zákl. přenesená",J643,0)</f>
        <v>0</v>
      </c>
      <c r="BH643" s="194">
        <f>IF(N643="sníž. přenesená",J643,0)</f>
        <v>0</v>
      </c>
      <c r="BI643" s="194">
        <f>IF(N643="nulová",J643,0)</f>
        <v>0</v>
      </c>
      <c r="BJ643" s="19" t="s">
        <v>84</v>
      </c>
      <c r="BK643" s="194">
        <f>ROUND(I643*H643,2)</f>
        <v>0</v>
      </c>
      <c r="BL643" s="19" t="s">
        <v>330</v>
      </c>
      <c r="BM643" s="193" t="s">
        <v>4257</v>
      </c>
    </row>
    <row r="644" spans="1:65" s="2" customFormat="1" ht="11.25">
      <c r="A644" s="36"/>
      <c r="B644" s="37"/>
      <c r="C644" s="38"/>
      <c r="D644" s="195" t="s">
        <v>332</v>
      </c>
      <c r="E644" s="38"/>
      <c r="F644" s="196" t="s">
        <v>4256</v>
      </c>
      <c r="G644" s="38"/>
      <c r="H644" s="38"/>
      <c r="I644" s="197"/>
      <c r="J644" s="38"/>
      <c r="K644" s="38"/>
      <c r="L644" s="41"/>
      <c r="M644" s="198"/>
      <c r="N644" s="199"/>
      <c r="O644" s="66"/>
      <c r="P644" s="66"/>
      <c r="Q644" s="66"/>
      <c r="R644" s="66"/>
      <c r="S644" s="66"/>
      <c r="T644" s="67"/>
      <c r="U644" s="36"/>
      <c r="V644" s="36"/>
      <c r="W644" s="36"/>
      <c r="X644" s="36"/>
      <c r="Y644" s="36"/>
      <c r="Z644" s="36"/>
      <c r="AA644" s="36"/>
      <c r="AB644" s="36"/>
      <c r="AC644" s="36"/>
      <c r="AD644" s="36"/>
      <c r="AE644" s="36"/>
      <c r="AT644" s="19" t="s">
        <v>332</v>
      </c>
      <c r="AU644" s="19" t="s">
        <v>87</v>
      </c>
    </row>
    <row r="645" spans="1:65" s="2" customFormat="1" ht="29.25">
      <c r="A645" s="36"/>
      <c r="B645" s="37"/>
      <c r="C645" s="38"/>
      <c r="D645" s="195" t="s">
        <v>727</v>
      </c>
      <c r="E645" s="38"/>
      <c r="F645" s="200" t="s">
        <v>986</v>
      </c>
      <c r="G645" s="38"/>
      <c r="H645" s="38"/>
      <c r="I645" s="197"/>
      <c r="J645" s="38"/>
      <c r="K645" s="38"/>
      <c r="L645" s="41"/>
      <c r="M645" s="198"/>
      <c r="N645" s="199"/>
      <c r="O645" s="66"/>
      <c r="P645" s="66"/>
      <c r="Q645" s="66"/>
      <c r="R645" s="66"/>
      <c r="S645" s="66"/>
      <c r="T645" s="67"/>
      <c r="U645" s="36"/>
      <c r="V645" s="36"/>
      <c r="W645" s="36"/>
      <c r="X645" s="36"/>
      <c r="Y645" s="36"/>
      <c r="Z645" s="36"/>
      <c r="AA645" s="36"/>
      <c r="AB645" s="36"/>
      <c r="AC645" s="36"/>
      <c r="AD645" s="36"/>
      <c r="AE645" s="36"/>
      <c r="AT645" s="19" t="s">
        <v>727</v>
      </c>
      <c r="AU645" s="19" t="s">
        <v>87</v>
      </c>
    </row>
    <row r="646" spans="1:65" s="13" customFormat="1" ht="11.25">
      <c r="B646" s="201"/>
      <c r="C646" s="202"/>
      <c r="D646" s="195" t="s">
        <v>336</v>
      </c>
      <c r="E646" s="203" t="s">
        <v>19</v>
      </c>
      <c r="F646" s="204" t="s">
        <v>4258</v>
      </c>
      <c r="G646" s="202"/>
      <c r="H646" s="205">
        <v>260</v>
      </c>
      <c r="I646" s="206"/>
      <c r="J646" s="202"/>
      <c r="K646" s="202"/>
      <c r="L646" s="207"/>
      <c r="M646" s="208"/>
      <c r="N646" s="209"/>
      <c r="O646" s="209"/>
      <c r="P646" s="209"/>
      <c r="Q646" s="209"/>
      <c r="R646" s="209"/>
      <c r="S646" s="209"/>
      <c r="T646" s="210"/>
      <c r="AT646" s="211" t="s">
        <v>336</v>
      </c>
      <c r="AU646" s="211" t="s">
        <v>87</v>
      </c>
      <c r="AV646" s="13" t="s">
        <v>87</v>
      </c>
      <c r="AW646" s="13" t="s">
        <v>37</v>
      </c>
      <c r="AX646" s="13" t="s">
        <v>84</v>
      </c>
      <c r="AY646" s="211" t="s">
        <v>324</v>
      </c>
    </row>
    <row r="647" spans="1:65" s="2" customFormat="1" ht="14.45" customHeight="1">
      <c r="A647" s="36"/>
      <c r="B647" s="37"/>
      <c r="C647" s="244" t="s">
        <v>1069</v>
      </c>
      <c r="D647" s="244" t="s">
        <v>588</v>
      </c>
      <c r="E647" s="245" t="s">
        <v>1007</v>
      </c>
      <c r="F647" s="246" t="s">
        <v>4259</v>
      </c>
      <c r="G647" s="247" t="s">
        <v>190</v>
      </c>
      <c r="H647" s="248">
        <v>9</v>
      </c>
      <c r="I647" s="249"/>
      <c r="J647" s="250">
        <f>ROUND(I647*H647,2)</f>
        <v>0</v>
      </c>
      <c r="K647" s="246" t="s">
        <v>19</v>
      </c>
      <c r="L647" s="251"/>
      <c r="M647" s="252" t="s">
        <v>19</v>
      </c>
      <c r="N647" s="253" t="s">
        <v>47</v>
      </c>
      <c r="O647" s="66"/>
      <c r="P647" s="191">
        <f>O647*H647</f>
        <v>0</v>
      </c>
      <c r="Q647" s="191">
        <v>0.191</v>
      </c>
      <c r="R647" s="191">
        <f>Q647*H647</f>
        <v>1.7190000000000001</v>
      </c>
      <c r="S647" s="191">
        <v>0</v>
      </c>
      <c r="T647" s="192">
        <f>S647*H647</f>
        <v>0</v>
      </c>
      <c r="U647" s="36"/>
      <c r="V647" s="36"/>
      <c r="W647" s="36"/>
      <c r="X647" s="36"/>
      <c r="Y647" s="36"/>
      <c r="Z647" s="36"/>
      <c r="AA647" s="36"/>
      <c r="AB647" s="36"/>
      <c r="AC647" s="36"/>
      <c r="AD647" s="36"/>
      <c r="AE647" s="36"/>
      <c r="AR647" s="193" t="s">
        <v>378</v>
      </c>
      <c r="AT647" s="193" t="s">
        <v>588</v>
      </c>
      <c r="AU647" s="193" t="s">
        <v>87</v>
      </c>
      <c r="AY647" s="19" t="s">
        <v>324</v>
      </c>
      <c r="BE647" s="194">
        <f>IF(N647="základní",J647,0)</f>
        <v>0</v>
      </c>
      <c r="BF647" s="194">
        <f>IF(N647="snížená",J647,0)</f>
        <v>0</v>
      </c>
      <c r="BG647" s="194">
        <f>IF(N647="zákl. přenesená",J647,0)</f>
        <v>0</v>
      </c>
      <c r="BH647" s="194">
        <f>IF(N647="sníž. přenesená",J647,0)</f>
        <v>0</v>
      </c>
      <c r="BI647" s="194">
        <f>IF(N647="nulová",J647,0)</f>
        <v>0</v>
      </c>
      <c r="BJ647" s="19" t="s">
        <v>84</v>
      </c>
      <c r="BK647" s="194">
        <f>ROUND(I647*H647,2)</f>
        <v>0</v>
      </c>
      <c r="BL647" s="19" t="s">
        <v>330</v>
      </c>
      <c r="BM647" s="193" t="s">
        <v>4260</v>
      </c>
    </row>
    <row r="648" spans="1:65" s="2" customFormat="1" ht="11.25">
      <c r="A648" s="36"/>
      <c r="B648" s="37"/>
      <c r="C648" s="38"/>
      <c r="D648" s="195" t="s">
        <v>332</v>
      </c>
      <c r="E648" s="38"/>
      <c r="F648" s="196" t="s">
        <v>4261</v>
      </c>
      <c r="G648" s="38"/>
      <c r="H648" s="38"/>
      <c r="I648" s="197"/>
      <c r="J648" s="38"/>
      <c r="K648" s="38"/>
      <c r="L648" s="41"/>
      <c r="M648" s="198"/>
      <c r="N648" s="199"/>
      <c r="O648" s="66"/>
      <c r="P648" s="66"/>
      <c r="Q648" s="66"/>
      <c r="R648" s="66"/>
      <c r="S648" s="66"/>
      <c r="T648" s="67"/>
      <c r="U648" s="36"/>
      <c r="V648" s="36"/>
      <c r="W648" s="36"/>
      <c r="X648" s="36"/>
      <c r="Y648" s="36"/>
      <c r="Z648" s="36"/>
      <c r="AA648" s="36"/>
      <c r="AB648" s="36"/>
      <c r="AC648" s="36"/>
      <c r="AD648" s="36"/>
      <c r="AE648" s="36"/>
      <c r="AT648" s="19" t="s">
        <v>332</v>
      </c>
      <c r="AU648" s="19" t="s">
        <v>87</v>
      </c>
    </row>
    <row r="649" spans="1:65" s="2" customFormat="1" ht="29.25">
      <c r="A649" s="36"/>
      <c r="B649" s="37"/>
      <c r="C649" s="38"/>
      <c r="D649" s="195" t="s">
        <v>727</v>
      </c>
      <c r="E649" s="38"/>
      <c r="F649" s="200" t="s">
        <v>986</v>
      </c>
      <c r="G649" s="38"/>
      <c r="H649" s="38"/>
      <c r="I649" s="197"/>
      <c r="J649" s="38"/>
      <c r="K649" s="38"/>
      <c r="L649" s="41"/>
      <c r="M649" s="198"/>
      <c r="N649" s="199"/>
      <c r="O649" s="66"/>
      <c r="P649" s="66"/>
      <c r="Q649" s="66"/>
      <c r="R649" s="66"/>
      <c r="S649" s="66"/>
      <c r="T649" s="67"/>
      <c r="U649" s="36"/>
      <c r="V649" s="36"/>
      <c r="W649" s="36"/>
      <c r="X649" s="36"/>
      <c r="Y649" s="36"/>
      <c r="Z649" s="36"/>
      <c r="AA649" s="36"/>
      <c r="AB649" s="36"/>
      <c r="AC649" s="36"/>
      <c r="AD649" s="36"/>
      <c r="AE649" s="36"/>
      <c r="AT649" s="19" t="s">
        <v>727</v>
      </c>
      <c r="AU649" s="19" t="s">
        <v>87</v>
      </c>
    </row>
    <row r="650" spans="1:65" s="13" customFormat="1" ht="11.25">
      <c r="B650" s="201"/>
      <c r="C650" s="202"/>
      <c r="D650" s="195" t="s">
        <v>336</v>
      </c>
      <c r="E650" s="203" t="s">
        <v>19</v>
      </c>
      <c r="F650" s="204" t="s">
        <v>4262</v>
      </c>
      <c r="G650" s="202"/>
      <c r="H650" s="205">
        <v>9</v>
      </c>
      <c r="I650" s="206"/>
      <c r="J650" s="202"/>
      <c r="K650" s="202"/>
      <c r="L650" s="207"/>
      <c r="M650" s="208"/>
      <c r="N650" s="209"/>
      <c r="O650" s="209"/>
      <c r="P650" s="209"/>
      <c r="Q650" s="209"/>
      <c r="R650" s="209"/>
      <c r="S650" s="209"/>
      <c r="T650" s="210"/>
      <c r="AT650" s="211" t="s">
        <v>336</v>
      </c>
      <c r="AU650" s="211" t="s">
        <v>87</v>
      </c>
      <c r="AV650" s="13" t="s">
        <v>87</v>
      </c>
      <c r="AW650" s="13" t="s">
        <v>37</v>
      </c>
      <c r="AX650" s="13" t="s">
        <v>84</v>
      </c>
      <c r="AY650" s="211" t="s">
        <v>324</v>
      </c>
    </row>
    <row r="651" spans="1:65" s="2" customFormat="1" ht="14.45" customHeight="1">
      <c r="A651" s="36"/>
      <c r="B651" s="37"/>
      <c r="C651" s="244" t="s">
        <v>1075</v>
      </c>
      <c r="D651" s="244" t="s">
        <v>588</v>
      </c>
      <c r="E651" s="245" t="s">
        <v>1012</v>
      </c>
      <c r="F651" s="246" t="s">
        <v>4263</v>
      </c>
      <c r="G651" s="247" t="s">
        <v>190</v>
      </c>
      <c r="H651" s="248">
        <v>38</v>
      </c>
      <c r="I651" s="249"/>
      <c r="J651" s="250">
        <f>ROUND(I651*H651,2)</f>
        <v>0</v>
      </c>
      <c r="K651" s="246" t="s">
        <v>19</v>
      </c>
      <c r="L651" s="251"/>
      <c r="M651" s="252" t="s">
        <v>19</v>
      </c>
      <c r="N651" s="253" t="s">
        <v>47</v>
      </c>
      <c r="O651" s="66"/>
      <c r="P651" s="191">
        <f>O651*H651</f>
        <v>0</v>
      </c>
      <c r="Q651" s="191">
        <v>0.13100000000000001</v>
      </c>
      <c r="R651" s="191">
        <f>Q651*H651</f>
        <v>4.9779999999999998</v>
      </c>
      <c r="S651" s="191">
        <v>0</v>
      </c>
      <c r="T651" s="192">
        <f>S651*H651</f>
        <v>0</v>
      </c>
      <c r="U651" s="36"/>
      <c r="V651" s="36"/>
      <c r="W651" s="36"/>
      <c r="X651" s="36"/>
      <c r="Y651" s="36"/>
      <c r="Z651" s="36"/>
      <c r="AA651" s="36"/>
      <c r="AB651" s="36"/>
      <c r="AC651" s="36"/>
      <c r="AD651" s="36"/>
      <c r="AE651" s="36"/>
      <c r="AR651" s="193" t="s">
        <v>378</v>
      </c>
      <c r="AT651" s="193" t="s">
        <v>588</v>
      </c>
      <c r="AU651" s="193" t="s">
        <v>87</v>
      </c>
      <c r="AY651" s="19" t="s">
        <v>324</v>
      </c>
      <c r="BE651" s="194">
        <f>IF(N651="základní",J651,0)</f>
        <v>0</v>
      </c>
      <c r="BF651" s="194">
        <f>IF(N651="snížená",J651,0)</f>
        <v>0</v>
      </c>
      <c r="BG651" s="194">
        <f>IF(N651="zákl. přenesená",J651,0)</f>
        <v>0</v>
      </c>
      <c r="BH651" s="194">
        <f>IF(N651="sníž. přenesená",J651,0)</f>
        <v>0</v>
      </c>
      <c r="BI651" s="194">
        <f>IF(N651="nulová",J651,0)</f>
        <v>0</v>
      </c>
      <c r="BJ651" s="19" t="s">
        <v>84</v>
      </c>
      <c r="BK651" s="194">
        <f>ROUND(I651*H651,2)</f>
        <v>0</v>
      </c>
      <c r="BL651" s="19" t="s">
        <v>330</v>
      </c>
      <c r="BM651" s="193" t="s">
        <v>4264</v>
      </c>
    </row>
    <row r="652" spans="1:65" s="2" customFormat="1" ht="11.25">
      <c r="A652" s="36"/>
      <c r="B652" s="37"/>
      <c r="C652" s="38"/>
      <c r="D652" s="195" t="s">
        <v>332</v>
      </c>
      <c r="E652" s="38"/>
      <c r="F652" s="196" t="s">
        <v>4265</v>
      </c>
      <c r="G652" s="38"/>
      <c r="H652" s="38"/>
      <c r="I652" s="197"/>
      <c r="J652" s="38"/>
      <c r="K652" s="38"/>
      <c r="L652" s="41"/>
      <c r="M652" s="198"/>
      <c r="N652" s="199"/>
      <c r="O652" s="66"/>
      <c r="P652" s="66"/>
      <c r="Q652" s="66"/>
      <c r="R652" s="66"/>
      <c r="S652" s="66"/>
      <c r="T652" s="67"/>
      <c r="U652" s="36"/>
      <c r="V652" s="36"/>
      <c r="W652" s="36"/>
      <c r="X652" s="36"/>
      <c r="Y652" s="36"/>
      <c r="Z652" s="36"/>
      <c r="AA652" s="36"/>
      <c r="AB652" s="36"/>
      <c r="AC652" s="36"/>
      <c r="AD652" s="36"/>
      <c r="AE652" s="36"/>
      <c r="AT652" s="19" t="s">
        <v>332</v>
      </c>
      <c r="AU652" s="19" t="s">
        <v>87</v>
      </c>
    </row>
    <row r="653" spans="1:65" s="2" customFormat="1" ht="29.25">
      <c r="A653" s="36"/>
      <c r="B653" s="37"/>
      <c r="C653" s="38"/>
      <c r="D653" s="195" t="s">
        <v>727</v>
      </c>
      <c r="E653" s="38"/>
      <c r="F653" s="200" t="s">
        <v>986</v>
      </c>
      <c r="G653" s="38"/>
      <c r="H653" s="38"/>
      <c r="I653" s="197"/>
      <c r="J653" s="38"/>
      <c r="K653" s="38"/>
      <c r="L653" s="41"/>
      <c r="M653" s="198"/>
      <c r="N653" s="199"/>
      <c r="O653" s="66"/>
      <c r="P653" s="66"/>
      <c r="Q653" s="66"/>
      <c r="R653" s="66"/>
      <c r="S653" s="66"/>
      <c r="T653" s="67"/>
      <c r="U653" s="36"/>
      <c r="V653" s="36"/>
      <c r="W653" s="36"/>
      <c r="X653" s="36"/>
      <c r="Y653" s="36"/>
      <c r="Z653" s="36"/>
      <c r="AA653" s="36"/>
      <c r="AB653" s="36"/>
      <c r="AC653" s="36"/>
      <c r="AD653" s="36"/>
      <c r="AE653" s="36"/>
      <c r="AT653" s="19" t="s">
        <v>727</v>
      </c>
      <c r="AU653" s="19" t="s">
        <v>87</v>
      </c>
    </row>
    <row r="654" spans="1:65" s="13" customFormat="1" ht="11.25">
      <c r="B654" s="201"/>
      <c r="C654" s="202"/>
      <c r="D654" s="195" t="s">
        <v>336</v>
      </c>
      <c r="E654" s="203" t="s">
        <v>19</v>
      </c>
      <c r="F654" s="204" t="s">
        <v>4266</v>
      </c>
      <c r="G654" s="202"/>
      <c r="H654" s="205">
        <v>38</v>
      </c>
      <c r="I654" s="206"/>
      <c r="J654" s="202"/>
      <c r="K654" s="202"/>
      <c r="L654" s="207"/>
      <c r="M654" s="208"/>
      <c r="N654" s="209"/>
      <c r="O654" s="209"/>
      <c r="P654" s="209"/>
      <c r="Q654" s="209"/>
      <c r="R654" s="209"/>
      <c r="S654" s="209"/>
      <c r="T654" s="210"/>
      <c r="AT654" s="211" t="s">
        <v>336</v>
      </c>
      <c r="AU654" s="211" t="s">
        <v>87</v>
      </c>
      <c r="AV654" s="13" t="s">
        <v>87</v>
      </c>
      <c r="AW654" s="13" t="s">
        <v>37</v>
      </c>
      <c r="AX654" s="13" t="s">
        <v>84</v>
      </c>
      <c r="AY654" s="211" t="s">
        <v>324</v>
      </c>
    </row>
    <row r="655" spans="1:65" s="2" customFormat="1" ht="14.45" customHeight="1">
      <c r="A655" s="36"/>
      <c r="B655" s="37"/>
      <c r="C655" s="244" t="s">
        <v>1103</v>
      </c>
      <c r="D655" s="244" t="s">
        <v>588</v>
      </c>
      <c r="E655" s="245" t="s">
        <v>1017</v>
      </c>
      <c r="F655" s="246" t="s">
        <v>4256</v>
      </c>
      <c r="G655" s="247" t="s">
        <v>190</v>
      </c>
      <c r="H655" s="248">
        <v>27</v>
      </c>
      <c r="I655" s="249"/>
      <c r="J655" s="250">
        <f>ROUND(I655*H655,2)</f>
        <v>0</v>
      </c>
      <c r="K655" s="246" t="s">
        <v>19</v>
      </c>
      <c r="L655" s="251"/>
      <c r="M655" s="252" t="s">
        <v>19</v>
      </c>
      <c r="N655" s="253" t="s">
        <v>47</v>
      </c>
      <c r="O655" s="66"/>
      <c r="P655" s="191">
        <f>O655*H655</f>
        <v>0</v>
      </c>
      <c r="Q655" s="191">
        <v>0.219</v>
      </c>
      <c r="R655" s="191">
        <f>Q655*H655</f>
        <v>5.9130000000000003</v>
      </c>
      <c r="S655" s="191">
        <v>0</v>
      </c>
      <c r="T655" s="192">
        <f>S655*H655</f>
        <v>0</v>
      </c>
      <c r="U655" s="36"/>
      <c r="V655" s="36"/>
      <c r="W655" s="36"/>
      <c r="X655" s="36"/>
      <c r="Y655" s="36"/>
      <c r="Z655" s="36"/>
      <c r="AA655" s="36"/>
      <c r="AB655" s="36"/>
      <c r="AC655" s="36"/>
      <c r="AD655" s="36"/>
      <c r="AE655" s="36"/>
      <c r="AR655" s="193" t="s">
        <v>378</v>
      </c>
      <c r="AT655" s="193" t="s">
        <v>588</v>
      </c>
      <c r="AU655" s="193" t="s">
        <v>87</v>
      </c>
      <c r="AY655" s="19" t="s">
        <v>324</v>
      </c>
      <c r="BE655" s="194">
        <f>IF(N655="základní",J655,0)</f>
        <v>0</v>
      </c>
      <c r="BF655" s="194">
        <f>IF(N655="snížená",J655,0)</f>
        <v>0</v>
      </c>
      <c r="BG655" s="194">
        <f>IF(N655="zákl. přenesená",J655,0)</f>
        <v>0</v>
      </c>
      <c r="BH655" s="194">
        <f>IF(N655="sníž. přenesená",J655,0)</f>
        <v>0</v>
      </c>
      <c r="BI655" s="194">
        <f>IF(N655="nulová",J655,0)</f>
        <v>0</v>
      </c>
      <c r="BJ655" s="19" t="s">
        <v>84</v>
      </c>
      <c r="BK655" s="194">
        <f>ROUND(I655*H655,2)</f>
        <v>0</v>
      </c>
      <c r="BL655" s="19" t="s">
        <v>330</v>
      </c>
      <c r="BM655" s="193" t="s">
        <v>4267</v>
      </c>
    </row>
    <row r="656" spans="1:65" s="2" customFormat="1" ht="11.25">
      <c r="A656" s="36"/>
      <c r="B656" s="37"/>
      <c r="C656" s="38"/>
      <c r="D656" s="195" t="s">
        <v>332</v>
      </c>
      <c r="E656" s="38"/>
      <c r="F656" s="196" t="s">
        <v>4256</v>
      </c>
      <c r="G656" s="38"/>
      <c r="H656" s="38"/>
      <c r="I656" s="197"/>
      <c r="J656" s="38"/>
      <c r="K656" s="38"/>
      <c r="L656" s="41"/>
      <c r="M656" s="198"/>
      <c r="N656" s="199"/>
      <c r="O656" s="66"/>
      <c r="P656" s="66"/>
      <c r="Q656" s="66"/>
      <c r="R656" s="66"/>
      <c r="S656" s="66"/>
      <c r="T656" s="67"/>
      <c r="U656" s="36"/>
      <c r="V656" s="36"/>
      <c r="W656" s="36"/>
      <c r="X656" s="36"/>
      <c r="Y656" s="36"/>
      <c r="Z656" s="36"/>
      <c r="AA656" s="36"/>
      <c r="AB656" s="36"/>
      <c r="AC656" s="36"/>
      <c r="AD656" s="36"/>
      <c r="AE656" s="36"/>
      <c r="AT656" s="19" t="s">
        <v>332</v>
      </c>
      <c r="AU656" s="19" t="s">
        <v>87</v>
      </c>
    </row>
    <row r="657" spans="1:65" s="2" customFormat="1" ht="29.25">
      <c r="A657" s="36"/>
      <c r="B657" s="37"/>
      <c r="C657" s="38"/>
      <c r="D657" s="195" t="s">
        <v>727</v>
      </c>
      <c r="E657" s="38"/>
      <c r="F657" s="200" t="s">
        <v>986</v>
      </c>
      <c r="G657" s="38"/>
      <c r="H657" s="38"/>
      <c r="I657" s="197"/>
      <c r="J657" s="38"/>
      <c r="K657" s="38"/>
      <c r="L657" s="41"/>
      <c r="M657" s="198"/>
      <c r="N657" s="199"/>
      <c r="O657" s="66"/>
      <c r="P657" s="66"/>
      <c r="Q657" s="66"/>
      <c r="R657" s="66"/>
      <c r="S657" s="66"/>
      <c r="T657" s="67"/>
      <c r="U657" s="36"/>
      <c r="V657" s="36"/>
      <c r="W657" s="36"/>
      <c r="X657" s="36"/>
      <c r="Y657" s="36"/>
      <c r="Z657" s="36"/>
      <c r="AA657" s="36"/>
      <c r="AB657" s="36"/>
      <c r="AC657" s="36"/>
      <c r="AD657" s="36"/>
      <c r="AE657" s="36"/>
      <c r="AT657" s="19" t="s">
        <v>727</v>
      </c>
      <c r="AU657" s="19" t="s">
        <v>87</v>
      </c>
    </row>
    <row r="658" spans="1:65" s="13" customFormat="1" ht="11.25">
      <c r="B658" s="201"/>
      <c r="C658" s="202"/>
      <c r="D658" s="195" t="s">
        <v>336</v>
      </c>
      <c r="E658" s="203" t="s">
        <v>19</v>
      </c>
      <c r="F658" s="204" t="s">
        <v>4268</v>
      </c>
      <c r="G658" s="202"/>
      <c r="H658" s="205">
        <v>9</v>
      </c>
      <c r="I658" s="206"/>
      <c r="J658" s="202"/>
      <c r="K658" s="202"/>
      <c r="L658" s="207"/>
      <c r="M658" s="208"/>
      <c r="N658" s="209"/>
      <c r="O658" s="209"/>
      <c r="P658" s="209"/>
      <c r="Q658" s="209"/>
      <c r="R658" s="209"/>
      <c r="S658" s="209"/>
      <c r="T658" s="210"/>
      <c r="AT658" s="211" t="s">
        <v>336</v>
      </c>
      <c r="AU658" s="211" t="s">
        <v>87</v>
      </c>
      <c r="AV658" s="13" t="s">
        <v>87</v>
      </c>
      <c r="AW658" s="13" t="s">
        <v>37</v>
      </c>
      <c r="AX658" s="13" t="s">
        <v>76</v>
      </c>
      <c r="AY658" s="211" t="s">
        <v>324</v>
      </c>
    </row>
    <row r="659" spans="1:65" s="13" customFormat="1" ht="11.25">
      <c r="B659" s="201"/>
      <c r="C659" s="202"/>
      <c r="D659" s="195" t="s">
        <v>336</v>
      </c>
      <c r="E659" s="203" t="s">
        <v>19</v>
      </c>
      <c r="F659" s="204" t="s">
        <v>4269</v>
      </c>
      <c r="G659" s="202"/>
      <c r="H659" s="205">
        <v>7</v>
      </c>
      <c r="I659" s="206"/>
      <c r="J659" s="202"/>
      <c r="K659" s="202"/>
      <c r="L659" s="207"/>
      <c r="M659" s="208"/>
      <c r="N659" s="209"/>
      <c r="O659" s="209"/>
      <c r="P659" s="209"/>
      <c r="Q659" s="209"/>
      <c r="R659" s="209"/>
      <c r="S659" s="209"/>
      <c r="T659" s="210"/>
      <c r="AT659" s="211" t="s">
        <v>336</v>
      </c>
      <c r="AU659" s="211" t="s">
        <v>87</v>
      </c>
      <c r="AV659" s="13" t="s">
        <v>87</v>
      </c>
      <c r="AW659" s="13" t="s">
        <v>37</v>
      </c>
      <c r="AX659" s="13" t="s">
        <v>76</v>
      </c>
      <c r="AY659" s="211" t="s">
        <v>324</v>
      </c>
    </row>
    <row r="660" spans="1:65" s="13" customFormat="1" ht="11.25">
      <c r="B660" s="201"/>
      <c r="C660" s="202"/>
      <c r="D660" s="195" t="s">
        <v>336</v>
      </c>
      <c r="E660" s="203" t="s">
        <v>19</v>
      </c>
      <c r="F660" s="204" t="s">
        <v>4270</v>
      </c>
      <c r="G660" s="202"/>
      <c r="H660" s="205">
        <v>11</v>
      </c>
      <c r="I660" s="206"/>
      <c r="J660" s="202"/>
      <c r="K660" s="202"/>
      <c r="L660" s="207"/>
      <c r="M660" s="208"/>
      <c r="N660" s="209"/>
      <c r="O660" s="209"/>
      <c r="P660" s="209"/>
      <c r="Q660" s="209"/>
      <c r="R660" s="209"/>
      <c r="S660" s="209"/>
      <c r="T660" s="210"/>
      <c r="AT660" s="211" t="s">
        <v>336</v>
      </c>
      <c r="AU660" s="211" t="s">
        <v>87</v>
      </c>
      <c r="AV660" s="13" t="s">
        <v>87</v>
      </c>
      <c r="AW660" s="13" t="s">
        <v>37</v>
      </c>
      <c r="AX660" s="13" t="s">
        <v>76</v>
      </c>
      <c r="AY660" s="211" t="s">
        <v>324</v>
      </c>
    </row>
    <row r="661" spans="1:65" s="14" customFormat="1" ht="11.25">
      <c r="B661" s="212"/>
      <c r="C661" s="213"/>
      <c r="D661" s="195" t="s">
        <v>336</v>
      </c>
      <c r="E661" s="214" t="s">
        <v>19</v>
      </c>
      <c r="F661" s="215" t="s">
        <v>349</v>
      </c>
      <c r="G661" s="213"/>
      <c r="H661" s="216">
        <v>27</v>
      </c>
      <c r="I661" s="217"/>
      <c r="J661" s="213"/>
      <c r="K661" s="213"/>
      <c r="L661" s="218"/>
      <c r="M661" s="219"/>
      <c r="N661" s="220"/>
      <c r="O661" s="220"/>
      <c r="P661" s="220"/>
      <c r="Q661" s="220"/>
      <c r="R661" s="220"/>
      <c r="S661" s="220"/>
      <c r="T661" s="221"/>
      <c r="AT661" s="222" t="s">
        <v>336</v>
      </c>
      <c r="AU661" s="222" t="s">
        <v>87</v>
      </c>
      <c r="AV661" s="14" t="s">
        <v>330</v>
      </c>
      <c r="AW661" s="14" t="s">
        <v>37</v>
      </c>
      <c r="AX661" s="14" t="s">
        <v>84</v>
      </c>
      <c r="AY661" s="222" t="s">
        <v>324</v>
      </c>
    </row>
    <row r="662" spans="1:65" s="2" customFormat="1" ht="14.45" customHeight="1">
      <c r="A662" s="36"/>
      <c r="B662" s="37"/>
      <c r="C662" s="244" t="s">
        <v>1110</v>
      </c>
      <c r="D662" s="244" t="s">
        <v>588</v>
      </c>
      <c r="E662" s="245" t="s">
        <v>1023</v>
      </c>
      <c r="F662" s="246" t="s">
        <v>4271</v>
      </c>
      <c r="G662" s="247" t="s">
        <v>190</v>
      </c>
      <c r="H662" s="248">
        <v>4</v>
      </c>
      <c r="I662" s="249"/>
      <c r="J662" s="250">
        <f>ROUND(I662*H662,2)</f>
        <v>0</v>
      </c>
      <c r="K662" s="246" t="s">
        <v>19</v>
      </c>
      <c r="L662" s="251"/>
      <c r="M662" s="252" t="s">
        <v>19</v>
      </c>
      <c r="N662" s="253" t="s">
        <v>47</v>
      </c>
      <c r="O662" s="66"/>
      <c r="P662" s="191">
        <f>O662*H662</f>
        <v>0</v>
      </c>
      <c r="Q662" s="191">
        <v>0.2</v>
      </c>
      <c r="R662" s="191">
        <f>Q662*H662</f>
        <v>0.8</v>
      </c>
      <c r="S662" s="191">
        <v>0</v>
      </c>
      <c r="T662" s="192">
        <f>S662*H662</f>
        <v>0</v>
      </c>
      <c r="U662" s="36"/>
      <c r="V662" s="36"/>
      <c r="W662" s="36"/>
      <c r="X662" s="36"/>
      <c r="Y662" s="36"/>
      <c r="Z662" s="36"/>
      <c r="AA662" s="36"/>
      <c r="AB662" s="36"/>
      <c r="AC662" s="36"/>
      <c r="AD662" s="36"/>
      <c r="AE662" s="36"/>
      <c r="AR662" s="193" t="s">
        <v>378</v>
      </c>
      <c r="AT662" s="193" t="s">
        <v>588</v>
      </c>
      <c r="AU662" s="193" t="s">
        <v>87</v>
      </c>
      <c r="AY662" s="19" t="s">
        <v>324</v>
      </c>
      <c r="BE662" s="194">
        <f>IF(N662="základní",J662,0)</f>
        <v>0</v>
      </c>
      <c r="BF662" s="194">
        <f>IF(N662="snížená",J662,0)</f>
        <v>0</v>
      </c>
      <c r="BG662" s="194">
        <f>IF(N662="zákl. přenesená",J662,0)</f>
        <v>0</v>
      </c>
      <c r="BH662" s="194">
        <f>IF(N662="sníž. přenesená",J662,0)</f>
        <v>0</v>
      </c>
      <c r="BI662" s="194">
        <f>IF(N662="nulová",J662,0)</f>
        <v>0</v>
      </c>
      <c r="BJ662" s="19" t="s">
        <v>84</v>
      </c>
      <c r="BK662" s="194">
        <f>ROUND(I662*H662,2)</f>
        <v>0</v>
      </c>
      <c r="BL662" s="19" t="s">
        <v>330</v>
      </c>
      <c r="BM662" s="193" t="s">
        <v>4272</v>
      </c>
    </row>
    <row r="663" spans="1:65" s="2" customFormat="1" ht="11.25">
      <c r="A663" s="36"/>
      <c r="B663" s="37"/>
      <c r="C663" s="38"/>
      <c r="D663" s="195" t="s">
        <v>332</v>
      </c>
      <c r="E663" s="38"/>
      <c r="F663" s="196" t="s">
        <v>4271</v>
      </c>
      <c r="G663" s="38"/>
      <c r="H663" s="38"/>
      <c r="I663" s="197"/>
      <c r="J663" s="38"/>
      <c r="K663" s="38"/>
      <c r="L663" s="41"/>
      <c r="M663" s="198"/>
      <c r="N663" s="199"/>
      <c r="O663" s="66"/>
      <c r="P663" s="66"/>
      <c r="Q663" s="66"/>
      <c r="R663" s="66"/>
      <c r="S663" s="66"/>
      <c r="T663" s="67"/>
      <c r="U663" s="36"/>
      <c r="V663" s="36"/>
      <c r="W663" s="36"/>
      <c r="X663" s="36"/>
      <c r="Y663" s="36"/>
      <c r="Z663" s="36"/>
      <c r="AA663" s="36"/>
      <c r="AB663" s="36"/>
      <c r="AC663" s="36"/>
      <c r="AD663" s="36"/>
      <c r="AE663" s="36"/>
      <c r="AT663" s="19" t="s">
        <v>332</v>
      </c>
      <c r="AU663" s="19" t="s">
        <v>87</v>
      </c>
    </row>
    <row r="664" spans="1:65" s="2" customFormat="1" ht="29.25">
      <c r="A664" s="36"/>
      <c r="B664" s="37"/>
      <c r="C664" s="38"/>
      <c r="D664" s="195" t="s">
        <v>727</v>
      </c>
      <c r="E664" s="38"/>
      <c r="F664" s="200" t="s">
        <v>986</v>
      </c>
      <c r="G664" s="38"/>
      <c r="H664" s="38"/>
      <c r="I664" s="197"/>
      <c r="J664" s="38"/>
      <c r="K664" s="38"/>
      <c r="L664" s="41"/>
      <c r="M664" s="198"/>
      <c r="N664" s="199"/>
      <c r="O664" s="66"/>
      <c r="P664" s="66"/>
      <c r="Q664" s="66"/>
      <c r="R664" s="66"/>
      <c r="S664" s="66"/>
      <c r="T664" s="67"/>
      <c r="U664" s="36"/>
      <c r="V664" s="36"/>
      <c r="W664" s="36"/>
      <c r="X664" s="36"/>
      <c r="Y664" s="36"/>
      <c r="Z664" s="36"/>
      <c r="AA664" s="36"/>
      <c r="AB664" s="36"/>
      <c r="AC664" s="36"/>
      <c r="AD664" s="36"/>
      <c r="AE664" s="36"/>
      <c r="AT664" s="19" t="s">
        <v>727</v>
      </c>
      <c r="AU664" s="19" t="s">
        <v>87</v>
      </c>
    </row>
    <row r="665" spans="1:65" s="13" customFormat="1" ht="11.25">
      <c r="B665" s="201"/>
      <c r="C665" s="202"/>
      <c r="D665" s="195" t="s">
        <v>336</v>
      </c>
      <c r="E665" s="203" t="s">
        <v>19</v>
      </c>
      <c r="F665" s="204" t="s">
        <v>4273</v>
      </c>
      <c r="G665" s="202"/>
      <c r="H665" s="205">
        <v>4</v>
      </c>
      <c r="I665" s="206"/>
      <c r="J665" s="202"/>
      <c r="K665" s="202"/>
      <c r="L665" s="207"/>
      <c r="M665" s="208"/>
      <c r="N665" s="209"/>
      <c r="O665" s="209"/>
      <c r="P665" s="209"/>
      <c r="Q665" s="209"/>
      <c r="R665" s="209"/>
      <c r="S665" s="209"/>
      <c r="T665" s="210"/>
      <c r="AT665" s="211" t="s">
        <v>336</v>
      </c>
      <c r="AU665" s="211" t="s">
        <v>87</v>
      </c>
      <c r="AV665" s="13" t="s">
        <v>87</v>
      </c>
      <c r="AW665" s="13" t="s">
        <v>37</v>
      </c>
      <c r="AX665" s="13" t="s">
        <v>84</v>
      </c>
      <c r="AY665" s="211" t="s">
        <v>324</v>
      </c>
    </row>
    <row r="666" spans="1:65" s="2" customFormat="1" ht="24.2" customHeight="1">
      <c r="A666" s="36"/>
      <c r="B666" s="37"/>
      <c r="C666" s="244" t="s">
        <v>1132</v>
      </c>
      <c r="D666" s="244" t="s">
        <v>588</v>
      </c>
      <c r="E666" s="245" t="s">
        <v>1028</v>
      </c>
      <c r="F666" s="246" t="s">
        <v>4274</v>
      </c>
      <c r="G666" s="247" t="s">
        <v>190</v>
      </c>
      <c r="H666" s="248">
        <v>6</v>
      </c>
      <c r="I666" s="249"/>
      <c r="J666" s="250">
        <f>ROUND(I666*H666,2)</f>
        <v>0</v>
      </c>
      <c r="K666" s="246" t="s">
        <v>19</v>
      </c>
      <c r="L666" s="251"/>
      <c r="M666" s="252" t="s">
        <v>19</v>
      </c>
      <c r="N666" s="253" t="s">
        <v>47</v>
      </c>
      <c r="O666" s="66"/>
      <c r="P666" s="191">
        <f>O666*H666</f>
        <v>0</v>
      </c>
      <c r="Q666" s="191">
        <v>0.219</v>
      </c>
      <c r="R666" s="191">
        <f>Q666*H666</f>
        <v>1.3140000000000001</v>
      </c>
      <c r="S666" s="191">
        <v>0</v>
      </c>
      <c r="T666" s="192">
        <f>S666*H666</f>
        <v>0</v>
      </c>
      <c r="U666" s="36"/>
      <c r="V666" s="36"/>
      <c r="W666" s="36"/>
      <c r="X666" s="36"/>
      <c r="Y666" s="36"/>
      <c r="Z666" s="36"/>
      <c r="AA666" s="36"/>
      <c r="AB666" s="36"/>
      <c r="AC666" s="36"/>
      <c r="AD666" s="36"/>
      <c r="AE666" s="36"/>
      <c r="AR666" s="193" t="s">
        <v>378</v>
      </c>
      <c r="AT666" s="193" t="s">
        <v>588</v>
      </c>
      <c r="AU666" s="193" t="s">
        <v>87</v>
      </c>
      <c r="AY666" s="19" t="s">
        <v>324</v>
      </c>
      <c r="BE666" s="194">
        <f>IF(N666="základní",J666,0)</f>
        <v>0</v>
      </c>
      <c r="BF666" s="194">
        <f>IF(N666="snížená",J666,0)</f>
        <v>0</v>
      </c>
      <c r="BG666" s="194">
        <f>IF(N666="zákl. přenesená",J666,0)</f>
        <v>0</v>
      </c>
      <c r="BH666" s="194">
        <f>IF(N666="sníž. přenesená",J666,0)</f>
        <v>0</v>
      </c>
      <c r="BI666" s="194">
        <f>IF(N666="nulová",J666,0)</f>
        <v>0</v>
      </c>
      <c r="BJ666" s="19" t="s">
        <v>84</v>
      </c>
      <c r="BK666" s="194">
        <f>ROUND(I666*H666,2)</f>
        <v>0</v>
      </c>
      <c r="BL666" s="19" t="s">
        <v>330</v>
      </c>
      <c r="BM666" s="193" t="s">
        <v>4275</v>
      </c>
    </row>
    <row r="667" spans="1:65" s="2" customFormat="1" ht="11.25">
      <c r="A667" s="36"/>
      <c r="B667" s="37"/>
      <c r="C667" s="38"/>
      <c r="D667" s="195" t="s">
        <v>332</v>
      </c>
      <c r="E667" s="38"/>
      <c r="F667" s="196" t="s">
        <v>4271</v>
      </c>
      <c r="G667" s="38"/>
      <c r="H667" s="38"/>
      <c r="I667" s="197"/>
      <c r="J667" s="38"/>
      <c r="K667" s="38"/>
      <c r="L667" s="41"/>
      <c r="M667" s="198"/>
      <c r="N667" s="199"/>
      <c r="O667" s="66"/>
      <c r="P667" s="66"/>
      <c r="Q667" s="66"/>
      <c r="R667" s="66"/>
      <c r="S667" s="66"/>
      <c r="T667" s="67"/>
      <c r="U667" s="36"/>
      <c r="V667" s="36"/>
      <c r="W667" s="36"/>
      <c r="X667" s="36"/>
      <c r="Y667" s="36"/>
      <c r="Z667" s="36"/>
      <c r="AA667" s="36"/>
      <c r="AB667" s="36"/>
      <c r="AC667" s="36"/>
      <c r="AD667" s="36"/>
      <c r="AE667" s="36"/>
      <c r="AT667" s="19" t="s">
        <v>332</v>
      </c>
      <c r="AU667" s="19" t="s">
        <v>87</v>
      </c>
    </row>
    <row r="668" spans="1:65" s="2" customFormat="1" ht="29.25">
      <c r="A668" s="36"/>
      <c r="B668" s="37"/>
      <c r="C668" s="38"/>
      <c r="D668" s="195" t="s">
        <v>727</v>
      </c>
      <c r="E668" s="38"/>
      <c r="F668" s="200" t="s">
        <v>986</v>
      </c>
      <c r="G668" s="38"/>
      <c r="H668" s="38"/>
      <c r="I668" s="197"/>
      <c r="J668" s="38"/>
      <c r="K668" s="38"/>
      <c r="L668" s="41"/>
      <c r="M668" s="198"/>
      <c r="N668" s="199"/>
      <c r="O668" s="66"/>
      <c r="P668" s="66"/>
      <c r="Q668" s="66"/>
      <c r="R668" s="66"/>
      <c r="S668" s="66"/>
      <c r="T668" s="67"/>
      <c r="U668" s="36"/>
      <c r="V668" s="36"/>
      <c r="W668" s="36"/>
      <c r="X668" s="36"/>
      <c r="Y668" s="36"/>
      <c r="Z668" s="36"/>
      <c r="AA668" s="36"/>
      <c r="AB668" s="36"/>
      <c r="AC668" s="36"/>
      <c r="AD668" s="36"/>
      <c r="AE668" s="36"/>
      <c r="AT668" s="19" t="s">
        <v>727</v>
      </c>
      <c r="AU668" s="19" t="s">
        <v>87</v>
      </c>
    </row>
    <row r="669" spans="1:65" s="13" customFormat="1" ht="11.25">
      <c r="B669" s="201"/>
      <c r="C669" s="202"/>
      <c r="D669" s="195" t="s">
        <v>336</v>
      </c>
      <c r="E669" s="203" t="s">
        <v>19</v>
      </c>
      <c r="F669" s="204" t="s">
        <v>4276</v>
      </c>
      <c r="G669" s="202"/>
      <c r="H669" s="205">
        <v>6</v>
      </c>
      <c r="I669" s="206"/>
      <c r="J669" s="202"/>
      <c r="K669" s="202"/>
      <c r="L669" s="207"/>
      <c r="M669" s="208"/>
      <c r="N669" s="209"/>
      <c r="O669" s="209"/>
      <c r="P669" s="209"/>
      <c r="Q669" s="209"/>
      <c r="R669" s="209"/>
      <c r="S669" s="209"/>
      <c r="T669" s="210"/>
      <c r="AT669" s="211" t="s">
        <v>336</v>
      </c>
      <c r="AU669" s="211" t="s">
        <v>87</v>
      </c>
      <c r="AV669" s="13" t="s">
        <v>87</v>
      </c>
      <c r="AW669" s="13" t="s">
        <v>37</v>
      </c>
      <c r="AX669" s="13" t="s">
        <v>84</v>
      </c>
      <c r="AY669" s="211" t="s">
        <v>324</v>
      </c>
    </row>
    <row r="670" spans="1:65" s="2" customFormat="1" ht="24.2" customHeight="1">
      <c r="A670" s="36"/>
      <c r="B670" s="37"/>
      <c r="C670" s="244" t="s">
        <v>1146</v>
      </c>
      <c r="D670" s="244" t="s">
        <v>588</v>
      </c>
      <c r="E670" s="245" t="s">
        <v>4277</v>
      </c>
      <c r="F670" s="246" t="s">
        <v>4278</v>
      </c>
      <c r="G670" s="247" t="s">
        <v>190</v>
      </c>
      <c r="H670" s="248">
        <v>3</v>
      </c>
      <c r="I670" s="249"/>
      <c r="J670" s="250">
        <f>ROUND(I670*H670,2)</f>
        <v>0</v>
      </c>
      <c r="K670" s="246" t="s">
        <v>19</v>
      </c>
      <c r="L670" s="251"/>
      <c r="M670" s="252" t="s">
        <v>19</v>
      </c>
      <c r="N670" s="253" t="s">
        <v>47</v>
      </c>
      <c r="O670" s="66"/>
      <c r="P670" s="191">
        <f>O670*H670</f>
        <v>0</v>
      </c>
      <c r="Q670" s="191">
        <v>0.18</v>
      </c>
      <c r="R670" s="191">
        <f>Q670*H670</f>
        <v>0.54</v>
      </c>
      <c r="S670" s="191">
        <v>0</v>
      </c>
      <c r="T670" s="192">
        <f>S670*H670</f>
        <v>0</v>
      </c>
      <c r="U670" s="36"/>
      <c r="V670" s="36"/>
      <c r="W670" s="36"/>
      <c r="X670" s="36"/>
      <c r="Y670" s="36"/>
      <c r="Z670" s="36"/>
      <c r="AA670" s="36"/>
      <c r="AB670" s="36"/>
      <c r="AC670" s="36"/>
      <c r="AD670" s="36"/>
      <c r="AE670" s="36"/>
      <c r="AR670" s="193" t="s">
        <v>378</v>
      </c>
      <c r="AT670" s="193" t="s">
        <v>588</v>
      </c>
      <c r="AU670" s="193" t="s">
        <v>87</v>
      </c>
      <c r="AY670" s="19" t="s">
        <v>324</v>
      </c>
      <c r="BE670" s="194">
        <f>IF(N670="základní",J670,0)</f>
        <v>0</v>
      </c>
      <c r="BF670" s="194">
        <f>IF(N670="snížená",J670,0)</f>
        <v>0</v>
      </c>
      <c r="BG670" s="194">
        <f>IF(N670="zákl. přenesená",J670,0)</f>
        <v>0</v>
      </c>
      <c r="BH670" s="194">
        <f>IF(N670="sníž. přenesená",J670,0)</f>
        <v>0</v>
      </c>
      <c r="BI670" s="194">
        <f>IF(N670="nulová",J670,0)</f>
        <v>0</v>
      </c>
      <c r="BJ670" s="19" t="s">
        <v>84</v>
      </c>
      <c r="BK670" s="194">
        <f>ROUND(I670*H670,2)</f>
        <v>0</v>
      </c>
      <c r="BL670" s="19" t="s">
        <v>330</v>
      </c>
      <c r="BM670" s="193" t="s">
        <v>4279</v>
      </c>
    </row>
    <row r="671" spans="1:65" s="2" customFormat="1" ht="11.25">
      <c r="A671" s="36"/>
      <c r="B671" s="37"/>
      <c r="C671" s="38"/>
      <c r="D671" s="195" t="s">
        <v>332</v>
      </c>
      <c r="E671" s="38"/>
      <c r="F671" s="196" t="s">
        <v>4278</v>
      </c>
      <c r="G671" s="38"/>
      <c r="H671" s="38"/>
      <c r="I671" s="197"/>
      <c r="J671" s="38"/>
      <c r="K671" s="38"/>
      <c r="L671" s="41"/>
      <c r="M671" s="198"/>
      <c r="N671" s="199"/>
      <c r="O671" s="66"/>
      <c r="P671" s="66"/>
      <c r="Q671" s="66"/>
      <c r="R671" s="66"/>
      <c r="S671" s="66"/>
      <c r="T671" s="67"/>
      <c r="U671" s="36"/>
      <c r="V671" s="36"/>
      <c r="W671" s="36"/>
      <c r="X671" s="36"/>
      <c r="Y671" s="36"/>
      <c r="Z671" s="36"/>
      <c r="AA671" s="36"/>
      <c r="AB671" s="36"/>
      <c r="AC671" s="36"/>
      <c r="AD671" s="36"/>
      <c r="AE671" s="36"/>
      <c r="AT671" s="19" t="s">
        <v>332</v>
      </c>
      <c r="AU671" s="19" t="s">
        <v>87</v>
      </c>
    </row>
    <row r="672" spans="1:65" s="2" customFormat="1" ht="29.25">
      <c r="A672" s="36"/>
      <c r="B672" s="37"/>
      <c r="C672" s="38"/>
      <c r="D672" s="195" t="s">
        <v>727</v>
      </c>
      <c r="E672" s="38"/>
      <c r="F672" s="200" t="s">
        <v>986</v>
      </c>
      <c r="G672" s="38"/>
      <c r="H672" s="38"/>
      <c r="I672" s="197"/>
      <c r="J672" s="38"/>
      <c r="K672" s="38"/>
      <c r="L672" s="41"/>
      <c r="M672" s="198"/>
      <c r="N672" s="199"/>
      <c r="O672" s="66"/>
      <c r="P672" s="66"/>
      <c r="Q672" s="66"/>
      <c r="R672" s="66"/>
      <c r="S672" s="66"/>
      <c r="T672" s="67"/>
      <c r="U672" s="36"/>
      <c r="V672" s="36"/>
      <c r="W672" s="36"/>
      <c r="X672" s="36"/>
      <c r="Y672" s="36"/>
      <c r="Z672" s="36"/>
      <c r="AA672" s="36"/>
      <c r="AB672" s="36"/>
      <c r="AC672" s="36"/>
      <c r="AD672" s="36"/>
      <c r="AE672" s="36"/>
      <c r="AT672" s="19" t="s">
        <v>727</v>
      </c>
      <c r="AU672" s="19" t="s">
        <v>87</v>
      </c>
    </row>
    <row r="673" spans="1:65" s="13" customFormat="1" ht="11.25">
      <c r="B673" s="201"/>
      <c r="C673" s="202"/>
      <c r="D673" s="195" t="s">
        <v>336</v>
      </c>
      <c r="E673" s="203" t="s">
        <v>19</v>
      </c>
      <c r="F673" s="204" t="s">
        <v>4280</v>
      </c>
      <c r="G673" s="202"/>
      <c r="H673" s="205">
        <v>3</v>
      </c>
      <c r="I673" s="206"/>
      <c r="J673" s="202"/>
      <c r="K673" s="202"/>
      <c r="L673" s="207"/>
      <c r="M673" s="208"/>
      <c r="N673" s="209"/>
      <c r="O673" s="209"/>
      <c r="P673" s="209"/>
      <c r="Q673" s="209"/>
      <c r="R673" s="209"/>
      <c r="S673" s="209"/>
      <c r="T673" s="210"/>
      <c r="AT673" s="211" t="s">
        <v>336</v>
      </c>
      <c r="AU673" s="211" t="s">
        <v>87</v>
      </c>
      <c r="AV673" s="13" t="s">
        <v>87</v>
      </c>
      <c r="AW673" s="13" t="s">
        <v>37</v>
      </c>
      <c r="AX673" s="13" t="s">
        <v>84</v>
      </c>
      <c r="AY673" s="211" t="s">
        <v>324</v>
      </c>
    </row>
    <row r="674" spans="1:65" s="2" customFormat="1" ht="14.45" customHeight="1">
      <c r="A674" s="36"/>
      <c r="B674" s="37"/>
      <c r="C674" s="244" t="s">
        <v>1152</v>
      </c>
      <c r="D674" s="244" t="s">
        <v>588</v>
      </c>
      <c r="E674" s="245" t="s">
        <v>4281</v>
      </c>
      <c r="F674" s="246" t="s">
        <v>4282</v>
      </c>
      <c r="G674" s="247" t="s">
        <v>190</v>
      </c>
      <c r="H674" s="248">
        <v>6</v>
      </c>
      <c r="I674" s="249"/>
      <c r="J674" s="250">
        <f>ROUND(I674*H674,2)</f>
        <v>0</v>
      </c>
      <c r="K674" s="246" t="s">
        <v>19</v>
      </c>
      <c r="L674" s="251"/>
      <c r="M674" s="252" t="s">
        <v>19</v>
      </c>
      <c r="N674" s="253" t="s">
        <v>47</v>
      </c>
      <c r="O674" s="66"/>
      <c r="P674" s="191">
        <f>O674*H674</f>
        <v>0</v>
      </c>
      <c r="Q674" s="191">
        <v>0.33200000000000002</v>
      </c>
      <c r="R674" s="191">
        <f>Q674*H674</f>
        <v>1.992</v>
      </c>
      <c r="S674" s="191">
        <v>0</v>
      </c>
      <c r="T674" s="192">
        <f>S674*H674</f>
        <v>0</v>
      </c>
      <c r="U674" s="36"/>
      <c r="V674" s="36"/>
      <c r="W674" s="36"/>
      <c r="X674" s="36"/>
      <c r="Y674" s="36"/>
      <c r="Z674" s="36"/>
      <c r="AA674" s="36"/>
      <c r="AB674" s="36"/>
      <c r="AC674" s="36"/>
      <c r="AD674" s="36"/>
      <c r="AE674" s="36"/>
      <c r="AR674" s="193" t="s">
        <v>378</v>
      </c>
      <c r="AT674" s="193" t="s">
        <v>588</v>
      </c>
      <c r="AU674" s="193" t="s">
        <v>87</v>
      </c>
      <c r="AY674" s="19" t="s">
        <v>324</v>
      </c>
      <c r="BE674" s="194">
        <f>IF(N674="základní",J674,0)</f>
        <v>0</v>
      </c>
      <c r="BF674" s="194">
        <f>IF(N674="snížená",J674,0)</f>
        <v>0</v>
      </c>
      <c r="BG674" s="194">
        <f>IF(N674="zákl. přenesená",J674,0)</f>
        <v>0</v>
      </c>
      <c r="BH674" s="194">
        <f>IF(N674="sníž. přenesená",J674,0)</f>
        <v>0</v>
      </c>
      <c r="BI674" s="194">
        <f>IF(N674="nulová",J674,0)</f>
        <v>0</v>
      </c>
      <c r="BJ674" s="19" t="s">
        <v>84</v>
      </c>
      <c r="BK674" s="194">
        <f>ROUND(I674*H674,2)</f>
        <v>0</v>
      </c>
      <c r="BL674" s="19" t="s">
        <v>330</v>
      </c>
      <c r="BM674" s="193" t="s">
        <v>4283</v>
      </c>
    </row>
    <row r="675" spans="1:65" s="2" customFormat="1" ht="11.25">
      <c r="A675" s="36"/>
      <c r="B675" s="37"/>
      <c r="C675" s="38"/>
      <c r="D675" s="195" t="s">
        <v>332</v>
      </c>
      <c r="E675" s="38"/>
      <c r="F675" s="196" t="s">
        <v>4282</v>
      </c>
      <c r="G675" s="38"/>
      <c r="H675" s="38"/>
      <c r="I675" s="197"/>
      <c r="J675" s="38"/>
      <c r="K675" s="38"/>
      <c r="L675" s="41"/>
      <c r="M675" s="198"/>
      <c r="N675" s="199"/>
      <c r="O675" s="66"/>
      <c r="P675" s="66"/>
      <c r="Q675" s="66"/>
      <c r="R675" s="66"/>
      <c r="S675" s="66"/>
      <c r="T675" s="67"/>
      <c r="U675" s="36"/>
      <c r="V675" s="36"/>
      <c r="W675" s="36"/>
      <c r="X675" s="36"/>
      <c r="Y675" s="36"/>
      <c r="Z675" s="36"/>
      <c r="AA675" s="36"/>
      <c r="AB675" s="36"/>
      <c r="AC675" s="36"/>
      <c r="AD675" s="36"/>
      <c r="AE675" s="36"/>
      <c r="AT675" s="19" t="s">
        <v>332</v>
      </c>
      <c r="AU675" s="19" t="s">
        <v>87</v>
      </c>
    </row>
    <row r="676" spans="1:65" s="2" customFormat="1" ht="29.25">
      <c r="A676" s="36"/>
      <c r="B676" s="37"/>
      <c r="C676" s="38"/>
      <c r="D676" s="195" t="s">
        <v>727</v>
      </c>
      <c r="E676" s="38"/>
      <c r="F676" s="200" t="s">
        <v>986</v>
      </c>
      <c r="G676" s="38"/>
      <c r="H676" s="38"/>
      <c r="I676" s="197"/>
      <c r="J676" s="38"/>
      <c r="K676" s="38"/>
      <c r="L676" s="41"/>
      <c r="M676" s="198"/>
      <c r="N676" s="199"/>
      <c r="O676" s="66"/>
      <c r="P676" s="66"/>
      <c r="Q676" s="66"/>
      <c r="R676" s="66"/>
      <c r="S676" s="66"/>
      <c r="T676" s="67"/>
      <c r="U676" s="36"/>
      <c r="V676" s="36"/>
      <c r="W676" s="36"/>
      <c r="X676" s="36"/>
      <c r="Y676" s="36"/>
      <c r="Z676" s="36"/>
      <c r="AA676" s="36"/>
      <c r="AB676" s="36"/>
      <c r="AC676" s="36"/>
      <c r="AD676" s="36"/>
      <c r="AE676" s="36"/>
      <c r="AT676" s="19" t="s">
        <v>727</v>
      </c>
      <c r="AU676" s="19" t="s">
        <v>87</v>
      </c>
    </row>
    <row r="677" spans="1:65" s="13" customFormat="1" ht="11.25">
      <c r="B677" s="201"/>
      <c r="C677" s="202"/>
      <c r="D677" s="195" t="s">
        <v>336</v>
      </c>
      <c r="E677" s="203" t="s">
        <v>19</v>
      </c>
      <c r="F677" s="204" t="s">
        <v>4284</v>
      </c>
      <c r="G677" s="202"/>
      <c r="H677" s="205">
        <v>3</v>
      </c>
      <c r="I677" s="206"/>
      <c r="J677" s="202"/>
      <c r="K677" s="202"/>
      <c r="L677" s="207"/>
      <c r="M677" s="208"/>
      <c r="N677" s="209"/>
      <c r="O677" s="209"/>
      <c r="P677" s="209"/>
      <c r="Q677" s="209"/>
      <c r="R677" s="209"/>
      <c r="S677" s="209"/>
      <c r="T677" s="210"/>
      <c r="AT677" s="211" t="s">
        <v>336</v>
      </c>
      <c r="AU677" s="211" t="s">
        <v>87</v>
      </c>
      <c r="AV677" s="13" t="s">
        <v>87</v>
      </c>
      <c r="AW677" s="13" t="s">
        <v>37</v>
      </c>
      <c r="AX677" s="13" t="s">
        <v>76</v>
      </c>
      <c r="AY677" s="211" t="s">
        <v>324</v>
      </c>
    </row>
    <row r="678" spans="1:65" s="13" customFormat="1" ht="11.25">
      <c r="B678" s="201"/>
      <c r="C678" s="202"/>
      <c r="D678" s="195" t="s">
        <v>336</v>
      </c>
      <c r="E678" s="203" t="s">
        <v>19</v>
      </c>
      <c r="F678" s="204" t="s">
        <v>4285</v>
      </c>
      <c r="G678" s="202"/>
      <c r="H678" s="205">
        <v>3</v>
      </c>
      <c r="I678" s="206"/>
      <c r="J678" s="202"/>
      <c r="K678" s="202"/>
      <c r="L678" s="207"/>
      <c r="M678" s="208"/>
      <c r="N678" s="209"/>
      <c r="O678" s="209"/>
      <c r="P678" s="209"/>
      <c r="Q678" s="209"/>
      <c r="R678" s="209"/>
      <c r="S678" s="209"/>
      <c r="T678" s="210"/>
      <c r="AT678" s="211" t="s">
        <v>336</v>
      </c>
      <c r="AU678" s="211" t="s">
        <v>87</v>
      </c>
      <c r="AV678" s="13" t="s">
        <v>87</v>
      </c>
      <c r="AW678" s="13" t="s">
        <v>37</v>
      </c>
      <c r="AX678" s="13" t="s">
        <v>76</v>
      </c>
      <c r="AY678" s="211" t="s">
        <v>324</v>
      </c>
    </row>
    <row r="679" spans="1:65" s="14" customFormat="1" ht="11.25">
      <c r="B679" s="212"/>
      <c r="C679" s="213"/>
      <c r="D679" s="195" t="s">
        <v>336</v>
      </c>
      <c r="E679" s="214" t="s">
        <v>19</v>
      </c>
      <c r="F679" s="215" t="s">
        <v>349</v>
      </c>
      <c r="G679" s="213"/>
      <c r="H679" s="216">
        <v>6</v>
      </c>
      <c r="I679" s="217"/>
      <c r="J679" s="213"/>
      <c r="K679" s="213"/>
      <c r="L679" s="218"/>
      <c r="M679" s="219"/>
      <c r="N679" s="220"/>
      <c r="O679" s="220"/>
      <c r="P679" s="220"/>
      <c r="Q679" s="220"/>
      <c r="R679" s="220"/>
      <c r="S679" s="220"/>
      <c r="T679" s="221"/>
      <c r="AT679" s="222" t="s">
        <v>336</v>
      </c>
      <c r="AU679" s="222" t="s">
        <v>87</v>
      </c>
      <c r="AV679" s="14" t="s">
        <v>330</v>
      </c>
      <c r="AW679" s="14" t="s">
        <v>37</v>
      </c>
      <c r="AX679" s="14" t="s">
        <v>84</v>
      </c>
      <c r="AY679" s="222" t="s">
        <v>324</v>
      </c>
    </row>
    <row r="680" spans="1:65" s="2" customFormat="1" ht="14.45" customHeight="1">
      <c r="A680" s="36"/>
      <c r="B680" s="37"/>
      <c r="C680" s="182" t="s">
        <v>1161</v>
      </c>
      <c r="D680" s="254" t="s">
        <v>326</v>
      </c>
      <c r="E680" s="183" t="s">
        <v>1076</v>
      </c>
      <c r="F680" s="184" t="s">
        <v>1077</v>
      </c>
      <c r="G680" s="185" t="s">
        <v>152</v>
      </c>
      <c r="H680" s="186">
        <v>1305.521</v>
      </c>
      <c r="I680" s="187"/>
      <c r="J680" s="188">
        <f>ROUND(I680*H680,2)</f>
        <v>0</v>
      </c>
      <c r="K680" s="184" t="s">
        <v>19</v>
      </c>
      <c r="L680" s="41"/>
      <c r="M680" s="189" t="s">
        <v>19</v>
      </c>
      <c r="N680" s="190" t="s">
        <v>47</v>
      </c>
      <c r="O680" s="66"/>
      <c r="P680" s="191">
        <f>O680*H680</f>
        <v>0</v>
      </c>
      <c r="Q680" s="191">
        <v>0</v>
      </c>
      <c r="R680" s="191">
        <f>Q680*H680</f>
        <v>0</v>
      </c>
      <c r="S680" s="191">
        <v>0</v>
      </c>
      <c r="T680" s="192">
        <f>S680*H680</f>
        <v>0</v>
      </c>
      <c r="U680" s="36"/>
      <c r="V680" s="36"/>
      <c r="W680" s="36"/>
      <c r="X680" s="36"/>
      <c r="Y680" s="36"/>
      <c r="Z680" s="36"/>
      <c r="AA680" s="36"/>
      <c r="AB680" s="36"/>
      <c r="AC680" s="36"/>
      <c r="AD680" s="36"/>
      <c r="AE680" s="36"/>
      <c r="AR680" s="193" t="s">
        <v>330</v>
      </c>
      <c r="AT680" s="193" t="s">
        <v>326</v>
      </c>
      <c r="AU680" s="193" t="s">
        <v>87</v>
      </c>
      <c r="AY680" s="19" t="s">
        <v>324</v>
      </c>
      <c r="BE680" s="194">
        <f>IF(N680="základní",J680,0)</f>
        <v>0</v>
      </c>
      <c r="BF680" s="194">
        <f>IF(N680="snížená",J680,0)</f>
        <v>0</v>
      </c>
      <c r="BG680" s="194">
        <f>IF(N680="zákl. přenesená",J680,0)</f>
        <v>0</v>
      </c>
      <c r="BH680" s="194">
        <f>IF(N680="sníž. přenesená",J680,0)</f>
        <v>0</v>
      </c>
      <c r="BI680" s="194">
        <f>IF(N680="nulová",J680,0)</f>
        <v>0</v>
      </c>
      <c r="BJ680" s="19" t="s">
        <v>84</v>
      </c>
      <c r="BK680" s="194">
        <f>ROUND(I680*H680,2)</f>
        <v>0</v>
      </c>
      <c r="BL680" s="19" t="s">
        <v>330</v>
      </c>
      <c r="BM680" s="193" t="s">
        <v>4286</v>
      </c>
    </row>
    <row r="681" spans="1:65" s="2" customFormat="1" ht="19.5">
      <c r="A681" s="36"/>
      <c r="B681" s="37"/>
      <c r="C681" s="38"/>
      <c r="D681" s="195" t="s">
        <v>332</v>
      </c>
      <c r="E681" s="38"/>
      <c r="F681" s="196" t="s">
        <v>1079</v>
      </c>
      <c r="G681" s="38"/>
      <c r="H681" s="38"/>
      <c r="I681" s="197"/>
      <c r="J681" s="38"/>
      <c r="K681" s="38"/>
      <c r="L681" s="41"/>
      <c r="M681" s="198"/>
      <c r="N681" s="199"/>
      <c r="O681" s="66"/>
      <c r="P681" s="66"/>
      <c r="Q681" s="66"/>
      <c r="R681" s="66"/>
      <c r="S681" s="66"/>
      <c r="T681" s="67"/>
      <c r="U681" s="36"/>
      <c r="V681" s="36"/>
      <c r="W681" s="36"/>
      <c r="X681" s="36"/>
      <c r="Y681" s="36"/>
      <c r="Z681" s="36"/>
      <c r="AA681" s="36"/>
      <c r="AB681" s="36"/>
      <c r="AC681" s="36"/>
      <c r="AD681" s="36"/>
      <c r="AE681" s="36"/>
      <c r="AT681" s="19" t="s">
        <v>332</v>
      </c>
      <c r="AU681" s="19" t="s">
        <v>87</v>
      </c>
    </row>
    <row r="682" spans="1:65" s="2" customFormat="1" ht="234">
      <c r="A682" s="36"/>
      <c r="B682" s="37"/>
      <c r="C682" s="38"/>
      <c r="D682" s="195" t="s">
        <v>334</v>
      </c>
      <c r="E682" s="38"/>
      <c r="F682" s="200" t="s">
        <v>1080</v>
      </c>
      <c r="G682" s="38"/>
      <c r="H682" s="38"/>
      <c r="I682" s="197"/>
      <c r="J682" s="38"/>
      <c r="K682" s="38"/>
      <c r="L682" s="41"/>
      <c r="M682" s="198"/>
      <c r="N682" s="199"/>
      <c r="O682" s="66"/>
      <c r="P682" s="66"/>
      <c r="Q682" s="66"/>
      <c r="R682" s="66"/>
      <c r="S682" s="66"/>
      <c r="T682" s="67"/>
      <c r="U682" s="36"/>
      <c r="V682" s="36"/>
      <c r="W682" s="36"/>
      <c r="X682" s="36"/>
      <c r="Y682" s="36"/>
      <c r="Z682" s="36"/>
      <c r="AA682" s="36"/>
      <c r="AB682" s="36"/>
      <c r="AC682" s="36"/>
      <c r="AD682" s="36"/>
      <c r="AE682" s="36"/>
      <c r="AT682" s="19" t="s">
        <v>334</v>
      </c>
      <c r="AU682" s="19" t="s">
        <v>87</v>
      </c>
    </row>
    <row r="683" spans="1:65" s="2" customFormat="1" ht="19.5">
      <c r="A683" s="36"/>
      <c r="B683" s="37"/>
      <c r="C683" s="38"/>
      <c r="D683" s="195" t="s">
        <v>727</v>
      </c>
      <c r="E683" s="38"/>
      <c r="F683" s="200" t="s">
        <v>2849</v>
      </c>
      <c r="G683" s="38"/>
      <c r="H683" s="38"/>
      <c r="I683" s="197"/>
      <c r="J683" s="38"/>
      <c r="K683" s="38"/>
      <c r="L683" s="41"/>
      <c r="M683" s="198"/>
      <c r="N683" s="199"/>
      <c r="O683" s="66"/>
      <c r="P683" s="66"/>
      <c r="Q683" s="66"/>
      <c r="R683" s="66"/>
      <c r="S683" s="66"/>
      <c r="T683" s="67"/>
      <c r="U683" s="36"/>
      <c r="V683" s="36"/>
      <c r="W683" s="36"/>
      <c r="X683" s="36"/>
      <c r="Y683" s="36"/>
      <c r="Z683" s="36"/>
      <c r="AA683" s="36"/>
      <c r="AB683" s="36"/>
      <c r="AC683" s="36"/>
      <c r="AD683" s="36"/>
      <c r="AE683" s="36"/>
      <c r="AT683" s="19" t="s">
        <v>727</v>
      </c>
      <c r="AU683" s="19" t="s">
        <v>87</v>
      </c>
    </row>
    <row r="684" spans="1:65" s="15" customFormat="1" ht="11.25">
      <c r="B684" s="223"/>
      <c r="C684" s="224"/>
      <c r="D684" s="195" t="s">
        <v>336</v>
      </c>
      <c r="E684" s="225" t="s">
        <v>19</v>
      </c>
      <c r="F684" s="226" t="s">
        <v>4287</v>
      </c>
      <c r="G684" s="224"/>
      <c r="H684" s="225" t="s">
        <v>19</v>
      </c>
      <c r="I684" s="227"/>
      <c r="J684" s="224"/>
      <c r="K684" s="224"/>
      <c r="L684" s="228"/>
      <c r="M684" s="229"/>
      <c r="N684" s="230"/>
      <c r="O684" s="230"/>
      <c r="P684" s="230"/>
      <c r="Q684" s="230"/>
      <c r="R684" s="230"/>
      <c r="S684" s="230"/>
      <c r="T684" s="231"/>
      <c r="AT684" s="232" t="s">
        <v>336</v>
      </c>
      <c r="AU684" s="232" t="s">
        <v>87</v>
      </c>
      <c r="AV684" s="15" t="s">
        <v>84</v>
      </c>
      <c r="AW684" s="15" t="s">
        <v>37</v>
      </c>
      <c r="AX684" s="15" t="s">
        <v>76</v>
      </c>
      <c r="AY684" s="232" t="s">
        <v>324</v>
      </c>
    </row>
    <row r="685" spans="1:65" s="15" customFormat="1" ht="11.25">
      <c r="B685" s="223"/>
      <c r="C685" s="224"/>
      <c r="D685" s="195" t="s">
        <v>336</v>
      </c>
      <c r="E685" s="225" t="s">
        <v>19</v>
      </c>
      <c r="F685" s="226" t="s">
        <v>4288</v>
      </c>
      <c r="G685" s="224"/>
      <c r="H685" s="225" t="s">
        <v>19</v>
      </c>
      <c r="I685" s="227"/>
      <c r="J685" s="224"/>
      <c r="K685" s="224"/>
      <c r="L685" s="228"/>
      <c r="M685" s="229"/>
      <c r="N685" s="230"/>
      <c r="O685" s="230"/>
      <c r="P685" s="230"/>
      <c r="Q685" s="230"/>
      <c r="R685" s="230"/>
      <c r="S685" s="230"/>
      <c r="T685" s="231"/>
      <c r="AT685" s="232" t="s">
        <v>336</v>
      </c>
      <c r="AU685" s="232" t="s">
        <v>87</v>
      </c>
      <c r="AV685" s="15" t="s">
        <v>84</v>
      </c>
      <c r="AW685" s="15" t="s">
        <v>37</v>
      </c>
      <c r="AX685" s="15" t="s">
        <v>76</v>
      </c>
      <c r="AY685" s="232" t="s">
        <v>324</v>
      </c>
    </row>
    <row r="686" spans="1:65" s="13" customFormat="1" ht="11.25">
      <c r="B686" s="201"/>
      <c r="C686" s="202"/>
      <c r="D686" s="195" t="s">
        <v>336</v>
      </c>
      <c r="E686" s="203" t="s">
        <v>19</v>
      </c>
      <c r="F686" s="204" t="s">
        <v>4289</v>
      </c>
      <c r="G686" s="202"/>
      <c r="H686" s="205">
        <v>17.721</v>
      </c>
      <c r="I686" s="206"/>
      <c r="J686" s="202"/>
      <c r="K686" s="202"/>
      <c r="L686" s="207"/>
      <c r="M686" s="208"/>
      <c r="N686" s="209"/>
      <c r="O686" s="209"/>
      <c r="P686" s="209"/>
      <c r="Q686" s="209"/>
      <c r="R686" s="209"/>
      <c r="S686" s="209"/>
      <c r="T686" s="210"/>
      <c r="AT686" s="211" t="s">
        <v>336</v>
      </c>
      <c r="AU686" s="211" t="s">
        <v>87</v>
      </c>
      <c r="AV686" s="13" t="s">
        <v>87</v>
      </c>
      <c r="AW686" s="13" t="s">
        <v>37</v>
      </c>
      <c r="AX686" s="13" t="s">
        <v>76</v>
      </c>
      <c r="AY686" s="211" t="s">
        <v>324</v>
      </c>
    </row>
    <row r="687" spans="1:65" s="13" customFormat="1" ht="11.25">
      <c r="B687" s="201"/>
      <c r="C687" s="202"/>
      <c r="D687" s="195" t="s">
        <v>336</v>
      </c>
      <c r="E687" s="203" t="s">
        <v>19</v>
      </c>
      <c r="F687" s="204" t="s">
        <v>4290</v>
      </c>
      <c r="G687" s="202"/>
      <c r="H687" s="205">
        <v>9.718</v>
      </c>
      <c r="I687" s="206"/>
      <c r="J687" s="202"/>
      <c r="K687" s="202"/>
      <c r="L687" s="207"/>
      <c r="M687" s="208"/>
      <c r="N687" s="209"/>
      <c r="O687" s="209"/>
      <c r="P687" s="209"/>
      <c r="Q687" s="209"/>
      <c r="R687" s="209"/>
      <c r="S687" s="209"/>
      <c r="T687" s="210"/>
      <c r="AT687" s="211" t="s">
        <v>336</v>
      </c>
      <c r="AU687" s="211" t="s">
        <v>87</v>
      </c>
      <c r="AV687" s="13" t="s">
        <v>87</v>
      </c>
      <c r="AW687" s="13" t="s">
        <v>37</v>
      </c>
      <c r="AX687" s="13" t="s">
        <v>76</v>
      </c>
      <c r="AY687" s="211" t="s">
        <v>324</v>
      </c>
    </row>
    <row r="688" spans="1:65" s="16" customFormat="1" ht="11.25">
      <c r="B688" s="233"/>
      <c r="C688" s="234"/>
      <c r="D688" s="195" t="s">
        <v>336</v>
      </c>
      <c r="E688" s="235" t="s">
        <v>19</v>
      </c>
      <c r="F688" s="236" t="s">
        <v>550</v>
      </c>
      <c r="G688" s="234"/>
      <c r="H688" s="237">
        <v>27.439</v>
      </c>
      <c r="I688" s="238"/>
      <c r="J688" s="234"/>
      <c r="K688" s="234"/>
      <c r="L688" s="239"/>
      <c r="M688" s="240"/>
      <c r="N688" s="241"/>
      <c r="O688" s="241"/>
      <c r="P688" s="241"/>
      <c r="Q688" s="241"/>
      <c r="R688" s="241"/>
      <c r="S688" s="241"/>
      <c r="T688" s="242"/>
      <c r="AT688" s="243" t="s">
        <v>336</v>
      </c>
      <c r="AU688" s="243" t="s">
        <v>87</v>
      </c>
      <c r="AV688" s="16" t="s">
        <v>343</v>
      </c>
      <c r="AW688" s="16" t="s">
        <v>37</v>
      </c>
      <c r="AX688" s="16" t="s">
        <v>76</v>
      </c>
      <c r="AY688" s="243" t="s">
        <v>324</v>
      </c>
    </row>
    <row r="689" spans="2:51" s="15" customFormat="1" ht="11.25">
      <c r="B689" s="223"/>
      <c r="C689" s="224"/>
      <c r="D689" s="195" t="s">
        <v>336</v>
      </c>
      <c r="E689" s="225" t="s">
        <v>19</v>
      </c>
      <c r="F689" s="226" t="s">
        <v>4291</v>
      </c>
      <c r="G689" s="224"/>
      <c r="H689" s="225" t="s">
        <v>19</v>
      </c>
      <c r="I689" s="227"/>
      <c r="J689" s="224"/>
      <c r="K689" s="224"/>
      <c r="L689" s="228"/>
      <c r="M689" s="229"/>
      <c r="N689" s="230"/>
      <c r="O689" s="230"/>
      <c r="P689" s="230"/>
      <c r="Q689" s="230"/>
      <c r="R689" s="230"/>
      <c r="S689" s="230"/>
      <c r="T689" s="231"/>
      <c r="AT689" s="232" t="s">
        <v>336</v>
      </c>
      <c r="AU689" s="232" t="s">
        <v>87</v>
      </c>
      <c r="AV689" s="15" t="s">
        <v>84</v>
      </c>
      <c r="AW689" s="15" t="s">
        <v>37</v>
      </c>
      <c r="AX689" s="15" t="s">
        <v>76</v>
      </c>
      <c r="AY689" s="232" t="s">
        <v>324</v>
      </c>
    </row>
    <row r="690" spans="2:51" s="13" customFormat="1" ht="11.25">
      <c r="B690" s="201"/>
      <c r="C690" s="202"/>
      <c r="D690" s="195" t="s">
        <v>336</v>
      </c>
      <c r="E690" s="203" t="s">
        <v>19</v>
      </c>
      <c r="F690" s="204" t="s">
        <v>4292</v>
      </c>
      <c r="G690" s="202"/>
      <c r="H690" s="205">
        <v>15.629</v>
      </c>
      <c r="I690" s="206"/>
      <c r="J690" s="202"/>
      <c r="K690" s="202"/>
      <c r="L690" s="207"/>
      <c r="M690" s="208"/>
      <c r="N690" s="209"/>
      <c r="O690" s="209"/>
      <c r="P690" s="209"/>
      <c r="Q690" s="209"/>
      <c r="R690" s="209"/>
      <c r="S690" s="209"/>
      <c r="T690" s="210"/>
      <c r="AT690" s="211" t="s">
        <v>336</v>
      </c>
      <c r="AU690" s="211" t="s">
        <v>87</v>
      </c>
      <c r="AV690" s="13" t="s">
        <v>87</v>
      </c>
      <c r="AW690" s="13" t="s">
        <v>37</v>
      </c>
      <c r="AX690" s="13" t="s">
        <v>76</v>
      </c>
      <c r="AY690" s="211" t="s">
        <v>324</v>
      </c>
    </row>
    <row r="691" spans="2:51" s="16" customFormat="1" ht="11.25">
      <c r="B691" s="233"/>
      <c r="C691" s="234"/>
      <c r="D691" s="195" t="s">
        <v>336</v>
      </c>
      <c r="E691" s="235" t="s">
        <v>19</v>
      </c>
      <c r="F691" s="236" t="s">
        <v>550</v>
      </c>
      <c r="G691" s="234"/>
      <c r="H691" s="237">
        <v>15.629</v>
      </c>
      <c r="I691" s="238"/>
      <c r="J691" s="234"/>
      <c r="K691" s="234"/>
      <c r="L691" s="239"/>
      <c r="M691" s="240"/>
      <c r="N691" s="241"/>
      <c r="O691" s="241"/>
      <c r="P691" s="241"/>
      <c r="Q691" s="241"/>
      <c r="R691" s="241"/>
      <c r="S691" s="241"/>
      <c r="T691" s="242"/>
      <c r="AT691" s="243" t="s">
        <v>336</v>
      </c>
      <c r="AU691" s="243" t="s">
        <v>87</v>
      </c>
      <c r="AV691" s="16" t="s">
        <v>343</v>
      </c>
      <c r="AW691" s="16" t="s">
        <v>37</v>
      </c>
      <c r="AX691" s="16" t="s">
        <v>76</v>
      </c>
      <c r="AY691" s="243" t="s">
        <v>324</v>
      </c>
    </row>
    <row r="692" spans="2:51" s="15" customFormat="1" ht="11.25">
      <c r="B692" s="223"/>
      <c r="C692" s="224"/>
      <c r="D692" s="195" t="s">
        <v>336</v>
      </c>
      <c r="E692" s="225" t="s">
        <v>19</v>
      </c>
      <c r="F692" s="226" t="s">
        <v>4293</v>
      </c>
      <c r="G692" s="224"/>
      <c r="H692" s="225" t="s">
        <v>19</v>
      </c>
      <c r="I692" s="227"/>
      <c r="J692" s="224"/>
      <c r="K692" s="224"/>
      <c r="L692" s="228"/>
      <c r="M692" s="229"/>
      <c r="N692" s="230"/>
      <c r="O692" s="230"/>
      <c r="P692" s="230"/>
      <c r="Q692" s="230"/>
      <c r="R692" s="230"/>
      <c r="S692" s="230"/>
      <c r="T692" s="231"/>
      <c r="AT692" s="232" t="s">
        <v>336</v>
      </c>
      <c r="AU692" s="232" t="s">
        <v>87</v>
      </c>
      <c r="AV692" s="15" t="s">
        <v>84</v>
      </c>
      <c r="AW692" s="15" t="s">
        <v>37</v>
      </c>
      <c r="AX692" s="15" t="s">
        <v>76</v>
      </c>
      <c r="AY692" s="232" t="s">
        <v>324</v>
      </c>
    </row>
    <row r="693" spans="2:51" s="13" customFormat="1" ht="11.25">
      <c r="B693" s="201"/>
      <c r="C693" s="202"/>
      <c r="D693" s="195" t="s">
        <v>336</v>
      </c>
      <c r="E693" s="203" t="s">
        <v>19</v>
      </c>
      <c r="F693" s="204" t="s">
        <v>4294</v>
      </c>
      <c r="G693" s="202"/>
      <c r="H693" s="205">
        <v>18.067</v>
      </c>
      <c r="I693" s="206"/>
      <c r="J693" s="202"/>
      <c r="K693" s="202"/>
      <c r="L693" s="207"/>
      <c r="M693" s="208"/>
      <c r="N693" s="209"/>
      <c r="O693" s="209"/>
      <c r="P693" s="209"/>
      <c r="Q693" s="209"/>
      <c r="R693" s="209"/>
      <c r="S693" s="209"/>
      <c r="T693" s="210"/>
      <c r="AT693" s="211" t="s">
        <v>336</v>
      </c>
      <c r="AU693" s="211" t="s">
        <v>87</v>
      </c>
      <c r="AV693" s="13" t="s">
        <v>87</v>
      </c>
      <c r="AW693" s="13" t="s">
        <v>37</v>
      </c>
      <c r="AX693" s="13" t="s">
        <v>76</v>
      </c>
      <c r="AY693" s="211" t="s">
        <v>324</v>
      </c>
    </row>
    <row r="694" spans="2:51" s="16" customFormat="1" ht="11.25">
      <c r="B694" s="233"/>
      <c r="C694" s="234"/>
      <c r="D694" s="195" t="s">
        <v>336</v>
      </c>
      <c r="E694" s="235" t="s">
        <v>19</v>
      </c>
      <c r="F694" s="236" t="s">
        <v>550</v>
      </c>
      <c r="G694" s="234"/>
      <c r="H694" s="237">
        <v>18.067</v>
      </c>
      <c r="I694" s="238"/>
      <c r="J694" s="234"/>
      <c r="K694" s="234"/>
      <c r="L694" s="239"/>
      <c r="M694" s="240"/>
      <c r="N694" s="241"/>
      <c r="O694" s="241"/>
      <c r="P694" s="241"/>
      <c r="Q694" s="241"/>
      <c r="R694" s="241"/>
      <c r="S694" s="241"/>
      <c r="T694" s="242"/>
      <c r="AT694" s="243" t="s">
        <v>336</v>
      </c>
      <c r="AU694" s="243" t="s">
        <v>87</v>
      </c>
      <c r="AV694" s="16" t="s">
        <v>343</v>
      </c>
      <c r="AW694" s="16" t="s">
        <v>37</v>
      </c>
      <c r="AX694" s="16" t="s">
        <v>76</v>
      </c>
      <c r="AY694" s="243" t="s">
        <v>324</v>
      </c>
    </row>
    <row r="695" spans="2:51" s="15" customFormat="1" ht="11.25">
      <c r="B695" s="223"/>
      <c r="C695" s="224"/>
      <c r="D695" s="195" t="s">
        <v>336</v>
      </c>
      <c r="E695" s="225" t="s">
        <v>19</v>
      </c>
      <c r="F695" s="226" t="s">
        <v>4295</v>
      </c>
      <c r="G695" s="224"/>
      <c r="H695" s="225" t="s">
        <v>19</v>
      </c>
      <c r="I695" s="227"/>
      <c r="J695" s="224"/>
      <c r="K695" s="224"/>
      <c r="L695" s="228"/>
      <c r="M695" s="229"/>
      <c r="N695" s="230"/>
      <c r="O695" s="230"/>
      <c r="P695" s="230"/>
      <c r="Q695" s="230"/>
      <c r="R695" s="230"/>
      <c r="S695" s="230"/>
      <c r="T695" s="231"/>
      <c r="AT695" s="232" t="s">
        <v>336</v>
      </c>
      <c r="AU695" s="232" t="s">
        <v>87</v>
      </c>
      <c r="AV695" s="15" t="s">
        <v>84</v>
      </c>
      <c r="AW695" s="15" t="s">
        <v>37</v>
      </c>
      <c r="AX695" s="15" t="s">
        <v>76</v>
      </c>
      <c r="AY695" s="232" t="s">
        <v>324</v>
      </c>
    </row>
    <row r="696" spans="2:51" s="13" customFormat="1" ht="11.25">
      <c r="B696" s="201"/>
      <c r="C696" s="202"/>
      <c r="D696" s="195" t="s">
        <v>336</v>
      </c>
      <c r="E696" s="203" t="s">
        <v>19</v>
      </c>
      <c r="F696" s="204" t="s">
        <v>4296</v>
      </c>
      <c r="G696" s="202"/>
      <c r="H696" s="205">
        <v>14.88</v>
      </c>
      <c r="I696" s="206"/>
      <c r="J696" s="202"/>
      <c r="K696" s="202"/>
      <c r="L696" s="207"/>
      <c r="M696" s="208"/>
      <c r="N696" s="209"/>
      <c r="O696" s="209"/>
      <c r="P696" s="209"/>
      <c r="Q696" s="209"/>
      <c r="R696" s="209"/>
      <c r="S696" s="209"/>
      <c r="T696" s="210"/>
      <c r="AT696" s="211" t="s">
        <v>336</v>
      </c>
      <c r="AU696" s="211" t="s">
        <v>87</v>
      </c>
      <c r="AV696" s="13" t="s">
        <v>87</v>
      </c>
      <c r="AW696" s="13" t="s">
        <v>37</v>
      </c>
      <c r="AX696" s="13" t="s">
        <v>76</v>
      </c>
      <c r="AY696" s="211" t="s">
        <v>324</v>
      </c>
    </row>
    <row r="697" spans="2:51" s="16" customFormat="1" ht="11.25">
      <c r="B697" s="233"/>
      <c r="C697" s="234"/>
      <c r="D697" s="195" t="s">
        <v>336</v>
      </c>
      <c r="E697" s="235" t="s">
        <v>19</v>
      </c>
      <c r="F697" s="236" t="s">
        <v>550</v>
      </c>
      <c r="G697" s="234"/>
      <c r="H697" s="237">
        <v>14.88</v>
      </c>
      <c r="I697" s="238"/>
      <c r="J697" s="234"/>
      <c r="K697" s="234"/>
      <c r="L697" s="239"/>
      <c r="M697" s="240"/>
      <c r="N697" s="241"/>
      <c r="O697" s="241"/>
      <c r="P697" s="241"/>
      <c r="Q697" s="241"/>
      <c r="R697" s="241"/>
      <c r="S697" s="241"/>
      <c r="T697" s="242"/>
      <c r="AT697" s="243" t="s">
        <v>336</v>
      </c>
      <c r="AU697" s="243" t="s">
        <v>87</v>
      </c>
      <c r="AV697" s="16" t="s">
        <v>343</v>
      </c>
      <c r="AW697" s="16" t="s">
        <v>37</v>
      </c>
      <c r="AX697" s="16" t="s">
        <v>76</v>
      </c>
      <c r="AY697" s="243" t="s">
        <v>324</v>
      </c>
    </row>
    <row r="698" spans="2:51" s="15" customFormat="1" ht="11.25">
      <c r="B698" s="223"/>
      <c r="C698" s="224"/>
      <c r="D698" s="195" t="s">
        <v>336</v>
      </c>
      <c r="E698" s="225" t="s">
        <v>19</v>
      </c>
      <c r="F698" s="226" t="s">
        <v>4297</v>
      </c>
      <c r="G698" s="224"/>
      <c r="H698" s="225" t="s">
        <v>19</v>
      </c>
      <c r="I698" s="227"/>
      <c r="J698" s="224"/>
      <c r="K698" s="224"/>
      <c r="L698" s="228"/>
      <c r="M698" s="229"/>
      <c r="N698" s="230"/>
      <c r="O698" s="230"/>
      <c r="P698" s="230"/>
      <c r="Q698" s="230"/>
      <c r="R698" s="230"/>
      <c r="S698" s="230"/>
      <c r="T698" s="231"/>
      <c r="AT698" s="232" t="s">
        <v>336</v>
      </c>
      <c r="AU698" s="232" t="s">
        <v>87</v>
      </c>
      <c r="AV698" s="15" t="s">
        <v>84</v>
      </c>
      <c r="AW698" s="15" t="s">
        <v>37</v>
      </c>
      <c r="AX698" s="15" t="s">
        <v>76</v>
      </c>
      <c r="AY698" s="232" t="s">
        <v>324</v>
      </c>
    </row>
    <row r="699" spans="2:51" s="13" customFormat="1" ht="11.25">
      <c r="B699" s="201"/>
      <c r="C699" s="202"/>
      <c r="D699" s="195" t="s">
        <v>336</v>
      </c>
      <c r="E699" s="203" t="s">
        <v>19</v>
      </c>
      <c r="F699" s="204" t="s">
        <v>4298</v>
      </c>
      <c r="G699" s="202"/>
      <c r="H699" s="205">
        <v>14.669</v>
      </c>
      <c r="I699" s="206"/>
      <c r="J699" s="202"/>
      <c r="K699" s="202"/>
      <c r="L699" s="207"/>
      <c r="M699" s="208"/>
      <c r="N699" s="209"/>
      <c r="O699" s="209"/>
      <c r="P699" s="209"/>
      <c r="Q699" s="209"/>
      <c r="R699" s="209"/>
      <c r="S699" s="209"/>
      <c r="T699" s="210"/>
      <c r="AT699" s="211" t="s">
        <v>336</v>
      </c>
      <c r="AU699" s="211" t="s">
        <v>87</v>
      </c>
      <c r="AV699" s="13" t="s">
        <v>87</v>
      </c>
      <c r="AW699" s="13" t="s">
        <v>37</v>
      </c>
      <c r="AX699" s="13" t="s">
        <v>76</v>
      </c>
      <c r="AY699" s="211" t="s">
        <v>324</v>
      </c>
    </row>
    <row r="700" spans="2:51" s="16" customFormat="1" ht="11.25">
      <c r="B700" s="233"/>
      <c r="C700" s="234"/>
      <c r="D700" s="195" t="s">
        <v>336</v>
      </c>
      <c r="E700" s="235" t="s">
        <v>19</v>
      </c>
      <c r="F700" s="236" t="s">
        <v>550</v>
      </c>
      <c r="G700" s="234"/>
      <c r="H700" s="237">
        <v>14.669</v>
      </c>
      <c r="I700" s="238"/>
      <c r="J700" s="234"/>
      <c r="K700" s="234"/>
      <c r="L700" s="239"/>
      <c r="M700" s="240"/>
      <c r="N700" s="241"/>
      <c r="O700" s="241"/>
      <c r="P700" s="241"/>
      <c r="Q700" s="241"/>
      <c r="R700" s="241"/>
      <c r="S700" s="241"/>
      <c r="T700" s="242"/>
      <c r="AT700" s="243" t="s">
        <v>336</v>
      </c>
      <c r="AU700" s="243" t="s">
        <v>87</v>
      </c>
      <c r="AV700" s="16" t="s">
        <v>343</v>
      </c>
      <c r="AW700" s="16" t="s">
        <v>37</v>
      </c>
      <c r="AX700" s="16" t="s">
        <v>76</v>
      </c>
      <c r="AY700" s="243" t="s">
        <v>324</v>
      </c>
    </row>
    <row r="701" spans="2:51" s="15" customFormat="1" ht="11.25">
      <c r="B701" s="223"/>
      <c r="C701" s="224"/>
      <c r="D701" s="195" t="s">
        <v>336</v>
      </c>
      <c r="E701" s="225" t="s">
        <v>19</v>
      </c>
      <c r="F701" s="226" t="s">
        <v>4299</v>
      </c>
      <c r="G701" s="224"/>
      <c r="H701" s="225" t="s">
        <v>19</v>
      </c>
      <c r="I701" s="227"/>
      <c r="J701" s="224"/>
      <c r="K701" s="224"/>
      <c r="L701" s="228"/>
      <c r="M701" s="229"/>
      <c r="N701" s="230"/>
      <c r="O701" s="230"/>
      <c r="P701" s="230"/>
      <c r="Q701" s="230"/>
      <c r="R701" s="230"/>
      <c r="S701" s="230"/>
      <c r="T701" s="231"/>
      <c r="AT701" s="232" t="s">
        <v>336</v>
      </c>
      <c r="AU701" s="232" t="s">
        <v>87</v>
      </c>
      <c r="AV701" s="15" t="s">
        <v>84</v>
      </c>
      <c r="AW701" s="15" t="s">
        <v>37</v>
      </c>
      <c r="AX701" s="15" t="s">
        <v>76</v>
      </c>
      <c r="AY701" s="232" t="s">
        <v>324</v>
      </c>
    </row>
    <row r="702" spans="2:51" s="13" customFormat="1" ht="11.25">
      <c r="B702" s="201"/>
      <c r="C702" s="202"/>
      <c r="D702" s="195" t="s">
        <v>336</v>
      </c>
      <c r="E702" s="203" t="s">
        <v>19</v>
      </c>
      <c r="F702" s="204" t="s">
        <v>4300</v>
      </c>
      <c r="G702" s="202"/>
      <c r="H702" s="205">
        <v>14.757</v>
      </c>
      <c r="I702" s="206"/>
      <c r="J702" s="202"/>
      <c r="K702" s="202"/>
      <c r="L702" s="207"/>
      <c r="M702" s="208"/>
      <c r="N702" s="209"/>
      <c r="O702" s="209"/>
      <c r="P702" s="209"/>
      <c r="Q702" s="209"/>
      <c r="R702" s="209"/>
      <c r="S702" s="209"/>
      <c r="T702" s="210"/>
      <c r="AT702" s="211" t="s">
        <v>336</v>
      </c>
      <c r="AU702" s="211" t="s">
        <v>87</v>
      </c>
      <c r="AV702" s="13" t="s">
        <v>87</v>
      </c>
      <c r="AW702" s="13" t="s">
        <v>37</v>
      </c>
      <c r="AX702" s="13" t="s">
        <v>76</v>
      </c>
      <c r="AY702" s="211" t="s">
        <v>324</v>
      </c>
    </row>
    <row r="703" spans="2:51" s="16" customFormat="1" ht="11.25">
      <c r="B703" s="233"/>
      <c r="C703" s="234"/>
      <c r="D703" s="195" t="s">
        <v>336</v>
      </c>
      <c r="E703" s="235" t="s">
        <v>19</v>
      </c>
      <c r="F703" s="236" t="s">
        <v>550</v>
      </c>
      <c r="G703" s="234"/>
      <c r="H703" s="237">
        <v>14.757</v>
      </c>
      <c r="I703" s="238"/>
      <c r="J703" s="234"/>
      <c r="K703" s="234"/>
      <c r="L703" s="239"/>
      <c r="M703" s="240"/>
      <c r="N703" s="241"/>
      <c r="O703" s="241"/>
      <c r="P703" s="241"/>
      <c r="Q703" s="241"/>
      <c r="R703" s="241"/>
      <c r="S703" s="241"/>
      <c r="T703" s="242"/>
      <c r="AT703" s="243" t="s">
        <v>336</v>
      </c>
      <c r="AU703" s="243" t="s">
        <v>87</v>
      </c>
      <c r="AV703" s="16" t="s">
        <v>343</v>
      </c>
      <c r="AW703" s="16" t="s">
        <v>37</v>
      </c>
      <c r="AX703" s="16" t="s">
        <v>76</v>
      </c>
      <c r="AY703" s="243" t="s">
        <v>324</v>
      </c>
    </row>
    <row r="704" spans="2:51" s="15" customFormat="1" ht="11.25">
      <c r="B704" s="223"/>
      <c r="C704" s="224"/>
      <c r="D704" s="195" t="s">
        <v>336</v>
      </c>
      <c r="E704" s="225" t="s">
        <v>19</v>
      </c>
      <c r="F704" s="226" t="s">
        <v>4301</v>
      </c>
      <c r="G704" s="224"/>
      <c r="H704" s="225" t="s">
        <v>19</v>
      </c>
      <c r="I704" s="227"/>
      <c r="J704" s="224"/>
      <c r="K704" s="224"/>
      <c r="L704" s="228"/>
      <c r="M704" s="229"/>
      <c r="N704" s="230"/>
      <c r="O704" s="230"/>
      <c r="P704" s="230"/>
      <c r="Q704" s="230"/>
      <c r="R704" s="230"/>
      <c r="S704" s="230"/>
      <c r="T704" s="231"/>
      <c r="AT704" s="232" t="s">
        <v>336</v>
      </c>
      <c r="AU704" s="232" t="s">
        <v>87</v>
      </c>
      <c r="AV704" s="15" t="s">
        <v>84</v>
      </c>
      <c r="AW704" s="15" t="s">
        <v>37</v>
      </c>
      <c r="AX704" s="15" t="s">
        <v>76</v>
      </c>
      <c r="AY704" s="232" t="s">
        <v>324</v>
      </c>
    </row>
    <row r="705" spans="2:51" s="13" customFormat="1" ht="11.25">
      <c r="B705" s="201"/>
      <c r="C705" s="202"/>
      <c r="D705" s="195" t="s">
        <v>336</v>
      </c>
      <c r="E705" s="203" t="s">
        <v>19</v>
      </c>
      <c r="F705" s="204" t="s">
        <v>4302</v>
      </c>
      <c r="G705" s="202"/>
      <c r="H705" s="205">
        <v>13.335000000000001</v>
      </c>
      <c r="I705" s="206"/>
      <c r="J705" s="202"/>
      <c r="K705" s="202"/>
      <c r="L705" s="207"/>
      <c r="M705" s="208"/>
      <c r="N705" s="209"/>
      <c r="O705" s="209"/>
      <c r="P705" s="209"/>
      <c r="Q705" s="209"/>
      <c r="R705" s="209"/>
      <c r="S705" s="209"/>
      <c r="T705" s="210"/>
      <c r="AT705" s="211" t="s">
        <v>336</v>
      </c>
      <c r="AU705" s="211" t="s">
        <v>87</v>
      </c>
      <c r="AV705" s="13" t="s">
        <v>87</v>
      </c>
      <c r="AW705" s="13" t="s">
        <v>37</v>
      </c>
      <c r="AX705" s="13" t="s">
        <v>76</v>
      </c>
      <c r="AY705" s="211" t="s">
        <v>324</v>
      </c>
    </row>
    <row r="706" spans="2:51" s="16" customFormat="1" ht="11.25">
      <c r="B706" s="233"/>
      <c r="C706" s="234"/>
      <c r="D706" s="195" t="s">
        <v>336</v>
      </c>
      <c r="E706" s="235" t="s">
        <v>19</v>
      </c>
      <c r="F706" s="236" t="s">
        <v>550</v>
      </c>
      <c r="G706" s="234"/>
      <c r="H706" s="237">
        <v>13.335000000000001</v>
      </c>
      <c r="I706" s="238"/>
      <c r="J706" s="234"/>
      <c r="K706" s="234"/>
      <c r="L706" s="239"/>
      <c r="M706" s="240"/>
      <c r="N706" s="241"/>
      <c r="O706" s="241"/>
      <c r="P706" s="241"/>
      <c r="Q706" s="241"/>
      <c r="R706" s="241"/>
      <c r="S706" s="241"/>
      <c r="T706" s="242"/>
      <c r="AT706" s="243" t="s">
        <v>336</v>
      </c>
      <c r="AU706" s="243" t="s">
        <v>87</v>
      </c>
      <c r="AV706" s="16" t="s">
        <v>343</v>
      </c>
      <c r="AW706" s="16" t="s">
        <v>37</v>
      </c>
      <c r="AX706" s="16" t="s">
        <v>76</v>
      </c>
      <c r="AY706" s="243" t="s">
        <v>324</v>
      </c>
    </row>
    <row r="707" spans="2:51" s="15" customFormat="1" ht="11.25">
      <c r="B707" s="223"/>
      <c r="C707" s="224"/>
      <c r="D707" s="195" t="s">
        <v>336</v>
      </c>
      <c r="E707" s="225" t="s">
        <v>19</v>
      </c>
      <c r="F707" s="226" t="s">
        <v>4303</v>
      </c>
      <c r="G707" s="224"/>
      <c r="H707" s="225" t="s">
        <v>19</v>
      </c>
      <c r="I707" s="227"/>
      <c r="J707" s="224"/>
      <c r="K707" s="224"/>
      <c r="L707" s="228"/>
      <c r="M707" s="229"/>
      <c r="N707" s="230"/>
      <c r="O707" s="230"/>
      <c r="P707" s="230"/>
      <c r="Q707" s="230"/>
      <c r="R707" s="230"/>
      <c r="S707" s="230"/>
      <c r="T707" s="231"/>
      <c r="AT707" s="232" t="s">
        <v>336</v>
      </c>
      <c r="AU707" s="232" t="s">
        <v>87</v>
      </c>
      <c r="AV707" s="15" t="s">
        <v>84</v>
      </c>
      <c r="AW707" s="15" t="s">
        <v>37</v>
      </c>
      <c r="AX707" s="15" t="s">
        <v>76</v>
      </c>
      <c r="AY707" s="232" t="s">
        <v>324</v>
      </c>
    </row>
    <row r="708" spans="2:51" s="13" customFormat="1" ht="11.25">
      <c r="B708" s="201"/>
      <c r="C708" s="202"/>
      <c r="D708" s="195" t="s">
        <v>336</v>
      </c>
      <c r="E708" s="203" t="s">
        <v>19</v>
      </c>
      <c r="F708" s="204" t="s">
        <v>4304</v>
      </c>
      <c r="G708" s="202"/>
      <c r="H708" s="205">
        <v>12.712999999999999</v>
      </c>
      <c r="I708" s="206"/>
      <c r="J708" s="202"/>
      <c r="K708" s="202"/>
      <c r="L708" s="207"/>
      <c r="M708" s="208"/>
      <c r="N708" s="209"/>
      <c r="O708" s="209"/>
      <c r="P708" s="209"/>
      <c r="Q708" s="209"/>
      <c r="R708" s="209"/>
      <c r="S708" s="209"/>
      <c r="T708" s="210"/>
      <c r="AT708" s="211" t="s">
        <v>336</v>
      </c>
      <c r="AU708" s="211" t="s">
        <v>87</v>
      </c>
      <c r="AV708" s="13" t="s">
        <v>87</v>
      </c>
      <c r="AW708" s="13" t="s">
        <v>37</v>
      </c>
      <c r="AX708" s="13" t="s">
        <v>76</v>
      </c>
      <c r="AY708" s="211" t="s">
        <v>324</v>
      </c>
    </row>
    <row r="709" spans="2:51" s="16" customFormat="1" ht="11.25">
      <c r="B709" s="233"/>
      <c r="C709" s="234"/>
      <c r="D709" s="195" t="s">
        <v>336</v>
      </c>
      <c r="E709" s="235" t="s">
        <v>19</v>
      </c>
      <c r="F709" s="236" t="s">
        <v>550</v>
      </c>
      <c r="G709" s="234"/>
      <c r="H709" s="237">
        <v>12.712999999999999</v>
      </c>
      <c r="I709" s="238"/>
      <c r="J709" s="234"/>
      <c r="K709" s="234"/>
      <c r="L709" s="239"/>
      <c r="M709" s="240"/>
      <c r="N709" s="241"/>
      <c r="O709" s="241"/>
      <c r="P709" s="241"/>
      <c r="Q709" s="241"/>
      <c r="R709" s="241"/>
      <c r="S709" s="241"/>
      <c r="T709" s="242"/>
      <c r="AT709" s="243" t="s">
        <v>336</v>
      </c>
      <c r="AU709" s="243" t="s">
        <v>87</v>
      </c>
      <c r="AV709" s="16" t="s">
        <v>343</v>
      </c>
      <c r="AW709" s="16" t="s">
        <v>37</v>
      </c>
      <c r="AX709" s="16" t="s">
        <v>76</v>
      </c>
      <c r="AY709" s="243" t="s">
        <v>324</v>
      </c>
    </row>
    <row r="710" spans="2:51" s="15" customFormat="1" ht="11.25">
      <c r="B710" s="223"/>
      <c r="C710" s="224"/>
      <c r="D710" s="195" t="s">
        <v>336</v>
      </c>
      <c r="E710" s="225" t="s">
        <v>19</v>
      </c>
      <c r="F710" s="226" t="s">
        <v>4305</v>
      </c>
      <c r="G710" s="224"/>
      <c r="H710" s="225" t="s">
        <v>19</v>
      </c>
      <c r="I710" s="227"/>
      <c r="J710" s="224"/>
      <c r="K710" s="224"/>
      <c r="L710" s="228"/>
      <c r="M710" s="229"/>
      <c r="N710" s="230"/>
      <c r="O710" s="230"/>
      <c r="P710" s="230"/>
      <c r="Q710" s="230"/>
      <c r="R710" s="230"/>
      <c r="S710" s="230"/>
      <c r="T710" s="231"/>
      <c r="AT710" s="232" t="s">
        <v>336</v>
      </c>
      <c r="AU710" s="232" t="s">
        <v>87</v>
      </c>
      <c r="AV710" s="15" t="s">
        <v>84</v>
      </c>
      <c r="AW710" s="15" t="s">
        <v>37</v>
      </c>
      <c r="AX710" s="15" t="s">
        <v>76</v>
      </c>
      <c r="AY710" s="232" t="s">
        <v>324</v>
      </c>
    </row>
    <row r="711" spans="2:51" s="13" customFormat="1" ht="11.25">
      <c r="B711" s="201"/>
      <c r="C711" s="202"/>
      <c r="D711" s="195" t="s">
        <v>336</v>
      </c>
      <c r="E711" s="203" t="s">
        <v>19</v>
      </c>
      <c r="F711" s="204" t="s">
        <v>4306</v>
      </c>
      <c r="G711" s="202"/>
      <c r="H711" s="205">
        <v>14.935</v>
      </c>
      <c r="I711" s="206"/>
      <c r="J711" s="202"/>
      <c r="K711" s="202"/>
      <c r="L711" s="207"/>
      <c r="M711" s="208"/>
      <c r="N711" s="209"/>
      <c r="O711" s="209"/>
      <c r="P711" s="209"/>
      <c r="Q711" s="209"/>
      <c r="R711" s="209"/>
      <c r="S711" s="209"/>
      <c r="T711" s="210"/>
      <c r="AT711" s="211" t="s">
        <v>336</v>
      </c>
      <c r="AU711" s="211" t="s">
        <v>87</v>
      </c>
      <c r="AV711" s="13" t="s">
        <v>87</v>
      </c>
      <c r="AW711" s="13" t="s">
        <v>37</v>
      </c>
      <c r="AX711" s="13" t="s">
        <v>76</v>
      </c>
      <c r="AY711" s="211" t="s">
        <v>324</v>
      </c>
    </row>
    <row r="712" spans="2:51" s="16" customFormat="1" ht="11.25">
      <c r="B712" s="233"/>
      <c r="C712" s="234"/>
      <c r="D712" s="195" t="s">
        <v>336</v>
      </c>
      <c r="E712" s="235" t="s">
        <v>19</v>
      </c>
      <c r="F712" s="236" t="s">
        <v>550</v>
      </c>
      <c r="G712" s="234"/>
      <c r="H712" s="237">
        <v>14.935</v>
      </c>
      <c r="I712" s="238"/>
      <c r="J712" s="234"/>
      <c r="K712" s="234"/>
      <c r="L712" s="239"/>
      <c r="M712" s="240"/>
      <c r="N712" s="241"/>
      <c r="O712" s="241"/>
      <c r="P712" s="241"/>
      <c r="Q712" s="241"/>
      <c r="R712" s="241"/>
      <c r="S712" s="241"/>
      <c r="T712" s="242"/>
      <c r="AT712" s="243" t="s">
        <v>336</v>
      </c>
      <c r="AU712" s="243" t="s">
        <v>87</v>
      </c>
      <c r="AV712" s="16" t="s">
        <v>343</v>
      </c>
      <c r="AW712" s="16" t="s">
        <v>37</v>
      </c>
      <c r="AX712" s="16" t="s">
        <v>76</v>
      </c>
      <c r="AY712" s="243" t="s">
        <v>324</v>
      </c>
    </row>
    <row r="713" spans="2:51" s="15" customFormat="1" ht="11.25">
      <c r="B713" s="223"/>
      <c r="C713" s="224"/>
      <c r="D713" s="195" t="s">
        <v>336</v>
      </c>
      <c r="E713" s="225" t="s">
        <v>19</v>
      </c>
      <c r="F713" s="226" t="s">
        <v>4307</v>
      </c>
      <c r="G713" s="224"/>
      <c r="H713" s="225" t="s">
        <v>19</v>
      </c>
      <c r="I713" s="227"/>
      <c r="J713" s="224"/>
      <c r="K713" s="224"/>
      <c r="L713" s="228"/>
      <c r="M713" s="229"/>
      <c r="N713" s="230"/>
      <c r="O713" s="230"/>
      <c r="P713" s="230"/>
      <c r="Q713" s="230"/>
      <c r="R713" s="230"/>
      <c r="S713" s="230"/>
      <c r="T713" s="231"/>
      <c r="AT713" s="232" t="s">
        <v>336</v>
      </c>
      <c r="AU713" s="232" t="s">
        <v>87</v>
      </c>
      <c r="AV713" s="15" t="s">
        <v>84</v>
      </c>
      <c r="AW713" s="15" t="s">
        <v>37</v>
      </c>
      <c r="AX713" s="15" t="s">
        <v>76</v>
      </c>
      <c r="AY713" s="232" t="s">
        <v>324</v>
      </c>
    </row>
    <row r="714" spans="2:51" s="13" customFormat="1" ht="11.25">
      <c r="B714" s="201"/>
      <c r="C714" s="202"/>
      <c r="D714" s="195" t="s">
        <v>336</v>
      </c>
      <c r="E714" s="203" t="s">
        <v>19</v>
      </c>
      <c r="F714" s="204" t="s">
        <v>4306</v>
      </c>
      <c r="G714" s="202"/>
      <c r="H714" s="205">
        <v>14.935</v>
      </c>
      <c r="I714" s="206"/>
      <c r="J714" s="202"/>
      <c r="K714" s="202"/>
      <c r="L714" s="207"/>
      <c r="M714" s="208"/>
      <c r="N714" s="209"/>
      <c r="O714" s="209"/>
      <c r="P714" s="209"/>
      <c r="Q714" s="209"/>
      <c r="R714" s="209"/>
      <c r="S714" s="209"/>
      <c r="T714" s="210"/>
      <c r="AT714" s="211" t="s">
        <v>336</v>
      </c>
      <c r="AU714" s="211" t="s">
        <v>87</v>
      </c>
      <c r="AV714" s="13" t="s">
        <v>87</v>
      </c>
      <c r="AW714" s="13" t="s">
        <v>37</v>
      </c>
      <c r="AX714" s="13" t="s">
        <v>76</v>
      </c>
      <c r="AY714" s="211" t="s">
        <v>324</v>
      </c>
    </row>
    <row r="715" spans="2:51" s="16" customFormat="1" ht="11.25">
      <c r="B715" s="233"/>
      <c r="C715" s="234"/>
      <c r="D715" s="195" t="s">
        <v>336</v>
      </c>
      <c r="E715" s="235" t="s">
        <v>19</v>
      </c>
      <c r="F715" s="236" t="s">
        <v>550</v>
      </c>
      <c r="G715" s="234"/>
      <c r="H715" s="237">
        <v>14.935</v>
      </c>
      <c r="I715" s="238"/>
      <c r="J715" s="234"/>
      <c r="K715" s="234"/>
      <c r="L715" s="239"/>
      <c r="M715" s="240"/>
      <c r="N715" s="241"/>
      <c r="O715" s="241"/>
      <c r="P715" s="241"/>
      <c r="Q715" s="241"/>
      <c r="R715" s="241"/>
      <c r="S715" s="241"/>
      <c r="T715" s="242"/>
      <c r="AT715" s="243" t="s">
        <v>336</v>
      </c>
      <c r="AU715" s="243" t="s">
        <v>87</v>
      </c>
      <c r="AV715" s="16" t="s">
        <v>343</v>
      </c>
      <c r="AW715" s="16" t="s">
        <v>37</v>
      </c>
      <c r="AX715" s="16" t="s">
        <v>76</v>
      </c>
      <c r="AY715" s="243" t="s">
        <v>324</v>
      </c>
    </row>
    <row r="716" spans="2:51" s="15" customFormat="1" ht="11.25">
      <c r="B716" s="223"/>
      <c r="C716" s="224"/>
      <c r="D716" s="195" t="s">
        <v>336</v>
      </c>
      <c r="E716" s="225" t="s">
        <v>19</v>
      </c>
      <c r="F716" s="226" t="s">
        <v>4308</v>
      </c>
      <c r="G716" s="224"/>
      <c r="H716" s="225" t="s">
        <v>19</v>
      </c>
      <c r="I716" s="227"/>
      <c r="J716" s="224"/>
      <c r="K716" s="224"/>
      <c r="L716" s="228"/>
      <c r="M716" s="229"/>
      <c r="N716" s="230"/>
      <c r="O716" s="230"/>
      <c r="P716" s="230"/>
      <c r="Q716" s="230"/>
      <c r="R716" s="230"/>
      <c r="S716" s="230"/>
      <c r="T716" s="231"/>
      <c r="AT716" s="232" t="s">
        <v>336</v>
      </c>
      <c r="AU716" s="232" t="s">
        <v>87</v>
      </c>
      <c r="AV716" s="15" t="s">
        <v>84</v>
      </c>
      <c r="AW716" s="15" t="s">
        <v>37</v>
      </c>
      <c r="AX716" s="15" t="s">
        <v>76</v>
      </c>
      <c r="AY716" s="232" t="s">
        <v>324</v>
      </c>
    </row>
    <row r="717" spans="2:51" s="13" customFormat="1" ht="11.25">
      <c r="B717" s="201"/>
      <c r="C717" s="202"/>
      <c r="D717" s="195" t="s">
        <v>336</v>
      </c>
      <c r="E717" s="203" t="s">
        <v>19</v>
      </c>
      <c r="F717" s="204" t="s">
        <v>4309</v>
      </c>
      <c r="G717" s="202"/>
      <c r="H717" s="205">
        <v>15.023999999999999</v>
      </c>
      <c r="I717" s="206"/>
      <c r="J717" s="202"/>
      <c r="K717" s="202"/>
      <c r="L717" s="207"/>
      <c r="M717" s="208"/>
      <c r="N717" s="209"/>
      <c r="O717" s="209"/>
      <c r="P717" s="209"/>
      <c r="Q717" s="209"/>
      <c r="R717" s="209"/>
      <c r="S717" s="209"/>
      <c r="T717" s="210"/>
      <c r="AT717" s="211" t="s">
        <v>336</v>
      </c>
      <c r="AU717" s="211" t="s">
        <v>87</v>
      </c>
      <c r="AV717" s="13" t="s">
        <v>87</v>
      </c>
      <c r="AW717" s="13" t="s">
        <v>37</v>
      </c>
      <c r="AX717" s="13" t="s">
        <v>76</v>
      </c>
      <c r="AY717" s="211" t="s">
        <v>324</v>
      </c>
    </row>
    <row r="718" spans="2:51" s="16" customFormat="1" ht="11.25">
      <c r="B718" s="233"/>
      <c r="C718" s="234"/>
      <c r="D718" s="195" t="s">
        <v>336</v>
      </c>
      <c r="E718" s="235" t="s">
        <v>19</v>
      </c>
      <c r="F718" s="236" t="s">
        <v>550</v>
      </c>
      <c r="G718" s="234"/>
      <c r="H718" s="237">
        <v>15.023999999999999</v>
      </c>
      <c r="I718" s="238"/>
      <c r="J718" s="234"/>
      <c r="K718" s="234"/>
      <c r="L718" s="239"/>
      <c r="M718" s="240"/>
      <c r="N718" s="241"/>
      <c r="O718" s="241"/>
      <c r="P718" s="241"/>
      <c r="Q718" s="241"/>
      <c r="R718" s="241"/>
      <c r="S718" s="241"/>
      <c r="T718" s="242"/>
      <c r="AT718" s="243" t="s">
        <v>336</v>
      </c>
      <c r="AU718" s="243" t="s">
        <v>87</v>
      </c>
      <c r="AV718" s="16" t="s">
        <v>343</v>
      </c>
      <c r="AW718" s="16" t="s">
        <v>37</v>
      </c>
      <c r="AX718" s="16" t="s">
        <v>76</v>
      </c>
      <c r="AY718" s="243" t="s">
        <v>324</v>
      </c>
    </row>
    <row r="719" spans="2:51" s="15" customFormat="1" ht="11.25">
      <c r="B719" s="223"/>
      <c r="C719" s="224"/>
      <c r="D719" s="195" t="s">
        <v>336</v>
      </c>
      <c r="E719" s="225" t="s">
        <v>19</v>
      </c>
      <c r="F719" s="226" t="s">
        <v>4310</v>
      </c>
      <c r="G719" s="224"/>
      <c r="H719" s="225" t="s">
        <v>19</v>
      </c>
      <c r="I719" s="227"/>
      <c r="J719" s="224"/>
      <c r="K719" s="224"/>
      <c r="L719" s="228"/>
      <c r="M719" s="229"/>
      <c r="N719" s="230"/>
      <c r="O719" s="230"/>
      <c r="P719" s="230"/>
      <c r="Q719" s="230"/>
      <c r="R719" s="230"/>
      <c r="S719" s="230"/>
      <c r="T719" s="231"/>
      <c r="AT719" s="232" t="s">
        <v>336</v>
      </c>
      <c r="AU719" s="232" t="s">
        <v>87</v>
      </c>
      <c r="AV719" s="15" t="s">
        <v>84</v>
      </c>
      <c r="AW719" s="15" t="s">
        <v>37</v>
      </c>
      <c r="AX719" s="15" t="s">
        <v>76</v>
      </c>
      <c r="AY719" s="232" t="s">
        <v>324</v>
      </c>
    </row>
    <row r="720" spans="2:51" s="13" customFormat="1" ht="11.25">
      <c r="B720" s="201"/>
      <c r="C720" s="202"/>
      <c r="D720" s="195" t="s">
        <v>336</v>
      </c>
      <c r="E720" s="203" t="s">
        <v>19</v>
      </c>
      <c r="F720" s="204" t="s">
        <v>4311</v>
      </c>
      <c r="G720" s="202"/>
      <c r="H720" s="205">
        <v>15.113</v>
      </c>
      <c r="I720" s="206"/>
      <c r="J720" s="202"/>
      <c r="K720" s="202"/>
      <c r="L720" s="207"/>
      <c r="M720" s="208"/>
      <c r="N720" s="209"/>
      <c r="O720" s="209"/>
      <c r="P720" s="209"/>
      <c r="Q720" s="209"/>
      <c r="R720" s="209"/>
      <c r="S720" s="209"/>
      <c r="T720" s="210"/>
      <c r="AT720" s="211" t="s">
        <v>336</v>
      </c>
      <c r="AU720" s="211" t="s">
        <v>87</v>
      </c>
      <c r="AV720" s="13" t="s">
        <v>87</v>
      </c>
      <c r="AW720" s="13" t="s">
        <v>37</v>
      </c>
      <c r="AX720" s="13" t="s">
        <v>76</v>
      </c>
      <c r="AY720" s="211" t="s">
        <v>324</v>
      </c>
    </row>
    <row r="721" spans="2:51" s="16" customFormat="1" ht="11.25">
      <c r="B721" s="233"/>
      <c r="C721" s="234"/>
      <c r="D721" s="195" t="s">
        <v>336</v>
      </c>
      <c r="E721" s="235" t="s">
        <v>19</v>
      </c>
      <c r="F721" s="236" t="s">
        <v>550</v>
      </c>
      <c r="G721" s="234"/>
      <c r="H721" s="237">
        <v>15.113</v>
      </c>
      <c r="I721" s="238"/>
      <c r="J721" s="234"/>
      <c r="K721" s="234"/>
      <c r="L721" s="239"/>
      <c r="M721" s="240"/>
      <c r="N721" s="241"/>
      <c r="O721" s="241"/>
      <c r="P721" s="241"/>
      <c r="Q721" s="241"/>
      <c r="R721" s="241"/>
      <c r="S721" s="241"/>
      <c r="T721" s="242"/>
      <c r="AT721" s="243" t="s">
        <v>336</v>
      </c>
      <c r="AU721" s="243" t="s">
        <v>87</v>
      </c>
      <c r="AV721" s="16" t="s">
        <v>343</v>
      </c>
      <c r="AW721" s="16" t="s">
        <v>37</v>
      </c>
      <c r="AX721" s="16" t="s">
        <v>76</v>
      </c>
      <c r="AY721" s="243" t="s">
        <v>324</v>
      </c>
    </row>
    <row r="722" spans="2:51" s="15" customFormat="1" ht="11.25">
      <c r="B722" s="223"/>
      <c r="C722" s="224"/>
      <c r="D722" s="195" t="s">
        <v>336</v>
      </c>
      <c r="E722" s="225" t="s">
        <v>19</v>
      </c>
      <c r="F722" s="226" t="s">
        <v>4312</v>
      </c>
      <c r="G722" s="224"/>
      <c r="H722" s="225" t="s">
        <v>19</v>
      </c>
      <c r="I722" s="227"/>
      <c r="J722" s="224"/>
      <c r="K722" s="224"/>
      <c r="L722" s="228"/>
      <c r="M722" s="229"/>
      <c r="N722" s="230"/>
      <c r="O722" s="230"/>
      <c r="P722" s="230"/>
      <c r="Q722" s="230"/>
      <c r="R722" s="230"/>
      <c r="S722" s="230"/>
      <c r="T722" s="231"/>
      <c r="AT722" s="232" t="s">
        <v>336</v>
      </c>
      <c r="AU722" s="232" t="s">
        <v>87</v>
      </c>
      <c r="AV722" s="15" t="s">
        <v>84</v>
      </c>
      <c r="AW722" s="15" t="s">
        <v>37</v>
      </c>
      <c r="AX722" s="15" t="s">
        <v>76</v>
      </c>
      <c r="AY722" s="232" t="s">
        <v>324</v>
      </c>
    </row>
    <row r="723" spans="2:51" s="13" customFormat="1" ht="11.25">
      <c r="B723" s="201"/>
      <c r="C723" s="202"/>
      <c r="D723" s="195" t="s">
        <v>336</v>
      </c>
      <c r="E723" s="203" t="s">
        <v>19</v>
      </c>
      <c r="F723" s="204" t="s">
        <v>4313</v>
      </c>
      <c r="G723" s="202"/>
      <c r="H723" s="205">
        <v>15.646000000000001</v>
      </c>
      <c r="I723" s="206"/>
      <c r="J723" s="202"/>
      <c r="K723" s="202"/>
      <c r="L723" s="207"/>
      <c r="M723" s="208"/>
      <c r="N723" s="209"/>
      <c r="O723" s="209"/>
      <c r="P723" s="209"/>
      <c r="Q723" s="209"/>
      <c r="R723" s="209"/>
      <c r="S723" s="209"/>
      <c r="T723" s="210"/>
      <c r="AT723" s="211" t="s">
        <v>336</v>
      </c>
      <c r="AU723" s="211" t="s">
        <v>87</v>
      </c>
      <c r="AV723" s="13" t="s">
        <v>87</v>
      </c>
      <c r="AW723" s="13" t="s">
        <v>37</v>
      </c>
      <c r="AX723" s="13" t="s">
        <v>76</v>
      </c>
      <c r="AY723" s="211" t="s">
        <v>324</v>
      </c>
    </row>
    <row r="724" spans="2:51" s="16" customFormat="1" ht="11.25">
      <c r="B724" s="233"/>
      <c r="C724" s="234"/>
      <c r="D724" s="195" t="s">
        <v>336</v>
      </c>
      <c r="E724" s="235" t="s">
        <v>19</v>
      </c>
      <c r="F724" s="236" t="s">
        <v>550</v>
      </c>
      <c r="G724" s="234"/>
      <c r="H724" s="237">
        <v>15.646000000000001</v>
      </c>
      <c r="I724" s="238"/>
      <c r="J724" s="234"/>
      <c r="K724" s="234"/>
      <c r="L724" s="239"/>
      <c r="M724" s="240"/>
      <c r="N724" s="241"/>
      <c r="O724" s="241"/>
      <c r="P724" s="241"/>
      <c r="Q724" s="241"/>
      <c r="R724" s="241"/>
      <c r="S724" s="241"/>
      <c r="T724" s="242"/>
      <c r="AT724" s="243" t="s">
        <v>336</v>
      </c>
      <c r="AU724" s="243" t="s">
        <v>87</v>
      </c>
      <c r="AV724" s="16" t="s">
        <v>343</v>
      </c>
      <c r="AW724" s="16" t="s">
        <v>37</v>
      </c>
      <c r="AX724" s="16" t="s">
        <v>76</v>
      </c>
      <c r="AY724" s="243" t="s">
        <v>324</v>
      </c>
    </row>
    <row r="725" spans="2:51" s="15" customFormat="1" ht="11.25">
      <c r="B725" s="223"/>
      <c r="C725" s="224"/>
      <c r="D725" s="195" t="s">
        <v>336</v>
      </c>
      <c r="E725" s="225" t="s">
        <v>19</v>
      </c>
      <c r="F725" s="226" t="s">
        <v>4314</v>
      </c>
      <c r="G725" s="224"/>
      <c r="H725" s="225" t="s">
        <v>19</v>
      </c>
      <c r="I725" s="227"/>
      <c r="J725" s="224"/>
      <c r="K725" s="224"/>
      <c r="L725" s="228"/>
      <c r="M725" s="229"/>
      <c r="N725" s="230"/>
      <c r="O725" s="230"/>
      <c r="P725" s="230"/>
      <c r="Q725" s="230"/>
      <c r="R725" s="230"/>
      <c r="S725" s="230"/>
      <c r="T725" s="231"/>
      <c r="AT725" s="232" t="s">
        <v>336</v>
      </c>
      <c r="AU725" s="232" t="s">
        <v>87</v>
      </c>
      <c r="AV725" s="15" t="s">
        <v>84</v>
      </c>
      <c r="AW725" s="15" t="s">
        <v>37</v>
      </c>
      <c r="AX725" s="15" t="s">
        <v>76</v>
      </c>
      <c r="AY725" s="232" t="s">
        <v>324</v>
      </c>
    </row>
    <row r="726" spans="2:51" s="13" customFormat="1" ht="11.25">
      <c r="B726" s="201"/>
      <c r="C726" s="202"/>
      <c r="D726" s="195" t="s">
        <v>336</v>
      </c>
      <c r="E726" s="203" t="s">
        <v>19</v>
      </c>
      <c r="F726" s="204" t="s">
        <v>4300</v>
      </c>
      <c r="G726" s="202"/>
      <c r="H726" s="205">
        <v>14.757</v>
      </c>
      <c r="I726" s="206"/>
      <c r="J726" s="202"/>
      <c r="K726" s="202"/>
      <c r="L726" s="207"/>
      <c r="M726" s="208"/>
      <c r="N726" s="209"/>
      <c r="O726" s="209"/>
      <c r="P726" s="209"/>
      <c r="Q726" s="209"/>
      <c r="R726" s="209"/>
      <c r="S726" s="209"/>
      <c r="T726" s="210"/>
      <c r="AT726" s="211" t="s">
        <v>336</v>
      </c>
      <c r="AU726" s="211" t="s">
        <v>87</v>
      </c>
      <c r="AV726" s="13" t="s">
        <v>87</v>
      </c>
      <c r="AW726" s="13" t="s">
        <v>37</v>
      </c>
      <c r="AX726" s="13" t="s">
        <v>76</v>
      </c>
      <c r="AY726" s="211" t="s">
        <v>324</v>
      </c>
    </row>
    <row r="727" spans="2:51" s="16" customFormat="1" ht="11.25">
      <c r="B727" s="233"/>
      <c r="C727" s="234"/>
      <c r="D727" s="195" t="s">
        <v>336</v>
      </c>
      <c r="E727" s="235" t="s">
        <v>19</v>
      </c>
      <c r="F727" s="236" t="s">
        <v>550</v>
      </c>
      <c r="G727" s="234"/>
      <c r="H727" s="237">
        <v>14.757</v>
      </c>
      <c r="I727" s="238"/>
      <c r="J727" s="234"/>
      <c r="K727" s="234"/>
      <c r="L727" s="239"/>
      <c r="M727" s="240"/>
      <c r="N727" s="241"/>
      <c r="O727" s="241"/>
      <c r="P727" s="241"/>
      <c r="Q727" s="241"/>
      <c r="R727" s="241"/>
      <c r="S727" s="241"/>
      <c r="T727" s="242"/>
      <c r="AT727" s="243" t="s">
        <v>336</v>
      </c>
      <c r="AU727" s="243" t="s">
        <v>87</v>
      </c>
      <c r="AV727" s="16" t="s">
        <v>343</v>
      </c>
      <c r="AW727" s="16" t="s">
        <v>37</v>
      </c>
      <c r="AX727" s="16" t="s">
        <v>76</v>
      </c>
      <c r="AY727" s="243" t="s">
        <v>324</v>
      </c>
    </row>
    <row r="728" spans="2:51" s="15" customFormat="1" ht="11.25">
      <c r="B728" s="223"/>
      <c r="C728" s="224"/>
      <c r="D728" s="195" t="s">
        <v>336</v>
      </c>
      <c r="E728" s="225" t="s">
        <v>19</v>
      </c>
      <c r="F728" s="226" t="s">
        <v>4315</v>
      </c>
      <c r="G728" s="224"/>
      <c r="H728" s="225" t="s">
        <v>19</v>
      </c>
      <c r="I728" s="227"/>
      <c r="J728" s="224"/>
      <c r="K728" s="224"/>
      <c r="L728" s="228"/>
      <c r="M728" s="229"/>
      <c r="N728" s="230"/>
      <c r="O728" s="230"/>
      <c r="P728" s="230"/>
      <c r="Q728" s="230"/>
      <c r="R728" s="230"/>
      <c r="S728" s="230"/>
      <c r="T728" s="231"/>
      <c r="AT728" s="232" t="s">
        <v>336</v>
      </c>
      <c r="AU728" s="232" t="s">
        <v>87</v>
      </c>
      <c r="AV728" s="15" t="s">
        <v>84</v>
      </c>
      <c r="AW728" s="15" t="s">
        <v>37</v>
      </c>
      <c r="AX728" s="15" t="s">
        <v>76</v>
      </c>
      <c r="AY728" s="232" t="s">
        <v>324</v>
      </c>
    </row>
    <row r="729" spans="2:51" s="13" customFormat="1" ht="11.25">
      <c r="B729" s="201"/>
      <c r="C729" s="202"/>
      <c r="D729" s="195" t="s">
        <v>336</v>
      </c>
      <c r="E729" s="203" t="s">
        <v>19</v>
      </c>
      <c r="F729" s="204" t="s">
        <v>4300</v>
      </c>
      <c r="G729" s="202"/>
      <c r="H729" s="205">
        <v>14.757</v>
      </c>
      <c r="I729" s="206"/>
      <c r="J729" s="202"/>
      <c r="K729" s="202"/>
      <c r="L729" s="207"/>
      <c r="M729" s="208"/>
      <c r="N729" s="209"/>
      <c r="O729" s="209"/>
      <c r="P729" s="209"/>
      <c r="Q729" s="209"/>
      <c r="R729" s="209"/>
      <c r="S729" s="209"/>
      <c r="T729" s="210"/>
      <c r="AT729" s="211" t="s">
        <v>336</v>
      </c>
      <c r="AU729" s="211" t="s">
        <v>87</v>
      </c>
      <c r="AV729" s="13" t="s">
        <v>87</v>
      </c>
      <c r="AW729" s="13" t="s">
        <v>37</v>
      </c>
      <c r="AX729" s="13" t="s">
        <v>76</v>
      </c>
      <c r="AY729" s="211" t="s">
        <v>324</v>
      </c>
    </row>
    <row r="730" spans="2:51" s="16" customFormat="1" ht="11.25">
      <c r="B730" s="233"/>
      <c r="C730" s="234"/>
      <c r="D730" s="195" t="s">
        <v>336</v>
      </c>
      <c r="E730" s="235" t="s">
        <v>19</v>
      </c>
      <c r="F730" s="236" t="s">
        <v>550</v>
      </c>
      <c r="G730" s="234"/>
      <c r="H730" s="237">
        <v>14.757</v>
      </c>
      <c r="I730" s="238"/>
      <c r="J730" s="234"/>
      <c r="K730" s="234"/>
      <c r="L730" s="239"/>
      <c r="M730" s="240"/>
      <c r="N730" s="241"/>
      <c r="O730" s="241"/>
      <c r="P730" s="241"/>
      <c r="Q730" s="241"/>
      <c r="R730" s="241"/>
      <c r="S730" s="241"/>
      <c r="T730" s="242"/>
      <c r="AT730" s="243" t="s">
        <v>336</v>
      </c>
      <c r="AU730" s="243" t="s">
        <v>87</v>
      </c>
      <c r="AV730" s="16" t="s">
        <v>343</v>
      </c>
      <c r="AW730" s="16" t="s">
        <v>37</v>
      </c>
      <c r="AX730" s="16" t="s">
        <v>76</v>
      </c>
      <c r="AY730" s="243" t="s">
        <v>324</v>
      </c>
    </row>
    <row r="731" spans="2:51" s="15" customFormat="1" ht="11.25">
      <c r="B731" s="223"/>
      <c r="C731" s="224"/>
      <c r="D731" s="195" t="s">
        <v>336</v>
      </c>
      <c r="E731" s="225" t="s">
        <v>19</v>
      </c>
      <c r="F731" s="226" t="s">
        <v>4316</v>
      </c>
      <c r="G731" s="224"/>
      <c r="H731" s="225" t="s">
        <v>19</v>
      </c>
      <c r="I731" s="227"/>
      <c r="J731" s="224"/>
      <c r="K731" s="224"/>
      <c r="L731" s="228"/>
      <c r="M731" s="229"/>
      <c r="N731" s="230"/>
      <c r="O731" s="230"/>
      <c r="P731" s="230"/>
      <c r="Q731" s="230"/>
      <c r="R731" s="230"/>
      <c r="S731" s="230"/>
      <c r="T731" s="231"/>
      <c r="AT731" s="232" t="s">
        <v>336</v>
      </c>
      <c r="AU731" s="232" t="s">
        <v>87</v>
      </c>
      <c r="AV731" s="15" t="s">
        <v>84</v>
      </c>
      <c r="AW731" s="15" t="s">
        <v>37</v>
      </c>
      <c r="AX731" s="15" t="s">
        <v>76</v>
      </c>
      <c r="AY731" s="232" t="s">
        <v>324</v>
      </c>
    </row>
    <row r="732" spans="2:51" s="13" customFormat="1" ht="11.25">
      <c r="B732" s="201"/>
      <c r="C732" s="202"/>
      <c r="D732" s="195" t="s">
        <v>336</v>
      </c>
      <c r="E732" s="203" t="s">
        <v>19</v>
      </c>
      <c r="F732" s="204" t="s">
        <v>4317</v>
      </c>
      <c r="G732" s="202"/>
      <c r="H732" s="205">
        <v>1.956</v>
      </c>
      <c r="I732" s="206"/>
      <c r="J732" s="202"/>
      <c r="K732" s="202"/>
      <c r="L732" s="207"/>
      <c r="M732" s="208"/>
      <c r="N732" s="209"/>
      <c r="O732" s="209"/>
      <c r="P732" s="209"/>
      <c r="Q732" s="209"/>
      <c r="R732" s="209"/>
      <c r="S732" s="209"/>
      <c r="T732" s="210"/>
      <c r="AT732" s="211" t="s">
        <v>336</v>
      </c>
      <c r="AU732" s="211" t="s">
        <v>87</v>
      </c>
      <c r="AV732" s="13" t="s">
        <v>87</v>
      </c>
      <c r="AW732" s="13" t="s">
        <v>37</v>
      </c>
      <c r="AX732" s="13" t="s">
        <v>76</v>
      </c>
      <c r="AY732" s="211" t="s">
        <v>324</v>
      </c>
    </row>
    <row r="733" spans="2:51" s="13" customFormat="1" ht="11.25">
      <c r="B733" s="201"/>
      <c r="C733" s="202"/>
      <c r="D733" s="195" t="s">
        <v>336</v>
      </c>
      <c r="E733" s="203" t="s">
        <v>19</v>
      </c>
      <c r="F733" s="204" t="s">
        <v>4318</v>
      </c>
      <c r="G733" s="202"/>
      <c r="H733" s="205">
        <v>13.99</v>
      </c>
      <c r="I733" s="206"/>
      <c r="J733" s="202"/>
      <c r="K733" s="202"/>
      <c r="L733" s="207"/>
      <c r="M733" s="208"/>
      <c r="N733" s="209"/>
      <c r="O733" s="209"/>
      <c r="P733" s="209"/>
      <c r="Q733" s="209"/>
      <c r="R733" s="209"/>
      <c r="S733" s="209"/>
      <c r="T733" s="210"/>
      <c r="AT733" s="211" t="s">
        <v>336</v>
      </c>
      <c r="AU733" s="211" t="s">
        <v>87</v>
      </c>
      <c r="AV733" s="13" t="s">
        <v>87</v>
      </c>
      <c r="AW733" s="13" t="s">
        <v>37</v>
      </c>
      <c r="AX733" s="13" t="s">
        <v>76</v>
      </c>
      <c r="AY733" s="211" t="s">
        <v>324</v>
      </c>
    </row>
    <row r="734" spans="2:51" s="16" customFormat="1" ht="11.25">
      <c r="B734" s="233"/>
      <c r="C734" s="234"/>
      <c r="D734" s="195" t="s">
        <v>336</v>
      </c>
      <c r="E734" s="235" t="s">
        <v>19</v>
      </c>
      <c r="F734" s="236" t="s">
        <v>550</v>
      </c>
      <c r="G734" s="234"/>
      <c r="H734" s="237">
        <v>15.946</v>
      </c>
      <c r="I734" s="238"/>
      <c r="J734" s="234"/>
      <c r="K734" s="234"/>
      <c r="L734" s="239"/>
      <c r="M734" s="240"/>
      <c r="N734" s="241"/>
      <c r="O734" s="241"/>
      <c r="P734" s="241"/>
      <c r="Q734" s="241"/>
      <c r="R734" s="241"/>
      <c r="S734" s="241"/>
      <c r="T734" s="242"/>
      <c r="AT734" s="243" t="s">
        <v>336</v>
      </c>
      <c r="AU734" s="243" t="s">
        <v>87</v>
      </c>
      <c r="AV734" s="16" t="s">
        <v>343</v>
      </c>
      <c r="AW734" s="16" t="s">
        <v>37</v>
      </c>
      <c r="AX734" s="16" t="s">
        <v>76</v>
      </c>
      <c r="AY734" s="243" t="s">
        <v>324</v>
      </c>
    </row>
    <row r="735" spans="2:51" s="15" customFormat="1" ht="11.25">
      <c r="B735" s="223"/>
      <c r="C735" s="224"/>
      <c r="D735" s="195" t="s">
        <v>336</v>
      </c>
      <c r="E735" s="225" t="s">
        <v>19</v>
      </c>
      <c r="F735" s="226" t="s">
        <v>4319</v>
      </c>
      <c r="G735" s="224"/>
      <c r="H735" s="225" t="s">
        <v>19</v>
      </c>
      <c r="I735" s="227"/>
      <c r="J735" s="224"/>
      <c r="K735" s="224"/>
      <c r="L735" s="228"/>
      <c r="M735" s="229"/>
      <c r="N735" s="230"/>
      <c r="O735" s="230"/>
      <c r="P735" s="230"/>
      <c r="Q735" s="230"/>
      <c r="R735" s="230"/>
      <c r="S735" s="230"/>
      <c r="T735" s="231"/>
      <c r="AT735" s="232" t="s">
        <v>336</v>
      </c>
      <c r="AU735" s="232" t="s">
        <v>87</v>
      </c>
      <c r="AV735" s="15" t="s">
        <v>84</v>
      </c>
      <c r="AW735" s="15" t="s">
        <v>37</v>
      </c>
      <c r="AX735" s="15" t="s">
        <v>76</v>
      </c>
      <c r="AY735" s="232" t="s">
        <v>324</v>
      </c>
    </row>
    <row r="736" spans="2:51" s="13" customFormat="1" ht="11.25">
      <c r="B736" s="201"/>
      <c r="C736" s="202"/>
      <c r="D736" s="195" t="s">
        <v>336</v>
      </c>
      <c r="E736" s="203" t="s">
        <v>19</v>
      </c>
      <c r="F736" s="204" t="s">
        <v>4320</v>
      </c>
      <c r="G736" s="202"/>
      <c r="H736" s="205">
        <v>20.459</v>
      </c>
      <c r="I736" s="206"/>
      <c r="J736" s="202"/>
      <c r="K736" s="202"/>
      <c r="L736" s="207"/>
      <c r="M736" s="208"/>
      <c r="N736" s="209"/>
      <c r="O736" s="209"/>
      <c r="P736" s="209"/>
      <c r="Q736" s="209"/>
      <c r="R736" s="209"/>
      <c r="S736" s="209"/>
      <c r="T736" s="210"/>
      <c r="AT736" s="211" t="s">
        <v>336</v>
      </c>
      <c r="AU736" s="211" t="s">
        <v>87</v>
      </c>
      <c r="AV736" s="13" t="s">
        <v>87</v>
      </c>
      <c r="AW736" s="13" t="s">
        <v>37</v>
      </c>
      <c r="AX736" s="13" t="s">
        <v>76</v>
      </c>
      <c r="AY736" s="211" t="s">
        <v>324</v>
      </c>
    </row>
    <row r="737" spans="1:65" s="16" customFormat="1" ht="11.25">
      <c r="B737" s="233"/>
      <c r="C737" s="234"/>
      <c r="D737" s="195" t="s">
        <v>336</v>
      </c>
      <c r="E737" s="235" t="s">
        <v>19</v>
      </c>
      <c r="F737" s="236" t="s">
        <v>550</v>
      </c>
      <c r="G737" s="234"/>
      <c r="H737" s="237">
        <v>20.459</v>
      </c>
      <c r="I737" s="238"/>
      <c r="J737" s="234"/>
      <c r="K737" s="234"/>
      <c r="L737" s="239"/>
      <c r="M737" s="240"/>
      <c r="N737" s="241"/>
      <c r="O737" s="241"/>
      <c r="P737" s="241"/>
      <c r="Q737" s="241"/>
      <c r="R737" s="241"/>
      <c r="S737" s="241"/>
      <c r="T737" s="242"/>
      <c r="AT737" s="243" t="s">
        <v>336</v>
      </c>
      <c r="AU737" s="243" t="s">
        <v>87</v>
      </c>
      <c r="AV737" s="16" t="s">
        <v>343</v>
      </c>
      <c r="AW737" s="16" t="s">
        <v>37</v>
      </c>
      <c r="AX737" s="16" t="s">
        <v>76</v>
      </c>
      <c r="AY737" s="243" t="s">
        <v>324</v>
      </c>
    </row>
    <row r="738" spans="1:65" s="15" customFormat="1" ht="11.25">
      <c r="B738" s="223"/>
      <c r="C738" s="224"/>
      <c r="D738" s="195" t="s">
        <v>336</v>
      </c>
      <c r="E738" s="225" t="s">
        <v>19</v>
      </c>
      <c r="F738" s="226" t="s">
        <v>4321</v>
      </c>
      <c r="G738" s="224"/>
      <c r="H738" s="225" t="s">
        <v>19</v>
      </c>
      <c r="I738" s="227"/>
      <c r="J738" s="224"/>
      <c r="K738" s="224"/>
      <c r="L738" s="228"/>
      <c r="M738" s="229"/>
      <c r="N738" s="230"/>
      <c r="O738" s="230"/>
      <c r="P738" s="230"/>
      <c r="Q738" s="230"/>
      <c r="R738" s="230"/>
      <c r="S738" s="230"/>
      <c r="T738" s="231"/>
      <c r="AT738" s="232" t="s">
        <v>336</v>
      </c>
      <c r="AU738" s="232" t="s">
        <v>87</v>
      </c>
      <c r="AV738" s="15" t="s">
        <v>84</v>
      </c>
      <c r="AW738" s="15" t="s">
        <v>37</v>
      </c>
      <c r="AX738" s="15" t="s">
        <v>76</v>
      </c>
      <c r="AY738" s="232" t="s">
        <v>324</v>
      </c>
    </row>
    <row r="739" spans="1:65" s="13" customFormat="1" ht="11.25">
      <c r="B739" s="201"/>
      <c r="C739" s="202"/>
      <c r="D739" s="195" t="s">
        <v>336</v>
      </c>
      <c r="E739" s="203" t="s">
        <v>19</v>
      </c>
      <c r="F739" s="204" t="s">
        <v>4322</v>
      </c>
      <c r="G739" s="202"/>
      <c r="H739" s="205">
        <v>50.12</v>
      </c>
      <c r="I739" s="206"/>
      <c r="J739" s="202"/>
      <c r="K739" s="202"/>
      <c r="L739" s="207"/>
      <c r="M739" s="208"/>
      <c r="N739" s="209"/>
      <c r="O739" s="209"/>
      <c r="P739" s="209"/>
      <c r="Q739" s="209"/>
      <c r="R739" s="209"/>
      <c r="S739" s="209"/>
      <c r="T739" s="210"/>
      <c r="AT739" s="211" t="s">
        <v>336</v>
      </c>
      <c r="AU739" s="211" t="s">
        <v>87</v>
      </c>
      <c r="AV739" s="13" t="s">
        <v>87</v>
      </c>
      <c r="AW739" s="13" t="s">
        <v>37</v>
      </c>
      <c r="AX739" s="13" t="s">
        <v>76</v>
      </c>
      <c r="AY739" s="211" t="s">
        <v>324</v>
      </c>
    </row>
    <row r="740" spans="1:65" s="13" customFormat="1" ht="11.25">
      <c r="B740" s="201"/>
      <c r="C740" s="202"/>
      <c r="D740" s="195" t="s">
        <v>336</v>
      </c>
      <c r="E740" s="203" t="s">
        <v>19</v>
      </c>
      <c r="F740" s="204" t="s">
        <v>4323</v>
      </c>
      <c r="G740" s="202"/>
      <c r="H740" s="205">
        <v>99.6</v>
      </c>
      <c r="I740" s="206"/>
      <c r="J740" s="202"/>
      <c r="K740" s="202"/>
      <c r="L740" s="207"/>
      <c r="M740" s="208"/>
      <c r="N740" s="209"/>
      <c r="O740" s="209"/>
      <c r="P740" s="209"/>
      <c r="Q740" s="209"/>
      <c r="R740" s="209"/>
      <c r="S740" s="209"/>
      <c r="T740" s="210"/>
      <c r="AT740" s="211" t="s">
        <v>336</v>
      </c>
      <c r="AU740" s="211" t="s">
        <v>87</v>
      </c>
      <c r="AV740" s="13" t="s">
        <v>87</v>
      </c>
      <c r="AW740" s="13" t="s">
        <v>37</v>
      </c>
      <c r="AX740" s="13" t="s">
        <v>76</v>
      </c>
      <c r="AY740" s="211" t="s">
        <v>324</v>
      </c>
    </row>
    <row r="741" spans="1:65" s="13" customFormat="1" ht="11.25">
      <c r="B741" s="201"/>
      <c r="C741" s="202"/>
      <c r="D741" s="195" t="s">
        <v>336</v>
      </c>
      <c r="E741" s="203" t="s">
        <v>19</v>
      </c>
      <c r="F741" s="204" t="s">
        <v>4324</v>
      </c>
      <c r="G741" s="202"/>
      <c r="H741" s="205">
        <v>797.44</v>
      </c>
      <c r="I741" s="206"/>
      <c r="J741" s="202"/>
      <c r="K741" s="202"/>
      <c r="L741" s="207"/>
      <c r="M741" s="208"/>
      <c r="N741" s="209"/>
      <c r="O741" s="209"/>
      <c r="P741" s="209"/>
      <c r="Q741" s="209"/>
      <c r="R741" s="209"/>
      <c r="S741" s="209"/>
      <c r="T741" s="210"/>
      <c r="AT741" s="211" t="s">
        <v>336</v>
      </c>
      <c r="AU741" s="211" t="s">
        <v>87</v>
      </c>
      <c r="AV741" s="13" t="s">
        <v>87</v>
      </c>
      <c r="AW741" s="13" t="s">
        <v>37</v>
      </c>
      <c r="AX741" s="13" t="s">
        <v>76</v>
      </c>
      <c r="AY741" s="211" t="s">
        <v>324</v>
      </c>
    </row>
    <row r="742" spans="1:65" s="13" customFormat="1" ht="11.25">
      <c r="B742" s="201"/>
      <c r="C742" s="202"/>
      <c r="D742" s="195" t="s">
        <v>336</v>
      </c>
      <c r="E742" s="203" t="s">
        <v>19</v>
      </c>
      <c r="F742" s="204" t="s">
        <v>4325</v>
      </c>
      <c r="G742" s="202"/>
      <c r="H742" s="205">
        <v>82.8</v>
      </c>
      <c r="I742" s="206"/>
      <c r="J742" s="202"/>
      <c r="K742" s="202"/>
      <c r="L742" s="207"/>
      <c r="M742" s="208"/>
      <c r="N742" s="209"/>
      <c r="O742" s="209"/>
      <c r="P742" s="209"/>
      <c r="Q742" s="209"/>
      <c r="R742" s="209"/>
      <c r="S742" s="209"/>
      <c r="T742" s="210"/>
      <c r="AT742" s="211" t="s">
        <v>336</v>
      </c>
      <c r="AU742" s="211" t="s">
        <v>87</v>
      </c>
      <c r="AV742" s="13" t="s">
        <v>87</v>
      </c>
      <c r="AW742" s="13" t="s">
        <v>37</v>
      </c>
      <c r="AX742" s="13" t="s">
        <v>76</v>
      </c>
      <c r="AY742" s="211" t="s">
        <v>324</v>
      </c>
    </row>
    <row r="743" spans="1:65" s="16" customFormat="1" ht="11.25">
      <c r="B743" s="233"/>
      <c r="C743" s="234"/>
      <c r="D743" s="195" t="s">
        <v>336</v>
      </c>
      <c r="E743" s="235" t="s">
        <v>3882</v>
      </c>
      <c r="F743" s="236" t="s">
        <v>550</v>
      </c>
      <c r="G743" s="234"/>
      <c r="H743" s="237">
        <v>1029.96</v>
      </c>
      <c r="I743" s="238"/>
      <c r="J743" s="234"/>
      <c r="K743" s="234"/>
      <c r="L743" s="239"/>
      <c r="M743" s="240"/>
      <c r="N743" s="241"/>
      <c r="O743" s="241"/>
      <c r="P743" s="241"/>
      <c r="Q743" s="241"/>
      <c r="R743" s="241"/>
      <c r="S743" s="241"/>
      <c r="T743" s="242"/>
      <c r="AT743" s="243" t="s">
        <v>336</v>
      </c>
      <c r="AU743" s="243" t="s">
        <v>87</v>
      </c>
      <c r="AV743" s="16" t="s">
        <v>343</v>
      </c>
      <c r="AW743" s="16" t="s">
        <v>37</v>
      </c>
      <c r="AX743" s="16" t="s">
        <v>76</v>
      </c>
      <c r="AY743" s="243" t="s">
        <v>324</v>
      </c>
    </row>
    <row r="744" spans="1:65" s="13" customFormat="1" ht="11.25">
      <c r="B744" s="201"/>
      <c r="C744" s="202"/>
      <c r="D744" s="195" t="s">
        <v>336</v>
      </c>
      <c r="E744" s="203" t="s">
        <v>19</v>
      </c>
      <c r="F744" s="204" t="s">
        <v>4326</v>
      </c>
      <c r="G744" s="202"/>
      <c r="H744" s="205">
        <v>2.5</v>
      </c>
      <c r="I744" s="206"/>
      <c r="J744" s="202"/>
      <c r="K744" s="202"/>
      <c r="L744" s="207"/>
      <c r="M744" s="208"/>
      <c r="N744" s="209"/>
      <c r="O744" s="209"/>
      <c r="P744" s="209"/>
      <c r="Q744" s="209"/>
      <c r="R744" s="209"/>
      <c r="S744" s="209"/>
      <c r="T744" s="210"/>
      <c r="AT744" s="211" t="s">
        <v>336</v>
      </c>
      <c r="AU744" s="211" t="s">
        <v>87</v>
      </c>
      <c r="AV744" s="13" t="s">
        <v>87</v>
      </c>
      <c r="AW744" s="13" t="s">
        <v>37</v>
      </c>
      <c r="AX744" s="13" t="s">
        <v>76</v>
      </c>
      <c r="AY744" s="211" t="s">
        <v>324</v>
      </c>
    </row>
    <row r="745" spans="1:65" s="14" customFormat="1" ht="11.25">
      <c r="B745" s="212"/>
      <c r="C745" s="213"/>
      <c r="D745" s="195" t="s">
        <v>336</v>
      </c>
      <c r="E745" s="214" t="s">
        <v>19</v>
      </c>
      <c r="F745" s="215" t="s">
        <v>349</v>
      </c>
      <c r="G745" s="213"/>
      <c r="H745" s="216">
        <v>1305.521</v>
      </c>
      <c r="I745" s="217"/>
      <c r="J745" s="213"/>
      <c r="K745" s="213"/>
      <c r="L745" s="218"/>
      <c r="M745" s="219"/>
      <c r="N745" s="220"/>
      <c r="O745" s="220"/>
      <c r="P745" s="220"/>
      <c r="Q745" s="220"/>
      <c r="R745" s="220"/>
      <c r="S745" s="220"/>
      <c r="T745" s="221"/>
      <c r="AT745" s="222" t="s">
        <v>336</v>
      </c>
      <c r="AU745" s="222" t="s">
        <v>87</v>
      </c>
      <c r="AV745" s="14" t="s">
        <v>330</v>
      </c>
      <c r="AW745" s="14" t="s">
        <v>37</v>
      </c>
      <c r="AX745" s="14" t="s">
        <v>84</v>
      </c>
      <c r="AY745" s="222" t="s">
        <v>324</v>
      </c>
    </row>
    <row r="746" spans="1:65" s="2" customFormat="1" ht="14.45" customHeight="1">
      <c r="A746" s="36"/>
      <c r="B746" s="37"/>
      <c r="C746" s="182" t="s">
        <v>1174</v>
      </c>
      <c r="D746" s="254" t="s">
        <v>326</v>
      </c>
      <c r="E746" s="183" t="s">
        <v>1111</v>
      </c>
      <c r="F746" s="184" t="s">
        <v>1112</v>
      </c>
      <c r="G746" s="185" t="s">
        <v>152</v>
      </c>
      <c r="H746" s="186">
        <v>1710.62</v>
      </c>
      <c r="I746" s="187"/>
      <c r="J746" s="188">
        <f>ROUND(I746*H746,2)</f>
        <v>0</v>
      </c>
      <c r="K746" s="184" t="s">
        <v>19</v>
      </c>
      <c r="L746" s="41"/>
      <c r="M746" s="189" t="s">
        <v>19</v>
      </c>
      <c r="N746" s="190" t="s">
        <v>47</v>
      </c>
      <c r="O746" s="66"/>
      <c r="P746" s="191">
        <f>O746*H746</f>
        <v>0</v>
      </c>
      <c r="Q746" s="191">
        <v>0</v>
      </c>
      <c r="R746" s="191">
        <f>Q746*H746</f>
        <v>0</v>
      </c>
      <c r="S746" s="191">
        <v>0</v>
      </c>
      <c r="T746" s="192">
        <f>S746*H746</f>
        <v>0</v>
      </c>
      <c r="U746" s="36"/>
      <c r="V746" s="36"/>
      <c r="W746" s="36"/>
      <c r="X746" s="36"/>
      <c r="Y746" s="36"/>
      <c r="Z746" s="36"/>
      <c r="AA746" s="36"/>
      <c r="AB746" s="36"/>
      <c r="AC746" s="36"/>
      <c r="AD746" s="36"/>
      <c r="AE746" s="36"/>
      <c r="AR746" s="193" t="s">
        <v>330</v>
      </c>
      <c r="AT746" s="193" t="s">
        <v>326</v>
      </c>
      <c r="AU746" s="193" t="s">
        <v>87</v>
      </c>
      <c r="AY746" s="19" t="s">
        <v>324</v>
      </c>
      <c r="BE746" s="194">
        <f>IF(N746="základní",J746,0)</f>
        <v>0</v>
      </c>
      <c r="BF746" s="194">
        <f>IF(N746="snížená",J746,0)</f>
        <v>0</v>
      </c>
      <c r="BG746" s="194">
        <f>IF(N746="zákl. přenesená",J746,0)</f>
        <v>0</v>
      </c>
      <c r="BH746" s="194">
        <f>IF(N746="sníž. přenesená",J746,0)</f>
        <v>0</v>
      </c>
      <c r="BI746" s="194">
        <f>IF(N746="nulová",J746,0)</f>
        <v>0</v>
      </c>
      <c r="BJ746" s="19" t="s">
        <v>84</v>
      </c>
      <c r="BK746" s="194">
        <f>ROUND(I746*H746,2)</f>
        <v>0</v>
      </c>
      <c r="BL746" s="19" t="s">
        <v>330</v>
      </c>
      <c r="BM746" s="193" t="s">
        <v>4327</v>
      </c>
    </row>
    <row r="747" spans="1:65" s="2" customFormat="1" ht="29.25">
      <c r="A747" s="36"/>
      <c r="B747" s="37"/>
      <c r="C747" s="38"/>
      <c r="D747" s="195" t="s">
        <v>332</v>
      </c>
      <c r="E747" s="38"/>
      <c r="F747" s="196" t="s">
        <v>1114</v>
      </c>
      <c r="G747" s="38"/>
      <c r="H747" s="38"/>
      <c r="I747" s="197"/>
      <c r="J747" s="38"/>
      <c r="K747" s="38"/>
      <c r="L747" s="41"/>
      <c r="M747" s="198"/>
      <c r="N747" s="199"/>
      <c r="O747" s="66"/>
      <c r="P747" s="66"/>
      <c r="Q747" s="66"/>
      <c r="R747" s="66"/>
      <c r="S747" s="66"/>
      <c r="T747" s="67"/>
      <c r="U747" s="36"/>
      <c r="V747" s="36"/>
      <c r="W747" s="36"/>
      <c r="X747" s="36"/>
      <c r="Y747" s="36"/>
      <c r="Z747" s="36"/>
      <c r="AA747" s="36"/>
      <c r="AB747" s="36"/>
      <c r="AC747" s="36"/>
      <c r="AD747" s="36"/>
      <c r="AE747" s="36"/>
      <c r="AT747" s="19" t="s">
        <v>332</v>
      </c>
      <c r="AU747" s="19" t="s">
        <v>87</v>
      </c>
    </row>
    <row r="748" spans="1:65" s="2" customFormat="1" ht="19.5">
      <c r="A748" s="36"/>
      <c r="B748" s="37"/>
      <c r="C748" s="38"/>
      <c r="D748" s="195" t="s">
        <v>727</v>
      </c>
      <c r="E748" s="38"/>
      <c r="F748" s="200" t="s">
        <v>2849</v>
      </c>
      <c r="G748" s="38"/>
      <c r="H748" s="38"/>
      <c r="I748" s="197"/>
      <c r="J748" s="38"/>
      <c r="K748" s="38"/>
      <c r="L748" s="41"/>
      <c r="M748" s="198"/>
      <c r="N748" s="199"/>
      <c r="O748" s="66"/>
      <c r="P748" s="66"/>
      <c r="Q748" s="66"/>
      <c r="R748" s="66"/>
      <c r="S748" s="66"/>
      <c r="T748" s="67"/>
      <c r="U748" s="36"/>
      <c r="V748" s="36"/>
      <c r="W748" s="36"/>
      <c r="X748" s="36"/>
      <c r="Y748" s="36"/>
      <c r="Z748" s="36"/>
      <c r="AA748" s="36"/>
      <c r="AB748" s="36"/>
      <c r="AC748" s="36"/>
      <c r="AD748" s="36"/>
      <c r="AE748" s="36"/>
      <c r="AT748" s="19" t="s">
        <v>727</v>
      </c>
      <c r="AU748" s="19" t="s">
        <v>87</v>
      </c>
    </row>
    <row r="749" spans="1:65" s="15" customFormat="1" ht="11.25">
      <c r="B749" s="223"/>
      <c r="C749" s="224"/>
      <c r="D749" s="195" t="s">
        <v>336</v>
      </c>
      <c r="E749" s="225" t="s">
        <v>19</v>
      </c>
      <c r="F749" s="226" t="s">
        <v>4288</v>
      </c>
      <c r="G749" s="224"/>
      <c r="H749" s="225" t="s">
        <v>19</v>
      </c>
      <c r="I749" s="227"/>
      <c r="J749" s="224"/>
      <c r="K749" s="224"/>
      <c r="L749" s="228"/>
      <c r="M749" s="229"/>
      <c r="N749" s="230"/>
      <c r="O749" s="230"/>
      <c r="P749" s="230"/>
      <c r="Q749" s="230"/>
      <c r="R749" s="230"/>
      <c r="S749" s="230"/>
      <c r="T749" s="231"/>
      <c r="AT749" s="232" t="s">
        <v>336</v>
      </c>
      <c r="AU749" s="232" t="s">
        <v>87</v>
      </c>
      <c r="AV749" s="15" t="s">
        <v>84</v>
      </c>
      <c r="AW749" s="15" t="s">
        <v>37</v>
      </c>
      <c r="AX749" s="15" t="s">
        <v>76</v>
      </c>
      <c r="AY749" s="232" t="s">
        <v>324</v>
      </c>
    </row>
    <row r="750" spans="1:65" s="13" customFormat="1" ht="11.25">
      <c r="B750" s="201"/>
      <c r="C750" s="202"/>
      <c r="D750" s="195" t="s">
        <v>336</v>
      </c>
      <c r="E750" s="203" t="s">
        <v>19</v>
      </c>
      <c r="F750" s="204" t="s">
        <v>4328</v>
      </c>
      <c r="G750" s="202"/>
      <c r="H750" s="205">
        <v>62.470999999999997</v>
      </c>
      <c r="I750" s="206"/>
      <c r="J750" s="202"/>
      <c r="K750" s="202"/>
      <c r="L750" s="207"/>
      <c r="M750" s="208"/>
      <c r="N750" s="209"/>
      <c r="O750" s="209"/>
      <c r="P750" s="209"/>
      <c r="Q750" s="209"/>
      <c r="R750" s="209"/>
      <c r="S750" s="209"/>
      <c r="T750" s="210"/>
      <c r="AT750" s="211" t="s">
        <v>336</v>
      </c>
      <c r="AU750" s="211" t="s">
        <v>87</v>
      </c>
      <c r="AV750" s="13" t="s">
        <v>87</v>
      </c>
      <c r="AW750" s="13" t="s">
        <v>37</v>
      </c>
      <c r="AX750" s="13" t="s">
        <v>76</v>
      </c>
      <c r="AY750" s="211" t="s">
        <v>324</v>
      </c>
    </row>
    <row r="751" spans="1:65" s="13" customFormat="1" ht="11.25">
      <c r="B751" s="201"/>
      <c r="C751" s="202"/>
      <c r="D751" s="195" t="s">
        <v>336</v>
      </c>
      <c r="E751" s="203" t="s">
        <v>19</v>
      </c>
      <c r="F751" s="204" t="s">
        <v>4329</v>
      </c>
      <c r="G751" s="202"/>
      <c r="H751" s="205">
        <v>51.084000000000003</v>
      </c>
      <c r="I751" s="206"/>
      <c r="J751" s="202"/>
      <c r="K751" s="202"/>
      <c r="L751" s="207"/>
      <c r="M751" s="208"/>
      <c r="N751" s="209"/>
      <c r="O751" s="209"/>
      <c r="P751" s="209"/>
      <c r="Q751" s="209"/>
      <c r="R751" s="209"/>
      <c r="S751" s="209"/>
      <c r="T751" s="210"/>
      <c r="AT751" s="211" t="s">
        <v>336</v>
      </c>
      <c r="AU751" s="211" t="s">
        <v>87</v>
      </c>
      <c r="AV751" s="13" t="s">
        <v>87</v>
      </c>
      <c r="AW751" s="13" t="s">
        <v>37</v>
      </c>
      <c r="AX751" s="13" t="s">
        <v>76</v>
      </c>
      <c r="AY751" s="211" t="s">
        <v>324</v>
      </c>
    </row>
    <row r="752" spans="1:65" s="13" customFormat="1" ht="11.25">
      <c r="B752" s="201"/>
      <c r="C752" s="202"/>
      <c r="D752" s="195" t="s">
        <v>336</v>
      </c>
      <c r="E752" s="203" t="s">
        <v>19</v>
      </c>
      <c r="F752" s="204" t="s">
        <v>4330</v>
      </c>
      <c r="G752" s="202"/>
      <c r="H752" s="205">
        <v>5.96</v>
      </c>
      <c r="I752" s="206"/>
      <c r="J752" s="202"/>
      <c r="K752" s="202"/>
      <c r="L752" s="207"/>
      <c r="M752" s="208"/>
      <c r="N752" s="209"/>
      <c r="O752" s="209"/>
      <c r="P752" s="209"/>
      <c r="Q752" s="209"/>
      <c r="R752" s="209"/>
      <c r="S752" s="209"/>
      <c r="T752" s="210"/>
      <c r="AT752" s="211" t="s">
        <v>336</v>
      </c>
      <c r="AU752" s="211" t="s">
        <v>87</v>
      </c>
      <c r="AV752" s="13" t="s">
        <v>87</v>
      </c>
      <c r="AW752" s="13" t="s">
        <v>37</v>
      </c>
      <c r="AX752" s="13" t="s">
        <v>76</v>
      </c>
      <c r="AY752" s="211" t="s">
        <v>324</v>
      </c>
    </row>
    <row r="753" spans="2:51" s="13" customFormat="1" ht="11.25">
      <c r="B753" s="201"/>
      <c r="C753" s="202"/>
      <c r="D753" s="195" t="s">
        <v>336</v>
      </c>
      <c r="E753" s="203" t="s">
        <v>19</v>
      </c>
      <c r="F753" s="204" t="s">
        <v>4331</v>
      </c>
      <c r="G753" s="202"/>
      <c r="H753" s="205">
        <v>16.100000000000001</v>
      </c>
      <c r="I753" s="206"/>
      <c r="J753" s="202"/>
      <c r="K753" s="202"/>
      <c r="L753" s="207"/>
      <c r="M753" s="208"/>
      <c r="N753" s="209"/>
      <c r="O753" s="209"/>
      <c r="P753" s="209"/>
      <c r="Q753" s="209"/>
      <c r="R753" s="209"/>
      <c r="S753" s="209"/>
      <c r="T753" s="210"/>
      <c r="AT753" s="211" t="s">
        <v>336</v>
      </c>
      <c r="AU753" s="211" t="s">
        <v>87</v>
      </c>
      <c r="AV753" s="13" t="s">
        <v>87</v>
      </c>
      <c r="AW753" s="13" t="s">
        <v>37</v>
      </c>
      <c r="AX753" s="13" t="s">
        <v>76</v>
      </c>
      <c r="AY753" s="211" t="s">
        <v>324</v>
      </c>
    </row>
    <row r="754" spans="2:51" s="13" customFormat="1" ht="11.25">
      <c r="B754" s="201"/>
      <c r="C754" s="202"/>
      <c r="D754" s="195" t="s">
        <v>336</v>
      </c>
      <c r="E754" s="203" t="s">
        <v>19</v>
      </c>
      <c r="F754" s="204" t="s">
        <v>4332</v>
      </c>
      <c r="G754" s="202"/>
      <c r="H754" s="205">
        <v>6.109</v>
      </c>
      <c r="I754" s="206"/>
      <c r="J754" s="202"/>
      <c r="K754" s="202"/>
      <c r="L754" s="207"/>
      <c r="M754" s="208"/>
      <c r="N754" s="209"/>
      <c r="O754" s="209"/>
      <c r="P754" s="209"/>
      <c r="Q754" s="209"/>
      <c r="R754" s="209"/>
      <c r="S754" s="209"/>
      <c r="T754" s="210"/>
      <c r="AT754" s="211" t="s">
        <v>336</v>
      </c>
      <c r="AU754" s="211" t="s">
        <v>87</v>
      </c>
      <c r="AV754" s="13" t="s">
        <v>87</v>
      </c>
      <c r="AW754" s="13" t="s">
        <v>37</v>
      </c>
      <c r="AX754" s="13" t="s">
        <v>76</v>
      </c>
      <c r="AY754" s="211" t="s">
        <v>324</v>
      </c>
    </row>
    <row r="755" spans="2:51" s="13" customFormat="1" ht="11.25">
      <c r="B755" s="201"/>
      <c r="C755" s="202"/>
      <c r="D755" s="195" t="s">
        <v>336</v>
      </c>
      <c r="E755" s="203" t="s">
        <v>19</v>
      </c>
      <c r="F755" s="204" t="s">
        <v>4333</v>
      </c>
      <c r="G755" s="202"/>
      <c r="H755" s="205">
        <v>22.007000000000001</v>
      </c>
      <c r="I755" s="206"/>
      <c r="J755" s="202"/>
      <c r="K755" s="202"/>
      <c r="L755" s="207"/>
      <c r="M755" s="208"/>
      <c r="N755" s="209"/>
      <c r="O755" s="209"/>
      <c r="P755" s="209"/>
      <c r="Q755" s="209"/>
      <c r="R755" s="209"/>
      <c r="S755" s="209"/>
      <c r="T755" s="210"/>
      <c r="AT755" s="211" t="s">
        <v>336</v>
      </c>
      <c r="AU755" s="211" t="s">
        <v>87</v>
      </c>
      <c r="AV755" s="13" t="s">
        <v>87</v>
      </c>
      <c r="AW755" s="13" t="s">
        <v>37</v>
      </c>
      <c r="AX755" s="13" t="s">
        <v>76</v>
      </c>
      <c r="AY755" s="211" t="s">
        <v>324</v>
      </c>
    </row>
    <row r="756" spans="2:51" s="13" customFormat="1" ht="11.25">
      <c r="B756" s="201"/>
      <c r="C756" s="202"/>
      <c r="D756" s="195" t="s">
        <v>336</v>
      </c>
      <c r="E756" s="203" t="s">
        <v>19</v>
      </c>
      <c r="F756" s="204" t="s">
        <v>4334</v>
      </c>
      <c r="G756" s="202"/>
      <c r="H756" s="205">
        <v>24.265999999999998</v>
      </c>
      <c r="I756" s="206"/>
      <c r="J756" s="202"/>
      <c r="K756" s="202"/>
      <c r="L756" s="207"/>
      <c r="M756" s="208"/>
      <c r="N756" s="209"/>
      <c r="O756" s="209"/>
      <c r="P756" s="209"/>
      <c r="Q756" s="209"/>
      <c r="R756" s="209"/>
      <c r="S756" s="209"/>
      <c r="T756" s="210"/>
      <c r="AT756" s="211" t="s">
        <v>336</v>
      </c>
      <c r="AU756" s="211" t="s">
        <v>87</v>
      </c>
      <c r="AV756" s="13" t="s">
        <v>87</v>
      </c>
      <c r="AW756" s="13" t="s">
        <v>37</v>
      </c>
      <c r="AX756" s="13" t="s">
        <v>76</v>
      </c>
      <c r="AY756" s="211" t="s">
        <v>324</v>
      </c>
    </row>
    <row r="757" spans="2:51" s="16" customFormat="1" ht="11.25">
      <c r="B757" s="233"/>
      <c r="C757" s="234"/>
      <c r="D757" s="195" t="s">
        <v>336</v>
      </c>
      <c r="E757" s="235" t="s">
        <v>19</v>
      </c>
      <c r="F757" s="236" t="s">
        <v>550</v>
      </c>
      <c r="G757" s="234"/>
      <c r="H757" s="237">
        <v>187.99700000000001</v>
      </c>
      <c r="I757" s="238"/>
      <c r="J757" s="234"/>
      <c r="K757" s="234"/>
      <c r="L757" s="239"/>
      <c r="M757" s="240"/>
      <c r="N757" s="241"/>
      <c r="O757" s="241"/>
      <c r="P757" s="241"/>
      <c r="Q757" s="241"/>
      <c r="R757" s="241"/>
      <c r="S757" s="241"/>
      <c r="T757" s="242"/>
      <c r="AT757" s="243" t="s">
        <v>336</v>
      </c>
      <c r="AU757" s="243" t="s">
        <v>87</v>
      </c>
      <c r="AV757" s="16" t="s">
        <v>343</v>
      </c>
      <c r="AW757" s="16" t="s">
        <v>37</v>
      </c>
      <c r="AX757" s="16" t="s">
        <v>76</v>
      </c>
      <c r="AY757" s="243" t="s">
        <v>324</v>
      </c>
    </row>
    <row r="758" spans="2:51" s="15" customFormat="1" ht="11.25">
      <c r="B758" s="223"/>
      <c r="C758" s="224"/>
      <c r="D758" s="195" t="s">
        <v>336</v>
      </c>
      <c r="E758" s="225" t="s">
        <v>19</v>
      </c>
      <c r="F758" s="226" t="s">
        <v>4291</v>
      </c>
      <c r="G758" s="224"/>
      <c r="H758" s="225" t="s">
        <v>19</v>
      </c>
      <c r="I758" s="227"/>
      <c r="J758" s="224"/>
      <c r="K758" s="224"/>
      <c r="L758" s="228"/>
      <c r="M758" s="229"/>
      <c r="N758" s="230"/>
      <c r="O758" s="230"/>
      <c r="P758" s="230"/>
      <c r="Q758" s="230"/>
      <c r="R758" s="230"/>
      <c r="S758" s="230"/>
      <c r="T758" s="231"/>
      <c r="AT758" s="232" t="s">
        <v>336</v>
      </c>
      <c r="AU758" s="232" t="s">
        <v>87</v>
      </c>
      <c r="AV758" s="15" t="s">
        <v>84</v>
      </c>
      <c r="AW758" s="15" t="s">
        <v>37</v>
      </c>
      <c r="AX758" s="15" t="s">
        <v>76</v>
      </c>
      <c r="AY758" s="232" t="s">
        <v>324</v>
      </c>
    </row>
    <row r="759" spans="2:51" s="13" customFormat="1" ht="11.25">
      <c r="B759" s="201"/>
      <c r="C759" s="202"/>
      <c r="D759" s="195" t="s">
        <v>336</v>
      </c>
      <c r="E759" s="203" t="s">
        <v>19</v>
      </c>
      <c r="F759" s="204" t="s">
        <v>4335</v>
      </c>
      <c r="G759" s="202"/>
      <c r="H759" s="205">
        <v>84.864000000000004</v>
      </c>
      <c r="I759" s="206"/>
      <c r="J759" s="202"/>
      <c r="K759" s="202"/>
      <c r="L759" s="207"/>
      <c r="M759" s="208"/>
      <c r="N759" s="209"/>
      <c r="O759" s="209"/>
      <c r="P759" s="209"/>
      <c r="Q759" s="209"/>
      <c r="R759" s="209"/>
      <c r="S759" s="209"/>
      <c r="T759" s="210"/>
      <c r="AT759" s="211" t="s">
        <v>336</v>
      </c>
      <c r="AU759" s="211" t="s">
        <v>87</v>
      </c>
      <c r="AV759" s="13" t="s">
        <v>87</v>
      </c>
      <c r="AW759" s="13" t="s">
        <v>37</v>
      </c>
      <c r="AX759" s="13" t="s">
        <v>76</v>
      </c>
      <c r="AY759" s="211" t="s">
        <v>324</v>
      </c>
    </row>
    <row r="760" spans="2:51" s="13" customFormat="1" ht="11.25">
      <c r="B760" s="201"/>
      <c r="C760" s="202"/>
      <c r="D760" s="195" t="s">
        <v>336</v>
      </c>
      <c r="E760" s="203" t="s">
        <v>19</v>
      </c>
      <c r="F760" s="204" t="s">
        <v>4336</v>
      </c>
      <c r="G760" s="202"/>
      <c r="H760" s="205">
        <v>4.1980000000000004</v>
      </c>
      <c r="I760" s="206"/>
      <c r="J760" s="202"/>
      <c r="K760" s="202"/>
      <c r="L760" s="207"/>
      <c r="M760" s="208"/>
      <c r="N760" s="209"/>
      <c r="O760" s="209"/>
      <c r="P760" s="209"/>
      <c r="Q760" s="209"/>
      <c r="R760" s="209"/>
      <c r="S760" s="209"/>
      <c r="T760" s="210"/>
      <c r="AT760" s="211" t="s">
        <v>336</v>
      </c>
      <c r="AU760" s="211" t="s">
        <v>87</v>
      </c>
      <c r="AV760" s="13" t="s">
        <v>87</v>
      </c>
      <c r="AW760" s="13" t="s">
        <v>37</v>
      </c>
      <c r="AX760" s="13" t="s">
        <v>76</v>
      </c>
      <c r="AY760" s="211" t="s">
        <v>324</v>
      </c>
    </row>
    <row r="761" spans="2:51" s="13" customFormat="1" ht="11.25">
      <c r="B761" s="201"/>
      <c r="C761" s="202"/>
      <c r="D761" s="195" t="s">
        <v>336</v>
      </c>
      <c r="E761" s="203" t="s">
        <v>19</v>
      </c>
      <c r="F761" s="204" t="s">
        <v>4337</v>
      </c>
      <c r="G761" s="202"/>
      <c r="H761" s="205">
        <v>9.8469999999999995</v>
      </c>
      <c r="I761" s="206"/>
      <c r="J761" s="202"/>
      <c r="K761" s="202"/>
      <c r="L761" s="207"/>
      <c r="M761" s="208"/>
      <c r="N761" s="209"/>
      <c r="O761" s="209"/>
      <c r="P761" s="209"/>
      <c r="Q761" s="209"/>
      <c r="R761" s="209"/>
      <c r="S761" s="209"/>
      <c r="T761" s="210"/>
      <c r="AT761" s="211" t="s">
        <v>336</v>
      </c>
      <c r="AU761" s="211" t="s">
        <v>87</v>
      </c>
      <c r="AV761" s="13" t="s">
        <v>87</v>
      </c>
      <c r="AW761" s="13" t="s">
        <v>37</v>
      </c>
      <c r="AX761" s="13" t="s">
        <v>76</v>
      </c>
      <c r="AY761" s="211" t="s">
        <v>324</v>
      </c>
    </row>
    <row r="762" spans="2:51" s="13" customFormat="1" ht="11.25">
      <c r="B762" s="201"/>
      <c r="C762" s="202"/>
      <c r="D762" s="195" t="s">
        <v>336</v>
      </c>
      <c r="E762" s="203" t="s">
        <v>19</v>
      </c>
      <c r="F762" s="204" t="s">
        <v>4338</v>
      </c>
      <c r="G762" s="202"/>
      <c r="H762" s="205">
        <v>5.5910000000000002</v>
      </c>
      <c r="I762" s="206"/>
      <c r="J762" s="202"/>
      <c r="K762" s="202"/>
      <c r="L762" s="207"/>
      <c r="M762" s="208"/>
      <c r="N762" s="209"/>
      <c r="O762" s="209"/>
      <c r="P762" s="209"/>
      <c r="Q762" s="209"/>
      <c r="R762" s="209"/>
      <c r="S762" s="209"/>
      <c r="T762" s="210"/>
      <c r="AT762" s="211" t="s">
        <v>336</v>
      </c>
      <c r="AU762" s="211" t="s">
        <v>87</v>
      </c>
      <c r="AV762" s="13" t="s">
        <v>87</v>
      </c>
      <c r="AW762" s="13" t="s">
        <v>37</v>
      </c>
      <c r="AX762" s="13" t="s">
        <v>76</v>
      </c>
      <c r="AY762" s="211" t="s">
        <v>324</v>
      </c>
    </row>
    <row r="763" spans="2:51" s="13" customFormat="1" ht="11.25">
      <c r="B763" s="201"/>
      <c r="C763" s="202"/>
      <c r="D763" s="195" t="s">
        <v>336</v>
      </c>
      <c r="E763" s="203" t="s">
        <v>19</v>
      </c>
      <c r="F763" s="204" t="s">
        <v>4339</v>
      </c>
      <c r="G763" s="202"/>
      <c r="H763" s="205">
        <v>17.526</v>
      </c>
      <c r="I763" s="206"/>
      <c r="J763" s="202"/>
      <c r="K763" s="202"/>
      <c r="L763" s="207"/>
      <c r="M763" s="208"/>
      <c r="N763" s="209"/>
      <c r="O763" s="209"/>
      <c r="P763" s="209"/>
      <c r="Q763" s="209"/>
      <c r="R763" s="209"/>
      <c r="S763" s="209"/>
      <c r="T763" s="210"/>
      <c r="AT763" s="211" t="s">
        <v>336</v>
      </c>
      <c r="AU763" s="211" t="s">
        <v>87</v>
      </c>
      <c r="AV763" s="13" t="s">
        <v>87</v>
      </c>
      <c r="AW763" s="13" t="s">
        <v>37</v>
      </c>
      <c r="AX763" s="13" t="s">
        <v>76</v>
      </c>
      <c r="AY763" s="211" t="s">
        <v>324</v>
      </c>
    </row>
    <row r="764" spans="2:51" s="16" customFormat="1" ht="11.25">
      <c r="B764" s="233"/>
      <c r="C764" s="234"/>
      <c r="D764" s="195" t="s">
        <v>336</v>
      </c>
      <c r="E764" s="235" t="s">
        <v>19</v>
      </c>
      <c r="F764" s="236" t="s">
        <v>550</v>
      </c>
      <c r="G764" s="234"/>
      <c r="H764" s="237">
        <v>122.026</v>
      </c>
      <c r="I764" s="238"/>
      <c r="J764" s="234"/>
      <c r="K764" s="234"/>
      <c r="L764" s="239"/>
      <c r="M764" s="240"/>
      <c r="N764" s="241"/>
      <c r="O764" s="241"/>
      <c r="P764" s="241"/>
      <c r="Q764" s="241"/>
      <c r="R764" s="241"/>
      <c r="S764" s="241"/>
      <c r="T764" s="242"/>
      <c r="AT764" s="243" t="s">
        <v>336</v>
      </c>
      <c r="AU764" s="243" t="s">
        <v>87</v>
      </c>
      <c r="AV764" s="16" t="s">
        <v>343</v>
      </c>
      <c r="AW764" s="16" t="s">
        <v>37</v>
      </c>
      <c r="AX764" s="16" t="s">
        <v>76</v>
      </c>
      <c r="AY764" s="243" t="s">
        <v>324</v>
      </c>
    </row>
    <row r="765" spans="2:51" s="15" customFormat="1" ht="11.25">
      <c r="B765" s="223"/>
      <c r="C765" s="224"/>
      <c r="D765" s="195" t="s">
        <v>336</v>
      </c>
      <c r="E765" s="225" t="s">
        <v>19</v>
      </c>
      <c r="F765" s="226" t="s">
        <v>4293</v>
      </c>
      <c r="G765" s="224"/>
      <c r="H765" s="225" t="s">
        <v>19</v>
      </c>
      <c r="I765" s="227"/>
      <c r="J765" s="224"/>
      <c r="K765" s="224"/>
      <c r="L765" s="228"/>
      <c r="M765" s="229"/>
      <c r="N765" s="230"/>
      <c r="O765" s="230"/>
      <c r="P765" s="230"/>
      <c r="Q765" s="230"/>
      <c r="R765" s="230"/>
      <c r="S765" s="230"/>
      <c r="T765" s="231"/>
      <c r="AT765" s="232" t="s">
        <v>336</v>
      </c>
      <c r="AU765" s="232" t="s">
        <v>87</v>
      </c>
      <c r="AV765" s="15" t="s">
        <v>84</v>
      </c>
      <c r="AW765" s="15" t="s">
        <v>37</v>
      </c>
      <c r="AX765" s="15" t="s">
        <v>76</v>
      </c>
      <c r="AY765" s="232" t="s">
        <v>324</v>
      </c>
    </row>
    <row r="766" spans="2:51" s="13" customFormat="1" ht="11.25">
      <c r="B766" s="201"/>
      <c r="C766" s="202"/>
      <c r="D766" s="195" t="s">
        <v>336</v>
      </c>
      <c r="E766" s="203" t="s">
        <v>19</v>
      </c>
      <c r="F766" s="204" t="s">
        <v>4340</v>
      </c>
      <c r="G766" s="202"/>
      <c r="H766" s="205">
        <v>69.146000000000001</v>
      </c>
      <c r="I766" s="206"/>
      <c r="J766" s="202"/>
      <c r="K766" s="202"/>
      <c r="L766" s="207"/>
      <c r="M766" s="208"/>
      <c r="N766" s="209"/>
      <c r="O766" s="209"/>
      <c r="P766" s="209"/>
      <c r="Q766" s="209"/>
      <c r="R766" s="209"/>
      <c r="S766" s="209"/>
      <c r="T766" s="210"/>
      <c r="AT766" s="211" t="s">
        <v>336</v>
      </c>
      <c r="AU766" s="211" t="s">
        <v>87</v>
      </c>
      <c r="AV766" s="13" t="s">
        <v>87</v>
      </c>
      <c r="AW766" s="13" t="s">
        <v>37</v>
      </c>
      <c r="AX766" s="13" t="s">
        <v>76</v>
      </c>
      <c r="AY766" s="211" t="s">
        <v>324</v>
      </c>
    </row>
    <row r="767" spans="2:51" s="13" customFormat="1" ht="11.25">
      <c r="B767" s="201"/>
      <c r="C767" s="202"/>
      <c r="D767" s="195" t="s">
        <v>336</v>
      </c>
      <c r="E767" s="203" t="s">
        <v>19</v>
      </c>
      <c r="F767" s="204" t="s">
        <v>4341</v>
      </c>
      <c r="G767" s="202"/>
      <c r="H767" s="205">
        <v>3.6040000000000001</v>
      </c>
      <c r="I767" s="206"/>
      <c r="J767" s="202"/>
      <c r="K767" s="202"/>
      <c r="L767" s="207"/>
      <c r="M767" s="208"/>
      <c r="N767" s="209"/>
      <c r="O767" s="209"/>
      <c r="P767" s="209"/>
      <c r="Q767" s="209"/>
      <c r="R767" s="209"/>
      <c r="S767" s="209"/>
      <c r="T767" s="210"/>
      <c r="AT767" s="211" t="s">
        <v>336</v>
      </c>
      <c r="AU767" s="211" t="s">
        <v>87</v>
      </c>
      <c r="AV767" s="13" t="s">
        <v>87</v>
      </c>
      <c r="AW767" s="13" t="s">
        <v>37</v>
      </c>
      <c r="AX767" s="13" t="s">
        <v>76</v>
      </c>
      <c r="AY767" s="211" t="s">
        <v>324</v>
      </c>
    </row>
    <row r="768" spans="2:51" s="13" customFormat="1" ht="11.25">
      <c r="B768" s="201"/>
      <c r="C768" s="202"/>
      <c r="D768" s="195" t="s">
        <v>336</v>
      </c>
      <c r="E768" s="203" t="s">
        <v>19</v>
      </c>
      <c r="F768" s="204" t="s">
        <v>4342</v>
      </c>
      <c r="G768" s="202"/>
      <c r="H768" s="205">
        <v>7.944</v>
      </c>
      <c r="I768" s="206"/>
      <c r="J768" s="202"/>
      <c r="K768" s="202"/>
      <c r="L768" s="207"/>
      <c r="M768" s="208"/>
      <c r="N768" s="209"/>
      <c r="O768" s="209"/>
      <c r="P768" s="209"/>
      <c r="Q768" s="209"/>
      <c r="R768" s="209"/>
      <c r="S768" s="209"/>
      <c r="T768" s="210"/>
      <c r="AT768" s="211" t="s">
        <v>336</v>
      </c>
      <c r="AU768" s="211" t="s">
        <v>87</v>
      </c>
      <c r="AV768" s="13" t="s">
        <v>87</v>
      </c>
      <c r="AW768" s="13" t="s">
        <v>37</v>
      </c>
      <c r="AX768" s="13" t="s">
        <v>76</v>
      </c>
      <c r="AY768" s="211" t="s">
        <v>324</v>
      </c>
    </row>
    <row r="769" spans="2:51" s="13" customFormat="1" ht="11.25">
      <c r="B769" s="201"/>
      <c r="C769" s="202"/>
      <c r="D769" s="195" t="s">
        <v>336</v>
      </c>
      <c r="E769" s="203" t="s">
        <v>19</v>
      </c>
      <c r="F769" s="204" t="s">
        <v>4343</v>
      </c>
      <c r="G769" s="202"/>
      <c r="H769" s="205">
        <v>14.128</v>
      </c>
      <c r="I769" s="206"/>
      <c r="J769" s="202"/>
      <c r="K769" s="202"/>
      <c r="L769" s="207"/>
      <c r="M769" s="208"/>
      <c r="N769" s="209"/>
      <c r="O769" s="209"/>
      <c r="P769" s="209"/>
      <c r="Q769" s="209"/>
      <c r="R769" s="209"/>
      <c r="S769" s="209"/>
      <c r="T769" s="210"/>
      <c r="AT769" s="211" t="s">
        <v>336</v>
      </c>
      <c r="AU769" s="211" t="s">
        <v>87</v>
      </c>
      <c r="AV769" s="13" t="s">
        <v>87</v>
      </c>
      <c r="AW769" s="13" t="s">
        <v>37</v>
      </c>
      <c r="AX769" s="13" t="s">
        <v>76</v>
      </c>
      <c r="AY769" s="211" t="s">
        <v>324</v>
      </c>
    </row>
    <row r="770" spans="2:51" s="16" customFormat="1" ht="11.25">
      <c r="B770" s="233"/>
      <c r="C770" s="234"/>
      <c r="D770" s="195" t="s">
        <v>336</v>
      </c>
      <c r="E770" s="235" t="s">
        <v>19</v>
      </c>
      <c r="F770" s="236" t="s">
        <v>550</v>
      </c>
      <c r="G770" s="234"/>
      <c r="H770" s="237">
        <v>94.822000000000003</v>
      </c>
      <c r="I770" s="238"/>
      <c r="J770" s="234"/>
      <c r="K770" s="234"/>
      <c r="L770" s="239"/>
      <c r="M770" s="240"/>
      <c r="N770" s="241"/>
      <c r="O770" s="241"/>
      <c r="P770" s="241"/>
      <c r="Q770" s="241"/>
      <c r="R770" s="241"/>
      <c r="S770" s="241"/>
      <c r="T770" s="242"/>
      <c r="AT770" s="243" t="s">
        <v>336</v>
      </c>
      <c r="AU770" s="243" t="s">
        <v>87</v>
      </c>
      <c r="AV770" s="16" t="s">
        <v>343</v>
      </c>
      <c r="AW770" s="16" t="s">
        <v>37</v>
      </c>
      <c r="AX770" s="16" t="s">
        <v>76</v>
      </c>
      <c r="AY770" s="243" t="s">
        <v>324</v>
      </c>
    </row>
    <row r="771" spans="2:51" s="15" customFormat="1" ht="11.25">
      <c r="B771" s="223"/>
      <c r="C771" s="224"/>
      <c r="D771" s="195" t="s">
        <v>336</v>
      </c>
      <c r="E771" s="225" t="s">
        <v>19</v>
      </c>
      <c r="F771" s="226" t="s">
        <v>4295</v>
      </c>
      <c r="G771" s="224"/>
      <c r="H771" s="225" t="s">
        <v>19</v>
      </c>
      <c r="I771" s="227"/>
      <c r="J771" s="224"/>
      <c r="K771" s="224"/>
      <c r="L771" s="228"/>
      <c r="M771" s="229"/>
      <c r="N771" s="230"/>
      <c r="O771" s="230"/>
      <c r="P771" s="230"/>
      <c r="Q771" s="230"/>
      <c r="R771" s="230"/>
      <c r="S771" s="230"/>
      <c r="T771" s="231"/>
      <c r="AT771" s="232" t="s">
        <v>336</v>
      </c>
      <c r="AU771" s="232" t="s">
        <v>87</v>
      </c>
      <c r="AV771" s="15" t="s">
        <v>84</v>
      </c>
      <c r="AW771" s="15" t="s">
        <v>37</v>
      </c>
      <c r="AX771" s="15" t="s">
        <v>76</v>
      </c>
      <c r="AY771" s="232" t="s">
        <v>324</v>
      </c>
    </row>
    <row r="772" spans="2:51" s="13" customFormat="1" ht="11.25">
      <c r="B772" s="201"/>
      <c r="C772" s="202"/>
      <c r="D772" s="195" t="s">
        <v>336</v>
      </c>
      <c r="E772" s="203" t="s">
        <v>19</v>
      </c>
      <c r="F772" s="204" t="s">
        <v>4344</v>
      </c>
      <c r="G772" s="202"/>
      <c r="H772" s="205">
        <v>62.985999999999997</v>
      </c>
      <c r="I772" s="206"/>
      <c r="J772" s="202"/>
      <c r="K772" s="202"/>
      <c r="L772" s="207"/>
      <c r="M772" s="208"/>
      <c r="N772" s="209"/>
      <c r="O772" s="209"/>
      <c r="P772" s="209"/>
      <c r="Q772" s="209"/>
      <c r="R772" s="209"/>
      <c r="S772" s="209"/>
      <c r="T772" s="210"/>
      <c r="AT772" s="211" t="s">
        <v>336</v>
      </c>
      <c r="AU772" s="211" t="s">
        <v>87</v>
      </c>
      <c r="AV772" s="13" t="s">
        <v>87</v>
      </c>
      <c r="AW772" s="13" t="s">
        <v>37</v>
      </c>
      <c r="AX772" s="13" t="s">
        <v>76</v>
      </c>
      <c r="AY772" s="211" t="s">
        <v>324</v>
      </c>
    </row>
    <row r="773" spans="2:51" s="13" customFormat="1" ht="11.25">
      <c r="B773" s="201"/>
      <c r="C773" s="202"/>
      <c r="D773" s="195" t="s">
        <v>336</v>
      </c>
      <c r="E773" s="203" t="s">
        <v>19</v>
      </c>
      <c r="F773" s="204" t="s">
        <v>4341</v>
      </c>
      <c r="G773" s="202"/>
      <c r="H773" s="205">
        <v>3.6040000000000001</v>
      </c>
      <c r="I773" s="206"/>
      <c r="J773" s="202"/>
      <c r="K773" s="202"/>
      <c r="L773" s="207"/>
      <c r="M773" s="208"/>
      <c r="N773" s="209"/>
      <c r="O773" s="209"/>
      <c r="P773" s="209"/>
      <c r="Q773" s="209"/>
      <c r="R773" s="209"/>
      <c r="S773" s="209"/>
      <c r="T773" s="210"/>
      <c r="AT773" s="211" t="s">
        <v>336</v>
      </c>
      <c r="AU773" s="211" t="s">
        <v>87</v>
      </c>
      <c r="AV773" s="13" t="s">
        <v>87</v>
      </c>
      <c r="AW773" s="13" t="s">
        <v>37</v>
      </c>
      <c r="AX773" s="13" t="s">
        <v>76</v>
      </c>
      <c r="AY773" s="211" t="s">
        <v>324</v>
      </c>
    </row>
    <row r="774" spans="2:51" s="13" customFormat="1" ht="11.25">
      <c r="B774" s="201"/>
      <c r="C774" s="202"/>
      <c r="D774" s="195" t="s">
        <v>336</v>
      </c>
      <c r="E774" s="203" t="s">
        <v>19</v>
      </c>
      <c r="F774" s="204" t="s">
        <v>4342</v>
      </c>
      <c r="G774" s="202"/>
      <c r="H774" s="205">
        <v>7.944</v>
      </c>
      <c r="I774" s="206"/>
      <c r="J774" s="202"/>
      <c r="K774" s="202"/>
      <c r="L774" s="207"/>
      <c r="M774" s="208"/>
      <c r="N774" s="209"/>
      <c r="O774" s="209"/>
      <c r="P774" s="209"/>
      <c r="Q774" s="209"/>
      <c r="R774" s="209"/>
      <c r="S774" s="209"/>
      <c r="T774" s="210"/>
      <c r="AT774" s="211" t="s">
        <v>336</v>
      </c>
      <c r="AU774" s="211" t="s">
        <v>87</v>
      </c>
      <c r="AV774" s="13" t="s">
        <v>87</v>
      </c>
      <c r="AW774" s="13" t="s">
        <v>37</v>
      </c>
      <c r="AX774" s="13" t="s">
        <v>76</v>
      </c>
      <c r="AY774" s="211" t="s">
        <v>324</v>
      </c>
    </row>
    <row r="775" spans="2:51" s="13" customFormat="1" ht="11.25">
      <c r="B775" s="201"/>
      <c r="C775" s="202"/>
      <c r="D775" s="195" t="s">
        <v>336</v>
      </c>
      <c r="E775" s="203" t="s">
        <v>19</v>
      </c>
      <c r="F775" s="204" t="s">
        <v>4345</v>
      </c>
      <c r="G775" s="202"/>
      <c r="H775" s="205">
        <v>13.635999999999999</v>
      </c>
      <c r="I775" s="206"/>
      <c r="J775" s="202"/>
      <c r="K775" s="202"/>
      <c r="L775" s="207"/>
      <c r="M775" s="208"/>
      <c r="N775" s="209"/>
      <c r="O775" s="209"/>
      <c r="P775" s="209"/>
      <c r="Q775" s="209"/>
      <c r="R775" s="209"/>
      <c r="S775" s="209"/>
      <c r="T775" s="210"/>
      <c r="AT775" s="211" t="s">
        <v>336</v>
      </c>
      <c r="AU775" s="211" t="s">
        <v>87</v>
      </c>
      <c r="AV775" s="13" t="s">
        <v>87</v>
      </c>
      <c r="AW775" s="13" t="s">
        <v>37</v>
      </c>
      <c r="AX775" s="13" t="s">
        <v>76</v>
      </c>
      <c r="AY775" s="211" t="s">
        <v>324</v>
      </c>
    </row>
    <row r="776" spans="2:51" s="16" customFormat="1" ht="11.25">
      <c r="B776" s="233"/>
      <c r="C776" s="234"/>
      <c r="D776" s="195" t="s">
        <v>336</v>
      </c>
      <c r="E776" s="235" t="s">
        <v>19</v>
      </c>
      <c r="F776" s="236" t="s">
        <v>550</v>
      </c>
      <c r="G776" s="234"/>
      <c r="H776" s="237">
        <v>88.17</v>
      </c>
      <c r="I776" s="238"/>
      <c r="J776" s="234"/>
      <c r="K776" s="234"/>
      <c r="L776" s="239"/>
      <c r="M776" s="240"/>
      <c r="N776" s="241"/>
      <c r="O776" s="241"/>
      <c r="P776" s="241"/>
      <c r="Q776" s="241"/>
      <c r="R776" s="241"/>
      <c r="S776" s="241"/>
      <c r="T776" s="242"/>
      <c r="AT776" s="243" t="s">
        <v>336</v>
      </c>
      <c r="AU776" s="243" t="s">
        <v>87</v>
      </c>
      <c r="AV776" s="16" t="s">
        <v>343</v>
      </c>
      <c r="AW776" s="16" t="s">
        <v>37</v>
      </c>
      <c r="AX776" s="16" t="s">
        <v>76</v>
      </c>
      <c r="AY776" s="243" t="s">
        <v>324</v>
      </c>
    </row>
    <row r="777" spans="2:51" s="15" customFormat="1" ht="11.25">
      <c r="B777" s="223"/>
      <c r="C777" s="224"/>
      <c r="D777" s="195" t="s">
        <v>336</v>
      </c>
      <c r="E777" s="225" t="s">
        <v>19</v>
      </c>
      <c r="F777" s="226" t="s">
        <v>4297</v>
      </c>
      <c r="G777" s="224"/>
      <c r="H777" s="225" t="s">
        <v>19</v>
      </c>
      <c r="I777" s="227"/>
      <c r="J777" s="224"/>
      <c r="K777" s="224"/>
      <c r="L777" s="228"/>
      <c r="M777" s="229"/>
      <c r="N777" s="230"/>
      <c r="O777" s="230"/>
      <c r="P777" s="230"/>
      <c r="Q777" s="230"/>
      <c r="R777" s="230"/>
      <c r="S777" s="230"/>
      <c r="T777" s="231"/>
      <c r="AT777" s="232" t="s">
        <v>336</v>
      </c>
      <c r="AU777" s="232" t="s">
        <v>87</v>
      </c>
      <c r="AV777" s="15" t="s">
        <v>84</v>
      </c>
      <c r="AW777" s="15" t="s">
        <v>37</v>
      </c>
      <c r="AX777" s="15" t="s">
        <v>76</v>
      </c>
      <c r="AY777" s="232" t="s">
        <v>324</v>
      </c>
    </row>
    <row r="778" spans="2:51" s="13" customFormat="1" ht="11.25">
      <c r="B778" s="201"/>
      <c r="C778" s="202"/>
      <c r="D778" s="195" t="s">
        <v>336</v>
      </c>
      <c r="E778" s="203" t="s">
        <v>19</v>
      </c>
      <c r="F778" s="204" t="s">
        <v>4346</v>
      </c>
      <c r="G778" s="202"/>
      <c r="H778" s="205">
        <v>62.908999999999999</v>
      </c>
      <c r="I778" s="206"/>
      <c r="J778" s="202"/>
      <c r="K778" s="202"/>
      <c r="L778" s="207"/>
      <c r="M778" s="208"/>
      <c r="N778" s="209"/>
      <c r="O778" s="209"/>
      <c r="P778" s="209"/>
      <c r="Q778" s="209"/>
      <c r="R778" s="209"/>
      <c r="S778" s="209"/>
      <c r="T778" s="210"/>
      <c r="AT778" s="211" t="s">
        <v>336</v>
      </c>
      <c r="AU778" s="211" t="s">
        <v>87</v>
      </c>
      <c r="AV778" s="13" t="s">
        <v>87</v>
      </c>
      <c r="AW778" s="13" t="s">
        <v>37</v>
      </c>
      <c r="AX778" s="13" t="s">
        <v>76</v>
      </c>
      <c r="AY778" s="211" t="s">
        <v>324</v>
      </c>
    </row>
    <row r="779" spans="2:51" s="13" customFormat="1" ht="11.25">
      <c r="B779" s="201"/>
      <c r="C779" s="202"/>
      <c r="D779" s="195" t="s">
        <v>336</v>
      </c>
      <c r="E779" s="203" t="s">
        <v>19</v>
      </c>
      <c r="F779" s="204" t="s">
        <v>4341</v>
      </c>
      <c r="G779" s="202"/>
      <c r="H779" s="205">
        <v>3.6040000000000001</v>
      </c>
      <c r="I779" s="206"/>
      <c r="J779" s="202"/>
      <c r="K779" s="202"/>
      <c r="L779" s="207"/>
      <c r="M779" s="208"/>
      <c r="N779" s="209"/>
      <c r="O779" s="209"/>
      <c r="P779" s="209"/>
      <c r="Q779" s="209"/>
      <c r="R779" s="209"/>
      <c r="S779" s="209"/>
      <c r="T779" s="210"/>
      <c r="AT779" s="211" t="s">
        <v>336</v>
      </c>
      <c r="AU779" s="211" t="s">
        <v>87</v>
      </c>
      <c r="AV779" s="13" t="s">
        <v>87</v>
      </c>
      <c r="AW779" s="13" t="s">
        <v>37</v>
      </c>
      <c r="AX779" s="13" t="s">
        <v>76</v>
      </c>
      <c r="AY779" s="211" t="s">
        <v>324</v>
      </c>
    </row>
    <row r="780" spans="2:51" s="13" customFormat="1" ht="11.25">
      <c r="B780" s="201"/>
      <c r="C780" s="202"/>
      <c r="D780" s="195" t="s">
        <v>336</v>
      </c>
      <c r="E780" s="203" t="s">
        <v>19</v>
      </c>
      <c r="F780" s="204" t="s">
        <v>4347</v>
      </c>
      <c r="G780" s="202"/>
      <c r="H780" s="205">
        <v>7.944</v>
      </c>
      <c r="I780" s="206"/>
      <c r="J780" s="202"/>
      <c r="K780" s="202"/>
      <c r="L780" s="207"/>
      <c r="M780" s="208"/>
      <c r="N780" s="209"/>
      <c r="O780" s="209"/>
      <c r="P780" s="209"/>
      <c r="Q780" s="209"/>
      <c r="R780" s="209"/>
      <c r="S780" s="209"/>
      <c r="T780" s="210"/>
      <c r="AT780" s="211" t="s">
        <v>336</v>
      </c>
      <c r="AU780" s="211" t="s">
        <v>87</v>
      </c>
      <c r="AV780" s="13" t="s">
        <v>87</v>
      </c>
      <c r="AW780" s="13" t="s">
        <v>37</v>
      </c>
      <c r="AX780" s="13" t="s">
        <v>76</v>
      </c>
      <c r="AY780" s="211" t="s">
        <v>324</v>
      </c>
    </row>
    <row r="781" spans="2:51" s="13" customFormat="1" ht="11.25">
      <c r="B781" s="201"/>
      <c r="C781" s="202"/>
      <c r="D781" s="195" t="s">
        <v>336</v>
      </c>
      <c r="E781" s="203" t="s">
        <v>19</v>
      </c>
      <c r="F781" s="204" t="s">
        <v>4348</v>
      </c>
      <c r="G781" s="202"/>
      <c r="H781" s="205">
        <v>13.227</v>
      </c>
      <c r="I781" s="206"/>
      <c r="J781" s="202"/>
      <c r="K781" s="202"/>
      <c r="L781" s="207"/>
      <c r="M781" s="208"/>
      <c r="N781" s="209"/>
      <c r="O781" s="209"/>
      <c r="P781" s="209"/>
      <c r="Q781" s="209"/>
      <c r="R781" s="209"/>
      <c r="S781" s="209"/>
      <c r="T781" s="210"/>
      <c r="AT781" s="211" t="s">
        <v>336</v>
      </c>
      <c r="AU781" s="211" t="s">
        <v>87</v>
      </c>
      <c r="AV781" s="13" t="s">
        <v>87</v>
      </c>
      <c r="AW781" s="13" t="s">
        <v>37</v>
      </c>
      <c r="AX781" s="13" t="s">
        <v>76</v>
      </c>
      <c r="AY781" s="211" t="s">
        <v>324</v>
      </c>
    </row>
    <row r="782" spans="2:51" s="16" customFormat="1" ht="11.25">
      <c r="B782" s="233"/>
      <c r="C782" s="234"/>
      <c r="D782" s="195" t="s">
        <v>336</v>
      </c>
      <c r="E782" s="235" t="s">
        <v>19</v>
      </c>
      <c r="F782" s="236" t="s">
        <v>550</v>
      </c>
      <c r="G782" s="234"/>
      <c r="H782" s="237">
        <v>87.684000000000012</v>
      </c>
      <c r="I782" s="238"/>
      <c r="J782" s="234"/>
      <c r="K782" s="234"/>
      <c r="L782" s="239"/>
      <c r="M782" s="240"/>
      <c r="N782" s="241"/>
      <c r="O782" s="241"/>
      <c r="P782" s="241"/>
      <c r="Q782" s="241"/>
      <c r="R782" s="241"/>
      <c r="S782" s="241"/>
      <c r="T782" s="242"/>
      <c r="AT782" s="243" t="s">
        <v>336</v>
      </c>
      <c r="AU782" s="243" t="s">
        <v>87</v>
      </c>
      <c r="AV782" s="16" t="s">
        <v>343</v>
      </c>
      <c r="AW782" s="16" t="s">
        <v>37</v>
      </c>
      <c r="AX782" s="16" t="s">
        <v>76</v>
      </c>
      <c r="AY782" s="243" t="s">
        <v>324</v>
      </c>
    </row>
    <row r="783" spans="2:51" s="15" customFormat="1" ht="11.25">
      <c r="B783" s="223"/>
      <c r="C783" s="224"/>
      <c r="D783" s="195" t="s">
        <v>336</v>
      </c>
      <c r="E783" s="225" t="s">
        <v>19</v>
      </c>
      <c r="F783" s="226" t="s">
        <v>4299</v>
      </c>
      <c r="G783" s="224"/>
      <c r="H783" s="225" t="s">
        <v>19</v>
      </c>
      <c r="I783" s="227"/>
      <c r="J783" s="224"/>
      <c r="K783" s="224"/>
      <c r="L783" s="228"/>
      <c r="M783" s="229"/>
      <c r="N783" s="230"/>
      <c r="O783" s="230"/>
      <c r="P783" s="230"/>
      <c r="Q783" s="230"/>
      <c r="R783" s="230"/>
      <c r="S783" s="230"/>
      <c r="T783" s="231"/>
      <c r="AT783" s="232" t="s">
        <v>336</v>
      </c>
      <c r="AU783" s="232" t="s">
        <v>87</v>
      </c>
      <c r="AV783" s="15" t="s">
        <v>84</v>
      </c>
      <c r="AW783" s="15" t="s">
        <v>37</v>
      </c>
      <c r="AX783" s="15" t="s">
        <v>76</v>
      </c>
      <c r="AY783" s="232" t="s">
        <v>324</v>
      </c>
    </row>
    <row r="784" spans="2:51" s="13" customFormat="1" ht="11.25">
      <c r="B784" s="201"/>
      <c r="C784" s="202"/>
      <c r="D784" s="195" t="s">
        <v>336</v>
      </c>
      <c r="E784" s="203" t="s">
        <v>19</v>
      </c>
      <c r="F784" s="204" t="s">
        <v>4349</v>
      </c>
      <c r="G784" s="202"/>
      <c r="H784" s="205">
        <v>62.908999999999999</v>
      </c>
      <c r="I784" s="206"/>
      <c r="J784" s="202"/>
      <c r="K784" s="202"/>
      <c r="L784" s="207"/>
      <c r="M784" s="208"/>
      <c r="N784" s="209"/>
      <c r="O784" s="209"/>
      <c r="P784" s="209"/>
      <c r="Q784" s="209"/>
      <c r="R784" s="209"/>
      <c r="S784" s="209"/>
      <c r="T784" s="210"/>
      <c r="AT784" s="211" t="s">
        <v>336</v>
      </c>
      <c r="AU784" s="211" t="s">
        <v>87</v>
      </c>
      <c r="AV784" s="13" t="s">
        <v>87</v>
      </c>
      <c r="AW784" s="13" t="s">
        <v>37</v>
      </c>
      <c r="AX784" s="13" t="s">
        <v>76</v>
      </c>
      <c r="AY784" s="211" t="s">
        <v>324</v>
      </c>
    </row>
    <row r="785" spans="2:51" s="13" customFormat="1" ht="11.25">
      <c r="B785" s="201"/>
      <c r="C785" s="202"/>
      <c r="D785" s="195" t="s">
        <v>336</v>
      </c>
      <c r="E785" s="203" t="s">
        <v>19</v>
      </c>
      <c r="F785" s="204" t="s">
        <v>4341</v>
      </c>
      <c r="G785" s="202"/>
      <c r="H785" s="205">
        <v>3.6040000000000001</v>
      </c>
      <c r="I785" s="206"/>
      <c r="J785" s="202"/>
      <c r="K785" s="202"/>
      <c r="L785" s="207"/>
      <c r="M785" s="208"/>
      <c r="N785" s="209"/>
      <c r="O785" s="209"/>
      <c r="P785" s="209"/>
      <c r="Q785" s="209"/>
      <c r="R785" s="209"/>
      <c r="S785" s="209"/>
      <c r="T785" s="210"/>
      <c r="AT785" s="211" t="s">
        <v>336</v>
      </c>
      <c r="AU785" s="211" t="s">
        <v>87</v>
      </c>
      <c r="AV785" s="13" t="s">
        <v>87</v>
      </c>
      <c r="AW785" s="13" t="s">
        <v>37</v>
      </c>
      <c r="AX785" s="13" t="s">
        <v>76</v>
      </c>
      <c r="AY785" s="211" t="s">
        <v>324</v>
      </c>
    </row>
    <row r="786" spans="2:51" s="13" customFormat="1" ht="11.25">
      <c r="B786" s="201"/>
      <c r="C786" s="202"/>
      <c r="D786" s="195" t="s">
        <v>336</v>
      </c>
      <c r="E786" s="203" t="s">
        <v>19</v>
      </c>
      <c r="F786" s="204" t="s">
        <v>4350</v>
      </c>
      <c r="G786" s="202"/>
      <c r="H786" s="205">
        <v>7.944</v>
      </c>
      <c r="I786" s="206"/>
      <c r="J786" s="202"/>
      <c r="K786" s="202"/>
      <c r="L786" s="207"/>
      <c r="M786" s="208"/>
      <c r="N786" s="209"/>
      <c r="O786" s="209"/>
      <c r="P786" s="209"/>
      <c r="Q786" s="209"/>
      <c r="R786" s="209"/>
      <c r="S786" s="209"/>
      <c r="T786" s="210"/>
      <c r="AT786" s="211" t="s">
        <v>336</v>
      </c>
      <c r="AU786" s="211" t="s">
        <v>87</v>
      </c>
      <c r="AV786" s="13" t="s">
        <v>87</v>
      </c>
      <c r="AW786" s="13" t="s">
        <v>37</v>
      </c>
      <c r="AX786" s="13" t="s">
        <v>76</v>
      </c>
      <c r="AY786" s="211" t="s">
        <v>324</v>
      </c>
    </row>
    <row r="787" spans="2:51" s="13" customFormat="1" ht="11.25">
      <c r="B787" s="201"/>
      <c r="C787" s="202"/>
      <c r="D787" s="195" t="s">
        <v>336</v>
      </c>
      <c r="E787" s="203" t="s">
        <v>19</v>
      </c>
      <c r="F787" s="204" t="s">
        <v>4351</v>
      </c>
      <c r="G787" s="202"/>
      <c r="H787" s="205">
        <v>12.817</v>
      </c>
      <c r="I787" s="206"/>
      <c r="J787" s="202"/>
      <c r="K787" s="202"/>
      <c r="L787" s="207"/>
      <c r="M787" s="208"/>
      <c r="N787" s="209"/>
      <c r="O787" s="209"/>
      <c r="P787" s="209"/>
      <c r="Q787" s="209"/>
      <c r="R787" s="209"/>
      <c r="S787" s="209"/>
      <c r="T787" s="210"/>
      <c r="AT787" s="211" t="s">
        <v>336</v>
      </c>
      <c r="AU787" s="211" t="s">
        <v>87</v>
      </c>
      <c r="AV787" s="13" t="s">
        <v>87</v>
      </c>
      <c r="AW787" s="13" t="s">
        <v>37</v>
      </c>
      <c r="AX787" s="13" t="s">
        <v>76</v>
      </c>
      <c r="AY787" s="211" t="s">
        <v>324</v>
      </c>
    </row>
    <row r="788" spans="2:51" s="16" customFormat="1" ht="11.25">
      <c r="B788" s="233"/>
      <c r="C788" s="234"/>
      <c r="D788" s="195" t="s">
        <v>336</v>
      </c>
      <c r="E788" s="235" t="s">
        <v>19</v>
      </c>
      <c r="F788" s="236" t="s">
        <v>550</v>
      </c>
      <c r="G788" s="234"/>
      <c r="H788" s="237">
        <v>87.274000000000001</v>
      </c>
      <c r="I788" s="238"/>
      <c r="J788" s="234"/>
      <c r="K788" s="234"/>
      <c r="L788" s="239"/>
      <c r="M788" s="240"/>
      <c r="N788" s="241"/>
      <c r="O788" s="241"/>
      <c r="P788" s="241"/>
      <c r="Q788" s="241"/>
      <c r="R788" s="241"/>
      <c r="S788" s="241"/>
      <c r="T788" s="242"/>
      <c r="AT788" s="243" t="s">
        <v>336</v>
      </c>
      <c r="AU788" s="243" t="s">
        <v>87</v>
      </c>
      <c r="AV788" s="16" t="s">
        <v>343</v>
      </c>
      <c r="AW788" s="16" t="s">
        <v>37</v>
      </c>
      <c r="AX788" s="16" t="s">
        <v>76</v>
      </c>
      <c r="AY788" s="243" t="s">
        <v>324</v>
      </c>
    </row>
    <row r="789" spans="2:51" s="15" customFormat="1" ht="11.25">
      <c r="B789" s="223"/>
      <c r="C789" s="224"/>
      <c r="D789" s="195" t="s">
        <v>336</v>
      </c>
      <c r="E789" s="225" t="s">
        <v>19</v>
      </c>
      <c r="F789" s="226" t="s">
        <v>4301</v>
      </c>
      <c r="G789" s="224"/>
      <c r="H789" s="225" t="s">
        <v>19</v>
      </c>
      <c r="I789" s="227"/>
      <c r="J789" s="224"/>
      <c r="K789" s="224"/>
      <c r="L789" s="228"/>
      <c r="M789" s="229"/>
      <c r="N789" s="230"/>
      <c r="O789" s="230"/>
      <c r="P789" s="230"/>
      <c r="Q789" s="230"/>
      <c r="R789" s="230"/>
      <c r="S789" s="230"/>
      <c r="T789" s="231"/>
      <c r="AT789" s="232" t="s">
        <v>336</v>
      </c>
      <c r="AU789" s="232" t="s">
        <v>87</v>
      </c>
      <c r="AV789" s="15" t="s">
        <v>84</v>
      </c>
      <c r="AW789" s="15" t="s">
        <v>37</v>
      </c>
      <c r="AX789" s="15" t="s">
        <v>76</v>
      </c>
      <c r="AY789" s="232" t="s">
        <v>324</v>
      </c>
    </row>
    <row r="790" spans="2:51" s="13" customFormat="1" ht="11.25">
      <c r="B790" s="201"/>
      <c r="C790" s="202"/>
      <c r="D790" s="195" t="s">
        <v>336</v>
      </c>
      <c r="E790" s="203" t="s">
        <v>19</v>
      </c>
      <c r="F790" s="204" t="s">
        <v>4352</v>
      </c>
      <c r="G790" s="202"/>
      <c r="H790" s="205">
        <v>56.826000000000001</v>
      </c>
      <c r="I790" s="206"/>
      <c r="J790" s="202"/>
      <c r="K790" s="202"/>
      <c r="L790" s="207"/>
      <c r="M790" s="208"/>
      <c r="N790" s="209"/>
      <c r="O790" s="209"/>
      <c r="P790" s="209"/>
      <c r="Q790" s="209"/>
      <c r="R790" s="209"/>
      <c r="S790" s="209"/>
      <c r="T790" s="210"/>
      <c r="AT790" s="211" t="s">
        <v>336</v>
      </c>
      <c r="AU790" s="211" t="s">
        <v>87</v>
      </c>
      <c r="AV790" s="13" t="s">
        <v>87</v>
      </c>
      <c r="AW790" s="13" t="s">
        <v>37</v>
      </c>
      <c r="AX790" s="13" t="s">
        <v>76</v>
      </c>
      <c r="AY790" s="211" t="s">
        <v>324</v>
      </c>
    </row>
    <row r="791" spans="2:51" s="13" customFormat="1" ht="11.25">
      <c r="B791" s="201"/>
      <c r="C791" s="202"/>
      <c r="D791" s="195" t="s">
        <v>336</v>
      </c>
      <c r="E791" s="203" t="s">
        <v>19</v>
      </c>
      <c r="F791" s="204" t="s">
        <v>4353</v>
      </c>
      <c r="G791" s="202"/>
      <c r="H791" s="205">
        <v>3.2469999999999999</v>
      </c>
      <c r="I791" s="206"/>
      <c r="J791" s="202"/>
      <c r="K791" s="202"/>
      <c r="L791" s="207"/>
      <c r="M791" s="208"/>
      <c r="N791" s="209"/>
      <c r="O791" s="209"/>
      <c r="P791" s="209"/>
      <c r="Q791" s="209"/>
      <c r="R791" s="209"/>
      <c r="S791" s="209"/>
      <c r="T791" s="210"/>
      <c r="AT791" s="211" t="s">
        <v>336</v>
      </c>
      <c r="AU791" s="211" t="s">
        <v>87</v>
      </c>
      <c r="AV791" s="13" t="s">
        <v>87</v>
      </c>
      <c r="AW791" s="13" t="s">
        <v>37</v>
      </c>
      <c r="AX791" s="13" t="s">
        <v>76</v>
      </c>
      <c r="AY791" s="211" t="s">
        <v>324</v>
      </c>
    </row>
    <row r="792" spans="2:51" s="13" customFormat="1" ht="11.25">
      <c r="B792" s="201"/>
      <c r="C792" s="202"/>
      <c r="D792" s="195" t="s">
        <v>336</v>
      </c>
      <c r="E792" s="203" t="s">
        <v>19</v>
      </c>
      <c r="F792" s="204" t="s">
        <v>4354</v>
      </c>
      <c r="G792" s="202"/>
      <c r="H792" s="205">
        <v>7.1589999999999998</v>
      </c>
      <c r="I792" s="206"/>
      <c r="J792" s="202"/>
      <c r="K792" s="202"/>
      <c r="L792" s="207"/>
      <c r="M792" s="208"/>
      <c r="N792" s="209"/>
      <c r="O792" s="209"/>
      <c r="P792" s="209"/>
      <c r="Q792" s="209"/>
      <c r="R792" s="209"/>
      <c r="S792" s="209"/>
      <c r="T792" s="210"/>
      <c r="AT792" s="211" t="s">
        <v>336</v>
      </c>
      <c r="AU792" s="211" t="s">
        <v>87</v>
      </c>
      <c r="AV792" s="13" t="s">
        <v>87</v>
      </c>
      <c r="AW792" s="13" t="s">
        <v>37</v>
      </c>
      <c r="AX792" s="13" t="s">
        <v>76</v>
      </c>
      <c r="AY792" s="211" t="s">
        <v>324</v>
      </c>
    </row>
    <row r="793" spans="2:51" s="13" customFormat="1" ht="11.25">
      <c r="B793" s="201"/>
      <c r="C793" s="202"/>
      <c r="D793" s="195" t="s">
        <v>336</v>
      </c>
      <c r="E793" s="203" t="s">
        <v>19</v>
      </c>
      <c r="F793" s="204" t="s">
        <v>4355</v>
      </c>
      <c r="G793" s="202"/>
      <c r="H793" s="205">
        <v>11.218</v>
      </c>
      <c r="I793" s="206"/>
      <c r="J793" s="202"/>
      <c r="K793" s="202"/>
      <c r="L793" s="207"/>
      <c r="M793" s="208"/>
      <c r="N793" s="209"/>
      <c r="O793" s="209"/>
      <c r="P793" s="209"/>
      <c r="Q793" s="209"/>
      <c r="R793" s="209"/>
      <c r="S793" s="209"/>
      <c r="T793" s="210"/>
      <c r="AT793" s="211" t="s">
        <v>336</v>
      </c>
      <c r="AU793" s="211" t="s">
        <v>87</v>
      </c>
      <c r="AV793" s="13" t="s">
        <v>87</v>
      </c>
      <c r="AW793" s="13" t="s">
        <v>37</v>
      </c>
      <c r="AX793" s="13" t="s">
        <v>76</v>
      </c>
      <c r="AY793" s="211" t="s">
        <v>324</v>
      </c>
    </row>
    <row r="794" spans="2:51" s="16" customFormat="1" ht="11.25">
      <c r="B794" s="233"/>
      <c r="C794" s="234"/>
      <c r="D794" s="195" t="s">
        <v>336</v>
      </c>
      <c r="E794" s="235" t="s">
        <v>19</v>
      </c>
      <c r="F794" s="236" t="s">
        <v>550</v>
      </c>
      <c r="G794" s="234"/>
      <c r="H794" s="237">
        <v>78.45</v>
      </c>
      <c r="I794" s="238"/>
      <c r="J794" s="234"/>
      <c r="K794" s="234"/>
      <c r="L794" s="239"/>
      <c r="M794" s="240"/>
      <c r="N794" s="241"/>
      <c r="O794" s="241"/>
      <c r="P794" s="241"/>
      <c r="Q794" s="241"/>
      <c r="R794" s="241"/>
      <c r="S794" s="241"/>
      <c r="T794" s="242"/>
      <c r="AT794" s="243" t="s">
        <v>336</v>
      </c>
      <c r="AU794" s="243" t="s">
        <v>87</v>
      </c>
      <c r="AV794" s="16" t="s">
        <v>343</v>
      </c>
      <c r="AW794" s="16" t="s">
        <v>37</v>
      </c>
      <c r="AX794" s="16" t="s">
        <v>76</v>
      </c>
      <c r="AY794" s="243" t="s">
        <v>324</v>
      </c>
    </row>
    <row r="795" spans="2:51" s="15" customFormat="1" ht="11.25">
      <c r="B795" s="223"/>
      <c r="C795" s="224"/>
      <c r="D795" s="195" t="s">
        <v>336</v>
      </c>
      <c r="E795" s="225" t="s">
        <v>19</v>
      </c>
      <c r="F795" s="226" t="s">
        <v>4303</v>
      </c>
      <c r="G795" s="224"/>
      <c r="H795" s="225" t="s">
        <v>19</v>
      </c>
      <c r="I795" s="227"/>
      <c r="J795" s="224"/>
      <c r="K795" s="224"/>
      <c r="L795" s="228"/>
      <c r="M795" s="229"/>
      <c r="N795" s="230"/>
      <c r="O795" s="230"/>
      <c r="P795" s="230"/>
      <c r="Q795" s="230"/>
      <c r="R795" s="230"/>
      <c r="S795" s="230"/>
      <c r="T795" s="231"/>
      <c r="AT795" s="232" t="s">
        <v>336</v>
      </c>
      <c r="AU795" s="232" t="s">
        <v>87</v>
      </c>
      <c r="AV795" s="15" t="s">
        <v>84</v>
      </c>
      <c r="AW795" s="15" t="s">
        <v>37</v>
      </c>
      <c r="AX795" s="15" t="s">
        <v>76</v>
      </c>
      <c r="AY795" s="232" t="s">
        <v>324</v>
      </c>
    </row>
    <row r="796" spans="2:51" s="13" customFormat="1" ht="11.25">
      <c r="B796" s="201"/>
      <c r="C796" s="202"/>
      <c r="D796" s="195" t="s">
        <v>336</v>
      </c>
      <c r="E796" s="203" t="s">
        <v>19</v>
      </c>
      <c r="F796" s="204" t="s">
        <v>4356</v>
      </c>
      <c r="G796" s="202"/>
      <c r="H796" s="205">
        <v>74.305000000000007</v>
      </c>
      <c r="I796" s="206"/>
      <c r="J796" s="202"/>
      <c r="K796" s="202"/>
      <c r="L796" s="207"/>
      <c r="M796" s="208"/>
      <c r="N796" s="209"/>
      <c r="O796" s="209"/>
      <c r="P796" s="209"/>
      <c r="Q796" s="209"/>
      <c r="R796" s="209"/>
      <c r="S796" s="209"/>
      <c r="T796" s="210"/>
      <c r="AT796" s="211" t="s">
        <v>336</v>
      </c>
      <c r="AU796" s="211" t="s">
        <v>87</v>
      </c>
      <c r="AV796" s="13" t="s">
        <v>87</v>
      </c>
      <c r="AW796" s="13" t="s">
        <v>37</v>
      </c>
      <c r="AX796" s="13" t="s">
        <v>76</v>
      </c>
      <c r="AY796" s="211" t="s">
        <v>324</v>
      </c>
    </row>
    <row r="797" spans="2:51" s="13" customFormat="1" ht="11.25">
      <c r="B797" s="201"/>
      <c r="C797" s="202"/>
      <c r="D797" s="195" t="s">
        <v>336</v>
      </c>
      <c r="E797" s="203" t="s">
        <v>19</v>
      </c>
      <c r="F797" s="204" t="s">
        <v>4357</v>
      </c>
      <c r="G797" s="202"/>
      <c r="H797" s="205">
        <v>3.6869999999999998</v>
      </c>
      <c r="I797" s="206"/>
      <c r="J797" s="202"/>
      <c r="K797" s="202"/>
      <c r="L797" s="207"/>
      <c r="M797" s="208"/>
      <c r="N797" s="209"/>
      <c r="O797" s="209"/>
      <c r="P797" s="209"/>
      <c r="Q797" s="209"/>
      <c r="R797" s="209"/>
      <c r="S797" s="209"/>
      <c r="T797" s="210"/>
      <c r="AT797" s="211" t="s">
        <v>336</v>
      </c>
      <c r="AU797" s="211" t="s">
        <v>87</v>
      </c>
      <c r="AV797" s="13" t="s">
        <v>87</v>
      </c>
      <c r="AW797" s="13" t="s">
        <v>37</v>
      </c>
      <c r="AX797" s="13" t="s">
        <v>76</v>
      </c>
      <c r="AY797" s="211" t="s">
        <v>324</v>
      </c>
    </row>
    <row r="798" spans="2:51" s="13" customFormat="1" ht="11.25">
      <c r="B798" s="201"/>
      <c r="C798" s="202"/>
      <c r="D798" s="195" t="s">
        <v>336</v>
      </c>
      <c r="E798" s="203" t="s">
        <v>19</v>
      </c>
      <c r="F798" s="204" t="s">
        <v>4358</v>
      </c>
      <c r="G798" s="202"/>
      <c r="H798" s="205">
        <v>8.0220000000000002</v>
      </c>
      <c r="I798" s="206"/>
      <c r="J798" s="202"/>
      <c r="K798" s="202"/>
      <c r="L798" s="207"/>
      <c r="M798" s="208"/>
      <c r="N798" s="209"/>
      <c r="O798" s="209"/>
      <c r="P798" s="209"/>
      <c r="Q798" s="209"/>
      <c r="R798" s="209"/>
      <c r="S798" s="209"/>
      <c r="T798" s="210"/>
      <c r="AT798" s="211" t="s">
        <v>336</v>
      </c>
      <c r="AU798" s="211" t="s">
        <v>87</v>
      </c>
      <c r="AV798" s="13" t="s">
        <v>87</v>
      </c>
      <c r="AW798" s="13" t="s">
        <v>37</v>
      </c>
      <c r="AX798" s="13" t="s">
        <v>76</v>
      </c>
      <c r="AY798" s="211" t="s">
        <v>324</v>
      </c>
    </row>
    <row r="799" spans="2:51" s="13" customFormat="1" ht="11.25">
      <c r="B799" s="201"/>
      <c r="C799" s="202"/>
      <c r="D799" s="195" t="s">
        <v>336</v>
      </c>
      <c r="E799" s="203" t="s">
        <v>19</v>
      </c>
      <c r="F799" s="204" t="s">
        <v>4359</v>
      </c>
      <c r="G799" s="202"/>
      <c r="H799" s="205">
        <v>12.198</v>
      </c>
      <c r="I799" s="206"/>
      <c r="J799" s="202"/>
      <c r="K799" s="202"/>
      <c r="L799" s="207"/>
      <c r="M799" s="208"/>
      <c r="N799" s="209"/>
      <c r="O799" s="209"/>
      <c r="P799" s="209"/>
      <c r="Q799" s="209"/>
      <c r="R799" s="209"/>
      <c r="S799" s="209"/>
      <c r="T799" s="210"/>
      <c r="AT799" s="211" t="s">
        <v>336</v>
      </c>
      <c r="AU799" s="211" t="s">
        <v>87</v>
      </c>
      <c r="AV799" s="13" t="s">
        <v>87</v>
      </c>
      <c r="AW799" s="13" t="s">
        <v>37</v>
      </c>
      <c r="AX799" s="13" t="s">
        <v>76</v>
      </c>
      <c r="AY799" s="211" t="s">
        <v>324</v>
      </c>
    </row>
    <row r="800" spans="2:51" s="16" customFormat="1" ht="11.25">
      <c r="B800" s="233"/>
      <c r="C800" s="234"/>
      <c r="D800" s="195" t="s">
        <v>336</v>
      </c>
      <c r="E800" s="235" t="s">
        <v>19</v>
      </c>
      <c r="F800" s="236" t="s">
        <v>550</v>
      </c>
      <c r="G800" s="234"/>
      <c r="H800" s="237">
        <v>98.212000000000018</v>
      </c>
      <c r="I800" s="238"/>
      <c r="J800" s="234"/>
      <c r="K800" s="234"/>
      <c r="L800" s="239"/>
      <c r="M800" s="240"/>
      <c r="N800" s="241"/>
      <c r="O800" s="241"/>
      <c r="P800" s="241"/>
      <c r="Q800" s="241"/>
      <c r="R800" s="241"/>
      <c r="S800" s="241"/>
      <c r="T800" s="242"/>
      <c r="AT800" s="243" t="s">
        <v>336</v>
      </c>
      <c r="AU800" s="243" t="s">
        <v>87</v>
      </c>
      <c r="AV800" s="16" t="s">
        <v>343</v>
      </c>
      <c r="AW800" s="16" t="s">
        <v>37</v>
      </c>
      <c r="AX800" s="16" t="s">
        <v>76</v>
      </c>
      <c r="AY800" s="243" t="s">
        <v>324</v>
      </c>
    </row>
    <row r="801" spans="2:51" s="15" customFormat="1" ht="11.25">
      <c r="B801" s="223"/>
      <c r="C801" s="224"/>
      <c r="D801" s="195" t="s">
        <v>336</v>
      </c>
      <c r="E801" s="225" t="s">
        <v>19</v>
      </c>
      <c r="F801" s="226" t="s">
        <v>4305</v>
      </c>
      <c r="G801" s="224"/>
      <c r="H801" s="225" t="s">
        <v>19</v>
      </c>
      <c r="I801" s="227"/>
      <c r="J801" s="224"/>
      <c r="K801" s="224"/>
      <c r="L801" s="228"/>
      <c r="M801" s="229"/>
      <c r="N801" s="230"/>
      <c r="O801" s="230"/>
      <c r="P801" s="230"/>
      <c r="Q801" s="230"/>
      <c r="R801" s="230"/>
      <c r="S801" s="230"/>
      <c r="T801" s="231"/>
      <c r="AT801" s="232" t="s">
        <v>336</v>
      </c>
      <c r="AU801" s="232" t="s">
        <v>87</v>
      </c>
      <c r="AV801" s="15" t="s">
        <v>84</v>
      </c>
      <c r="AW801" s="15" t="s">
        <v>37</v>
      </c>
      <c r="AX801" s="15" t="s">
        <v>76</v>
      </c>
      <c r="AY801" s="232" t="s">
        <v>324</v>
      </c>
    </row>
    <row r="802" spans="2:51" s="13" customFormat="1" ht="11.25">
      <c r="B802" s="201"/>
      <c r="C802" s="202"/>
      <c r="D802" s="195" t="s">
        <v>336</v>
      </c>
      <c r="E802" s="203" t="s">
        <v>19</v>
      </c>
      <c r="F802" s="204" t="s">
        <v>4360</v>
      </c>
      <c r="G802" s="202"/>
      <c r="H802" s="205">
        <v>63.524999999999999</v>
      </c>
      <c r="I802" s="206"/>
      <c r="J802" s="202"/>
      <c r="K802" s="202"/>
      <c r="L802" s="207"/>
      <c r="M802" s="208"/>
      <c r="N802" s="209"/>
      <c r="O802" s="209"/>
      <c r="P802" s="209"/>
      <c r="Q802" s="209"/>
      <c r="R802" s="209"/>
      <c r="S802" s="209"/>
      <c r="T802" s="210"/>
      <c r="AT802" s="211" t="s">
        <v>336</v>
      </c>
      <c r="AU802" s="211" t="s">
        <v>87</v>
      </c>
      <c r="AV802" s="13" t="s">
        <v>87</v>
      </c>
      <c r="AW802" s="13" t="s">
        <v>37</v>
      </c>
      <c r="AX802" s="13" t="s">
        <v>76</v>
      </c>
      <c r="AY802" s="211" t="s">
        <v>324</v>
      </c>
    </row>
    <row r="803" spans="2:51" s="13" customFormat="1" ht="11.25">
      <c r="B803" s="201"/>
      <c r="C803" s="202"/>
      <c r="D803" s="195" t="s">
        <v>336</v>
      </c>
      <c r="E803" s="203" t="s">
        <v>19</v>
      </c>
      <c r="F803" s="204" t="s">
        <v>4361</v>
      </c>
      <c r="G803" s="202"/>
      <c r="H803" s="205">
        <v>3.6339999999999999</v>
      </c>
      <c r="I803" s="206"/>
      <c r="J803" s="202"/>
      <c r="K803" s="202"/>
      <c r="L803" s="207"/>
      <c r="M803" s="208"/>
      <c r="N803" s="209"/>
      <c r="O803" s="209"/>
      <c r="P803" s="209"/>
      <c r="Q803" s="209"/>
      <c r="R803" s="209"/>
      <c r="S803" s="209"/>
      <c r="T803" s="210"/>
      <c r="AT803" s="211" t="s">
        <v>336</v>
      </c>
      <c r="AU803" s="211" t="s">
        <v>87</v>
      </c>
      <c r="AV803" s="13" t="s">
        <v>87</v>
      </c>
      <c r="AW803" s="13" t="s">
        <v>37</v>
      </c>
      <c r="AX803" s="13" t="s">
        <v>76</v>
      </c>
      <c r="AY803" s="211" t="s">
        <v>324</v>
      </c>
    </row>
    <row r="804" spans="2:51" s="13" customFormat="1" ht="11.25">
      <c r="B804" s="201"/>
      <c r="C804" s="202"/>
      <c r="D804" s="195" t="s">
        <v>336</v>
      </c>
      <c r="E804" s="203" t="s">
        <v>19</v>
      </c>
      <c r="F804" s="204" t="s">
        <v>4362</v>
      </c>
      <c r="G804" s="202"/>
      <c r="H804" s="205">
        <v>8.0120000000000005</v>
      </c>
      <c r="I804" s="206"/>
      <c r="J804" s="202"/>
      <c r="K804" s="202"/>
      <c r="L804" s="207"/>
      <c r="M804" s="208"/>
      <c r="N804" s="209"/>
      <c r="O804" s="209"/>
      <c r="P804" s="209"/>
      <c r="Q804" s="209"/>
      <c r="R804" s="209"/>
      <c r="S804" s="209"/>
      <c r="T804" s="210"/>
      <c r="AT804" s="211" t="s">
        <v>336</v>
      </c>
      <c r="AU804" s="211" t="s">
        <v>87</v>
      </c>
      <c r="AV804" s="13" t="s">
        <v>87</v>
      </c>
      <c r="AW804" s="13" t="s">
        <v>37</v>
      </c>
      <c r="AX804" s="13" t="s">
        <v>76</v>
      </c>
      <c r="AY804" s="211" t="s">
        <v>324</v>
      </c>
    </row>
    <row r="805" spans="2:51" s="13" customFormat="1" ht="11.25">
      <c r="B805" s="201"/>
      <c r="C805" s="202"/>
      <c r="D805" s="195" t="s">
        <v>336</v>
      </c>
      <c r="E805" s="203" t="s">
        <v>19</v>
      </c>
      <c r="F805" s="204" t="s">
        <v>4363</v>
      </c>
      <c r="G805" s="202"/>
      <c r="H805" s="205">
        <v>11.853</v>
      </c>
      <c r="I805" s="206"/>
      <c r="J805" s="202"/>
      <c r="K805" s="202"/>
      <c r="L805" s="207"/>
      <c r="M805" s="208"/>
      <c r="N805" s="209"/>
      <c r="O805" s="209"/>
      <c r="P805" s="209"/>
      <c r="Q805" s="209"/>
      <c r="R805" s="209"/>
      <c r="S805" s="209"/>
      <c r="T805" s="210"/>
      <c r="AT805" s="211" t="s">
        <v>336</v>
      </c>
      <c r="AU805" s="211" t="s">
        <v>87</v>
      </c>
      <c r="AV805" s="13" t="s">
        <v>87</v>
      </c>
      <c r="AW805" s="13" t="s">
        <v>37</v>
      </c>
      <c r="AX805" s="13" t="s">
        <v>76</v>
      </c>
      <c r="AY805" s="211" t="s">
        <v>324</v>
      </c>
    </row>
    <row r="806" spans="2:51" s="16" customFormat="1" ht="11.25">
      <c r="B806" s="233"/>
      <c r="C806" s="234"/>
      <c r="D806" s="195" t="s">
        <v>336</v>
      </c>
      <c r="E806" s="235" t="s">
        <v>19</v>
      </c>
      <c r="F806" s="236" t="s">
        <v>550</v>
      </c>
      <c r="G806" s="234"/>
      <c r="H806" s="237">
        <v>87.023999999999987</v>
      </c>
      <c r="I806" s="238"/>
      <c r="J806" s="234"/>
      <c r="K806" s="234"/>
      <c r="L806" s="239"/>
      <c r="M806" s="240"/>
      <c r="N806" s="241"/>
      <c r="O806" s="241"/>
      <c r="P806" s="241"/>
      <c r="Q806" s="241"/>
      <c r="R806" s="241"/>
      <c r="S806" s="241"/>
      <c r="T806" s="242"/>
      <c r="AT806" s="243" t="s">
        <v>336</v>
      </c>
      <c r="AU806" s="243" t="s">
        <v>87</v>
      </c>
      <c r="AV806" s="16" t="s">
        <v>343</v>
      </c>
      <c r="AW806" s="16" t="s">
        <v>37</v>
      </c>
      <c r="AX806" s="16" t="s">
        <v>76</v>
      </c>
      <c r="AY806" s="243" t="s">
        <v>324</v>
      </c>
    </row>
    <row r="807" spans="2:51" s="15" customFormat="1" ht="11.25">
      <c r="B807" s="223"/>
      <c r="C807" s="224"/>
      <c r="D807" s="195" t="s">
        <v>336</v>
      </c>
      <c r="E807" s="225" t="s">
        <v>19</v>
      </c>
      <c r="F807" s="226" t="s">
        <v>4307</v>
      </c>
      <c r="G807" s="224"/>
      <c r="H807" s="225" t="s">
        <v>19</v>
      </c>
      <c r="I807" s="227"/>
      <c r="J807" s="224"/>
      <c r="K807" s="224"/>
      <c r="L807" s="228"/>
      <c r="M807" s="229"/>
      <c r="N807" s="230"/>
      <c r="O807" s="230"/>
      <c r="P807" s="230"/>
      <c r="Q807" s="230"/>
      <c r="R807" s="230"/>
      <c r="S807" s="230"/>
      <c r="T807" s="231"/>
      <c r="AT807" s="232" t="s">
        <v>336</v>
      </c>
      <c r="AU807" s="232" t="s">
        <v>87</v>
      </c>
      <c r="AV807" s="15" t="s">
        <v>84</v>
      </c>
      <c r="AW807" s="15" t="s">
        <v>37</v>
      </c>
      <c r="AX807" s="15" t="s">
        <v>76</v>
      </c>
      <c r="AY807" s="232" t="s">
        <v>324</v>
      </c>
    </row>
    <row r="808" spans="2:51" s="13" customFormat="1" ht="11.25">
      <c r="B808" s="201"/>
      <c r="C808" s="202"/>
      <c r="D808" s="195" t="s">
        <v>336</v>
      </c>
      <c r="E808" s="203" t="s">
        <v>19</v>
      </c>
      <c r="F808" s="204" t="s">
        <v>4364</v>
      </c>
      <c r="G808" s="202"/>
      <c r="H808" s="205">
        <v>63.601999999999997</v>
      </c>
      <c r="I808" s="206"/>
      <c r="J808" s="202"/>
      <c r="K808" s="202"/>
      <c r="L808" s="207"/>
      <c r="M808" s="208"/>
      <c r="N808" s="209"/>
      <c r="O808" s="209"/>
      <c r="P808" s="209"/>
      <c r="Q808" s="209"/>
      <c r="R808" s="209"/>
      <c r="S808" s="209"/>
      <c r="T808" s="210"/>
      <c r="AT808" s="211" t="s">
        <v>336</v>
      </c>
      <c r="AU808" s="211" t="s">
        <v>87</v>
      </c>
      <c r="AV808" s="13" t="s">
        <v>87</v>
      </c>
      <c r="AW808" s="13" t="s">
        <v>37</v>
      </c>
      <c r="AX808" s="13" t="s">
        <v>76</v>
      </c>
      <c r="AY808" s="211" t="s">
        <v>324</v>
      </c>
    </row>
    <row r="809" spans="2:51" s="13" customFormat="1" ht="11.25">
      <c r="B809" s="201"/>
      <c r="C809" s="202"/>
      <c r="D809" s="195" t="s">
        <v>336</v>
      </c>
      <c r="E809" s="203" t="s">
        <v>19</v>
      </c>
      <c r="F809" s="204" t="s">
        <v>4361</v>
      </c>
      <c r="G809" s="202"/>
      <c r="H809" s="205">
        <v>3.6339999999999999</v>
      </c>
      <c r="I809" s="206"/>
      <c r="J809" s="202"/>
      <c r="K809" s="202"/>
      <c r="L809" s="207"/>
      <c r="M809" s="208"/>
      <c r="N809" s="209"/>
      <c r="O809" s="209"/>
      <c r="P809" s="209"/>
      <c r="Q809" s="209"/>
      <c r="R809" s="209"/>
      <c r="S809" s="209"/>
      <c r="T809" s="210"/>
      <c r="AT809" s="211" t="s">
        <v>336</v>
      </c>
      <c r="AU809" s="211" t="s">
        <v>87</v>
      </c>
      <c r="AV809" s="13" t="s">
        <v>87</v>
      </c>
      <c r="AW809" s="13" t="s">
        <v>37</v>
      </c>
      <c r="AX809" s="13" t="s">
        <v>76</v>
      </c>
      <c r="AY809" s="211" t="s">
        <v>324</v>
      </c>
    </row>
    <row r="810" spans="2:51" s="13" customFormat="1" ht="11.25">
      <c r="B810" s="201"/>
      <c r="C810" s="202"/>
      <c r="D810" s="195" t="s">
        <v>336</v>
      </c>
      <c r="E810" s="203" t="s">
        <v>19</v>
      </c>
      <c r="F810" s="204" t="s">
        <v>4365</v>
      </c>
      <c r="G810" s="202"/>
      <c r="H810" s="205">
        <v>8.0120000000000005</v>
      </c>
      <c r="I810" s="206"/>
      <c r="J810" s="202"/>
      <c r="K810" s="202"/>
      <c r="L810" s="207"/>
      <c r="M810" s="208"/>
      <c r="N810" s="209"/>
      <c r="O810" s="209"/>
      <c r="P810" s="209"/>
      <c r="Q810" s="209"/>
      <c r="R810" s="209"/>
      <c r="S810" s="209"/>
      <c r="T810" s="210"/>
      <c r="AT810" s="211" t="s">
        <v>336</v>
      </c>
      <c r="AU810" s="211" t="s">
        <v>87</v>
      </c>
      <c r="AV810" s="13" t="s">
        <v>87</v>
      </c>
      <c r="AW810" s="13" t="s">
        <v>37</v>
      </c>
      <c r="AX810" s="13" t="s">
        <v>76</v>
      </c>
      <c r="AY810" s="211" t="s">
        <v>324</v>
      </c>
    </row>
    <row r="811" spans="2:51" s="13" customFormat="1" ht="11.25">
      <c r="B811" s="201"/>
      <c r="C811" s="202"/>
      <c r="D811" s="195" t="s">
        <v>336</v>
      </c>
      <c r="E811" s="203" t="s">
        <v>19</v>
      </c>
      <c r="F811" s="204" t="s">
        <v>4366</v>
      </c>
      <c r="G811" s="202"/>
      <c r="H811" s="205">
        <v>11.728999999999999</v>
      </c>
      <c r="I811" s="206"/>
      <c r="J811" s="202"/>
      <c r="K811" s="202"/>
      <c r="L811" s="207"/>
      <c r="M811" s="208"/>
      <c r="N811" s="209"/>
      <c r="O811" s="209"/>
      <c r="P811" s="209"/>
      <c r="Q811" s="209"/>
      <c r="R811" s="209"/>
      <c r="S811" s="209"/>
      <c r="T811" s="210"/>
      <c r="AT811" s="211" t="s">
        <v>336</v>
      </c>
      <c r="AU811" s="211" t="s">
        <v>87</v>
      </c>
      <c r="AV811" s="13" t="s">
        <v>87</v>
      </c>
      <c r="AW811" s="13" t="s">
        <v>37</v>
      </c>
      <c r="AX811" s="13" t="s">
        <v>76</v>
      </c>
      <c r="AY811" s="211" t="s">
        <v>324</v>
      </c>
    </row>
    <row r="812" spans="2:51" s="16" customFormat="1" ht="11.25">
      <c r="B812" s="233"/>
      <c r="C812" s="234"/>
      <c r="D812" s="195" t="s">
        <v>336</v>
      </c>
      <c r="E812" s="235" t="s">
        <v>19</v>
      </c>
      <c r="F812" s="236" t="s">
        <v>550</v>
      </c>
      <c r="G812" s="234"/>
      <c r="H812" s="237">
        <v>86.97699999999999</v>
      </c>
      <c r="I812" s="238"/>
      <c r="J812" s="234"/>
      <c r="K812" s="234"/>
      <c r="L812" s="239"/>
      <c r="M812" s="240"/>
      <c r="N812" s="241"/>
      <c r="O812" s="241"/>
      <c r="P812" s="241"/>
      <c r="Q812" s="241"/>
      <c r="R812" s="241"/>
      <c r="S812" s="241"/>
      <c r="T812" s="242"/>
      <c r="AT812" s="243" t="s">
        <v>336</v>
      </c>
      <c r="AU812" s="243" t="s">
        <v>87</v>
      </c>
      <c r="AV812" s="16" t="s">
        <v>343</v>
      </c>
      <c r="AW812" s="16" t="s">
        <v>37</v>
      </c>
      <c r="AX812" s="16" t="s">
        <v>76</v>
      </c>
      <c r="AY812" s="243" t="s">
        <v>324</v>
      </c>
    </row>
    <row r="813" spans="2:51" s="15" customFormat="1" ht="11.25">
      <c r="B813" s="223"/>
      <c r="C813" s="224"/>
      <c r="D813" s="195" t="s">
        <v>336</v>
      </c>
      <c r="E813" s="225" t="s">
        <v>19</v>
      </c>
      <c r="F813" s="226" t="s">
        <v>4308</v>
      </c>
      <c r="G813" s="224"/>
      <c r="H813" s="225" t="s">
        <v>19</v>
      </c>
      <c r="I813" s="227"/>
      <c r="J813" s="224"/>
      <c r="K813" s="224"/>
      <c r="L813" s="228"/>
      <c r="M813" s="229"/>
      <c r="N813" s="230"/>
      <c r="O813" s="230"/>
      <c r="P813" s="230"/>
      <c r="Q813" s="230"/>
      <c r="R813" s="230"/>
      <c r="S813" s="230"/>
      <c r="T813" s="231"/>
      <c r="AT813" s="232" t="s">
        <v>336</v>
      </c>
      <c r="AU813" s="232" t="s">
        <v>87</v>
      </c>
      <c r="AV813" s="15" t="s">
        <v>84</v>
      </c>
      <c r="AW813" s="15" t="s">
        <v>37</v>
      </c>
      <c r="AX813" s="15" t="s">
        <v>76</v>
      </c>
      <c r="AY813" s="232" t="s">
        <v>324</v>
      </c>
    </row>
    <row r="814" spans="2:51" s="13" customFormat="1" ht="11.25">
      <c r="B814" s="201"/>
      <c r="C814" s="202"/>
      <c r="D814" s="195" t="s">
        <v>336</v>
      </c>
      <c r="E814" s="203" t="s">
        <v>19</v>
      </c>
      <c r="F814" s="204" t="s">
        <v>4367</v>
      </c>
      <c r="G814" s="202"/>
      <c r="H814" s="205">
        <v>63.371000000000002</v>
      </c>
      <c r="I814" s="206"/>
      <c r="J814" s="202"/>
      <c r="K814" s="202"/>
      <c r="L814" s="207"/>
      <c r="M814" s="208"/>
      <c r="N814" s="209"/>
      <c r="O814" s="209"/>
      <c r="P814" s="209"/>
      <c r="Q814" s="209"/>
      <c r="R814" s="209"/>
      <c r="S814" s="209"/>
      <c r="T814" s="210"/>
      <c r="AT814" s="211" t="s">
        <v>336</v>
      </c>
      <c r="AU814" s="211" t="s">
        <v>87</v>
      </c>
      <c r="AV814" s="13" t="s">
        <v>87</v>
      </c>
      <c r="AW814" s="13" t="s">
        <v>37</v>
      </c>
      <c r="AX814" s="13" t="s">
        <v>76</v>
      </c>
      <c r="AY814" s="211" t="s">
        <v>324</v>
      </c>
    </row>
    <row r="815" spans="2:51" s="13" customFormat="1" ht="11.25">
      <c r="B815" s="201"/>
      <c r="C815" s="202"/>
      <c r="D815" s="195" t="s">
        <v>336</v>
      </c>
      <c r="E815" s="203" t="s">
        <v>19</v>
      </c>
      <c r="F815" s="204" t="s">
        <v>4361</v>
      </c>
      <c r="G815" s="202"/>
      <c r="H815" s="205">
        <v>3.6339999999999999</v>
      </c>
      <c r="I815" s="206"/>
      <c r="J815" s="202"/>
      <c r="K815" s="202"/>
      <c r="L815" s="207"/>
      <c r="M815" s="208"/>
      <c r="N815" s="209"/>
      <c r="O815" s="209"/>
      <c r="P815" s="209"/>
      <c r="Q815" s="209"/>
      <c r="R815" s="209"/>
      <c r="S815" s="209"/>
      <c r="T815" s="210"/>
      <c r="AT815" s="211" t="s">
        <v>336</v>
      </c>
      <c r="AU815" s="211" t="s">
        <v>87</v>
      </c>
      <c r="AV815" s="13" t="s">
        <v>87</v>
      </c>
      <c r="AW815" s="13" t="s">
        <v>37</v>
      </c>
      <c r="AX815" s="13" t="s">
        <v>76</v>
      </c>
      <c r="AY815" s="211" t="s">
        <v>324</v>
      </c>
    </row>
    <row r="816" spans="2:51" s="13" customFormat="1" ht="11.25">
      <c r="B816" s="201"/>
      <c r="C816" s="202"/>
      <c r="D816" s="195" t="s">
        <v>336</v>
      </c>
      <c r="E816" s="203" t="s">
        <v>19</v>
      </c>
      <c r="F816" s="204" t="s">
        <v>4368</v>
      </c>
      <c r="G816" s="202"/>
      <c r="H816" s="205">
        <v>8.0540000000000003</v>
      </c>
      <c r="I816" s="206"/>
      <c r="J816" s="202"/>
      <c r="K816" s="202"/>
      <c r="L816" s="207"/>
      <c r="M816" s="208"/>
      <c r="N816" s="209"/>
      <c r="O816" s="209"/>
      <c r="P816" s="209"/>
      <c r="Q816" s="209"/>
      <c r="R816" s="209"/>
      <c r="S816" s="209"/>
      <c r="T816" s="210"/>
      <c r="AT816" s="211" t="s">
        <v>336</v>
      </c>
      <c r="AU816" s="211" t="s">
        <v>87</v>
      </c>
      <c r="AV816" s="13" t="s">
        <v>87</v>
      </c>
      <c r="AW816" s="13" t="s">
        <v>37</v>
      </c>
      <c r="AX816" s="13" t="s">
        <v>76</v>
      </c>
      <c r="AY816" s="211" t="s">
        <v>324</v>
      </c>
    </row>
    <row r="817" spans="2:51" s="13" customFormat="1" ht="11.25">
      <c r="B817" s="201"/>
      <c r="C817" s="202"/>
      <c r="D817" s="195" t="s">
        <v>336</v>
      </c>
      <c r="E817" s="203" t="s">
        <v>19</v>
      </c>
      <c r="F817" s="204" t="s">
        <v>4369</v>
      </c>
      <c r="G817" s="202"/>
      <c r="H817" s="205">
        <v>11.728999999999999</v>
      </c>
      <c r="I817" s="206"/>
      <c r="J817" s="202"/>
      <c r="K817" s="202"/>
      <c r="L817" s="207"/>
      <c r="M817" s="208"/>
      <c r="N817" s="209"/>
      <c r="O817" s="209"/>
      <c r="P817" s="209"/>
      <c r="Q817" s="209"/>
      <c r="R817" s="209"/>
      <c r="S817" s="209"/>
      <c r="T817" s="210"/>
      <c r="AT817" s="211" t="s">
        <v>336</v>
      </c>
      <c r="AU817" s="211" t="s">
        <v>87</v>
      </c>
      <c r="AV817" s="13" t="s">
        <v>87</v>
      </c>
      <c r="AW817" s="13" t="s">
        <v>37</v>
      </c>
      <c r="AX817" s="13" t="s">
        <v>76</v>
      </c>
      <c r="AY817" s="211" t="s">
        <v>324</v>
      </c>
    </row>
    <row r="818" spans="2:51" s="16" customFormat="1" ht="11.25">
      <c r="B818" s="233"/>
      <c r="C818" s="234"/>
      <c r="D818" s="195" t="s">
        <v>336</v>
      </c>
      <c r="E818" s="235" t="s">
        <v>19</v>
      </c>
      <c r="F818" s="236" t="s">
        <v>550</v>
      </c>
      <c r="G818" s="234"/>
      <c r="H818" s="237">
        <v>86.787999999999997</v>
      </c>
      <c r="I818" s="238"/>
      <c r="J818" s="234"/>
      <c r="K818" s="234"/>
      <c r="L818" s="239"/>
      <c r="M818" s="240"/>
      <c r="N818" s="241"/>
      <c r="O818" s="241"/>
      <c r="P818" s="241"/>
      <c r="Q818" s="241"/>
      <c r="R818" s="241"/>
      <c r="S818" s="241"/>
      <c r="T818" s="242"/>
      <c r="AT818" s="243" t="s">
        <v>336</v>
      </c>
      <c r="AU818" s="243" t="s">
        <v>87</v>
      </c>
      <c r="AV818" s="16" t="s">
        <v>343</v>
      </c>
      <c r="AW818" s="16" t="s">
        <v>37</v>
      </c>
      <c r="AX818" s="16" t="s">
        <v>76</v>
      </c>
      <c r="AY818" s="243" t="s">
        <v>324</v>
      </c>
    </row>
    <row r="819" spans="2:51" s="15" customFormat="1" ht="11.25">
      <c r="B819" s="223"/>
      <c r="C819" s="224"/>
      <c r="D819" s="195" t="s">
        <v>336</v>
      </c>
      <c r="E819" s="225" t="s">
        <v>19</v>
      </c>
      <c r="F819" s="226" t="s">
        <v>4310</v>
      </c>
      <c r="G819" s="224"/>
      <c r="H819" s="225" t="s">
        <v>19</v>
      </c>
      <c r="I819" s="227"/>
      <c r="J819" s="224"/>
      <c r="K819" s="224"/>
      <c r="L819" s="228"/>
      <c r="M819" s="229"/>
      <c r="N819" s="230"/>
      <c r="O819" s="230"/>
      <c r="P819" s="230"/>
      <c r="Q819" s="230"/>
      <c r="R819" s="230"/>
      <c r="S819" s="230"/>
      <c r="T819" s="231"/>
      <c r="AT819" s="232" t="s">
        <v>336</v>
      </c>
      <c r="AU819" s="232" t="s">
        <v>87</v>
      </c>
      <c r="AV819" s="15" t="s">
        <v>84</v>
      </c>
      <c r="AW819" s="15" t="s">
        <v>37</v>
      </c>
      <c r="AX819" s="15" t="s">
        <v>76</v>
      </c>
      <c r="AY819" s="232" t="s">
        <v>324</v>
      </c>
    </row>
    <row r="820" spans="2:51" s="13" customFormat="1" ht="11.25">
      <c r="B820" s="201"/>
      <c r="C820" s="202"/>
      <c r="D820" s="195" t="s">
        <v>336</v>
      </c>
      <c r="E820" s="203" t="s">
        <v>19</v>
      </c>
      <c r="F820" s="204" t="s">
        <v>4370</v>
      </c>
      <c r="G820" s="202"/>
      <c r="H820" s="205">
        <v>63.524999999999999</v>
      </c>
      <c r="I820" s="206"/>
      <c r="J820" s="202"/>
      <c r="K820" s="202"/>
      <c r="L820" s="207"/>
      <c r="M820" s="208"/>
      <c r="N820" s="209"/>
      <c r="O820" s="209"/>
      <c r="P820" s="209"/>
      <c r="Q820" s="209"/>
      <c r="R820" s="209"/>
      <c r="S820" s="209"/>
      <c r="T820" s="210"/>
      <c r="AT820" s="211" t="s">
        <v>336</v>
      </c>
      <c r="AU820" s="211" t="s">
        <v>87</v>
      </c>
      <c r="AV820" s="13" t="s">
        <v>87</v>
      </c>
      <c r="AW820" s="13" t="s">
        <v>37</v>
      </c>
      <c r="AX820" s="13" t="s">
        <v>76</v>
      </c>
      <c r="AY820" s="211" t="s">
        <v>324</v>
      </c>
    </row>
    <row r="821" spans="2:51" s="13" customFormat="1" ht="11.25">
      <c r="B821" s="201"/>
      <c r="C821" s="202"/>
      <c r="D821" s="195" t="s">
        <v>336</v>
      </c>
      <c r="E821" s="203" t="s">
        <v>19</v>
      </c>
      <c r="F821" s="204" t="s">
        <v>4361</v>
      </c>
      <c r="G821" s="202"/>
      <c r="H821" s="205">
        <v>3.6339999999999999</v>
      </c>
      <c r="I821" s="206"/>
      <c r="J821" s="202"/>
      <c r="K821" s="202"/>
      <c r="L821" s="207"/>
      <c r="M821" s="208"/>
      <c r="N821" s="209"/>
      <c r="O821" s="209"/>
      <c r="P821" s="209"/>
      <c r="Q821" s="209"/>
      <c r="R821" s="209"/>
      <c r="S821" s="209"/>
      <c r="T821" s="210"/>
      <c r="AT821" s="211" t="s">
        <v>336</v>
      </c>
      <c r="AU821" s="211" t="s">
        <v>87</v>
      </c>
      <c r="AV821" s="13" t="s">
        <v>87</v>
      </c>
      <c r="AW821" s="13" t="s">
        <v>37</v>
      </c>
      <c r="AX821" s="13" t="s">
        <v>76</v>
      </c>
      <c r="AY821" s="211" t="s">
        <v>324</v>
      </c>
    </row>
    <row r="822" spans="2:51" s="13" customFormat="1" ht="11.25">
      <c r="B822" s="201"/>
      <c r="C822" s="202"/>
      <c r="D822" s="195" t="s">
        <v>336</v>
      </c>
      <c r="E822" s="203" t="s">
        <v>19</v>
      </c>
      <c r="F822" s="204" t="s">
        <v>4371</v>
      </c>
      <c r="G822" s="202"/>
      <c r="H822" s="205">
        <v>8.26</v>
      </c>
      <c r="I822" s="206"/>
      <c r="J822" s="202"/>
      <c r="K822" s="202"/>
      <c r="L822" s="207"/>
      <c r="M822" s="208"/>
      <c r="N822" s="209"/>
      <c r="O822" s="209"/>
      <c r="P822" s="209"/>
      <c r="Q822" s="209"/>
      <c r="R822" s="209"/>
      <c r="S822" s="209"/>
      <c r="T822" s="210"/>
      <c r="AT822" s="211" t="s">
        <v>336</v>
      </c>
      <c r="AU822" s="211" t="s">
        <v>87</v>
      </c>
      <c r="AV822" s="13" t="s">
        <v>87</v>
      </c>
      <c r="AW822" s="13" t="s">
        <v>37</v>
      </c>
      <c r="AX822" s="13" t="s">
        <v>76</v>
      </c>
      <c r="AY822" s="211" t="s">
        <v>324</v>
      </c>
    </row>
    <row r="823" spans="2:51" s="13" customFormat="1" ht="11.25">
      <c r="B823" s="201"/>
      <c r="C823" s="202"/>
      <c r="D823" s="195" t="s">
        <v>336</v>
      </c>
      <c r="E823" s="203" t="s">
        <v>19</v>
      </c>
      <c r="F823" s="204" t="s">
        <v>4372</v>
      </c>
      <c r="G823" s="202"/>
      <c r="H823" s="205">
        <v>11.523</v>
      </c>
      <c r="I823" s="206"/>
      <c r="J823" s="202"/>
      <c r="K823" s="202"/>
      <c r="L823" s="207"/>
      <c r="M823" s="208"/>
      <c r="N823" s="209"/>
      <c r="O823" s="209"/>
      <c r="P823" s="209"/>
      <c r="Q823" s="209"/>
      <c r="R823" s="209"/>
      <c r="S823" s="209"/>
      <c r="T823" s="210"/>
      <c r="AT823" s="211" t="s">
        <v>336</v>
      </c>
      <c r="AU823" s="211" t="s">
        <v>87</v>
      </c>
      <c r="AV823" s="13" t="s">
        <v>87</v>
      </c>
      <c r="AW823" s="13" t="s">
        <v>37</v>
      </c>
      <c r="AX823" s="13" t="s">
        <v>76</v>
      </c>
      <c r="AY823" s="211" t="s">
        <v>324</v>
      </c>
    </row>
    <row r="824" spans="2:51" s="16" customFormat="1" ht="11.25">
      <c r="B824" s="233"/>
      <c r="C824" s="234"/>
      <c r="D824" s="195" t="s">
        <v>336</v>
      </c>
      <c r="E824" s="235" t="s">
        <v>19</v>
      </c>
      <c r="F824" s="236" t="s">
        <v>550</v>
      </c>
      <c r="G824" s="234"/>
      <c r="H824" s="237">
        <v>86.941999999999993</v>
      </c>
      <c r="I824" s="238"/>
      <c r="J824" s="234"/>
      <c r="K824" s="234"/>
      <c r="L824" s="239"/>
      <c r="M824" s="240"/>
      <c r="N824" s="241"/>
      <c r="O824" s="241"/>
      <c r="P824" s="241"/>
      <c r="Q824" s="241"/>
      <c r="R824" s="241"/>
      <c r="S824" s="241"/>
      <c r="T824" s="242"/>
      <c r="AT824" s="243" t="s">
        <v>336</v>
      </c>
      <c r="AU824" s="243" t="s">
        <v>87</v>
      </c>
      <c r="AV824" s="16" t="s">
        <v>343</v>
      </c>
      <c r="AW824" s="16" t="s">
        <v>37</v>
      </c>
      <c r="AX824" s="16" t="s">
        <v>76</v>
      </c>
      <c r="AY824" s="243" t="s">
        <v>324</v>
      </c>
    </row>
    <row r="825" spans="2:51" s="15" customFormat="1" ht="11.25">
      <c r="B825" s="223"/>
      <c r="C825" s="224"/>
      <c r="D825" s="195" t="s">
        <v>336</v>
      </c>
      <c r="E825" s="225" t="s">
        <v>19</v>
      </c>
      <c r="F825" s="226" t="s">
        <v>4312</v>
      </c>
      <c r="G825" s="224"/>
      <c r="H825" s="225" t="s">
        <v>19</v>
      </c>
      <c r="I825" s="227"/>
      <c r="J825" s="224"/>
      <c r="K825" s="224"/>
      <c r="L825" s="228"/>
      <c r="M825" s="229"/>
      <c r="N825" s="230"/>
      <c r="O825" s="230"/>
      <c r="P825" s="230"/>
      <c r="Q825" s="230"/>
      <c r="R825" s="230"/>
      <c r="S825" s="230"/>
      <c r="T825" s="231"/>
      <c r="AT825" s="232" t="s">
        <v>336</v>
      </c>
      <c r="AU825" s="232" t="s">
        <v>87</v>
      </c>
      <c r="AV825" s="15" t="s">
        <v>84</v>
      </c>
      <c r="AW825" s="15" t="s">
        <v>37</v>
      </c>
      <c r="AX825" s="15" t="s">
        <v>76</v>
      </c>
      <c r="AY825" s="232" t="s">
        <v>324</v>
      </c>
    </row>
    <row r="826" spans="2:51" s="13" customFormat="1" ht="11.25">
      <c r="B826" s="201"/>
      <c r="C826" s="202"/>
      <c r="D826" s="195" t="s">
        <v>336</v>
      </c>
      <c r="E826" s="203" t="s">
        <v>19</v>
      </c>
      <c r="F826" s="204" t="s">
        <v>4373</v>
      </c>
      <c r="G826" s="202"/>
      <c r="H826" s="205">
        <v>62.600999999999999</v>
      </c>
      <c r="I826" s="206"/>
      <c r="J826" s="202"/>
      <c r="K826" s="202"/>
      <c r="L826" s="207"/>
      <c r="M826" s="208"/>
      <c r="N826" s="209"/>
      <c r="O826" s="209"/>
      <c r="P826" s="209"/>
      <c r="Q826" s="209"/>
      <c r="R826" s="209"/>
      <c r="S826" s="209"/>
      <c r="T826" s="210"/>
      <c r="AT826" s="211" t="s">
        <v>336</v>
      </c>
      <c r="AU826" s="211" t="s">
        <v>87</v>
      </c>
      <c r="AV826" s="13" t="s">
        <v>87</v>
      </c>
      <c r="AW826" s="13" t="s">
        <v>37</v>
      </c>
      <c r="AX826" s="13" t="s">
        <v>76</v>
      </c>
      <c r="AY826" s="211" t="s">
        <v>324</v>
      </c>
    </row>
    <row r="827" spans="2:51" s="13" customFormat="1" ht="11.25">
      <c r="B827" s="201"/>
      <c r="C827" s="202"/>
      <c r="D827" s="195" t="s">
        <v>336</v>
      </c>
      <c r="E827" s="203" t="s">
        <v>19</v>
      </c>
      <c r="F827" s="204" t="s">
        <v>4374</v>
      </c>
      <c r="G827" s="202"/>
      <c r="H827" s="205">
        <v>3.5859999999999999</v>
      </c>
      <c r="I827" s="206"/>
      <c r="J827" s="202"/>
      <c r="K827" s="202"/>
      <c r="L827" s="207"/>
      <c r="M827" s="208"/>
      <c r="N827" s="209"/>
      <c r="O827" s="209"/>
      <c r="P827" s="209"/>
      <c r="Q827" s="209"/>
      <c r="R827" s="209"/>
      <c r="S827" s="209"/>
      <c r="T827" s="210"/>
      <c r="AT827" s="211" t="s">
        <v>336</v>
      </c>
      <c r="AU827" s="211" t="s">
        <v>87</v>
      </c>
      <c r="AV827" s="13" t="s">
        <v>87</v>
      </c>
      <c r="AW827" s="13" t="s">
        <v>37</v>
      </c>
      <c r="AX827" s="13" t="s">
        <v>76</v>
      </c>
      <c r="AY827" s="211" t="s">
        <v>324</v>
      </c>
    </row>
    <row r="828" spans="2:51" s="13" customFormat="1" ht="11.25">
      <c r="B828" s="201"/>
      <c r="C828" s="202"/>
      <c r="D828" s="195" t="s">
        <v>336</v>
      </c>
      <c r="E828" s="203" t="s">
        <v>19</v>
      </c>
      <c r="F828" s="204" t="s">
        <v>4375</v>
      </c>
      <c r="G828" s="202"/>
      <c r="H828" s="205">
        <v>8.4760000000000009</v>
      </c>
      <c r="I828" s="206"/>
      <c r="J828" s="202"/>
      <c r="K828" s="202"/>
      <c r="L828" s="207"/>
      <c r="M828" s="208"/>
      <c r="N828" s="209"/>
      <c r="O828" s="209"/>
      <c r="P828" s="209"/>
      <c r="Q828" s="209"/>
      <c r="R828" s="209"/>
      <c r="S828" s="209"/>
      <c r="T828" s="210"/>
      <c r="AT828" s="211" t="s">
        <v>336</v>
      </c>
      <c r="AU828" s="211" t="s">
        <v>87</v>
      </c>
      <c r="AV828" s="13" t="s">
        <v>87</v>
      </c>
      <c r="AW828" s="13" t="s">
        <v>37</v>
      </c>
      <c r="AX828" s="13" t="s">
        <v>76</v>
      </c>
      <c r="AY828" s="211" t="s">
        <v>324</v>
      </c>
    </row>
    <row r="829" spans="2:51" s="13" customFormat="1" ht="11.25">
      <c r="B829" s="201"/>
      <c r="C829" s="202"/>
      <c r="D829" s="195" t="s">
        <v>336</v>
      </c>
      <c r="E829" s="203" t="s">
        <v>19</v>
      </c>
      <c r="F829" s="204" t="s">
        <v>4376</v>
      </c>
      <c r="G829" s="202"/>
      <c r="H829" s="205">
        <v>11.166</v>
      </c>
      <c r="I829" s="206"/>
      <c r="J829" s="202"/>
      <c r="K829" s="202"/>
      <c r="L829" s="207"/>
      <c r="M829" s="208"/>
      <c r="N829" s="209"/>
      <c r="O829" s="209"/>
      <c r="P829" s="209"/>
      <c r="Q829" s="209"/>
      <c r="R829" s="209"/>
      <c r="S829" s="209"/>
      <c r="T829" s="210"/>
      <c r="AT829" s="211" t="s">
        <v>336</v>
      </c>
      <c r="AU829" s="211" t="s">
        <v>87</v>
      </c>
      <c r="AV829" s="13" t="s">
        <v>87</v>
      </c>
      <c r="AW829" s="13" t="s">
        <v>37</v>
      </c>
      <c r="AX829" s="13" t="s">
        <v>76</v>
      </c>
      <c r="AY829" s="211" t="s">
        <v>324</v>
      </c>
    </row>
    <row r="830" spans="2:51" s="16" customFormat="1" ht="11.25">
      <c r="B830" s="233"/>
      <c r="C830" s="234"/>
      <c r="D830" s="195" t="s">
        <v>336</v>
      </c>
      <c r="E830" s="235" t="s">
        <v>19</v>
      </c>
      <c r="F830" s="236" t="s">
        <v>550</v>
      </c>
      <c r="G830" s="234"/>
      <c r="H830" s="237">
        <v>85.828999999999994</v>
      </c>
      <c r="I830" s="238"/>
      <c r="J830" s="234"/>
      <c r="K830" s="234"/>
      <c r="L830" s="239"/>
      <c r="M830" s="240"/>
      <c r="N830" s="241"/>
      <c r="O830" s="241"/>
      <c r="P830" s="241"/>
      <c r="Q830" s="241"/>
      <c r="R830" s="241"/>
      <c r="S830" s="241"/>
      <c r="T830" s="242"/>
      <c r="AT830" s="243" t="s">
        <v>336</v>
      </c>
      <c r="AU830" s="243" t="s">
        <v>87</v>
      </c>
      <c r="AV830" s="16" t="s">
        <v>343</v>
      </c>
      <c r="AW830" s="16" t="s">
        <v>37</v>
      </c>
      <c r="AX830" s="16" t="s">
        <v>76</v>
      </c>
      <c r="AY830" s="243" t="s">
        <v>324</v>
      </c>
    </row>
    <row r="831" spans="2:51" s="15" customFormat="1" ht="11.25">
      <c r="B831" s="223"/>
      <c r="C831" s="224"/>
      <c r="D831" s="195" t="s">
        <v>336</v>
      </c>
      <c r="E831" s="225" t="s">
        <v>19</v>
      </c>
      <c r="F831" s="226" t="s">
        <v>4314</v>
      </c>
      <c r="G831" s="224"/>
      <c r="H831" s="225" t="s">
        <v>19</v>
      </c>
      <c r="I831" s="227"/>
      <c r="J831" s="224"/>
      <c r="K831" s="224"/>
      <c r="L831" s="228"/>
      <c r="M831" s="229"/>
      <c r="N831" s="230"/>
      <c r="O831" s="230"/>
      <c r="P831" s="230"/>
      <c r="Q831" s="230"/>
      <c r="R831" s="230"/>
      <c r="S831" s="230"/>
      <c r="T831" s="231"/>
      <c r="AT831" s="232" t="s">
        <v>336</v>
      </c>
      <c r="AU831" s="232" t="s">
        <v>87</v>
      </c>
      <c r="AV831" s="15" t="s">
        <v>84</v>
      </c>
      <c r="AW831" s="15" t="s">
        <v>37</v>
      </c>
      <c r="AX831" s="15" t="s">
        <v>76</v>
      </c>
      <c r="AY831" s="232" t="s">
        <v>324</v>
      </c>
    </row>
    <row r="832" spans="2:51" s="13" customFormat="1" ht="11.25">
      <c r="B832" s="201"/>
      <c r="C832" s="202"/>
      <c r="D832" s="195" t="s">
        <v>336</v>
      </c>
      <c r="E832" s="203" t="s">
        <v>19</v>
      </c>
      <c r="F832" s="204" t="s">
        <v>4377</v>
      </c>
      <c r="G832" s="202"/>
      <c r="H832" s="205">
        <v>61.984999999999999</v>
      </c>
      <c r="I832" s="206"/>
      <c r="J832" s="202"/>
      <c r="K832" s="202"/>
      <c r="L832" s="207"/>
      <c r="M832" s="208"/>
      <c r="N832" s="209"/>
      <c r="O832" s="209"/>
      <c r="P832" s="209"/>
      <c r="Q832" s="209"/>
      <c r="R832" s="209"/>
      <c r="S832" s="209"/>
      <c r="T832" s="210"/>
      <c r="AT832" s="211" t="s">
        <v>336</v>
      </c>
      <c r="AU832" s="211" t="s">
        <v>87</v>
      </c>
      <c r="AV832" s="13" t="s">
        <v>87</v>
      </c>
      <c r="AW832" s="13" t="s">
        <v>37</v>
      </c>
      <c r="AX832" s="13" t="s">
        <v>76</v>
      </c>
      <c r="AY832" s="211" t="s">
        <v>324</v>
      </c>
    </row>
    <row r="833" spans="2:51" s="13" customFormat="1" ht="11.25">
      <c r="B833" s="201"/>
      <c r="C833" s="202"/>
      <c r="D833" s="195" t="s">
        <v>336</v>
      </c>
      <c r="E833" s="203" t="s">
        <v>19</v>
      </c>
      <c r="F833" s="204" t="s">
        <v>4378</v>
      </c>
      <c r="G833" s="202"/>
      <c r="H833" s="205">
        <v>3.5550000000000002</v>
      </c>
      <c r="I833" s="206"/>
      <c r="J833" s="202"/>
      <c r="K833" s="202"/>
      <c r="L833" s="207"/>
      <c r="M833" s="208"/>
      <c r="N833" s="209"/>
      <c r="O833" s="209"/>
      <c r="P833" s="209"/>
      <c r="Q833" s="209"/>
      <c r="R833" s="209"/>
      <c r="S833" s="209"/>
      <c r="T833" s="210"/>
      <c r="AT833" s="211" t="s">
        <v>336</v>
      </c>
      <c r="AU833" s="211" t="s">
        <v>87</v>
      </c>
      <c r="AV833" s="13" t="s">
        <v>87</v>
      </c>
      <c r="AW833" s="13" t="s">
        <v>37</v>
      </c>
      <c r="AX833" s="13" t="s">
        <v>76</v>
      </c>
      <c r="AY833" s="211" t="s">
        <v>324</v>
      </c>
    </row>
    <row r="834" spans="2:51" s="13" customFormat="1" ht="11.25">
      <c r="B834" s="201"/>
      <c r="C834" s="202"/>
      <c r="D834" s="195" t="s">
        <v>336</v>
      </c>
      <c r="E834" s="203" t="s">
        <v>19</v>
      </c>
      <c r="F834" s="204" t="s">
        <v>4379</v>
      </c>
      <c r="G834" s="202"/>
      <c r="H834" s="205">
        <v>8.5649999999999995</v>
      </c>
      <c r="I834" s="206"/>
      <c r="J834" s="202"/>
      <c r="K834" s="202"/>
      <c r="L834" s="207"/>
      <c r="M834" s="208"/>
      <c r="N834" s="209"/>
      <c r="O834" s="209"/>
      <c r="P834" s="209"/>
      <c r="Q834" s="209"/>
      <c r="R834" s="209"/>
      <c r="S834" s="209"/>
      <c r="T834" s="210"/>
      <c r="AT834" s="211" t="s">
        <v>336</v>
      </c>
      <c r="AU834" s="211" t="s">
        <v>87</v>
      </c>
      <c r="AV834" s="13" t="s">
        <v>87</v>
      </c>
      <c r="AW834" s="13" t="s">
        <v>37</v>
      </c>
      <c r="AX834" s="13" t="s">
        <v>76</v>
      </c>
      <c r="AY834" s="211" t="s">
        <v>324</v>
      </c>
    </row>
    <row r="835" spans="2:51" s="13" customFormat="1" ht="11.25">
      <c r="B835" s="201"/>
      <c r="C835" s="202"/>
      <c r="D835" s="195" t="s">
        <v>336</v>
      </c>
      <c r="E835" s="203" t="s">
        <v>19</v>
      </c>
      <c r="F835" s="204" t="s">
        <v>4380</v>
      </c>
      <c r="G835" s="202"/>
      <c r="H835" s="205">
        <v>11.029</v>
      </c>
      <c r="I835" s="206"/>
      <c r="J835" s="202"/>
      <c r="K835" s="202"/>
      <c r="L835" s="207"/>
      <c r="M835" s="208"/>
      <c r="N835" s="209"/>
      <c r="O835" s="209"/>
      <c r="P835" s="209"/>
      <c r="Q835" s="209"/>
      <c r="R835" s="209"/>
      <c r="S835" s="209"/>
      <c r="T835" s="210"/>
      <c r="AT835" s="211" t="s">
        <v>336</v>
      </c>
      <c r="AU835" s="211" t="s">
        <v>87</v>
      </c>
      <c r="AV835" s="13" t="s">
        <v>87</v>
      </c>
      <c r="AW835" s="13" t="s">
        <v>37</v>
      </c>
      <c r="AX835" s="13" t="s">
        <v>76</v>
      </c>
      <c r="AY835" s="211" t="s">
        <v>324</v>
      </c>
    </row>
    <row r="836" spans="2:51" s="16" customFormat="1" ht="11.25">
      <c r="B836" s="233"/>
      <c r="C836" s="234"/>
      <c r="D836" s="195" t="s">
        <v>336</v>
      </c>
      <c r="E836" s="235" t="s">
        <v>19</v>
      </c>
      <c r="F836" s="236" t="s">
        <v>550</v>
      </c>
      <c r="G836" s="234"/>
      <c r="H836" s="237">
        <v>85.134</v>
      </c>
      <c r="I836" s="238"/>
      <c r="J836" s="234"/>
      <c r="K836" s="234"/>
      <c r="L836" s="239"/>
      <c r="M836" s="240"/>
      <c r="N836" s="241"/>
      <c r="O836" s="241"/>
      <c r="P836" s="241"/>
      <c r="Q836" s="241"/>
      <c r="R836" s="241"/>
      <c r="S836" s="241"/>
      <c r="T836" s="242"/>
      <c r="AT836" s="243" t="s">
        <v>336</v>
      </c>
      <c r="AU836" s="243" t="s">
        <v>87</v>
      </c>
      <c r="AV836" s="16" t="s">
        <v>343</v>
      </c>
      <c r="AW836" s="16" t="s">
        <v>37</v>
      </c>
      <c r="AX836" s="16" t="s">
        <v>76</v>
      </c>
      <c r="AY836" s="243" t="s">
        <v>324</v>
      </c>
    </row>
    <row r="837" spans="2:51" s="15" customFormat="1" ht="11.25">
      <c r="B837" s="223"/>
      <c r="C837" s="224"/>
      <c r="D837" s="195" t="s">
        <v>336</v>
      </c>
      <c r="E837" s="225" t="s">
        <v>19</v>
      </c>
      <c r="F837" s="226" t="s">
        <v>4315</v>
      </c>
      <c r="G837" s="224"/>
      <c r="H837" s="225" t="s">
        <v>19</v>
      </c>
      <c r="I837" s="227"/>
      <c r="J837" s="224"/>
      <c r="K837" s="224"/>
      <c r="L837" s="228"/>
      <c r="M837" s="229"/>
      <c r="N837" s="230"/>
      <c r="O837" s="230"/>
      <c r="P837" s="230"/>
      <c r="Q837" s="230"/>
      <c r="R837" s="230"/>
      <c r="S837" s="230"/>
      <c r="T837" s="231"/>
      <c r="AT837" s="232" t="s">
        <v>336</v>
      </c>
      <c r="AU837" s="232" t="s">
        <v>87</v>
      </c>
      <c r="AV837" s="15" t="s">
        <v>84</v>
      </c>
      <c r="AW837" s="15" t="s">
        <v>37</v>
      </c>
      <c r="AX837" s="15" t="s">
        <v>76</v>
      </c>
      <c r="AY837" s="232" t="s">
        <v>324</v>
      </c>
    </row>
    <row r="838" spans="2:51" s="13" customFormat="1" ht="11.25">
      <c r="B838" s="201"/>
      <c r="C838" s="202"/>
      <c r="D838" s="195" t="s">
        <v>336</v>
      </c>
      <c r="E838" s="203" t="s">
        <v>19</v>
      </c>
      <c r="F838" s="204" t="s">
        <v>4381</v>
      </c>
      <c r="G838" s="202"/>
      <c r="H838" s="205">
        <v>61.984999999999999</v>
      </c>
      <c r="I838" s="206"/>
      <c r="J838" s="202"/>
      <c r="K838" s="202"/>
      <c r="L838" s="207"/>
      <c r="M838" s="208"/>
      <c r="N838" s="209"/>
      <c r="O838" s="209"/>
      <c r="P838" s="209"/>
      <c r="Q838" s="209"/>
      <c r="R838" s="209"/>
      <c r="S838" s="209"/>
      <c r="T838" s="210"/>
      <c r="AT838" s="211" t="s">
        <v>336</v>
      </c>
      <c r="AU838" s="211" t="s">
        <v>87</v>
      </c>
      <c r="AV838" s="13" t="s">
        <v>87</v>
      </c>
      <c r="AW838" s="13" t="s">
        <v>37</v>
      </c>
      <c r="AX838" s="13" t="s">
        <v>76</v>
      </c>
      <c r="AY838" s="211" t="s">
        <v>324</v>
      </c>
    </row>
    <row r="839" spans="2:51" s="13" customFormat="1" ht="11.25">
      <c r="B839" s="201"/>
      <c r="C839" s="202"/>
      <c r="D839" s="195" t="s">
        <v>336</v>
      </c>
      <c r="E839" s="203" t="s">
        <v>19</v>
      </c>
      <c r="F839" s="204" t="s">
        <v>4378</v>
      </c>
      <c r="G839" s="202"/>
      <c r="H839" s="205">
        <v>3.5550000000000002</v>
      </c>
      <c r="I839" s="206"/>
      <c r="J839" s="202"/>
      <c r="K839" s="202"/>
      <c r="L839" s="207"/>
      <c r="M839" s="208"/>
      <c r="N839" s="209"/>
      <c r="O839" s="209"/>
      <c r="P839" s="209"/>
      <c r="Q839" s="209"/>
      <c r="R839" s="209"/>
      <c r="S839" s="209"/>
      <c r="T839" s="210"/>
      <c r="AT839" s="211" t="s">
        <v>336</v>
      </c>
      <c r="AU839" s="211" t="s">
        <v>87</v>
      </c>
      <c r="AV839" s="13" t="s">
        <v>87</v>
      </c>
      <c r="AW839" s="13" t="s">
        <v>37</v>
      </c>
      <c r="AX839" s="13" t="s">
        <v>76</v>
      </c>
      <c r="AY839" s="211" t="s">
        <v>324</v>
      </c>
    </row>
    <row r="840" spans="2:51" s="13" customFormat="1" ht="11.25">
      <c r="B840" s="201"/>
      <c r="C840" s="202"/>
      <c r="D840" s="195" t="s">
        <v>336</v>
      </c>
      <c r="E840" s="203" t="s">
        <v>19</v>
      </c>
      <c r="F840" s="204" t="s">
        <v>4382</v>
      </c>
      <c r="G840" s="202"/>
      <c r="H840" s="205">
        <v>8.5649999999999995</v>
      </c>
      <c r="I840" s="206"/>
      <c r="J840" s="202"/>
      <c r="K840" s="202"/>
      <c r="L840" s="207"/>
      <c r="M840" s="208"/>
      <c r="N840" s="209"/>
      <c r="O840" s="209"/>
      <c r="P840" s="209"/>
      <c r="Q840" s="209"/>
      <c r="R840" s="209"/>
      <c r="S840" s="209"/>
      <c r="T840" s="210"/>
      <c r="AT840" s="211" t="s">
        <v>336</v>
      </c>
      <c r="AU840" s="211" t="s">
        <v>87</v>
      </c>
      <c r="AV840" s="13" t="s">
        <v>87</v>
      </c>
      <c r="AW840" s="13" t="s">
        <v>37</v>
      </c>
      <c r="AX840" s="13" t="s">
        <v>76</v>
      </c>
      <c r="AY840" s="211" t="s">
        <v>324</v>
      </c>
    </row>
    <row r="841" spans="2:51" s="13" customFormat="1" ht="11.25">
      <c r="B841" s="201"/>
      <c r="C841" s="202"/>
      <c r="D841" s="195" t="s">
        <v>336</v>
      </c>
      <c r="E841" s="203" t="s">
        <v>19</v>
      </c>
      <c r="F841" s="204" t="s">
        <v>4383</v>
      </c>
      <c r="G841" s="202"/>
      <c r="H841" s="205">
        <v>10.787000000000001</v>
      </c>
      <c r="I841" s="206"/>
      <c r="J841" s="202"/>
      <c r="K841" s="202"/>
      <c r="L841" s="207"/>
      <c r="M841" s="208"/>
      <c r="N841" s="209"/>
      <c r="O841" s="209"/>
      <c r="P841" s="209"/>
      <c r="Q841" s="209"/>
      <c r="R841" s="209"/>
      <c r="S841" s="209"/>
      <c r="T841" s="210"/>
      <c r="AT841" s="211" t="s">
        <v>336</v>
      </c>
      <c r="AU841" s="211" t="s">
        <v>87</v>
      </c>
      <c r="AV841" s="13" t="s">
        <v>87</v>
      </c>
      <c r="AW841" s="13" t="s">
        <v>37</v>
      </c>
      <c r="AX841" s="13" t="s">
        <v>76</v>
      </c>
      <c r="AY841" s="211" t="s">
        <v>324</v>
      </c>
    </row>
    <row r="842" spans="2:51" s="16" customFormat="1" ht="11.25">
      <c r="B842" s="233"/>
      <c r="C842" s="234"/>
      <c r="D842" s="195" t="s">
        <v>336</v>
      </c>
      <c r="E842" s="235" t="s">
        <v>19</v>
      </c>
      <c r="F842" s="236" t="s">
        <v>550</v>
      </c>
      <c r="G842" s="234"/>
      <c r="H842" s="237">
        <v>84.89200000000001</v>
      </c>
      <c r="I842" s="238"/>
      <c r="J842" s="234"/>
      <c r="K842" s="234"/>
      <c r="L842" s="239"/>
      <c r="M842" s="240"/>
      <c r="N842" s="241"/>
      <c r="O842" s="241"/>
      <c r="P842" s="241"/>
      <c r="Q842" s="241"/>
      <c r="R842" s="241"/>
      <c r="S842" s="241"/>
      <c r="T842" s="242"/>
      <c r="AT842" s="243" t="s">
        <v>336</v>
      </c>
      <c r="AU842" s="243" t="s">
        <v>87</v>
      </c>
      <c r="AV842" s="16" t="s">
        <v>343</v>
      </c>
      <c r="AW842" s="16" t="s">
        <v>37</v>
      </c>
      <c r="AX842" s="16" t="s">
        <v>76</v>
      </c>
      <c r="AY842" s="243" t="s">
        <v>324</v>
      </c>
    </row>
    <row r="843" spans="2:51" s="15" customFormat="1" ht="11.25">
      <c r="B843" s="223"/>
      <c r="C843" s="224"/>
      <c r="D843" s="195" t="s">
        <v>336</v>
      </c>
      <c r="E843" s="225" t="s">
        <v>19</v>
      </c>
      <c r="F843" s="226" t="s">
        <v>4316</v>
      </c>
      <c r="G843" s="224"/>
      <c r="H843" s="225" t="s">
        <v>19</v>
      </c>
      <c r="I843" s="227"/>
      <c r="J843" s="224"/>
      <c r="K843" s="224"/>
      <c r="L843" s="228"/>
      <c r="M843" s="229"/>
      <c r="N843" s="230"/>
      <c r="O843" s="230"/>
      <c r="P843" s="230"/>
      <c r="Q843" s="230"/>
      <c r="R843" s="230"/>
      <c r="S843" s="230"/>
      <c r="T843" s="231"/>
      <c r="AT843" s="232" t="s">
        <v>336</v>
      </c>
      <c r="AU843" s="232" t="s">
        <v>87</v>
      </c>
      <c r="AV843" s="15" t="s">
        <v>84</v>
      </c>
      <c r="AW843" s="15" t="s">
        <v>37</v>
      </c>
      <c r="AX843" s="15" t="s">
        <v>76</v>
      </c>
      <c r="AY843" s="232" t="s">
        <v>324</v>
      </c>
    </row>
    <row r="844" spans="2:51" s="13" customFormat="1" ht="11.25">
      <c r="B844" s="201"/>
      <c r="C844" s="202"/>
      <c r="D844" s="195" t="s">
        <v>336</v>
      </c>
      <c r="E844" s="203" t="s">
        <v>19</v>
      </c>
      <c r="F844" s="204" t="s">
        <v>4384</v>
      </c>
      <c r="G844" s="202"/>
      <c r="H844" s="205">
        <v>8.3160000000000007</v>
      </c>
      <c r="I844" s="206"/>
      <c r="J844" s="202"/>
      <c r="K844" s="202"/>
      <c r="L844" s="207"/>
      <c r="M844" s="208"/>
      <c r="N844" s="209"/>
      <c r="O844" s="209"/>
      <c r="P844" s="209"/>
      <c r="Q844" s="209"/>
      <c r="R844" s="209"/>
      <c r="S844" s="209"/>
      <c r="T844" s="210"/>
      <c r="AT844" s="211" t="s">
        <v>336</v>
      </c>
      <c r="AU844" s="211" t="s">
        <v>87</v>
      </c>
      <c r="AV844" s="13" t="s">
        <v>87</v>
      </c>
      <c r="AW844" s="13" t="s">
        <v>37</v>
      </c>
      <c r="AX844" s="13" t="s">
        <v>76</v>
      </c>
      <c r="AY844" s="211" t="s">
        <v>324</v>
      </c>
    </row>
    <row r="845" spans="2:51" s="13" customFormat="1" ht="11.25">
      <c r="B845" s="201"/>
      <c r="C845" s="202"/>
      <c r="D845" s="195" t="s">
        <v>336</v>
      </c>
      <c r="E845" s="203" t="s">
        <v>19</v>
      </c>
      <c r="F845" s="204" t="s">
        <v>4385</v>
      </c>
      <c r="G845" s="202"/>
      <c r="H845" s="205">
        <v>59.488999999999997</v>
      </c>
      <c r="I845" s="206"/>
      <c r="J845" s="202"/>
      <c r="K845" s="202"/>
      <c r="L845" s="207"/>
      <c r="M845" s="208"/>
      <c r="N845" s="209"/>
      <c r="O845" s="209"/>
      <c r="P845" s="209"/>
      <c r="Q845" s="209"/>
      <c r="R845" s="209"/>
      <c r="S845" s="209"/>
      <c r="T845" s="210"/>
      <c r="AT845" s="211" t="s">
        <v>336</v>
      </c>
      <c r="AU845" s="211" t="s">
        <v>87</v>
      </c>
      <c r="AV845" s="13" t="s">
        <v>87</v>
      </c>
      <c r="AW845" s="13" t="s">
        <v>37</v>
      </c>
      <c r="AX845" s="13" t="s">
        <v>76</v>
      </c>
      <c r="AY845" s="211" t="s">
        <v>324</v>
      </c>
    </row>
    <row r="846" spans="2:51" s="13" customFormat="1" ht="11.25">
      <c r="B846" s="201"/>
      <c r="C846" s="202"/>
      <c r="D846" s="195" t="s">
        <v>336</v>
      </c>
      <c r="E846" s="203" t="s">
        <v>19</v>
      </c>
      <c r="F846" s="204" t="s">
        <v>4386</v>
      </c>
      <c r="G846" s="202"/>
      <c r="H846" s="205">
        <v>3.9569999999999999</v>
      </c>
      <c r="I846" s="206"/>
      <c r="J846" s="202"/>
      <c r="K846" s="202"/>
      <c r="L846" s="207"/>
      <c r="M846" s="208"/>
      <c r="N846" s="209"/>
      <c r="O846" s="209"/>
      <c r="P846" s="209"/>
      <c r="Q846" s="209"/>
      <c r="R846" s="209"/>
      <c r="S846" s="209"/>
      <c r="T846" s="210"/>
      <c r="AT846" s="211" t="s">
        <v>336</v>
      </c>
      <c r="AU846" s="211" t="s">
        <v>87</v>
      </c>
      <c r="AV846" s="13" t="s">
        <v>87</v>
      </c>
      <c r="AW846" s="13" t="s">
        <v>37</v>
      </c>
      <c r="AX846" s="13" t="s">
        <v>76</v>
      </c>
      <c r="AY846" s="211" t="s">
        <v>324</v>
      </c>
    </row>
    <row r="847" spans="2:51" s="13" customFormat="1" ht="11.25">
      <c r="B847" s="201"/>
      <c r="C847" s="202"/>
      <c r="D847" s="195" t="s">
        <v>336</v>
      </c>
      <c r="E847" s="203" t="s">
        <v>19</v>
      </c>
      <c r="F847" s="204" t="s">
        <v>4387</v>
      </c>
      <c r="G847" s="202"/>
      <c r="H847" s="205">
        <v>1.018</v>
      </c>
      <c r="I847" s="206"/>
      <c r="J847" s="202"/>
      <c r="K847" s="202"/>
      <c r="L847" s="207"/>
      <c r="M847" s="208"/>
      <c r="N847" s="209"/>
      <c r="O847" s="209"/>
      <c r="P847" s="209"/>
      <c r="Q847" s="209"/>
      <c r="R847" s="209"/>
      <c r="S847" s="209"/>
      <c r="T847" s="210"/>
      <c r="AT847" s="211" t="s">
        <v>336</v>
      </c>
      <c r="AU847" s="211" t="s">
        <v>87</v>
      </c>
      <c r="AV847" s="13" t="s">
        <v>87</v>
      </c>
      <c r="AW847" s="13" t="s">
        <v>37</v>
      </c>
      <c r="AX847" s="13" t="s">
        <v>76</v>
      </c>
      <c r="AY847" s="211" t="s">
        <v>324</v>
      </c>
    </row>
    <row r="848" spans="2:51" s="13" customFormat="1" ht="11.25">
      <c r="B848" s="201"/>
      <c r="C848" s="202"/>
      <c r="D848" s="195" t="s">
        <v>336</v>
      </c>
      <c r="E848" s="203" t="s">
        <v>19</v>
      </c>
      <c r="F848" s="204" t="s">
        <v>4388</v>
      </c>
      <c r="G848" s="202"/>
      <c r="H848" s="205">
        <v>8.343</v>
      </c>
      <c r="I848" s="206"/>
      <c r="J848" s="202"/>
      <c r="K848" s="202"/>
      <c r="L848" s="207"/>
      <c r="M848" s="208"/>
      <c r="N848" s="209"/>
      <c r="O848" s="209"/>
      <c r="P848" s="209"/>
      <c r="Q848" s="209"/>
      <c r="R848" s="209"/>
      <c r="S848" s="209"/>
      <c r="T848" s="210"/>
      <c r="AT848" s="211" t="s">
        <v>336</v>
      </c>
      <c r="AU848" s="211" t="s">
        <v>87</v>
      </c>
      <c r="AV848" s="13" t="s">
        <v>87</v>
      </c>
      <c r="AW848" s="13" t="s">
        <v>37</v>
      </c>
      <c r="AX848" s="13" t="s">
        <v>76</v>
      </c>
      <c r="AY848" s="211" t="s">
        <v>324</v>
      </c>
    </row>
    <row r="849" spans="2:51" s="13" customFormat="1" ht="11.25">
      <c r="B849" s="201"/>
      <c r="C849" s="202"/>
      <c r="D849" s="195" t="s">
        <v>336</v>
      </c>
      <c r="E849" s="203" t="s">
        <v>19</v>
      </c>
      <c r="F849" s="204" t="s">
        <v>4389</v>
      </c>
      <c r="G849" s="202"/>
      <c r="H849" s="205">
        <v>1.2529999999999999</v>
      </c>
      <c r="I849" s="206"/>
      <c r="J849" s="202"/>
      <c r="K849" s="202"/>
      <c r="L849" s="207"/>
      <c r="M849" s="208"/>
      <c r="N849" s="209"/>
      <c r="O849" s="209"/>
      <c r="P849" s="209"/>
      <c r="Q849" s="209"/>
      <c r="R849" s="209"/>
      <c r="S849" s="209"/>
      <c r="T849" s="210"/>
      <c r="AT849" s="211" t="s">
        <v>336</v>
      </c>
      <c r="AU849" s="211" t="s">
        <v>87</v>
      </c>
      <c r="AV849" s="13" t="s">
        <v>87</v>
      </c>
      <c r="AW849" s="13" t="s">
        <v>37</v>
      </c>
      <c r="AX849" s="13" t="s">
        <v>76</v>
      </c>
      <c r="AY849" s="211" t="s">
        <v>324</v>
      </c>
    </row>
    <row r="850" spans="2:51" s="13" customFormat="1" ht="11.25">
      <c r="B850" s="201"/>
      <c r="C850" s="202"/>
      <c r="D850" s="195" t="s">
        <v>336</v>
      </c>
      <c r="E850" s="203" t="s">
        <v>19</v>
      </c>
      <c r="F850" s="204" t="s">
        <v>4390</v>
      </c>
      <c r="G850" s="202"/>
      <c r="H850" s="205">
        <v>9.6509999999999998</v>
      </c>
      <c r="I850" s="206"/>
      <c r="J850" s="202"/>
      <c r="K850" s="202"/>
      <c r="L850" s="207"/>
      <c r="M850" s="208"/>
      <c r="N850" s="209"/>
      <c r="O850" s="209"/>
      <c r="P850" s="209"/>
      <c r="Q850" s="209"/>
      <c r="R850" s="209"/>
      <c r="S850" s="209"/>
      <c r="T850" s="210"/>
      <c r="AT850" s="211" t="s">
        <v>336</v>
      </c>
      <c r="AU850" s="211" t="s">
        <v>87</v>
      </c>
      <c r="AV850" s="13" t="s">
        <v>87</v>
      </c>
      <c r="AW850" s="13" t="s">
        <v>37</v>
      </c>
      <c r="AX850" s="13" t="s">
        <v>76</v>
      </c>
      <c r="AY850" s="211" t="s">
        <v>324</v>
      </c>
    </row>
    <row r="851" spans="2:51" s="16" customFormat="1" ht="11.25">
      <c r="B851" s="233"/>
      <c r="C851" s="234"/>
      <c r="D851" s="195" t="s">
        <v>336</v>
      </c>
      <c r="E851" s="235" t="s">
        <v>19</v>
      </c>
      <c r="F851" s="236" t="s">
        <v>550</v>
      </c>
      <c r="G851" s="234"/>
      <c r="H851" s="237">
        <v>92.026999999999987</v>
      </c>
      <c r="I851" s="238"/>
      <c r="J851" s="234"/>
      <c r="K851" s="234"/>
      <c r="L851" s="239"/>
      <c r="M851" s="240"/>
      <c r="N851" s="241"/>
      <c r="O851" s="241"/>
      <c r="P851" s="241"/>
      <c r="Q851" s="241"/>
      <c r="R851" s="241"/>
      <c r="S851" s="241"/>
      <c r="T851" s="242"/>
      <c r="AT851" s="243" t="s">
        <v>336</v>
      </c>
      <c r="AU851" s="243" t="s">
        <v>87</v>
      </c>
      <c r="AV851" s="16" t="s">
        <v>343</v>
      </c>
      <c r="AW851" s="16" t="s">
        <v>37</v>
      </c>
      <c r="AX851" s="16" t="s">
        <v>76</v>
      </c>
      <c r="AY851" s="243" t="s">
        <v>324</v>
      </c>
    </row>
    <row r="852" spans="2:51" s="15" customFormat="1" ht="11.25">
      <c r="B852" s="223"/>
      <c r="C852" s="224"/>
      <c r="D852" s="195" t="s">
        <v>336</v>
      </c>
      <c r="E852" s="225" t="s">
        <v>19</v>
      </c>
      <c r="F852" s="226" t="s">
        <v>4319</v>
      </c>
      <c r="G852" s="224"/>
      <c r="H852" s="225" t="s">
        <v>19</v>
      </c>
      <c r="I852" s="227"/>
      <c r="J852" s="224"/>
      <c r="K852" s="224"/>
      <c r="L852" s="228"/>
      <c r="M852" s="229"/>
      <c r="N852" s="230"/>
      <c r="O852" s="230"/>
      <c r="P852" s="230"/>
      <c r="Q852" s="230"/>
      <c r="R852" s="230"/>
      <c r="S852" s="230"/>
      <c r="T852" s="231"/>
      <c r="AT852" s="232" t="s">
        <v>336</v>
      </c>
      <c r="AU852" s="232" t="s">
        <v>87</v>
      </c>
      <c r="AV852" s="15" t="s">
        <v>84</v>
      </c>
      <c r="AW852" s="15" t="s">
        <v>37</v>
      </c>
      <c r="AX852" s="15" t="s">
        <v>76</v>
      </c>
      <c r="AY852" s="232" t="s">
        <v>324</v>
      </c>
    </row>
    <row r="853" spans="2:51" s="13" customFormat="1" ht="11.25">
      <c r="B853" s="201"/>
      <c r="C853" s="202"/>
      <c r="D853" s="195" t="s">
        <v>336</v>
      </c>
      <c r="E853" s="203" t="s">
        <v>19</v>
      </c>
      <c r="F853" s="204" t="s">
        <v>4391</v>
      </c>
      <c r="G853" s="202"/>
      <c r="H853" s="205">
        <v>101.509</v>
      </c>
      <c r="I853" s="206"/>
      <c r="J853" s="202"/>
      <c r="K853" s="202"/>
      <c r="L853" s="207"/>
      <c r="M853" s="208"/>
      <c r="N853" s="209"/>
      <c r="O853" s="209"/>
      <c r="P853" s="209"/>
      <c r="Q853" s="209"/>
      <c r="R853" s="209"/>
      <c r="S853" s="209"/>
      <c r="T853" s="210"/>
      <c r="AT853" s="211" t="s">
        <v>336</v>
      </c>
      <c r="AU853" s="211" t="s">
        <v>87</v>
      </c>
      <c r="AV853" s="13" t="s">
        <v>87</v>
      </c>
      <c r="AW853" s="13" t="s">
        <v>37</v>
      </c>
      <c r="AX853" s="13" t="s">
        <v>76</v>
      </c>
      <c r="AY853" s="211" t="s">
        <v>324</v>
      </c>
    </row>
    <row r="854" spans="2:51" s="13" customFormat="1" ht="11.25">
      <c r="B854" s="201"/>
      <c r="C854" s="202"/>
      <c r="D854" s="195" t="s">
        <v>336</v>
      </c>
      <c r="E854" s="203" t="s">
        <v>19</v>
      </c>
      <c r="F854" s="204" t="s">
        <v>4392</v>
      </c>
      <c r="G854" s="202"/>
      <c r="H854" s="205">
        <v>34.805999999999997</v>
      </c>
      <c r="I854" s="206"/>
      <c r="J854" s="202"/>
      <c r="K854" s="202"/>
      <c r="L854" s="207"/>
      <c r="M854" s="208"/>
      <c r="N854" s="209"/>
      <c r="O854" s="209"/>
      <c r="P854" s="209"/>
      <c r="Q854" s="209"/>
      <c r="R854" s="209"/>
      <c r="S854" s="209"/>
      <c r="T854" s="210"/>
      <c r="AT854" s="211" t="s">
        <v>336</v>
      </c>
      <c r="AU854" s="211" t="s">
        <v>87</v>
      </c>
      <c r="AV854" s="13" t="s">
        <v>87</v>
      </c>
      <c r="AW854" s="13" t="s">
        <v>37</v>
      </c>
      <c r="AX854" s="13" t="s">
        <v>76</v>
      </c>
      <c r="AY854" s="211" t="s">
        <v>324</v>
      </c>
    </row>
    <row r="855" spans="2:51" s="13" customFormat="1" ht="11.25">
      <c r="B855" s="201"/>
      <c r="C855" s="202"/>
      <c r="D855" s="195" t="s">
        <v>336</v>
      </c>
      <c r="E855" s="203" t="s">
        <v>19</v>
      </c>
      <c r="F855" s="204" t="s">
        <v>4393</v>
      </c>
      <c r="G855" s="202"/>
      <c r="H855" s="205">
        <v>2.9039999999999999</v>
      </c>
      <c r="I855" s="206"/>
      <c r="J855" s="202"/>
      <c r="K855" s="202"/>
      <c r="L855" s="207"/>
      <c r="M855" s="208"/>
      <c r="N855" s="209"/>
      <c r="O855" s="209"/>
      <c r="P855" s="209"/>
      <c r="Q855" s="209"/>
      <c r="R855" s="209"/>
      <c r="S855" s="209"/>
      <c r="T855" s="210"/>
      <c r="AT855" s="211" t="s">
        <v>336</v>
      </c>
      <c r="AU855" s="211" t="s">
        <v>87</v>
      </c>
      <c r="AV855" s="13" t="s">
        <v>87</v>
      </c>
      <c r="AW855" s="13" t="s">
        <v>37</v>
      </c>
      <c r="AX855" s="13" t="s">
        <v>76</v>
      </c>
      <c r="AY855" s="211" t="s">
        <v>324</v>
      </c>
    </row>
    <row r="856" spans="2:51" s="13" customFormat="1" ht="11.25">
      <c r="B856" s="201"/>
      <c r="C856" s="202"/>
      <c r="D856" s="195" t="s">
        <v>336</v>
      </c>
      <c r="E856" s="203" t="s">
        <v>19</v>
      </c>
      <c r="F856" s="204" t="s">
        <v>4394</v>
      </c>
      <c r="G856" s="202"/>
      <c r="H856" s="205">
        <v>11.382999999999999</v>
      </c>
      <c r="I856" s="206"/>
      <c r="J856" s="202"/>
      <c r="K856" s="202"/>
      <c r="L856" s="207"/>
      <c r="M856" s="208"/>
      <c r="N856" s="209"/>
      <c r="O856" s="209"/>
      <c r="P856" s="209"/>
      <c r="Q856" s="209"/>
      <c r="R856" s="209"/>
      <c r="S856" s="209"/>
      <c r="T856" s="210"/>
      <c r="AT856" s="211" t="s">
        <v>336</v>
      </c>
      <c r="AU856" s="211" t="s">
        <v>87</v>
      </c>
      <c r="AV856" s="13" t="s">
        <v>87</v>
      </c>
      <c r="AW856" s="13" t="s">
        <v>37</v>
      </c>
      <c r="AX856" s="13" t="s">
        <v>76</v>
      </c>
      <c r="AY856" s="211" t="s">
        <v>324</v>
      </c>
    </row>
    <row r="857" spans="2:51" s="13" customFormat="1" ht="11.25">
      <c r="B857" s="201"/>
      <c r="C857" s="202"/>
      <c r="D857" s="195" t="s">
        <v>336</v>
      </c>
      <c r="E857" s="203" t="s">
        <v>19</v>
      </c>
      <c r="F857" s="204" t="s">
        <v>4395</v>
      </c>
      <c r="G857" s="202"/>
      <c r="H857" s="205">
        <v>1.262</v>
      </c>
      <c r="I857" s="206"/>
      <c r="J857" s="202"/>
      <c r="K857" s="202"/>
      <c r="L857" s="207"/>
      <c r="M857" s="208"/>
      <c r="N857" s="209"/>
      <c r="O857" s="209"/>
      <c r="P857" s="209"/>
      <c r="Q857" s="209"/>
      <c r="R857" s="209"/>
      <c r="S857" s="209"/>
      <c r="T857" s="210"/>
      <c r="AT857" s="211" t="s">
        <v>336</v>
      </c>
      <c r="AU857" s="211" t="s">
        <v>87</v>
      </c>
      <c r="AV857" s="13" t="s">
        <v>87</v>
      </c>
      <c r="AW857" s="13" t="s">
        <v>37</v>
      </c>
      <c r="AX857" s="13" t="s">
        <v>76</v>
      </c>
      <c r="AY857" s="211" t="s">
        <v>324</v>
      </c>
    </row>
    <row r="858" spans="2:51" s="13" customFormat="1" ht="11.25">
      <c r="B858" s="201"/>
      <c r="C858" s="202"/>
      <c r="D858" s="195" t="s">
        <v>336</v>
      </c>
      <c r="E858" s="203" t="s">
        <v>19</v>
      </c>
      <c r="F858" s="204" t="s">
        <v>4396</v>
      </c>
      <c r="G858" s="202"/>
      <c r="H858" s="205">
        <v>10.57</v>
      </c>
      <c r="I858" s="206"/>
      <c r="J858" s="202"/>
      <c r="K858" s="202"/>
      <c r="L858" s="207"/>
      <c r="M858" s="208"/>
      <c r="N858" s="209"/>
      <c r="O858" s="209"/>
      <c r="P858" s="209"/>
      <c r="Q858" s="209"/>
      <c r="R858" s="209"/>
      <c r="S858" s="209"/>
      <c r="T858" s="210"/>
      <c r="AT858" s="211" t="s">
        <v>336</v>
      </c>
      <c r="AU858" s="211" t="s">
        <v>87</v>
      </c>
      <c r="AV858" s="13" t="s">
        <v>87</v>
      </c>
      <c r="AW858" s="13" t="s">
        <v>37</v>
      </c>
      <c r="AX858" s="13" t="s">
        <v>76</v>
      </c>
      <c r="AY858" s="211" t="s">
        <v>324</v>
      </c>
    </row>
    <row r="859" spans="2:51" s="16" customFormat="1" ht="11.25">
      <c r="B859" s="233"/>
      <c r="C859" s="234"/>
      <c r="D859" s="195" t="s">
        <v>336</v>
      </c>
      <c r="E859" s="235" t="s">
        <v>19</v>
      </c>
      <c r="F859" s="236" t="s">
        <v>550</v>
      </c>
      <c r="G859" s="234"/>
      <c r="H859" s="237">
        <v>162.434</v>
      </c>
      <c r="I859" s="238"/>
      <c r="J859" s="234"/>
      <c r="K859" s="234"/>
      <c r="L859" s="239"/>
      <c r="M859" s="240"/>
      <c r="N859" s="241"/>
      <c r="O859" s="241"/>
      <c r="P859" s="241"/>
      <c r="Q859" s="241"/>
      <c r="R859" s="241"/>
      <c r="S859" s="241"/>
      <c r="T859" s="242"/>
      <c r="AT859" s="243" t="s">
        <v>336</v>
      </c>
      <c r="AU859" s="243" t="s">
        <v>87</v>
      </c>
      <c r="AV859" s="16" t="s">
        <v>343</v>
      </c>
      <c r="AW859" s="16" t="s">
        <v>37</v>
      </c>
      <c r="AX859" s="16" t="s">
        <v>76</v>
      </c>
      <c r="AY859" s="243" t="s">
        <v>324</v>
      </c>
    </row>
    <row r="860" spans="2:51" s="15" customFormat="1" ht="11.25">
      <c r="B860" s="223"/>
      <c r="C860" s="224"/>
      <c r="D860" s="195" t="s">
        <v>336</v>
      </c>
      <c r="E860" s="225" t="s">
        <v>19</v>
      </c>
      <c r="F860" s="226" t="s">
        <v>4397</v>
      </c>
      <c r="G860" s="224"/>
      <c r="H860" s="225" t="s">
        <v>19</v>
      </c>
      <c r="I860" s="227"/>
      <c r="J860" s="224"/>
      <c r="K860" s="224"/>
      <c r="L860" s="228"/>
      <c r="M860" s="229"/>
      <c r="N860" s="230"/>
      <c r="O860" s="230"/>
      <c r="P860" s="230"/>
      <c r="Q860" s="230"/>
      <c r="R860" s="230"/>
      <c r="S860" s="230"/>
      <c r="T860" s="231"/>
      <c r="AT860" s="232" t="s">
        <v>336</v>
      </c>
      <c r="AU860" s="232" t="s">
        <v>87</v>
      </c>
      <c r="AV860" s="15" t="s">
        <v>84</v>
      </c>
      <c r="AW860" s="15" t="s">
        <v>37</v>
      </c>
      <c r="AX860" s="15" t="s">
        <v>76</v>
      </c>
      <c r="AY860" s="232" t="s">
        <v>324</v>
      </c>
    </row>
    <row r="861" spans="2:51" s="13" customFormat="1" ht="11.25">
      <c r="B861" s="201"/>
      <c r="C861" s="202"/>
      <c r="D861" s="195" t="s">
        <v>336</v>
      </c>
      <c r="E861" s="203" t="s">
        <v>19</v>
      </c>
      <c r="F861" s="204" t="s">
        <v>4398</v>
      </c>
      <c r="G861" s="202"/>
      <c r="H861" s="205">
        <v>2.4300000000000002</v>
      </c>
      <c r="I861" s="206"/>
      <c r="J861" s="202"/>
      <c r="K861" s="202"/>
      <c r="L861" s="207"/>
      <c r="M861" s="208"/>
      <c r="N861" s="209"/>
      <c r="O861" s="209"/>
      <c r="P861" s="209"/>
      <c r="Q861" s="209"/>
      <c r="R861" s="209"/>
      <c r="S861" s="209"/>
      <c r="T861" s="210"/>
      <c r="AT861" s="211" t="s">
        <v>336</v>
      </c>
      <c r="AU861" s="211" t="s">
        <v>87</v>
      </c>
      <c r="AV861" s="13" t="s">
        <v>87</v>
      </c>
      <c r="AW861" s="13" t="s">
        <v>37</v>
      </c>
      <c r="AX861" s="13" t="s">
        <v>76</v>
      </c>
      <c r="AY861" s="211" t="s">
        <v>324</v>
      </c>
    </row>
    <row r="862" spans="2:51" s="13" customFormat="1" ht="11.25">
      <c r="B862" s="201"/>
      <c r="C862" s="202"/>
      <c r="D862" s="195" t="s">
        <v>336</v>
      </c>
      <c r="E862" s="203" t="s">
        <v>19</v>
      </c>
      <c r="F862" s="204" t="s">
        <v>4399</v>
      </c>
      <c r="G862" s="202"/>
      <c r="H862" s="205">
        <v>3</v>
      </c>
      <c r="I862" s="206"/>
      <c r="J862" s="202"/>
      <c r="K862" s="202"/>
      <c r="L862" s="207"/>
      <c r="M862" s="208"/>
      <c r="N862" s="209"/>
      <c r="O862" s="209"/>
      <c r="P862" s="209"/>
      <c r="Q862" s="209"/>
      <c r="R862" s="209"/>
      <c r="S862" s="209"/>
      <c r="T862" s="210"/>
      <c r="AT862" s="211" t="s">
        <v>336</v>
      </c>
      <c r="AU862" s="211" t="s">
        <v>87</v>
      </c>
      <c r="AV862" s="13" t="s">
        <v>87</v>
      </c>
      <c r="AW862" s="13" t="s">
        <v>37</v>
      </c>
      <c r="AX862" s="13" t="s">
        <v>76</v>
      </c>
      <c r="AY862" s="211" t="s">
        <v>324</v>
      </c>
    </row>
    <row r="863" spans="2:51" s="16" customFormat="1" ht="11.25">
      <c r="B863" s="233"/>
      <c r="C863" s="234"/>
      <c r="D863" s="195" t="s">
        <v>336</v>
      </c>
      <c r="E863" s="235" t="s">
        <v>19</v>
      </c>
      <c r="F863" s="236" t="s">
        <v>550</v>
      </c>
      <c r="G863" s="234"/>
      <c r="H863" s="237">
        <v>5.43</v>
      </c>
      <c r="I863" s="238"/>
      <c r="J863" s="234"/>
      <c r="K863" s="234"/>
      <c r="L863" s="239"/>
      <c r="M863" s="240"/>
      <c r="N863" s="241"/>
      <c r="O863" s="241"/>
      <c r="P863" s="241"/>
      <c r="Q863" s="241"/>
      <c r="R863" s="241"/>
      <c r="S863" s="241"/>
      <c r="T863" s="242"/>
      <c r="AT863" s="243" t="s">
        <v>336</v>
      </c>
      <c r="AU863" s="243" t="s">
        <v>87</v>
      </c>
      <c r="AV863" s="16" t="s">
        <v>343</v>
      </c>
      <c r="AW863" s="16" t="s">
        <v>37</v>
      </c>
      <c r="AX863" s="16" t="s">
        <v>76</v>
      </c>
      <c r="AY863" s="243" t="s">
        <v>324</v>
      </c>
    </row>
    <row r="864" spans="2:51" s="15" customFormat="1" ht="11.25">
      <c r="B864" s="223"/>
      <c r="C864" s="224"/>
      <c r="D864" s="195" t="s">
        <v>336</v>
      </c>
      <c r="E864" s="225" t="s">
        <v>19</v>
      </c>
      <c r="F864" s="226" t="s">
        <v>4400</v>
      </c>
      <c r="G864" s="224"/>
      <c r="H864" s="225" t="s">
        <v>19</v>
      </c>
      <c r="I864" s="227"/>
      <c r="J864" s="224"/>
      <c r="K864" s="224"/>
      <c r="L864" s="228"/>
      <c r="M864" s="229"/>
      <c r="N864" s="230"/>
      <c r="O864" s="230"/>
      <c r="P864" s="230"/>
      <c r="Q864" s="230"/>
      <c r="R864" s="230"/>
      <c r="S864" s="230"/>
      <c r="T864" s="231"/>
      <c r="AT864" s="232" t="s">
        <v>336</v>
      </c>
      <c r="AU864" s="232" t="s">
        <v>87</v>
      </c>
      <c r="AV864" s="15" t="s">
        <v>84</v>
      </c>
      <c r="AW864" s="15" t="s">
        <v>37</v>
      </c>
      <c r="AX864" s="15" t="s">
        <v>76</v>
      </c>
      <c r="AY864" s="232" t="s">
        <v>324</v>
      </c>
    </row>
    <row r="865" spans="1:65" s="13" customFormat="1" ht="11.25">
      <c r="B865" s="201"/>
      <c r="C865" s="202"/>
      <c r="D865" s="195" t="s">
        <v>336</v>
      </c>
      <c r="E865" s="203" t="s">
        <v>19</v>
      </c>
      <c r="F865" s="204" t="s">
        <v>4401</v>
      </c>
      <c r="G865" s="202"/>
      <c r="H865" s="205">
        <v>2.508</v>
      </c>
      <c r="I865" s="206"/>
      <c r="J865" s="202"/>
      <c r="K865" s="202"/>
      <c r="L865" s="207"/>
      <c r="M865" s="208"/>
      <c r="N865" s="209"/>
      <c r="O865" s="209"/>
      <c r="P865" s="209"/>
      <c r="Q865" s="209"/>
      <c r="R865" s="209"/>
      <c r="S865" s="209"/>
      <c r="T865" s="210"/>
      <c r="AT865" s="211" t="s">
        <v>336</v>
      </c>
      <c r="AU865" s="211" t="s">
        <v>87</v>
      </c>
      <c r="AV865" s="13" t="s">
        <v>87</v>
      </c>
      <c r="AW865" s="13" t="s">
        <v>37</v>
      </c>
      <c r="AX865" s="13" t="s">
        <v>76</v>
      </c>
      <c r="AY865" s="211" t="s">
        <v>324</v>
      </c>
    </row>
    <row r="866" spans="1:65" s="14" customFormat="1" ht="11.25">
      <c r="B866" s="212"/>
      <c r="C866" s="213"/>
      <c r="D866" s="195" t="s">
        <v>336</v>
      </c>
      <c r="E866" s="214" t="s">
        <v>1131</v>
      </c>
      <c r="F866" s="215" t="s">
        <v>349</v>
      </c>
      <c r="G866" s="213"/>
      <c r="H866" s="216">
        <v>1710.6200000000006</v>
      </c>
      <c r="I866" s="217"/>
      <c r="J866" s="213"/>
      <c r="K866" s="213"/>
      <c r="L866" s="218"/>
      <c r="M866" s="219"/>
      <c r="N866" s="220"/>
      <c r="O866" s="220"/>
      <c r="P866" s="220"/>
      <c r="Q866" s="220"/>
      <c r="R866" s="220"/>
      <c r="S866" s="220"/>
      <c r="T866" s="221"/>
      <c r="AT866" s="222" t="s">
        <v>336</v>
      </c>
      <c r="AU866" s="222" t="s">
        <v>87</v>
      </c>
      <c r="AV866" s="14" t="s">
        <v>330</v>
      </c>
      <c r="AW866" s="14" t="s">
        <v>37</v>
      </c>
      <c r="AX866" s="14" t="s">
        <v>84</v>
      </c>
      <c r="AY866" s="222" t="s">
        <v>324</v>
      </c>
    </row>
    <row r="867" spans="1:65" s="2" customFormat="1" ht="14.45" customHeight="1">
      <c r="A867" s="36"/>
      <c r="B867" s="37"/>
      <c r="C867" s="182" t="s">
        <v>1179</v>
      </c>
      <c r="D867" s="254" t="s">
        <v>326</v>
      </c>
      <c r="E867" s="183" t="s">
        <v>1133</v>
      </c>
      <c r="F867" s="184" t="s">
        <v>1134</v>
      </c>
      <c r="G867" s="185" t="s">
        <v>135</v>
      </c>
      <c r="H867" s="186">
        <v>2059.77</v>
      </c>
      <c r="I867" s="187"/>
      <c r="J867" s="188">
        <f>ROUND(I867*H867,2)</f>
        <v>0</v>
      </c>
      <c r="K867" s="184" t="s">
        <v>329</v>
      </c>
      <c r="L867" s="41"/>
      <c r="M867" s="189" t="s">
        <v>19</v>
      </c>
      <c r="N867" s="190" t="s">
        <v>47</v>
      </c>
      <c r="O867" s="66"/>
      <c r="P867" s="191">
        <f>O867*H867</f>
        <v>0</v>
      </c>
      <c r="Q867" s="191">
        <v>7.26E-3</v>
      </c>
      <c r="R867" s="191">
        <f>Q867*H867</f>
        <v>14.9539302</v>
      </c>
      <c r="S867" s="191">
        <v>0</v>
      </c>
      <c r="T867" s="192">
        <f>S867*H867</f>
        <v>0</v>
      </c>
      <c r="U867" s="36"/>
      <c r="V867" s="36"/>
      <c r="W867" s="36"/>
      <c r="X867" s="36"/>
      <c r="Y867" s="36"/>
      <c r="Z867" s="36"/>
      <c r="AA867" s="36"/>
      <c r="AB867" s="36"/>
      <c r="AC867" s="36"/>
      <c r="AD867" s="36"/>
      <c r="AE867" s="36"/>
      <c r="AR867" s="193" t="s">
        <v>330</v>
      </c>
      <c r="AT867" s="193" t="s">
        <v>326</v>
      </c>
      <c r="AU867" s="193" t="s">
        <v>87</v>
      </c>
      <c r="AY867" s="19" t="s">
        <v>324</v>
      </c>
      <c r="BE867" s="194">
        <f>IF(N867="základní",J867,0)</f>
        <v>0</v>
      </c>
      <c r="BF867" s="194">
        <f>IF(N867="snížená",J867,0)</f>
        <v>0</v>
      </c>
      <c r="BG867" s="194">
        <f>IF(N867="zákl. přenesená",J867,0)</f>
        <v>0</v>
      </c>
      <c r="BH867" s="194">
        <f>IF(N867="sníž. přenesená",J867,0)</f>
        <v>0</v>
      </c>
      <c r="BI867" s="194">
        <f>IF(N867="nulová",J867,0)</f>
        <v>0</v>
      </c>
      <c r="BJ867" s="19" t="s">
        <v>84</v>
      </c>
      <c r="BK867" s="194">
        <f>ROUND(I867*H867,2)</f>
        <v>0</v>
      </c>
      <c r="BL867" s="19" t="s">
        <v>330</v>
      </c>
      <c r="BM867" s="193" t="s">
        <v>4402</v>
      </c>
    </row>
    <row r="868" spans="1:65" s="2" customFormat="1" ht="29.25">
      <c r="A868" s="36"/>
      <c r="B868" s="37"/>
      <c r="C868" s="38"/>
      <c r="D868" s="195" t="s">
        <v>332</v>
      </c>
      <c r="E868" s="38"/>
      <c r="F868" s="196" t="s">
        <v>1136</v>
      </c>
      <c r="G868" s="38"/>
      <c r="H868" s="38"/>
      <c r="I868" s="197"/>
      <c r="J868" s="38"/>
      <c r="K868" s="38"/>
      <c r="L868" s="41"/>
      <c r="M868" s="198"/>
      <c r="N868" s="199"/>
      <c r="O868" s="66"/>
      <c r="P868" s="66"/>
      <c r="Q868" s="66"/>
      <c r="R868" s="66"/>
      <c r="S868" s="66"/>
      <c r="T868" s="67"/>
      <c r="U868" s="36"/>
      <c r="V868" s="36"/>
      <c r="W868" s="36"/>
      <c r="X868" s="36"/>
      <c r="Y868" s="36"/>
      <c r="Z868" s="36"/>
      <c r="AA868" s="36"/>
      <c r="AB868" s="36"/>
      <c r="AC868" s="36"/>
      <c r="AD868" s="36"/>
      <c r="AE868" s="36"/>
      <c r="AT868" s="19" t="s">
        <v>332</v>
      </c>
      <c r="AU868" s="19" t="s">
        <v>87</v>
      </c>
    </row>
    <row r="869" spans="1:65" s="2" customFormat="1" ht="185.25">
      <c r="A869" s="36"/>
      <c r="B869" s="37"/>
      <c r="C869" s="38"/>
      <c r="D869" s="195" t="s">
        <v>334</v>
      </c>
      <c r="E869" s="38"/>
      <c r="F869" s="200" t="s">
        <v>1137</v>
      </c>
      <c r="G869" s="38"/>
      <c r="H869" s="38"/>
      <c r="I869" s="197"/>
      <c r="J869" s="38"/>
      <c r="K869" s="38"/>
      <c r="L869" s="41"/>
      <c r="M869" s="198"/>
      <c r="N869" s="199"/>
      <c r="O869" s="66"/>
      <c r="P869" s="66"/>
      <c r="Q869" s="66"/>
      <c r="R869" s="66"/>
      <c r="S869" s="66"/>
      <c r="T869" s="67"/>
      <c r="U869" s="36"/>
      <c r="V869" s="36"/>
      <c r="W869" s="36"/>
      <c r="X869" s="36"/>
      <c r="Y869" s="36"/>
      <c r="Z869" s="36"/>
      <c r="AA869" s="36"/>
      <c r="AB869" s="36"/>
      <c r="AC869" s="36"/>
      <c r="AD869" s="36"/>
      <c r="AE869" s="36"/>
      <c r="AT869" s="19" t="s">
        <v>334</v>
      </c>
      <c r="AU869" s="19" t="s">
        <v>87</v>
      </c>
    </row>
    <row r="870" spans="1:65" s="2" customFormat="1" ht="19.5">
      <c r="A870" s="36"/>
      <c r="B870" s="37"/>
      <c r="C870" s="38"/>
      <c r="D870" s="195" t="s">
        <v>727</v>
      </c>
      <c r="E870" s="38"/>
      <c r="F870" s="200" t="s">
        <v>4403</v>
      </c>
      <c r="G870" s="38"/>
      <c r="H870" s="38"/>
      <c r="I870" s="197"/>
      <c r="J870" s="38"/>
      <c r="K870" s="38"/>
      <c r="L870" s="41"/>
      <c r="M870" s="198"/>
      <c r="N870" s="199"/>
      <c r="O870" s="66"/>
      <c r="P870" s="66"/>
      <c r="Q870" s="66"/>
      <c r="R870" s="66"/>
      <c r="S870" s="66"/>
      <c r="T870" s="67"/>
      <c r="U870" s="36"/>
      <c r="V870" s="36"/>
      <c r="W870" s="36"/>
      <c r="X870" s="36"/>
      <c r="Y870" s="36"/>
      <c r="Z870" s="36"/>
      <c r="AA870" s="36"/>
      <c r="AB870" s="36"/>
      <c r="AC870" s="36"/>
      <c r="AD870" s="36"/>
      <c r="AE870" s="36"/>
      <c r="AT870" s="19" t="s">
        <v>727</v>
      </c>
      <c r="AU870" s="19" t="s">
        <v>87</v>
      </c>
    </row>
    <row r="871" spans="1:65" s="15" customFormat="1" ht="11.25">
      <c r="B871" s="223"/>
      <c r="C871" s="224"/>
      <c r="D871" s="195" t="s">
        <v>336</v>
      </c>
      <c r="E871" s="225" t="s">
        <v>19</v>
      </c>
      <c r="F871" s="226" t="s">
        <v>4288</v>
      </c>
      <c r="G871" s="224"/>
      <c r="H871" s="225" t="s">
        <v>19</v>
      </c>
      <c r="I871" s="227"/>
      <c r="J871" s="224"/>
      <c r="K871" s="224"/>
      <c r="L871" s="228"/>
      <c r="M871" s="229"/>
      <c r="N871" s="230"/>
      <c r="O871" s="230"/>
      <c r="P871" s="230"/>
      <c r="Q871" s="230"/>
      <c r="R871" s="230"/>
      <c r="S871" s="230"/>
      <c r="T871" s="231"/>
      <c r="AT871" s="232" t="s">
        <v>336</v>
      </c>
      <c r="AU871" s="232" t="s">
        <v>87</v>
      </c>
      <c r="AV871" s="15" t="s">
        <v>84</v>
      </c>
      <c r="AW871" s="15" t="s">
        <v>37</v>
      </c>
      <c r="AX871" s="15" t="s">
        <v>76</v>
      </c>
      <c r="AY871" s="232" t="s">
        <v>324</v>
      </c>
    </row>
    <row r="872" spans="1:65" s="13" customFormat="1" ht="11.25">
      <c r="B872" s="201"/>
      <c r="C872" s="202"/>
      <c r="D872" s="195" t="s">
        <v>336</v>
      </c>
      <c r="E872" s="203" t="s">
        <v>19</v>
      </c>
      <c r="F872" s="204" t="s">
        <v>4404</v>
      </c>
      <c r="G872" s="202"/>
      <c r="H872" s="205">
        <v>17.312000000000001</v>
      </c>
      <c r="I872" s="206"/>
      <c r="J872" s="202"/>
      <c r="K872" s="202"/>
      <c r="L872" s="207"/>
      <c r="M872" s="208"/>
      <c r="N872" s="209"/>
      <c r="O872" s="209"/>
      <c r="P872" s="209"/>
      <c r="Q872" s="209"/>
      <c r="R872" s="209"/>
      <c r="S872" s="209"/>
      <c r="T872" s="210"/>
      <c r="AT872" s="211" t="s">
        <v>336</v>
      </c>
      <c r="AU872" s="211" t="s">
        <v>87</v>
      </c>
      <c r="AV872" s="13" t="s">
        <v>87</v>
      </c>
      <c r="AW872" s="13" t="s">
        <v>37</v>
      </c>
      <c r="AX872" s="13" t="s">
        <v>76</v>
      </c>
      <c r="AY872" s="211" t="s">
        <v>324</v>
      </c>
    </row>
    <row r="873" spans="1:65" s="13" customFormat="1" ht="11.25">
      <c r="B873" s="201"/>
      <c r="C873" s="202"/>
      <c r="D873" s="195" t="s">
        <v>336</v>
      </c>
      <c r="E873" s="203" t="s">
        <v>19</v>
      </c>
      <c r="F873" s="204" t="s">
        <v>4405</v>
      </c>
      <c r="G873" s="202"/>
      <c r="H873" s="205">
        <v>14.04</v>
      </c>
      <c r="I873" s="206"/>
      <c r="J873" s="202"/>
      <c r="K873" s="202"/>
      <c r="L873" s="207"/>
      <c r="M873" s="208"/>
      <c r="N873" s="209"/>
      <c r="O873" s="209"/>
      <c r="P873" s="209"/>
      <c r="Q873" s="209"/>
      <c r="R873" s="209"/>
      <c r="S873" s="209"/>
      <c r="T873" s="210"/>
      <c r="AT873" s="211" t="s">
        <v>336</v>
      </c>
      <c r="AU873" s="211" t="s">
        <v>87</v>
      </c>
      <c r="AV873" s="13" t="s">
        <v>87</v>
      </c>
      <c r="AW873" s="13" t="s">
        <v>37</v>
      </c>
      <c r="AX873" s="13" t="s">
        <v>76</v>
      </c>
      <c r="AY873" s="211" t="s">
        <v>324</v>
      </c>
    </row>
    <row r="874" spans="1:65" s="13" customFormat="1" ht="11.25">
      <c r="B874" s="201"/>
      <c r="C874" s="202"/>
      <c r="D874" s="195" t="s">
        <v>336</v>
      </c>
      <c r="E874" s="203" t="s">
        <v>19</v>
      </c>
      <c r="F874" s="204" t="s">
        <v>4406</v>
      </c>
      <c r="G874" s="202"/>
      <c r="H874" s="205">
        <v>8.6999999999999993</v>
      </c>
      <c r="I874" s="206"/>
      <c r="J874" s="202"/>
      <c r="K874" s="202"/>
      <c r="L874" s="207"/>
      <c r="M874" s="208"/>
      <c r="N874" s="209"/>
      <c r="O874" s="209"/>
      <c r="P874" s="209"/>
      <c r="Q874" s="209"/>
      <c r="R874" s="209"/>
      <c r="S874" s="209"/>
      <c r="T874" s="210"/>
      <c r="AT874" s="211" t="s">
        <v>336</v>
      </c>
      <c r="AU874" s="211" t="s">
        <v>87</v>
      </c>
      <c r="AV874" s="13" t="s">
        <v>87</v>
      </c>
      <c r="AW874" s="13" t="s">
        <v>37</v>
      </c>
      <c r="AX874" s="13" t="s">
        <v>76</v>
      </c>
      <c r="AY874" s="211" t="s">
        <v>324</v>
      </c>
    </row>
    <row r="875" spans="1:65" s="13" customFormat="1" ht="11.25">
      <c r="B875" s="201"/>
      <c r="C875" s="202"/>
      <c r="D875" s="195" t="s">
        <v>336</v>
      </c>
      <c r="E875" s="203" t="s">
        <v>19</v>
      </c>
      <c r="F875" s="204" t="s">
        <v>4407</v>
      </c>
      <c r="G875" s="202"/>
      <c r="H875" s="205">
        <v>22.425000000000001</v>
      </c>
      <c r="I875" s="206"/>
      <c r="J875" s="202"/>
      <c r="K875" s="202"/>
      <c r="L875" s="207"/>
      <c r="M875" s="208"/>
      <c r="N875" s="209"/>
      <c r="O875" s="209"/>
      <c r="P875" s="209"/>
      <c r="Q875" s="209"/>
      <c r="R875" s="209"/>
      <c r="S875" s="209"/>
      <c r="T875" s="210"/>
      <c r="AT875" s="211" t="s">
        <v>336</v>
      </c>
      <c r="AU875" s="211" t="s">
        <v>87</v>
      </c>
      <c r="AV875" s="13" t="s">
        <v>87</v>
      </c>
      <c r="AW875" s="13" t="s">
        <v>37</v>
      </c>
      <c r="AX875" s="13" t="s">
        <v>76</v>
      </c>
      <c r="AY875" s="211" t="s">
        <v>324</v>
      </c>
    </row>
    <row r="876" spans="1:65" s="13" customFormat="1" ht="11.25">
      <c r="B876" s="201"/>
      <c r="C876" s="202"/>
      <c r="D876" s="195" t="s">
        <v>336</v>
      </c>
      <c r="E876" s="203" t="s">
        <v>19</v>
      </c>
      <c r="F876" s="204" t="s">
        <v>4408</v>
      </c>
      <c r="G876" s="202"/>
      <c r="H876" s="205">
        <v>12.218</v>
      </c>
      <c r="I876" s="206"/>
      <c r="J876" s="202"/>
      <c r="K876" s="202"/>
      <c r="L876" s="207"/>
      <c r="M876" s="208"/>
      <c r="N876" s="209"/>
      <c r="O876" s="209"/>
      <c r="P876" s="209"/>
      <c r="Q876" s="209"/>
      <c r="R876" s="209"/>
      <c r="S876" s="209"/>
      <c r="T876" s="210"/>
      <c r="AT876" s="211" t="s">
        <v>336</v>
      </c>
      <c r="AU876" s="211" t="s">
        <v>87</v>
      </c>
      <c r="AV876" s="13" t="s">
        <v>87</v>
      </c>
      <c r="AW876" s="13" t="s">
        <v>37</v>
      </c>
      <c r="AX876" s="13" t="s">
        <v>76</v>
      </c>
      <c r="AY876" s="211" t="s">
        <v>324</v>
      </c>
    </row>
    <row r="877" spans="1:65" s="13" customFormat="1" ht="11.25">
      <c r="B877" s="201"/>
      <c r="C877" s="202"/>
      <c r="D877" s="195" t="s">
        <v>336</v>
      </c>
      <c r="E877" s="203" t="s">
        <v>19</v>
      </c>
      <c r="F877" s="204" t="s">
        <v>4409</v>
      </c>
      <c r="G877" s="202"/>
      <c r="H877" s="205">
        <v>12.218</v>
      </c>
      <c r="I877" s="206"/>
      <c r="J877" s="202"/>
      <c r="K877" s="202"/>
      <c r="L877" s="207"/>
      <c r="M877" s="208"/>
      <c r="N877" s="209"/>
      <c r="O877" s="209"/>
      <c r="P877" s="209"/>
      <c r="Q877" s="209"/>
      <c r="R877" s="209"/>
      <c r="S877" s="209"/>
      <c r="T877" s="210"/>
      <c r="AT877" s="211" t="s">
        <v>336</v>
      </c>
      <c r="AU877" s="211" t="s">
        <v>87</v>
      </c>
      <c r="AV877" s="13" t="s">
        <v>87</v>
      </c>
      <c r="AW877" s="13" t="s">
        <v>37</v>
      </c>
      <c r="AX877" s="13" t="s">
        <v>76</v>
      </c>
      <c r="AY877" s="211" t="s">
        <v>324</v>
      </c>
    </row>
    <row r="878" spans="1:65" s="13" customFormat="1" ht="11.25">
      <c r="B878" s="201"/>
      <c r="C878" s="202"/>
      <c r="D878" s="195" t="s">
        <v>336</v>
      </c>
      <c r="E878" s="203" t="s">
        <v>19</v>
      </c>
      <c r="F878" s="204" t="s">
        <v>4410</v>
      </c>
      <c r="G878" s="202"/>
      <c r="H878" s="205">
        <v>1.1000000000000001</v>
      </c>
      <c r="I878" s="206"/>
      <c r="J878" s="202"/>
      <c r="K878" s="202"/>
      <c r="L878" s="207"/>
      <c r="M878" s="208"/>
      <c r="N878" s="209"/>
      <c r="O878" s="209"/>
      <c r="P878" s="209"/>
      <c r="Q878" s="209"/>
      <c r="R878" s="209"/>
      <c r="S878" s="209"/>
      <c r="T878" s="210"/>
      <c r="AT878" s="211" t="s">
        <v>336</v>
      </c>
      <c r="AU878" s="211" t="s">
        <v>87</v>
      </c>
      <c r="AV878" s="13" t="s">
        <v>87</v>
      </c>
      <c r="AW878" s="13" t="s">
        <v>37</v>
      </c>
      <c r="AX878" s="13" t="s">
        <v>76</v>
      </c>
      <c r="AY878" s="211" t="s">
        <v>324</v>
      </c>
    </row>
    <row r="879" spans="1:65" s="13" customFormat="1" ht="11.25">
      <c r="B879" s="201"/>
      <c r="C879" s="202"/>
      <c r="D879" s="195" t="s">
        <v>336</v>
      </c>
      <c r="E879" s="203" t="s">
        <v>19</v>
      </c>
      <c r="F879" s="204" t="s">
        <v>4411</v>
      </c>
      <c r="G879" s="202"/>
      <c r="H879" s="205">
        <v>3.2</v>
      </c>
      <c r="I879" s="206"/>
      <c r="J879" s="202"/>
      <c r="K879" s="202"/>
      <c r="L879" s="207"/>
      <c r="M879" s="208"/>
      <c r="N879" s="209"/>
      <c r="O879" s="209"/>
      <c r="P879" s="209"/>
      <c r="Q879" s="209"/>
      <c r="R879" s="209"/>
      <c r="S879" s="209"/>
      <c r="T879" s="210"/>
      <c r="AT879" s="211" t="s">
        <v>336</v>
      </c>
      <c r="AU879" s="211" t="s">
        <v>87</v>
      </c>
      <c r="AV879" s="13" t="s">
        <v>87</v>
      </c>
      <c r="AW879" s="13" t="s">
        <v>37</v>
      </c>
      <c r="AX879" s="13" t="s">
        <v>76</v>
      </c>
      <c r="AY879" s="211" t="s">
        <v>324</v>
      </c>
    </row>
    <row r="880" spans="1:65" s="16" customFormat="1" ht="11.25">
      <c r="B880" s="233"/>
      <c r="C880" s="234"/>
      <c r="D880" s="195" t="s">
        <v>336</v>
      </c>
      <c r="E880" s="235" t="s">
        <v>19</v>
      </c>
      <c r="F880" s="236" t="s">
        <v>550</v>
      </c>
      <c r="G880" s="234"/>
      <c r="H880" s="237">
        <v>91.213000000000008</v>
      </c>
      <c r="I880" s="238"/>
      <c r="J880" s="234"/>
      <c r="K880" s="234"/>
      <c r="L880" s="239"/>
      <c r="M880" s="240"/>
      <c r="N880" s="241"/>
      <c r="O880" s="241"/>
      <c r="P880" s="241"/>
      <c r="Q880" s="241"/>
      <c r="R880" s="241"/>
      <c r="S880" s="241"/>
      <c r="T880" s="242"/>
      <c r="AT880" s="243" t="s">
        <v>336</v>
      </c>
      <c r="AU880" s="243" t="s">
        <v>87</v>
      </c>
      <c r="AV880" s="16" t="s">
        <v>343</v>
      </c>
      <c r="AW880" s="16" t="s">
        <v>37</v>
      </c>
      <c r="AX880" s="16" t="s">
        <v>76</v>
      </c>
      <c r="AY880" s="243" t="s">
        <v>324</v>
      </c>
    </row>
    <row r="881" spans="2:51" s="15" customFormat="1" ht="11.25">
      <c r="B881" s="223"/>
      <c r="C881" s="224"/>
      <c r="D881" s="195" t="s">
        <v>336</v>
      </c>
      <c r="E881" s="225" t="s">
        <v>19</v>
      </c>
      <c r="F881" s="226" t="s">
        <v>4291</v>
      </c>
      <c r="G881" s="224"/>
      <c r="H881" s="225" t="s">
        <v>19</v>
      </c>
      <c r="I881" s="227"/>
      <c r="J881" s="224"/>
      <c r="K881" s="224"/>
      <c r="L881" s="228"/>
      <c r="M881" s="229"/>
      <c r="N881" s="230"/>
      <c r="O881" s="230"/>
      <c r="P881" s="230"/>
      <c r="Q881" s="230"/>
      <c r="R881" s="230"/>
      <c r="S881" s="230"/>
      <c r="T881" s="231"/>
      <c r="AT881" s="232" t="s">
        <v>336</v>
      </c>
      <c r="AU881" s="232" t="s">
        <v>87</v>
      </c>
      <c r="AV881" s="15" t="s">
        <v>84</v>
      </c>
      <c r="AW881" s="15" t="s">
        <v>37</v>
      </c>
      <c r="AX881" s="15" t="s">
        <v>76</v>
      </c>
      <c r="AY881" s="232" t="s">
        <v>324</v>
      </c>
    </row>
    <row r="882" spans="2:51" s="13" customFormat="1" ht="11.25">
      <c r="B882" s="201"/>
      <c r="C882" s="202"/>
      <c r="D882" s="195" t="s">
        <v>336</v>
      </c>
      <c r="E882" s="203" t="s">
        <v>19</v>
      </c>
      <c r="F882" s="204" t="s">
        <v>4412</v>
      </c>
      <c r="G882" s="202"/>
      <c r="H882" s="205">
        <v>14.484</v>
      </c>
      <c r="I882" s="206"/>
      <c r="J882" s="202"/>
      <c r="K882" s="202"/>
      <c r="L882" s="207"/>
      <c r="M882" s="208"/>
      <c r="N882" s="209"/>
      <c r="O882" s="209"/>
      <c r="P882" s="209"/>
      <c r="Q882" s="209"/>
      <c r="R882" s="209"/>
      <c r="S882" s="209"/>
      <c r="T882" s="210"/>
      <c r="AT882" s="211" t="s">
        <v>336</v>
      </c>
      <c r="AU882" s="211" t="s">
        <v>87</v>
      </c>
      <c r="AV882" s="13" t="s">
        <v>87</v>
      </c>
      <c r="AW882" s="13" t="s">
        <v>37</v>
      </c>
      <c r="AX882" s="13" t="s">
        <v>76</v>
      </c>
      <c r="AY882" s="211" t="s">
        <v>324</v>
      </c>
    </row>
    <row r="883" spans="2:51" s="13" customFormat="1" ht="11.25">
      <c r="B883" s="201"/>
      <c r="C883" s="202"/>
      <c r="D883" s="195" t="s">
        <v>336</v>
      </c>
      <c r="E883" s="203" t="s">
        <v>19</v>
      </c>
      <c r="F883" s="204" t="s">
        <v>4413</v>
      </c>
      <c r="G883" s="202"/>
      <c r="H883" s="205">
        <v>11.45</v>
      </c>
      <c r="I883" s="206"/>
      <c r="J883" s="202"/>
      <c r="K883" s="202"/>
      <c r="L883" s="207"/>
      <c r="M883" s="208"/>
      <c r="N883" s="209"/>
      <c r="O883" s="209"/>
      <c r="P883" s="209"/>
      <c r="Q883" s="209"/>
      <c r="R883" s="209"/>
      <c r="S883" s="209"/>
      <c r="T883" s="210"/>
      <c r="AT883" s="211" t="s">
        <v>336</v>
      </c>
      <c r="AU883" s="211" t="s">
        <v>87</v>
      </c>
      <c r="AV883" s="13" t="s">
        <v>87</v>
      </c>
      <c r="AW883" s="13" t="s">
        <v>37</v>
      </c>
      <c r="AX883" s="13" t="s">
        <v>76</v>
      </c>
      <c r="AY883" s="211" t="s">
        <v>324</v>
      </c>
    </row>
    <row r="884" spans="2:51" s="13" customFormat="1" ht="11.25">
      <c r="B884" s="201"/>
      <c r="C884" s="202"/>
      <c r="D884" s="195" t="s">
        <v>336</v>
      </c>
      <c r="E884" s="203" t="s">
        <v>19</v>
      </c>
      <c r="F884" s="204" t="s">
        <v>4414</v>
      </c>
      <c r="G884" s="202"/>
      <c r="H884" s="205">
        <v>8.14</v>
      </c>
      <c r="I884" s="206"/>
      <c r="J884" s="202"/>
      <c r="K884" s="202"/>
      <c r="L884" s="207"/>
      <c r="M884" s="208"/>
      <c r="N884" s="209"/>
      <c r="O884" s="209"/>
      <c r="P884" s="209"/>
      <c r="Q884" s="209"/>
      <c r="R884" s="209"/>
      <c r="S884" s="209"/>
      <c r="T884" s="210"/>
      <c r="AT884" s="211" t="s">
        <v>336</v>
      </c>
      <c r="AU884" s="211" t="s">
        <v>87</v>
      </c>
      <c r="AV884" s="13" t="s">
        <v>87</v>
      </c>
      <c r="AW884" s="13" t="s">
        <v>37</v>
      </c>
      <c r="AX884" s="13" t="s">
        <v>76</v>
      </c>
      <c r="AY884" s="211" t="s">
        <v>324</v>
      </c>
    </row>
    <row r="885" spans="2:51" s="13" customFormat="1" ht="11.25">
      <c r="B885" s="201"/>
      <c r="C885" s="202"/>
      <c r="D885" s="195" t="s">
        <v>336</v>
      </c>
      <c r="E885" s="203" t="s">
        <v>19</v>
      </c>
      <c r="F885" s="204" t="s">
        <v>4415</v>
      </c>
      <c r="G885" s="202"/>
      <c r="H885" s="205">
        <v>40.98</v>
      </c>
      <c r="I885" s="206"/>
      <c r="J885" s="202"/>
      <c r="K885" s="202"/>
      <c r="L885" s="207"/>
      <c r="M885" s="208"/>
      <c r="N885" s="209"/>
      <c r="O885" s="209"/>
      <c r="P885" s="209"/>
      <c r="Q885" s="209"/>
      <c r="R885" s="209"/>
      <c r="S885" s="209"/>
      <c r="T885" s="210"/>
      <c r="AT885" s="211" t="s">
        <v>336</v>
      </c>
      <c r="AU885" s="211" t="s">
        <v>87</v>
      </c>
      <c r="AV885" s="13" t="s">
        <v>87</v>
      </c>
      <c r="AW885" s="13" t="s">
        <v>37</v>
      </c>
      <c r="AX885" s="13" t="s">
        <v>76</v>
      </c>
      <c r="AY885" s="211" t="s">
        <v>324</v>
      </c>
    </row>
    <row r="886" spans="2:51" s="13" customFormat="1" ht="11.25">
      <c r="B886" s="201"/>
      <c r="C886" s="202"/>
      <c r="D886" s="195" t="s">
        <v>336</v>
      </c>
      <c r="E886" s="203" t="s">
        <v>19</v>
      </c>
      <c r="F886" s="204" t="s">
        <v>4416</v>
      </c>
      <c r="G886" s="202"/>
      <c r="H886" s="205">
        <v>0.97</v>
      </c>
      <c r="I886" s="206"/>
      <c r="J886" s="202"/>
      <c r="K886" s="202"/>
      <c r="L886" s="207"/>
      <c r="M886" s="208"/>
      <c r="N886" s="209"/>
      <c r="O886" s="209"/>
      <c r="P886" s="209"/>
      <c r="Q886" s="209"/>
      <c r="R886" s="209"/>
      <c r="S886" s="209"/>
      <c r="T886" s="210"/>
      <c r="AT886" s="211" t="s">
        <v>336</v>
      </c>
      <c r="AU886" s="211" t="s">
        <v>87</v>
      </c>
      <c r="AV886" s="13" t="s">
        <v>87</v>
      </c>
      <c r="AW886" s="13" t="s">
        <v>37</v>
      </c>
      <c r="AX886" s="13" t="s">
        <v>76</v>
      </c>
      <c r="AY886" s="211" t="s">
        <v>324</v>
      </c>
    </row>
    <row r="887" spans="2:51" s="13" customFormat="1" ht="11.25">
      <c r="B887" s="201"/>
      <c r="C887" s="202"/>
      <c r="D887" s="195" t="s">
        <v>336</v>
      </c>
      <c r="E887" s="203" t="s">
        <v>19</v>
      </c>
      <c r="F887" s="204" t="s">
        <v>4417</v>
      </c>
      <c r="G887" s="202"/>
      <c r="H887" s="205">
        <v>1.77</v>
      </c>
      <c r="I887" s="206"/>
      <c r="J887" s="202"/>
      <c r="K887" s="202"/>
      <c r="L887" s="207"/>
      <c r="M887" s="208"/>
      <c r="N887" s="209"/>
      <c r="O887" s="209"/>
      <c r="P887" s="209"/>
      <c r="Q887" s="209"/>
      <c r="R887" s="209"/>
      <c r="S887" s="209"/>
      <c r="T887" s="210"/>
      <c r="AT887" s="211" t="s">
        <v>336</v>
      </c>
      <c r="AU887" s="211" t="s">
        <v>87</v>
      </c>
      <c r="AV887" s="13" t="s">
        <v>87</v>
      </c>
      <c r="AW887" s="13" t="s">
        <v>37</v>
      </c>
      <c r="AX887" s="13" t="s">
        <v>76</v>
      </c>
      <c r="AY887" s="211" t="s">
        <v>324</v>
      </c>
    </row>
    <row r="888" spans="2:51" s="16" customFormat="1" ht="11.25">
      <c r="B888" s="233"/>
      <c r="C888" s="234"/>
      <c r="D888" s="195" t="s">
        <v>336</v>
      </c>
      <c r="E888" s="235" t="s">
        <v>19</v>
      </c>
      <c r="F888" s="236" t="s">
        <v>550</v>
      </c>
      <c r="G888" s="234"/>
      <c r="H888" s="237">
        <v>77.793999999999997</v>
      </c>
      <c r="I888" s="238"/>
      <c r="J888" s="234"/>
      <c r="K888" s="234"/>
      <c r="L888" s="239"/>
      <c r="M888" s="240"/>
      <c r="N888" s="241"/>
      <c r="O888" s="241"/>
      <c r="P888" s="241"/>
      <c r="Q888" s="241"/>
      <c r="R888" s="241"/>
      <c r="S888" s="241"/>
      <c r="T888" s="242"/>
      <c r="AT888" s="243" t="s">
        <v>336</v>
      </c>
      <c r="AU888" s="243" t="s">
        <v>87</v>
      </c>
      <c r="AV888" s="16" t="s">
        <v>343</v>
      </c>
      <c r="AW888" s="16" t="s">
        <v>37</v>
      </c>
      <c r="AX888" s="16" t="s">
        <v>76</v>
      </c>
      <c r="AY888" s="243" t="s">
        <v>324</v>
      </c>
    </row>
    <row r="889" spans="2:51" s="15" customFormat="1" ht="11.25">
      <c r="B889" s="223"/>
      <c r="C889" s="224"/>
      <c r="D889" s="195" t="s">
        <v>336</v>
      </c>
      <c r="E889" s="225" t="s">
        <v>19</v>
      </c>
      <c r="F889" s="226" t="s">
        <v>4293</v>
      </c>
      <c r="G889" s="224"/>
      <c r="H889" s="225" t="s">
        <v>19</v>
      </c>
      <c r="I889" s="227"/>
      <c r="J889" s="224"/>
      <c r="K889" s="224"/>
      <c r="L889" s="228"/>
      <c r="M889" s="229"/>
      <c r="N889" s="230"/>
      <c r="O889" s="230"/>
      <c r="P889" s="230"/>
      <c r="Q889" s="230"/>
      <c r="R889" s="230"/>
      <c r="S889" s="230"/>
      <c r="T889" s="231"/>
      <c r="AT889" s="232" t="s">
        <v>336</v>
      </c>
      <c r="AU889" s="232" t="s">
        <v>87</v>
      </c>
      <c r="AV889" s="15" t="s">
        <v>84</v>
      </c>
      <c r="AW889" s="15" t="s">
        <v>37</v>
      </c>
      <c r="AX889" s="15" t="s">
        <v>76</v>
      </c>
      <c r="AY889" s="232" t="s">
        <v>324</v>
      </c>
    </row>
    <row r="890" spans="2:51" s="13" customFormat="1" ht="11.25">
      <c r="B890" s="201"/>
      <c r="C890" s="202"/>
      <c r="D890" s="195" t="s">
        <v>336</v>
      </c>
      <c r="E890" s="203" t="s">
        <v>19</v>
      </c>
      <c r="F890" s="204" t="s">
        <v>4418</v>
      </c>
      <c r="G890" s="202"/>
      <c r="H890" s="205">
        <v>14.19</v>
      </c>
      <c r="I890" s="206"/>
      <c r="J890" s="202"/>
      <c r="K890" s="202"/>
      <c r="L890" s="207"/>
      <c r="M890" s="208"/>
      <c r="N890" s="209"/>
      <c r="O890" s="209"/>
      <c r="P890" s="209"/>
      <c r="Q890" s="209"/>
      <c r="R890" s="209"/>
      <c r="S890" s="209"/>
      <c r="T890" s="210"/>
      <c r="AT890" s="211" t="s">
        <v>336</v>
      </c>
      <c r="AU890" s="211" t="s">
        <v>87</v>
      </c>
      <c r="AV890" s="13" t="s">
        <v>87</v>
      </c>
      <c r="AW890" s="13" t="s">
        <v>37</v>
      </c>
      <c r="AX890" s="13" t="s">
        <v>76</v>
      </c>
      <c r="AY890" s="211" t="s">
        <v>324</v>
      </c>
    </row>
    <row r="891" spans="2:51" s="13" customFormat="1" ht="11.25">
      <c r="B891" s="201"/>
      <c r="C891" s="202"/>
      <c r="D891" s="195" t="s">
        <v>336</v>
      </c>
      <c r="E891" s="203" t="s">
        <v>19</v>
      </c>
      <c r="F891" s="204" t="s">
        <v>4419</v>
      </c>
      <c r="G891" s="202"/>
      <c r="H891" s="205">
        <v>19.579999999999998</v>
      </c>
      <c r="I891" s="206"/>
      <c r="J891" s="202"/>
      <c r="K891" s="202"/>
      <c r="L891" s="207"/>
      <c r="M891" s="208"/>
      <c r="N891" s="209"/>
      <c r="O891" s="209"/>
      <c r="P891" s="209"/>
      <c r="Q891" s="209"/>
      <c r="R891" s="209"/>
      <c r="S891" s="209"/>
      <c r="T891" s="210"/>
      <c r="AT891" s="211" t="s">
        <v>336</v>
      </c>
      <c r="AU891" s="211" t="s">
        <v>87</v>
      </c>
      <c r="AV891" s="13" t="s">
        <v>87</v>
      </c>
      <c r="AW891" s="13" t="s">
        <v>37</v>
      </c>
      <c r="AX891" s="13" t="s">
        <v>76</v>
      </c>
      <c r="AY891" s="211" t="s">
        <v>324</v>
      </c>
    </row>
    <row r="892" spans="2:51" s="13" customFormat="1" ht="11.25">
      <c r="B892" s="201"/>
      <c r="C892" s="202"/>
      <c r="D892" s="195" t="s">
        <v>336</v>
      </c>
      <c r="E892" s="203" t="s">
        <v>19</v>
      </c>
      <c r="F892" s="204" t="s">
        <v>4420</v>
      </c>
      <c r="G892" s="202"/>
      <c r="H892" s="205">
        <v>8.14</v>
      </c>
      <c r="I892" s="206"/>
      <c r="J892" s="202"/>
      <c r="K892" s="202"/>
      <c r="L892" s="207"/>
      <c r="M892" s="208"/>
      <c r="N892" s="209"/>
      <c r="O892" s="209"/>
      <c r="P892" s="209"/>
      <c r="Q892" s="209"/>
      <c r="R892" s="209"/>
      <c r="S892" s="209"/>
      <c r="T892" s="210"/>
      <c r="AT892" s="211" t="s">
        <v>336</v>
      </c>
      <c r="AU892" s="211" t="s">
        <v>87</v>
      </c>
      <c r="AV892" s="13" t="s">
        <v>87</v>
      </c>
      <c r="AW892" s="13" t="s">
        <v>37</v>
      </c>
      <c r="AX892" s="13" t="s">
        <v>76</v>
      </c>
      <c r="AY892" s="211" t="s">
        <v>324</v>
      </c>
    </row>
    <row r="893" spans="2:51" s="13" customFormat="1" ht="11.25">
      <c r="B893" s="201"/>
      <c r="C893" s="202"/>
      <c r="D893" s="195" t="s">
        <v>336</v>
      </c>
      <c r="E893" s="203" t="s">
        <v>19</v>
      </c>
      <c r="F893" s="204" t="s">
        <v>4421</v>
      </c>
      <c r="G893" s="202"/>
      <c r="H893" s="205">
        <v>33.08</v>
      </c>
      <c r="I893" s="206"/>
      <c r="J893" s="202"/>
      <c r="K893" s="202"/>
      <c r="L893" s="207"/>
      <c r="M893" s="208"/>
      <c r="N893" s="209"/>
      <c r="O893" s="209"/>
      <c r="P893" s="209"/>
      <c r="Q893" s="209"/>
      <c r="R893" s="209"/>
      <c r="S893" s="209"/>
      <c r="T893" s="210"/>
      <c r="AT893" s="211" t="s">
        <v>336</v>
      </c>
      <c r="AU893" s="211" t="s">
        <v>87</v>
      </c>
      <c r="AV893" s="13" t="s">
        <v>87</v>
      </c>
      <c r="AW893" s="13" t="s">
        <v>37</v>
      </c>
      <c r="AX893" s="13" t="s">
        <v>76</v>
      </c>
      <c r="AY893" s="211" t="s">
        <v>324</v>
      </c>
    </row>
    <row r="894" spans="2:51" s="13" customFormat="1" ht="11.25">
      <c r="B894" s="201"/>
      <c r="C894" s="202"/>
      <c r="D894" s="195" t="s">
        <v>336</v>
      </c>
      <c r="E894" s="203" t="s">
        <v>19</v>
      </c>
      <c r="F894" s="204" t="s">
        <v>4422</v>
      </c>
      <c r="G894" s="202"/>
      <c r="H894" s="205">
        <v>0.97</v>
      </c>
      <c r="I894" s="206"/>
      <c r="J894" s="202"/>
      <c r="K894" s="202"/>
      <c r="L894" s="207"/>
      <c r="M894" s="208"/>
      <c r="N894" s="209"/>
      <c r="O894" s="209"/>
      <c r="P894" s="209"/>
      <c r="Q894" s="209"/>
      <c r="R894" s="209"/>
      <c r="S894" s="209"/>
      <c r="T894" s="210"/>
      <c r="AT894" s="211" t="s">
        <v>336</v>
      </c>
      <c r="AU894" s="211" t="s">
        <v>87</v>
      </c>
      <c r="AV894" s="13" t="s">
        <v>87</v>
      </c>
      <c r="AW894" s="13" t="s">
        <v>37</v>
      </c>
      <c r="AX894" s="13" t="s">
        <v>76</v>
      </c>
      <c r="AY894" s="211" t="s">
        <v>324</v>
      </c>
    </row>
    <row r="895" spans="2:51" s="13" customFormat="1" ht="11.25">
      <c r="B895" s="201"/>
      <c r="C895" s="202"/>
      <c r="D895" s="195" t="s">
        <v>336</v>
      </c>
      <c r="E895" s="203" t="s">
        <v>19</v>
      </c>
      <c r="F895" s="204" t="s">
        <v>4423</v>
      </c>
      <c r="G895" s="202"/>
      <c r="H895" s="205">
        <v>57.98</v>
      </c>
      <c r="I895" s="206"/>
      <c r="J895" s="202"/>
      <c r="K895" s="202"/>
      <c r="L895" s="207"/>
      <c r="M895" s="208"/>
      <c r="N895" s="209"/>
      <c r="O895" s="209"/>
      <c r="P895" s="209"/>
      <c r="Q895" s="209"/>
      <c r="R895" s="209"/>
      <c r="S895" s="209"/>
      <c r="T895" s="210"/>
      <c r="AT895" s="211" t="s">
        <v>336</v>
      </c>
      <c r="AU895" s="211" t="s">
        <v>87</v>
      </c>
      <c r="AV895" s="13" t="s">
        <v>87</v>
      </c>
      <c r="AW895" s="13" t="s">
        <v>37</v>
      </c>
      <c r="AX895" s="13" t="s">
        <v>76</v>
      </c>
      <c r="AY895" s="211" t="s">
        <v>324</v>
      </c>
    </row>
    <row r="896" spans="2:51" s="13" customFormat="1" ht="11.25">
      <c r="B896" s="201"/>
      <c r="C896" s="202"/>
      <c r="D896" s="195" t="s">
        <v>336</v>
      </c>
      <c r="E896" s="203" t="s">
        <v>19</v>
      </c>
      <c r="F896" s="204" t="s">
        <v>4424</v>
      </c>
      <c r="G896" s="202"/>
      <c r="H896" s="205">
        <v>1.69</v>
      </c>
      <c r="I896" s="206"/>
      <c r="J896" s="202"/>
      <c r="K896" s="202"/>
      <c r="L896" s="207"/>
      <c r="M896" s="208"/>
      <c r="N896" s="209"/>
      <c r="O896" s="209"/>
      <c r="P896" s="209"/>
      <c r="Q896" s="209"/>
      <c r="R896" s="209"/>
      <c r="S896" s="209"/>
      <c r="T896" s="210"/>
      <c r="AT896" s="211" t="s">
        <v>336</v>
      </c>
      <c r="AU896" s="211" t="s">
        <v>87</v>
      </c>
      <c r="AV896" s="13" t="s">
        <v>87</v>
      </c>
      <c r="AW896" s="13" t="s">
        <v>37</v>
      </c>
      <c r="AX896" s="13" t="s">
        <v>76</v>
      </c>
      <c r="AY896" s="211" t="s">
        <v>324</v>
      </c>
    </row>
    <row r="897" spans="2:51" s="16" customFormat="1" ht="11.25">
      <c r="B897" s="233"/>
      <c r="C897" s="234"/>
      <c r="D897" s="195" t="s">
        <v>336</v>
      </c>
      <c r="E897" s="235" t="s">
        <v>19</v>
      </c>
      <c r="F897" s="236" t="s">
        <v>550</v>
      </c>
      <c r="G897" s="234"/>
      <c r="H897" s="237">
        <v>135.63</v>
      </c>
      <c r="I897" s="238"/>
      <c r="J897" s="234"/>
      <c r="K897" s="234"/>
      <c r="L897" s="239"/>
      <c r="M897" s="240"/>
      <c r="N897" s="241"/>
      <c r="O897" s="241"/>
      <c r="P897" s="241"/>
      <c r="Q897" s="241"/>
      <c r="R897" s="241"/>
      <c r="S897" s="241"/>
      <c r="T897" s="242"/>
      <c r="AT897" s="243" t="s">
        <v>336</v>
      </c>
      <c r="AU897" s="243" t="s">
        <v>87</v>
      </c>
      <c r="AV897" s="16" t="s">
        <v>343</v>
      </c>
      <c r="AW897" s="16" t="s">
        <v>37</v>
      </c>
      <c r="AX897" s="16" t="s">
        <v>76</v>
      </c>
      <c r="AY897" s="243" t="s">
        <v>324</v>
      </c>
    </row>
    <row r="898" spans="2:51" s="15" customFormat="1" ht="11.25">
      <c r="B898" s="223"/>
      <c r="C898" s="224"/>
      <c r="D898" s="195" t="s">
        <v>336</v>
      </c>
      <c r="E898" s="225" t="s">
        <v>19</v>
      </c>
      <c r="F898" s="226" t="s">
        <v>4295</v>
      </c>
      <c r="G898" s="224"/>
      <c r="H898" s="225" t="s">
        <v>19</v>
      </c>
      <c r="I898" s="227"/>
      <c r="J898" s="224"/>
      <c r="K898" s="224"/>
      <c r="L898" s="228"/>
      <c r="M898" s="229"/>
      <c r="N898" s="230"/>
      <c r="O898" s="230"/>
      <c r="P898" s="230"/>
      <c r="Q898" s="230"/>
      <c r="R898" s="230"/>
      <c r="S898" s="230"/>
      <c r="T898" s="231"/>
      <c r="AT898" s="232" t="s">
        <v>336</v>
      </c>
      <c r="AU898" s="232" t="s">
        <v>87</v>
      </c>
      <c r="AV898" s="15" t="s">
        <v>84</v>
      </c>
      <c r="AW898" s="15" t="s">
        <v>37</v>
      </c>
      <c r="AX898" s="15" t="s">
        <v>76</v>
      </c>
      <c r="AY898" s="232" t="s">
        <v>324</v>
      </c>
    </row>
    <row r="899" spans="2:51" s="13" customFormat="1" ht="11.25">
      <c r="B899" s="201"/>
      <c r="C899" s="202"/>
      <c r="D899" s="195" t="s">
        <v>336</v>
      </c>
      <c r="E899" s="203" t="s">
        <v>19</v>
      </c>
      <c r="F899" s="204" t="s">
        <v>4425</v>
      </c>
      <c r="G899" s="202"/>
      <c r="H899" s="205">
        <v>15.97</v>
      </c>
      <c r="I899" s="206"/>
      <c r="J899" s="202"/>
      <c r="K899" s="202"/>
      <c r="L899" s="207"/>
      <c r="M899" s="208"/>
      <c r="N899" s="209"/>
      <c r="O899" s="209"/>
      <c r="P899" s="209"/>
      <c r="Q899" s="209"/>
      <c r="R899" s="209"/>
      <c r="S899" s="209"/>
      <c r="T899" s="210"/>
      <c r="AT899" s="211" t="s">
        <v>336</v>
      </c>
      <c r="AU899" s="211" t="s">
        <v>87</v>
      </c>
      <c r="AV899" s="13" t="s">
        <v>87</v>
      </c>
      <c r="AW899" s="13" t="s">
        <v>37</v>
      </c>
      <c r="AX899" s="13" t="s">
        <v>76</v>
      </c>
      <c r="AY899" s="211" t="s">
        <v>324</v>
      </c>
    </row>
    <row r="900" spans="2:51" s="13" customFormat="1" ht="11.25">
      <c r="B900" s="201"/>
      <c r="C900" s="202"/>
      <c r="D900" s="195" t="s">
        <v>336</v>
      </c>
      <c r="E900" s="203" t="s">
        <v>19</v>
      </c>
      <c r="F900" s="204" t="s">
        <v>4426</v>
      </c>
      <c r="G900" s="202"/>
      <c r="H900" s="205">
        <v>18</v>
      </c>
      <c r="I900" s="206"/>
      <c r="J900" s="202"/>
      <c r="K900" s="202"/>
      <c r="L900" s="207"/>
      <c r="M900" s="208"/>
      <c r="N900" s="209"/>
      <c r="O900" s="209"/>
      <c r="P900" s="209"/>
      <c r="Q900" s="209"/>
      <c r="R900" s="209"/>
      <c r="S900" s="209"/>
      <c r="T900" s="210"/>
      <c r="AT900" s="211" t="s">
        <v>336</v>
      </c>
      <c r="AU900" s="211" t="s">
        <v>87</v>
      </c>
      <c r="AV900" s="13" t="s">
        <v>87</v>
      </c>
      <c r="AW900" s="13" t="s">
        <v>37</v>
      </c>
      <c r="AX900" s="13" t="s">
        <v>76</v>
      </c>
      <c r="AY900" s="211" t="s">
        <v>324</v>
      </c>
    </row>
    <row r="901" spans="2:51" s="13" customFormat="1" ht="11.25">
      <c r="B901" s="201"/>
      <c r="C901" s="202"/>
      <c r="D901" s="195" t="s">
        <v>336</v>
      </c>
      <c r="E901" s="203" t="s">
        <v>19</v>
      </c>
      <c r="F901" s="204" t="s">
        <v>4427</v>
      </c>
      <c r="G901" s="202"/>
      <c r="H901" s="205">
        <v>7.37</v>
      </c>
      <c r="I901" s="206"/>
      <c r="J901" s="202"/>
      <c r="K901" s="202"/>
      <c r="L901" s="207"/>
      <c r="M901" s="208"/>
      <c r="N901" s="209"/>
      <c r="O901" s="209"/>
      <c r="P901" s="209"/>
      <c r="Q901" s="209"/>
      <c r="R901" s="209"/>
      <c r="S901" s="209"/>
      <c r="T901" s="210"/>
      <c r="AT901" s="211" t="s">
        <v>336</v>
      </c>
      <c r="AU901" s="211" t="s">
        <v>87</v>
      </c>
      <c r="AV901" s="13" t="s">
        <v>87</v>
      </c>
      <c r="AW901" s="13" t="s">
        <v>37</v>
      </c>
      <c r="AX901" s="13" t="s">
        <v>76</v>
      </c>
      <c r="AY901" s="211" t="s">
        <v>324</v>
      </c>
    </row>
    <row r="902" spans="2:51" s="13" customFormat="1" ht="11.25">
      <c r="B902" s="201"/>
      <c r="C902" s="202"/>
      <c r="D902" s="195" t="s">
        <v>336</v>
      </c>
      <c r="E902" s="203" t="s">
        <v>19</v>
      </c>
      <c r="F902" s="204" t="s">
        <v>4428</v>
      </c>
      <c r="G902" s="202"/>
      <c r="H902" s="205">
        <v>33.1</v>
      </c>
      <c r="I902" s="206"/>
      <c r="J902" s="202"/>
      <c r="K902" s="202"/>
      <c r="L902" s="207"/>
      <c r="M902" s="208"/>
      <c r="N902" s="209"/>
      <c r="O902" s="209"/>
      <c r="P902" s="209"/>
      <c r="Q902" s="209"/>
      <c r="R902" s="209"/>
      <c r="S902" s="209"/>
      <c r="T902" s="210"/>
      <c r="AT902" s="211" t="s">
        <v>336</v>
      </c>
      <c r="AU902" s="211" t="s">
        <v>87</v>
      </c>
      <c r="AV902" s="13" t="s">
        <v>87</v>
      </c>
      <c r="AW902" s="13" t="s">
        <v>37</v>
      </c>
      <c r="AX902" s="13" t="s">
        <v>76</v>
      </c>
      <c r="AY902" s="211" t="s">
        <v>324</v>
      </c>
    </row>
    <row r="903" spans="2:51" s="13" customFormat="1" ht="11.25">
      <c r="B903" s="201"/>
      <c r="C903" s="202"/>
      <c r="D903" s="195" t="s">
        <v>336</v>
      </c>
      <c r="E903" s="203" t="s">
        <v>19</v>
      </c>
      <c r="F903" s="204" t="s">
        <v>4429</v>
      </c>
      <c r="G903" s="202"/>
      <c r="H903" s="205">
        <v>0.97</v>
      </c>
      <c r="I903" s="206"/>
      <c r="J903" s="202"/>
      <c r="K903" s="202"/>
      <c r="L903" s="207"/>
      <c r="M903" s="208"/>
      <c r="N903" s="209"/>
      <c r="O903" s="209"/>
      <c r="P903" s="209"/>
      <c r="Q903" s="209"/>
      <c r="R903" s="209"/>
      <c r="S903" s="209"/>
      <c r="T903" s="210"/>
      <c r="AT903" s="211" t="s">
        <v>336</v>
      </c>
      <c r="AU903" s="211" t="s">
        <v>87</v>
      </c>
      <c r="AV903" s="13" t="s">
        <v>87</v>
      </c>
      <c r="AW903" s="13" t="s">
        <v>37</v>
      </c>
      <c r="AX903" s="13" t="s">
        <v>76</v>
      </c>
      <c r="AY903" s="211" t="s">
        <v>324</v>
      </c>
    </row>
    <row r="904" spans="2:51" s="13" customFormat="1" ht="11.25">
      <c r="B904" s="201"/>
      <c r="C904" s="202"/>
      <c r="D904" s="195" t="s">
        <v>336</v>
      </c>
      <c r="E904" s="203" t="s">
        <v>19</v>
      </c>
      <c r="F904" s="204" t="s">
        <v>4430</v>
      </c>
      <c r="G904" s="202"/>
      <c r="H904" s="205">
        <v>55.96</v>
      </c>
      <c r="I904" s="206"/>
      <c r="J904" s="202"/>
      <c r="K904" s="202"/>
      <c r="L904" s="207"/>
      <c r="M904" s="208"/>
      <c r="N904" s="209"/>
      <c r="O904" s="209"/>
      <c r="P904" s="209"/>
      <c r="Q904" s="209"/>
      <c r="R904" s="209"/>
      <c r="S904" s="209"/>
      <c r="T904" s="210"/>
      <c r="AT904" s="211" t="s">
        <v>336</v>
      </c>
      <c r="AU904" s="211" t="s">
        <v>87</v>
      </c>
      <c r="AV904" s="13" t="s">
        <v>87</v>
      </c>
      <c r="AW904" s="13" t="s">
        <v>37</v>
      </c>
      <c r="AX904" s="13" t="s">
        <v>76</v>
      </c>
      <c r="AY904" s="211" t="s">
        <v>324</v>
      </c>
    </row>
    <row r="905" spans="2:51" s="13" customFormat="1" ht="11.25">
      <c r="B905" s="201"/>
      <c r="C905" s="202"/>
      <c r="D905" s="195" t="s">
        <v>336</v>
      </c>
      <c r="E905" s="203" t="s">
        <v>19</v>
      </c>
      <c r="F905" s="204" t="s">
        <v>4431</v>
      </c>
      <c r="G905" s="202"/>
      <c r="H905" s="205">
        <v>1.64</v>
      </c>
      <c r="I905" s="206"/>
      <c r="J905" s="202"/>
      <c r="K905" s="202"/>
      <c r="L905" s="207"/>
      <c r="M905" s="208"/>
      <c r="N905" s="209"/>
      <c r="O905" s="209"/>
      <c r="P905" s="209"/>
      <c r="Q905" s="209"/>
      <c r="R905" s="209"/>
      <c r="S905" s="209"/>
      <c r="T905" s="210"/>
      <c r="AT905" s="211" t="s">
        <v>336</v>
      </c>
      <c r="AU905" s="211" t="s">
        <v>87</v>
      </c>
      <c r="AV905" s="13" t="s">
        <v>87</v>
      </c>
      <c r="AW905" s="13" t="s">
        <v>37</v>
      </c>
      <c r="AX905" s="13" t="s">
        <v>76</v>
      </c>
      <c r="AY905" s="211" t="s">
        <v>324</v>
      </c>
    </row>
    <row r="906" spans="2:51" s="16" customFormat="1" ht="11.25">
      <c r="B906" s="233"/>
      <c r="C906" s="234"/>
      <c r="D906" s="195" t="s">
        <v>336</v>
      </c>
      <c r="E906" s="235" t="s">
        <v>19</v>
      </c>
      <c r="F906" s="236" t="s">
        <v>550</v>
      </c>
      <c r="G906" s="234"/>
      <c r="H906" s="237">
        <v>133.01</v>
      </c>
      <c r="I906" s="238"/>
      <c r="J906" s="234"/>
      <c r="K906" s="234"/>
      <c r="L906" s="239"/>
      <c r="M906" s="240"/>
      <c r="N906" s="241"/>
      <c r="O906" s="241"/>
      <c r="P906" s="241"/>
      <c r="Q906" s="241"/>
      <c r="R906" s="241"/>
      <c r="S906" s="241"/>
      <c r="T906" s="242"/>
      <c r="AT906" s="243" t="s">
        <v>336</v>
      </c>
      <c r="AU906" s="243" t="s">
        <v>87</v>
      </c>
      <c r="AV906" s="16" t="s">
        <v>343</v>
      </c>
      <c r="AW906" s="16" t="s">
        <v>37</v>
      </c>
      <c r="AX906" s="16" t="s">
        <v>76</v>
      </c>
      <c r="AY906" s="243" t="s">
        <v>324</v>
      </c>
    </row>
    <row r="907" spans="2:51" s="15" customFormat="1" ht="11.25">
      <c r="B907" s="223"/>
      <c r="C907" s="224"/>
      <c r="D907" s="195" t="s">
        <v>336</v>
      </c>
      <c r="E907" s="225" t="s">
        <v>19</v>
      </c>
      <c r="F907" s="226" t="s">
        <v>4297</v>
      </c>
      <c r="G907" s="224"/>
      <c r="H907" s="225" t="s">
        <v>19</v>
      </c>
      <c r="I907" s="227"/>
      <c r="J907" s="224"/>
      <c r="K907" s="224"/>
      <c r="L907" s="228"/>
      <c r="M907" s="229"/>
      <c r="N907" s="230"/>
      <c r="O907" s="230"/>
      <c r="P907" s="230"/>
      <c r="Q907" s="230"/>
      <c r="R907" s="230"/>
      <c r="S907" s="230"/>
      <c r="T907" s="231"/>
      <c r="AT907" s="232" t="s">
        <v>336</v>
      </c>
      <c r="AU907" s="232" t="s">
        <v>87</v>
      </c>
      <c r="AV907" s="15" t="s">
        <v>84</v>
      </c>
      <c r="AW907" s="15" t="s">
        <v>37</v>
      </c>
      <c r="AX907" s="15" t="s">
        <v>76</v>
      </c>
      <c r="AY907" s="232" t="s">
        <v>324</v>
      </c>
    </row>
    <row r="908" spans="2:51" s="13" customFormat="1" ht="11.25">
      <c r="B908" s="201"/>
      <c r="C908" s="202"/>
      <c r="D908" s="195" t="s">
        <v>336</v>
      </c>
      <c r="E908" s="203" t="s">
        <v>19</v>
      </c>
      <c r="F908" s="204" t="s">
        <v>4425</v>
      </c>
      <c r="G908" s="202"/>
      <c r="H908" s="205">
        <v>15.97</v>
      </c>
      <c r="I908" s="206"/>
      <c r="J908" s="202"/>
      <c r="K908" s="202"/>
      <c r="L908" s="207"/>
      <c r="M908" s="208"/>
      <c r="N908" s="209"/>
      <c r="O908" s="209"/>
      <c r="P908" s="209"/>
      <c r="Q908" s="209"/>
      <c r="R908" s="209"/>
      <c r="S908" s="209"/>
      <c r="T908" s="210"/>
      <c r="AT908" s="211" t="s">
        <v>336</v>
      </c>
      <c r="AU908" s="211" t="s">
        <v>87</v>
      </c>
      <c r="AV908" s="13" t="s">
        <v>87</v>
      </c>
      <c r="AW908" s="13" t="s">
        <v>37</v>
      </c>
      <c r="AX908" s="13" t="s">
        <v>76</v>
      </c>
      <c r="AY908" s="211" t="s">
        <v>324</v>
      </c>
    </row>
    <row r="909" spans="2:51" s="13" customFormat="1" ht="11.25">
      <c r="B909" s="201"/>
      <c r="C909" s="202"/>
      <c r="D909" s="195" t="s">
        <v>336</v>
      </c>
      <c r="E909" s="203" t="s">
        <v>19</v>
      </c>
      <c r="F909" s="204" t="s">
        <v>4432</v>
      </c>
      <c r="G909" s="202"/>
      <c r="H909" s="205">
        <v>17.96</v>
      </c>
      <c r="I909" s="206"/>
      <c r="J909" s="202"/>
      <c r="K909" s="202"/>
      <c r="L909" s="207"/>
      <c r="M909" s="208"/>
      <c r="N909" s="209"/>
      <c r="O909" s="209"/>
      <c r="P909" s="209"/>
      <c r="Q909" s="209"/>
      <c r="R909" s="209"/>
      <c r="S909" s="209"/>
      <c r="T909" s="210"/>
      <c r="AT909" s="211" t="s">
        <v>336</v>
      </c>
      <c r="AU909" s="211" t="s">
        <v>87</v>
      </c>
      <c r="AV909" s="13" t="s">
        <v>87</v>
      </c>
      <c r="AW909" s="13" t="s">
        <v>37</v>
      </c>
      <c r="AX909" s="13" t="s">
        <v>76</v>
      </c>
      <c r="AY909" s="211" t="s">
        <v>324</v>
      </c>
    </row>
    <row r="910" spans="2:51" s="13" customFormat="1" ht="11.25">
      <c r="B910" s="201"/>
      <c r="C910" s="202"/>
      <c r="D910" s="195" t="s">
        <v>336</v>
      </c>
      <c r="E910" s="203" t="s">
        <v>19</v>
      </c>
      <c r="F910" s="204" t="s">
        <v>4433</v>
      </c>
      <c r="G910" s="202"/>
      <c r="H910" s="205">
        <v>7.37</v>
      </c>
      <c r="I910" s="206"/>
      <c r="J910" s="202"/>
      <c r="K910" s="202"/>
      <c r="L910" s="207"/>
      <c r="M910" s="208"/>
      <c r="N910" s="209"/>
      <c r="O910" s="209"/>
      <c r="P910" s="209"/>
      <c r="Q910" s="209"/>
      <c r="R910" s="209"/>
      <c r="S910" s="209"/>
      <c r="T910" s="210"/>
      <c r="AT910" s="211" t="s">
        <v>336</v>
      </c>
      <c r="AU910" s="211" t="s">
        <v>87</v>
      </c>
      <c r="AV910" s="13" t="s">
        <v>87</v>
      </c>
      <c r="AW910" s="13" t="s">
        <v>37</v>
      </c>
      <c r="AX910" s="13" t="s">
        <v>76</v>
      </c>
      <c r="AY910" s="211" t="s">
        <v>324</v>
      </c>
    </row>
    <row r="911" spans="2:51" s="13" customFormat="1" ht="11.25">
      <c r="B911" s="201"/>
      <c r="C911" s="202"/>
      <c r="D911" s="195" t="s">
        <v>336</v>
      </c>
      <c r="E911" s="203" t="s">
        <v>19</v>
      </c>
      <c r="F911" s="204" t="s">
        <v>4434</v>
      </c>
      <c r="G911" s="202"/>
      <c r="H911" s="205">
        <v>33.1</v>
      </c>
      <c r="I911" s="206"/>
      <c r="J911" s="202"/>
      <c r="K911" s="202"/>
      <c r="L911" s="207"/>
      <c r="M911" s="208"/>
      <c r="N911" s="209"/>
      <c r="O911" s="209"/>
      <c r="P911" s="209"/>
      <c r="Q911" s="209"/>
      <c r="R911" s="209"/>
      <c r="S911" s="209"/>
      <c r="T911" s="210"/>
      <c r="AT911" s="211" t="s">
        <v>336</v>
      </c>
      <c r="AU911" s="211" t="s">
        <v>87</v>
      </c>
      <c r="AV911" s="13" t="s">
        <v>87</v>
      </c>
      <c r="AW911" s="13" t="s">
        <v>37</v>
      </c>
      <c r="AX911" s="13" t="s">
        <v>76</v>
      </c>
      <c r="AY911" s="211" t="s">
        <v>324</v>
      </c>
    </row>
    <row r="912" spans="2:51" s="13" customFormat="1" ht="11.25">
      <c r="B912" s="201"/>
      <c r="C912" s="202"/>
      <c r="D912" s="195" t="s">
        <v>336</v>
      </c>
      <c r="E912" s="203" t="s">
        <v>19</v>
      </c>
      <c r="F912" s="204" t="s">
        <v>4435</v>
      </c>
      <c r="G912" s="202"/>
      <c r="H912" s="205">
        <v>0.97</v>
      </c>
      <c r="I912" s="206"/>
      <c r="J912" s="202"/>
      <c r="K912" s="202"/>
      <c r="L912" s="207"/>
      <c r="M912" s="208"/>
      <c r="N912" s="209"/>
      <c r="O912" s="209"/>
      <c r="P912" s="209"/>
      <c r="Q912" s="209"/>
      <c r="R912" s="209"/>
      <c r="S912" s="209"/>
      <c r="T912" s="210"/>
      <c r="AT912" s="211" t="s">
        <v>336</v>
      </c>
      <c r="AU912" s="211" t="s">
        <v>87</v>
      </c>
      <c r="AV912" s="13" t="s">
        <v>87</v>
      </c>
      <c r="AW912" s="13" t="s">
        <v>37</v>
      </c>
      <c r="AX912" s="13" t="s">
        <v>76</v>
      </c>
      <c r="AY912" s="211" t="s">
        <v>324</v>
      </c>
    </row>
    <row r="913" spans="2:51" s="13" customFormat="1" ht="11.25">
      <c r="B913" s="201"/>
      <c r="C913" s="202"/>
      <c r="D913" s="195" t="s">
        <v>336</v>
      </c>
      <c r="E913" s="203" t="s">
        <v>19</v>
      </c>
      <c r="F913" s="204" t="s">
        <v>4436</v>
      </c>
      <c r="G913" s="202"/>
      <c r="H913" s="205">
        <v>54.36</v>
      </c>
      <c r="I913" s="206"/>
      <c r="J913" s="202"/>
      <c r="K913" s="202"/>
      <c r="L913" s="207"/>
      <c r="M913" s="208"/>
      <c r="N913" s="209"/>
      <c r="O913" s="209"/>
      <c r="P913" s="209"/>
      <c r="Q913" s="209"/>
      <c r="R913" s="209"/>
      <c r="S913" s="209"/>
      <c r="T913" s="210"/>
      <c r="AT913" s="211" t="s">
        <v>336</v>
      </c>
      <c r="AU913" s="211" t="s">
        <v>87</v>
      </c>
      <c r="AV913" s="13" t="s">
        <v>87</v>
      </c>
      <c r="AW913" s="13" t="s">
        <v>37</v>
      </c>
      <c r="AX913" s="13" t="s">
        <v>76</v>
      </c>
      <c r="AY913" s="211" t="s">
        <v>324</v>
      </c>
    </row>
    <row r="914" spans="2:51" s="13" customFormat="1" ht="11.25">
      <c r="B914" s="201"/>
      <c r="C914" s="202"/>
      <c r="D914" s="195" t="s">
        <v>336</v>
      </c>
      <c r="E914" s="203" t="s">
        <v>19</v>
      </c>
      <c r="F914" s="204" t="s">
        <v>4437</v>
      </c>
      <c r="G914" s="202"/>
      <c r="H914" s="205">
        <v>1.59</v>
      </c>
      <c r="I914" s="206"/>
      <c r="J914" s="202"/>
      <c r="K914" s="202"/>
      <c r="L914" s="207"/>
      <c r="M914" s="208"/>
      <c r="N914" s="209"/>
      <c r="O914" s="209"/>
      <c r="P914" s="209"/>
      <c r="Q914" s="209"/>
      <c r="R914" s="209"/>
      <c r="S914" s="209"/>
      <c r="T914" s="210"/>
      <c r="AT914" s="211" t="s">
        <v>336</v>
      </c>
      <c r="AU914" s="211" t="s">
        <v>87</v>
      </c>
      <c r="AV914" s="13" t="s">
        <v>87</v>
      </c>
      <c r="AW914" s="13" t="s">
        <v>37</v>
      </c>
      <c r="AX914" s="13" t="s">
        <v>76</v>
      </c>
      <c r="AY914" s="211" t="s">
        <v>324</v>
      </c>
    </row>
    <row r="915" spans="2:51" s="16" customFormat="1" ht="11.25">
      <c r="B915" s="233"/>
      <c r="C915" s="234"/>
      <c r="D915" s="195" t="s">
        <v>336</v>
      </c>
      <c r="E915" s="235" t="s">
        <v>19</v>
      </c>
      <c r="F915" s="236" t="s">
        <v>550</v>
      </c>
      <c r="G915" s="234"/>
      <c r="H915" s="237">
        <v>131.32000000000002</v>
      </c>
      <c r="I915" s="238"/>
      <c r="J915" s="234"/>
      <c r="K915" s="234"/>
      <c r="L915" s="239"/>
      <c r="M915" s="240"/>
      <c r="N915" s="241"/>
      <c r="O915" s="241"/>
      <c r="P915" s="241"/>
      <c r="Q915" s="241"/>
      <c r="R915" s="241"/>
      <c r="S915" s="241"/>
      <c r="T915" s="242"/>
      <c r="AT915" s="243" t="s">
        <v>336</v>
      </c>
      <c r="AU915" s="243" t="s">
        <v>87</v>
      </c>
      <c r="AV915" s="16" t="s">
        <v>343</v>
      </c>
      <c r="AW915" s="16" t="s">
        <v>37</v>
      </c>
      <c r="AX915" s="16" t="s">
        <v>76</v>
      </c>
      <c r="AY915" s="243" t="s">
        <v>324</v>
      </c>
    </row>
    <row r="916" spans="2:51" s="15" customFormat="1" ht="11.25">
      <c r="B916" s="223"/>
      <c r="C916" s="224"/>
      <c r="D916" s="195" t="s">
        <v>336</v>
      </c>
      <c r="E916" s="225" t="s">
        <v>19</v>
      </c>
      <c r="F916" s="226" t="s">
        <v>4299</v>
      </c>
      <c r="G916" s="224"/>
      <c r="H916" s="225" t="s">
        <v>19</v>
      </c>
      <c r="I916" s="227"/>
      <c r="J916" s="224"/>
      <c r="K916" s="224"/>
      <c r="L916" s="228"/>
      <c r="M916" s="229"/>
      <c r="N916" s="230"/>
      <c r="O916" s="230"/>
      <c r="P916" s="230"/>
      <c r="Q916" s="230"/>
      <c r="R916" s="230"/>
      <c r="S916" s="230"/>
      <c r="T916" s="231"/>
      <c r="AT916" s="232" t="s">
        <v>336</v>
      </c>
      <c r="AU916" s="232" t="s">
        <v>87</v>
      </c>
      <c r="AV916" s="15" t="s">
        <v>84</v>
      </c>
      <c r="AW916" s="15" t="s">
        <v>37</v>
      </c>
      <c r="AX916" s="15" t="s">
        <v>76</v>
      </c>
      <c r="AY916" s="232" t="s">
        <v>324</v>
      </c>
    </row>
    <row r="917" spans="2:51" s="13" customFormat="1" ht="11.25">
      <c r="B917" s="201"/>
      <c r="C917" s="202"/>
      <c r="D917" s="195" t="s">
        <v>336</v>
      </c>
      <c r="E917" s="203" t="s">
        <v>19</v>
      </c>
      <c r="F917" s="204" t="s">
        <v>4425</v>
      </c>
      <c r="G917" s="202"/>
      <c r="H917" s="205">
        <v>15.97</v>
      </c>
      <c r="I917" s="206"/>
      <c r="J917" s="202"/>
      <c r="K917" s="202"/>
      <c r="L917" s="207"/>
      <c r="M917" s="208"/>
      <c r="N917" s="209"/>
      <c r="O917" s="209"/>
      <c r="P917" s="209"/>
      <c r="Q917" s="209"/>
      <c r="R917" s="209"/>
      <c r="S917" s="209"/>
      <c r="T917" s="210"/>
      <c r="AT917" s="211" t="s">
        <v>336</v>
      </c>
      <c r="AU917" s="211" t="s">
        <v>87</v>
      </c>
      <c r="AV917" s="13" t="s">
        <v>87</v>
      </c>
      <c r="AW917" s="13" t="s">
        <v>37</v>
      </c>
      <c r="AX917" s="13" t="s">
        <v>76</v>
      </c>
      <c r="AY917" s="211" t="s">
        <v>324</v>
      </c>
    </row>
    <row r="918" spans="2:51" s="13" customFormat="1" ht="11.25">
      <c r="B918" s="201"/>
      <c r="C918" s="202"/>
      <c r="D918" s="195" t="s">
        <v>336</v>
      </c>
      <c r="E918" s="203" t="s">
        <v>19</v>
      </c>
      <c r="F918" s="204" t="s">
        <v>4438</v>
      </c>
      <c r="G918" s="202"/>
      <c r="H918" s="205">
        <v>17.96</v>
      </c>
      <c r="I918" s="206"/>
      <c r="J918" s="202"/>
      <c r="K918" s="202"/>
      <c r="L918" s="207"/>
      <c r="M918" s="208"/>
      <c r="N918" s="209"/>
      <c r="O918" s="209"/>
      <c r="P918" s="209"/>
      <c r="Q918" s="209"/>
      <c r="R918" s="209"/>
      <c r="S918" s="209"/>
      <c r="T918" s="210"/>
      <c r="AT918" s="211" t="s">
        <v>336</v>
      </c>
      <c r="AU918" s="211" t="s">
        <v>87</v>
      </c>
      <c r="AV918" s="13" t="s">
        <v>87</v>
      </c>
      <c r="AW918" s="13" t="s">
        <v>37</v>
      </c>
      <c r="AX918" s="13" t="s">
        <v>76</v>
      </c>
      <c r="AY918" s="211" t="s">
        <v>324</v>
      </c>
    </row>
    <row r="919" spans="2:51" s="13" customFormat="1" ht="11.25">
      <c r="B919" s="201"/>
      <c r="C919" s="202"/>
      <c r="D919" s="195" t="s">
        <v>336</v>
      </c>
      <c r="E919" s="203" t="s">
        <v>19</v>
      </c>
      <c r="F919" s="204" t="s">
        <v>4439</v>
      </c>
      <c r="G919" s="202"/>
      <c r="H919" s="205">
        <v>7.37</v>
      </c>
      <c r="I919" s="206"/>
      <c r="J919" s="202"/>
      <c r="K919" s="202"/>
      <c r="L919" s="207"/>
      <c r="M919" s="208"/>
      <c r="N919" s="209"/>
      <c r="O919" s="209"/>
      <c r="P919" s="209"/>
      <c r="Q919" s="209"/>
      <c r="R919" s="209"/>
      <c r="S919" s="209"/>
      <c r="T919" s="210"/>
      <c r="AT919" s="211" t="s">
        <v>336</v>
      </c>
      <c r="AU919" s="211" t="s">
        <v>87</v>
      </c>
      <c r="AV919" s="13" t="s">
        <v>87</v>
      </c>
      <c r="AW919" s="13" t="s">
        <v>37</v>
      </c>
      <c r="AX919" s="13" t="s">
        <v>76</v>
      </c>
      <c r="AY919" s="211" t="s">
        <v>324</v>
      </c>
    </row>
    <row r="920" spans="2:51" s="13" customFormat="1" ht="11.25">
      <c r="B920" s="201"/>
      <c r="C920" s="202"/>
      <c r="D920" s="195" t="s">
        <v>336</v>
      </c>
      <c r="E920" s="203" t="s">
        <v>19</v>
      </c>
      <c r="F920" s="204" t="s">
        <v>4440</v>
      </c>
      <c r="G920" s="202"/>
      <c r="H920" s="205">
        <v>33.1</v>
      </c>
      <c r="I920" s="206"/>
      <c r="J920" s="202"/>
      <c r="K920" s="202"/>
      <c r="L920" s="207"/>
      <c r="M920" s="208"/>
      <c r="N920" s="209"/>
      <c r="O920" s="209"/>
      <c r="P920" s="209"/>
      <c r="Q920" s="209"/>
      <c r="R920" s="209"/>
      <c r="S920" s="209"/>
      <c r="T920" s="210"/>
      <c r="AT920" s="211" t="s">
        <v>336</v>
      </c>
      <c r="AU920" s="211" t="s">
        <v>87</v>
      </c>
      <c r="AV920" s="13" t="s">
        <v>87</v>
      </c>
      <c r="AW920" s="13" t="s">
        <v>37</v>
      </c>
      <c r="AX920" s="13" t="s">
        <v>76</v>
      </c>
      <c r="AY920" s="211" t="s">
        <v>324</v>
      </c>
    </row>
    <row r="921" spans="2:51" s="13" customFormat="1" ht="11.25">
      <c r="B921" s="201"/>
      <c r="C921" s="202"/>
      <c r="D921" s="195" t="s">
        <v>336</v>
      </c>
      <c r="E921" s="203" t="s">
        <v>19</v>
      </c>
      <c r="F921" s="204" t="s">
        <v>4441</v>
      </c>
      <c r="G921" s="202"/>
      <c r="H921" s="205">
        <v>0.97</v>
      </c>
      <c r="I921" s="206"/>
      <c r="J921" s="202"/>
      <c r="K921" s="202"/>
      <c r="L921" s="207"/>
      <c r="M921" s="208"/>
      <c r="N921" s="209"/>
      <c r="O921" s="209"/>
      <c r="P921" s="209"/>
      <c r="Q921" s="209"/>
      <c r="R921" s="209"/>
      <c r="S921" s="209"/>
      <c r="T921" s="210"/>
      <c r="AT921" s="211" t="s">
        <v>336</v>
      </c>
      <c r="AU921" s="211" t="s">
        <v>87</v>
      </c>
      <c r="AV921" s="13" t="s">
        <v>87</v>
      </c>
      <c r="AW921" s="13" t="s">
        <v>37</v>
      </c>
      <c r="AX921" s="13" t="s">
        <v>76</v>
      </c>
      <c r="AY921" s="211" t="s">
        <v>324</v>
      </c>
    </row>
    <row r="922" spans="2:51" s="13" customFormat="1" ht="11.25">
      <c r="B922" s="201"/>
      <c r="C922" s="202"/>
      <c r="D922" s="195" t="s">
        <v>336</v>
      </c>
      <c r="E922" s="203" t="s">
        <v>19</v>
      </c>
      <c r="F922" s="204" t="s">
        <v>4442</v>
      </c>
      <c r="G922" s="202"/>
      <c r="H922" s="205">
        <v>52.76</v>
      </c>
      <c r="I922" s="206"/>
      <c r="J922" s="202"/>
      <c r="K922" s="202"/>
      <c r="L922" s="207"/>
      <c r="M922" s="208"/>
      <c r="N922" s="209"/>
      <c r="O922" s="209"/>
      <c r="P922" s="209"/>
      <c r="Q922" s="209"/>
      <c r="R922" s="209"/>
      <c r="S922" s="209"/>
      <c r="T922" s="210"/>
      <c r="AT922" s="211" t="s">
        <v>336</v>
      </c>
      <c r="AU922" s="211" t="s">
        <v>87</v>
      </c>
      <c r="AV922" s="13" t="s">
        <v>87</v>
      </c>
      <c r="AW922" s="13" t="s">
        <v>37</v>
      </c>
      <c r="AX922" s="13" t="s">
        <v>76</v>
      </c>
      <c r="AY922" s="211" t="s">
        <v>324</v>
      </c>
    </row>
    <row r="923" spans="2:51" s="13" customFormat="1" ht="11.25">
      <c r="B923" s="201"/>
      <c r="C923" s="202"/>
      <c r="D923" s="195" t="s">
        <v>336</v>
      </c>
      <c r="E923" s="203" t="s">
        <v>19</v>
      </c>
      <c r="F923" s="204" t="s">
        <v>4443</v>
      </c>
      <c r="G923" s="202"/>
      <c r="H923" s="205">
        <v>1.54</v>
      </c>
      <c r="I923" s="206"/>
      <c r="J923" s="202"/>
      <c r="K923" s="202"/>
      <c r="L923" s="207"/>
      <c r="M923" s="208"/>
      <c r="N923" s="209"/>
      <c r="O923" s="209"/>
      <c r="P923" s="209"/>
      <c r="Q923" s="209"/>
      <c r="R923" s="209"/>
      <c r="S923" s="209"/>
      <c r="T923" s="210"/>
      <c r="AT923" s="211" t="s">
        <v>336</v>
      </c>
      <c r="AU923" s="211" t="s">
        <v>87</v>
      </c>
      <c r="AV923" s="13" t="s">
        <v>87</v>
      </c>
      <c r="AW923" s="13" t="s">
        <v>37</v>
      </c>
      <c r="AX923" s="13" t="s">
        <v>76</v>
      </c>
      <c r="AY923" s="211" t="s">
        <v>324</v>
      </c>
    </row>
    <row r="924" spans="2:51" s="16" customFormat="1" ht="11.25">
      <c r="B924" s="233"/>
      <c r="C924" s="234"/>
      <c r="D924" s="195" t="s">
        <v>336</v>
      </c>
      <c r="E924" s="235" t="s">
        <v>19</v>
      </c>
      <c r="F924" s="236" t="s">
        <v>550</v>
      </c>
      <c r="G924" s="234"/>
      <c r="H924" s="237">
        <v>129.66999999999999</v>
      </c>
      <c r="I924" s="238"/>
      <c r="J924" s="234"/>
      <c r="K924" s="234"/>
      <c r="L924" s="239"/>
      <c r="M924" s="240"/>
      <c r="N924" s="241"/>
      <c r="O924" s="241"/>
      <c r="P924" s="241"/>
      <c r="Q924" s="241"/>
      <c r="R924" s="241"/>
      <c r="S924" s="241"/>
      <c r="T924" s="242"/>
      <c r="AT924" s="243" t="s">
        <v>336</v>
      </c>
      <c r="AU924" s="243" t="s">
        <v>87</v>
      </c>
      <c r="AV924" s="16" t="s">
        <v>343</v>
      </c>
      <c r="AW924" s="16" t="s">
        <v>37</v>
      </c>
      <c r="AX924" s="16" t="s">
        <v>76</v>
      </c>
      <c r="AY924" s="243" t="s">
        <v>324</v>
      </c>
    </row>
    <row r="925" spans="2:51" s="15" customFormat="1" ht="11.25">
      <c r="B925" s="223"/>
      <c r="C925" s="224"/>
      <c r="D925" s="195" t="s">
        <v>336</v>
      </c>
      <c r="E925" s="225" t="s">
        <v>19</v>
      </c>
      <c r="F925" s="226" t="s">
        <v>4301</v>
      </c>
      <c r="G925" s="224"/>
      <c r="H925" s="225" t="s">
        <v>19</v>
      </c>
      <c r="I925" s="227"/>
      <c r="J925" s="224"/>
      <c r="K925" s="224"/>
      <c r="L925" s="228"/>
      <c r="M925" s="229"/>
      <c r="N925" s="230"/>
      <c r="O925" s="230"/>
      <c r="P925" s="230"/>
      <c r="Q925" s="230"/>
      <c r="R925" s="230"/>
      <c r="S925" s="230"/>
      <c r="T925" s="231"/>
      <c r="AT925" s="232" t="s">
        <v>336</v>
      </c>
      <c r="AU925" s="232" t="s">
        <v>87</v>
      </c>
      <c r="AV925" s="15" t="s">
        <v>84</v>
      </c>
      <c r="AW925" s="15" t="s">
        <v>37</v>
      </c>
      <c r="AX925" s="15" t="s">
        <v>76</v>
      </c>
      <c r="AY925" s="232" t="s">
        <v>324</v>
      </c>
    </row>
    <row r="926" spans="2:51" s="13" customFormat="1" ht="11.25">
      <c r="B926" s="201"/>
      <c r="C926" s="202"/>
      <c r="D926" s="195" t="s">
        <v>336</v>
      </c>
      <c r="E926" s="203" t="s">
        <v>19</v>
      </c>
      <c r="F926" s="204" t="s">
        <v>4418</v>
      </c>
      <c r="G926" s="202"/>
      <c r="H926" s="205">
        <v>14.19</v>
      </c>
      <c r="I926" s="206"/>
      <c r="J926" s="202"/>
      <c r="K926" s="202"/>
      <c r="L926" s="207"/>
      <c r="M926" s="208"/>
      <c r="N926" s="209"/>
      <c r="O926" s="209"/>
      <c r="P926" s="209"/>
      <c r="Q926" s="209"/>
      <c r="R926" s="209"/>
      <c r="S926" s="209"/>
      <c r="T926" s="210"/>
      <c r="AT926" s="211" t="s">
        <v>336</v>
      </c>
      <c r="AU926" s="211" t="s">
        <v>87</v>
      </c>
      <c r="AV926" s="13" t="s">
        <v>87</v>
      </c>
      <c r="AW926" s="13" t="s">
        <v>37</v>
      </c>
      <c r="AX926" s="13" t="s">
        <v>76</v>
      </c>
      <c r="AY926" s="211" t="s">
        <v>324</v>
      </c>
    </row>
    <row r="927" spans="2:51" s="13" customFormat="1" ht="11.25">
      <c r="B927" s="201"/>
      <c r="C927" s="202"/>
      <c r="D927" s="195" t="s">
        <v>336</v>
      </c>
      <c r="E927" s="203" t="s">
        <v>19</v>
      </c>
      <c r="F927" s="204" t="s">
        <v>4444</v>
      </c>
      <c r="G927" s="202"/>
      <c r="H927" s="205">
        <v>16.239999999999998</v>
      </c>
      <c r="I927" s="206"/>
      <c r="J927" s="202"/>
      <c r="K927" s="202"/>
      <c r="L927" s="207"/>
      <c r="M927" s="208"/>
      <c r="N927" s="209"/>
      <c r="O927" s="209"/>
      <c r="P927" s="209"/>
      <c r="Q927" s="209"/>
      <c r="R927" s="209"/>
      <c r="S927" s="209"/>
      <c r="T927" s="210"/>
      <c r="AT927" s="211" t="s">
        <v>336</v>
      </c>
      <c r="AU927" s="211" t="s">
        <v>87</v>
      </c>
      <c r="AV927" s="13" t="s">
        <v>87</v>
      </c>
      <c r="AW927" s="13" t="s">
        <v>37</v>
      </c>
      <c r="AX927" s="13" t="s">
        <v>76</v>
      </c>
      <c r="AY927" s="211" t="s">
        <v>324</v>
      </c>
    </row>
    <row r="928" spans="2:51" s="13" customFormat="1" ht="11.25">
      <c r="B928" s="201"/>
      <c r="C928" s="202"/>
      <c r="D928" s="195" t="s">
        <v>336</v>
      </c>
      <c r="E928" s="203" t="s">
        <v>19</v>
      </c>
      <c r="F928" s="204" t="s">
        <v>4445</v>
      </c>
      <c r="G928" s="202"/>
      <c r="H928" s="205">
        <v>7.37</v>
      </c>
      <c r="I928" s="206"/>
      <c r="J928" s="202"/>
      <c r="K928" s="202"/>
      <c r="L928" s="207"/>
      <c r="M928" s="208"/>
      <c r="N928" s="209"/>
      <c r="O928" s="209"/>
      <c r="P928" s="209"/>
      <c r="Q928" s="209"/>
      <c r="R928" s="209"/>
      <c r="S928" s="209"/>
      <c r="T928" s="210"/>
      <c r="AT928" s="211" t="s">
        <v>336</v>
      </c>
      <c r="AU928" s="211" t="s">
        <v>87</v>
      </c>
      <c r="AV928" s="13" t="s">
        <v>87</v>
      </c>
      <c r="AW928" s="13" t="s">
        <v>37</v>
      </c>
      <c r="AX928" s="13" t="s">
        <v>76</v>
      </c>
      <c r="AY928" s="211" t="s">
        <v>324</v>
      </c>
    </row>
    <row r="929" spans="2:51" s="13" customFormat="1" ht="11.25">
      <c r="B929" s="201"/>
      <c r="C929" s="202"/>
      <c r="D929" s="195" t="s">
        <v>336</v>
      </c>
      <c r="E929" s="203" t="s">
        <v>19</v>
      </c>
      <c r="F929" s="204" t="s">
        <v>4446</v>
      </c>
      <c r="G929" s="202"/>
      <c r="H929" s="205">
        <v>29.9</v>
      </c>
      <c r="I929" s="206"/>
      <c r="J929" s="202"/>
      <c r="K929" s="202"/>
      <c r="L929" s="207"/>
      <c r="M929" s="208"/>
      <c r="N929" s="209"/>
      <c r="O929" s="209"/>
      <c r="P929" s="209"/>
      <c r="Q929" s="209"/>
      <c r="R929" s="209"/>
      <c r="S929" s="209"/>
      <c r="T929" s="210"/>
      <c r="AT929" s="211" t="s">
        <v>336</v>
      </c>
      <c r="AU929" s="211" t="s">
        <v>87</v>
      </c>
      <c r="AV929" s="13" t="s">
        <v>87</v>
      </c>
      <c r="AW929" s="13" t="s">
        <v>37</v>
      </c>
      <c r="AX929" s="13" t="s">
        <v>76</v>
      </c>
      <c r="AY929" s="211" t="s">
        <v>324</v>
      </c>
    </row>
    <row r="930" spans="2:51" s="13" customFormat="1" ht="11.25">
      <c r="B930" s="201"/>
      <c r="C930" s="202"/>
      <c r="D930" s="195" t="s">
        <v>336</v>
      </c>
      <c r="E930" s="203" t="s">
        <v>19</v>
      </c>
      <c r="F930" s="204" t="s">
        <v>4447</v>
      </c>
      <c r="G930" s="202"/>
      <c r="H930" s="205">
        <v>0.97</v>
      </c>
      <c r="I930" s="206"/>
      <c r="J930" s="202"/>
      <c r="K930" s="202"/>
      <c r="L930" s="207"/>
      <c r="M930" s="208"/>
      <c r="N930" s="209"/>
      <c r="O930" s="209"/>
      <c r="P930" s="209"/>
      <c r="Q930" s="209"/>
      <c r="R930" s="209"/>
      <c r="S930" s="209"/>
      <c r="T930" s="210"/>
      <c r="AT930" s="211" t="s">
        <v>336</v>
      </c>
      <c r="AU930" s="211" t="s">
        <v>87</v>
      </c>
      <c r="AV930" s="13" t="s">
        <v>87</v>
      </c>
      <c r="AW930" s="13" t="s">
        <v>37</v>
      </c>
      <c r="AX930" s="13" t="s">
        <v>76</v>
      </c>
      <c r="AY930" s="211" t="s">
        <v>324</v>
      </c>
    </row>
    <row r="931" spans="2:51" s="13" customFormat="1" ht="11.25">
      <c r="B931" s="201"/>
      <c r="C931" s="202"/>
      <c r="D931" s="195" t="s">
        <v>336</v>
      </c>
      <c r="E931" s="203" t="s">
        <v>19</v>
      </c>
      <c r="F931" s="204" t="s">
        <v>4448</v>
      </c>
      <c r="G931" s="202"/>
      <c r="H931" s="205">
        <v>46.28</v>
      </c>
      <c r="I931" s="206"/>
      <c r="J931" s="202"/>
      <c r="K931" s="202"/>
      <c r="L931" s="207"/>
      <c r="M931" s="208"/>
      <c r="N931" s="209"/>
      <c r="O931" s="209"/>
      <c r="P931" s="209"/>
      <c r="Q931" s="209"/>
      <c r="R931" s="209"/>
      <c r="S931" s="209"/>
      <c r="T931" s="210"/>
      <c r="AT931" s="211" t="s">
        <v>336</v>
      </c>
      <c r="AU931" s="211" t="s">
        <v>87</v>
      </c>
      <c r="AV931" s="13" t="s">
        <v>87</v>
      </c>
      <c r="AW931" s="13" t="s">
        <v>37</v>
      </c>
      <c r="AX931" s="13" t="s">
        <v>76</v>
      </c>
      <c r="AY931" s="211" t="s">
        <v>324</v>
      </c>
    </row>
    <row r="932" spans="2:51" s="13" customFormat="1" ht="11.25">
      <c r="B932" s="201"/>
      <c r="C932" s="202"/>
      <c r="D932" s="195" t="s">
        <v>336</v>
      </c>
      <c r="E932" s="203" t="s">
        <v>19</v>
      </c>
      <c r="F932" s="204" t="s">
        <v>4449</v>
      </c>
      <c r="G932" s="202"/>
      <c r="H932" s="205">
        <v>1.5</v>
      </c>
      <c r="I932" s="206"/>
      <c r="J932" s="202"/>
      <c r="K932" s="202"/>
      <c r="L932" s="207"/>
      <c r="M932" s="208"/>
      <c r="N932" s="209"/>
      <c r="O932" s="209"/>
      <c r="P932" s="209"/>
      <c r="Q932" s="209"/>
      <c r="R932" s="209"/>
      <c r="S932" s="209"/>
      <c r="T932" s="210"/>
      <c r="AT932" s="211" t="s">
        <v>336</v>
      </c>
      <c r="AU932" s="211" t="s">
        <v>87</v>
      </c>
      <c r="AV932" s="13" t="s">
        <v>87</v>
      </c>
      <c r="AW932" s="13" t="s">
        <v>37</v>
      </c>
      <c r="AX932" s="13" t="s">
        <v>76</v>
      </c>
      <c r="AY932" s="211" t="s">
        <v>324</v>
      </c>
    </row>
    <row r="933" spans="2:51" s="16" customFormat="1" ht="11.25">
      <c r="B933" s="233"/>
      <c r="C933" s="234"/>
      <c r="D933" s="195" t="s">
        <v>336</v>
      </c>
      <c r="E933" s="235" t="s">
        <v>19</v>
      </c>
      <c r="F933" s="236" t="s">
        <v>550</v>
      </c>
      <c r="G933" s="234"/>
      <c r="H933" s="237">
        <v>116.44999999999999</v>
      </c>
      <c r="I933" s="238"/>
      <c r="J933" s="234"/>
      <c r="K933" s="234"/>
      <c r="L933" s="239"/>
      <c r="M933" s="240"/>
      <c r="N933" s="241"/>
      <c r="O933" s="241"/>
      <c r="P933" s="241"/>
      <c r="Q933" s="241"/>
      <c r="R933" s="241"/>
      <c r="S933" s="241"/>
      <c r="T933" s="242"/>
      <c r="AT933" s="243" t="s">
        <v>336</v>
      </c>
      <c r="AU933" s="243" t="s">
        <v>87</v>
      </c>
      <c r="AV933" s="16" t="s">
        <v>343</v>
      </c>
      <c r="AW933" s="16" t="s">
        <v>37</v>
      </c>
      <c r="AX933" s="16" t="s">
        <v>76</v>
      </c>
      <c r="AY933" s="243" t="s">
        <v>324</v>
      </c>
    </row>
    <row r="934" spans="2:51" s="15" customFormat="1" ht="11.25">
      <c r="B934" s="223"/>
      <c r="C934" s="224"/>
      <c r="D934" s="195" t="s">
        <v>336</v>
      </c>
      <c r="E934" s="225" t="s">
        <v>19</v>
      </c>
      <c r="F934" s="226" t="s">
        <v>4303</v>
      </c>
      <c r="G934" s="224"/>
      <c r="H934" s="225" t="s">
        <v>19</v>
      </c>
      <c r="I934" s="227"/>
      <c r="J934" s="224"/>
      <c r="K934" s="224"/>
      <c r="L934" s="228"/>
      <c r="M934" s="229"/>
      <c r="N934" s="230"/>
      <c r="O934" s="230"/>
      <c r="P934" s="230"/>
      <c r="Q934" s="230"/>
      <c r="R934" s="230"/>
      <c r="S934" s="230"/>
      <c r="T934" s="231"/>
      <c r="AT934" s="232" t="s">
        <v>336</v>
      </c>
      <c r="AU934" s="232" t="s">
        <v>87</v>
      </c>
      <c r="AV934" s="15" t="s">
        <v>84</v>
      </c>
      <c r="AW934" s="15" t="s">
        <v>37</v>
      </c>
      <c r="AX934" s="15" t="s">
        <v>76</v>
      </c>
      <c r="AY934" s="232" t="s">
        <v>324</v>
      </c>
    </row>
    <row r="935" spans="2:51" s="13" customFormat="1" ht="11.25">
      <c r="B935" s="201"/>
      <c r="C935" s="202"/>
      <c r="D935" s="195" t="s">
        <v>336</v>
      </c>
      <c r="E935" s="203" t="s">
        <v>19</v>
      </c>
      <c r="F935" s="204" t="s">
        <v>4450</v>
      </c>
      <c r="G935" s="202"/>
      <c r="H935" s="205">
        <v>23.535</v>
      </c>
      <c r="I935" s="206"/>
      <c r="J935" s="202"/>
      <c r="K935" s="202"/>
      <c r="L935" s="207"/>
      <c r="M935" s="208"/>
      <c r="N935" s="209"/>
      <c r="O935" s="209"/>
      <c r="P935" s="209"/>
      <c r="Q935" s="209"/>
      <c r="R935" s="209"/>
      <c r="S935" s="209"/>
      <c r="T935" s="210"/>
      <c r="AT935" s="211" t="s">
        <v>336</v>
      </c>
      <c r="AU935" s="211" t="s">
        <v>87</v>
      </c>
      <c r="AV935" s="13" t="s">
        <v>87</v>
      </c>
      <c r="AW935" s="13" t="s">
        <v>37</v>
      </c>
      <c r="AX935" s="13" t="s">
        <v>76</v>
      </c>
      <c r="AY935" s="211" t="s">
        <v>324</v>
      </c>
    </row>
    <row r="936" spans="2:51" s="13" customFormat="1" ht="11.25">
      <c r="B936" s="201"/>
      <c r="C936" s="202"/>
      <c r="D936" s="195" t="s">
        <v>336</v>
      </c>
      <c r="E936" s="203" t="s">
        <v>19</v>
      </c>
      <c r="F936" s="204" t="s">
        <v>4451</v>
      </c>
      <c r="G936" s="202"/>
      <c r="H936" s="205">
        <v>20.96</v>
      </c>
      <c r="I936" s="206"/>
      <c r="J936" s="202"/>
      <c r="K936" s="202"/>
      <c r="L936" s="207"/>
      <c r="M936" s="208"/>
      <c r="N936" s="209"/>
      <c r="O936" s="209"/>
      <c r="P936" s="209"/>
      <c r="Q936" s="209"/>
      <c r="R936" s="209"/>
      <c r="S936" s="209"/>
      <c r="T936" s="210"/>
      <c r="AT936" s="211" t="s">
        <v>336</v>
      </c>
      <c r="AU936" s="211" t="s">
        <v>87</v>
      </c>
      <c r="AV936" s="13" t="s">
        <v>87</v>
      </c>
      <c r="AW936" s="13" t="s">
        <v>37</v>
      </c>
      <c r="AX936" s="13" t="s">
        <v>76</v>
      </c>
      <c r="AY936" s="211" t="s">
        <v>324</v>
      </c>
    </row>
    <row r="937" spans="2:51" s="13" customFormat="1" ht="11.25">
      <c r="B937" s="201"/>
      <c r="C937" s="202"/>
      <c r="D937" s="195" t="s">
        <v>336</v>
      </c>
      <c r="E937" s="203" t="s">
        <v>19</v>
      </c>
      <c r="F937" s="204" t="s">
        <v>4452</v>
      </c>
      <c r="G937" s="202"/>
      <c r="H937" s="205">
        <v>7.37</v>
      </c>
      <c r="I937" s="206"/>
      <c r="J937" s="202"/>
      <c r="K937" s="202"/>
      <c r="L937" s="207"/>
      <c r="M937" s="208"/>
      <c r="N937" s="209"/>
      <c r="O937" s="209"/>
      <c r="P937" s="209"/>
      <c r="Q937" s="209"/>
      <c r="R937" s="209"/>
      <c r="S937" s="209"/>
      <c r="T937" s="210"/>
      <c r="AT937" s="211" t="s">
        <v>336</v>
      </c>
      <c r="AU937" s="211" t="s">
        <v>87</v>
      </c>
      <c r="AV937" s="13" t="s">
        <v>87</v>
      </c>
      <c r="AW937" s="13" t="s">
        <v>37</v>
      </c>
      <c r="AX937" s="13" t="s">
        <v>76</v>
      </c>
      <c r="AY937" s="211" t="s">
        <v>324</v>
      </c>
    </row>
    <row r="938" spans="2:51" s="13" customFormat="1" ht="11.25">
      <c r="B938" s="201"/>
      <c r="C938" s="202"/>
      <c r="D938" s="195" t="s">
        <v>336</v>
      </c>
      <c r="E938" s="203" t="s">
        <v>19</v>
      </c>
      <c r="F938" s="204" t="s">
        <v>4453</v>
      </c>
      <c r="G938" s="202"/>
      <c r="H938" s="205">
        <v>33.5</v>
      </c>
      <c r="I938" s="206"/>
      <c r="J938" s="202"/>
      <c r="K938" s="202"/>
      <c r="L938" s="207"/>
      <c r="M938" s="208"/>
      <c r="N938" s="209"/>
      <c r="O938" s="209"/>
      <c r="P938" s="209"/>
      <c r="Q938" s="209"/>
      <c r="R938" s="209"/>
      <c r="S938" s="209"/>
      <c r="T938" s="210"/>
      <c r="AT938" s="211" t="s">
        <v>336</v>
      </c>
      <c r="AU938" s="211" t="s">
        <v>87</v>
      </c>
      <c r="AV938" s="13" t="s">
        <v>87</v>
      </c>
      <c r="AW938" s="13" t="s">
        <v>37</v>
      </c>
      <c r="AX938" s="13" t="s">
        <v>76</v>
      </c>
      <c r="AY938" s="211" t="s">
        <v>324</v>
      </c>
    </row>
    <row r="939" spans="2:51" s="13" customFormat="1" ht="11.25">
      <c r="B939" s="201"/>
      <c r="C939" s="202"/>
      <c r="D939" s="195" t="s">
        <v>336</v>
      </c>
      <c r="E939" s="203" t="s">
        <v>19</v>
      </c>
      <c r="F939" s="204" t="s">
        <v>4454</v>
      </c>
      <c r="G939" s="202"/>
      <c r="H939" s="205">
        <v>0.97</v>
      </c>
      <c r="I939" s="206"/>
      <c r="J939" s="202"/>
      <c r="K939" s="202"/>
      <c r="L939" s="207"/>
      <c r="M939" s="208"/>
      <c r="N939" s="209"/>
      <c r="O939" s="209"/>
      <c r="P939" s="209"/>
      <c r="Q939" s="209"/>
      <c r="R939" s="209"/>
      <c r="S939" s="209"/>
      <c r="T939" s="210"/>
      <c r="AT939" s="211" t="s">
        <v>336</v>
      </c>
      <c r="AU939" s="211" t="s">
        <v>87</v>
      </c>
      <c r="AV939" s="13" t="s">
        <v>87</v>
      </c>
      <c r="AW939" s="13" t="s">
        <v>37</v>
      </c>
      <c r="AX939" s="13" t="s">
        <v>76</v>
      </c>
      <c r="AY939" s="211" t="s">
        <v>324</v>
      </c>
    </row>
    <row r="940" spans="2:51" s="13" customFormat="1" ht="11.25">
      <c r="B940" s="201"/>
      <c r="C940" s="202"/>
      <c r="D940" s="195" t="s">
        <v>336</v>
      </c>
      <c r="E940" s="203" t="s">
        <v>19</v>
      </c>
      <c r="F940" s="204" t="s">
        <v>4455</v>
      </c>
      <c r="G940" s="202"/>
      <c r="H940" s="205">
        <v>50.3</v>
      </c>
      <c r="I940" s="206"/>
      <c r="J940" s="202"/>
      <c r="K940" s="202"/>
      <c r="L940" s="207"/>
      <c r="M940" s="208"/>
      <c r="N940" s="209"/>
      <c r="O940" s="209"/>
      <c r="P940" s="209"/>
      <c r="Q940" s="209"/>
      <c r="R940" s="209"/>
      <c r="S940" s="209"/>
      <c r="T940" s="210"/>
      <c r="AT940" s="211" t="s">
        <v>336</v>
      </c>
      <c r="AU940" s="211" t="s">
        <v>87</v>
      </c>
      <c r="AV940" s="13" t="s">
        <v>87</v>
      </c>
      <c r="AW940" s="13" t="s">
        <v>37</v>
      </c>
      <c r="AX940" s="13" t="s">
        <v>76</v>
      </c>
      <c r="AY940" s="211" t="s">
        <v>324</v>
      </c>
    </row>
    <row r="941" spans="2:51" s="13" customFormat="1" ht="11.25">
      <c r="B941" s="201"/>
      <c r="C941" s="202"/>
      <c r="D941" s="195" t="s">
        <v>336</v>
      </c>
      <c r="E941" s="203" t="s">
        <v>19</v>
      </c>
      <c r="F941" s="204" t="s">
        <v>4456</v>
      </c>
      <c r="G941" s="202"/>
      <c r="H941" s="205">
        <v>1.45</v>
      </c>
      <c r="I941" s="206"/>
      <c r="J941" s="202"/>
      <c r="K941" s="202"/>
      <c r="L941" s="207"/>
      <c r="M941" s="208"/>
      <c r="N941" s="209"/>
      <c r="O941" s="209"/>
      <c r="P941" s="209"/>
      <c r="Q941" s="209"/>
      <c r="R941" s="209"/>
      <c r="S941" s="209"/>
      <c r="T941" s="210"/>
      <c r="AT941" s="211" t="s">
        <v>336</v>
      </c>
      <c r="AU941" s="211" t="s">
        <v>87</v>
      </c>
      <c r="AV941" s="13" t="s">
        <v>87</v>
      </c>
      <c r="AW941" s="13" t="s">
        <v>37</v>
      </c>
      <c r="AX941" s="13" t="s">
        <v>76</v>
      </c>
      <c r="AY941" s="211" t="s">
        <v>324</v>
      </c>
    </row>
    <row r="942" spans="2:51" s="16" customFormat="1" ht="11.25">
      <c r="B942" s="233"/>
      <c r="C942" s="234"/>
      <c r="D942" s="195" t="s">
        <v>336</v>
      </c>
      <c r="E942" s="235" t="s">
        <v>19</v>
      </c>
      <c r="F942" s="236" t="s">
        <v>550</v>
      </c>
      <c r="G942" s="234"/>
      <c r="H942" s="237">
        <v>138.08499999999998</v>
      </c>
      <c r="I942" s="238"/>
      <c r="J942" s="234"/>
      <c r="K942" s="234"/>
      <c r="L942" s="239"/>
      <c r="M942" s="240"/>
      <c r="N942" s="241"/>
      <c r="O942" s="241"/>
      <c r="P942" s="241"/>
      <c r="Q942" s="241"/>
      <c r="R942" s="241"/>
      <c r="S942" s="241"/>
      <c r="T942" s="242"/>
      <c r="AT942" s="243" t="s">
        <v>336</v>
      </c>
      <c r="AU942" s="243" t="s">
        <v>87</v>
      </c>
      <c r="AV942" s="16" t="s">
        <v>343</v>
      </c>
      <c r="AW942" s="16" t="s">
        <v>37</v>
      </c>
      <c r="AX942" s="16" t="s">
        <v>76</v>
      </c>
      <c r="AY942" s="243" t="s">
        <v>324</v>
      </c>
    </row>
    <row r="943" spans="2:51" s="15" customFormat="1" ht="11.25">
      <c r="B943" s="223"/>
      <c r="C943" s="224"/>
      <c r="D943" s="195" t="s">
        <v>336</v>
      </c>
      <c r="E943" s="225" t="s">
        <v>19</v>
      </c>
      <c r="F943" s="226" t="s">
        <v>4305</v>
      </c>
      <c r="G943" s="224"/>
      <c r="H943" s="225" t="s">
        <v>19</v>
      </c>
      <c r="I943" s="227"/>
      <c r="J943" s="224"/>
      <c r="K943" s="224"/>
      <c r="L943" s="228"/>
      <c r="M943" s="229"/>
      <c r="N943" s="230"/>
      <c r="O943" s="230"/>
      <c r="P943" s="230"/>
      <c r="Q943" s="230"/>
      <c r="R943" s="230"/>
      <c r="S943" s="230"/>
      <c r="T943" s="231"/>
      <c r="AT943" s="232" t="s">
        <v>336</v>
      </c>
      <c r="AU943" s="232" t="s">
        <v>87</v>
      </c>
      <c r="AV943" s="15" t="s">
        <v>84</v>
      </c>
      <c r="AW943" s="15" t="s">
        <v>37</v>
      </c>
      <c r="AX943" s="15" t="s">
        <v>76</v>
      </c>
      <c r="AY943" s="232" t="s">
        <v>324</v>
      </c>
    </row>
    <row r="944" spans="2:51" s="13" customFormat="1" ht="11.25">
      <c r="B944" s="201"/>
      <c r="C944" s="202"/>
      <c r="D944" s="195" t="s">
        <v>336</v>
      </c>
      <c r="E944" s="203" t="s">
        <v>19</v>
      </c>
      <c r="F944" s="204" t="s">
        <v>4425</v>
      </c>
      <c r="G944" s="202"/>
      <c r="H944" s="205">
        <v>15.97</v>
      </c>
      <c r="I944" s="206"/>
      <c r="J944" s="202"/>
      <c r="K944" s="202"/>
      <c r="L944" s="207"/>
      <c r="M944" s="208"/>
      <c r="N944" s="209"/>
      <c r="O944" s="209"/>
      <c r="P944" s="209"/>
      <c r="Q944" s="209"/>
      <c r="R944" s="209"/>
      <c r="S944" s="209"/>
      <c r="T944" s="210"/>
      <c r="AT944" s="211" t="s">
        <v>336</v>
      </c>
      <c r="AU944" s="211" t="s">
        <v>87</v>
      </c>
      <c r="AV944" s="13" t="s">
        <v>87</v>
      </c>
      <c r="AW944" s="13" t="s">
        <v>37</v>
      </c>
      <c r="AX944" s="13" t="s">
        <v>76</v>
      </c>
      <c r="AY944" s="211" t="s">
        <v>324</v>
      </c>
    </row>
    <row r="945" spans="2:51" s="13" customFormat="1" ht="11.25">
      <c r="B945" s="201"/>
      <c r="C945" s="202"/>
      <c r="D945" s="195" t="s">
        <v>336</v>
      </c>
      <c r="E945" s="203" t="s">
        <v>19</v>
      </c>
      <c r="F945" s="204" t="s">
        <v>4457</v>
      </c>
      <c r="G945" s="202"/>
      <c r="H945" s="205">
        <v>18.16</v>
      </c>
      <c r="I945" s="206"/>
      <c r="J945" s="202"/>
      <c r="K945" s="202"/>
      <c r="L945" s="207"/>
      <c r="M945" s="208"/>
      <c r="N945" s="209"/>
      <c r="O945" s="209"/>
      <c r="P945" s="209"/>
      <c r="Q945" s="209"/>
      <c r="R945" s="209"/>
      <c r="S945" s="209"/>
      <c r="T945" s="210"/>
      <c r="AT945" s="211" t="s">
        <v>336</v>
      </c>
      <c r="AU945" s="211" t="s">
        <v>87</v>
      </c>
      <c r="AV945" s="13" t="s">
        <v>87</v>
      </c>
      <c r="AW945" s="13" t="s">
        <v>37</v>
      </c>
      <c r="AX945" s="13" t="s">
        <v>76</v>
      </c>
      <c r="AY945" s="211" t="s">
        <v>324</v>
      </c>
    </row>
    <row r="946" spans="2:51" s="13" customFormat="1" ht="11.25">
      <c r="B946" s="201"/>
      <c r="C946" s="202"/>
      <c r="D946" s="195" t="s">
        <v>336</v>
      </c>
      <c r="E946" s="203" t="s">
        <v>19</v>
      </c>
      <c r="F946" s="204" t="s">
        <v>4458</v>
      </c>
      <c r="G946" s="202"/>
      <c r="H946" s="205">
        <v>7.37</v>
      </c>
      <c r="I946" s="206"/>
      <c r="J946" s="202"/>
      <c r="K946" s="202"/>
      <c r="L946" s="207"/>
      <c r="M946" s="208"/>
      <c r="N946" s="209"/>
      <c r="O946" s="209"/>
      <c r="P946" s="209"/>
      <c r="Q946" s="209"/>
      <c r="R946" s="209"/>
      <c r="S946" s="209"/>
      <c r="T946" s="210"/>
      <c r="AT946" s="211" t="s">
        <v>336</v>
      </c>
      <c r="AU946" s="211" t="s">
        <v>87</v>
      </c>
      <c r="AV946" s="13" t="s">
        <v>87</v>
      </c>
      <c r="AW946" s="13" t="s">
        <v>37</v>
      </c>
      <c r="AX946" s="13" t="s">
        <v>76</v>
      </c>
      <c r="AY946" s="211" t="s">
        <v>324</v>
      </c>
    </row>
    <row r="947" spans="2:51" s="13" customFormat="1" ht="11.25">
      <c r="B947" s="201"/>
      <c r="C947" s="202"/>
      <c r="D947" s="195" t="s">
        <v>336</v>
      </c>
      <c r="E947" s="203" t="s">
        <v>19</v>
      </c>
      <c r="F947" s="204" t="s">
        <v>4459</v>
      </c>
      <c r="G947" s="202"/>
      <c r="H947" s="205">
        <v>33.46</v>
      </c>
      <c r="I947" s="206"/>
      <c r="J947" s="202"/>
      <c r="K947" s="202"/>
      <c r="L947" s="207"/>
      <c r="M947" s="208"/>
      <c r="N947" s="209"/>
      <c r="O947" s="209"/>
      <c r="P947" s="209"/>
      <c r="Q947" s="209"/>
      <c r="R947" s="209"/>
      <c r="S947" s="209"/>
      <c r="T947" s="210"/>
      <c r="AT947" s="211" t="s">
        <v>336</v>
      </c>
      <c r="AU947" s="211" t="s">
        <v>87</v>
      </c>
      <c r="AV947" s="13" t="s">
        <v>87</v>
      </c>
      <c r="AW947" s="13" t="s">
        <v>37</v>
      </c>
      <c r="AX947" s="13" t="s">
        <v>76</v>
      </c>
      <c r="AY947" s="211" t="s">
        <v>324</v>
      </c>
    </row>
    <row r="948" spans="2:51" s="13" customFormat="1" ht="11.25">
      <c r="B948" s="201"/>
      <c r="C948" s="202"/>
      <c r="D948" s="195" t="s">
        <v>336</v>
      </c>
      <c r="E948" s="203" t="s">
        <v>19</v>
      </c>
      <c r="F948" s="204" t="s">
        <v>4460</v>
      </c>
      <c r="G948" s="202"/>
      <c r="H948" s="205">
        <v>0.97</v>
      </c>
      <c r="I948" s="206"/>
      <c r="J948" s="202"/>
      <c r="K948" s="202"/>
      <c r="L948" s="207"/>
      <c r="M948" s="208"/>
      <c r="N948" s="209"/>
      <c r="O948" s="209"/>
      <c r="P948" s="209"/>
      <c r="Q948" s="209"/>
      <c r="R948" s="209"/>
      <c r="S948" s="209"/>
      <c r="T948" s="210"/>
      <c r="AT948" s="211" t="s">
        <v>336</v>
      </c>
      <c r="AU948" s="211" t="s">
        <v>87</v>
      </c>
      <c r="AV948" s="13" t="s">
        <v>87</v>
      </c>
      <c r="AW948" s="13" t="s">
        <v>37</v>
      </c>
      <c r="AX948" s="13" t="s">
        <v>76</v>
      </c>
      <c r="AY948" s="211" t="s">
        <v>324</v>
      </c>
    </row>
    <row r="949" spans="2:51" s="13" customFormat="1" ht="11.25">
      <c r="B949" s="201"/>
      <c r="C949" s="202"/>
      <c r="D949" s="195" t="s">
        <v>336</v>
      </c>
      <c r="E949" s="203" t="s">
        <v>19</v>
      </c>
      <c r="F949" s="204" t="s">
        <v>4461</v>
      </c>
      <c r="G949" s="202"/>
      <c r="H949" s="205">
        <v>48.88</v>
      </c>
      <c r="I949" s="206"/>
      <c r="J949" s="202"/>
      <c r="K949" s="202"/>
      <c r="L949" s="207"/>
      <c r="M949" s="208"/>
      <c r="N949" s="209"/>
      <c r="O949" s="209"/>
      <c r="P949" s="209"/>
      <c r="Q949" s="209"/>
      <c r="R949" s="209"/>
      <c r="S949" s="209"/>
      <c r="T949" s="210"/>
      <c r="AT949" s="211" t="s">
        <v>336</v>
      </c>
      <c r="AU949" s="211" t="s">
        <v>87</v>
      </c>
      <c r="AV949" s="13" t="s">
        <v>87</v>
      </c>
      <c r="AW949" s="13" t="s">
        <v>37</v>
      </c>
      <c r="AX949" s="13" t="s">
        <v>76</v>
      </c>
      <c r="AY949" s="211" t="s">
        <v>324</v>
      </c>
    </row>
    <row r="950" spans="2:51" s="13" customFormat="1" ht="11.25">
      <c r="B950" s="201"/>
      <c r="C950" s="202"/>
      <c r="D950" s="195" t="s">
        <v>336</v>
      </c>
      <c r="E950" s="203" t="s">
        <v>19</v>
      </c>
      <c r="F950" s="204" t="s">
        <v>4462</v>
      </c>
      <c r="G950" s="202"/>
      <c r="H950" s="205">
        <v>1.42</v>
      </c>
      <c r="I950" s="206"/>
      <c r="J950" s="202"/>
      <c r="K950" s="202"/>
      <c r="L950" s="207"/>
      <c r="M950" s="208"/>
      <c r="N950" s="209"/>
      <c r="O950" s="209"/>
      <c r="P950" s="209"/>
      <c r="Q950" s="209"/>
      <c r="R950" s="209"/>
      <c r="S950" s="209"/>
      <c r="T950" s="210"/>
      <c r="AT950" s="211" t="s">
        <v>336</v>
      </c>
      <c r="AU950" s="211" t="s">
        <v>87</v>
      </c>
      <c r="AV950" s="13" t="s">
        <v>87</v>
      </c>
      <c r="AW950" s="13" t="s">
        <v>37</v>
      </c>
      <c r="AX950" s="13" t="s">
        <v>76</v>
      </c>
      <c r="AY950" s="211" t="s">
        <v>324</v>
      </c>
    </row>
    <row r="951" spans="2:51" s="16" customFormat="1" ht="11.25">
      <c r="B951" s="233"/>
      <c r="C951" s="234"/>
      <c r="D951" s="195" t="s">
        <v>336</v>
      </c>
      <c r="E951" s="235" t="s">
        <v>19</v>
      </c>
      <c r="F951" s="236" t="s">
        <v>550</v>
      </c>
      <c r="G951" s="234"/>
      <c r="H951" s="237">
        <v>126.23</v>
      </c>
      <c r="I951" s="238"/>
      <c r="J951" s="234"/>
      <c r="K951" s="234"/>
      <c r="L951" s="239"/>
      <c r="M951" s="240"/>
      <c r="N951" s="241"/>
      <c r="O951" s="241"/>
      <c r="P951" s="241"/>
      <c r="Q951" s="241"/>
      <c r="R951" s="241"/>
      <c r="S951" s="241"/>
      <c r="T951" s="242"/>
      <c r="AT951" s="243" t="s">
        <v>336</v>
      </c>
      <c r="AU951" s="243" t="s">
        <v>87</v>
      </c>
      <c r="AV951" s="16" t="s">
        <v>343</v>
      </c>
      <c r="AW951" s="16" t="s">
        <v>37</v>
      </c>
      <c r="AX951" s="16" t="s">
        <v>76</v>
      </c>
      <c r="AY951" s="243" t="s">
        <v>324</v>
      </c>
    </row>
    <row r="952" spans="2:51" s="15" customFormat="1" ht="11.25">
      <c r="B952" s="223"/>
      <c r="C952" s="224"/>
      <c r="D952" s="195" t="s">
        <v>336</v>
      </c>
      <c r="E952" s="225" t="s">
        <v>19</v>
      </c>
      <c r="F952" s="226" t="s">
        <v>4307</v>
      </c>
      <c r="G952" s="224"/>
      <c r="H952" s="225" t="s">
        <v>19</v>
      </c>
      <c r="I952" s="227"/>
      <c r="J952" s="224"/>
      <c r="K952" s="224"/>
      <c r="L952" s="228"/>
      <c r="M952" s="229"/>
      <c r="N952" s="230"/>
      <c r="O952" s="230"/>
      <c r="P952" s="230"/>
      <c r="Q952" s="230"/>
      <c r="R952" s="230"/>
      <c r="S952" s="230"/>
      <c r="T952" s="231"/>
      <c r="AT952" s="232" t="s">
        <v>336</v>
      </c>
      <c r="AU952" s="232" t="s">
        <v>87</v>
      </c>
      <c r="AV952" s="15" t="s">
        <v>84</v>
      </c>
      <c r="AW952" s="15" t="s">
        <v>37</v>
      </c>
      <c r="AX952" s="15" t="s">
        <v>76</v>
      </c>
      <c r="AY952" s="232" t="s">
        <v>324</v>
      </c>
    </row>
    <row r="953" spans="2:51" s="13" customFormat="1" ht="11.25">
      <c r="B953" s="201"/>
      <c r="C953" s="202"/>
      <c r="D953" s="195" t="s">
        <v>336</v>
      </c>
      <c r="E953" s="203" t="s">
        <v>19</v>
      </c>
      <c r="F953" s="204" t="s">
        <v>4463</v>
      </c>
      <c r="G953" s="202"/>
      <c r="H953" s="205">
        <v>17.75</v>
      </c>
      <c r="I953" s="206"/>
      <c r="J953" s="202"/>
      <c r="K953" s="202"/>
      <c r="L953" s="207"/>
      <c r="M953" s="208"/>
      <c r="N953" s="209"/>
      <c r="O953" s="209"/>
      <c r="P953" s="209"/>
      <c r="Q953" s="209"/>
      <c r="R953" s="209"/>
      <c r="S953" s="209"/>
      <c r="T953" s="210"/>
      <c r="AT953" s="211" t="s">
        <v>336</v>
      </c>
      <c r="AU953" s="211" t="s">
        <v>87</v>
      </c>
      <c r="AV953" s="13" t="s">
        <v>87</v>
      </c>
      <c r="AW953" s="13" t="s">
        <v>37</v>
      </c>
      <c r="AX953" s="13" t="s">
        <v>76</v>
      </c>
      <c r="AY953" s="211" t="s">
        <v>324</v>
      </c>
    </row>
    <row r="954" spans="2:51" s="13" customFormat="1" ht="11.25">
      <c r="B954" s="201"/>
      <c r="C954" s="202"/>
      <c r="D954" s="195" t="s">
        <v>336</v>
      </c>
      <c r="E954" s="203" t="s">
        <v>19</v>
      </c>
      <c r="F954" s="204" t="s">
        <v>4464</v>
      </c>
      <c r="G954" s="202"/>
      <c r="H954" s="205">
        <v>18.16</v>
      </c>
      <c r="I954" s="206"/>
      <c r="J954" s="202"/>
      <c r="K954" s="202"/>
      <c r="L954" s="207"/>
      <c r="M954" s="208"/>
      <c r="N954" s="209"/>
      <c r="O954" s="209"/>
      <c r="P954" s="209"/>
      <c r="Q954" s="209"/>
      <c r="R954" s="209"/>
      <c r="S954" s="209"/>
      <c r="T954" s="210"/>
      <c r="AT954" s="211" t="s">
        <v>336</v>
      </c>
      <c r="AU954" s="211" t="s">
        <v>87</v>
      </c>
      <c r="AV954" s="13" t="s">
        <v>87</v>
      </c>
      <c r="AW954" s="13" t="s">
        <v>37</v>
      </c>
      <c r="AX954" s="13" t="s">
        <v>76</v>
      </c>
      <c r="AY954" s="211" t="s">
        <v>324</v>
      </c>
    </row>
    <row r="955" spans="2:51" s="13" customFormat="1" ht="11.25">
      <c r="B955" s="201"/>
      <c r="C955" s="202"/>
      <c r="D955" s="195" t="s">
        <v>336</v>
      </c>
      <c r="E955" s="203" t="s">
        <v>19</v>
      </c>
      <c r="F955" s="204" t="s">
        <v>4465</v>
      </c>
      <c r="G955" s="202"/>
      <c r="H955" s="205">
        <v>7.37</v>
      </c>
      <c r="I955" s="206"/>
      <c r="J955" s="202"/>
      <c r="K955" s="202"/>
      <c r="L955" s="207"/>
      <c r="M955" s="208"/>
      <c r="N955" s="209"/>
      <c r="O955" s="209"/>
      <c r="P955" s="209"/>
      <c r="Q955" s="209"/>
      <c r="R955" s="209"/>
      <c r="S955" s="209"/>
      <c r="T955" s="210"/>
      <c r="AT955" s="211" t="s">
        <v>336</v>
      </c>
      <c r="AU955" s="211" t="s">
        <v>87</v>
      </c>
      <c r="AV955" s="13" t="s">
        <v>87</v>
      </c>
      <c r="AW955" s="13" t="s">
        <v>37</v>
      </c>
      <c r="AX955" s="13" t="s">
        <v>76</v>
      </c>
      <c r="AY955" s="211" t="s">
        <v>324</v>
      </c>
    </row>
    <row r="956" spans="2:51" s="13" customFormat="1" ht="11.25">
      <c r="B956" s="201"/>
      <c r="C956" s="202"/>
      <c r="D956" s="195" t="s">
        <v>336</v>
      </c>
      <c r="E956" s="203" t="s">
        <v>19</v>
      </c>
      <c r="F956" s="204" t="s">
        <v>4466</v>
      </c>
      <c r="G956" s="202"/>
      <c r="H956" s="205">
        <v>33.42</v>
      </c>
      <c r="I956" s="206"/>
      <c r="J956" s="202"/>
      <c r="K956" s="202"/>
      <c r="L956" s="207"/>
      <c r="M956" s="208"/>
      <c r="N956" s="209"/>
      <c r="O956" s="209"/>
      <c r="P956" s="209"/>
      <c r="Q956" s="209"/>
      <c r="R956" s="209"/>
      <c r="S956" s="209"/>
      <c r="T956" s="210"/>
      <c r="AT956" s="211" t="s">
        <v>336</v>
      </c>
      <c r="AU956" s="211" t="s">
        <v>87</v>
      </c>
      <c r="AV956" s="13" t="s">
        <v>87</v>
      </c>
      <c r="AW956" s="13" t="s">
        <v>37</v>
      </c>
      <c r="AX956" s="13" t="s">
        <v>76</v>
      </c>
      <c r="AY956" s="211" t="s">
        <v>324</v>
      </c>
    </row>
    <row r="957" spans="2:51" s="13" customFormat="1" ht="11.25">
      <c r="B957" s="201"/>
      <c r="C957" s="202"/>
      <c r="D957" s="195" t="s">
        <v>336</v>
      </c>
      <c r="E957" s="203" t="s">
        <v>19</v>
      </c>
      <c r="F957" s="204" t="s">
        <v>4467</v>
      </c>
      <c r="G957" s="202"/>
      <c r="H957" s="205">
        <v>0.97</v>
      </c>
      <c r="I957" s="206"/>
      <c r="J957" s="202"/>
      <c r="K957" s="202"/>
      <c r="L957" s="207"/>
      <c r="M957" s="208"/>
      <c r="N957" s="209"/>
      <c r="O957" s="209"/>
      <c r="P957" s="209"/>
      <c r="Q957" s="209"/>
      <c r="R957" s="209"/>
      <c r="S957" s="209"/>
      <c r="T957" s="210"/>
      <c r="AT957" s="211" t="s">
        <v>336</v>
      </c>
      <c r="AU957" s="211" t="s">
        <v>87</v>
      </c>
      <c r="AV957" s="13" t="s">
        <v>87</v>
      </c>
      <c r="AW957" s="13" t="s">
        <v>37</v>
      </c>
      <c r="AX957" s="13" t="s">
        <v>76</v>
      </c>
      <c r="AY957" s="211" t="s">
        <v>324</v>
      </c>
    </row>
    <row r="958" spans="2:51" s="13" customFormat="1" ht="11.25">
      <c r="B958" s="201"/>
      <c r="C958" s="202"/>
      <c r="D958" s="195" t="s">
        <v>336</v>
      </c>
      <c r="E958" s="203" t="s">
        <v>19</v>
      </c>
      <c r="F958" s="204" t="s">
        <v>4468</v>
      </c>
      <c r="G958" s="202"/>
      <c r="H958" s="205">
        <v>48.26</v>
      </c>
      <c r="I958" s="206"/>
      <c r="J958" s="202"/>
      <c r="K958" s="202"/>
      <c r="L958" s="207"/>
      <c r="M958" s="208"/>
      <c r="N958" s="209"/>
      <c r="O958" s="209"/>
      <c r="P958" s="209"/>
      <c r="Q958" s="209"/>
      <c r="R958" s="209"/>
      <c r="S958" s="209"/>
      <c r="T958" s="210"/>
      <c r="AT958" s="211" t="s">
        <v>336</v>
      </c>
      <c r="AU958" s="211" t="s">
        <v>87</v>
      </c>
      <c r="AV958" s="13" t="s">
        <v>87</v>
      </c>
      <c r="AW958" s="13" t="s">
        <v>37</v>
      </c>
      <c r="AX958" s="13" t="s">
        <v>76</v>
      </c>
      <c r="AY958" s="211" t="s">
        <v>324</v>
      </c>
    </row>
    <row r="959" spans="2:51" s="13" customFormat="1" ht="11.25">
      <c r="B959" s="201"/>
      <c r="C959" s="202"/>
      <c r="D959" s="195" t="s">
        <v>336</v>
      </c>
      <c r="E959" s="203" t="s">
        <v>19</v>
      </c>
      <c r="F959" s="204" t="s">
        <v>4469</v>
      </c>
      <c r="G959" s="202"/>
      <c r="H959" s="205">
        <v>1.42</v>
      </c>
      <c r="I959" s="206"/>
      <c r="J959" s="202"/>
      <c r="K959" s="202"/>
      <c r="L959" s="207"/>
      <c r="M959" s="208"/>
      <c r="N959" s="209"/>
      <c r="O959" s="209"/>
      <c r="P959" s="209"/>
      <c r="Q959" s="209"/>
      <c r="R959" s="209"/>
      <c r="S959" s="209"/>
      <c r="T959" s="210"/>
      <c r="AT959" s="211" t="s">
        <v>336</v>
      </c>
      <c r="AU959" s="211" t="s">
        <v>87</v>
      </c>
      <c r="AV959" s="13" t="s">
        <v>87</v>
      </c>
      <c r="AW959" s="13" t="s">
        <v>37</v>
      </c>
      <c r="AX959" s="13" t="s">
        <v>76</v>
      </c>
      <c r="AY959" s="211" t="s">
        <v>324</v>
      </c>
    </row>
    <row r="960" spans="2:51" s="16" customFormat="1" ht="11.25">
      <c r="B960" s="233"/>
      <c r="C960" s="234"/>
      <c r="D960" s="195" t="s">
        <v>336</v>
      </c>
      <c r="E960" s="235" t="s">
        <v>19</v>
      </c>
      <c r="F960" s="236" t="s">
        <v>550</v>
      </c>
      <c r="G960" s="234"/>
      <c r="H960" s="237">
        <v>127.34999999999998</v>
      </c>
      <c r="I960" s="238"/>
      <c r="J960" s="234"/>
      <c r="K960" s="234"/>
      <c r="L960" s="239"/>
      <c r="M960" s="240"/>
      <c r="N960" s="241"/>
      <c r="O960" s="241"/>
      <c r="P960" s="241"/>
      <c r="Q960" s="241"/>
      <c r="R960" s="241"/>
      <c r="S960" s="241"/>
      <c r="T960" s="242"/>
      <c r="AT960" s="243" t="s">
        <v>336</v>
      </c>
      <c r="AU960" s="243" t="s">
        <v>87</v>
      </c>
      <c r="AV960" s="16" t="s">
        <v>343</v>
      </c>
      <c r="AW960" s="16" t="s">
        <v>37</v>
      </c>
      <c r="AX960" s="16" t="s">
        <v>76</v>
      </c>
      <c r="AY960" s="243" t="s">
        <v>324</v>
      </c>
    </row>
    <row r="961" spans="2:51" s="15" customFormat="1" ht="11.25">
      <c r="B961" s="223"/>
      <c r="C961" s="224"/>
      <c r="D961" s="195" t="s">
        <v>336</v>
      </c>
      <c r="E961" s="225" t="s">
        <v>19</v>
      </c>
      <c r="F961" s="226" t="s">
        <v>4308</v>
      </c>
      <c r="G961" s="224"/>
      <c r="H961" s="225" t="s">
        <v>19</v>
      </c>
      <c r="I961" s="227"/>
      <c r="J961" s="224"/>
      <c r="K961" s="224"/>
      <c r="L961" s="228"/>
      <c r="M961" s="229"/>
      <c r="N961" s="230"/>
      <c r="O961" s="230"/>
      <c r="P961" s="230"/>
      <c r="Q961" s="230"/>
      <c r="R961" s="230"/>
      <c r="S961" s="230"/>
      <c r="T961" s="231"/>
      <c r="AT961" s="232" t="s">
        <v>336</v>
      </c>
      <c r="AU961" s="232" t="s">
        <v>87</v>
      </c>
      <c r="AV961" s="15" t="s">
        <v>84</v>
      </c>
      <c r="AW961" s="15" t="s">
        <v>37</v>
      </c>
      <c r="AX961" s="15" t="s">
        <v>76</v>
      </c>
      <c r="AY961" s="232" t="s">
        <v>324</v>
      </c>
    </row>
    <row r="962" spans="2:51" s="13" customFormat="1" ht="11.25">
      <c r="B962" s="201"/>
      <c r="C962" s="202"/>
      <c r="D962" s="195" t="s">
        <v>336</v>
      </c>
      <c r="E962" s="203" t="s">
        <v>19</v>
      </c>
      <c r="F962" s="204" t="s">
        <v>4425</v>
      </c>
      <c r="G962" s="202"/>
      <c r="H962" s="205">
        <v>15.97</v>
      </c>
      <c r="I962" s="206"/>
      <c r="J962" s="202"/>
      <c r="K962" s="202"/>
      <c r="L962" s="207"/>
      <c r="M962" s="208"/>
      <c r="N962" s="209"/>
      <c r="O962" s="209"/>
      <c r="P962" s="209"/>
      <c r="Q962" s="209"/>
      <c r="R962" s="209"/>
      <c r="S962" s="209"/>
      <c r="T962" s="210"/>
      <c r="AT962" s="211" t="s">
        <v>336</v>
      </c>
      <c r="AU962" s="211" t="s">
        <v>87</v>
      </c>
      <c r="AV962" s="13" t="s">
        <v>87</v>
      </c>
      <c r="AW962" s="13" t="s">
        <v>37</v>
      </c>
      <c r="AX962" s="13" t="s">
        <v>76</v>
      </c>
      <c r="AY962" s="211" t="s">
        <v>324</v>
      </c>
    </row>
    <row r="963" spans="2:51" s="13" customFormat="1" ht="11.25">
      <c r="B963" s="201"/>
      <c r="C963" s="202"/>
      <c r="D963" s="195" t="s">
        <v>336</v>
      </c>
      <c r="E963" s="203" t="s">
        <v>19</v>
      </c>
      <c r="F963" s="204" t="s">
        <v>4470</v>
      </c>
      <c r="G963" s="202"/>
      <c r="H963" s="205">
        <v>18.100000000000001</v>
      </c>
      <c r="I963" s="206"/>
      <c r="J963" s="202"/>
      <c r="K963" s="202"/>
      <c r="L963" s="207"/>
      <c r="M963" s="208"/>
      <c r="N963" s="209"/>
      <c r="O963" s="209"/>
      <c r="P963" s="209"/>
      <c r="Q963" s="209"/>
      <c r="R963" s="209"/>
      <c r="S963" s="209"/>
      <c r="T963" s="210"/>
      <c r="AT963" s="211" t="s">
        <v>336</v>
      </c>
      <c r="AU963" s="211" t="s">
        <v>87</v>
      </c>
      <c r="AV963" s="13" t="s">
        <v>87</v>
      </c>
      <c r="AW963" s="13" t="s">
        <v>37</v>
      </c>
      <c r="AX963" s="13" t="s">
        <v>76</v>
      </c>
      <c r="AY963" s="211" t="s">
        <v>324</v>
      </c>
    </row>
    <row r="964" spans="2:51" s="13" customFormat="1" ht="11.25">
      <c r="B964" s="201"/>
      <c r="C964" s="202"/>
      <c r="D964" s="195" t="s">
        <v>336</v>
      </c>
      <c r="E964" s="203" t="s">
        <v>19</v>
      </c>
      <c r="F964" s="204" t="s">
        <v>4471</v>
      </c>
      <c r="G964" s="202"/>
      <c r="H964" s="205">
        <v>7.37</v>
      </c>
      <c r="I964" s="206"/>
      <c r="J964" s="202"/>
      <c r="K964" s="202"/>
      <c r="L964" s="207"/>
      <c r="M964" s="208"/>
      <c r="N964" s="209"/>
      <c r="O964" s="209"/>
      <c r="P964" s="209"/>
      <c r="Q964" s="209"/>
      <c r="R964" s="209"/>
      <c r="S964" s="209"/>
      <c r="T964" s="210"/>
      <c r="AT964" s="211" t="s">
        <v>336</v>
      </c>
      <c r="AU964" s="211" t="s">
        <v>87</v>
      </c>
      <c r="AV964" s="13" t="s">
        <v>87</v>
      </c>
      <c r="AW964" s="13" t="s">
        <v>37</v>
      </c>
      <c r="AX964" s="13" t="s">
        <v>76</v>
      </c>
      <c r="AY964" s="211" t="s">
        <v>324</v>
      </c>
    </row>
    <row r="965" spans="2:51" s="13" customFormat="1" ht="11.25">
      <c r="B965" s="201"/>
      <c r="C965" s="202"/>
      <c r="D965" s="195" t="s">
        <v>336</v>
      </c>
      <c r="E965" s="203" t="s">
        <v>19</v>
      </c>
      <c r="F965" s="204" t="s">
        <v>4472</v>
      </c>
      <c r="G965" s="202"/>
      <c r="H965" s="205">
        <v>33.68</v>
      </c>
      <c r="I965" s="206"/>
      <c r="J965" s="202"/>
      <c r="K965" s="202"/>
      <c r="L965" s="207"/>
      <c r="M965" s="208"/>
      <c r="N965" s="209"/>
      <c r="O965" s="209"/>
      <c r="P965" s="209"/>
      <c r="Q965" s="209"/>
      <c r="R965" s="209"/>
      <c r="S965" s="209"/>
      <c r="T965" s="210"/>
      <c r="AT965" s="211" t="s">
        <v>336</v>
      </c>
      <c r="AU965" s="211" t="s">
        <v>87</v>
      </c>
      <c r="AV965" s="13" t="s">
        <v>87</v>
      </c>
      <c r="AW965" s="13" t="s">
        <v>37</v>
      </c>
      <c r="AX965" s="13" t="s">
        <v>76</v>
      </c>
      <c r="AY965" s="211" t="s">
        <v>324</v>
      </c>
    </row>
    <row r="966" spans="2:51" s="13" customFormat="1" ht="11.25">
      <c r="B966" s="201"/>
      <c r="C966" s="202"/>
      <c r="D966" s="195" t="s">
        <v>336</v>
      </c>
      <c r="E966" s="203" t="s">
        <v>19</v>
      </c>
      <c r="F966" s="204" t="s">
        <v>4473</v>
      </c>
      <c r="G966" s="202"/>
      <c r="H966" s="205">
        <v>0.98</v>
      </c>
      <c r="I966" s="206"/>
      <c r="J966" s="202"/>
      <c r="K966" s="202"/>
      <c r="L966" s="207"/>
      <c r="M966" s="208"/>
      <c r="N966" s="209"/>
      <c r="O966" s="209"/>
      <c r="P966" s="209"/>
      <c r="Q966" s="209"/>
      <c r="R966" s="209"/>
      <c r="S966" s="209"/>
      <c r="T966" s="210"/>
      <c r="AT966" s="211" t="s">
        <v>336</v>
      </c>
      <c r="AU966" s="211" t="s">
        <v>87</v>
      </c>
      <c r="AV966" s="13" t="s">
        <v>87</v>
      </c>
      <c r="AW966" s="13" t="s">
        <v>37</v>
      </c>
      <c r="AX966" s="13" t="s">
        <v>76</v>
      </c>
      <c r="AY966" s="211" t="s">
        <v>324</v>
      </c>
    </row>
    <row r="967" spans="2:51" s="13" customFormat="1" ht="11.25">
      <c r="B967" s="201"/>
      <c r="C967" s="202"/>
      <c r="D967" s="195" t="s">
        <v>336</v>
      </c>
      <c r="E967" s="203" t="s">
        <v>19</v>
      </c>
      <c r="F967" s="204" t="s">
        <v>4474</v>
      </c>
      <c r="G967" s="202"/>
      <c r="H967" s="205">
        <v>48.22</v>
      </c>
      <c r="I967" s="206"/>
      <c r="J967" s="202"/>
      <c r="K967" s="202"/>
      <c r="L967" s="207"/>
      <c r="M967" s="208"/>
      <c r="N967" s="209"/>
      <c r="O967" s="209"/>
      <c r="P967" s="209"/>
      <c r="Q967" s="209"/>
      <c r="R967" s="209"/>
      <c r="S967" s="209"/>
      <c r="T967" s="210"/>
      <c r="AT967" s="211" t="s">
        <v>336</v>
      </c>
      <c r="AU967" s="211" t="s">
        <v>87</v>
      </c>
      <c r="AV967" s="13" t="s">
        <v>87</v>
      </c>
      <c r="AW967" s="13" t="s">
        <v>37</v>
      </c>
      <c r="AX967" s="13" t="s">
        <v>76</v>
      </c>
      <c r="AY967" s="211" t="s">
        <v>324</v>
      </c>
    </row>
    <row r="968" spans="2:51" s="13" customFormat="1" ht="11.25">
      <c r="B968" s="201"/>
      <c r="C968" s="202"/>
      <c r="D968" s="195" t="s">
        <v>336</v>
      </c>
      <c r="E968" s="203" t="s">
        <v>19</v>
      </c>
      <c r="F968" s="204" t="s">
        <v>4475</v>
      </c>
      <c r="G968" s="202"/>
      <c r="H968" s="205">
        <v>1.42</v>
      </c>
      <c r="I968" s="206"/>
      <c r="J968" s="202"/>
      <c r="K968" s="202"/>
      <c r="L968" s="207"/>
      <c r="M968" s="208"/>
      <c r="N968" s="209"/>
      <c r="O968" s="209"/>
      <c r="P968" s="209"/>
      <c r="Q968" s="209"/>
      <c r="R968" s="209"/>
      <c r="S968" s="209"/>
      <c r="T968" s="210"/>
      <c r="AT968" s="211" t="s">
        <v>336</v>
      </c>
      <c r="AU968" s="211" t="s">
        <v>87</v>
      </c>
      <c r="AV968" s="13" t="s">
        <v>87</v>
      </c>
      <c r="AW968" s="13" t="s">
        <v>37</v>
      </c>
      <c r="AX968" s="13" t="s">
        <v>76</v>
      </c>
      <c r="AY968" s="211" t="s">
        <v>324</v>
      </c>
    </row>
    <row r="969" spans="2:51" s="16" customFormat="1" ht="11.25">
      <c r="B969" s="233"/>
      <c r="C969" s="234"/>
      <c r="D969" s="195" t="s">
        <v>336</v>
      </c>
      <c r="E969" s="235" t="s">
        <v>19</v>
      </c>
      <c r="F969" s="236" t="s">
        <v>550</v>
      </c>
      <c r="G969" s="234"/>
      <c r="H969" s="237">
        <v>125.74000000000001</v>
      </c>
      <c r="I969" s="238"/>
      <c r="J969" s="234"/>
      <c r="K969" s="234"/>
      <c r="L969" s="239"/>
      <c r="M969" s="240"/>
      <c r="N969" s="241"/>
      <c r="O969" s="241"/>
      <c r="P969" s="241"/>
      <c r="Q969" s="241"/>
      <c r="R969" s="241"/>
      <c r="S969" s="241"/>
      <c r="T969" s="242"/>
      <c r="AT969" s="243" t="s">
        <v>336</v>
      </c>
      <c r="AU969" s="243" t="s">
        <v>87</v>
      </c>
      <c r="AV969" s="16" t="s">
        <v>343</v>
      </c>
      <c r="AW969" s="16" t="s">
        <v>37</v>
      </c>
      <c r="AX969" s="16" t="s">
        <v>76</v>
      </c>
      <c r="AY969" s="243" t="s">
        <v>324</v>
      </c>
    </row>
    <row r="970" spans="2:51" s="15" customFormat="1" ht="11.25">
      <c r="B970" s="223"/>
      <c r="C970" s="224"/>
      <c r="D970" s="195" t="s">
        <v>336</v>
      </c>
      <c r="E970" s="225" t="s">
        <v>19</v>
      </c>
      <c r="F970" s="226" t="s">
        <v>4310</v>
      </c>
      <c r="G970" s="224"/>
      <c r="H970" s="225" t="s">
        <v>19</v>
      </c>
      <c r="I970" s="227"/>
      <c r="J970" s="224"/>
      <c r="K970" s="224"/>
      <c r="L970" s="228"/>
      <c r="M970" s="229"/>
      <c r="N970" s="230"/>
      <c r="O970" s="230"/>
      <c r="P970" s="230"/>
      <c r="Q970" s="230"/>
      <c r="R970" s="230"/>
      <c r="S970" s="230"/>
      <c r="T970" s="231"/>
      <c r="AT970" s="232" t="s">
        <v>336</v>
      </c>
      <c r="AU970" s="232" t="s">
        <v>87</v>
      </c>
      <c r="AV970" s="15" t="s">
        <v>84</v>
      </c>
      <c r="AW970" s="15" t="s">
        <v>37</v>
      </c>
      <c r="AX970" s="15" t="s">
        <v>76</v>
      </c>
      <c r="AY970" s="232" t="s">
        <v>324</v>
      </c>
    </row>
    <row r="971" spans="2:51" s="13" customFormat="1" ht="11.25">
      <c r="B971" s="201"/>
      <c r="C971" s="202"/>
      <c r="D971" s="195" t="s">
        <v>336</v>
      </c>
      <c r="E971" s="203" t="s">
        <v>19</v>
      </c>
      <c r="F971" s="204" t="s">
        <v>4463</v>
      </c>
      <c r="G971" s="202"/>
      <c r="H971" s="205">
        <v>17.75</v>
      </c>
      <c r="I971" s="206"/>
      <c r="J971" s="202"/>
      <c r="K971" s="202"/>
      <c r="L971" s="207"/>
      <c r="M971" s="208"/>
      <c r="N971" s="209"/>
      <c r="O971" s="209"/>
      <c r="P971" s="209"/>
      <c r="Q971" s="209"/>
      <c r="R971" s="209"/>
      <c r="S971" s="209"/>
      <c r="T971" s="210"/>
      <c r="AT971" s="211" t="s">
        <v>336</v>
      </c>
      <c r="AU971" s="211" t="s">
        <v>87</v>
      </c>
      <c r="AV971" s="13" t="s">
        <v>87</v>
      </c>
      <c r="AW971" s="13" t="s">
        <v>37</v>
      </c>
      <c r="AX971" s="13" t="s">
        <v>76</v>
      </c>
      <c r="AY971" s="211" t="s">
        <v>324</v>
      </c>
    </row>
    <row r="972" spans="2:51" s="13" customFormat="1" ht="11.25">
      <c r="B972" s="201"/>
      <c r="C972" s="202"/>
      <c r="D972" s="195" t="s">
        <v>336</v>
      </c>
      <c r="E972" s="203" t="s">
        <v>19</v>
      </c>
      <c r="F972" s="204" t="s">
        <v>4476</v>
      </c>
      <c r="G972" s="202"/>
      <c r="H972" s="205">
        <v>18.190000000000001</v>
      </c>
      <c r="I972" s="206"/>
      <c r="J972" s="202"/>
      <c r="K972" s="202"/>
      <c r="L972" s="207"/>
      <c r="M972" s="208"/>
      <c r="N972" s="209"/>
      <c r="O972" s="209"/>
      <c r="P972" s="209"/>
      <c r="Q972" s="209"/>
      <c r="R972" s="209"/>
      <c r="S972" s="209"/>
      <c r="T972" s="210"/>
      <c r="AT972" s="211" t="s">
        <v>336</v>
      </c>
      <c r="AU972" s="211" t="s">
        <v>87</v>
      </c>
      <c r="AV972" s="13" t="s">
        <v>87</v>
      </c>
      <c r="AW972" s="13" t="s">
        <v>37</v>
      </c>
      <c r="AX972" s="13" t="s">
        <v>76</v>
      </c>
      <c r="AY972" s="211" t="s">
        <v>324</v>
      </c>
    </row>
    <row r="973" spans="2:51" s="13" customFormat="1" ht="11.25">
      <c r="B973" s="201"/>
      <c r="C973" s="202"/>
      <c r="D973" s="195" t="s">
        <v>336</v>
      </c>
      <c r="E973" s="203" t="s">
        <v>19</v>
      </c>
      <c r="F973" s="204" t="s">
        <v>4477</v>
      </c>
      <c r="G973" s="202"/>
      <c r="H973" s="205">
        <v>7.36</v>
      </c>
      <c r="I973" s="206"/>
      <c r="J973" s="202"/>
      <c r="K973" s="202"/>
      <c r="L973" s="207"/>
      <c r="M973" s="208"/>
      <c r="N973" s="209"/>
      <c r="O973" s="209"/>
      <c r="P973" s="209"/>
      <c r="Q973" s="209"/>
      <c r="R973" s="209"/>
      <c r="S973" s="209"/>
      <c r="T973" s="210"/>
      <c r="AT973" s="211" t="s">
        <v>336</v>
      </c>
      <c r="AU973" s="211" t="s">
        <v>87</v>
      </c>
      <c r="AV973" s="13" t="s">
        <v>87</v>
      </c>
      <c r="AW973" s="13" t="s">
        <v>37</v>
      </c>
      <c r="AX973" s="13" t="s">
        <v>76</v>
      </c>
      <c r="AY973" s="211" t="s">
        <v>324</v>
      </c>
    </row>
    <row r="974" spans="2:51" s="13" customFormat="1" ht="11.25">
      <c r="B974" s="201"/>
      <c r="C974" s="202"/>
      <c r="D974" s="195" t="s">
        <v>336</v>
      </c>
      <c r="E974" s="203" t="s">
        <v>19</v>
      </c>
      <c r="F974" s="204" t="s">
        <v>4478</v>
      </c>
      <c r="G974" s="202"/>
      <c r="H974" s="205">
        <v>34.340000000000003</v>
      </c>
      <c r="I974" s="206"/>
      <c r="J974" s="202"/>
      <c r="K974" s="202"/>
      <c r="L974" s="207"/>
      <c r="M974" s="208"/>
      <c r="N974" s="209"/>
      <c r="O974" s="209"/>
      <c r="P974" s="209"/>
      <c r="Q974" s="209"/>
      <c r="R974" s="209"/>
      <c r="S974" s="209"/>
      <c r="T974" s="210"/>
      <c r="AT974" s="211" t="s">
        <v>336</v>
      </c>
      <c r="AU974" s="211" t="s">
        <v>87</v>
      </c>
      <c r="AV974" s="13" t="s">
        <v>87</v>
      </c>
      <c r="AW974" s="13" t="s">
        <v>37</v>
      </c>
      <c r="AX974" s="13" t="s">
        <v>76</v>
      </c>
      <c r="AY974" s="211" t="s">
        <v>324</v>
      </c>
    </row>
    <row r="975" spans="2:51" s="13" customFormat="1" ht="11.25">
      <c r="B975" s="201"/>
      <c r="C975" s="202"/>
      <c r="D975" s="195" t="s">
        <v>336</v>
      </c>
      <c r="E975" s="203" t="s">
        <v>19</v>
      </c>
      <c r="F975" s="204" t="s">
        <v>4479</v>
      </c>
      <c r="G975" s="202"/>
      <c r="H975" s="205">
        <v>1.02</v>
      </c>
      <c r="I975" s="206"/>
      <c r="J975" s="202"/>
      <c r="K975" s="202"/>
      <c r="L975" s="207"/>
      <c r="M975" s="208"/>
      <c r="N975" s="209"/>
      <c r="O975" s="209"/>
      <c r="P975" s="209"/>
      <c r="Q975" s="209"/>
      <c r="R975" s="209"/>
      <c r="S975" s="209"/>
      <c r="T975" s="210"/>
      <c r="AT975" s="211" t="s">
        <v>336</v>
      </c>
      <c r="AU975" s="211" t="s">
        <v>87</v>
      </c>
      <c r="AV975" s="13" t="s">
        <v>87</v>
      </c>
      <c r="AW975" s="13" t="s">
        <v>37</v>
      </c>
      <c r="AX975" s="13" t="s">
        <v>76</v>
      </c>
      <c r="AY975" s="211" t="s">
        <v>324</v>
      </c>
    </row>
    <row r="976" spans="2:51" s="13" customFormat="1" ht="11.25">
      <c r="B976" s="201"/>
      <c r="C976" s="202"/>
      <c r="D976" s="195" t="s">
        <v>336</v>
      </c>
      <c r="E976" s="203" t="s">
        <v>19</v>
      </c>
      <c r="F976" s="204" t="s">
        <v>4480</v>
      </c>
      <c r="G976" s="202"/>
      <c r="H976" s="205">
        <v>47.24</v>
      </c>
      <c r="I976" s="206"/>
      <c r="J976" s="202"/>
      <c r="K976" s="202"/>
      <c r="L976" s="207"/>
      <c r="M976" s="208"/>
      <c r="N976" s="209"/>
      <c r="O976" s="209"/>
      <c r="P976" s="209"/>
      <c r="Q976" s="209"/>
      <c r="R976" s="209"/>
      <c r="S976" s="209"/>
      <c r="T976" s="210"/>
      <c r="AT976" s="211" t="s">
        <v>336</v>
      </c>
      <c r="AU976" s="211" t="s">
        <v>87</v>
      </c>
      <c r="AV976" s="13" t="s">
        <v>87</v>
      </c>
      <c r="AW976" s="13" t="s">
        <v>37</v>
      </c>
      <c r="AX976" s="13" t="s">
        <v>76</v>
      </c>
      <c r="AY976" s="211" t="s">
        <v>324</v>
      </c>
    </row>
    <row r="977" spans="2:51" s="13" customFormat="1" ht="11.25">
      <c r="B977" s="201"/>
      <c r="C977" s="202"/>
      <c r="D977" s="195" t="s">
        <v>336</v>
      </c>
      <c r="E977" s="203" t="s">
        <v>19</v>
      </c>
      <c r="F977" s="204" t="s">
        <v>4481</v>
      </c>
      <c r="G977" s="202"/>
      <c r="H977" s="205">
        <v>1.37</v>
      </c>
      <c r="I977" s="206"/>
      <c r="J977" s="202"/>
      <c r="K977" s="202"/>
      <c r="L977" s="207"/>
      <c r="M977" s="208"/>
      <c r="N977" s="209"/>
      <c r="O977" s="209"/>
      <c r="P977" s="209"/>
      <c r="Q977" s="209"/>
      <c r="R977" s="209"/>
      <c r="S977" s="209"/>
      <c r="T977" s="210"/>
      <c r="AT977" s="211" t="s">
        <v>336</v>
      </c>
      <c r="AU977" s="211" t="s">
        <v>87</v>
      </c>
      <c r="AV977" s="13" t="s">
        <v>87</v>
      </c>
      <c r="AW977" s="13" t="s">
        <v>37</v>
      </c>
      <c r="AX977" s="13" t="s">
        <v>76</v>
      </c>
      <c r="AY977" s="211" t="s">
        <v>324</v>
      </c>
    </row>
    <row r="978" spans="2:51" s="16" customFormat="1" ht="11.25">
      <c r="B978" s="233"/>
      <c r="C978" s="234"/>
      <c r="D978" s="195" t="s">
        <v>336</v>
      </c>
      <c r="E978" s="235" t="s">
        <v>19</v>
      </c>
      <c r="F978" s="236" t="s">
        <v>550</v>
      </c>
      <c r="G978" s="234"/>
      <c r="H978" s="237">
        <v>127.27000000000001</v>
      </c>
      <c r="I978" s="238"/>
      <c r="J978" s="234"/>
      <c r="K978" s="234"/>
      <c r="L978" s="239"/>
      <c r="M978" s="240"/>
      <c r="N978" s="241"/>
      <c r="O978" s="241"/>
      <c r="P978" s="241"/>
      <c r="Q978" s="241"/>
      <c r="R978" s="241"/>
      <c r="S978" s="241"/>
      <c r="T978" s="242"/>
      <c r="AT978" s="243" t="s">
        <v>336</v>
      </c>
      <c r="AU978" s="243" t="s">
        <v>87</v>
      </c>
      <c r="AV978" s="16" t="s">
        <v>343</v>
      </c>
      <c r="AW978" s="16" t="s">
        <v>37</v>
      </c>
      <c r="AX978" s="16" t="s">
        <v>76</v>
      </c>
      <c r="AY978" s="243" t="s">
        <v>324</v>
      </c>
    </row>
    <row r="979" spans="2:51" s="15" customFormat="1" ht="11.25">
      <c r="B979" s="223"/>
      <c r="C979" s="224"/>
      <c r="D979" s="195" t="s">
        <v>336</v>
      </c>
      <c r="E979" s="225" t="s">
        <v>19</v>
      </c>
      <c r="F979" s="226" t="s">
        <v>4312</v>
      </c>
      <c r="G979" s="224"/>
      <c r="H979" s="225" t="s">
        <v>19</v>
      </c>
      <c r="I979" s="227"/>
      <c r="J979" s="224"/>
      <c r="K979" s="224"/>
      <c r="L979" s="228"/>
      <c r="M979" s="229"/>
      <c r="N979" s="230"/>
      <c r="O979" s="230"/>
      <c r="P979" s="230"/>
      <c r="Q979" s="230"/>
      <c r="R979" s="230"/>
      <c r="S979" s="230"/>
      <c r="T979" s="231"/>
      <c r="AT979" s="232" t="s">
        <v>336</v>
      </c>
      <c r="AU979" s="232" t="s">
        <v>87</v>
      </c>
      <c r="AV979" s="15" t="s">
        <v>84</v>
      </c>
      <c r="AW979" s="15" t="s">
        <v>37</v>
      </c>
      <c r="AX979" s="15" t="s">
        <v>76</v>
      </c>
      <c r="AY979" s="232" t="s">
        <v>324</v>
      </c>
    </row>
    <row r="980" spans="2:51" s="13" customFormat="1" ht="11.25">
      <c r="B980" s="201"/>
      <c r="C980" s="202"/>
      <c r="D980" s="195" t="s">
        <v>336</v>
      </c>
      <c r="E980" s="203" t="s">
        <v>19</v>
      </c>
      <c r="F980" s="204" t="s">
        <v>4482</v>
      </c>
      <c r="G980" s="202"/>
      <c r="H980" s="205">
        <v>21.31</v>
      </c>
      <c r="I980" s="206"/>
      <c r="J980" s="202"/>
      <c r="K980" s="202"/>
      <c r="L980" s="207"/>
      <c r="M980" s="208"/>
      <c r="N980" s="209"/>
      <c r="O980" s="209"/>
      <c r="P980" s="209"/>
      <c r="Q980" s="209"/>
      <c r="R980" s="209"/>
      <c r="S980" s="209"/>
      <c r="T980" s="210"/>
      <c r="AT980" s="211" t="s">
        <v>336</v>
      </c>
      <c r="AU980" s="211" t="s">
        <v>87</v>
      </c>
      <c r="AV980" s="13" t="s">
        <v>87</v>
      </c>
      <c r="AW980" s="13" t="s">
        <v>37</v>
      </c>
      <c r="AX980" s="13" t="s">
        <v>76</v>
      </c>
      <c r="AY980" s="211" t="s">
        <v>324</v>
      </c>
    </row>
    <row r="981" spans="2:51" s="13" customFormat="1" ht="11.25">
      <c r="B981" s="201"/>
      <c r="C981" s="202"/>
      <c r="D981" s="195" t="s">
        <v>336</v>
      </c>
      <c r="E981" s="203" t="s">
        <v>19</v>
      </c>
      <c r="F981" s="204" t="s">
        <v>4483</v>
      </c>
      <c r="G981" s="202"/>
      <c r="H981" s="205">
        <v>17.84</v>
      </c>
      <c r="I981" s="206"/>
      <c r="J981" s="202"/>
      <c r="K981" s="202"/>
      <c r="L981" s="207"/>
      <c r="M981" s="208"/>
      <c r="N981" s="209"/>
      <c r="O981" s="209"/>
      <c r="P981" s="209"/>
      <c r="Q981" s="209"/>
      <c r="R981" s="209"/>
      <c r="S981" s="209"/>
      <c r="T981" s="210"/>
      <c r="AT981" s="211" t="s">
        <v>336</v>
      </c>
      <c r="AU981" s="211" t="s">
        <v>87</v>
      </c>
      <c r="AV981" s="13" t="s">
        <v>87</v>
      </c>
      <c r="AW981" s="13" t="s">
        <v>37</v>
      </c>
      <c r="AX981" s="13" t="s">
        <v>76</v>
      </c>
      <c r="AY981" s="211" t="s">
        <v>324</v>
      </c>
    </row>
    <row r="982" spans="2:51" s="13" customFormat="1" ht="11.25">
      <c r="B982" s="201"/>
      <c r="C982" s="202"/>
      <c r="D982" s="195" t="s">
        <v>336</v>
      </c>
      <c r="E982" s="203" t="s">
        <v>19</v>
      </c>
      <c r="F982" s="204" t="s">
        <v>4484</v>
      </c>
      <c r="G982" s="202"/>
      <c r="H982" s="205">
        <v>7.37</v>
      </c>
      <c r="I982" s="206"/>
      <c r="J982" s="202"/>
      <c r="K982" s="202"/>
      <c r="L982" s="207"/>
      <c r="M982" s="208"/>
      <c r="N982" s="209"/>
      <c r="O982" s="209"/>
      <c r="P982" s="209"/>
      <c r="Q982" s="209"/>
      <c r="R982" s="209"/>
      <c r="S982" s="209"/>
      <c r="T982" s="210"/>
      <c r="AT982" s="211" t="s">
        <v>336</v>
      </c>
      <c r="AU982" s="211" t="s">
        <v>87</v>
      </c>
      <c r="AV982" s="13" t="s">
        <v>87</v>
      </c>
      <c r="AW982" s="13" t="s">
        <v>37</v>
      </c>
      <c r="AX982" s="13" t="s">
        <v>76</v>
      </c>
      <c r="AY982" s="211" t="s">
        <v>324</v>
      </c>
    </row>
    <row r="983" spans="2:51" s="13" customFormat="1" ht="11.25">
      <c r="B983" s="201"/>
      <c r="C983" s="202"/>
      <c r="D983" s="195" t="s">
        <v>336</v>
      </c>
      <c r="E983" s="203" t="s">
        <v>19</v>
      </c>
      <c r="F983" s="204" t="s">
        <v>4485</v>
      </c>
      <c r="G983" s="202"/>
      <c r="H983" s="205">
        <v>35.619999999999997</v>
      </c>
      <c r="I983" s="206"/>
      <c r="J983" s="202"/>
      <c r="K983" s="202"/>
      <c r="L983" s="207"/>
      <c r="M983" s="208"/>
      <c r="N983" s="209"/>
      <c r="O983" s="209"/>
      <c r="P983" s="209"/>
      <c r="Q983" s="209"/>
      <c r="R983" s="209"/>
      <c r="S983" s="209"/>
      <c r="T983" s="210"/>
      <c r="AT983" s="211" t="s">
        <v>336</v>
      </c>
      <c r="AU983" s="211" t="s">
        <v>87</v>
      </c>
      <c r="AV983" s="13" t="s">
        <v>87</v>
      </c>
      <c r="AW983" s="13" t="s">
        <v>37</v>
      </c>
      <c r="AX983" s="13" t="s">
        <v>76</v>
      </c>
      <c r="AY983" s="211" t="s">
        <v>324</v>
      </c>
    </row>
    <row r="984" spans="2:51" s="13" customFormat="1" ht="11.25">
      <c r="B984" s="201"/>
      <c r="C984" s="202"/>
      <c r="D984" s="195" t="s">
        <v>336</v>
      </c>
      <c r="E984" s="203" t="s">
        <v>19</v>
      </c>
      <c r="F984" s="204" t="s">
        <v>4486</v>
      </c>
      <c r="G984" s="202"/>
      <c r="H984" s="205">
        <v>1.06</v>
      </c>
      <c r="I984" s="206"/>
      <c r="J984" s="202"/>
      <c r="K984" s="202"/>
      <c r="L984" s="207"/>
      <c r="M984" s="208"/>
      <c r="N984" s="209"/>
      <c r="O984" s="209"/>
      <c r="P984" s="209"/>
      <c r="Q984" s="209"/>
      <c r="R984" s="209"/>
      <c r="S984" s="209"/>
      <c r="T984" s="210"/>
      <c r="AT984" s="211" t="s">
        <v>336</v>
      </c>
      <c r="AU984" s="211" t="s">
        <v>87</v>
      </c>
      <c r="AV984" s="13" t="s">
        <v>87</v>
      </c>
      <c r="AW984" s="13" t="s">
        <v>37</v>
      </c>
      <c r="AX984" s="13" t="s">
        <v>76</v>
      </c>
      <c r="AY984" s="211" t="s">
        <v>324</v>
      </c>
    </row>
    <row r="985" spans="2:51" s="13" customFormat="1" ht="11.25">
      <c r="B985" s="201"/>
      <c r="C985" s="202"/>
      <c r="D985" s="195" t="s">
        <v>336</v>
      </c>
      <c r="E985" s="203" t="s">
        <v>19</v>
      </c>
      <c r="F985" s="204" t="s">
        <v>4487</v>
      </c>
      <c r="G985" s="202"/>
      <c r="H985" s="205">
        <v>45.7</v>
      </c>
      <c r="I985" s="206"/>
      <c r="J985" s="202"/>
      <c r="K985" s="202"/>
      <c r="L985" s="207"/>
      <c r="M985" s="208"/>
      <c r="N985" s="209"/>
      <c r="O985" s="209"/>
      <c r="P985" s="209"/>
      <c r="Q985" s="209"/>
      <c r="R985" s="209"/>
      <c r="S985" s="209"/>
      <c r="T985" s="210"/>
      <c r="AT985" s="211" t="s">
        <v>336</v>
      </c>
      <c r="AU985" s="211" t="s">
        <v>87</v>
      </c>
      <c r="AV985" s="13" t="s">
        <v>87</v>
      </c>
      <c r="AW985" s="13" t="s">
        <v>37</v>
      </c>
      <c r="AX985" s="13" t="s">
        <v>76</v>
      </c>
      <c r="AY985" s="211" t="s">
        <v>324</v>
      </c>
    </row>
    <row r="986" spans="2:51" s="13" customFormat="1" ht="11.25">
      <c r="B986" s="201"/>
      <c r="C986" s="202"/>
      <c r="D986" s="195" t="s">
        <v>336</v>
      </c>
      <c r="E986" s="203" t="s">
        <v>19</v>
      </c>
      <c r="F986" s="204" t="s">
        <v>4488</v>
      </c>
      <c r="G986" s="202"/>
      <c r="H986" s="205">
        <v>1.37</v>
      </c>
      <c r="I986" s="206"/>
      <c r="J986" s="202"/>
      <c r="K986" s="202"/>
      <c r="L986" s="207"/>
      <c r="M986" s="208"/>
      <c r="N986" s="209"/>
      <c r="O986" s="209"/>
      <c r="P986" s="209"/>
      <c r="Q986" s="209"/>
      <c r="R986" s="209"/>
      <c r="S986" s="209"/>
      <c r="T986" s="210"/>
      <c r="AT986" s="211" t="s">
        <v>336</v>
      </c>
      <c r="AU986" s="211" t="s">
        <v>87</v>
      </c>
      <c r="AV986" s="13" t="s">
        <v>87</v>
      </c>
      <c r="AW986" s="13" t="s">
        <v>37</v>
      </c>
      <c r="AX986" s="13" t="s">
        <v>76</v>
      </c>
      <c r="AY986" s="211" t="s">
        <v>324</v>
      </c>
    </row>
    <row r="987" spans="2:51" s="16" customFormat="1" ht="11.25">
      <c r="B987" s="233"/>
      <c r="C987" s="234"/>
      <c r="D987" s="195" t="s">
        <v>336</v>
      </c>
      <c r="E987" s="235" t="s">
        <v>19</v>
      </c>
      <c r="F987" s="236" t="s">
        <v>550</v>
      </c>
      <c r="G987" s="234"/>
      <c r="H987" s="237">
        <v>130.26999999999998</v>
      </c>
      <c r="I987" s="238"/>
      <c r="J987" s="234"/>
      <c r="K987" s="234"/>
      <c r="L987" s="239"/>
      <c r="M987" s="240"/>
      <c r="N987" s="241"/>
      <c r="O987" s="241"/>
      <c r="P987" s="241"/>
      <c r="Q987" s="241"/>
      <c r="R987" s="241"/>
      <c r="S987" s="241"/>
      <c r="T987" s="242"/>
      <c r="AT987" s="243" t="s">
        <v>336</v>
      </c>
      <c r="AU987" s="243" t="s">
        <v>87</v>
      </c>
      <c r="AV987" s="16" t="s">
        <v>343</v>
      </c>
      <c r="AW987" s="16" t="s">
        <v>37</v>
      </c>
      <c r="AX987" s="16" t="s">
        <v>76</v>
      </c>
      <c r="AY987" s="243" t="s">
        <v>324</v>
      </c>
    </row>
    <row r="988" spans="2:51" s="15" customFormat="1" ht="11.25">
      <c r="B988" s="223"/>
      <c r="C988" s="224"/>
      <c r="D988" s="195" t="s">
        <v>336</v>
      </c>
      <c r="E988" s="225" t="s">
        <v>19</v>
      </c>
      <c r="F988" s="226" t="s">
        <v>4314</v>
      </c>
      <c r="G988" s="224"/>
      <c r="H988" s="225" t="s">
        <v>19</v>
      </c>
      <c r="I988" s="227"/>
      <c r="J988" s="224"/>
      <c r="K988" s="224"/>
      <c r="L988" s="228"/>
      <c r="M988" s="229"/>
      <c r="N988" s="230"/>
      <c r="O988" s="230"/>
      <c r="P988" s="230"/>
      <c r="Q988" s="230"/>
      <c r="R988" s="230"/>
      <c r="S988" s="230"/>
      <c r="T988" s="231"/>
      <c r="AT988" s="232" t="s">
        <v>336</v>
      </c>
      <c r="AU988" s="232" t="s">
        <v>87</v>
      </c>
      <c r="AV988" s="15" t="s">
        <v>84</v>
      </c>
      <c r="AW988" s="15" t="s">
        <v>37</v>
      </c>
      <c r="AX988" s="15" t="s">
        <v>76</v>
      </c>
      <c r="AY988" s="232" t="s">
        <v>324</v>
      </c>
    </row>
    <row r="989" spans="2:51" s="13" customFormat="1" ht="11.25">
      <c r="B989" s="201"/>
      <c r="C989" s="202"/>
      <c r="D989" s="195" t="s">
        <v>336</v>
      </c>
      <c r="E989" s="203" t="s">
        <v>19</v>
      </c>
      <c r="F989" s="204" t="s">
        <v>4489</v>
      </c>
      <c r="G989" s="202"/>
      <c r="H989" s="205">
        <v>23.09</v>
      </c>
      <c r="I989" s="206"/>
      <c r="J989" s="202"/>
      <c r="K989" s="202"/>
      <c r="L989" s="207"/>
      <c r="M989" s="208"/>
      <c r="N989" s="209"/>
      <c r="O989" s="209"/>
      <c r="P989" s="209"/>
      <c r="Q989" s="209"/>
      <c r="R989" s="209"/>
      <c r="S989" s="209"/>
      <c r="T989" s="210"/>
      <c r="AT989" s="211" t="s">
        <v>336</v>
      </c>
      <c r="AU989" s="211" t="s">
        <v>87</v>
      </c>
      <c r="AV989" s="13" t="s">
        <v>87</v>
      </c>
      <c r="AW989" s="13" t="s">
        <v>37</v>
      </c>
      <c r="AX989" s="13" t="s">
        <v>76</v>
      </c>
      <c r="AY989" s="211" t="s">
        <v>324</v>
      </c>
    </row>
    <row r="990" spans="2:51" s="13" customFormat="1" ht="11.25">
      <c r="B990" s="201"/>
      <c r="C990" s="202"/>
      <c r="D990" s="195" t="s">
        <v>336</v>
      </c>
      <c r="E990" s="203" t="s">
        <v>19</v>
      </c>
      <c r="F990" s="204" t="s">
        <v>4490</v>
      </c>
      <c r="G990" s="202"/>
      <c r="H990" s="205">
        <v>17.72</v>
      </c>
      <c r="I990" s="206"/>
      <c r="J990" s="202"/>
      <c r="K990" s="202"/>
      <c r="L990" s="207"/>
      <c r="M990" s="208"/>
      <c r="N990" s="209"/>
      <c r="O990" s="209"/>
      <c r="P990" s="209"/>
      <c r="Q990" s="209"/>
      <c r="R990" s="209"/>
      <c r="S990" s="209"/>
      <c r="T990" s="210"/>
      <c r="AT990" s="211" t="s">
        <v>336</v>
      </c>
      <c r="AU990" s="211" t="s">
        <v>87</v>
      </c>
      <c r="AV990" s="13" t="s">
        <v>87</v>
      </c>
      <c r="AW990" s="13" t="s">
        <v>37</v>
      </c>
      <c r="AX990" s="13" t="s">
        <v>76</v>
      </c>
      <c r="AY990" s="211" t="s">
        <v>324</v>
      </c>
    </row>
    <row r="991" spans="2:51" s="13" customFormat="1" ht="11.25">
      <c r="B991" s="201"/>
      <c r="C991" s="202"/>
      <c r="D991" s="195" t="s">
        <v>336</v>
      </c>
      <c r="E991" s="203" t="s">
        <v>19</v>
      </c>
      <c r="F991" s="204" t="s">
        <v>4491</v>
      </c>
      <c r="G991" s="202"/>
      <c r="H991" s="205">
        <v>7.37</v>
      </c>
      <c r="I991" s="206"/>
      <c r="J991" s="202"/>
      <c r="K991" s="202"/>
      <c r="L991" s="207"/>
      <c r="M991" s="208"/>
      <c r="N991" s="209"/>
      <c r="O991" s="209"/>
      <c r="P991" s="209"/>
      <c r="Q991" s="209"/>
      <c r="R991" s="209"/>
      <c r="S991" s="209"/>
      <c r="T991" s="210"/>
      <c r="AT991" s="211" t="s">
        <v>336</v>
      </c>
      <c r="AU991" s="211" t="s">
        <v>87</v>
      </c>
      <c r="AV991" s="13" t="s">
        <v>87</v>
      </c>
      <c r="AW991" s="13" t="s">
        <v>37</v>
      </c>
      <c r="AX991" s="13" t="s">
        <v>76</v>
      </c>
      <c r="AY991" s="211" t="s">
        <v>324</v>
      </c>
    </row>
    <row r="992" spans="2:51" s="13" customFormat="1" ht="11.25">
      <c r="B992" s="201"/>
      <c r="C992" s="202"/>
      <c r="D992" s="195" t="s">
        <v>336</v>
      </c>
      <c r="E992" s="203" t="s">
        <v>19</v>
      </c>
      <c r="F992" s="204" t="s">
        <v>4492</v>
      </c>
      <c r="G992" s="202"/>
      <c r="H992" s="205">
        <v>35.78</v>
      </c>
      <c r="I992" s="206"/>
      <c r="J992" s="202"/>
      <c r="K992" s="202"/>
      <c r="L992" s="207"/>
      <c r="M992" s="208"/>
      <c r="N992" s="209"/>
      <c r="O992" s="209"/>
      <c r="P992" s="209"/>
      <c r="Q992" s="209"/>
      <c r="R992" s="209"/>
      <c r="S992" s="209"/>
      <c r="T992" s="210"/>
      <c r="AT992" s="211" t="s">
        <v>336</v>
      </c>
      <c r="AU992" s="211" t="s">
        <v>87</v>
      </c>
      <c r="AV992" s="13" t="s">
        <v>87</v>
      </c>
      <c r="AW992" s="13" t="s">
        <v>37</v>
      </c>
      <c r="AX992" s="13" t="s">
        <v>76</v>
      </c>
      <c r="AY992" s="211" t="s">
        <v>324</v>
      </c>
    </row>
    <row r="993" spans="2:51" s="13" customFormat="1" ht="11.25">
      <c r="B993" s="201"/>
      <c r="C993" s="202"/>
      <c r="D993" s="195" t="s">
        <v>336</v>
      </c>
      <c r="E993" s="203" t="s">
        <v>19</v>
      </c>
      <c r="F993" s="204" t="s">
        <v>4493</v>
      </c>
      <c r="G993" s="202"/>
      <c r="H993" s="205">
        <v>1.06</v>
      </c>
      <c r="I993" s="206"/>
      <c r="J993" s="202"/>
      <c r="K993" s="202"/>
      <c r="L993" s="207"/>
      <c r="M993" s="208"/>
      <c r="N993" s="209"/>
      <c r="O993" s="209"/>
      <c r="P993" s="209"/>
      <c r="Q993" s="209"/>
      <c r="R993" s="209"/>
      <c r="S993" s="209"/>
      <c r="T993" s="210"/>
      <c r="AT993" s="211" t="s">
        <v>336</v>
      </c>
      <c r="AU993" s="211" t="s">
        <v>87</v>
      </c>
      <c r="AV993" s="13" t="s">
        <v>87</v>
      </c>
      <c r="AW993" s="13" t="s">
        <v>37</v>
      </c>
      <c r="AX993" s="13" t="s">
        <v>76</v>
      </c>
      <c r="AY993" s="211" t="s">
        <v>324</v>
      </c>
    </row>
    <row r="994" spans="2:51" s="13" customFormat="1" ht="11.25">
      <c r="B994" s="201"/>
      <c r="C994" s="202"/>
      <c r="D994" s="195" t="s">
        <v>336</v>
      </c>
      <c r="E994" s="203" t="s">
        <v>19</v>
      </c>
      <c r="F994" s="204" t="s">
        <v>4494</v>
      </c>
      <c r="G994" s="202"/>
      <c r="H994" s="205">
        <v>45.44</v>
      </c>
      <c r="I994" s="206"/>
      <c r="J994" s="202"/>
      <c r="K994" s="202"/>
      <c r="L994" s="207"/>
      <c r="M994" s="208"/>
      <c r="N994" s="209"/>
      <c r="O994" s="209"/>
      <c r="P994" s="209"/>
      <c r="Q994" s="209"/>
      <c r="R994" s="209"/>
      <c r="S994" s="209"/>
      <c r="T994" s="210"/>
      <c r="AT994" s="211" t="s">
        <v>336</v>
      </c>
      <c r="AU994" s="211" t="s">
        <v>87</v>
      </c>
      <c r="AV994" s="13" t="s">
        <v>87</v>
      </c>
      <c r="AW994" s="13" t="s">
        <v>37</v>
      </c>
      <c r="AX994" s="13" t="s">
        <v>76</v>
      </c>
      <c r="AY994" s="211" t="s">
        <v>324</v>
      </c>
    </row>
    <row r="995" spans="2:51" s="13" customFormat="1" ht="11.25">
      <c r="B995" s="201"/>
      <c r="C995" s="202"/>
      <c r="D995" s="195" t="s">
        <v>336</v>
      </c>
      <c r="E995" s="203" t="s">
        <v>19</v>
      </c>
      <c r="F995" s="204" t="s">
        <v>4495</v>
      </c>
      <c r="G995" s="202"/>
      <c r="H995" s="205">
        <v>1.36</v>
      </c>
      <c r="I995" s="206"/>
      <c r="J995" s="202"/>
      <c r="K995" s="202"/>
      <c r="L995" s="207"/>
      <c r="M995" s="208"/>
      <c r="N995" s="209"/>
      <c r="O995" s="209"/>
      <c r="P995" s="209"/>
      <c r="Q995" s="209"/>
      <c r="R995" s="209"/>
      <c r="S995" s="209"/>
      <c r="T995" s="210"/>
      <c r="AT995" s="211" t="s">
        <v>336</v>
      </c>
      <c r="AU995" s="211" t="s">
        <v>87</v>
      </c>
      <c r="AV995" s="13" t="s">
        <v>87</v>
      </c>
      <c r="AW995" s="13" t="s">
        <v>37</v>
      </c>
      <c r="AX995" s="13" t="s">
        <v>76</v>
      </c>
      <c r="AY995" s="211" t="s">
        <v>324</v>
      </c>
    </row>
    <row r="996" spans="2:51" s="16" customFormat="1" ht="11.25">
      <c r="B996" s="233"/>
      <c r="C996" s="234"/>
      <c r="D996" s="195" t="s">
        <v>336</v>
      </c>
      <c r="E996" s="235" t="s">
        <v>19</v>
      </c>
      <c r="F996" s="236" t="s">
        <v>550</v>
      </c>
      <c r="G996" s="234"/>
      <c r="H996" s="237">
        <v>131.82000000000002</v>
      </c>
      <c r="I996" s="238"/>
      <c r="J996" s="234"/>
      <c r="K996" s="234"/>
      <c r="L996" s="239"/>
      <c r="M996" s="240"/>
      <c r="N996" s="241"/>
      <c r="O996" s="241"/>
      <c r="P996" s="241"/>
      <c r="Q996" s="241"/>
      <c r="R996" s="241"/>
      <c r="S996" s="241"/>
      <c r="T996" s="242"/>
      <c r="AT996" s="243" t="s">
        <v>336</v>
      </c>
      <c r="AU996" s="243" t="s">
        <v>87</v>
      </c>
      <c r="AV996" s="16" t="s">
        <v>343</v>
      </c>
      <c r="AW996" s="16" t="s">
        <v>37</v>
      </c>
      <c r="AX996" s="16" t="s">
        <v>76</v>
      </c>
      <c r="AY996" s="243" t="s">
        <v>324</v>
      </c>
    </row>
    <row r="997" spans="2:51" s="15" customFormat="1" ht="11.25">
      <c r="B997" s="223"/>
      <c r="C997" s="224"/>
      <c r="D997" s="195" t="s">
        <v>336</v>
      </c>
      <c r="E997" s="225" t="s">
        <v>19</v>
      </c>
      <c r="F997" s="226" t="s">
        <v>4315</v>
      </c>
      <c r="G997" s="224"/>
      <c r="H997" s="225" t="s">
        <v>19</v>
      </c>
      <c r="I997" s="227"/>
      <c r="J997" s="224"/>
      <c r="K997" s="224"/>
      <c r="L997" s="228"/>
      <c r="M997" s="229"/>
      <c r="N997" s="230"/>
      <c r="O997" s="230"/>
      <c r="P997" s="230"/>
      <c r="Q997" s="230"/>
      <c r="R997" s="230"/>
      <c r="S997" s="230"/>
      <c r="T997" s="231"/>
      <c r="AT997" s="232" t="s">
        <v>336</v>
      </c>
      <c r="AU997" s="232" t="s">
        <v>87</v>
      </c>
      <c r="AV997" s="15" t="s">
        <v>84</v>
      </c>
      <c r="AW997" s="15" t="s">
        <v>37</v>
      </c>
      <c r="AX997" s="15" t="s">
        <v>76</v>
      </c>
      <c r="AY997" s="232" t="s">
        <v>324</v>
      </c>
    </row>
    <row r="998" spans="2:51" s="13" customFormat="1" ht="11.25">
      <c r="B998" s="201"/>
      <c r="C998" s="202"/>
      <c r="D998" s="195" t="s">
        <v>336</v>
      </c>
      <c r="E998" s="203" t="s">
        <v>19</v>
      </c>
      <c r="F998" s="204" t="s">
        <v>4489</v>
      </c>
      <c r="G998" s="202"/>
      <c r="H998" s="205">
        <v>23.09</v>
      </c>
      <c r="I998" s="206"/>
      <c r="J998" s="202"/>
      <c r="K998" s="202"/>
      <c r="L998" s="207"/>
      <c r="M998" s="208"/>
      <c r="N998" s="209"/>
      <c r="O998" s="209"/>
      <c r="P998" s="209"/>
      <c r="Q998" s="209"/>
      <c r="R998" s="209"/>
      <c r="S998" s="209"/>
      <c r="T998" s="210"/>
      <c r="AT998" s="211" t="s">
        <v>336</v>
      </c>
      <c r="AU998" s="211" t="s">
        <v>87</v>
      </c>
      <c r="AV998" s="13" t="s">
        <v>87</v>
      </c>
      <c r="AW998" s="13" t="s">
        <v>37</v>
      </c>
      <c r="AX998" s="13" t="s">
        <v>76</v>
      </c>
      <c r="AY998" s="211" t="s">
        <v>324</v>
      </c>
    </row>
    <row r="999" spans="2:51" s="13" customFormat="1" ht="11.25">
      <c r="B999" s="201"/>
      <c r="C999" s="202"/>
      <c r="D999" s="195" t="s">
        <v>336</v>
      </c>
      <c r="E999" s="203" t="s">
        <v>19</v>
      </c>
      <c r="F999" s="204" t="s">
        <v>4496</v>
      </c>
      <c r="G999" s="202"/>
      <c r="H999" s="205">
        <v>17.72</v>
      </c>
      <c r="I999" s="206"/>
      <c r="J999" s="202"/>
      <c r="K999" s="202"/>
      <c r="L999" s="207"/>
      <c r="M999" s="208"/>
      <c r="N999" s="209"/>
      <c r="O999" s="209"/>
      <c r="P999" s="209"/>
      <c r="Q999" s="209"/>
      <c r="R999" s="209"/>
      <c r="S999" s="209"/>
      <c r="T999" s="210"/>
      <c r="AT999" s="211" t="s">
        <v>336</v>
      </c>
      <c r="AU999" s="211" t="s">
        <v>87</v>
      </c>
      <c r="AV999" s="13" t="s">
        <v>87</v>
      </c>
      <c r="AW999" s="13" t="s">
        <v>37</v>
      </c>
      <c r="AX999" s="13" t="s">
        <v>76</v>
      </c>
      <c r="AY999" s="211" t="s">
        <v>324</v>
      </c>
    </row>
    <row r="1000" spans="2:51" s="13" customFormat="1" ht="11.25">
      <c r="B1000" s="201"/>
      <c r="C1000" s="202"/>
      <c r="D1000" s="195" t="s">
        <v>336</v>
      </c>
      <c r="E1000" s="203" t="s">
        <v>19</v>
      </c>
      <c r="F1000" s="204" t="s">
        <v>4497</v>
      </c>
      <c r="G1000" s="202"/>
      <c r="H1000" s="205">
        <v>7.37</v>
      </c>
      <c r="I1000" s="206"/>
      <c r="J1000" s="202"/>
      <c r="K1000" s="202"/>
      <c r="L1000" s="207"/>
      <c r="M1000" s="208"/>
      <c r="N1000" s="209"/>
      <c r="O1000" s="209"/>
      <c r="P1000" s="209"/>
      <c r="Q1000" s="209"/>
      <c r="R1000" s="209"/>
      <c r="S1000" s="209"/>
      <c r="T1000" s="210"/>
      <c r="AT1000" s="211" t="s">
        <v>336</v>
      </c>
      <c r="AU1000" s="211" t="s">
        <v>87</v>
      </c>
      <c r="AV1000" s="13" t="s">
        <v>87</v>
      </c>
      <c r="AW1000" s="13" t="s">
        <v>37</v>
      </c>
      <c r="AX1000" s="13" t="s">
        <v>76</v>
      </c>
      <c r="AY1000" s="211" t="s">
        <v>324</v>
      </c>
    </row>
    <row r="1001" spans="2:51" s="13" customFormat="1" ht="11.25">
      <c r="B1001" s="201"/>
      <c r="C1001" s="202"/>
      <c r="D1001" s="195" t="s">
        <v>336</v>
      </c>
      <c r="E1001" s="203" t="s">
        <v>19</v>
      </c>
      <c r="F1001" s="204" t="s">
        <v>4498</v>
      </c>
      <c r="G1001" s="202"/>
      <c r="H1001" s="205">
        <v>35.78</v>
      </c>
      <c r="I1001" s="206"/>
      <c r="J1001" s="202"/>
      <c r="K1001" s="202"/>
      <c r="L1001" s="207"/>
      <c r="M1001" s="208"/>
      <c r="N1001" s="209"/>
      <c r="O1001" s="209"/>
      <c r="P1001" s="209"/>
      <c r="Q1001" s="209"/>
      <c r="R1001" s="209"/>
      <c r="S1001" s="209"/>
      <c r="T1001" s="210"/>
      <c r="AT1001" s="211" t="s">
        <v>336</v>
      </c>
      <c r="AU1001" s="211" t="s">
        <v>87</v>
      </c>
      <c r="AV1001" s="13" t="s">
        <v>87</v>
      </c>
      <c r="AW1001" s="13" t="s">
        <v>37</v>
      </c>
      <c r="AX1001" s="13" t="s">
        <v>76</v>
      </c>
      <c r="AY1001" s="211" t="s">
        <v>324</v>
      </c>
    </row>
    <row r="1002" spans="2:51" s="13" customFormat="1" ht="11.25">
      <c r="B1002" s="201"/>
      <c r="C1002" s="202"/>
      <c r="D1002" s="195" t="s">
        <v>336</v>
      </c>
      <c r="E1002" s="203" t="s">
        <v>19</v>
      </c>
      <c r="F1002" s="204" t="s">
        <v>4499</v>
      </c>
      <c r="G1002" s="202"/>
      <c r="H1002" s="205">
        <v>1.06</v>
      </c>
      <c r="I1002" s="206"/>
      <c r="J1002" s="202"/>
      <c r="K1002" s="202"/>
      <c r="L1002" s="207"/>
      <c r="M1002" s="208"/>
      <c r="N1002" s="209"/>
      <c r="O1002" s="209"/>
      <c r="P1002" s="209"/>
      <c r="Q1002" s="209"/>
      <c r="R1002" s="209"/>
      <c r="S1002" s="209"/>
      <c r="T1002" s="210"/>
      <c r="AT1002" s="211" t="s">
        <v>336</v>
      </c>
      <c r="AU1002" s="211" t="s">
        <v>87</v>
      </c>
      <c r="AV1002" s="13" t="s">
        <v>87</v>
      </c>
      <c r="AW1002" s="13" t="s">
        <v>37</v>
      </c>
      <c r="AX1002" s="13" t="s">
        <v>76</v>
      </c>
      <c r="AY1002" s="211" t="s">
        <v>324</v>
      </c>
    </row>
    <row r="1003" spans="2:51" s="13" customFormat="1" ht="11.25">
      <c r="B1003" s="201"/>
      <c r="C1003" s="202"/>
      <c r="D1003" s="195" t="s">
        <v>336</v>
      </c>
      <c r="E1003" s="203" t="s">
        <v>19</v>
      </c>
      <c r="F1003" s="204" t="s">
        <v>4500</v>
      </c>
      <c r="G1003" s="202"/>
      <c r="H1003" s="205">
        <v>44.64</v>
      </c>
      <c r="I1003" s="206"/>
      <c r="J1003" s="202"/>
      <c r="K1003" s="202"/>
      <c r="L1003" s="207"/>
      <c r="M1003" s="208"/>
      <c r="N1003" s="209"/>
      <c r="O1003" s="209"/>
      <c r="P1003" s="209"/>
      <c r="Q1003" s="209"/>
      <c r="R1003" s="209"/>
      <c r="S1003" s="209"/>
      <c r="T1003" s="210"/>
      <c r="AT1003" s="211" t="s">
        <v>336</v>
      </c>
      <c r="AU1003" s="211" t="s">
        <v>87</v>
      </c>
      <c r="AV1003" s="13" t="s">
        <v>87</v>
      </c>
      <c r="AW1003" s="13" t="s">
        <v>37</v>
      </c>
      <c r="AX1003" s="13" t="s">
        <v>76</v>
      </c>
      <c r="AY1003" s="211" t="s">
        <v>324</v>
      </c>
    </row>
    <row r="1004" spans="2:51" s="13" customFormat="1" ht="11.25">
      <c r="B1004" s="201"/>
      <c r="C1004" s="202"/>
      <c r="D1004" s="195" t="s">
        <v>336</v>
      </c>
      <c r="E1004" s="203" t="s">
        <v>19</v>
      </c>
      <c r="F1004" s="204" t="s">
        <v>4501</v>
      </c>
      <c r="G1004" s="202"/>
      <c r="H1004" s="205">
        <v>1.31</v>
      </c>
      <c r="I1004" s="206"/>
      <c r="J1004" s="202"/>
      <c r="K1004" s="202"/>
      <c r="L1004" s="207"/>
      <c r="M1004" s="208"/>
      <c r="N1004" s="209"/>
      <c r="O1004" s="209"/>
      <c r="P1004" s="209"/>
      <c r="Q1004" s="209"/>
      <c r="R1004" s="209"/>
      <c r="S1004" s="209"/>
      <c r="T1004" s="210"/>
      <c r="AT1004" s="211" t="s">
        <v>336</v>
      </c>
      <c r="AU1004" s="211" t="s">
        <v>87</v>
      </c>
      <c r="AV1004" s="13" t="s">
        <v>87</v>
      </c>
      <c r="AW1004" s="13" t="s">
        <v>37</v>
      </c>
      <c r="AX1004" s="13" t="s">
        <v>76</v>
      </c>
      <c r="AY1004" s="211" t="s">
        <v>324</v>
      </c>
    </row>
    <row r="1005" spans="2:51" s="16" customFormat="1" ht="11.25">
      <c r="B1005" s="233"/>
      <c r="C1005" s="234"/>
      <c r="D1005" s="195" t="s">
        <v>336</v>
      </c>
      <c r="E1005" s="235" t="s">
        <v>19</v>
      </c>
      <c r="F1005" s="236" t="s">
        <v>550</v>
      </c>
      <c r="G1005" s="234"/>
      <c r="H1005" s="237">
        <v>130.97000000000003</v>
      </c>
      <c r="I1005" s="238"/>
      <c r="J1005" s="234"/>
      <c r="K1005" s="234"/>
      <c r="L1005" s="239"/>
      <c r="M1005" s="240"/>
      <c r="N1005" s="241"/>
      <c r="O1005" s="241"/>
      <c r="P1005" s="241"/>
      <c r="Q1005" s="241"/>
      <c r="R1005" s="241"/>
      <c r="S1005" s="241"/>
      <c r="T1005" s="242"/>
      <c r="AT1005" s="243" t="s">
        <v>336</v>
      </c>
      <c r="AU1005" s="243" t="s">
        <v>87</v>
      </c>
      <c r="AV1005" s="16" t="s">
        <v>343</v>
      </c>
      <c r="AW1005" s="16" t="s">
        <v>37</v>
      </c>
      <c r="AX1005" s="16" t="s">
        <v>76</v>
      </c>
      <c r="AY1005" s="243" t="s">
        <v>324</v>
      </c>
    </row>
    <row r="1006" spans="2:51" s="15" customFormat="1" ht="11.25">
      <c r="B1006" s="223"/>
      <c r="C1006" s="224"/>
      <c r="D1006" s="195" t="s">
        <v>336</v>
      </c>
      <c r="E1006" s="225" t="s">
        <v>19</v>
      </c>
      <c r="F1006" s="226" t="s">
        <v>4316</v>
      </c>
      <c r="G1006" s="224"/>
      <c r="H1006" s="225" t="s">
        <v>19</v>
      </c>
      <c r="I1006" s="227"/>
      <c r="J1006" s="224"/>
      <c r="K1006" s="224"/>
      <c r="L1006" s="228"/>
      <c r="M1006" s="229"/>
      <c r="N1006" s="230"/>
      <c r="O1006" s="230"/>
      <c r="P1006" s="230"/>
      <c r="Q1006" s="230"/>
      <c r="R1006" s="230"/>
      <c r="S1006" s="230"/>
      <c r="T1006" s="231"/>
      <c r="AT1006" s="232" t="s">
        <v>336</v>
      </c>
      <c r="AU1006" s="232" t="s">
        <v>87</v>
      </c>
      <c r="AV1006" s="15" t="s">
        <v>84</v>
      </c>
      <c r="AW1006" s="15" t="s">
        <v>37</v>
      </c>
      <c r="AX1006" s="15" t="s">
        <v>76</v>
      </c>
      <c r="AY1006" s="232" t="s">
        <v>324</v>
      </c>
    </row>
    <row r="1007" spans="2:51" s="13" customFormat="1" ht="11.25">
      <c r="B1007" s="201"/>
      <c r="C1007" s="202"/>
      <c r="D1007" s="195" t="s">
        <v>336</v>
      </c>
      <c r="E1007" s="203" t="s">
        <v>19</v>
      </c>
      <c r="F1007" s="204" t="s">
        <v>4502</v>
      </c>
      <c r="G1007" s="202"/>
      <c r="H1007" s="205">
        <v>27.288</v>
      </c>
      <c r="I1007" s="206"/>
      <c r="J1007" s="202"/>
      <c r="K1007" s="202"/>
      <c r="L1007" s="207"/>
      <c r="M1007" s="208"/>
      <c r="N1007" s="209"/>
      <c r="O1007" s="209"/>
      <c r="P1007" s="209"/>
      <c r="Q1007" s="209"/>
      <c r="R1007" s="209"/>
      <c r="S1007" s="209"/>
      <c r="T1007" s="210"/>
      <c r="AT1007" s="211" t="s">
        <v>336</v>
      </c>
      <c r="AU1007" s="211" t="s">
        <v>87</v>
      </c>
      <c r="AV1007" s="13" t="s">
        <v>87</v>
      </c>
      <c r="AW1007" s="13" t="s">
        <v>37</v>
      </c>
      <c r="AX1007" s="13" t="s">
        <v>76</v>
      </c>
      <c r="AY1007" s="211" t="s">
        <v>324</v>
      </c>
    </row>
    <row r="1008" spans="2:51" s="13" customFormat="1" ht="11.25">
      <c r="B1008" s="201"/>
      <c r="C1008" s="202"/>
      <c r="D1008" s="195" t="s">
        <v>336</v>
      </c>
      <c r="E1008" s="203" t="s">
        <v>19</v>
      </c>
      <c r="F1008" s="204" t="s">
        <v>4503</v>
      </c>
      <c r="G1008" s="202"/>
      <c r="H1008" s="205">
        <v>17.899999999999999</v>
      </c>
      <c r="I1008" s="206"/>
      <c r="J1008" s="202"/>
      <c r="K1008" s="202"/>
      <c r="L1008" s="207"/>
      <c r="M1008" s="208"/>
      <c r="N1008" s="209"/>
      <c r="O1008" s="209"/>
      <c r="P1008" s="209"/>
      <c r="Q1008" s="209"/>
      <c r="R1008" s="209"/>
      <c r="S1008" s="209"/>
      <c r="T1008" s="210"/>
      <c r="AT1008" s="211" t="s">
        <v>336</v>
      </c>
      <c r="AU1008" s="211" t="s">
        <v>87</v>
      </c>
      <c r="AV1008" s="13" t="s">
        <v>87</v>
      </c>
      <c r="AW1008" s="13" t="s">
        <v>37</v>
      </c>
      <c r="AX1008" s="13" t="s">
        <v>76</v>
      </c>
      <c r="AY1008" s="211" t="s">
        <v>324</v>
      </c>
    </row>
    <row r="1009" spans="2:51" s="13" customFormat="1" ht="11.25">
      <c r="B1009" s="201"/>
      <c r="C1009" s="202"/>
      <c r="D1009" s="195" t="s">
        <v>336</v>
      </c>
      <c r="E1009" s="203" t="s">
        <v>19</v>
      </c>
      <c r="F1009" s="204" t="s">
        <v>4504</v>
      </c>
      <c r="G1009" s="202"/>
      <c r="H1009" s="205">
        <v>8.98</v>
      </c>
      <c r="I1009" s="206"/>
      <c r="J1009" s="202"/>
      <c r="K1009" s="202"/>
      <c r="L1009" s="207"/>
      <c r="M1009" s="208"/>
      <c r="N1009" s="209"/>
      <c r="O1009" s="209"/>
      <c r="P1009" s="209"/>
      <c r="Q1009" s="209"/>
      <c r="R1009" s="209"/>
      <c r="S1009" s="209"/>
      <c r="T1009" s="210"/>
      <c r="AT1009" s="211" t="s">
        <v>336</v>
      </c>
      <c r="AU1009" s="211" t="s">
        <v>87</v>
      </c>
      <c r="AV1009" s="13" t="s">
        <v>87</v>
      </c>
      <c r="AW1009" s="13" t="s">
        <v>37</v>
      </c>
      <c r="AX1009" s="13" t="s">
        <v>76</v>
      </c>
      <c r="AY1009" s="211" t="s">
        <v>324</v>
      </c>
    </row>
    <row r="1010" spans="2:51" s="13" customFormat="1" ht="11.25">
      <c r="B1010" s="201"/>
      <c r="C1010" s="202"/>
      <c r="D1010" s="195" t="s">
        <v>336</v>
      </c>
      <c r="E1010" s="203" t="s">
        <v>19</v>
      </c>
      <c r="F1010" s="204" t="s">
        <v>4505</v>
      </c>
      <c r="G1010" s="202"/>
      <c r="H1010" s="205">
        <v>4.07</v>
      </c>
      <c r="I1010" s="206"/>
      <c r="J1010" s="202"/>
      <c r="K1010" s="202"/>
      <c r="L1010" s="207"/>
      <c r="M1010" s="208"/>
      <c r="N1010" s="209"/>
      <c r="O1010" s="209"/>
      <c r="P1010" s="209"/>
      <c r="Q1010" s="209"/>
      <c r="R1010" s="209"/>
      <c r="S1010" s="209"/>
      <c r="T1010" s="210"/>
      <c r="AT1010" s="211" t="s">
        <v>336</v>
      </c>
      <c r="AU1010" s="211" t="s">
        <v>87</v>
      </c>
      <c r="AV1010" s="13" t="s">
        <v>87</v>
      </c>
      <c r="AW1010" s="13" t="s">
        <v>37</v>
      </c>
      <c r="AX1010" s="13" t="s">
        <v>76</v>
      </c>
      <c r="AY1010" s="211" t="s">
        <v>324</v>
      </c>
    </row>
    <row r="1011" spans="2:51" s="13" customFormat="1" ht="11.25">
      <c r="B1011" s="201"/>
      <c r="C1011" s="202"/>
      <c r="D1011" s="195" t="s">
        <v>336</v>
      </c>
      <c r="E1011" s="203" t="s">
        <v>19</v>
      </c>
      <c r="F1011" s="204" t="s">
        <v>4506</v>
      </c>
      <c r="G1011" s="202"/>
      <c r="H1011" s="205">
        <v>15.023999999999999</v>
      </c>
      <c r="I1011" s="206"/>
      <c r="J1011" s="202"/>
      <c r="K1011" s="202"/>
      <c r="L1011" s="207"/>
      <c r="M1011" s="208"/>
      <c r="N1011" s="209"/>
      <c r="O1011" s="209"/>
      <c r="P1011" s="209"/>
      <c r="Q1011" s="209"/>
      <c r="R1011" s="209"/>
      <c r="S1011" s="209"/>
      <c r="T1011" s="210"/>
      <c r="AT1011" s="211" t="s">
        <v>336</v>
      </c>
      <c r="AU1011" s="211" t="s">
        <v>87</v>
      </c>
      <c r="AV1011" s="13" t="s">
        <v>87</v>
      </c>
      <c r="AW1011" s="13" t="s">
        <v>37</v>
      </c>
      <c r="AX1011" s="13" t="s">
        <v>76</v>
      </c>
      <c r="AY1011" s="211" t="s">
        <v>324</v>
      </c>
    </row>
    <row r="1012" spans="2:51" s="13" customFormat="1" ht="11.25">
      <c r="B1012" s="201"/>
      <c r="C1012" s="202"/>
      <c r="D1012" s="195" t="s">
        <v>336</v>
      </c>
      <c r="E1012" s="203" t="s">
        <v>19</v>
      </c>
      <c r="F1012" s="204" t="s">
        <v>4507</v>
      </c>
      <c r="G1012" s="202"/>
      <c r="H1012" s="205">
        <v>1.3</v>
      </c>
      <c r="I1012" s="206"/>
      <c r="J1012" s="202"/>
      <c r="K1012" s="202"/>
      <c r="L1012" s="207"/>
      <c r="M1012" s="208"/>
      <c r="N1012" s="209"/>
      <c r="O1012" s="209"/>
      <c r="P1012" s="209"/>
      <c r="Q1012" s="209"/>
      <c r="R1012" s="209"/>
      <c r="S1012" s="209"/>
      <c r="T1012" s="210"/>
      <c r="AT1012" s="211" t="s">
        <v>336</v>
      </c>
      <c r="AU1012" s="211" t="s">
        <v>87</v>
      </c>
      <c r="AV1012" s="13" t="s">
        <v>87</v>
      </c>
      <c r="AW1012" s="13" t="s">
        <v>37</v>
      </c>
      <c r="AX1012" s="13" t="s">
        <v>76</v>
      </c>
      <c r="AY1012" s="211" t="s">
        <v>324</v>
      </c>
    </row>
    <row r="1013" spans="2:51" s="13" customFormat="1" ht="11.25">
      <c r="B1013" s="201"/>
      <c r="C1013" s="202"/>
      <c r="D1013" s="195" t="s">
        <v>336</v>
      </c>
      <c r="E1013" s="203" t="s">
        <v>19</v>
      </c>
      <c r="F1013" s="204" t="s">
        <v>4508</v>
      </c>
      <c r="G1013" s="202"/>
      <c r="H1013" s="205">
        <v>5.03</v>
      </c>
      <c r="I1013" s="206"/>
      <c r="J1013" s="202"/>
      <c r="K1013" s="202"/>
      <c r="L1013" s="207"/>
      <c r="M1013" s="208"/>
      <c r="N1013" s="209"/>
      <c r="O1013" s="209"/>
      <c r="P1013" s="209"/>
      <c r="Q1013" s="209"/>
      <c r="R1013" s="209"/>
      <c r="S1013" s="209"/>
      <c r="T1013" s="210"/>
      <c r="AT1013" s="211" t="s">
        <v>336</v>
      </c>
      <c r="AU1013" s="211" t="s">
        <v>87</v>
      </c>
      <c r="AV1013" s="13" t="s">
        <v>87</v>
      </c>
      <c r="AW1013" s="13" t="s">
        <v>37</v>
      </c>
      <c r="AX1013" s="13" t="s">
        <v>76</v>
      </c>
      <c r="AY1013" s="211" t="s">
        <v>324</v>
      </c>
    </row>
    <row r="1014" spans="2:51" s="13" customFormat="1" ht="11.25">
      <c r="B1014" s="201"/>
      <c r="C1014" s="202"/>
      <c r="D1014" s="195" t="s">
        <v>336</v>
      </c>
      <c r="E1014" s="203" t="s">
        <v>19</v>
      </c>
      <c r="F1014" s="204" t="s">
        <v>4509</v>
      </c>
      <c r="G1014" s="202"/>
      <c r="H1014" s="205">
        <v>17.321999999999999</v>
      </c>
      <c r="I1014" s="206"/>
      <c r="J1014" s="202"/>
      <c r="K1014" s="202"/>
      <c r="L1014" s="207"/>
      <c r="M1014" s="208"/>
      <c r="N1014" s="209"/>
      <c r="O1014" s="209"/>
      <c r="P1014" s="209"/>
      <c r="Q1014" s="209"/>
      <c r="R1014" s="209"/>
      <c r="S1014" s="209"/>
      <c r="T1014" s="210"/>
      <c r="AT1014" s="211" t="s">
        <v>336</v>
      </c>
      <c r="AU1014" s="211" t="s">
        <v>87</v>
      </c>
      <c r="AV1014" s="13" t="s">
        <v>87</v>
      </c>
      <c r="AW1014" s="13" t="s">
        <v>37</v>
      </c>
      <c r="AX1014" s="13" t="s">
        <v>76</v>
      </c>
      <c r="AY1014" s="211" t="s">
        <v>324</v>
      </c>
    </row>
    <row r="1015" spans="2:51" s="13" customFormat="1" ht="11.25">
      <c r="B1015" s="201"/>
      <c r="C1015" s="202"/>
      <c r="D1015" s="195" t="s">
        <v>336</v>
      </c>
      <c r="E1015" s="203" t="s">
        <v>19</v>
      </c>
      <c r="F1015" s="204" t="s">
        <v>4510</v>
      </c>
      <c r="G1015" s="202"/>
      <c r="H1015" s="205">
        <v>1.42</v>
      </c>
      <c r="I1015" s="206"/>
      <c r="J1015" s="202"/>
      <c r="K1015" s="202"/>
      <c r="L1015" s="207"/>
      <c r="M1015" s="208"/>
      <c r="N1015" s="209"/>
      <c r="O1015" s="209"/>
      <c r="P1015" s="209"/>
      <c r="Q1015" s="209"/>
      <c r="R1015" s="209"/>
      <c r="S1015" s="209"/>
      <c r="T1015" s="210"/>
      <c r="AT1015" s="211" t="s">
        <v>336</v>
      </c>
      <c r="AU1015" s="211" t="s">
        <v>87</v>
      </c>
      <c r="AV1015" s="13" t="s">
        <v>87</v>
      </c>
      <c r="AW1015" s="13" t="s">
        <v>37</v>
      </c>
      <c r="AX1015" s="13" t="s">
        <v>76</v>
      </c>
      <c r="AY1015" s="211" t="s">
        <v>324</v>
      </c>
    </row>
    <row r="1016" spans="2:51" s="16" customFormat="1" ht="11.25">
      <c r="B1016" s="233"/>
      <c r="C1016" s="234"/>
      <c r="D1016" s="195" t="s">
        <v>336</v>
      </c>
      <c r="E1016" s="235" t="s">
        <v>19</v>
      </c>
      <c r="F1016" s="236" t="s">
        <v>550</v>
      </c>
      <c r="G1016" s="234"/>
      <c r="H1016" s="237">
        <v>98.334000000000003</v>
      </c>
      <c r="I1016" s="238"/>
      <c r="J1016" s="234"/>
      <c r="K1016" s="234"/>
      <c r="L1016" s="239"/>
      <c r="M1016" s="240"/>
      <c r="N1016" s="241"/>
      <c r="O1016" s="241"/>
      <c r="P1016" s="241"/>
      <c r="Q1016" s="241"/>
      <c r="R1016" s="241"/>
      <c r="S1016" s="241"/>
      <c r="T1016" s="242"/>
      <c r="AT1016" s="243" t="s">
        <v>336</v>
      </c>
      <c r="AU1016" s="243" t="s">
        <v>87</v>
      </c>
      <c r="AV1016" s="16" t="s">
        <v>343</v>
      </c>
      <c r="AW1016" s="16" t="s">
        <v>37</v>
      </c>
      <c r="AX1016" s="16" t="s">
        <v>76</v>
      </c>
      <c r="AY1016" s="243" t="s">
        <v>324</v>
      </c>
    </row>
    <row r="1017" spans="2:51" s="15" customFormat="1" ht="11.25">
      <c r="B1017" s="223"/>
      <c r="C1017" s="224"/>
      <c r="D1017" s="195" t="s">
        <v>336</v>
      </c>
      <c r="E1017" s="225" t="s">
        <v>19</v>
      </c>
      <c r="F1017" s="226" t="s">
        <v>4319</v>
      </c>
      <c r="G1017" s="224"/>
      <c r="H1017" s="225" t="s">
        <v>19</v>
      </c>
      <c r="I1017" s="227"/>
      <c r="J1017" s="224"/>
      <c r="K1017" s="224"/>
      <c r="L1017" s="228"/>
      <c r="M1017" s="229"/>
      <c r="N1017" s="230"/>
      <c r="O1017" s="230"/>
      <c r="P1017" s="230"/>
      <c r="Q1017" s="230"/>
      <c r="R1017" s="230"/>
      <c r="S1017" s="230"/>
      <c r="T1017" s="231"/>
      <c r="AT1017" s="232" t="s">
        <v>336</v>
      </c>
      <c r="AU1017" s="232" t="s">
        <v>87</v>
      </c>
      <c r="AV1017" s="15" t="s">
        <v>84</v>
      </c>
      <c r="AW1017" s="15" t="s">
        <v>37</v>
      </c>
      <c r="AX1017" s="15" t="s">
        <v>76</v>
      </c>
      <c r="AY1017" s="232" t="s">
        <v>324</v>
      </c>
    </row>
    <row r="1018" spans="2:51" s="13" customFormat="1" ht="11.25">
      <c r="B1018" s="201"/>
      <c r="C1018" s="202"/>
      <c r="D1018" s="195" t="s">
        <v>336</v>
      </c>
      <c r="E1018" s="203" t="s">
        <v>19</v>
      </c>
      <c r="F1018" s="204" t="s">
        <v>4511</v>
      </c>
      <c r="G1018" s="202"/>
      <c r="H1018" s="205">
        <v>17.888000000000002</v>
      </c>
      <c r="I1018" s="206"/>
      <c r="J1018" s="202"/>
      <c r="K1018" s="202"/>
      <c r="L1018" s="207"/>
      <c r="M1018" s="208"/>
      <c r="N1018" s="209"/>
      <c r="O1018" s="209"/>
      <c r="P1018" s="209"/>
      <c r="Q1018" s="209"/>
      <c r="R1018" s="209"/>
      <c r="S1018" s="209"/>
      <c r="T1018" s="210"/>
      <c r="AT1018" s="211" t="s">
        <v>336</v>
      </c>
      <c r="AU1018" s="211" t="s">
        <v>87</v>
      </c>
      <c r="AV1018" s="13" t="s">
        <v>87</v>
      </c>
      <c r="AW1018" s="13" t="s">
        <v>37</v>
      </c>
      <c r="AX1018" s="13" t="s">
        <v>76</v>
      </c>
      <c r="AY1018" s="211" t="s">
        <v>324</v>
      </c>
    </row>
    <row r="1019" spans="2:51" s="13" customFormat="1" ht="11.25">
      <c r="B1019" s="201"/>
      <c r="C1019" s="202"/>
      <c r="D1019" s="195" t="s">
        <v>336</v>
      </c>
      <c r="E1019" s="203" t="s">
        <v>19</v>
      </c>
      <c r="F1019" s="204" t="s">
        <v>4512</v>
      </c>
      <c r="G1019" s="202"/>
      <c r="H1019" s="205">
        <v>25.44</v>
      </c>
      <c r="I1019" s="206"/>
      <c r="J1019" s="202"/>
      <c r="K1019" s="202"/>
      <c r="L1019" s="207"/>
      <c r="M1019" s="208"/>
      <c r="N1019" s="209"/>
      <c r="O1019" s="209"/>
      <c r="P1019" s="209"/>
      <c r="Q1019" s="209"/>
      <c r="R1019" s="209"/>
      <c r="S1019" s="209"/>
      <c r="T1019" s="210"/>
      <c r="AT1019" s="211" t="s">
        <v>336</v>
      </c>
      <c r="AU1019" s="211" t="s">
        <v>87</v>
      </c>
      <c r="AV1019" s="13" t="s">
        <v>87</v>
      </c>
      <c r="AW1019" s="13" t="s">
        <v>37</v>
      </c>
      <c r="AX1019" s="13" t="s">
        <v>76</v>
      </c>
      <c r="AY1019" s="211" t="s">
        <v>324</v>
      </c>
    </row>
    <row r="1020" spans="2:51" s="13" customFormat="1" ht="11.25">
      <c r="B1020" s="201"/>
      <c r="C1020" s="202"/>
      <c r="D1020" s="195" t="s">
        <v>336</v>
      </c>
      <c r="E1020" s="203" t="s">
        <v>19</v>
      </c>
      <c r="F1020" s="204" t="s">
        <v>4513</v>
      </c>
      <c r="G1020" s="202"/>
      <c r="H1020" s="205">
        <v>23.529</v>
      </c>
      <c r="I1020" s="206"/>
      <c r="J1020" s="202"/>
      <c r="K1020" s="202"/>
      <c r="L1020" s="207"/>
      <c r="M1020" s="208"/>
      <c r="N1020" s="209"/>
      <c r="O1020" s="209"/>
      <c r="P1020" s="209"/>
      <c r="Q1020" s="209"/>
      <c r="R1020" s="209"/>
      <c r="S1020" s="209"/>
      <c r="T1020" s="210"/>
      <c r="AT1020" s="211" t="s">
        <v>336</v>
      </c>
      <c r="AU1020" s="211" t="s">
        <v>87</v>
      </c>
      <c r="AV1020" s="13" t="s">
        <v>87</v>
      </c>
      <c r="AW1020" s="13" t="s">
        <v>37</v>
      </c>
      <c r="AX1020" s="13" t="s">
        <v>76</v>
      </c>
      <c r="AY1020" s="211" t="s">
        <v>324</v>
      </c>
    </row>
    <row r="1021" spans="2:51" s="13" customFormat="1" ht="11.25">
      <c r="B1021" s="201"/>
      <c r="C1021" s="202"/>
      <c r="D1021" s="195" t="s">
        <v>336</v>
      </c>
      <c r="E1021" s="203" t="s">
        <v>19</v>
      </c>
      <c r="F1021" s="204" t="s">
        <v>4514</v>
      </c>
      <c r="G1021" s="202"/>
      <c r="H1021" s="205">
        <v>7.7919999999999998</v>
      </c>
      <c r="I1021" s="206"/>
      <c r="J1021" s="202"/>
      <c r="K1021" s="202"/>
      <c r="L1021" s="207"/>
      <c r="M1021" s="208"/>
      <c r="N1021" s="209"/>
      <c r="O1021" s="209"/>
      <c r="P1021" s="209"/>
      <c r="Q1021" s="209"/>
      <c r="R1021" s="209"/>
      <c r="S1021" s="209"/>
      <c r="T1021" s="210"/>
      <c r="AT1021" s="211" t="s">
        <v>336</v>
      </c>
      <c r="AU1021" s="211" t="s">
        <v>87</v>
      </c>
      <c r="AV1021" s="13" t="s">
        <v>87</v>
      </c>
      <c r="AW1021" s="13" t="s">
        <v>37</v>
      </c>
      <c r="AX1021" s="13" t="s">
        <v>76</v>
      </c>
      <c r="AY1021" s="211" t="s">
        <v>324</v>
      </c>
    </row>
    <row r="1022" spans="2:51" s="13" customFormat="1" ht="11.25">
      <c r="B1022" s="201"/>
      <c r="C1022" s="202"/>
      <c r="D1022" s="195" t="s">
        <v>336</v>
      </c>
      <c r="E1022" s="203" t="s">
        <v>19</v>
      </c>
      <c r="F1022" s="204" t="s">
        <v>4515</v>
      </c>
      <c r="G1022" s="202"/>
      <c r="H1022" s="205">
        <v>21.535</v>
      </c>
      <c r="I1022" s="206"/>
      <c r="J1022" s="202"/>
      <c r="K1022" s="202"/>
      <c r="L1022" s="207"/>
      <c r="M1022" s="208"/>
      <c r="N1022" s="209"/>
      <c r="O1022" s="209"/>
      <c r="P1022" s="209"/>
      <c r="Q1022" s="209"/>
      <c r="R1022" s="209"/>
      <c r="S1022" s="209"/>
      <c r="T1022" s="210"/>
      <c r="AT1022" s="211" t="s">
        <v>336</v>
      </c>
      <c r="AU1022" s="211" t="s">
        <v>87</v>
      </c>
      <c r="AV1022" s="13" t="s">
        <v>87</v>
      </c>
      <c r="AW1022" s="13" t="s">
        <v>37</v>
      </c>
      <c r="AX1022" s="13" t="s">
        <v>76</v>
      </c>
      <c r="AY1022" s="211" t="s">
        <v>324</v>
      </c>
    </row>
    <row r="1023" spans="2:51" s="16" customFormat="1" ht="11.25">
      <c r="B1023" s="233"/>
      <c r="C1023" s="234"/>
      <c r="D1023" s="195" t="s">
        <v>336</v>
      </c>
      <c r="E1023" s="235" t="s">
        <v>19</v>
      </c>
      <c r="F1023" s="236" t="s">
        <v>550</v>
      </c>
      <c r="G1023" s="234"/>
      <c r="H1023" s="237">
        <v>96.183999999999997</v>
      </c>
      <c r="I1023" s="238"/>
      <c r="J1023" s="234"/>
      <c r="K1023" s="234"/>
      <c r="L1023" s="239"/>
      <c r="M1023" s="240"/>
      <c r="N1023" s="241"/>
      <c r="O1023" s="241"/>
      <c r="P1023" s="241"/>
      <c r="Q1023" s="241"/>
      <c r="R1023" s="241"/>
      <c r="S1023" s="241"/>
      <c r="T1023" s="242"/>
      <c r="AT1023" s="243" t="s">
        <v>336</v>
      </c>
      <c r="AU1023" s="243" t="s">
        <v>87</v>
      </c>
      <c r="AV1023" s="16" t="s">
        <v>343</v>
      </c>
      <c r="AW1023" s="16" t="s">
        <v>37</v>
      </c>
      <c r="AX1023" s="16" t="s">
        <v>76</v>
      </c>
      <c r="AY1023" s="243" t="s">
        <v>324</v>
      </c>
    </row>
    <row r="1024" spans="2:51" s="15" customFormat="1" ht="11.25">
      <c r="B1024" s="223"/>
      <c r="C1024" s="224"/>
      <c r="D1024" s="195" t="s">
        <v>336</v>
      </c>
      <c r="E1024" s="225" t="s">
        <v>19</v>
      </c>
      <c r="F1024" s="226" t="s">
        <v>4400</v>
      </c>
      <c r="G1024" s="224"/>
      <c r="H1024" s="225" t="s">
        <v>19</v>
      </c>
      <c r="I1024" s="227"/>
      <c r="J1024" s="224"/>
      <c r="K1024" s="224"/>
      <c r="L1024" s="228"/>
      <c r="M1024" s="229"/>
      <c r="N1024" s="230"/>
      <c r="O1024" s="230"/>
      <c r="P1024" s="230"/>
      <c r="Q1024" s="230"/>
      <c r="R1024" s="230"/>
      <c r="S1024" s="230"/>
      <c r="T1024" s="231"/>
      <c r="AT1024" s="232" t="s">
        <v>336</v>
      </c>
      <c r="AU1024" s="232" t="s">
        <v>87</v>
      </c>
      <c r="AV1024" s="15" t="s">
        <v>84</v>
      </c>
      <c r="AW1024" s="15" t="s">
        <v>37</v>
      </c>
      <c r="AX1024" s="15" t="s">
        <v>76</v>
      </c>
      <c r="AY1024" s="232" t="s">
        <v>324</v>
      </c>
    </row>
    <row r="1025" spans="1:65" s="13" customFormat="1" ht="11.25">
      <c r="B1025" s="201"/>
      <c r="C1025" s="202"/>
      <c r="D1025" s="195" t="s">
        <v>336</v>
      </c>
      <c r="E1025" s="203" t="s">
        <v>19</v>
      </c>
      <c r="F1025" s="204" t="s">
        <v>4516</v>
      </c>
      <c r="G1025" s="202"/>
      <c r="H1025" s="205">
        <v>12.43</v>
      </c>
      <c r="I1025" s="206"/>
      <c r="J1025" s="202"/>
      <c r="K1025" s="202"/>
      <c r="L1025" s="207"/>
      <c r="M1025" s="208"/>
      <c r="N1025" s="209"/>
      <c r="O1025" s="209"/>
      <c r="P1025" s="209"/>
      <c r="Q1025" s="209"/>
      <c r="R1025" s="209"/>
      <c r="S1025" s="209"/>
      <c r="T1025" s="210"/>
      <c r="AT1025" s="211" t="s">
        <v>336</v>
      </c>
      <c r="AU1025" s="211" t="s">
        <v>87</v>
      </c>
      <c r="AV1025" s="13" t="s">
        <v>87</v>
      </c>
      <c r="AW1025" s="13" t="s">
        <v>37</v>
      </c>
      <c r="AX1025" s="13" t="s">
        <v>76</v>
      </c>
      <c r="AY1025" s="211" t="s">
        <v>324</v>
      </c>
    </row>
    <row r="1026" spans="1:65" s="14" customFormat="1" ht="11.25">
      <c r="B1026" s="212"/>
      <c r="C1026" s="213"/>
      <c r="D1026" s="195" t="s">
        <v>336</v>
      </c>
      <c r="E1026" s="214" t="s">
        <v>144</v>
      </c>
      <c r="F1026" s="215" t="s">
        <v>349</v>
      </c>
      <c r="G1026" s="213"/>
      <c r="H1026" s="216">
        <v>2059.7699999999991</v>
      </c>
      <c r="I1026" s="217"/>
      <c r="J1026" s="213"/>
      <c r="K1026" s="213"/>
      <c r="L1026" s="218"/>
      <c r="M1026" s="219"/>
      <c r="N1026" s="220"/>
      <c r="O1026" s="220"/>
      <c r="P1026" s="220"/>
      <c r="Q1026" s="220"/>
      <c r="R1026" s="220"/>
      <c r="S1026" s="220"/>
      <c r="T1026" s="221"/>
      <c r="AT1026" s="222" t="s">
        <v>336</v>
      </c>
      <c r="AU1026" s="222" t="s">
        <v>87</v>
      </c>
      <c r="AV1026" s="14" t="s">
        <v>330</v>
      </c>
      <c r="AW1026" s="14" t="s">
        <v>37</v>
      </c>
      <c r="AX1026" s="14" t="s">
        <v>84</v>
      </c>
      <c r="AY1026" s="222" t="s">
        <v>324</v>
      </c>
    </row>
    <row r="1027" spans="1:65" s="2" customFormat="1" ht="14.45" customHeight="1">
      <c r="A1027" s="36"/>
      <c r="B1027" s="37"/>
      <c r="C1027" s="182" t="s">
        <v>1183</v>
      </c>
      <c r="D1027" s="254" t="s">
        <v>326</v>
      </c>
      <c r="E1027" s="183" t="s">
        <v>1147</v>
      </c>
      <c r="F1027" s="184" t="s">
        <v>1148</v>
      </c>
      <c r="G1027" s="185" t="s">
        <v>135</v>
      </c>
      <c r="H1027" s="186">
        <v>488.99200000000002</v>
      </c>
      <c r="I1027" s="187"/>
      <c r="J1027" s="188">
        <f>ROUND(I1027*H1027,2)</f>
        <v>0</v>
      </c>
      <c r="K1027" s="184" t="s">
        <v>19</v>
      </c>
      <c r="L1027" s="41"/>
      <c r="M1027" s="189" t="s">
        <v>19</v>
      </c>
      <c r="N1027" s="190" t="s">
        <v>47</v>
      </c>
      <c r="O1027" s="66"/>
      <c r="P1027" s="191">
        <f>O1027*H1027</f>
        <v>0</v>
      </c>
      <c r="Q1027" s="191">
        <v>7.6499999999999997E-3</v>
      </c>
      <c r="R1027" s="191">
        <f>Q1027*H1027</f>
        <v>3.7407887999999998</v>
      </c>
      <c r="S1027" s="191">
        <v>0</v>
      </c>
      <c r="T1027" s="192">
        <f>S1027*H1027</f>
        <v>0</v>
      </c>
      <c r="U1027" s="36"/>
      <c r="V1027" s="36"/>
      <c r="W1027" s="36"/>
      <c r="X1027" s="36"/>
      <c r="Y1027" s="36"/>
      <c r="Z1027" s="36"/>
      <c r="AA1027" s="36"/>
      <c r="AB1027" s="36"/>
      <c r="AC1027" s="36"/>
      <c r="AD1027" s="36"/>
      <c r="AE1027" s="36"/>
      <c r="AR1027" s="193" t="s">
        <v>330</v>
      </c>
      <c r="AT1027" s="193" t="s">
        <v>326</v>
      </c>
      <c r="AU1027" s="193" t="s">
        <v>87</v>
      </c>
      <c r="AY1027" s="19" t="s">
        <v>324</v>
      </c>
      <c r="BE1027" s="194">
        <f>IF(N1027="základní",J1027,0)</f>
        <v>0</v>
      </c>
      <c r="BF1027" s="194">
        <f>IF(N1027="snížená",J1027,0)</f>
        <v>0</v>
      </c>
      <c r="BG1027" s="194">
        <f>IF(N1027="zákl. přenesená",J1027,0)</f>
        <v>0</v>
      </c>
      <c r="BH1027" s="194">
        <f>IF(N1027="sníž. přenesená",J1027,0)</f>
        <v>0</v>
      </c>
      <c r="BI1027" s="194">
        <f>IF(N1027="nulová",J1027,0)</f>
        <v>0</v>
      </c>
      <c r="BJ1027" s="19" t="s">
        <v>84</v>
      </c>
      <c r="BK1027" s="194">
        <f>ROUND(I1027*H1027,2)</f>
        <v>0</v>
      </c>
      <c r="BL1027" s="19" t="s">
        <v>330</v>
      </c>
      <c r="BM1027" s="193" t="s">
        <v>4517</v>
      </c>
    </row>
    <row r="1028" spans="1:65" s="2" customFormat="1" ht="11.25">
      <c r="A1028" s="36"/>
      <c r="B1028" s="37"/>
      <c r="C1028" s="38"/>
      <c r="D1028" s="195" t="s">
        <v>332</v>
      </c>
      <c r="E1028" s="38"/>
      <c r="F1028" s="196" t="s">
        <v>1148</v>
      </c>
      <c r="G1028" s="38"/>
      <c r="H1028" s="38"/>
      <c r="I1028" s="197"/>
      <c r="J1028" s="38"/>
      <c r="K1028" s="38"/>
      <c r="L1028" s="41"/>
      <c r="M1028" s="198"/>
      <c r="N1028" s="199"/>
      <c r="O1028" s="66"/>
      <c r="P1028" s="66"/>
      <c r="Q1028" s="66"/>
      <c r="R1028" s="66"/>
      <c r="S1028" s="66"/>
      <c r="T1028" s="67"/>
      <c r="U1028" s="36"/>
      <c r="V1028" s="36"/>
      <c r="W1028" s="36"/>
      <c r="X1028" s="36"/>
      <c r="Y1028" s="36"/>
      <c r="Z1028" s="36"/>
      <c r="AA1028" s="36"/>
      <c r="AB1028" s="36"/>
      <c r="AC1028" s="36"/>
      <c r="AD1028" s="36"/>
      <c r="AE1028" s="36"/>
      <c r="AT1028" s="19" t="s">
        <v>332</v>
      </c>
      <c r="AU1028" s="19" t="s">
        <v>87</v>
      </c>
    </row>
    <row r="1029" spans="1:65" s="2" customFormat="1" ht="19.5">
      <c r="A1029" s="36"/>
      <c r="B1029" s="37"/>
      <c r="C1029" s="38"/>
      <c r="D1029" s="195" t="s">
        <v>727</v>
      </c>
      <c r="E1029" s="38"/>
      <c r="F1029" s="200" t="s">
        <v>4403</v>
      </c>
      <c r="G1029" s="38"/>
      <c r="H1029" s="38"/>
      <c r="I1029" s="197"/>
      <c r="J1029" s="38"/>
      <c r="K1029" s="38"/>
      <c r="L1029" s="41"/>
      <c r="M1029" s="198"/>
      <c r="N1029" s="199"/>
      <c r="O1029" s="66"/>
      <c r="P1029" s="66"/>
      <c r="Q1029" s="66"/>
      <c r="R1029" s="66"/>
      <c r="S1029" s="66"/>
      <c r="T1029" s="67"/>
      <c r="U1029" s="36"/>
      <c r="V1029" s="36"/>
      <c r="W1029" s="36"/>
      <c r="X1029" s="36"/>
      <c r="Y1029" s="36"/>
      <c r="Z1029" s="36"/>
      <c r="AA1029" s="36"/>
      <c r="AB1029" s="36"/>
      <c r="AC1029" s="36"/>
      <c r="AD1029" s="36"/>
      <c r="AE1029" s="36"/>
      <c r="AT1029" s="19" t="s">
        <v>727</v>
      </c>
      <c r="AU1029" s="19" t="s">
        <v>87</v>
      </c>
    </row>
    <row r="1030" spans="1:65" s="15" customFormat="1" ht="11.25">
      <c r="B1030" s="223"/>
      <c r="C1030" s="224"/>
      <c r="D1030" s="195" t="s">
        <v>336</v>
      </c>
      <c r="E1030" s="225" t="s">
        <v>19</v>
      </c>
      <c r="F1030" s="226" t="s">
        <v>4288</v>
      </c>
      <c r="G1030" s="224"/>
      <c r="H1030" s="225" t="s">
        <v>19</v>
      </c>
      <c r="I1030" s="227"/>
      <c r="J1030" s="224"/>
      <c r="K1030" s="224"/>
      <c r="L1030" s="228"/>
      <c r="M1030" s="229"/>
      <c r="N1030" s="230"/>
      <c r="O1030" s="230"/>
      <c r="P1030" s="230"/>
      <c r="Q1030" s="230"/>
      <c r="R1030" s="230"/>
      <c r="S1030" s="230"/>
      <c r="T1030" s="231"/>
      <c r="AT1030" s="232" t="s">
        <v>336</v>
      </c>
      <c r="AU1030" s="232" t="s">
        <v>87</v>
      </c>
      <c r="AV1030" s="15" t="s">
        <v>84</v>
      </c>
      <c r="AW1030" s="15" t="s">
        <v>37</v>
      </c>
      <c r="AX1030" s="15" t="s">
        <v>76</v>
      </c>
      <c r="AY1030" s="232" t="s">
        <v>324</v>
      </c>
    </row>
    <row r="1031" spans="1:65" s="13" customFormat="1" ht="11.25">
      <c r="B1031" s="201"/>
      <c r="C1031" s="202"/>
      <c r="D1031" s="195" t="s">
        <v>336</v>
      </c>
      <c r="E1031" s="203" t="s">
        <v>19</v>
      </c>
      <c r="F1031" s="204" t="s">
        <v>4518</v>
      </c>
      <c r="G1031" s="202"/>
      <c r="H1031" s="205">
        <v>20.506</v>
      </c>
      <c r="I1031" s="206"/>
      <c r="J1031" s="202"/>
      <c r="K1031" s="202"/>
      <c r="L1031" s="207"/>
      <c r="M1031" s="208"/>
      <c r="N1031" s="209"/>
      <c r="O1031" s="209"/>
      <c r="P1031" s="209"/>
      <c r="Q1031" s="209"/>
      <c r="R1031" s="209"/>
      <c r="S1031" s="209"/>
      <c r="T1031" s="210"/>
      <c r="AT1031" s="211" t="s">
        <v>336</v>
      </c>
      <c r="AU1031" s="211" t="s">
        <v>87</v>
      </c>
      <c r="AV1031" s="13" t="s">
        <v>87</v>
      </c>
      <c r="AW1031" s="13" t="s">
        <v>37</v>
      </c>
      <c r="AX1031" s="13" t="s">
        <v>76</v>
      </c>
      <c r="AY1031" s="211" t="s">
        <v>324</v>
      </c>
    </row>
    <row r="1032" spans="1:65" s="13" customFormat="1" ht="11.25">
      <c r="B1032" s="201"/>
      <c r="C1032" s="202"/>
      <c r="D1032" s="195" t="s">
        <v>336</v>
      </c>
      <c r="E1032" s="203" t="s">
        <v>19</v>
      </c>
      <c r="F1032" s="204" t="s">
        <v>4519</v>
      </c>
      <c r="G1032" s="202"/>
      <c r="H1032" s="205">
        <v>6.0449999999999999</v>
      </c>
      <c r="I1032" s="206"/>
      <c r="J1032" s="202"/>
      <c r="K1032" s="202"/>
      <c r="L1032" s="207"/>
      <c r="M1032" s="208"/>
      <c r="N1032" s="209"/>
      <c r="O1032" s="209"/>
      <c r="P1032" s="209"/>
      <c r="Q1032" s="209"/>
      <c r="R1032" s="209"/>
      <c r="S1032" s="209"/>
      <c r="T1032" s="210"/>
      <c r="AT1032" s="211" t="s">
        <v>336</v>
      </c>
      <c r="AU1032" s="211" t="s">
        <v>87</v>
      </c>
      <c r="AV1032" s="13" t="s">
        <v>87</v>
      </c>
      <c r="AW1032" s="13" t="s">
        <v>37</v>
      </c>
      <c r="AX1032" s="13" t="s">
        <v>76</v>
      </c>
      <c r="AY1032" s="211" t="s">
        <v>324</v>
      </c>
    </row>
    <row r="1033" spans="1:65" s="13" customFormat="1" ht="11.25">
      <c r="B1033" s="201"/>
      <c r="C1033" s="202"/>
      <c r="D1033" s="195" t="s">
        <v>336</v>
      </c>
      <c r="E1033" s="203" t="s">
        <v>19</v>
      </c>
      <c r="F1033" s="204" t="s">
        <v>4520</v>
      </c>
      <c r="G1033" s="202"/>
      <c r="H1033" s="205">
        <v>34.351999999999997</v>
      </c>
      <c r="I1033" s="206"/>
      <c r="J1033" s="202"/>
      <c r="K1033" s="202"/>
      <c r="L1033" s="207"/>
      <c r="M1033" s="208"/>
      <c r="N1033" s="209"/>
      <c r="O1033" s="209"/>
      <c r="P1033" s="209"/>
      <c r="Q1033" s="209"/>
      <c r="R1033" s="209"/>
      <c r="S1033" s="209"/>
      <c r="T1033" s="210"/>
      <c r="AT1033" s="211" t="s">
        <v>336</v>
      </c>
      <c r="AU1033" s="211" t="s">
        <v>87</v>
      </c>
      <c r="AV1033" s="13" t="s">
        <v>87</v>
      </c>
      <c r="AW1033" s="13" t="s">
        <v>37</v>
      </c>
      <c r="AX1033" s="13" t="s">
        <v>76</v>
      </c>
      <c r="AY1033" s="211" t="s">
        <v>324</v>
      </c>
    </row>
    <row r="1034" spans="1:65" s="13" customFormat="1" ht="11.25">
      <c r="B1034" s="201"/>
      <c r="C1034" s="202"/>
      <c r="D1034" s="195" t="s">
        <v>336</v>
      </c>
      <c r="E1034" s="203" t="s">
        <v>19</v>
      </c>
      <c r="F1034" s="204" t="s">
        <v>4521</v>
      </c>
      <c r="G1034" s="202"/>
      <c r="H1034" s="205">
        <v>36.113</v>
      </c>
      <c r="I1034" s="206"/>
      <c r="J1034" s="202"/>
      <c r="K1034" s="202"/>
      <c r="L1034" s="207"/>
      <c r="M1034" s="208"/>
      <c r="N1034" s="209"/>
      <c r="O1034" s="209"/>
      <c r="P1034" s="209"/>
      <c r="Q1034" s="209"/>
      <c r="R1034" s="209"/>
      <c r="S1034" s="209"/>
      <c r="T1034" s="210"/>
      <c r="AT1034" s="211" t="s">
        <v>336</v>
      </c>
      <c r="AU1034" s="211" t="s">
        <v>87</v>
      </c>
      <c r="AV1034" s="13" t="s">
        <v>87</v>
      </c>
      <c r="AW1034" s="13" t="s">
        <v>37</v>
      </c>
      <c r="AX1034" s="13" t="s">
        <v>76</v>
      </c>
      <c r="AY1034" s="211" t="s">
        <v>324</v>
      </c>
    </row>
    <row r="1035" spans="1:65" s="13" customFormat="1" ht="11.25">
      <c r="B1035" s="201"/>
      <c r="C1035" s="202"/>
      <c r="D1035" s="195" t="s">
        <v>336</v>
      </c>
      <c r="E1035" s="203" t="s">
        <v>19</v>
      </c>
      <c r="F1035" s="204" t="s">
        <v>4522</v>
      </c>
      <c r="G1035" s="202"/>
      <c r="H1035" s="205">
        <v>6.7610000000000001</v>
      </c>
      <c r="I1035" s="206"/>
      <c r="J1035" s="202"/>
      <c r="K1035" s="202"/>
      <c r="L1035" s="207"/>
      <c r="M1035" s="208"/>
      <c r="N1035" s="209"/>
      <c r="O1035" s="209"/>
      <c r="P1035" s="209"/>
      <c r="Q1035" s="209"/>
      <c r="R1035" s="209"/>
      <c r="S1035" s="209"/>
      <c r="T1035" s="210"/>
      <c r="AT1035" s="211" t="s">
        <v>336</v>
      </c>
      <c r="AU1035" s="211" t="s">
        <v>87</v>
      </c>
      <c r="AV1035" s="13" t="s">
        <v>87</v>
      </c>
      <c r="AW1035" s="13" t="s">
        <v>37</v>
      </c>
      <c r="AX1035" s="13" t="s">
        <v>76</v>
      </c>
      <c r="AY1035" s="211" t="s">
        <v>324</v>
      </c>
    </row>
    <row r="1036" spans="1:65" s="16" customFormat="1" ht="11.25">
      <c r="B1036" s="233"/>
      <c r="C1036" s="234"/>
      <c r="D1036" s="195" t="s">
        <v>336</v>
      </c>
      <c r="E1036" s="235" t="s">
        <v>19</v>
      </c>
      <c r="F1036" s="236" t="s">
        <v>550</v>
      </c>
      <c r="G1036" s="234"/>
      <c r="H1036" s="237">
        <v>103.77699999999999</v>
      </c>
      <c r="I1036" s="238"/>
      <c r="J1036" s="234"/>
      <c r="K1036" s="234"/>
      <c r="L1036" s="239"/>
      <c r="M1036" s="240"/>
      <c r="N1036" s="241"/>
      <c r="O1036" s="241"/>
      <c r="P1036" s="241"/>
      <c r="Q1036" s="241"/>
      <c r="R1036" s="241"/>
      <c r="S1036" s="241"/>
      <c r="T1036" s="242"/>
      <c r="AT1036" s="243" t="s">
        <v>336</v>
      </c>
      <c r="AU1036" s="243" t="s">
        <v>87</v>
      </c>
      <c r="AV1036" s="16" t="s">
        <v>343</v>
      </c>
      <c r="AW1036" s="16" t="s">
        <v>37</v>
      </c>
      <c r="AX1036" s="16" t="s">
        <v>76</v>
      </c>
      <c r="AY1036" s="243" t="s">
        <v>324</v>
      </c>
    </row>
    <row r="1037" spans="1:65" s="15" customFormat="1" ht="11.25">
      <c r="B1037" s="223"/>
      <c r="C1037" s="224"/>
      <c r="D1037" s="195" t="s">
        <v>336</v>
      </c>
      <c r="E1037" s="225" t="s">
        <v>19</v>
      </c>
      <c r="F1037" s="226" t="s">
        <v>4291</v>
      </c>
      <c r="G1037" s="224"/>
      <c r="H1037" s="225" t="s">
        <v>19</v>
      </c>
      <c r="I1037" s="227"/>
      <c r="J1037" s="224"/>
      <c r="K1037" s="224"/>
      <c r="L1037" s="228"/>
      <c r="M1037" s="229"/>
      <c r="N1037" s="230"/>
      <c r="O1037" s="230"/>
      <c r="P1037" s="230"/>
      <c r="Q1037" s="230"/>
      <c r="R1037" s="230"/>
      <c r="S1037" s="230"/>
      <c r="T1037" s="231"/>
      <c r="AT1037" s="232" t="s">
        <v>336</v>
      </c>
      <c r="AU1037" s="232" t="s">
        <v>87</v>
      </c>
      <c r="AV1037" s="15" t="s">
        <v>84</v>
      </c>
      <c r="AW1037" s="15" t="s">
        <v>37</v>
      </c>
      <c r="AX1037" s="15" t="s">
        <v>76</v>
      </c>
      <c r="AY1037" s="232" t="s">
        <v>324</v>
      </c>
    </row>
    <row r="1038" spans="1:65" s="13" customFormat="1" ht="11.25">
      <c r="B1038" s="201"/>
      <c r="C1038" s="202"/>
      <c r="D1038" s="195" t="s">
        <v>336</v>
      </c>
      <c r="E1038" s="203" t="s">
        <v>19</v>
      </c>
      <c r="F1038" s="204" t="s">
        <v>4523</v>
      </c>
      <c r="G1038" s="202"/>
      <c r="H1038" s="205">
        <v>4.8550000000000004</v>
      </c>
      <c r="I1038" s="206"/>
      <c r="J1038" s="202"/>
      <c r="K1038" s="202"/>
      <c r="L1038" s="207"/>
      <c r="M1038" s="208"/>
      <c r="N1038" s="209"/>
      <c r="O1038" s="209"/>
      <c r="P1038" s="209"/>
      <c r="Q1038" s="209"/>
      <c r="R1038" s="209"/>
      <c r="S1038" s="209"/>
      <c r="T1038" s="210"/>
      <c r="AT1038" s="211" t="s">
        <v>336</v>
      </c>
      <c r="AU1038" s="211" t="s">
        <v>87</v>
      </c>
      <c r="AV1038" s="13" t="s">
        <v>87</v>
      </c>
      <c r="AW1038" s="13" t="s">
        <v>37</v>
      </c>
      <c r="AX1038" s="13" t="s">
        <v>76</v>
      </c>
      <c r="AY1038" s="211" t="s">
        <v>324</v>
      </c>
    </row>
    <row r="1039" spans="1:65" s="13" customFormat="1" ht="11.25">
      <c r="B1039" s="201"/>
      <c r="C1039" s="202"/>
      <c r="D1039" s="195" t="s">
        <v>336</v>
      </c>
      <c r="E1039" s="203" t="s">
        <v>19</v>
      </c>
      <c r="F1039" s="204" t="s">
        <v>4524</v>
      </c>
      <c r="G1039" s="202"/>
      <c r="H1039" s="205">
        <v>7.6829999999999998</v>
      </c>
      <c r="I1039" s="206"/>
      <c r="J1039" s="202"/>
      <c r="K1039" s="202"/>
      <c r="L1039" s="207"/>
      <c r="M1039" s="208"/>
      <c r="N1039" s="209"/>
      <c r="O1039" s="209"/>
      <c r="P1039" s="209"/>
      <c r="Q1039" s="209"/>
      <c r="R1039" s="209"/>
      <c r="S1039" s="209"/>
      <c r="T1039" s="210"/>
      <c r="AT1039" s="211" t="s">
        <v>336</v>
      </c>
      <c r="AU1039" s="211" t="s">
        <v>87</v>
      </c>
      <c r="AV1039" s="13" t="s">
        <v>87</v>
      </c>
      <c r="AW1039" s="13" t="s">
        <v>37</v>
      </c>
      <c r="AX1039" s="13" t="s">
        <v>76</v>
      </c>
      <c r="AY1039" s="211" t="s">
        <v>324</v>
      </c>
    </row>
    <row r="1040" spans="1:65" s="13" customFormat="1" ht="11.25">
      <c r="B1040" s="201"/>
      <c r="C1040" s="202"/>
      <c r="D1040" s="195" t="s">
        <v>336</v>
      </c>
      <c r="E1040" s="203" t="s">
        <v>19</v>
      </c>
      <c r="F1040" s="204" t="s">
        <v>4525</v>
      </c>
      <c r="G1040" s="202"/>
      <c r="H1040" s="205">
        <v>28.071999999999999</v>
      </c>
      <c r="I1040" s="206"/>
      <c r="J1040" s="202"/>
      <c r="K1040" s="202"/>
      <c r="L1040" s="207"/>
      <c r="M1040" s="208"/>
      <c r="N1040" s="209"/>
      <c r="O1040" s="209"/>
      <c r="P1040" s="209"/>
      <c r="Q1040" s="209"/>
      <c r="R1040" s="209"/>
      <c r="S1040" s="209"/>
      <c r="T1040" s="210"/>
      <c r="AT1040" s="211" t="s">
        <v>336</v>
      </c>
      <c r="AU1040" s="211" t="s">
        <v>87</v>
      </c>
      <c r="AV1040" s="13" t="s">
        <v>87</v>
      </c>
      <c r="AW1040" s="13" t="s">
        <v>37</v>
      </c>
      <c r="AX1040" s="13" t="s">
        <v>76</v>
      </c>
      <c r="AY1040" s="211" t="s">
        <v>324</v>
      </c>
    </row>
    <row r="1041" spans="2:51" s="13" customFormat="1" ht="11.25">
      <c r="B1041" s="201"/>
      <c r="C1041" s="202"/>
      <c r="D1041" s="195" t="s">
        <v>336</v>
      </c>
      <c r="E1041" s="203" t="s">
        <v>19</v>
      </c>
      <c r="F1041" s="204" t="s">
        <v>4526</v>
      </c>
      <c r="G1041" s="202"/>
      <c r="H1041" s="205">
        <v>4.9649999999999999</v>
      </c>
      <c r="I1041" s="206"/>
      <c r="J1041" s="202"/>
      <c r="K1041" s="202"/>
      <c r="L1041" s="207"/>
      <c r="M1041" s="208"/>
      <c r="N1041" s="209"/>
      <c r="O1041" s="209"/>
      <c r="P1041" s="209"/>
      <c r="Q1041" s="209"/>
      <c r="R1041" s="209"/>
      <c r="S1041" s="209"/>
      <c r="T1041" s="210"/>
      <c r="AT1041" s="211" t="s">
        <v>336</v>
      </c>
      <c r="AU1041" s="211" t="s">
        <v>87</v>
      </c>
      <c r="AV1041" s="13" t="s">
        <v>87</v>
      </c>
      <c r="AW1041" s="13" t="s">
        <v>37</v>
      </c>
      <c r="AX1041" s="13" t="s">
        <v>76</v>
      </c>
      <c r="AY1041" s="211" t="s">
        <v>324</v>
      </c>
    </row>
    <row r="1042" spans="2:51" s="16" customFormat="1" ht="11.25">
      <c r="B1042" s="233"/>
      <c r="C1042" s="234"/>
      <c r="D1042" s="195" t="s">
        <v>336</v>
      </c>
      <c r="E1042" s="235" t="s">
        <v>19</v>
      </c>
      <c r="F1042" s="236" t="s">
        <v>550</v>
      </c>
      <c r="G1042" s="234"/>
      <c r="H1042" s="237">
        <v>45.575000000000003</v>
      </c>
      <c r="I1042" s="238"/>
      <c r="J1042" s="234"/>
      <c r="K1042" s="234"/>
      <c r="L1042" s="239"/>
      <c r="M1042" s="240"/>
      <c r="N1042" s="241"/>
      <c r="O1042" s="241"/>
      <c r="P1042" s="241"/>
      <c r="Q1042" s="241"/>
      <c r="R1042" s="241"/>
      <c r="S1042" s="241"/>
      <c r="T1042" s="242"/>
      <c r="AT1042" s="243" t="s">
        <v>336</v>
      </c>
      <c r="AU1042" s="243" t="s">
        <v>87</v>
      </c>
      <c r="AV1042" s="16" t="s">
        <v>343</v>
      </c>
      <c r="AW1042" s="16" t="s">
        <v>37</v>
      </c>
      <c r="AX1042" s="16" t="s">
        <v>76</v>
      </c>
      <c r="AY1042" s="243" t="s">
        <v>324</v>
      </c>
    </row>
    <row r="1043" spans="2:51" s="15" customFormat="1" ht="11.25">
      <c r="B1043" s="223"/>
      <c r="C1043" s="224"/>
      <c r="D1043" s="195" t="s">
        <v>336</v>
      </c>
      <c r="E1043" s="225" t="s">
        <v>19</v>
      </c>
      <c r="F1043" s="226" t="s">
        <v>4293</v>
      </c>
      <c r="G1043" s="224"/>
      <c r="H1043" s="225" t="s">
        <v>19</v>
      </c>
      <c r="I1043" s="227"/>
      <c r="J1043" s="224"/>
      <c r="K1043" s="224"/>
      <c r="L1043" s="228"/>
      <c r="M1043" s="229"/>
      <c r="N1043" s="230"/>
      <c r="O1043" s="230"/>
      <c r="P1043" s="230"/>
      <c r="Q1043" s="230"/>
      <c r="R1043" s="230"/>
      <c r="S1043" s="230"/>
      <c r="T1043" s="231"/>
      <c r="AT1043" s="232" t="s">
        <v>336</v>
      </c>
      <c r="AU1043" s="232" t="s">
        <v>87</v>
      </c>
      <c r="AV1043" s="15" t="s">
        <v>84</v>
      </c>
      <c r="AW1043" s="15" t="s">
        <v>37</v>
      </c>
      <c r="AX1043" s="15" t="s">
        <v>76</v>
      </c>
      <c r="AY1043" s="232" t="s">
        <v>324</v>
      </c>
    </row>
    <row r="1044" spans="2:51" s="13" customFormat="1" ht="11.25">
      <c r="B1044" s="201"/>
      <c r="C1044" s="202"/>
      <c r="D1044" s="195" t="s">
        <v>336</v>
      </c>
      <c r="E1044" s="203" t="s">
        <v>19</v>
      </c>
      <c r="F1044" s="204" t="s">
        <v>4527</v>
      </c>
      <c r="G1044" s="202"/>
      <c r="H1044" s="205">
        <v>4.1399999999999997</v>
      </c>
      <c r="I1044" s="206"/>
      <c r="J1044" s="202"/>
      <c r="K1044" s="202"/>
      <c r="L1044" s="207"/>
      <c r="M1044" s="208"/>
      <c r="N1044" s="209"/>
      <c r="O1044" s="209"/>
      <c r="P1044" s="209"/>
      <c r="Q1044" s="209"/>
      <c r="R1044" s="209"/>
      <c r="S1044" s="209"/>
      <c r="T1044" s="210"/>
      <c r="AT1044" s="211" t="s">
        <v>336</v>
      </c>
      <c r="AU1044" s="211" t="s">
        <v>87</v>
      </c>
      <c r="AV1044" s="13" t="s">
        <v>87</v>
      </c>
      <c r="AW1044" s="13" t="s">
        <v>37</v>
      </c>
      <c r="AX1044" s="13" t="s">
        <v>76</v>
      </c>
      <c r="AY1044" s="211" t="s">
        <v>324</v>
      </c>
    </row>
    <row r="1045" spans="2:51" s="13" customFormat="1" ht="11.25">
      <c r="B1045" s="201"/>
      <c r="C1045" s="202"/>
      <c r="D1045" s="195" t="s">
        <v>336</v>
      </c>
      <c r="E1045" s="203" t="s">
        <v>19</v>
      </c>
      <c r="F1045" s="204" t="s">
        <v>4528</v>
      </c>
      <c r="G1045" s="202"/>
      <c r="H1045" s="205">
        <v>4.1550000000000002</v>
      </c>
      <c r="I1045" s="206"/>
      <c r="J1045" s="202"/>
      <c r="K1045" s="202"/>
      <c r="L1045" s="207"/>
      <c r="M1045" s="208"/>
      <c r="N1045" s="209"/>
      <c r="O1045" s="209"/>
      <c r="P1045" s="209"/>
      <c r="Q1045" s="209"/>
      <c r="R1045" s="209"/>
      <c r="S1045" s="209"/>
      <c r="T1045" s="210"/>
      <c r="AT1045" s="211" t="s">
        <v>336</v>
      </c>
      <c r="AU1045" s="211" t="s">
        <v>87</v>
      </c>
      <c r="AV1045" s="13" t="s">
        <v>87</v>
      </c>
      <c r="AW1045" s="13" t="s">
        <v>37</v>
      </c>
      <c r="AX1045" s="13" t="s">
        <v>76</v>
      </c>
      <c r="AY1045" s="211" t="s">
        <v>324</v>
      </c>
    </row>
    <row r="1046" spans="2:51" s="16" customFormat="1" ht="11.25">
      <c r="B1046" s="233"/>
      <c r="C1046" s="234"/>
      <c r="D1046" s="195" t="s">
        <v>336</v>
      </c>
      <c r="E1046" s="235" t="s">
        <v>19</v>
      </c>
      <c r="F1046" s="236" t="s">
        <v>550</v>
      </c>
      <c r="G1046" s="234"/>
      <c r="H1046" s="237">
        <v>8.2949999999999999</v>
      </c>
      <c r="I1046" s="238"/>
      <c r="J1046" s="234"/>
      <c r="K1046" s="234"/>
      <c r="L1046" s="239"/>
      <c r="M1046" s="240"/>
      <c r="N1046" s="241"/>
      <c r="O1046" s="241"/>
      <c r="P1046" s="241"/>
      <c r="Q1046" s="241"/>
      <c r="R1046" s="241"/>
      <c r="S1046" s="241"/>
      <c r="T1046" s="242"/>
      <c r="AT1046" s="243" t="s">
        <v>336</v>
      </c>
      <c r="AU1046" s="243" t="s">
        <v>87</v>
      </c>
      <c r="AV1046" s="16" t="s">
        <v>343</v>
      </c>
      <c r="AW1046" s="16" t="s">
        <v>37</v>
      </c>
      <c r="AX1046" s="16" t="s">
        <v>76</v>
      </c>
      <c r="AY1046" s="243" t="s">
        <v>324</v>
      </c>
    </row>
    <row r="1047" spans="2:51" s="15" customFormat="1" ht="11.25">
      <c r="B1047" s="223"/>
      <c r="C1047" s="224"/>
      <c r="D1047" s="195" t="s">
        <v>336</v>
      </c>
      <c r="E1047" s="225" t="s">
        <v>19</v>
      </c>
      <c r="F1047" s="226" t="s">
        <v>4295</v>
      </c>
      <c r="G1047" s="224"/>
      <c r="H1047" s="225" t="s">
        <v>19</v>
      </c>
      <c r="I1047" s="227"/>
      <c r="J1047" s="224"/>
      <c r="K1047" s="224"/>
      <c r="L1047" s="228"/>
      <c r="M1047" s="229"/>
      <c r="N1047" s="230"/>
      <c r="O1047" s="230"/>
      <c r="P1047" s="230"/>
      <c r="Q1047" s="230"/>
      <c r="R1047" s="230"/>
      <c r="S1047" s="230"/>
      <c r="T1047" s="231"/>
      <c r="AT1047" s="232" t="s">
        <v>336</v>
      </c>
      <c r="AU1047" s="232" t="s">
        <v>87</v>
      </c>
      <c r="AV1047" s="15" t="s">
        <v>84</v>
      </c>
      <c r="AW1047" s="15" t="s">
        <v>37</v>
      </c>
      <c r="AX1047" s="15" t="s">
        <v>76</v>
      </c>
      <c r="AY1047" s="232" t="s">
        <v>324</v>
      </c>
    </row>
    <row r="1048" spans="2:51" s="13" customFormat="1" ht="11.25">
      <c r="B1048" s="201"/>
      <c r="C1048" s="202"/>
      <c r="D1048" s="195" t="s">
        <v>336</v>
      </c>
      <c r="E1048" s="203" t="s">
        <v>19</v>
      </c>
      <c r="F1048" s="204" t="s">
        <v>4529</v>
      </c>
      <c r="G1048" s="202"/>
      <c r="H1048" s="205">
        <v>4.1399999999999997</v>
      </c>
      <c r="I1048" s="206"/>
      <c r="J1048" s="202"/>
      <c r="K1048" s="202"/>
      <c r="L1048" s="207"/>
      <c r="M1048" s="208"/>
      <c r="N1048" s="209"/>
      <c r="O1048" s="209"/>
      <c r="P1048" s="209"/>
      <c r="Q1048" s="209"/>
      <c r="R1048" s="209"/>
      <c r="S1048" s="209"/>
      <c r="T1048" s="210"/>
      <c r="AT1048" s="211" t="s">
        <v>336</v>
      </c>
      <c r="AU1048" s="211" t="s">
        <v>87</v>
      </c>
      <c r="AV1048" s="13" t="s">
        <v>87</v>
      </c>
      <c r="AW1048" s="13" t="s">
        <v>37</v>
      </c>
      <c r="AX1048" s="13" t="s">
        <v>76</v>
      </c>
      <c r="AY1048" s="211" t="s">
        <v>324</v>
      </c>
    </row>
    <row r="1049" spans="2:51" s="13" customFormat="1" ht="11.25">
      <c r="B1049" s="201"/>
      <c r="C1049" s="202"/>
      <c r="D1049" s="195" t="s">
        <v>336</v>
      </c>
      <c r="E1049" s="203" t="s">
        <v>19</v>
      </c>
      <c r="F1049" s="204" t="s">
        <v>4530</v>
      </c>
      <c r="G1049" s="202"/>
      <c r="H1049" s="205">
        <v>4.1500000000000004</v>
      </c>
      <c r="I1049" s="206"/>
      <c r="J1049" s="202"/>
      <c r="K1049" s="202"/>
      <c r="L1049" s="207"/>
      <c r="M1049" s="208"/>
      <c r="N1049" s="209"/>
      <c r="O1049" s="209"/>
      <c r="P1049" s="209"/>
      <c r="Q1049" s="209"/>
      <c r="R1049" s="209"/>
      <c r="S1049" s="209"/>
      <c r="T1049" s="210"/>
      <c r="AT1049" s="211" t="s">
        <v>336</v>
      </c>
      <c r="AU1049" s="211" t="s">
        <v>87</v>
      </c>
      <c r="AV1049" s="13" t="s">
        <v>87</v>
      </c>
      <c r="AW1049" s="13" t="s">
        <v>37</v>
      </c>
      <c r="AX1049" s="13" t="s">
        <v>76</v>
      </c>
      <c r="AY1049" s="211" t="s">
        <v>324</v>
      </c>
    </row>
    <row r="1050" spans="2:51" s="16" customFormat="1" ht="11.25">
      <c r="B1050" s="233"/>
      <c r="C1050" s="234"/>
      <c r="D1050" s="195" t="s">
        <v>336</v>
      </c>
      <c r="E1050" s="235" t="s">
        <v>19</v>
      </c>
      <c r="F1050" s="236" t="s">
        <v>550</v>
      </c>
      <c r="G1050" s="234"/>
      <c r="H1050" s="237">
        <v>8.2899999999999991</v>
      </c>
      <c r="I1050" s="238"/>
      <c r="J1050" s="234"/>
      <c r="K1050" s="234"/>
      <c r="L1050" s="239"/>
      <c r="M1050" s="240"/>
      <c r="N1050" s="241"/>
      <c r="O1050" s="241"/>
      <c r="P1050" s="241"/>
      <c r="Q1050" s="241"/>
      <c r="R1050" s="241"/>
      <c r="S1050" s="241"/>
      <c r="T1050" s="242"/>
      <c r="AT1050" s="243" t="s">
        <v>336</v>
      </c>
      <c r="AU1050" s="243" t="s">
        <v>87</v>
      </c>
      <c r="AV1050" s="16" t="s">
        <v>343</v>
      </c>
      <c r="AW1050" s="16" t="s">
        <v>37</v>
      </c>
      <c r="AX1050" s="16" t="s">
        <v>76</v>
      </c>
      <c r="AY1050" s="243" t="s">
        <v>324</v>
      </c>
    </row>
    <row r="1051" spans="2:51" s="15" customFormat="1" ht="11.25">
      <c r="B1051" s="223"/>
      <c r="C1051" s="224"/>
      <c r="D1051" s="195" t="s">
        <v>336</v>
      </c>
      <c r="E1051" s="225" t="s">
        <v>19</v>
      </c>
      <c r="F1051" s="226" t="s">
        <v>4297</v>
      </c>
      <c r="G1051" s="224"/>
      <c r="H1051" s="225" t="s">
        <v>19</v>
      </c>
      <c r="I1051" s="227"/>
      <c r="J1051" s="224"/>
      <c r="K1051" s="224"/>
      <c r="L1051" s="228"/>
      <c r="M1051" s="229"/>
      <c r="N1051" s="230"/>
      <c r="O1051" s="230"/>
      <c r="P1051" s="230"/>
      <c r="Q1051" s="230"/>
      <c r="R1051" s="230"/>
      <c r="S1051" s="230"/>
      <c r="T1051" s="231"/>
      <c r="AT1051" s="232" t="s">
        <v>336</v>
      </c>
      <c r="AU1051" s="232" t="s">
        <v>87</v>
      </c>
      <c r="AV1051" s="15" t="s">
        <v>84</v>
      </c>
      <c r="AW1051" s="15" t="s">
        <v>37</v>
      </c>
      <c r="AX1051" s="15" t="s">
        <v>76</v>
      </c>
      <c r="AY1051" s="232" t="s">
        <v>324</v>
      </c>
    </row>
    <row r="1052" spans="2:51" s="13" customFormat="1" ht="11.25">
      <c r="B1052" s="201"/>
      <c r="C1052" s="202"/>
      <c r="D1052" s="195" t="s">
        <v>336</v>
      </c>
      <c r="E1052" s="203" t="s">
        <v>19</v>
      </c>
      <c r="F1052" s="204" t="s">
        <v>4531</v>
      </c>
      <c r="G1052" s="202"/>
      <c r="H1052" s="205">
        <v>4.1399999999999997</v>
      </c>
      <c r="I1052" s="206"/>
      <c r="J1052" s="202"/>
      <c r="K1052" s="202"/>
      <c r="L1052" s="207"/>
      <c r="M1052" s="208"/>
      <c r="N1052" s="209"/>
      <c r="O1052" s="209"/>
      <c r="P1052" s="209"/>
      <c r="Q1052" s="209"/>
      <c r="R1052" s="209"/>
      <c r="S1052" s="209"/>
      <c r="T1052" s="210"/>
      <c r="AT1052" s="211" t="s">
        <v>336</v>
      </c>
      <c r="AU1052" s="211" t="s">
        <v>87</v>
      </c>
      <c r="AV1052" s="13" t="s">
        <v>87</v>
      </c>
      <c r="AW1052" s="13" t="s">
        <v>37</v>
      </c>
      <c r="AX1052" s="13" t="s">
        <v>76</v>
      </c>
      <c r="AY1052" s="211" t="s">
        <v>324</v>
      </c>
    </row>
    <row r="1053" spans="2:51" s="13" customFormat="1" ht="11.25">
      <c r="B1053" s="201"/>
      <c r="C1053" s="202"/>
      <c r="D1053" s="195" t="s">
        <v>336</v>
      </c>
      <c r="E1053" s="203" t="s">
        <v>19</v>
      </c>
      <c r="F1053" s="204" t="s">
        <v>4532</v>
      </c>
      <c r="G1053" s="202"/>
      <c r="H1053" s="205">
        <v>4.1500000000000004</v>
      </c>
      <c r="I1053" s="206"/>
      <c r="J1053" s="202"/>
      <c r="K1053" s="202"/>
      <c r="L1053" s="207"/>
      <c r="M1053" s="208"/>
      <c r="N1053" s="209"/>
      <c r="O1053" s="209"/>
      <c r="P1053" s="209"/>
      <c r="Q1053" s="209"/>
      <c r="R1053" s="209"/>
      <c r="S1053" s="209"/>
      <c r="T1053" s="210"/>
      <c r="AT1053" s="211" t="s">
        <v>336</v>
      </c>
      <c r="AU1053" s="211" t="s">
        <v>87</v>
      </c>
      <c r="AV1053" s="13" t="s">
        <v>87</v>
      </c>
      <c r="AW1053" s="13" t="s">
        <v>37</v>
      </c>
      <c r="AX1053" s="13" t="s">
        <v>76</v>
      </c>
      <c r="AY1053" s="211" t="s">
        <v>324</v>
      </c>
    </row>
    <row r="1054" spans="2:51" s="16" customFormat="1" ht="11.25">
      <c r="B1054" s="233"/>
      <c r="C1054" s="234"/>
      <c r="D1054" s="195" t="s">
        <v>336</v>
      </c>
      <c r="E1054" s="235" t="s">
        <v>19</v>
      </c>
      <c r="F1054" s="236" t="s">
        <v>550</v>
      </c>
      <c r="G1054" s="234"/>
      <c r="H1054" s="237">
        <v>8.2899999999999991</v>
      </c>
      <c r="I1054" s="238"/>
      <c r="J1054" s="234"/>
      <c r="K1054" s="234"/>
      <c r="L1054" s="239"/>
      <c r="M1054" s="240"/>
      <c r="N1054" s="241"/>
      <c r="O1054" s="241"/>
      <c r="P1054" s="241"/>
      <c r="Q1054" s="241"/>
      <c r="R1054" s="241"/>
      <c r="S1054" s="241"/>
      <c r="T1054" s="242"/>
      <c r="AT1054" s="243" t="s">
        <v>336</v>
      </c>
      <c r="AU1054" s="243" t="s">
        <v>87</v>
      </c>
      <c r="AV1054" s="16" t="s">
        <v>343</v>
      </c>
      <c r="AW1054" s="16" t="s">
        <v>37</v>
      </c>
      <c r="AX1054" s="16" t="s">
        <v>76</v>
      </c>
      <c r="AY1054" s="243" t="s">
        <v>324</v>
      </c>
    </row>
    <row r="1055" spans="2:51" s="15" customFormat="1" ht="11.25">
      <c r="B1055" s="223"/>
      <c r="C1055" s="224"/>
      <c r="D1055" s="195" t="s">
        <v>336</v>
      </c>
      <c r="E1055" s="225" t="s">
        <v>19</v>
      </c>
      <c r="F1055" s="226" t="s">
        <v>4299</v>
      </c>
      <c r="G1055" s="224"/>
      <c r="H1055" s="225" t="s">
        <v>19</v>
      </c>
      <c r="I1055" s="227"/>
      <c r="J1055" s="224"/>
      <c r="K1055" s="224"/>
      <c r="L1055" s="228"/>
      <c r="M1055" s="229"/>
      <c r="N1055" s="230"/>
      <c r="O1055" s="230"/>
      <c r="P1055" s="230"/>
      <c r="Q1055" s="230"/>
      <c r="R1055" s="230"/>
      <c r="S1055" s="230"/>
      <c r="T1055" s="231"/>
      <c r="AT1055" s="232" t="s">
        <v>336</v>
      </c>
      <c r="AU1055" s="232" t="s">
        <v>87</v>
      </c>
      <c r="AV1055" s="15" t="s">
        <v>84</v>
      </c>
      <c r="AW1055" s="15" t="s">
        <v>37</v>
      </c>
      <c r="AX1055" s="15" t="s">
        <v>76</v>
      </c>
      <c r="AY1055" s="232" t="s">
        <v>324</v>
      </c>
    </row>
    <row r="1056" spans="2:51" s="13" customFormat="1" ht="11.25">
      <c r="B1056" s="201"/>
      <c r="C1056" s="202"/>
      <c r="D1056" s="195" t="s">
        <v>336</v>
      </c>
      <c r="E1056" s="203" t="s">
        <v>19</v>
      </c>
      <c r="F1056" s="204" t="s">
        <v>4533</v>
      </c>
      <c r="G1056" s="202"/>
      <c r="H1056" s="205">
        <v>4.1399999999999997</v>
      </c>
      <c r="I1056" s="206"/>
      <c r="J1056" s="202"/>
      <c r="K1056" s="202"/>
      <c r="L1056" s="207"/>
      <c r="M1056" s="208"/>
      <c r="N1056" s="209"/>
      <c r="O1056" s="209"/>
      <c r="P1056" s="209"/>
      <c r="Q1056" s="209"/>
      <c r="R1056" s="209"/>
      <c r="S1056" s="209"/>
      <c r="T1056" s="210"/>
      <c r="AT1056" s="211" t="s">
        <v>336</v>
      </c>
      <c r="AU1056" s="211" t="s">
        <v>87</v>
      </c>
      <c r="AV1056" s="13" t="s">
        <v>87</v>
      </c>
      <c r="AW1056" s="13" t="s">
        <v>37</v>
      </c>
      <c r="AX1056" s="13" t="s">
        <v>76</v>
      </c>
      <c r="AY1056" s="211" t="s">
        <v>324</v>
      </c>
    </row>
    <row r="1057" spans="2:51" s="13" customFormat="1" ht="11.25">
      <c r="B1057" s="201"/>
      <c r="C1057" s="202"/>
      <c r="D1057" s="195" t="s">
        <v>336</v>
      </c>
      <c r="E1057" s="203" t="s">
        <v>19</v>
      </c>
      <c r="F1057" s="204" t="s">
        <v>4534</v>
      </c>
      <c r="G1057" s="202"/>
      <c r="H1057" s="205">
        <v>4.1500000000000004</v>
      </c>
      <c r="I1057" s="206"/>
      <c r="J1057" s="202"/>
      <c r="K1057" s="202"/>
      <c r="L1057" s="207"/>
      <c r="M1057" s="208"/>
      <c r="N1057" s="209"/>
      <c r="O1057" s="209"/>
      <c r="P1057" s="209"/>
      <c r="Q1057" s="209"/>
      <c r="R1057" s="209"/>
      <c r="S1057" s="209"/>
      <c r="T1057" s="210"/>
      <c r="AT1057" s="211" t="s">
        <v>336</v>
      </c>
      <c r="AU1057" s="211" t="s">
        <v>87</v>
      </c>
      <c r="AV1057" s="13" t="s">
        <v>87</v>
      </c>
      <c r="AW1057" s="13" t="s">
        <v>37</v>
      </c>
      <c r="AX1057" s="13" t="s">
        <v>76</v>
      </c>
      <c r="AY1057" s="211" t="s">
        <v>324</v>
      </c>
    </row>
    <row r="1058" spans="2:51" s="16" customFormat="1" ht="11.25">
      <c r="B1058" s="233"/>
      <c r="C1058" s="234"/>
      <c r="D1058" s="195" t="s">
        <v>336</v>
      </c>
      <c r="E1058" s="235" t="s">
        <v>19</v>
      </c>
      <c r="F1058" s="236" t="s">
        <v>550</v>
      </c>
      <c r="G1058" s="234"/>
      <c r="H1058" s="237">
        <v>8.2899999999999991</v>
      </c>
      <c r="I1058" s="238"/>
      <c r="J1058" s="234"/>
      <c r="K1058" s="234"/>
      <c r="L1058" s="239"/>
      <c r="M1058" s="240"/>
      <c r="N1058" s="241"/>
      <c r="O1058" s="241"/>
      <c r="P1058" s="241"/>
      <c r="Q1058" s="241"/>
      <c r="R1058" s="241"/>
      <c r="S1058" s="241"/>
      <c r="T1058" s="242"/>
      <c r="AT1058" s="243" t="s">
        <v>336</v>
      </c>
      <c r="AU1058" s="243" t="s">
        <v>87</v>
      </c>
      <c r="AV1058" s="16" t="s">
        <v>343</v>
      </c>
      <c r="AW1058" s="16" t="s">
        <v>37</v>
      </c>
      <c r="AX1058" s="16" t="s">
        <v>76</v>
      </c>
      <c r="AY1058" s="243" t="s">
        <v>324</v>
      </c>
    </row>
    <row r="1059" spans="2:51" s="15" customFormat="1" ht="11.25">
      <c r="B1059" s="223"/>
      <c r="C1059" s="224"/>
      <c r="D1059" s="195" t="s">
        <v>336</v>
      </c>
      <c r="E1059" s="225" t="s">
        <v>19</v>
      </c>
      <c r="F1059" s="226" t="s">
        <v>4301</v>
      </c>
      <c r="G1059" s="224"/>
      <c r="H1059" s="225" t="s">
        <v>19</v>
      </c>
      <c r="I1059" s="227"/>
      <c r="J1059" s="224"/>
      <c r="K1059" s="224"/>
      <c r="L1059" s="228"/>
      <c r="M1059" s="229"/>
      <c r="N1059" s="230"/>
      <c r="O1059" s="230"/>
      <c r="P1059" s="230"/>
      <c r="Q1059" s="230"/>
      <c r="R1059" s="230"/>
      <c r="S1059" s="230"/>
      <c r="T1059" s="231"/>
      <c r="AT1059" s="232" t="s">
        <v>336</v>
      </c>
      <c r="AU1059" s="232" t="s">
        <v>87</v>
      </c>
      <c r="AV1059" s="15" t="s">
        <v>84</v>
      </c>
      <c r="AW1059" s="15" t="s">
        <v>37</v>
      </c>
      <c r="AX1059" s="15" t="s">
        <v>76</v>
      </c>
      <c r="AY1059" s="232" t="s">
        <v>324</v>
      </c>
    </row>
    <row r="1060" spans="2:51" s="13" customFormat="1" ht="11.25">
      <c r="B1060" s="201"/>
      <c r="C1060" s="202"/>
      <c r="D1060" s="195" t="s">
        <v>336</v>
      </c>
      <c r="E1060" s="203" t="s">
        <v>19</v>
      </c>
      <c r="F1060" s="204" t="s">
        <v>4535</v>
      </c>
      <c r="G1060" s="202"/>
      <c r="H1060" s="205">
        <v>3.74</v>
      </c>
      <c r="I1060" s="206"/>
      <c r="J1060" s="202"/>
      <c r="K1060" s="202"/>
      <c r="L1060" s="207"/>
      <c r="M1060" s="208"/>
      <c r="N1060" s="209"/>
      <c r="O1060" s="209"/>
      <c r="P1060" s="209"/>
      <c r="Q1060" s="209"/>
      <c r="R1060" s="209"/>
      <c r="S1060" s="209"/>
      <c r="T1060" s="210"/>
      <c r="AT1060" s="211" t="s">
        <v>336</v>
      </c>
      <c r="AU1060" s="211" t="s">
        <v>87</v>
      </c>
      <c r="AV1060" s="13" t="s">
        <v>87</v>
      </c>
      <c r="AW1060" s="13" t="s">
        <v>37</v>
      </c>
      <c r="AX1060" s="13" t="s">
        <v>76</v>
      </c>
      <c r="AY1060" s="211" t="s">
        <v>324</v>
      </c>
    </row>
    <row r="1061" spans="2:51" s="13" customFormat="1" ht="11.25">
      <c r="B1061" s="201"/>
      <c r="C1061" s="202"/>
      <c r="D1061" s="195" t="s">
        <v>336</v>
      </c>
      <c r="E1061" s="203" t="s">
        <v>19</v>
      </c>
      <c r="F1061" s="204" t="s">
        <v>4536</v>
      </c>
      <c r="G1061" s="202"/>
      <c r="H1061" s="205">
        <v>3.75</v>
      </c>
      <c r="I1061" s="206"/>
      <c r="J1061" s="202"/>
      <c r="K1061" s="202"/>
      <c r="L1061" s="207"/>
      <c r="M1061" s="208"/>
      <c r="N1061" s="209"/>
      <c r="O1061" s="209"/>
      <c r="P1061" s="209"/>
      <c r="Q1061" s="209"/>
      <c r="R1061" s="209"/>
      <c r="S1061" s="209"/>
      <c r="T1061" s="210"/>
      <c r="AT1061" s="211" t="s">
        <v>336</v>
      </c>
      <c r="AU1061" s="211" t="s">
        <v>87</v>
      </c>
      <c r="AV1061" s="13" t="s">
        <v>87</v>
      </c>
      <c r="AW1061" s="13" t="s">
        <v>37</v>
      </c>
      <c r="AX1061" s="13" t="s">
        <v>76</v>
      </c>
      <c r="AY1061" s="211" t="s">
        <v>324</v>
      </c>
    </row>
    <row r="1062" spans="2:51" s="16" customFormat="1" ht="11.25">
      <c r="B1062" s="233"/>
      <c r="C1062" s="234"/>
      <c r="D1062" s="195" t="s">
        <v>336</v>
      </c>
      <c r="E1062" s="235" t="s">
        <v>19</v>
      </c>
      <c r="F1062" s="236" t="s">
        <v>550</v>
      </c>
      <c r="G1062" s="234"/>
      <c r="H1062" s="237">
        <v>7.49</v>
      </c>
      <c r="I1062" s="238"/>
      <c r="J1062" s="234"/>
      <c r="K1062" s="234"/>
      <c r="L1062" s="239"/>
      <c r="M1062" s="240"/>
      <c r="N1062" s="241"/>
      <c r="O1062" s="241"/>
      <c r="P1062" s="241"/>
      <c r="Q1062" s="241"/>
      <c r="R1062" s="241"/>
      <c r="S1062" s="241"/>
      <c r="T1062" s="242"/>
      <c r="AT1062" s="243" t="s">
        <v>336</v>
      </c>
      <c r="AU1062" s="243" t="s">
        <v>87</v>
      </c>
      <c r="AV1062" s="16" t="s">
        <v>343</v>
      </c>
      <c r="AW1062" s="16" t="s">
        <v>37</v>
      </c>
      <c r="AX1062" s="16" t="s">
        <v>76</v>
      </c>
      <c r="AY1062" s="243" t="s">
        <v>324</v>
      </c>
    </row>
    <row r="1063" spans="2:51" s="15" customFormat="1" ht="11.25">
      <c r="B1063" s="223"/>
      <c r="C1063" s="224"/>
      <c r="D1063" s="195" t="s">
        <v>336</v>
      </c>
      <c r="E1063" s="225" t="s">
        <v>19</v>
      </c>
      <c r="F1063" s="226" t="s">
        <v>4303</v>
      </c>
      <c r="G1063" s="224"/>
      <c r="H1063" s="225" t="s">
        <v>19</v>
      </c>
      <c r="I1063" s="227"/>
      <c r="J1063" s="224"/>
      <c r="K1063" s="224"/>
      <c r="L1063" s="228"/>
      <c r="M1063" s="229"/>
      <c r="N1063" s="230"/>
      <c r="O1063" s="230"/>
      <c r="P1063" s="230"/>
      <c r="Q1063" s="230"/>
      <c r="R1063" s="230"/>
      <c r="S1063" s="230"/>
      <c r="T1063" s="231"/>
      <c r="AT1063" s="232" t="s">
        <v>336</v>
      </c>
      <c r="AU1063" s="232" t="s">
        <v>87</v>
      </c>
      <c r="AV1063" s="15" t="s">
        <v>84</v>
      </c>
      <c r="AW1063" s="15" t="s">
        <v>37</v>
      </c>
      <c r="AX1063" s="15" t="s">
        <v>76</v>
      </c>
      <c r="AY1063" s="232" t="s">
        <v>324</v>
      </c>
    </row>
    <row r="1064" spans="2:51" s="13" customFormat="1" ht="11.25">
      <c r="B1064" s="201"/>
      <c r="C1064" s="202"/>
      <c r="D1064" s="195" t="s">
        <v>336</v>
      </c>
      <c r="E1064" s="203" t="s">
        <v>19</v>
      </c>
      <c r="F1064" s="204" t="s">
        <v>4537</v>
      </c>
      <c r="G1064" s="202"/>
      <c r="H1064" s="205">
        <v>4.1900000000000004</v>
      </c>
      <c r="I1064" s="206"/>
      <c r="J1064" s="202"/>
      <c r="K1064" s="202"/>
      <c r="L1064" s="207"/>
      <c r="M1064" s="208"/>
      <c r="N1064" s="209"/>
      <c r="O1064" s="209"/>
      <c r="P1064" s="209"/>
      <c r="Q1064" s="209"/>
      <c r="R1064" s="209"/>
      <c r="S1064" s="209"/>
      <c r="T1064" s="210"/>
      <c r="AT1064" s="211" t="s">
        <v>336</v>
      </c>
      <c r="AU1064" s="211" t="s">
        <v>87</v>
      </c>
      <c r="AV1064" s="13" t="s">
        <v>87</v>
      </c>
      <c r="AW1064" s="13" t="s">
        <v>37</v>
      </c>
      <c r="AX1064" s="13" t="s">
        <v>76</v>
      </c>
      <c r="AY1064" s="211" t="s">
        <v>324</v>
      </c>
    </row>
    <row r="1065" spans="2:51" s="13" customFormat="1" ht="11.25">
      <c r="B1065" s="201"/>
      <c r="C1065" s="202"/>
      <c r="D1065" s="195" t="s">
        <v>336</v>
      </c>
      <c r="E1065" s="203" t="s">
        <v>19</v>
      </c>
      <c r="F1065" s="204" t="s">
        <v>4538</v>
      </c>
      <c r="G1065" s="202"/>
      <c r="H1065" s="205">
        <v>4.2</v>
      </c>
      <c r="I1065" s="206"/>
      <c r="J1065" s="202"/>
      <c r="K1065" s="202"/>
      <c r="L1065" s="207"/>
      <c r="M1065" s="208"/>
      <c r="N1065" s="209"/>
      <c r="O1065" s="209"/>
      <c r="P1065" s="209"/>
      <c r="Q1065" s="209"/>
      <c r="R1065" s="209"/>
      <c r="S1065" s="209"/>
      <c r="T1065" s="210"/>
      <c r="AT1065" s="211" t="s">
        <v>336</v>
      </c>
      <c r="AU1065" s="211" t="s">
        <v>87</v>
      </c>
      <c r="AV1065" s="13" t="s">
        <v>87</v>
      </c>
      <c r="AW1065" s="13" t="s">
        <v>37</v>
      </c>
      <c r="AX1065" s="13" t="s">
        <v>76</v>
      </c>
      <c r="AY1065" s="211" t="s">
        <v>324</v>
      </c>
    </row>
    <row r="1066" spans="2:51" s="16" customFormat="1" ht="11.25">
      <c r="B1066" s="233"/>
      <c r="C1066" s="234"/>
      <c r="D1066" s="195" t="s">
        <v>336</v>
      </c>
      <c r="E1066" s="235" t="s">
        <v>19</v>
      </c>
      <c r="F1066" s="236" t="s">
        <v>550</v>
      </c>
      <c r="G1066" s="234"/>
      <c r="H1066" s="237">
        <v>8.39</v>
      </c>
      <c r="I1066" s="238"/>
      <c r="J1066" s="234"/>
      <c r="K1066" s="234"/>
      <c r="L1066" s="239"/>
      <c r="M1066" s="240"/>
      <c r="N1066" s="241"/>
      <c r="O1066" s="241"/>
      <c r="P1066" s="241"/>
      <c r="Q1066" s="241"/>
      <c r="R1066" s="241"/>
      <c r="S1066" s="241"/>
      <c r="T1066" s="242"/>
      <c r="AT1066" s="243" t="s">
        <v>336</v>
      </c>
      <c r="AU1066" s="243" t="s">
        <v>87</v>
      </c>
      <c r="AV1066" s="16" t="s">
        <v>343</v>
      </c>
      <c r="AW1066" s="16" t="s">
        <v>37</v>
      </c>
      <c r="AX1066" s="16" t="s">
        <v>76</v>
      </c>
      <c r="AY1066" s="243" t="s">
        <v>324</v>
      </c>
    </row>
    <row r="1067" spans="2:51" s="15" customFormat="1" ht="11.25">
      <c r="B1067" s="223"/>
      <c r="C1067" s="224"/>
      <c r="D1067" s="195" t="s">
        <v>336</v>
      </c>
      <c r="E1067" s="225" t="s">
        <v>19</v>
      </c>
      <c r="F1067" s="226" t="s">
        <v>4305</v>
      </c>
      <c r="G1067" s="224"/>
      <c r="H1067" s="225" t="s">
        <v>19</v>
      </c>
      <c r="I1067" s="227"/>
      <c r="J1067" s="224"/>
      <c r="K1067" s="224"/>
      <c r="L1067" s="228"/>
      <c r="M1067" s="229"/>
      <c r="N1067" s="230"/>
      <c r="O1067" s="230"/>
      <c r="P1067" s="230"/>
      <c r="Q1067" s="230"/>
      <c r="R1067" s="230"/>
      <c r="S1067" s="230"/>
      <c r="T1067" s="231"/>
      <c r="AT1067" s="232" t="s">
        <v>336</v>
      </c>
      <c r="AU1067" s="232" t="s">
        <v>87</v>
      </c>
      <c r="AV1067" s="15" t="s">
        <v>84</v>
      </c>
      <c r="AW1067" s="15" t="s">
        <v>37</v>
      </c>
      <c r="AX1067" s="15" t="s">
        <v>76</v>
      </c>
      <c r="AY1067" s="232" t="s">
        <v>324</v>
      </c>
    </row>
    <row r="1068" spans="2:51" s="13" customFormat="1" ht="11.25">
      <c r="B1068" s="201"/>
      <c r="C1068" s="202"/>
      <c r="D1068" s="195" t="s">
        <v>336</v>
      </c>
      <c r="E1068" s="203" t="s">
        <v>19</v>
      </c>
      <c r="F1068" s="204" t="s">
        <v>4539</v>
      </c>
      <c r="G1068" s="202"/>
      <c r="H1068" s="205">
        <v>4.1900000000000004</v>
      </c>
      <c r="I1068" s="206"/>
      <c r="J1068" s="202"/>
      <c r="K1068" s="202"/>
      <c r="L1068" s="207"/>
      <c r="M1068" s="208"/>
      <c r="N1068" s="209"/>
      <c r="O1068" s="209"/>
      <c r="P1068" s="209"/>
      <c r="Q1068" s="209"/>
      <c r="R1068" s="209"/>
      <c r="S1068" s="209"/>
      <c r="T1068" s="210"/>
      <c r="AT1068" s="211" t="s">
        <v>336</v>
      </c>
      <c r="AU1068" s="211" t="s">
        <v>87</v>
      </c>
      <c r="AV1068" s="13" t="s">
        <v>87</v>
      </c>
      <c r="AW1068" s="13" t="s">
        <v>37</v>
      </c>
      <c r="AX1068" s="13" t="s">
        <v>76</v>
      </c>
      <c r="AY1068" s="211" t="s">
        <v>324</v>
      </c>
    </row>
    <row r="1069" spans="2:51" s="13" customFormat="1" ht="11.25">
      <c r="B1069" s="201"/>
      <c r="C1069" s="202"/>
      <c r="D1069" s="195" t="s">
        <v>336</v>
      </c>
      <c r="E1069" s="203" t="s">
        <v>19</v>
      </c>
      <c r="F1069" s="204" t="s">
        <v>4540</v>
      </c>
      <c r="G1069" s="202"/>
      <c r="H1069" s="205">
        <v>4.2</v>
      </c>
      <c r="I1069" s="206"/>
      <c r="J1069" s="202"/>
      <c r="K1069" s="202"/>
      <c r="L1069" s="207"/>
      <c r="M1069" s="208"/>
      <c r="N1069" s="209"/>
      <c r="O1069" s="209"/>
      <c r="P1069" s="209"/>
      <c r="Q1069" s="209"/>
      <c r="R1069" s="209"/>
      <c r="S1069" s="209"/>
      <c r="T1069" s="210"/>
      <c r="AT1069" s="211" t="s">
        <v>336</v>
      </c>
      <c r="AU1069" s="211" t="s">
        <v>87</v>
      </c>
      <c r="AV1069" s="13" t="s">
        <v>87</v>
      </c>
      <c r="AW1069" s="13" t="s">
        <v>37</v>
      </c>
      <c r="AX1069" s="13" t="s">
        <v>76</v>
      </c>
      <c r="AY1069" s="211" t="s">
        <v>324</v>
      </c>
    </row>
    <row r="1070" spans="2:51" s="16" customFormat="1" ht="11.25">
      <c r="B1070" s="233"/>
      <c r="C1070" s="234"/>
      <c r="D1070" s="195" t="s">
        <v>336</v>
      </c>
      <c r="E1070" s="235" t="s">
        <v>19</v>
      </c>
      <c r="F1070" s="236" t="s">
        <v>550</v>
      </c>
      <c r="G1070" s="234"/>
      <c r="H1070" s="237">
        <v>8.39</v>
      </c>
      <c r="I1070" s="238"/>
      <c r="J1070" s="234"/>
      <c r="K1070" s="234"/>
      <c r="L1070" s="239"/>
      <c r="M1070" s="240"/>
      <c r="N1070" s="241"/>
      <c r="O1070" s="241"/>
      <c r="P1070" s="241"/>
      <c r="Q1070" s="241"/>
      <c r="R1070" s="241"/>
      <c r="S1070" s="241"/>
      <c r="T1070" s="242"/>
      <c r="AT1070" s="243" t="s">
        <v>336</v>
      </c>
      <c r="AU1070" s="243" t="s">
        <v>87</v>
      </c>
      <c r="AV1070" s="16" t="s">
        <v>343</v>
      </c>
      <c r="AW1070" s="16" t="s">
        <v>37</v>
      </c>
      <c r="AX1070" s="16" t="s">
        <v>76</v>
      </c>
      <c r="AY1070" s="243" t="s">
        <v>324</v>
      </c>
    </row>
    <row r="1071" spans="2:51" s="15" customFormat="1" ht="11.25">
      <c r="B1071" s="223"/>
      <c r="C1071" s="224"/>
      <c r="D1071" s="195" t="s">
        <v>336</v>
      </c>
      <c r="E1071" s="225" t="s">
        <v>19</v>
      </c>
      <c r="F1071" s="226" t="s">
        <v>4307</v>
      </c>
      <c r="G1071" s="224"/>
      <c r="H1071" s="225" t="s">
        <v>19</v>
      </c>
      <c r="I1071" s="227"/>
      <c r="J1071" s="224"/>
      <c r="K1071" s="224"/>
      <c r="L1071" s="228"/>
      <c r="M1071" s="229"/>
      <c r="N1071" s="230"/>
      <c r="O1071" s="230"/>
      <c r="P1071" s="230"/>
      <c r="Q1071" s="230"/>
      <c r="R1071" s="230"/>
      <c r="S1071" s="230"/>
      <c r="T1071" s="231"/>
      <c r="AT1071" s="232" t="s">
        <v>336</v>
      </c>
      <c r="AU1071" s="232" t="s">
        <v>87</v>
      </c>
      <c r="AV1071" s="15" t="s">
        <v>84</v>
      </c>
      <c r="AW1071" s="15" t="s">
        <v>37</v>
      </c>
      <c r="AX1071" s="15" t="s">
        <v>76</v>
      </c>
      <c r="AY1071" s="232" t="s">
        <v>324</v>
      </c>
    </row>
    <row r="1072" spans="2:51" s="13" customFormat="1" ht="11.25">
      <c r="B1072" s="201"/>
      <c r="C1072" s="202"/>
      <c r="D1072" s="195" t="s">
        <v>336</v>
      </c>
      <c r="E1072" s="203" t="s">
        <v>19</v>
      </c>
      <c r="F1072" s="204" t="s">
        <v>4541</v>
      </c>
      <c r="G1072" s="202"/>
      <c r="H1072" s="205">
        <v>4.1900000000000004</v>
      </c>
      <c r="I1072" s="206"/>
      <c r="J1072" s="202"/>
      <c r="K1072" s="202"/>
      <c r="L1072" s="207"/>
      <c r="M1072" s="208"/>
      <c r="N1072" s="209"/>
      <c r="O1072" s="209"/>
      <c r="P1072" s="209"/>
      <c r="Q1072" s="209"/>
      <c r="R1072" s="209"/>
      <c r="S1072" s="209"/>
      <c r="T1072" s="210"/>
      <c r="AT1072" s="211" t="s">
        <v>336</v>
      </c>
      <c r="AU1072" s="211" t="s">
        <v>87</v>
      </c>
      <c r="AV1072" s="13" t="s">
        <v>87</v>
      </c>
      <c r="AW1072" s="13" t="s">
        <v>37</v>
      </c>
      <c r="AX1072" s="13" t="s">
        <v>76</v>
      </c>
      <c r="AY1072" s="211" t="s">
        <v>324</v>
      </c>
    </row>
    <row r="1073" spans="2:51" s="13" customFormat="1" ht="11.25">
      <c r="B1073" s="201"/>
      <c r="C1073" s="202"/>
      <c r="D1073" s="195" t="s">
        <v>336</v>
      </c>
      <c r="E1073" s="203" t="s">
        <v>19</v>
      </c>
      <c r="F1073" s="204" t="s">
        <v>4542</v>
      </c>
      <c r="G1073" s="202"/>
      <c r="H1073" s="205">
        <v>4.1849999999999996</v>
      </c>
      <c r="I1073" s="206"/>
      <c r="J1073" s="202"/>
      <c r="K1073" s="202"/>
      <c r="L1073" s="207"/>
      <c r="M1073" s="208"/>
      <c r="N1073" s="209"/>
      <c r="O1073" s="209"/>
      <c r="P1073" s="209"/>
      <c r="Q1073" s="209"/>
      <c r="R1073" s="209"/>
      <c r="S1073" s="209"/>
      <c r="T1073" s="210"/>
      <c r="AT1073" s="211" t="s">
        <v>336</v>
      </c>
      <c r="AU1073" s="211" t="s">
        <v>87</v>
      </c>
      <c r="AV1073" s="13" t="s">
        <v>87</v>
      </c>
      <c r="AW1073" s="13" t="s">
        <v>37</v>
      </c>
      <c r="AX1073" s="13" t="s">
        <v>76</v>
      </c>
      <c r="AY1073" s="211" t="s">
        <v>324</v>
      </c>
    </row>
    <row r="1074" spans="2:51" s="16" customFormat="1" ht="11.25">
      <c r="B1074" s="233"/>
      <c r="C1074" s="234"/>
      <c r="D1074" s="195" t="s">
        <v>336</v>
      </c>
      <c r="E1074" s="235" t="s">
        <v>19</v>
      </c>
      <c r="F1074" s="236" t="s">
        <v>550</v>
      </c>
      <c r="G1074" s="234"/>
      <c r="H1074" s="237">
        <v>8.375</v>
      </c>
      <c r="I1074" s="238"/>
      <c r="J1074" s="234"/>
      <c r="K1074" s="234"/>
      <c r="L1074" s="239"/>
      <c r="M1074" s="240"/>
      <c r="N1074" s="241"/>
      <c r="O1074" s="241"/>
      <c r="P1074" s="241"/>
      <c r="Q1074" s="241"/>
      <c r="R1074" s="241"/>
      <c r="S1074" s="241"/>
      <c r="T1074" s="242"/>
      <c r="AT1074" s="243" t="s">
        <v>336</v>
      </c>
      <c r="AU1074" s="243" t="s">
        <v>87</v>
      </c>
      <c r="AV1074" s="16" t="s">
        <v>343</v>
      </c>
      <c r="AW1074" s="16" t="s">
        <v>37</v>
      </c>
      <c r="AX1074" s="16" t="s">
        <v>76</v>
      </c>
      <c r="AY1074" s="243" t="s">
        <v>324</v>
      </c>
    </row>
    <row r="1075" spans="2:51" s="15" customFormat="1" ht="11.25">
      <c r="B1075" s="223"/>
      <c r="C1075" s="224"/>
      <c r="D1075" s="195" t="s">
        <v>336</v>
      </c>
      <c r="E1075" s="225" t="s">
        <v>19</v>
      </c>
      <c r="F1075" s="226" t="s">
        <v>4308</v>
      </c>
      <c r="G1075" s="224"/>
      <c r="H1075" s="225" t="s">
        <v>19</v>
      </c>
      <c r="I1075" s="227"/>
      <c r="J1075" s="224"/>
      <c r="K1075" s="224"/>
      <c r="L1075" s="228"/>
      <c r="M1075" s="229"/>
      <c r="N1075" s="230"/>
      <c r="O1075" s="230"/>
      <c r="P1075" s="230"/>
      <c r="Q1075" s="230"/>
      <c r="R1075" s="230"/>
      <c r="S1075" s="230"/>
      <c r="T1075" s="231"/>
      <c r="AT1075" s="232" t="s">
        <v>336</v>
      </c>
      <c r="AU1075" s="232" t="s">
        <v>87</v>
      </c>
      <c r="AV1075" s="15" t="s">
        <v>84</v>
      </c>
      <c r="AW1075" s="15" t="s">
        <v>37</v>
      </c>
      <c r="AX1075" s="15" t="s">
        <v>76</v>
      </c>
      <c r="AY1075" s="232" t="s">
        <v>324</v>
      </c>
    </row>
    <row r="1076" spans="2:51" s="13" customFormat="1" ht="11.25">
      <c r="B1076" s="201"/>
      <c r="C1076" s="202"/>
      <c r="D1076" s="195" t="s">
        <v>336</v>
      </c>
      <c r="E1076" s="203" t="s">
        <v>19</v>
      </c>
      <c r="F1076" s="204" t="s">
        <v>4543</v>
      </c>
      <c r="G1076" s="202"/>
      <c r="H1076" s="205">
        <v>4.1900000000000004</v>
      </c>
      <c r="I1076" s="206"/>
      <c r="J1076" s="202"/>
      <c r="K1076" s="202"/>
      <c r="L1076" s="207"/>
      <c r="M1076" s="208"/>
      <c r="N1076" s="209"/>
      <c r="O1076" s="209"/>
      <c r="P1076" s="209"/>
      <c r="Q1076" s="209"/>
      <c r="R1076" s="209"/>
      <c r="S1076" s="209"/>
      <c r="T1076" s="210"/>
      <c r="AT1076" s="211" t="s">
        <v>336</v>
      </c>
      <c r="AU1076" s="211" t="s">
        <v>87</v>
      </c>
      <c r="AV1076" s="13" t="s">
        <v>87</v>
      </c>
      <c r="AW1076" s="13" t="s">
        <v>37</v>
      </c>
      <c r="AX1076" s="13" t="s">
        <v>76</v>
      </c>
      <c r="AY1076" s="211" t="s">
        <v>324</v>
      </c>
    </row>
    <row r="1077" spans="2:51" s="13" customFormat="1" ht="11.25">
      <c r="B1077" s="201"/>
      <c r="C1077" s="202"/>
      <c r="D1077" s="195" t="s">
        <v>336</v>
      </c>
      <c r="E1077" s="203" t="s">
        <v>19</v>
      </c>
      <c r="F1077" s="204" t="s">
        <v>4544</v>
      </c>
      <c r="G1077" s="202"/>
      <c r="H1077" s="205">
        <v>4.1900000000000004</v>
      </c>
      <c r="I1077" s="206"/>
      <c r="J1077" s="202"/>
      <c r="K1077" s="202"/>
      <c r="L1077" s="207"/>
      <c r="M1077" s="208"/>
      <c r="N1077" s="209"/>
      <c r="O1077" s="209"/>
      <c r="P1077" s="209"/>
      <c r="Q1077" s="209"/>
      <c r="R1077" s="209"/>
      <c r="S1077" s="209"/>
      <c r="T1077" s="210"/>
      <c r="AT1077" s="211" t="s">
        <v>336</v>
      </c>
      <c r="AU1077" s="211" t="s">
        <v>87</v>
      </c>
      <c r="AV1077" s="13" t="s">
        <v>87</v>
      </c>
      <c r="AW1077" s="13" t="s">
        <v>37</v>
      </c>
      <c r="AX1077" s="13" t="s">
        <v>76</v>
      </c>
      <c r="AY1077" s="211" t="s">
        <v>324</v>
      </c>
    </row>
    <row r="1078" spans="2:51" s="16" customFormat="1" ht="11.25">
      <c r="B1078" s="233"/>
      <c r="C1078" s="234"/>
      <c r="D1078" s="195" t="s">
        <v>336</v>
      </c>
      <c r="E1078" s="235" t="s">
        <v>19</v>
      </c>
      <c r="F1078" s="236" t="s">
        <v>550</v>
      </c>
      <c r="G1078" s="234"/>
      <c r="H1078" s="237">
        <v>8.3800000000000008</v>
      </c>
      <c r="I1078" s="238"/>
      <c r="J1078" s="234"/>
      <c r="K1078" s="234"/>
      <c r="L1078" s="239"/>
      <c r="M1078" s="240"/>
      <c r="N1078" s="241"/>
      <c r="O1078" s="241"/>
      <c r="P1078" s="241"/>
      <c r="Q1078" s="241"/>
      <c r="R1078" s="241"/>
      <c r="S1078" s="241"/>
      <c r="T1078" s="242"/>
      <c r="AT1078" s="243" t="s">
        <v>336</v>
      </c>
      <c r="AU1078" s="243" t="s">
        <v>87</v>
      </c>
      <c r="AV1078" s="16" t="s">
        <v>343</v>
      </c>
      <c r="AW1078" s="16" t="s">
        <v>37</v>
      </c>
      <c r="AX1078" s="16" t="s">
        <v>76</v>
      </c>
      <c r="AY1078" s="243" t="s">
        <v>324</v>
      </c>
    </row>
    <row r="1079" spans="2:51" s="15" customFormat="1" ht="11.25">
      <c r="B1079" s="223"/>
      <c r="C1079" s="224"/>
      <c r="D1079" s="195" t="s">
        <v>336</v>
      </c>
      <c r="E1079" s="225" t="s">
        <v>19</v>
      </c>
      <c r="F1079" s="226" t="s">
        <v>4310</v>
      </c>
      <c r="G1079" s="224"/>
      <c r="H1079" s="225" t="s">
        <v>19</v>
      </c>
      <c r="I1079" s="227"/>
      <c r="J1079" s="224"/>
      <c r="K1079" s="224"/>
      <c r="L1079" s="228"/>
      <c r="M1079" s="229"/>
      <c r="N1079" s="230"/>
      <c r="O1079" s="230"/>
      <c r="P1079" s="230"/>
      <c r="Q1079" s="230"/>
      <c r="R1079" s="230"/>
      <c r="S1079" s="230"/>
      <c r="T1079" s="231"/>
      <c r="AT1079" s="232" t="s">
        <v>336</v>
      </c>
      <c r="AU1079" s="232" t="s">
        <v>87</v>
      </c>
      <c r="AV1079" s="15" t="s">
        <v>84</v>
      </c>
      <c r="AW1079" s="15" t="s">
        <v>37</v>
      </c>
      <c r="AX1079" s="15" t="s">
        <v>76</v>
      </c>
      <c r="AY1079" s="232" t="s">
        <v>324</v>
      </c>
    </row>
    <row r="1080" spans="2:51" s="13" customFormat="1" ht="11.25">
      <c r="B1080" s="201"/>
      <c r="C1080" s="202"/>
      <c r="D1080" s="195" t="s">
        <v>336</v>
      </c>
      <c r="E1080" s="203" t="s">
        <v>19</v>
      </c>
      <c r="F1080" s="204" t="s">
        <v>4545</v>
      </c>
      <c r="G1080" s="202"/>
      <c r="H1080" s="205">
        <v>4.1849999999999996</v>
      </c>
      <c r="I1080" s="206"/>
      <c r="J1080" s="202"/>
      <c r="K1080" s="202"/>
      <c r="L1080" s="207"/>
      <c r="M1080" s="208"/>
      <c r="N1080" s="209"/>
      <c r="O1080" s="209"/>
      <c r="P1080" s="209"/>
      <c r="Q1080" s="209"/>
      <c r="R1080" s="209"/>
      <c r="S1080" s="209"/>
      <c r="T1080" s="210"/>
      <c r="AT1080" s="211" t="s">
        <v>336</v>
      </c>
      <c r="AU1080" s="211" t="s">
        <v>87</v>
      </c>
      <c r="AV1080" s="13" t="s">
        <v>87</v>
      </c>
      <c r="AW1080" s="13" t="s">
        <v>37</v>
      </c>
      <c r="AX1080" s="13" t="s">
        <v>76</v>
      </c>
      <c r="AY1080" s="211" t="s">
        <v>324</v>
      </c>
    </row>
    <row r="1081" spans="2:51" s="13" customFormat="1" ht="11.25">
      <c r="B1081" s="201"/>
      <c r="C1081" s="202"/>
      <c r="D1081" s="195" t="s">
        <v>336</v>
      </c>
      <c r="E1081" s="203" t="s">
        <v>19</v>
      </c>
      <c r="F1081" s="204" t="s">
        <v>4546</v>
      </c>
      <c r="G1081" s="202"/>
      <c r="H1081" s="205">
        <v>4.2</v>
      </c>
      <c r="I1081" s="206"/>
      <c r="J1081" s="202"/>
      <c r="K1081" s="202"/>
      <c r="L1081" s="207"/>
      <c r="M1081" s="208"/>
      <c r="N1081" s="209"/>
      <c r="O1081" s="209"/>
      <c r="P1081" s="209"/>
      <c r="Q1081" s="209"/>
      <c r="R1081" s="209"/>
      <c r="S1081" s="209"/>
      <c r="T1081" s="210"/>
      <c r="AT1081" s="211" t="s">
        <v>336</v>
      </c>
      <c r="AU1081" s="211" t="s">
        <v>87</v>
      </c>
      <c r="AV1081" s="13" t="s">
        <v>87</v>
      </c>
      <c r="AW1081" s="13" t="s">
        <v>37</v>
      </c>
      <c r="AX1081" s="13" t="s">
        <v>76</v>
      </c>
      <c r="AY1081" s="211" t="s">
        <v>324</v>
      </c>
    </row>
    <row r="1082" spans="2:51" s="16" customFormat="1" ht="11.25">
      <c r="B1082" s="233"/>
      <c r="C1082" s="234"/>
      <c r="D1082" s="195" t="s">
        <v>336</v>
      </c>
      <c r="E1082" s="235" t="s">
        <v>19</v>
      </c>
      <c r="F1082" s="236" t="s">
        <v>550</v>
      </c>
      <c r="G1082" s="234"/>
      <c r="H1082" s="237">
        <v>8.3849999999999998</v>
      </c>
      <c r="I1082" s="238"/>
      <c r="J1082" s="234"/>
      <c r="K1082" s="234"/>
      <c r="L1082" s="239"/>
      <c r="M1082" s="240"/>
      <c r="N1082" s="241"/>
      <c r="O1082" s="241"/>
      <c r="P1082" s="241"/>
      <c r="Q1082" s="241"/>
      <c r="R1082" s="241"/>
      <c r="S1082" s="241"/>
      <c r="T1082" s="242"/>
      <c r="AT1082" s="243" t="s">
        <v>336</v>
      </c>
      <c r="AU1082" s="243" t="s">
        <v>87</v>
      </c>
      <c r="AV1082" s="16" t="s">
        <v>343</v>
      </c>
      <c r="AW1082" s="16" t="s">
        <v>37</v>
      </c>
      <c r="AX1082" s="16" t="s">
        <v>76</v>
      </c>
      <c r="AY1082" s="243" t="s">
        <v>324</v>
      </c>
    </row>
    <row r="1083" spans="2:51" s="15" customFormat="1" ht="11.25">
      <c r="B1083" s="223"/>
      <c r="C1083" s="224"/>
      <c r="D1083" s="195" t="s">
        <v>336</v>
      </c>
      <c r="E1083" s="225" t="s">
        <v>19</v>
      </c>
      <c r="F1083" s="226" t="s">
        <v>4312</v>
      </c>
      <c r="G1083" s="224"/>
      <c r="H1083" s="225" t="s">
        <v>19</v>
      </c>
      <c r="I1083" s="227"/>
      <c r="J1083" s="224"/>
      <c r="K1083" s="224"/>
      <c r="L1083" s="228"/>
      <c r="M1083" s="229"/>
      <c r="N1083" s="230"/>
      <c r="O1083" s="230"/>
      <c r="P1083" s="230"/>
      <c r="Q1083" s="230"/>
      <c r="R1083" s="230"/>
      <c r="S1083" s="230"/>
      <c r="T1083" s="231"/>
      <c r="AT1083" s="232" t="s">
        <v>336</v>
      </c>
      <c r="AU1083" s="232" t="s">
        <v>87</v>
      </c>
      <c r="AV1083" s="15" t="s">
        <v>84</v>
      </c>
      <c r="AW1083" s="15" t="s">
        <v>37</v>
      </c>
      <c r="AX1083" s="15" t="s">
        <v>76</v>
      </c>
      <c r="AY1083" s="232" t="s">
        <v>324</v>
      </c>
    </row>
    <row r="1084" spans="2:51" s="13" customFormat="1" ht="11.25">
      <c r="B1084" s="201"/>
      <c r="C1084" s="202"/>
      <c r="D1084" s="195" t="s">
        <v>336</v>
      </c>
      <c r="E1084" s="203" t="s">
        <v>19</v>
      </c>
      <c r="F1084" s="204" t="s">
        <v>4547</v>
      </c>
      <c r="G1084" s="202"/>
      <c r="H1084" s="205">
        <v>4.1849999999999996</v>
      </c>
      <c r="I1084" s="206"/>
      <c r="J1084" s="202"/>
      <c r="K1084" s="202"/>
      <c r="L1084" s="207"/>
      <c r="M1084" s="208"/>
      <c r="N1084" s="209"/>
      <c r="O1084" s="209"/>
      <c r="P1084" s="209"/>
      <c r="Q1084" s="209"/>
      <c r="R1084" s="209"/>
      <c r="S1084" s="209"/>
      <c r="T1084" s="210"/>
      <c r="AT1084" s="211" t="s">
        <v>336</v>
      </c>
      <c r="AU1084" s="211" t="s">
        <v>87</v>
      </c>
      <c r="AV1084" s="13" t="s">
        <v>87</v>
      </c>
      <c r="AW1084" s="13" t="s">
        <v>37</v>
      </c>
      <c r="AX1084" s="13" t="s">
        <v>76</v>
      </c>
      <c r="AY1084" s="211" t="s">
        <v>324</v>
      </c>
    </row>
    <row r="1085" spans="2:51" s="13" customFormat="1" ht="11.25">
      <c r="B1085" s="201"/>
      <c r="C1085" s="202"/>
      <c r="D1085" s="195" t="s">
        <v>336</v>
      </c>
      <c r="E1085" s="203" t="s">
        <v>19</v>
      </c>
      <c r="F1085" s="204" t="s">
        <v>4548</v>
      </c>
      <c r="G1085" s="202"/>
      <c r="H1085" s="205">
        <v>4.1900000000000004</v>
      </c>
      <c r="I1085" s="206"/>
      <c r="J1085" s="202"/>
      <c r="K1085" s="202"/>
      <c r="L1085" s="207"/>
      <c r="M1085" s="208"/>
      <c r="N1085" s="209"/>
      <c r="O1085" s="209"/>
      <c r="P1085" s="209"/>
      <c r="Q1085" s="209"/>
      <c r="R1085" s="209"/>
      <c r="S1085" s="209"/>
      <c r="T1085" s="210"/>
      <c r="AT1085" s="211" t="s">
        <v>336</v>
      </c>
      <c r="AU1085" s="211" t="s">
        <v>87</v>
      </c>
      <c r="AV1085" s="13" t="s">
        <v>87</v>
      </c>
      <c r="AW1085" s="13" t="s">
        <v>37</v>
      </c>
      <c r="AX1085" s="13" t="s">
        <v>76</v>
      </c>
      <c r="AY1085" s="211" t="s">
        <v>324</v>
      </c>
    </row>
    <row r="1086" spans="2:51" s="16" customFormat="1" ht="11.25">
      <c r="B1086" s="233"/>
      <c r="C1086" s="234"/>
      <c r="D1086" s="195" t="s">
        <v>336</v>
      </c>
      <c r="E1086" s="235" t="s">
        <v>19</v>
      </c>
      <c r="F1086" s="236" t="s">
        <v>550</v>
      </c>
      <c r="G1086" s="234"/>
      <c r="H1086" s="237">
        <v>8.375</v>
      </c>
      <c r="I1086" s="238"/>
      <c r="J1086" s="234"/>
      <c r="K1086" s="234"/>
      <c r="L1086" s="239"/>
      <c r="M1086" s="240"/>
      <c r="N1086" s="241"/>
      <c r="O1086" s="241"/>
      <c r="P1086" s="241"/>
      <c r="Q1086" s="241"/>
      <c r="R1086" s="241"/>
      <c r="S1086" s="241"/>
      <c r="T1086" s="242"/>
      <c r="AT1086" s="243" t="s">
        <v>336</v>
      </c>
      <c r="AU1086" s="243" t="s">
        <v>87</v>
      </c>
      <c r="AV1086" s="16" t="s">
        <v>343</v>
      </c>
      <c r="AW1086" s="16" t="s">
        <v>37</v>
      </c>
      <c r="AX1086" s="16" t="s">
        <v>76</v>
      </c>
      <c r="AY1086" s="243" t="s">
        <v>324</v>
      </c>
    </row>
    <row r="1087" spans="2:51" s="15" customFormat="1" ht="11.25">
      <c r="B1087" s="223"/>
      <c r="C1087" s="224"/>
      <c r="D1087" s="195" t="s">
        <v>336</v>
      </c>
      <c r="E1087" s="225" t="s">
        <v>19</v>
      </c>
      <c r="F1087" s="226" t="s">
        <v>4314</v>
      </c>
      <c r="G1087" s="224"/>
      <c r="H1087" s="225" t="s">
        <v>19</v>
      </c>
      <c r="I1087" s="227"/>
      <c r="J1087" s="224"/>
      <c r="K1087" s="224"/>
      <c r="L1087" s="228"/>
      <c r="M1087" s="229"/>
      <c r="N1087" s="230"/>
      <c r="O1087" s="230"/>
      <c r="P1087" s="230"/>
      <c r="Q1087" s="230"/>
      <c r="R1087" s="230"/>
      <c r="S1087" s="230"/>
      <c r="T1087" s="231"/>
      <c r="AT1087" s="232" t="s">
        <v>336</v>
      </c>
      <c r="AU1087" s="232" t="s">
        <v>87</v>
      </c>
      <c r="AV1087" s="15" t="s">
        <v>84</v>
      </c>
      <c r="AW1087" s="15" t="s">
        <v>37</v>
      </c>
      <c r="AX1087" s="15" t="s">
        <v>76</v>
      </c>
      <c r="AY1087" s="232" t="s">
        <v>324</v>
      </c>
    </row>
    <row r="1088" spans="2:51" s="13" customFormat="1" ht="11.25">
      <c r="B1088" s="201"/>
      <c r="C1088" s="202"/>
      <c r="D1088" s="195" t="s">
        <v>336</v>
      </c>
      <c r="E1088" s="203" t="s">
        <v>19</v>
      </c>
      <c r="F1088" s="204" t="s">
        <v>4549</v>
      </c>
      <c r="G1088" s="202"/>
      <c r="H1088" s="205">
        <v>4.1900000000000004</v>
      </c>
      <c r="I1088" s="206"/>
      <c r="J1088" s="202"/>
      <c r="K1088" s="202"/>
      <c r="L1088" s="207"/>
      <c r="M1088" s="208"/>
      <c r="N1088" s="209"/>
      <c r="O1088" s="209"/>
      <c r="P1088" s="209"/>
      <c r="Q1088" s="209"/>
      <c r="R1088" s="209"/>
      <c r="S1088" s="209"/>
      <c r="T1088" s="210"/>
      <c r="AT1088" s="211" t="s">
        <v>336</v>
      </c>
      <c r="AU1088" s="211" t="s">
        <v>87</v>
      </c>
      <c r="AV1088" s="13" t="s">
        <v>87</v>
      </c>
      <c r="AW1088" s="13" t="s">
        <v>37</v>
      </c>
      <c r="AX1088" s="13" t="s">
        <v>76</v>
      </c>
      <c r="AY1088" s="211" t="s">
        <v>324</v>
      </c>
    </row>
    <row r="1089" spans="2:51" s="13" customFormat="1" ht="11.25">
      <c r="B1089" s="201"/>
      <c r="C1089" s="202"/>
      <c r="D1089" s="195" t="s">
        <v>336</v>
      </c>
      <c r="E1089" s="203" t="s">
        <v>19</v>
      </c>
      <c r="F1089" s="204" t="s">
        <v>4550</v>
      </c>
      <c r="G1089" s="202"/>
      <c r="H1089" s="205">
        <v>4.1900000000000004</v>
      </c>
      <c r="I1089" s="206"/>
      <c r="J1089" s="202"/>
      <c r="K1089" s="202"/>
      <c r="L1089" s="207"/>
      <c r="M1089" s="208"/>
      <c r="N1089" s="209"/>
      <c r="O1089" s="209"/>
      <c r="P1089" s="209"/>
      <c r="Q1089" s="209"/>
      <c r="R1089" s="209"/>
      <c r="S1089" s="209"/>
      <c r="T1089" s="210"/>
      <c r="AT1089" s="211" t="s">
        <v>336</v>
      </c>
      <c r="AU1089" s="211" t="s">
        <v>87</v>
      </c>
      <c r="AV1089" s="13" t="s">
        <v>87</v>
      </c>
      <c r="AW1089" s="13" t="s">
        <v>37</v>
      </c>
      <c r="AX1089" s="13" t="s">
        <v>76</v>
      </c>
      <c r="AY1089" s="211" t="s">
        <v>324</v>
      </c>
    </row>
    <row r="1090" spans="2:51" s="16" customFormat="1" ht="11.25">
      <c r="B1090" s="233"/>
      <c r="C1090" s="234"/>
      <c r="D1090" s="195" t="s">
        <v>336</v>
      </c>
      <c r="E1090" s="235" t="s">
        <v>19</v>
      </c>
      <c r="F1090" s="236" t="s">
        <v>550</v>
      </c>
      <c r="G1090" s="234"/>
      <c r="H1090" s="237">
        <v>8.3800000000000008</v>
      </c>
      <c r="I1090" s="238"/>
      <c r="J1090" s="234"/>
      <c r="K1090" s="234"/>
      <c r="L1090" s="239"/>
      <c r="M1090" s="240"/>
      <c r="N1090" s="241"/>
      <c r="O1090" s="241"/>
      <c r="P1090" s="241"/>
      <c r="Q1090" s="241"/>
      <c r="R1090" s="241"/>
      <c r="S1090" s="241"/>
      <c r="T1090" s="242"/>
      <c r="AT1090" s="243" t="s">
        <v>336</v>
      </c>
      <c r="AU1090" s="243" t="s">
        <v>87</v>
      </c>
      <c r="AV1090" s="16" t="s">
        <v>343</v>
      </c>
      <c r="AW1090" s="16" t="s">
        <v>37</v>
      </c>
      <c r="AX1090" s="16" t="s">
        <v>76</v>
      </c>
      <c r="AY1090" s="243" t="s">
        <v>324</v>
      </c>
    </row>
    <row r="1091" spans="2:51" s="15" customFormat="1" ht="11.25">
      <c r="B1091" s="223"/>
      <c r="C1091" s="224"/>
      <c r="D1091" s="195" t="s">
        <v>336</v>
      </c>
      <c r="E1091" s="225" t="s">
        <v>19</v>
      </c>
      <c r="F1091" s="226" t="s">
        <v>4315</v>
      </c>
      <c r="G1091" s="224"/>
      <c r="H1091" s="225" t="s">
        <v>19</v>
      </c>
      <c r="I1091" s="227"/>
      <c r="J1091" s="224"/>
      <c r="K1091" s="224"/>
      <c r="L1091" s="228"/>
      <c r="M1091" s="229"/>
      <c r="N1091" s="230"/>
      <c r="O1091" s="230"/>
      <c r="P1091" s="230"/>
      <c r="Q1091" s="230"/>
      <c r="R1091" s="230"/>
      <c r="S1091" s="230"/>
      <c r="T1091" s="231"/>
      <c r="AT1091" s="232" t="s">
        <v>336</v>
      </c>
      <c r="AU1091" s="232" t="s">
        <v>87</v>
      </c>
      <c r="AV1091" s="15" t="s">
        <v>84</v>
      </c>
      <c r="AW1091" s="15" t="s">
        <v>37</v>
      </c>
      <c r="AX1091" s="15" t="s">
        <v>76</v>
      </c>
      <c r="AY1091" s="232" t="s">
        <v>324</v>
      </c>
    </row>
    <row r="1092" spans="2:51" s="13" customFormat="1" ht="11.25">
      <c r="B1092" s="201"/>
      <c r="C1092" s="202"/>
      <c r="D1092" s="195" t="s">
        <v>336</v>
      </c>
      <c r="E1092" s="203" t="s">
        <v>19</v>
      </c>
      <c r="F1092" s="204" t="s">
        <v>4551</v>
      </c>
      <c r="G1092" s="202"/>
      <c r="H1092" s="205">
        <v>4.1900000000000004</v>
      </c>
      <c r="I1092" s="206"/>
      <c r="J1092" s="202"/>
      <c r="K1092" s="202"/>
      <c r="L1092" s="207"/>
      <c r="M1092" s="208"/>
      <c r="N1092" s="209"/>
      <c r="O1092" s="209"/>
      <c r="P1092" s="209"/>
      <c r="Q1092" s="209"/>
      <c r="R1092" s="209"/>
      <c r="S1092" s="209"/>
      <c r="T1092" s="210"/>
      <c r="AT1092" s="211" t="s">
        <v>336</v>
      </c>
      <c r="AU1092" s="211" t="s">
        <v>87</v>
      </c>
      <c r="AV1092" s="13" t="s">
        <v>87</v>
      </c>
      <c r="AW1092" s="13" t="s">
        <v>37</v>
      </c>
      <c r="AX1092" s="13" t="s">
        <v>76</v>
      </c>
      <c r="AY1092" s="211" t="s">
        <v>324</v>
      </c>
    </row>
    <row r="1093" spans="2:51" s="13" customFormat="1" ht="11.25">
      <c r="B1093" s="201"/>
      <c r="C1093" s="202"/>
      <c r="D1093" s="195" t="s">
        <v>336</v>
      </c>
      <c r="E1093" s="203" t="s">
        <v>19</v>
      </c>
      <c r="F1093" s="204" t="s">
        <v>4552</v>
      </c>
      <c r="G1093" s="202"/>
      <c r="H1093" s="205">
        <v>4.2050000000000001</v>
      </c>
      <c r="I1093" s="206"/>
      <c r="J1093" s="202"/>
      <c r="K1093" s="202"/>
      <c r="L1093" s="207"/>
      <c r="M1093" s="208"/>
      <c r="N1093" s="209"/>
      <c r="O1093" s="209"/>
      <c r="P1093" s="209"/>
      <c r="Q1093" s="209"/>
      <c r="R1093" s="209"/>
      <c r="S1093" s="209"/>
      <c r="T1093" s="210"/>
      <c r="AT1093" s="211" t="s">
        <v>336</v>
      </c>
      <c r="AU1093" s="211" t="s">
        <v>87</v>
      </c>
      <c r="AV1093" s="13" t="s">
        <v>87</v>
      </c>
      <c r="AW1093" s="13" t="s">
        <v>37</v>
      </c>
      <c r="AX1093" s="13" t="s">
        <v>76</v>
      </c>
      <c r="AY1093" s="211" t="s">
        <v>324</v>
      </c>
    </row>
    <row r="1094" spans="2:51" s="16" customFormat="1" ht="11.25">
      <c r="B1094" s="233"/>
      <c r="C1094" s="234"/>
      <c r="D1094" s="195" t="s">
        <v>336</v>
      </c>
      <c r="E1094" s="235" t="s">
        <v>19</v>
      </c>
      <c r="F1094" s="236" t="s">
        <v>550</v>
      </c>
      <c r="G1094" s="234"/>
      <c r="H1094" s="237">
        <v>8.3949999999999996</v>
      </c>
      <c r="I1094" s="238"/>
      <c r="J1094" s="234"/>
      <c r="K1094" s="234"/>
      <c r="L1094" s="239"/>
      <c r="M1094" s="240"/>
      <c r="N1094" s="241"/>
      <c r="O1094" s="241"/>
      <c r="P1094" s="241"/>
      <c r="Q1094" s="241"/>
      <c r="R1094" s="241"/>
      <c r="S1094" s="241"/>
      <c r="T1094" s="242"/>
      <c r="AT1094" s="243" t="s">
        <v>336</v>
      </c>
      <c r="AU1094" s="243" t="s">
        <v>87</v>
      </c>
      <c r="AV1094" s="16" t="s">
        <v>343</v>
      </c>
      <c r="AW1094" s="16" t="s">
        <v>37</v>
      </c>
      <c r="AX1094" s="16" t="s">
        <v>76</v>
      </c>
      <c r="AY1094" s="243" t="s">
        <v>324</v>
      </c>
    </row>
    <row r="1095" spans="2:51" s="15" customFormat="1" ht="11.25">
      <c r="B1095" s="223"/>
      <c r="C1095" s="224"/>
      <c r="D1095" s="195" t="s">
        <v>336</v>
      </c>
      <c r="E1095" s="225" t="s">
        <v>19</v>
      </c>
      <c r="F1095" s="226" t="s">
        <v>4316</v>
      </c>
      <c r="G1095" s="224"/>
      <c r="H1095" s="225" t="s">
        <v>19</v>
      </c>
      <c r="I1095" s="227"/>
      <c r="J1095" s="224"/>
      <c r="K1095" s="224"/>
      <c r="L1095" s="228"/>
      <c r="M1095" s="229"/>
      <c r="N1095" s="230"/>
      <c r="O1095" s="230"/>
      <c r="P1095" s="230"/>
      <c r="Q1095" s="230"/>
      <c r="R1095" s="230"/>
      <c r="S1095" s="230"/>
      <c r="T1095" s="231"/>
      <c r="AT1095" s="232" t="s">
        <v>336</v>
      </c>
      <c r="AU1095" s="232" t="s">
        <v>87</v>
      </c>
      <c r="AV1095" s="15" t="s">
        <v>84</v>
      </c>
      <c r="AW1095" s="15" t="s">
        <v>37</v>
      </c>
      <c r="AX1095" s="15" t="s">
        <v>76</v>
      </c>
      <c r="AY1095" s="232" t="s">
        <v>324</v>
      </c>
    </row>
    <row r="1096" spans="2:51" s="13" customFormat="1" ht="11.25">
      <c r="B1096" s="201"/>
      <c r="C1096" s="202"/>
      <c r="D1096" s="195" t="s">
        <v>336</v>
      </c>
      <c r="E1096" s="203" t="s">
        <v>19</v>
      </c>
      <c r="F1096" s="204" t="s">
        <v>4553</v>
      </c>
      <c r="G1096" s="202"/>
      <c r="H1096" s="205">
        <v>15.102</v>
      </c>
      <c r="I1096" s="206"/>
      <c r="J1096" s="202"/>
      <c r="K1096" s="202"/>
      <c r="L1096" s="207"/>
      <c r="M1096" s="208"/>
      <c r="N1096" s="209"/>
      <c r="O1096" s="209"/>
      <c r="P1096" s="209"/>
      <c r="Q1096" s="209"/>
      <c r="R1096" s="209"/>
      <c r="S1096" s="209"/>
      <c r="T1096" s="210"/>
      <c r="AT1096" s="211" t="s">
        <v>336</v>
      </c>
      <c r="AU1096" s="211" t="s">
        <v>87</v>
      </c>
      <c r="AV1096" s="13" t="s">
        <v>87</v>
      </c>
      <c r="AW1096" s="13" t="s">
        <v>37</v>
      </c>
      <c r="AX1096" s="13" t="s">
        <v>76</v>
      </c>
      <c r="AY1096" s="211" t="s">
        <v>324</v>
      </c>
    </row>
    <row r="1097" spans="2:51" s="13" customFormat="1" ht="11.25">
      <c r="B1097" s="201"/>
      <c r="C1097" s="202"/>
      <c r="D1097" s="195" t="s">
        <v>336</v>
      </c>
      <c r="E1097" s="203" t="s">
        <v>19</v>
      </c>
      <c r="F1097" s="204" t="s">
        <v>4554</v>
      </c>
      <c r="G1097" s="202"/>
      <c r="H1097" s="205">
        <v>4.18</v>
      </c>
      <c r="I1097" s="206"/>
      <c r="J1097" s="202"/>
      <c r="K1097" s="202"/>
      <c r="L1097" s="207"/>
      <c r="M1097" s="208"/>
      <c r="N1097" s="209"/>
      <c r="O1097" s="209"/>
      <c r="P1097" s="209"/>
      <c r="Q1097" s="209"/>
      <c r="R1097" s="209"/>
      <c r="S1097" s="209"/>
      <c r="T1097" s="210"/>
      <c r="AT1097" s="211" t="s">
        <v>336</v>
      </c>
      <c r="AU1097" s="211" t="s">
        <v>87</v>
      </c>
      <c r="AV1097" s="13" t="s">
        <v>87</v>
      </c>
      <c r="AW1097" s="13" t="s">
        <v>37</v>
      </c>
      <c r="AX1097" s="13" t="s">
        <v>76</v>
      </c>
      <c r="AY1097" s="211" t="s">
        <v>324</v>
      </c>
    </row>
    <row r="1098" spans="2:51" s="13" customFormat="1" ht="11.25">
      <c r="B1098" s="201"/>
      <c r="C1098" s="202"/>
      <c r="D1098" s="195" t="s">
        <v>336</v>
      </c>
      <c r="E1098" s="203" t="s">
        <v>19</v>
      </c>
      <c r="F1098" s="204" t="s">
        <v>4555</v>
      </c>
      <c r="G1098" s="202"/>
      <c r="H1098" s="205">
        <v>17.405999999999999</v>
      </c>
      <c r="I1098" s="206"/>
      <c r="J1098" s="202"/>
      <c r="K1098" s="202"/>
      <c r="L1098" s="207"/>
      <c r="M1098" s="208"/>
      <c r="N1098" s="209"/>
      <c r="O1098" s="209"/>
      <c r="P1098" s="209"/>
      <c r="Q1098" s="209"/>
      <c r="R1098" s="209"/>
      <c r="S1098" s="209"/>
      <c r="T1098" s="210"/>
      <c r="AT1098" s="211" t="s">
        <v>336</v>
      </c>
      <c r="AU1098" s="211" t="s">
        <v>87</v>
      </c>
      <c r="AV1098" s="13" t="s">
        <v>87</v>
      </c>
      <c r="AW1098" s="13" t="s">
        <v>37</v>
      </c>
      <c r="AX1098" s="13" t="s">
        <v>76</v>
      </c>
      <c r="AY1098" s="211" t="s">
        <v>324</v>
      </c>
    </row>
    <row r="1099" spans="2:51" s="13" customFormat="1" ht="11.25">
      <c r="B1099" s="201"/>
      <c r="C1099" s="202"/>
      <c r="D1099" s="195" t="s">
        <v>336</v>
      </c>
      <c r="E1099" s="203" t="s">
        <v>19</v>
      </c>
      <c r="F1099" s="204" t="s">
        <v>4556</v>
      </c>
      <c r="G1099" s="202"/>
      <c r="H1099" s="205">
        <v>4.2350000000000003</v>
      </c>
      <c r="I1099" s="206"/>
      <c r="J1099" s="202"/>
      <c r="K1099" s="202"/>
      <c r="L1099" s="207"/>
      <c r="M1099" s="208"/>
      <c r="N1099" s="209"/>
      <c r="O1099" s="209"/>
      <c r="P1099" s="209"/>
      <c r="Q1099" s="209"/>
      <c r="R1099" s="209"/>
      <c r="S1099" s="209"/>
      <c r="T1099" s="210"/>
      <c r="AT1099" s="211" t="s">
        <v>336</v>
      </c>
      <c r="AU1099" s="211" t="s">
        <v>87</v>
      </c>
      <c r="AV1099" s="13" t="s">
        <v>87</v>
      </c>
      <c r="AW1099" s="13" t="s">
        <v>37</v>
      </c>
      <c r="AX1099" s="13" t="s">
        <v>76</v>
      </c>
      <c r="AY1099" s="211" t="s">
        <v>324</v>
      </c>
    </row>
    <row r="1100" spans="2:51" s="16" customFormat="1" ht="11.25">
      <c r="B1100" s="233"/>
      <c r="C1100" s="234"/>
      <c r="D1100" s="195" t="s">
        <v>336</v>
      </c>
      <c r="E1100" s="235" t="s">
        <v>19</v>
      </c>
      <c r="F1100" s="236" t="s">
        <v>550</v>
      </c>
      <c r="G1100" s="234"/>
      <c r="H1100" s="237">
        <v>40.923000000000002</v>
      </c>
      <c r="I1100" s="238"/>
      <c r="J1100" s="234"/>
      <c r="K1100" s="234"/>
      <c r="L1100" s="239"/>
      <c r="M1100" s="240"/>
      <c r="N1100" s="241"/>
      <c r="O1100" s="241"/>
      <c r="P1100" s="241"/>
      <c r="Q1100" s="241"/>
      <c r="R1100" s="241"/>
      <c r="S1100" s="241"/>
      <c r="T1100" s="242"/>
      <c r="AT1100" s="243" t="s">
        <v>336</v>
      </c>
      <c r="AU1100" s="243" t="s">
        <v>87</v>
      </c>
      <c r="AV1100" s="16" t="s">
        <v>343</v>
      </c>
      <c r="AW1100" s="16" t="s">
        <v>37</v>
      </c>
      <c r="AX1100" s="16" t="s">
        <v>76</v>
      </c>
      <c r="AY1100" s="243" t="s">
        <v>324</v>
      </c>
    </row>
    <row r="1101" spans="2:51" s="15" customFormat="1" ht="11.25">
      <c r="B1101" s="223"/>
      <c r="C1101" s="224"/>
      <c r="D1101" s="195" t="s">
        <v>336</v>
      </c>
      <c r="E1101" s="225" t="s">
        <v>19</v>
      </c>
      <c r="F1101" s="226" t="s">
        <v>4319</v>
      </c>
      <c r="G1101" s="224"/>
      <c r="H1101" s="225" t="s">
        <v>19</v>
      </c>
      <c r="I1101" s="227"/>
      <c r="J1101" s="224"/>
      <c r="K1101" s="224"/>
      <c r="L1101" s="228"/>
      <c r="M1101" s="229"/>
      <c r="N1101" s="230"/>
      <c r="O1101" s="230"/>
      <c r="P1101" s="230"/>
      <c r="Q1101" s="230"/>
      <c r="R1101" s="230"/>
      <c r="S1101" s="230"/>
      <c r="T1101" s="231"/>
      <c r="AT1101" s="232" t="s">
        <v>336</v>
      </c>
      <c r="AU1101" s="232" t="s">
        <v>87</v>
      </c>
      <c r="AV1101" s="15" t="s">
        <v>84</v>
      </c>
      <c r="AW1101" s="15" t="s">
        <v>37</v>
      </c>
      <c r="AX1101" s="15" t="s">
        <v>76</v>
      </c>
      <c r="AY1101" s="232" t="s">
        <v>324</v>
      </c>
    </row>
    <row r="1102" spans="2:51" s="13" customFormat="1" ht="11.25">
      <c r="B1102" s="201"/>
      <c r="C1102" s="202"/>
      <c r="D1102" s="195" t="s">
        <v>336</v>
      </c>
      <c r="E1102" s="203" t="s">
        <v>19</v>
      </c>
      <c r="F1102" s="204" t="s">
        <v>4557</v>
      </c>
      <c r="G1102" s="202"/>
      <c r="H1102" s="205">
        <v>134.52000000000001</v>
      </c>
      <c r="I1102" s="206"/>
      <c r="J1102" s="202"/>
      <c r="K1102" s="202"/>
      <c r="L1102" s="207"/>
      <c r="M1102" s="208"/>
      <c r="N1102" s="209"/>
      <c r="O1102" s="209"/>
      <c r="P1102" s="209"/>
      <c r="Q1102" s="209"/>
      <c r="R1102" s="209"/>
      <c r="S1102" s="209"/>
      <c r="T1102" s="210"/>
      <c r="AT1102" s="211" t="s">
        <v>336</v>
      </c>
      <c r="AU1102" s="211" t="s">
        <v>87</v>
      </c>
      <c r="AV1102" s="13" t="s">
        <v>87</v>
      </c>
      <c r="AW1102" s="13" t="s">
        <v>37</v>
      </c>
      <c r="AX1102" s="13" t="s">
        <v>76</v>
      </c>
      <c r="AY1102" s="211" t="s">
        <v>324</v>
      </c>
    </row>
    <row r="1103" spans="2:51" s="13" customFormat="1" ht="11.25">
      <c r="B1103" s="201"/>
      <c r="C1103" s="202"/>
      <c r="D1103" s="195" t="s">
        <v>336</v>
      </c>
      <c r="E1103" s="203" t="s">
        <v>19</v>
      </c>
      <c r="F1103" s="204" t="s">
        <v>4558</v>
      </c>
      <c r="G1103" s="202"/>
      <c r="H1103" s="205">
        <v>24.05</v>
      </c>
      <c r="I1103" s="206"/>
      <c r="J1103" s="202"/>
      <c r="K1103" s="202"/>
      <c r="L1103" s="207"/>
      <c r="M1103" s="208"/>
      <c r="N1103" s="209"/>
      <c r="O1103" s="209"/>
      <c r="P1103" s="209"/>
      <c r="Q1103" s="209"/>
      <c r="R1103" s="209"/>
      <c r="S1103" s="209"/>
      <c r="T1103" s="210"/>
      <c r="AT1103" s="211" t="s">
        <v>336</v>
      </c>
      <c r="AU1103" s="211" t="s">
        <v>87</v>
      </c>
      <c r="AV1103" s="13" t="s">
        <v>87</v>
      </c>
      <c r="AW1103" s="13" t="s">
        <v>37</v>
      </c>
      <c r="AX1103" s="13" t="s">
        <v>76</v>
      </c>
      <c r="AY1103" s="211" t="s">
        <v>324</v>
      </c>
    </row>
    <row r="1104" spans="2:51" s="13" customFormat="1" ht="11.25">
      <c r="B1104" s="201"/>
      <c r="C1104" s="202"/>
      <c r="D1104" s="195" t="s">
        <v>336</v>
      </c>
      <c r="E1104" s="203" t="s">
        <v>19</v>
      </c>
      <c r="F1104" s="204" t="s">
        <v>4559</v>
      </c>
      <c r="G1104" s="202"/>
      <c r="H1104" s="205">
        <v>5.19</v>
      </c>
      <c r="I1104" s="206"/>
      <c r="J1104" s="202"/>
      <c r="K1104" s="202"/>
      <c r="L1104" s="207"/>
      <c r="M1104" s="208"/>
      <c r="N1104" s="209"/>
      <c r="O1104" s="209"/>
      <c r="P1104" s="209"/>
      <c r="Q1104" s="209"/>
      <c r="R1104" s="209"/>
      <c r="S1104" s="209"/>
      <c r="T1104" s="210"/>
      <c r="AT1104" s="211" t="s">
        <v>336</v>
      </c>
      <c r="AU1104" s="211" t="s">
        <v>87</v>
      </c>
      <c r="AV1104" s="13" t="s">
        <v>87</v>
      </c>
      <c r="AW1104" s="13" t="s">
        <v>37</v>
      </c>
      <c r="AX1104" s="13" t="s">
        <v>76</v>
      </c>
      <c r="AY1104" s="211" t="s">
        <v>324</v>
      </c>
    </row>
    <row r="1105" spans="1:65" s="13" customFormat="1" ht="11.25">
      <c r="B1105" s="201"/>
      <c r="C1105" s="202"/>
      <c r="D1105" s="195" t="s">
        <v>336</v>
      </c>
      <c r="E1105" s="203" t="s">
        <v>19</v>
      </c>
      <c r="F1105" s="204" t="s">
        <v>4560</v>
      </c>
      <c r="G1105" s="202"/>
      <c r="H1105" s="205">
        <v>21.962</v>
      </c>
      <c r="I1105" s="206"/>
      <c r="J1105" s="202"/>
      <c r="K1105" s="202"/>
      <c r="L1105" s="207"/>
      <c r="M1105" s="208"/>
      <c r="N1105" s="209"/>
      <c r="O1105" s="209"/>
      <c r="P1105" s="209"/>
      <c r="Q1105" s="209"/>
      <c r="R1105" s="209"/>
      <c r="S1105" s="209"/>
      <c r="T1105" s="210"/>
      <c r="AT1105" s="211" t="s">
        <v>336</v>
      </c>
      <c r="AU1105" s="211" t="s">
        <v>87</v>
      </c>
      <c r="AV1105" s="13" t="s">
        <v>87</v>
      </c>
      <c r="AW1105" s="13" t="s">
        <v>37</v>
      </c>
      <c r="AX1105" s="13" t="s">
        <v>76</v>
      </c>
      <c r="AY1105" s="211" t="s">
        <v>324</v>
      </c>
    </row>
    <row r="1106" spans="1:65" s="13" customFormat="1" ht="11.25">
      <c r="B1106" s="201"/>
      <c r="C1106" s="202"/>
      <c r="D1106" s="195" t="s">
        <v>336</v>
      </c>
      <c r="E1106" s="203" t="s">
        <v>19</v>
      </c>
      <c r="F1106" s="204" t="s">
        <v>4561</v>
      </c>
      <c r="G1106" s="202"/>
      <c r="H1106" s="205">
        <v>5.27</v>
      </c>
      <c r="I1106" s="206"/>
      <c r="J1106" s="202"/>
      <c r="K1106" s="202"/>
      <c r="L1106" s="207"/>
      <c r="M1106" s="208"/>
      <c r="N1106" s="209"/>
      <c r="O1106" s="209"/>
      <c r="P1106" s="209"/>
      <c r="Q1106" s="209"/>
      <c r="R1106" s="209"/>
      <c r="S1106" s="209"/>
      <c r="T1106" s="210"/>
      <c r="AT1106" s="211" t="s">
        <v>336</v>
      </c>
      <c r="AU1106" s="211" t="s">
        <v>87</v>
      </c>
      <c r="AV1106" s="13" t="s">
        <v>87</v>
      </c>
      <c r="AW1106" s="13" t="s">
        <v>37</v>
      </c>
      <c r="AX1106" s="13" t="s">
        <v>76</v>
      </c>
      <c r="AY1106" s="211" t="s">
        <v>324</v>
      </c>
    </row>
    <row r="1107" spans="1:65" s="16" customFormat="1" ht="11.25">
      <c r="B1107" s="233"/>
      <c r="C1107" s="234"/>
      <c r="D1107" s="195" t="s">
        <v>336</v>
      </c>
      <c r="E1107" s="235" t="s">
        <v>19</v>
      </c>
      <c r="F1107" s="236" t="s">
        <v>550</v>
      </c>
      <c r="G1107" s="234"/>
      <c r="H1107" s="237">
        <v>190.99200000000002</v>
      </c>
      <c r="I1107" s="238"/>
      <c r="J1107" s="234"/>
      <c r="K1107" s="234"/>
      <c r="L1107" s="239"/>
      <c r="M1107" s="240"/>
      <c r="N1107" s="241"/>
      <c r="O1107" s="241"/>
      <c r="P1107" s="241"/>
      <c r="Q1107" s="241"/>
      <c r="R1107" s="241"/>
      <c r="S1107" s="241"/>
      <c r="T1107" s="242"/>
      <c r="AT1107" s="243" t="s">
        <v>336</v>
      </c>
      <c r="AU1107" s="243" t="s">
        <v>87</v>
      </c>
      <c r="AV1107" s="16" t="s">
        <v>343</v>
      </c>
      <c r="AW1107" s="16" t="s">
        <v>37</v>
      </c>
      <c r="AX1107" s="16" t="s">
        <v>76</v>
      </c>
      <c r="AY1107" s="243" t="s">
        <v>324</v>
      </c>
    </row>
    <row r="1108" spans="1:65" s="14" customFormat="1" ht="11.25">
      <c r="B1108" s="212"/>
      <c r="C1108" s="213"/>
      <c r="D1108" s="195" t="s">
        <v>336</v>
      </c>
      <c r="E1108" s="214" t="s">
        <v>3813</v>
      </c>
      <c r="F1108" s="215" t="s">
        <v>349</v>
      </c>
      <c r="G1108" s="213"/>
      <c r="H1108" s="216">
        <v>488.99199999999996</v>
      </c>
      <c r="I1108" s="217"/>
      <c r="J1108" s="213"/>
      <c r="K1108" s="213"/>
      <c r="L1108" s="218"/>
      <c r="M1108" s="219"/>
      <c r="N1108" s="220"/>
      <c r="O1108" s="220"/>
      <c r="P1108" s="220"/>
      <c r="Q1108" s="220"/>
      <c r="R1108" s="220"/>
      <c r="S1108" s="220"/>
      <c r="T1108" s="221"/>
      <c r="AT1108" s="222" t="s">
        <v>336</v>
      </c>
      <c r="AU1108" s="222" t="s">
        <v>87</v>
      </c>
      <c r="AV1108" s="14" t="s">
        <v>330</v>
      </c>
      <c r="AW1108" s="14" t="s">
        <v>37</v>
      </c>
      <c r="AX1108" s="14" t="s">
        <v>84</v>
      </c>
      <c r="AY1108" s="222" t="s">
        <v>324</v>
      </c>
    </row>
    <row r="1109" spans="1:65" s="2" customFormat="1" ht="14.45" customHeight="1">
      <c r="A1109" s="36"/>
      <c r="B1109" s="37"/>
      <c r="C1109" s="182" t="s">
        <v>1188</v>
      </c>
      <c r="D1109" s="254" t="s">
        <v>326</v>
      </c>
      <c r="E1109" s="183" t="s">
        <v>3047</v>
      </c>
      <c r="F1109" s="184" t="s">
        <v>4562</v>
      </c>
      <c r="G1109" s="185" t="s">
        <v>135</v>
      </c>
      <c r="H1109" s="186">
        <v>1192.8409999999999</v>
      </c>
      <c r="I1109" s="187"/>
      <c r="J1109" s="188">
        <f>ROUND(I1109*H1109,2)</f>
        <v>0</v>
      </c>
      <c r="K1109" s="184" t="s">
        <v>19</v>
      </c>
      <c r="L1109" s="41"/>
      <c r="M1109" s="189" t="s">
        <v>19</v>
      </c>
      <c r="N1109" s="190" t="s">
        <v>47</v>
      </c>
      <c r="O1109" s="66"/>
      <c r="P1109" s="191">
        <f>O1109*H1109</f>
        <v>0</v>
      </c>
      <c r="Q1109" s="191">
        <v>7.6499999999999997E-3</v>
      </c>
      <c r="R1109" s="191">
        <f>Q1109*H1109</f>
        <v>9.1252336499999984</v>
      </c>
      <c r="S1109" s="191">
        <v>0</v>
      </c>
      <c r="T1109" s="192">
        <f>S1109*H1109</f>
        <v>0</v>
      </c>
      <c r="U1109" s="36"/>
      <c r="V1109" s="36"/>
      <c r="W1109" s="36"/>
      <c r="X1109" s="36"/>
      <c r="Y1109" s="36"/>
      <c r="Z1109" s="36"/>
      <c r="AA1109" s="36"/>
      <c r="AB1109" s="36"/>
      <c r="AC1109" s="36"/>
      <c r="AD1109" s="36"/>
      <c r="AE1109" s="36"/>
      <c r="AR1109" s="193" t="s">
        <v>330</v>
      </c>
      <c r="AT1109" s="193" t="s">
        <v>326</v>
      </c>
      <c r="AU1109" s="193" t="s">
        <v>87</v>
      </c>
      <c r="AY1109" s="19" t="s">
        <v>324</v>
      </c>
      <c r="BE1109" s="194">
        <f>IF(N1109="základní",J1109,0)</f>
        <v>0</v>
      </c>
      <c r="BF1109" s="194">
        <f>IF(N1109="snížená",J1109,0)</f>
        <v>0</v>
      </c>
      <c r="BG1109" s="194">
        <f>IF(N1109="zákl. přenesená",J1109,0)</f>
        <v>0</v>
      </c>
      <c r="BH1109" s="194">
        <f>IF(N1109="sníž. přenesená",J1109,0)</f>
        <v>0</v>
      </c>
      <c r="BI1109" s="194">
        <f>IF(N1109="nulová",J1109,0)</f>
        <v>0</v>
      </c>
      <c r="BJ1109" s="19" t="s">
        <v>84</v>
      </c>
      <c r="BK1109" s="194">
        <f>ROUND(I1109*H1109,2)</f>
        <v>0</v>
      </c>
      <c r="BL1109" s="19" t="s">
        <v>330</v>
      </c>
      <c r="BM1109" s="193" t="s">
        <v>4563</v>
      </c>
    </row>
    <row r="1110" spans="1:65" s="2" customFormat="1" ht="11.25">
      <c r="A1110" s="36"/>
      <c r="B1110" s="37"/>
      <c r="C1110" s="38"/>
      <c r="D1110" s="195" t="s">
        <v>332</v>
      </c>
      <c r="E1110" s="38"/>
      <c r="F1110" s="196" t="s">
        <v>4564</v>
      </c>
      <c r="G1110" s="38"/>
      <c r="H1110" s="38"/>
      <c r="I1110" s="197"/>
      <c r="J1110" s="38"/>
      <c r="K1110" s="38"/>
      <c r="L1110" s="41"/>
      <c r="M1110" s="198"/>
      <c r="N1110" s="199"/>
      <c r="O1110" s="66"/>
      <c r="P1110" s="66"/>
      <c r="Q1110" s="66"/>
      <c r="R1110" s="66"/>
      <c r="S1110" s="66"/>
      <c r="T1110" s="67"/>
      <c r="U1110" s="36"/>
      <c r="V1110" s="36"/>
      <c r="W1110" s="36"/>
      <c r="X1110" s="36"/>
      <c r="Y1110" s="36"/>
      <c r="Z1110" s="36"/>
      <c r="AA1110" s="36"/>
      <c r="AB1110" s="36"/>
      <c r="AC1110" s="36"/>
      <c r="AD1110" s="36"/>
      <c r="AE1110" s="36"/>
      <c r="AT1110" s="19" t="s">
        <v>332</v>
      </c>
      <c r="AU1110" s="19" t="s">
        <v>87</v>
      </c>
    </row>
    <row r="1111" spans="1:65" s="15" customFormat="1" ht="11.25">
      <c r="B1111" s="223"/>
      <c r="C1111" s="224"/>
      <c r="D1111" s="195" t="s">
        <v>336</v>
      </c>
      <c r="E1111" s="225" t="s">
        <v>19</v>
      </c>
      <c r="F1111" s="226" t="s">
        <v>4288</v>
      </c>
      <c r="G1111" s="224"/>
      <c r="H1111" s="225" t="s">
        <v>19</v>
      </c>
      <c r="I1111" s="227"/>
      <c r="J1111" s="224"/>
      <c r="K1111" s="224"/>
      <c r="L1111" s="228"/>
      <c r="M1111" s="229"/>
      <c r="N1111" s="230"/>
      <c r="O1111" s="230"/>
      <c r="P1111" s="230"/>
      <c r="Q1111" s="230"/>
      <c r="R1111" s="230"/>
      <c r="S1111" s="230"/>
      <c r="T1111" s="231"/>
      <c r="AT1111" s="232" t="s">
        <v>336</v>
      </c>
      <c r="AU1111" s="232" t="s">
        <v>87</v>
      </c>
      <c r="AV1111" s="15" t="s">
        <v>84</v>
      </c>
      <c r="AW1111" s="15" t="s">
        <v>37</v>
      </c>
      <c r="AX1111" s="15" t="s">
        <v>76</v>
      </c>
      <c r="AY1111" s="232" t="s">
        <v>324</v>
      </c>
    </row>
    <row r="1112" spans="1:65" s="13" customFormat="1" ht="11.25">
      <c r="B1112" s="201"/>
      <c r="C1112" s="202"/>
      <c r="D1112" s="195" t="s">
        <v>336</v>
      </c>
      <c r="E1112" s="203" t="s">
        <v>19</v>
      </c>
      <c r="F1112" s="204" t="s">
        <v>4565</v>
      </c>
      <c r="G1112" s="202"/>
      <c r="H1112" s="205">
        <v>57.459000000000003</v>
      </c>
      <c r="I1112" s="206"/>
      <c r="J1112" s="202"/>
      <c r="K1112" s="202"/>
      <c r="L1112" s="207"/>
      <c r="M1112" s="208"/>
      <c r="N1112" s="209"/>
      <c r="O1112" s="209"/>
      <c r="P1112" s="209"/>
      <c r="Q1112" s="209"/>
      <c r="R1112" s="209"/>
      <c r="S1112" s="209"/>
      <c r="T1112" s="210"/>
      <c r="AT1112" s="211" t="s">
        <v>336</v>
      </c>
      <c r="AU1112" s="211" t="s">
        <v>87</v>
      </c>
      <c r="AV1112" s="13" t="s">
        <v>87</v>
      </c>
      <c r="AW1112" s="13" t="s">
        <v>37</v>
      </c>
      <c r="AX1112" s="13" t="s">
        <v>76</v>
      </c>
      <c r="AY1112" s="211" t="s">
        <v>324</v>
      </c>
    </row>
    <row r="1113" spans="1:65" s="13" customFormat="1" ht="11.25">
      <c r="B1113" s="201"/>
      <c r="C1113" s="202"/>
      <c r="D1113" s="195" t="s">
        <v>336</v>
      </c>
      <c r="E1113" s="203" t="s">
        <v>19</v>
      </c>
      <c r="F1113" s="204" t="s">
        <v>4566</v>
      </c>
      <c r="G1113" s="202"/>
      <c r="H1113" s="205">
        <v>47.3</v>
      </c>
      <c r="I1113" s="206"/>
      <c r="J1113" s="202"/>
      <c r="K1113" s="202"/>
      <c r="L1113" s="207"/>
      <c r="M1113" s="208"/>
      <c r="N1113" s="209"/>
      <c r="O1113" s="209"/>
      <c r="P1113" s="209"/>
      <c r="Q1113" s="209"/>
      <c r="R1113" s="209"/>
      <c r="S1113" s="209"/>
      <c r="T1113" s="210"/>
      <c r="AT1113" s="211" t="s">
        <v>336</v>
      </c>
      <c r="AU1113" s="211" t="s">
        <v>87</v>
      </c>
      <c r="AV1113" s="13" t="s">
        <v>87</v>
      </c>
      <c r="AW1113" s="13" t="s">
        <v>37</v>
      </c>
      <c r="AX1113" s="13" t="s">
        <v>76</v>
      </c>
      <c r="AY1113" s="211" t="s">
        <v>324</v>
      </c>
    </row>
    <row r="1114" spans="1:65" s="16" customFormat="1" ht="11.25">
      <c r="B1114" s="233"/>
      <c r="C1114" s="234"/>
      <c r="D1114" s="195" t="s">
        <v>336</v>
      </c>
      <c r="E1114" s="235" t="s">
        <v>19</v>
      </c>
      <c r="F1114" s="236" t="s">
        <v>550</v>
      </c>
      <c r="G1114" s="234"/>
      <c r="H1114" s="237">
        <v>104.759</v>
      </c>
      <c r="I1114" s="238"/>
      <c r="J1114" s="234"/>
      <c r="K1114" s="234"/>
      <c r="L1114" s="239"/>
      <c r="M1114" s="240"/>
      <c r="N1114" s="241"/>
      <c r="O1114" s="241"/>
      <c r="P1114" s="241"/>
      <c r="Q1114" s="241"/>
      <c r="R1114" s="241"/>
      <c r="S1114" s="241"/>
      <c r="T1114" s="242"/>
      <c r="AT1114" s="243" t="s">
        <v>336</v>
      </c>
      <c r="AU1114" s="243" t="s">
        <v>87</v>
      </c>
      <c r="AV1114" s="16" t="s">
        <v>343</v>
      </c>
      <c r="AW1114" s="16" t="s">
        <v>37</v>
      </c>
      <c r="AX1114" s="16" t="s">
        <v>76</v>
      </c>
      <c r="AY1114" s="243" t="s">
        <v>324</v>
      </c>
    </row>
    <row r="1115" spans="1:65" s="15" customFormat="1" ht="11.25">
      <c r="B1115" s="223"/>
      <c r="C1115" s="224"/>
      <c r="D1115" s="195" t="s">
        <v>336</v>
      </c>
      <c r="E1115" s="225" t="s">
        <v>19</v>
      </c>
      <c r="F1115" s="226" t="s">
        <v>4291</v>
      </c>
      <c r="G1115" s="224"/>
      <c r="H1115" s="225" t="s">
        <v>19</v>
      </c>
      <c r="I1115" s="227"/>
      <c r="J1115" s="224"/>
      <c r="K1115" s="224"/>
      <c r="L1115" s="228"/>
      <c r="M1115" s="229"/>
      <c r="N1115" s="230"/>
      <c r="O1115" s="230"/>
      <c r="P1115" s="230"/>
      <c r="Q1115" s="230"/>
      <c r="R1115" s="230"/>
      <c r="S1115" s="230"/>
      <c r="T1115" s="231"/>
      <c r="AT1115" s="232" t="s">
        <v>336</v>
      </c>
      <c r="AU1115" s="232" t="s">
        <v>87</v>
      </c>
      <c r="AV1115" s="15" t="s">
        <v>84</v>
      </c>
      <c r="AW1115" s="15" t="s">
        <v>37</v>
      </c>
      <c r="AX1115" s="15" t="s">
        <v>76</v>
      </c>
      <c r="AY1115" s="232" t="s">
        <v>324</v>
      </c>
    </row>
    <row r="1116" spans="1:65" s="13" customFormat="1" ht="11.25">
      <c r="B1116" s="201"/>
      <c r="C1116" s="202"/>
      <c r="D1116" s="195" t="s">
        <v>336</v>
      </c>
      <c r="E1116" s="203" t="s">
        <v>19</v>
      </c>
      <c r="F1116" s="204" t="s">
        <v>4567</v>
      </c>
      <c r="G1116" s="202"/>
      <c r="H1116" s="205">
        <v>78.23</v>
      </c>
      <c r="I1116" s="206"/>
      <c r="J1116" s="202"/>
      <c r="K1116" s="202"/>
      <c r="L1116" s="207"/>
      <c r="M1116" s="208"/>
      <c r="N1116" s="209"/>
      <c r="O1116" s="209"/>
      <c r="P1116" s="209"/>
      <c r="Q1116" s="209"/>
      <c r="R1116" s="209"/>
      <c r="S1116" s="209"/>
      <c r="T1116" s="210"/>
      <c r="AT1116" s="211" t="s">
        <v>336</v>
      </c>
      <c r="AU1116" s="211" t="s">
        <v>87</v>
      </c>
      <c r="AV1116" s="13" t="s">
        <v>87</v>
      </c>
      <c r="AW1116" s="13" t="s">
        <v>37</v>
      </c>
      <c r="AX1116" s="13" t="s">
        <v>76</v>
      </c>
      <c r="AY1116" s="211" t="s">
        <v>324</v>
      </c>
    </row>
    <row r="1117" spans="1:65" s="16" customFormat="1" ht="11.25">
      <c r="B1117" s="233"/>
      <c r="C1117" s="234"/>
      <c r="D1117" s="195" t="s">
        <v>336</v>
      </c>
      <c r="E1117" s="235" t="s">
        <v>19</v>
      </c>
      <c r="F1117" s="236" t="s">
        <v>550</v>
      </c>
      <c r="G1117" s="234"/>
      <c r="H1117" s="237">
        <v>78.23</v>
      </c>
      <c r="I1117" s="238"/>
      <c r="J1117" s="234"/>
      <c r="K1117" s="234"/>
      <c r="L1117" s="239"/>
      <c r="M1117" s="240"/>
      <c r="N1117" s="241"/>
      <c r="O1117" s="241"/>
      <c r="P1117" s="241"/>
      <c r="Q1117" s="241"/>
      <c r="R1117" s="241"/>
      <c r="S1117" s="241"/>
      <c r="T1117" s="242"/>
      <c r="AT1117" s="243" t="s">
        <v>336</v>
      </c>
      <c r="AU1117" s="243" t="s">
        <v>87</v>
      </c>
      <c r="AV1117" s="16" t="s">
        <v>343</v>
      </c>
      <c r="AW1117" s="16" t="s">
        <v>37</v>
      </c>
      <c r="AX1117" s="16" t="s">
        <v>76</v>
      </c>
      <c r="AY1117" s="243" t="s">
        <v>324</v>
      </c>
    </row>
    <row r="1118" spans="1:65" s="15" customFormat="1" ht="11.25">
      <c r="B1118" s="223"/>
      <c r="C1118" s="224"/>
      <c r="D1118" s="195" t="s">
        <v>336</v>
      </c>
      <c r="E1118" s="225" t="s">
        <v>19</v>
      </c>
      <c r="F1118" s="226" t="s">
        <v>4293</v>
      </c>
      <c r="G1118" s="224"/>
      <c r="H1118" s="225" t="s">
        <v>19</v>
      </c>
      <c r="I1118" s="227"/>
      <c r="J1118" s="224"/>
      <c r="K1118" s="224"/>
      <c r="L1118" s="228"/>
      <c r="M1118" s="229"/>
      <c r="N1118" s="230"/>
      <c r="O1118" s="230"/>
      <c r="P1118" s="230"/>
      <c r="Q1118" s="230"/>
      <c r="R1118" s="230"/>
      <c r="S1118" s="230"/>
      <c r="T1118" s="231"/>
      <c r="AT1118" s="232" t="s">
        <v>336</v>
      </c>
      <c r="AU1118" s="232" t="s">
        <v>87</v>
      </c>
      <c r="AV1118" s="15" t="s">
        <v>84</v>
      </c>
      <c r="AW1118" s="15" t="s">
        <v>37</v>
      </c>
      <c r="AX1118" s="15" t="s">
        <v>76</v>
      </c>
      <c r="AY1118" s="232" t="s">
        <v>324</v>
      </c>
    </row>
    <row r="1119" spans="1:65" s="13" customFormat="1" ht="11.25">
      <c r="B1119" s="201"/>
      <c r="C1119" s="202"/>
      <c r="D1119" s="195" t="s">
        <v>336</v>
      </c>
      <c r="E1119" s="203" t="s">
        <v>19</v>
      </c>
      <c r="F1119" s="204" t="s">
        <v>4568</v>
      </c>
      <c r="G1119" s="202"/>
      <c r="H1119" s="205">
        <v>63.756</v>
      </c>
      <c r="I1119" s="206"/>
      <c r="J1119" s="202"/>
      <c r="K1119" s="202"/>
      <c r="L1119" s="207"/>
      <c r="M1119" s="208"/>
      <c r="N1119" s="209"/>
      <c r="O1119" s="209"/>
      <c r="P1119" s="209"/>
      <c r="Q1119" s="209"/>
      <c r="R1119" s="209"/>
      <c r="S1119" s="209"/>
      <c r="T1119" s="210"/>
      <c r="AT1119" s="211" t="s">
        <v>336</v>
      </c>
      <c r="AU1119" s="211" t="s">
        <v>87</v>
      </c>
      <c r="AV1119" s="13" t="s">
        <v>87</v>
      </c>
      <c r="AW1119" s="13" t="s">
        <v>37</v>
      </c>
      <c r="AX1119" s="13" t="s">
        <v>76</v>
      </c>
      <c r="AY1119" s="211" t="s">
        <v>324</v>
      </c>
    </row>
    <row r="1120" spans="1:65" s="16" customFormat="1" ht="11.25">
      <c r="B1120" s="233"/>
      <c r="C1120" s="234"/>
      <c r="D1120" s="195" t="s">
        <v>336</v>
      </c>
      <c r="E1120" s="235" t="s">
        <v>19</v>
      </c>
      <c r="F1120" s="236" t="s">
        <v>550</v>
      </c>
      <c r="G1120" s="234"/>
      <c r="H1120" s="237">
        <v>63.756</v>
      </c>
      <c r="I1120" s="238"/>
      <c r="J1120" s="234"/>
      <c r="K1120" s="234"/>
      <c r="L1120" s="239"/>
      <c r="M1120" s="240"/>
      <c r="N1120" s="241"/>
      <c r="O1120" s="241"/>
      <c r="P1120" s="241"/>
      <c r="Q1120" s="241"/>
      <c r="R1120" s="241"/>
      <c r="S1120" s="241"/>
      <c r="T1120" s="242"/>
      <c r="AT1120" s="243" t="s">
        <v>336</v>
      </c>
      <c r="AU1120" s="243" t="s">
        <v>87</v>
      </c>
      <c r="AV1120" s="16" t="s">
        <v>343</v>
      </c>
      <c r="AW1120" s="16" t="s">
        <v>37</v>
      </c>
      <c r="AX1120" s="16" t="s">
        <v>76</v>
      </c>
      <c r="AY1120" s="243" t="s">
        <v>324</v>
      </c>
    </row>
    <row r="1121" spans="2:51" s="15" customFormat="1" ht="11.25">
      <c r="B1121" s="223"/>
      <c r="C1121" s="224"/>
      <c r="D1121" s="195" t="s">
        <v>336</v>
      </c>
      <c r="E1121" s="225" t="s">
        <v>19</v>
      </c>
      <c r="F1121" s="226" t="s">
        <v>4295</v>
      </c>
      <c r="G1121" s="224"/>
      <c r="H1121" s="225" t="s">
        <v>19</v>
      </c>
      <c r="I1121" s="227"/>
      <c r="J1121" s="224"/>
      <c r="K1121" s="224"/>
      <c r="L1121" s="228"/>
      <c r="M1121" s="229"/>
      <c r="N1121" s="230"/>
      <c r="O1121" s="230"/>
      <c r="P1121" s="230"/>
      <c r="Q1121" s="230"/>
      <c r="R1121" s="230"/>
      <c r="S1121" s="230"/>
      <c r="T1121" s="231"/>
      <c r="AT1121" s="232" t="s">
        <v>336</v>
      </c>
      <c r="AU1121" s="232" t="s">
        <v>87</v>
      </c>
      <c r="AV1121" s="15" t="s">
        <v>84</v>
      </c>
      <c r="AW1121" s="15" t="s">
        <v>37</v>
      </c>
      <c r="AX1121" s="15" t="s">
        <v>76</v>
      </c>
      <c r="AY1121" s="232" t="s">
        <v>324</v>
      </c>
    </row>
    <row r="1122" spans="2:51" s="13" customFormat="1" ht="11.25">
      <c r="B1122" s="201"/>
      <c r="C1122" s="202"/>
      <c r="D1122" s="195" t="s">
        <v>336</v>
      </c>
      <c r="E1122" s="203" t="s">
        <v>19</v>
      </c>
      <c r="F1122" s="204" t="s">
        <v>4569</v>
      </c>
      <c r="G1122" s="202"/>
      <c r="H1122" s="205">
        <v>63.91</v>
      </c>
      <c r="I1122" s="206"/>
      <c r="J1122" s="202"/>
      <c r="K1122" s="202"/>
      <c r="L1122" s="207"/>
      <c r="M1122" s="208"/>
      <c r="N1122" s="209"/>
      <c r="O1122" s="209"/>
      <c r="P1122" s="209"/>
      <c r="Q1122" s="209"/>
      <c r="R1122" s="209"/>
      <c r="S1122" s="209"/>
      <c r="T1122" s="210"/>
      <c r="AT1122" s="211" t="s">
        <v>336</v>
      </c>
      <c r="AU1122" s="211" t="s">
        <v>87</v>
      </c>
      <c r="AV1122" s="13" t="s">
        <v>87</v>
      </c>
      <c r="AW1122" s="13" t="s">
        <v>37</v>
      </c>
      <c r="AX1122" s="13" t="s">
        <v>76</v>
      </c>
      <c r="AY1122" s="211" t="s">
        <v>324</v>
      </c>
    </row>
    <row r="1123" spans="2:51" s="16" customFormat="1" ht="11.25">
      <c r="B1123" s="233"/>
      <c r="C1123" s="234"/>
      <c r="D1123" s="195" t="s">
        <v>336</v>
      </c>
      <c r="E1123" s="235" t="s">
        <v>19</v>
      </c>
      <c r="F1123" s="236" t="s">
        <v>550</v>
      </c>
      <c r="G1123" s="234"/>
      <c r="H1123" s="237">
        <v>63.91</v>
      </c>
      <c r="I1123" s="238"/>
      <c r="J1123" s="234"/>
      <c r="K1123" s="234"/>
      <c r="L1123" s="239"/>
      <c r="M1123" s="240"/>
      <c r="N1123" s="241"/>
      <c r="O1123" s="241"/>
      <c r="P1123" s="241"/>
      <c r="Q1123" s="241"/>
      <c r="R1123" s="241"/>
      <c r="S1123" s="241"/>
      <c r="T1123" s="242"/>
      <c r="AT1123" s="243" t="s">
        <v>336</v>
      </c>
      <c r="AU1123" s="243" t="s">
        <v>87</v>
      </c>
      <c r="AV1123" s="16" t="s">
        <v>343</v>
      </c>
      <c r="AW1123" s="16" t="s">
        <v>37</v>
      </c>
      <c r="AX1123" s="16" t="s">
        <v>76</v>
      </c>
      <c r="AY1123" s="243" t="s">
        <v>324</v>
      </c>
    </row>
    <row r="1124" spans="2:51" s="15" customFormat="1" ht="11.25">
      <c r="B1124" s="223"/>
      <c r="C1124" s="224"/>
      <c r="D1124" s="195" t="s">
        <v>336</v>
      </c>
      <c r="E1124" s="225" t="s">
        <v>19</v>
      </c>
      <c r="F1124" s="226" t="s">
        <v>4297</v>
      </c>
      <c r="G1124" s="224"/>
      <c r="H1124" s="225" t="s">
        <v>19</v>
      </c>
      <c r="I1124" s="227"/>
      <c r="J1124" s="224"/>
      <c r="K1124" s="224"/>
      <c r="L1124" s="228"/>
      <c r="M1124" s="229"/>
      <c r="N1124" s="230"/>
      <c r="O1124" s="230"/>
      <c r="P1124" s="230"/>
      <c r="Q1124" s="230"/>
      <c r="R1124" s="230"/>
      <c r="S1124" s="230"/>
      <c r="T1124" s="231"/>
      <c r="AT1124" s="232" t="s">
        <v>336</v>
      </c>
      <c r="AU1124" s="232" t="s">
        <v>87</v>
      </c>
      <c r="AV1124" s="15" t="s">
        <v>84</v>
      </c>
      <c r="AW1124" s="15" t="s">
        <v>37</v>
      </c>
      <c r="AX1124" s="15" t="s">
        <v>76</v>
      </c>
      <c r="AY1124" s="232" t="s">
        <v>324</v>
      </c>
    </row>
    <row r="1125" spans="2:51" s="13" customFormat="1" ht="11.25">
      <c r="B1125" s="201"/>
      <c r="C1125" s="202"/>
      <c r="D1125" s="195" t="s">
        <v>336</v>
      </c>
      <c r="E1125" s="203" t="s">
        <v>19</v>
      </c>
      <c r="F1125" s="204" t="s">
        <v>4570</v>
      </c>
      <c r="G1125" s="202"/>
      <c r="H1125" s="205">
        <v>63.91</v>
      </c>
      <c r="I1125" s="206"/>
      <c r="J1125" s="202"/>
      <c r="K1125" s="202"/>
      <c r="L1125" s="207"/>
      <c r="M1125" s="208"/>
      <c r="N1125" s="209"/>
      <c r="O1125" s="209"/>
      <c r="P1125" s="209"/>
      <c r="Q1125" s="209"/>
      <c r="R1125" s="209"/>
      <c r="S1125" s="209"/>
      <c r="T1125" s="210"/>
      <c r="AT1125" s="211" t="s">
        <v>336</v>
      </c>
      <c r="AU1125" s="211" t="s">
        <v>87</v>
      </c>
      <c r="AV1125" s="13" t="s">
        <v>87</v>
      </c>
      <c r="AW1125" s="13" t="s">
        <v>37</v>
      </c>
      <c r="AX1125" s="13" t="s">
        <v>76</v>
      </c>
      <c r="AY1125" s="211" t="s">
        <v>324</v>
      </c>
    </row>
    <row r="1126" spans="2:51" s="16" customFormat="1" ht="11.25">
      <c r="B1126" s="233"/>
      <c r="C1126" s="234"/>
      <c r="D1126" s="195" t="s">
        <v>336</v>
      </c>
      <c r="E1126" s="235" t="s">
        <v>19</v>
      </c>
      <c r="F1126" s="236" t="s">
        <v>550</v>
      </c>
      <c r="G1126" s="234"/>
      <c r="H1126" s="237">
        <v>63.91</v>
      </c>
      <c r="I1126" s="238"/>
      <c r="J1126" s="234"/>
      <c r="K1126" s="234"/>
      <c r="L1126" s="239"/>
      <c r="M1126" s="240"/>
      <c r="N1126" s="241"/>
      <c r="O1126" s="241"/>
      <c r="P1126" s="241"/>
      <c r="Q1126" s="241"/>
      <c r="R1126" s="241"/>
      <c r="S1126" s="241"/>
      <c r="T1126" s="242"/>
      <c r="AT1126" s="243" t="s">
        <v>336</v>
      </c>
      <c r="AU1126" s="243" t="s">
        <v>87</v>
      </c>
      <c r="AV1126" s="16" t="s">
        <v>343</v>
      </c>
      <c r="AW1126" s="16" t="s">
        <v>37</v>
      </c>
      <c r="AX1126" s="16" t="s">
        <v>76</v>
      </c>
      <c r="AY1126" s="243" t="s">
        <v>324</v>
      </c>
    </row>
    <row r="1127" spans="2:51" s="15" customFormat="1" ht="11.25">
      <c r="B1127" s="223"/>
      <c r="C1127" s="224"/>
      <c r="D1127" s="195" t="s">
        <v>336</v>
      </c>
      <c r="E1127" s="225" t="s">
        <v>19</v>
      </c>
      <c r="F1127" s="226" t="s">
        <v>4299</v>
      </c>
      <c r="G1127" s="224"/>
      <c r="H1127" s="225" t="s">
        <v>19</v>
      </c>
      <c r="I1127" s="227"/>
      <c r="J1127" s="224"/>
      <c r="K1127" s="224"/>
      <c r="L1127" s="228"/>
      <c r="M1127" s="229"/>
      <c r="N1127" s="230"/>
      <c r="O1127" s="230"/>
      <c r="P1127" s="230"/>
      <c r="Q1127" s="230"/>
      <c r="R1127" s="230"/>
      <c r="S1127" s="230"/>
      <c r="T1127" s="231"/>
      <c r="AT1127" s="232" t="s">
        <v>336</v>
      </c>
      <c r="AU1127" s="232" t="s">
        <v>87</v>
      </c>
      <c r="AV1127" s="15" t="s">
        <v>84</v>
      </c>
      <c r="AW1127" s="15" t="s">
        <v>37</v>
      </c>
      <c r="AX1127" s="15" t="s">
        <v>76</v>
      </c>
      <c r="AY1127" s="232" t="s">
        <v>324</v>
      </c>
    </row>
    <row r="1128" spans="2:51" s="13" customFormat="1" ht="11.25">
      <c r="B1128" s="201"/>
      <c r="C1128" s="202"/>
      <c r="D1128" s="195" t="s">
        <v>336</v>
      </c>
      <c r="E1128" s="203" t="s">
        <v>19</v>
      </c>
      <c r="F1128" s="204" t="s">
        <v>4571</v>
      </c>
      <c r="G1128" s="202"/>
      <c r="H1128" s="205">
        <v>63.91</v>
      </c>
      <c r="I1128" s="206"/>
      <c r="J1128" s="202"/>
      <c r="K1128" s="202"/>
      <c r="L1128" s="207"/>
      <c r="M1128" s="208"/>
      <c r="N1128" s="209"/>
      <c r="O1128" s="209"/>
      <c r="P1128" s="209"/>
      <c r="Q1128" s="209"/>
      <c r="R1128" s="209"/>
      <c r="S1128" s="209"/>
      <c r="T1128" s="210"/>
      <c r="AT1128" s="211" t="s">
        <v>336</v>
      </c>
      <c r="AU1128" s="211" t="s">
        <v>87</v>
      </c>
      <c r="AV1128" s="13" t="s">
        <v>87</v>
      </c>
      <c r="AW1128" s="13" t="s">
        <v>37</v>
      </c>
      <c r="AX1128" s="13" t="s">
        <v>76</v>
      </c>
      <c r="AY1128" s="211" t="s">
        <v>324</v>
      </c>
    </row>
    <row r="1129" spans="2:51" s="16" customFormat="1" ht="11.25">
      <c r="B1129" s="233"/>
      <c r="C1129" s="234"/>
      <c r="D1129" s="195" t="s">
        <v>336</v>
      </c>
      <c r="E1129" s="235" t="s">
        <v>19</v>
      </c>
      <c r="F1129" s="236" t="s">
        <v>550</v>
      </c>
      <c r="G1129" s="234"/>
      <c r="H1129" s="237">
        <v>63.91</v>
      </c>
      <c r="I1129" s="238"/>
      <c r="J1129" s="234"/>
      <c r="K1129" s="234"/>
      <c r="L1129" s="239"/>
      <c r="M1129" s="240"/>
      <c r="N1129" s="241"/>
      <c r="O1129" s="241"/>
      <c r="P1129" s="241"/>
      <c r="Q1129" s="241"/>
      <c r="R1129" s="241"/>
      <c r="S1129" s="241"/>
      <c r="T1129" s="242"/>
      <c r="AT1129" s="243" t="s">
        <v>336</v>
      </c>
      <c r="AU1129" s="243" t="s">
        <v>87</v>
      </c>
      <c r="AV1129" s="16" t="s">
        <v>343</v>
      </c>
      <c r="AW1129" s="16" t="s">
        <v>37</v>
      </c>
      <c r="AX1129" s="16" t="s">
        <v>76</v>
      </c>
      <c r="AY1129" s="243" t="s">
        <v>324</v>
      </c>
    </row>
    <row r="1130" spans="2:51" s="15" customFormat="1" ht="11.25">
      <c r="B1130" s="223"/>
      <c r="C1130" s="224"/>
      <c r="D1130" s="195" t="s">
        <v>336</v>
      </c>
      <c r="E1130" s="225" t="s">
        <v>19</v>
      </c>
      <c r="F1130" s="226" t="s">
        <v>4301</v>
      </c>
      <c r="G1130" s="224"/>
      <c r="H1130" s="225" t="s">
        <v>19</v>
      </c>
      <c r="I1130" s="227"/>
      <c r="J1130" s="224"/>
      <c r="K1130" s="224"/>
      <c r="L1130" s="228"/>
      <c r="M1130" s="229"/>
      <c r="N1130" s="230"/>
      <c r="O1130" s="230"/>
      <c r="P1130" s="230"/>
      <c r="Q1130" s="230"/>
      <c r="R1130" s="230"/>
      <c r="S1130" s="230"/>
      <c r="T1130" s="231"/>
      <c r="AT1130" s="232" t="s">
        <v>336</v>
      </c>
      <c r="AU1130" s="232" t="s">
        <v>87</v>
      </c>
      <c r="AV1130" s="15" t="s">
        <v>84</v>
      </c>
      <c r="AW1130" s="15" t="s">
        <v>37</v>
      </c>
      <c r="AX1130" s="15" t="s">
        <v>76</v>
      </c>
      <c r="AY1130" s="232" t="s">
        <v>324</v>
      </c>
    </row>
    <row r="1131" spans="2:51" s="13" customFormat="1" ht="11.25">
      <c r="B1131" s="201"/>
      <c r="C1131" s="202"/>
      <c r="D1131" s="195" t="s">
        <v>336</v>
      </c>
      <c r="E1131" s="203" t="s">
        <v>19</v>
      </c>
      <c r="F1131" s="204" t="s">
        <v>4572</v>
      </c>
      <c r="G1131" s="202"/>
      <c r="H1131" s="205">
        <v>57.75</v>
      </c>
      <c r="I1131" s="206"/>
      <c r="J1131" s="202"/>
      <c r="K1131" s="202"/>
      <c r="L1131" s="207"/>
      <c r="M1131" s="208"/>
      <c r="N1131" s="209"/>
      <c r="O1131" s="209"/>
      <c r="P1131" s="209"/>
      <c r="Q1131" s="209"/>
      <c r="R1131" s="209"/>
      <c r="S1131" s="209"/>
      <c r="T1131" s="210"/>
      <c r="AT1131" s="211" t="s">
        <v>336</v>
      </c>
      <c r="AU1131" s="211" t="s">
        <v>87</v>
      </c>
      <c r="AV1131" s="13" t="s">
        <v>87</v>
      </c>
      <c r="AW1131" s="13" t="s">
        <v>37</v>
      </c>
      <c r="AX1131" s="13" t="s">
        <v>76</v>
      </c>
      <c r="AY1131" s="211" t="s">
        <v>324</v>
      </c>
    </row>
    <row r="1132" spans="2:51" s="16" customFormat="1" ht="11.25">
      <c r="B1132" s="233"/>
      <c r="C1132" s="234"/>
      <c r="D1132" s="195" t="s">
        <v>336</v>
      </c>
      <c r="E1132" s="235" t="s">
        <v>19</v>
      </c>
      <c r="F1132" s="236" t="s">
        <v>550</v>
      </c>
      <c r="G1132" s="234"/>
      <c r="H1132" s="237">
        <v>57.75</v>
      </c>
      <c r="I1132" s="238"/>
      <c r="J1132" s="234"/>
      <c r="K1132" s="234"/>
      <c r="L1132" s="239"/>
      <c r="M1132" s="240"/>
      <c r="N1132" s="241"/>
      <c r="O1132" s="241"/>
      <c r="P1132" s="241"/>
      <c r="Q1132" s="241"/>
      <c r="R1132" s="241"/>
      <c r="S1132" s="241"/>
      <c r="T1132" s="242"/>
      <c r="AT1132" s="243" t="s">
        <v>336</v>
      </c>
      <c r="AU1132" s="243" t="s">
        <v>87</v>
      </c>
      <c r="AV1132" s="16" t="s">
        <v>343</v>
      </c>
      <c r="AW1132" s="16" t="s">
        <v>37</v>
      </c>
      <c r="AX1132" s="16" t="s">
        <v>76</v>
      </c>
      <c r="AY1132" s="243" t="s">
        <v>324</v>
      </c>
    </row>
    <row r="1133" spans="2:51" s="15" customFormat="1" ht="11.25">
      <c r="B1133" s="223"/>
      <c r="C1133" s="224"/>
      <c r="D1133" s="195" t="s">
        <v>336</v>
      </c>
      <c r="E1133" s="225" t="s">
        <v>19</v>
      </c>
      <c r="F1133" s="226" t="s">
        <v>4303</v>
      </c>
      <c r="G1133" s="224"/>
      <c r="H1133" s="225" t="s">
        <v>19</v>
      </c>
      <c r="I1133" s="227"/>
      <c r="J1133" s="224"/>
      <c r="K1133" s="224"/>
      <c r="L1133" s="228"/>
      <c r="M1133" s="229"/>
      <c r="N1133" s="230"/>
      <c r="O1133" s="230"/>
      <c r="P1133" s="230"/>
      <c r="Q1133" s="230"/>
      <c r="R1133" s="230"/>
      <c r="S1133" s="230"/>
      <c r="T1133" s="231"/>
      <c r="AT1133" s="232" t="s">
        <v>336</v>
      </c>
      <c r="AU1133" s="232" t="s">
        <v>87</v>
      </c>
      <c r="AV1133" s="15" t="s">
        <v>84</v>
      </c>
      <c r="AW1133" s="15" t="s">
        <v>37</v>
      </c>
      <c r="AX1133" s="15" t="s">
        <v>76</v>
      </c>
      <c r="AY1133" s="232" t="s">
        <v>324</v>
      </c>
    </row>
    <row r="1134" spans="2:51" s="13" customFormat="1" ht="11.25">
      <c r="B1134" s="201"/>
      <c r="C1134" s="202"/>
      <c r="D1134" s="195" t="s">
        <v>336</v>
      </c>
      <c r="E1134" s="203" t="s">
        <v>19</v>
      </c>
      <c r="F1134" s="204" t="s">
        <v>4573</v>
      </c>
      <c r="G1134" s="202"/>
      <c r="H1134" s="205">
        <v>64.525999999999996</v>
      </c>
      <c r="I1134" s="206"/>
      <c r="J1134" s="202"/>
      <c r="K1134" s="202"/>
      <c r="L1134" s="207"/>
      <c r="M1134" s="208"/>
      <c r="N1134" s="209"/>
      <c r="O1134" s="209"/>
      <c r="P1134" s="209"/>
      <c r="Q1134" s="209"/>
      <c r="R1134" s="209"/>
      <c r="S1134" s="209"/>
      <c r="T1134" s="210"/>
      <c r="AT1134" s="211" t="s">
        <v>336</v>
      </c>
      <c r="AU1134" s="211" t="s">
        <v>87</v>
      </c>
      <c r="AV1134" s="13" t="s">
        <v>87</v>
      </c>
      <c r="AW1134" s="13" t="s">
        <v>37</v>
      </c>
      <c r="AX1134" s="13" t="s">
        <v>76</v>
      </c>
      <c r="AY1134" s="211" t="s">
        <v>324</v>
      </c>
    </row>
    <row r="1135" spans="2:51" s="16" customFormat="1" ht="11.25">
      <c r="B1135" s="233"/>
      <c r="C1135" s="234"/>
      <c r="D1135" s="195" t="s">
        <v>336</v>
      </c>
      <c r="E1135" s="235" t="s">
        <v>19</v>
      </c>
      <c r="F1135" s="236" t="s">
        <v>550</v>
      </c>
      <c r="G1135" s="234"/>
      <c r="H1135" s="237">
        <v>64.525999999999996</v>
      </c>
      <c r="I1135" s="238"/>
      <c r="J1135" s="234"/>
      <c r="K1135" s="234"/>
      <c r="L1135" s="239"/>
      <c r="M1135" s="240"/>
      <c r="N1135" s="241"/>
      <c r="O1135" s="241"/>
      <c r="P1135" s="241"/>
      <c r="Q1135" s="241"/>
      <c r="R1135" s="241"/>
      <c r="S1135" s="241"/>
      <c r="T1135" s="242"/>
      <c r="AT1135" s="243" t="s">
        <v>336</v>
      </c>
      <c r="AU1135" s="243" t="s">
        <v>87</v>
      </c>
      <c r="AV1135" s="16" t="s">
        <v>343</v>
      </c>
      <c r="AW1135" s="16" t="s">
        <v>37</v>
      </c>
      <c r="AX1135" s="16" t="s">
        <v>76</v>
      </c>
      <c r="AY1135" s="243" t="s">
        <v>324</v>
      </c>
    </row>
    <row r="1136" spans="2:51" s="15" customFormat="1" ht="11.25">
      <c r="B1136" s="223"/>
      <c r="C1136" s="224"/>
      <c r="D1136" s="195" t="s">
        <v>336</v>
      </c>
      <c r="E1136" s="225" t="s">
        <v>19</v>
      </c>
      <c r="F1136" s="226" t="s">
        <v>4305</v>
      </c>
      <c r="G1136" s="224"/>
      <c r="H1136" s="225" t="s">
        <v>19</v>
      </c>
      <c r="I1136" s="227"/>
      <c r="J1136" s="224"/>
      <c r="K1136" s="224"/>
      <c r="L1136" s="228"/>
      <c r="M1136" s="229"/>
      <c r="N1136" s="230"/>
      <c r="O1136" s="230"/>
      <c r="P1136" s="230"/>
      <c r="Q1136" s="230"/>
      <c r="R1136" s="230"/>
      <c r="S1136" s="230"/>
      <c r="T1136" s="231"/>
      <c r="AT1136" s="232" t="s">
        <v>336</v>
      </c>
      <c r="AU1136" s="232" t="s">
        <v>87</v>
      </c>
      <c r="AV1136" s="15" t="s">
        <v>84</v>
      </c>
      <c r="AW1136" s="15" t="s">
        <v>37</v>
      </c>
      <c r="AX1136" s="15" t="s">
        <v>76</v>
      </c>
      <c r="AY1136" s="232" t="s">
        <v>324</v>
      </c>
    </row>
    <row r="1137" spans="2:51" s="13" customFormat="1" ht="11.25">
      <c r="B1137" s="201"/>
      <c r="C1137" s="202"/>
      <c r="D1137" s="195" t="s">
        <v>336</v>
      </c>
      <c r="E1137" s="203" t="s">
        <v>19</v>
      </c>
      <c r="F1137" s="204" t="s">
        <v>4574</v>
      </c>
      <c r="G1137" s="202"/>
      <c r="H1137" s="205">
        <v>64.525999999999996</v>
      </c>
      <c r="I1137" s="206"/>
      <c r="J1137" s="202"/>
      <c r="K1137" s="202"/>
      <c r="L1137" s="207"/>
      <c r="M1137" s="208"/>
      <c r="N1137" s="209"/>
      <c r="O1137" s="209"/>
      <c r="P1137" s="209"/>
      <c r="Q1137" s="209"/>
      <c r="R1137" s="209"/>
      <c r="S1137" s="209"/>
      <c r="T1137" s="210"/>
      <c r="AT1137" s="211" t="s">
        <v>336</v>
      </c>
      <c r="AU1137" s="211" t="s">
        <v>87</v>
      </c>
      <c r="AV1137" s="13" t="s">
        <v>87</v>
      </c>
      <c r="AW1137" s="13" t="s">
        <v>37</v>
      </c>
      <c r="AX1137" s="13" t="s">
        <v>76</v>
      </c>
      <c r="AY1137" s="211" t="s">
        <v>324</v>
      </c>
    </row>
    <row r="1138" spans="2:51" s="16" customFormat="1" ht="11.25">
      <c r="B1138" s="233"/>
      <c r="C1138" s="234"/>
      <c r="D1138" s="195" t="s">
        <v>336</v>
      </c>
      <c r="E1138" s="235" t="s">
        <v>19</v>
      </c>
      <c r="F1138" s="236" t="s">
        <v>550</v>
      </c>
      <c r="G1138" s="234"/>
      <c r="H1138" s="237">
        <v>64.525999999999996</v>
      </c>
      <c r="I1138" s="238"/>
      <c r="J1138" s="234"/>
      <c r="K1138" s="234"/>
      <c r="L1138" s="239"/>
      <c r="M1138" s="240"/>
      <c r="N1138" s="241"/>
      <c r="O1138" s="241"/>
      <c r="P1138" s="241"/>
      <c r="Q1138" s="241"/>
      <c r="R1138" s="241"/>
      <c r="S1138" s="241"/>
      <c r="T1138" s="242"/>
      <c r="AT1138" s="243" t="s">
        <v>336</v>
      </c>
      <c r="AU1138" s="243" t="s">
        <v>87</v>
      </c>
      <c r="AV1138" s="16" t="s">
        <v>343</v>
      </c>
      <c r="AW1138" s="16" t="s">
        <v>37</v>
      </c>
      <c r="AX1138" s="16" t="s">
        <v>76</v>
      </c>
      <c r="AY1138" s="243" t="s">
        <v>324</v>
      </c>
    </row>
    <row r="1139" spans="2:51" s="15" customFormat="1" ht="11.25">
      <c r="B1139" s="223"/>
      <c r="C1139" s="224"/>
      <c r="D1139" s="195" t="s">
        <v>336</v>
      </c>
      <c r="E1139" s="225" t="s">
        <v>19</v>
      </c>
      <c r="F1139" s="226" t="s">
        <v>4307</v>
      </c>
      <c r="G1139" s="224"/>
      <c r="H1139" s="225" t="s">
        <v>19</v>
      </c>
      <c r="I1139" s="227"/>
      <c r="J1139" s="224"/>
      <c r="K1139" s="224"/>
      <c r="L1139" s="228"/>
      <c r="M1139" s="229"/>
      <c r="N1139" s="230"/>
      <c r="O1139" s="230"/>
      <c r="P1139" s="230"/>
      <c r="Q1139" s="230"/>
      <c r="R1139" s="230"/>
      <c r="S1139" s="230"/>
      <c r="T1139" s="231"/>
      <c r="AT1139" s="232" t="s">
        <v>336</v>
      </c>
      <c r="AU1139" s="232" t="s">
        <v>87</v>
      </c>
      <c r="AV1139" s="15" t="s">
        <v>84</v>
      </c>
      <c r="AW1139" s="15" t="s">
        <v>37</v>
      </c>
      <c r="AX1139" s="15" t="s">
        <v>76</v>
      </c>
      <c r="AY1139" s="232" t="s">
        <v>324</v>
      </c>
    </row>
    <row r="1140" spans="2:51" s="13" customFormat="1" ht="11.25">
      <c r="B1140" s="201"/>
      <c r="C1140" s="202"/>
      <c r="D1140" s="195" t="s">
        <v>336</v>
      </c>
      <c r="E1140" s="203" t="s">
        <v>19</v>
      </c>
      <c r="F1140" s="204" t="s">
        <v>4575</v>
      </c>
      <c r="G1140" s="202"/>
      <c r="H1140" s="205">
        <v>64.525999999999996</v>
      </c>
      <c r="I1140" s="206"/>
      <c r="J1140" s="202"/>
      <c r="K1140" s="202"/>
      <c r="L1140" s="207"/>
      <c r="M1140" s="208"/>
      <c r="N1140" s="209"/>
      <c r="O1140" s="209"/>
      <c r="P1140" s="209"/>
      <c r="Q1140" s="209"/>
      <c r="R1140" s="209"/>
      <c r="S1140" s="209"/>
      <c r="T1140" s="210"/>
      <c r="AT1140" s="211" t="s">
        <v>336</v>
      </c>
      <c r="AU1140" s="211" t="s">
        <v>87</v>
      </c>
      <c r="AV1140" s="13" t="s">
        <v>87</v>
      </c>
      <c r="AW1140" s="13" t="s">
        <v>37</v>
      </c>
      <c r="AX1140" s="13" t="s">
        <v>76</v>
      </c>
      <c r="AY1140" s="211" t="s">
        <v>324</v>
      </c>
    </row>
    <row r="1141" spans="2:51" s="16" customFormat="1" ht="11.25">
      <c r="B1141" s="233"/>
      <c r="C1141" s="234"/>
      <c r="D1141" s="195" t="s">
        <v>336</v>
      </c>
      <c r="E1141" s="235" t="s">
        <v>19</v>
      </c>
      <c r="F1141" s="236" t="s">
        <v>550</v>
      </c>
      <c r="G1141" s="234"/>
      <c r="H1141" s="237">
        <v>64.525999999999996</v>
      </c>
      <c r="I1141" s="238"/>
      <c r="J1141" s="234"/>
      <c r="K1141" s="234"/>
      <c r="L1141" s="239"/>
      <c r="M1141" s="240"/>
      <c r="N1141" s="241"/>
      <c r="O1141" s="241"/>
      <c r="P1141" s="241"/>
      <c r="Q1141" s="241"/>
      <c r="R1141" s="241"/>
      <c r="S1141" s="241"/>
      <c r="T1141" s="242"/>
      <c r="AT1141" s="243" t="s">
        <v>336</v>
      </c>
      <c r="AU1141" s="243" t="s">
        <v>87</v>
      </c>
      <c r="AV1141" s="16" t="s">
        <v>343</v>
      </c>
      <c r="AW1141" s="16" t="s">
        <v>37</v>
      </c>
      <c r="AX1141" s="16" t="s">
        <v>76</v>
      </c>
      <c r="AY1141" s="243" t="s">
        <v>324</v>
      </c>
    </row>
    <row r="1142" spans="2:51" s="15" customFormat="1" ht="11.25">
      <c r="B1142" s="223"/>
      <c r="C1142" s="224"/>
      <c r="D1142" s="195" t="s">
        <v>336</v>
      </c>
      <c r="E1142" s="225" t="s">
        <v>19</v>
      </c>
      <c r="F1142" s="226" t="s">
        <v>4308</v>
      </c>
      <c r="G1142" s="224"/>
      <c r="H1142" s="225" t="s">
        <v>19</v>
      </c>
      <c r="I1142" s="227"/>
      <c r="J1142" s="224"/>
      <c r="K1142" s="224"/>
      <c r="L1142" s="228"/>
      <c r="M1142" s="229"/>
      <c r="N1142" s="230"/>
      <c r="O1142" s="230"/>
      <c r="P1142" s="230"/>
      <c r="Q1142" s="230"/>
      <c r="R1142" s="230"/>
      <c r="S1142" s="230"/>
      <c r="T1142" s="231"/>
      <c r="AT1142" s="232" t="s">
        <v>336</v>
      </c>
      <c r="AU1142" s="232" t="s">
        <v>87</v>
      </c>
      <c r="AV1142" s="15" t="s">
        <v>84</v>
      </c>
      <c r="AW1142" s="15" t="s">
        <v>37</v>
      </c>
      <c r="AX1142" s="15" t="s">
        <v>76</v>
      </c>
      <c r="AY1142" s="232" t="s">
        <v>324</v>
      </c>
    </row>
    <row r="1143" spans="2:51" s="13" customFormat="1" ht="11.25">
      <c r="B1143" s="201"/>
      <c r="C1143" s="202"/>
      <c r="D1143" s="195" t="s">
        <v>336</v>
      </c>
      <c r="E1143" s="203" t="s">
        <v>19</v>
      </c>
      <c r="F1143" s="204" t="s">
        <v>4576</v>
      </c>
      <c r="G1143" s="202"/>
      <c r="H1143" s="205">
        <v>64.525999999999996</v>
      </c>
      <c r="I1143" s="206"/>
      <c r="J1143" s="202"/>
      <c r="K1143" s="202"/>
      <c r="L1143" s="207"/>
      <c r="M1143" s="208"/>
      <c r="N1143" s="209"/>
      <c r="O1143" s="209"/>
      <c r="P1143" s="209"/>
      <c r="Q1143" s="209"/>
      <c r="R1143" s="209"/>
      <c r="S1143" s="209"/>
      <c r="T1143" s="210"/>
      <c r="AT1143" s="211" t="s">
        <v>336</v>
      </c>
      <c r="AU1143" s="211" t="s">
        <v>87</v>
      </c>
      <c r="AV1143" s="13" t="s">
        <v>87</v>
      </c>
      <c r="AW1143" s="13" t="s">
        <v>37</v>
      </c>
      <c r="AX1143" s="13" t="s">
        <v>76</v>
      </c>
      <c r="AY1143" s="211" t="s">
        <v>324</v>
      </c>
    </row>
    <row r="1144" spans="2:51" s="16" customFormat="1" ht="11.25">
      <c r="B1144" s="233"/>
      <c r="C1144" s="234"/>
      <c r="D1144" s="195" t="s">
        <v>336</v>
      </c>
      <c r="E1144" s="235" t="s">
        <v>19</v>
      </c>
      <c r="F1144" s="236" t="s">
        <v>550</v>
      </c>
      <c r="G1144" s="234"/>
      <c r="H1144" s="237">
        <v>64.525999999999996</v>
      </c>
      <c r="I1144" s="238"/>
      <c r="J1144" s="234"/>
      <c r="K1144" s="234"/>
      <c r="L1144" s="239"/>
      <c r="M1144" s="240"/>
      <c r="N1144" s="241"/>
      <c r="O1144" s="241"/>
      <c r="P1144" s="241"/>
      <c r="Q1144" s="241"/>
      <c r="R1144" s="241"/>
      <c r="S1144" s="241"/>
      <c r="T1144" s="242"/>
      <c r="AT1144" s="243" t="s">
        <v>336</v>
      </c>
      <c r="AU1144" s="243" t="s">
        <v>87</v>
      </c>
      <c r="AV1144" s="16" t="s">
        <v>343</v>
      </c>
      <c r="AW1144" s="16" t="s">
        <v>37</v>
      </c>
      <c r="AX1144" s="16" t="s">
        <v>76</v>
      </c>
      <c r="AY1144" s="243" t="s">
        <v>324</v>
      </c>
    </row>
    <row r="1145" spans="2:51" s="15" customFormat="1" ht="11.25">
      <c r="B1145" s="223"/>
      <c r="C1145" s="224"/>
      <c r="D1145" s="195" t="s">
        <v>336</v>
      </c>
      <c r="E1145" s="225" t="s">
        <v>19</v>
      </c>
      <c r="F1145" s="226" t="s">
        <v>4310</v>
      </c>
      <c r="G1145" s="224"/>
      <c r="H1145" s="225" t="s">
        <v>19</v>
      </c>
      <c r="I1145" s="227"/>
      <c r="J1145" s="224"/>
      <c r="K1145" s="224"/>
      <c r="L1145" s="228"/>
      <c r="M1145" s="229"/>
      <c r="N1145" s="230"/>
      <c r="O1145" s="230"/>
      <c r="P1145" s="230"/>
      <c r="Q1145" s="230"/>
      <c r="R1145" s="230"/>
      <c r="S1145" s="230"/>
      <c r="T1145" s="231"/>
      <c r="AT1145" s="232" t="s">
        <v>336</v>
      </c>
      <c r="AU1145" s="232" t="s">
        <v>87</v>
      </c>
      <c r="AV1145" s="15" t="s">
        <v>84</v>
      </c>
      <c r="AW1145" s="15" t="s">
        <v>37</v>
      </c>
      <c r="AX1145" s="15" t="s">
        <v>76</v>
      </c>
      <c r="AY1145" s="232" t="s">
        <v>324</v>
      </c>
    </row>
    <row r="1146" spans="2:51" s="13" customFormat="1" ht="11.25">
      <c r="B1146" s="201"/>
      <c r="C1146" s="202"/>
      <c r="D1146" s="195" t="s">
        <v>336</v>
      </c>
      <c r="E1146" s="203" t="s">
        <v>19</v>
      </c>
      <c r="F1146" s="204" t="s">
        <v>4577</v>
      </c>
      <c r="G1146" s="202"/>
      <c r="H1146" s="205">
        <v>64.602999999999994</v>
      </c>
      <c r="I1146" s="206"/>
      <c r="J1146" s="202"/>
      <c r="K1146" s="202"/>
      <c r="L1146" s="207"/>
      <c r="M1146" s="208"/>
      <c r="N1146" s="209"/>
      <c r="O1146" s="209"/>
      <c r="P1146" s="209"/>
      <c r="Q1146" s="209"/>
      <c r="R1146" s="209"/>
      <c r="S1146" s="209"/>
      <c r="T1146" s="210"/>
      <c r="AT1146" s="211" t="s">
        <v>336</v>
      </c>
      <c r="AU1146" s="211" t="s">
        <v>87</v>
      </c>
      <c r="AV1146" s="13" t="s">
        <v>87</v>
      </c>
      <c r="AW1146" s="13" t="s">
        <v>37</v>
      </c>
      <c r="AX1146" s="13" t="s">
        <v>76</v>
      </c>
      <c r="AY1146" s="211" t="s">
        <v>324</v>
      </c>
    </row>
    <row r="1147" spans="2:51" s="16" customFormat="1" ht="11.25">
      <c r="B1147" s="233"/>
      <c r="C1147" s="234"/>
      <c r="D1147" s="195" t="s">
        <v>336</v>
      </c>
      <c r="E1147" s="235" t="s">
        <v>19</v>
      </c>
      <c r="F1147" s="236" t="s">
        <v>550</v>
      </c>
      <c r="G1147" s="234"/>
      <c r="H1147" s="237">
        <v>64.602999999999994</v>
      </c>
      <c r="I1147" s="238"/>
      <c r="J1147" s="234"/>
      <c r="K1147" s="234"/>
      <c r="L1147" s="239"/>
      <c r="M1147" s="240"/>
      <c r="N1147" s="241"/>
      <c r="O1147" s="241"/>
      <c r="P1147" s="241"/>
      <c r="Q1147" s="241"/>
      <c r="R1147" s="241"/>
      <c r="S1147" s="241"/>
      <c r="T1147" s="242"/>
      <c r="AT1147" s="243" t="s">
        <v>336</v>
      </c>
      <c r="AU1147" s="243" t="s">
        <v>87</v>
      </c>
      <c r="AV1147" s="16" t="s">
        <v>343</v>
      </c>
      <c r="AW1147" s="16" t="s">
        <v>37</v>
      </c>
      <c r="AX1147" s="16" t="s">
        <v>76</v>
      </c>
      <c r="AY1147" s="243" t="s">
        <v>324</v>
      </c>
    </row>
    <row r="1148" spans="2:51" s="15" customFormat="1" ht="11.25">
      <c r="B1148" s="223"/>
      <c r="C1148" s="224"/>
      <c r="D1148" s="195" t="s">
        <v>336</v>
      </c>
      <c r="E1148" s="225" t="s">
        <v>19</v>
      </c>
      <c r="F1148" s="226" t="s">
        <v>4312</v>
      </c>
      <c r="G1148" s="224"/>
      <c r="H1148" s="225" t="s">
        <v>19</v>
      </c>
      <c r="I1148" s="227"/>
      <c r="J1148" s="224"/>
      <c r="K1148" s="224"/>
      <c r="L1148" s="228"/>
      <c r="M1148" s="229"/>
      <c r="N1148" s="230"/>
      <c r="O1148" s="230"/>
      <c r="P1148" s="230"/>
      <c r="Q1148" s="230"/>
      <c r="R1148" s="230"/>
      <c r="S1148" s="230"/>
      <c r="T1148" s="231"/>
      <c r="AT1148" s="232" t="s">
        <v>336</v>
      </c>
      <c r="AU1148" s="232" t="s">
        <v>87</v>
      </c>
      <c r="AV1148" s="15" t="s">
        <v>84</v>
      </c>
      <c r="AW1148" s="15" t="s">
        <v>37</v>
      </c>
      <c r="AX1148" s="15" t="s">
        <v>76</v>
      </c>
      <c r="AY1148" s="232" t="s">
        <v>324</v>
      </c>
    </row>
    <row r="1149" spans="2:51" s="13" customFormat="1" ht="11.25">
      <c r="B1149" s="201"/>
      <c r="C1149" s="202"/>
      <c r="D1149" s="195" t="s">
        <v>336</v>
      </c>
      <c r="E1149" s="203" t="s">
        <v>19</v>
      </c>
      <c r="F1149" s="204" t="s">
        <v>4578</v>
      </c>
      <c r="G1149" s="202"/>
      <c r="H1149" s="205">
        <v>64.680000000000007</v>
      </c>
      <c r="I1149" s="206"/>
      <c r="J1149" s="202"/>
      <c r="K1149" s="202"/>
      <c r="L1149" s="207"/>
      <c r="M1149" s="208"/>
      <c r="N1149" s="209"/>
      <c r="O1149" s="209"/>
      <c r="P1149" s="209"/>
      <c r="Q1149" s="209"/>
      <c r="R1149" s="209"/>
      <c r="S1149" s="209"/>
      <c r="T1149" s="210"/>
      <c r="AT1149" s="211" t="s">
        <v>336</v>
      </c>
      <c r="AU1149" s="211" t="s">
        <v>87</v>
      </c>
      <c r="AV1149" s="13" t="s">
        <v>87</v>
      </c>
      <c r="AW1149" s="13" t="s">
        <v>37</v>
      </c>
      <c r="AX1149" s="13" t="s">
        <v>76</v>
      </c>
      <c r="AY1149" s="211" t="s">
        <v>324</v>
      </c>
    </row>
    <row r="1150" spans="2:51" s="16" customFormat="1" ht="11.25">
      <c r="B1150" s="233"/>
      <c r="C1150" s="234"/>
      <c r="D1150" s="195" t="s">
        <v>336</v>
      </c>
      <c r="E1150" s="235" t="s">
        <v>19</v>
      </c>
      <c r="F1150" s="236" t="s">
        <v>550</v>
      </c>
      <c r="G1150" s="234"/>
      <c r="H1150" s="237">
        <v>64.680000000000007</v>
      </c>
      <c r="I1150" s="238"/>
      <c r="J1150" s="234"/>
      <c r="K1150" s="234"/>
      <c r="L1150" s="239"/>
      <c r="M1150" s="240"/>
      <c r="N1150" s="241"/>
      <c r="O1150" s="241"/>
      <c r="P1150" s="241"/>
      <c r="Q1150" s="241"/>
      <c r="R1150" s="241"/>
      <c r="S1150" s="241"/>
      <c r="T1150" s="242"/>
      <c r="AT1150" s="243" t="s">
        <v>336</v>
      </c>
      <c r="AU1150" s="243" t="s">
        <v>87</v>
      </c>
      <c r="AV1150" s="16" t="s">
        <v>343</v>
      </c>
      <c r="AW1150" s="16" t="s">
        <v>37</v>
      </c>
      <c r="AX1150" s="16" t="s">
        <v>76</v>
      </c>
      <c r="AY1150" s="243" t="s">
        <v>324</v>
      </c>
    </row>
    <row r="1151" spans="2:51" s="15" customFormat="1" ht="11.25">
      <c r="B1151" s="223"/>
      <c r="C1151" s="224"/>
      <c r="D1151" s="195" t="s">
        <v>336</v>
      </c>
      <c r="E1151" s="225" t="s">
        <v>19</v>
      </c>
      <c r="F1151" s="226" t="s">
        <v>4314</v>
      </c>
      <c r="G1151" s="224"/>
      <c r="H1151" s="225" t="s">
        <v>19</v>
      </c>
      <c r="I1151" s="227"/>
      <c r="J1151" s="224"/>
      <c r="K1151" s="224"/>
      <c r="L1151" s="228"/>
      <c r="M1151" s="229"/>
      <c r="N1151" s="230"/>
      <c r="O1151" s="230"/>
      <c r="P1151" s="230"/>
      <c r="Q1151" s="230"/>
      <c r="R1151" s="230"/>
      <c r="S1151" s="230"/>
      <c r="T1151" s="231"/>
      <c r="AT1151" s="232" t="s">
        <v>336</v>
      </c>
      <c r="AU1151" s="232" t="s">
        <v>87</v>
      </c>
      <c r="AV1151" s="15" t="s">
        <v>84</v>
      </c>
      <c r="AW1151" s="15" t="s">
        <v>37</v>
      </c>
      <c r="AX1151" s="15" t="s">
        <v>76</v>
      </c>
      <c r="AY1151" s="232" t="s">
        <v>324</v>
      </c>
    </row>
    <row r="1152" spans="2:51" s="13" customFormat="1" ht="11.25">
      <c r="B1152" s="201"/>
      <c r="C1152" s="202"/>
      <c r="D1152" s="195" t="s">
        <v>336</v>
      </c>
      <c r="E1152" s="203" t="s">
        <v>19</v>
      </c>
      <c r="F1152" s="204" t="s">
        <v>4579</v>
      </c>
      <c r="G1152" s="202"/>
      <c r="H1152" s="205">
        <v>64.680000000000007</v>
      </c>
      <c r="I1152" s="206"/>
      <c r="J1152" s="202"/>
      <c r="K1152" s="202"/>
      <c r="L1152" s="207"/>
      <c r="M1152" s="208"/>
      <c r="N1152" s="209"/>
      <c r="O1152" s="209"/>
      <c r="P1152" s="209"/>
      <c r="Q1152" s="209"/>
      <c r="R1152" s="209"/>
      <c r="S1152" s="209"/>
      <c r="T1152" s="210"/>
      <c r="AT1152" s="211" t="s">
        <v>336</v>
      </c>
      <c r="AU1152" s="211" t="s">
        <v>87</v>
      </c>
      <c r="AV1152" s="13" t="s">
        <v>87</v>
      </c>
      <c r="AW1152" s="13" t="s">
        <v>37</v>
      </c>
      <c r="AX1152" s="13" t="s">
        <v>76</v>
      </c>
      <c r="AY1152" s="211" t="s">
        <v>324</v>
      </c>
    </row>
    <row r="1153" spans="1:65" s="16" customFormat="1" ht="11.25">
      <c r="B1153" s="233"/>
      <c r="C1153" s="234"/>
      <c r="D1153" s="195" t="s">
        <v>336</v>
      </c>
      <c r="E1153" s="235" t="s">
        <v>19</v>
      </c>
      <c r="F1153" s="236" t="s">
        <v>550</v>
      </c>
      <c r="G1153" s="234"/>
      <c r="H1153" s="237">
        <v>64.680000000000007</v>
      </c>
      <c r="I1153" s="238"/>
      <c r="J1153" s="234"/>
      <c r="K1153" s="234"/>
      <c r="L1153" s="239"/>
      <c r="M1153" s="240"/>
      <c r="N1153" s="241"/>
      <c r="O1153" s="241"/>
      <c r="P1153" s="241"/>
      <c r="Q1153" s="241"/>
      <c r="R1153" s="241"/>
      <c r="S1153" s="241"/>
      <c r="T1153" s="242"/>
      <c r="AT1153" s="243" t="s">
        <v>336</v>
      </c>
      <c r="AU1153" s="243" t="s">
        <v>87</v>
      </c>
      <c r="AV1153" s="16" t="s">
        <v>343</v>
      </c>
      <c r="AW1153" s="16" t="s">
        <v>37</v>
      </c>
      <c r="AX1153" s="16" t="s">
        <v>76</v>
      </c>
      <c r="AY1153" s="243" t="s">
        <v>324</v>
      </c>
    </row>
    <row r="1154" spans="1:65" s="15" customFormat="1" ht="11.25">
      <c r="B1154" s="223"/>
      <c r="C1154" s="224"/>
      <c r="D1154" s="195" t="s">
        <v>336</v>
      </c>
      <c r="E1154" s="225" t="s">
        <v>19</v>
      </c>
      <c r="F1154" s="226" t="s">
        <v>4315</v>
      </c>
      <c r="G1154" s="224"/>
      <c r="H1154" s="225" t="s">
        <v>19</v>
      </c>
      <c r="I1154" s="227"/>
      <c r="J1154" s="224"/>
      <c r="K1154" s="224"/>
      <c r="L1154" s="228"/>
      <c r="M1154" s="229"/>
      <c r="N1154" s="230"/>
      <c r="O1154" s="230"/>
      <c r="P1154" s="230"/>
      <c r="Q1154" s="230"/>
      <c r="R1154" s="230"/>
      <c r="S1154" s="230"/>
      <c r="T1154" s="231"/>
      <c r="AT1154" s="232" t="s">
        <v>336</v>
      </c>
      <c r="AU1154" s="232" t="s">
        <v>87</v>
      </c>
      <c r="AV1154" s="15" t="s">
        <v>84</v>
      </c>
      <c r="AW1154" s="15" t="s">
        <v>37</v>
      </c>
      <c r="AX1154" s="15" t="s">
        <v>76</v>
      </c>
      <c r="AY1154" s="232" t="s">
        <v>324</v>
      </c>
    </row>
    <row r="1155" spans="1:65" s="13" customFormat="1" ht="11.25">
      <c r="B1155" s="201"/>
      <c r="C1155" s="202"/>
      <c r="D1155" s="195" t="s">
        <v>336</v>
      </c>
      <c r="E1155" s="203" t="s">
        <v>19</v>
      </c>
      <c r="F1155" s="204" t="s">
        <v>4580</v>
      </c>
      <c r="G1155" s="202"/>
      <c r="H1155" s="205">
        <v>64.680000000000007</v>
      </c>
      <c r="I1155" s="206"/>
      <c r="J1155" s="202"/>
      <c r="K1155" s="202"/>
      <c r="L1155" s="207"/>
      <c r="M1155" s="208"/>
      <c r="N1155" s="209"/>
      <c r="O1155" s="209"/>
      <c r="P1155" s="209"/>
      <c r="Q1155" s="209"/>
      <c r="R1155" s="209"/>
      <c r="S1155" s="209"/>
      <c r="T1155" s="210"/>
      <c r="AT1155" s="211" t="s">
        <v>336</v>
      </c>
      <c r="AU1155" s="211" t="s">
        <v>87</v>
      </c>
      <c r="AV1155" s="13" t="s">
        <v>87</v>
      </c>
      <c r="AW1155" s="13" t="s">
        <v>37</v>
      </c>
      <c r="AX1155" s="13" t="s">
        <v>76</v>
      </c>
      <c r="AY1155" s="211" t="s">
        <v>324</v>
      </c>
    </row>
    <row r="1156" spans="1:65" s="16" customFormat="1" ht="11.25">
      <c r="B1156" s="233"/>
      <c r="C1156" s="234"/>
      <c r="D1156" s="195" t="s">
        <v>336</v>
      </c>
      <c r="E1156" s="235" t="s">
        <v>19</v>
      </c>
      <c r="F1156" s="236" t="s">
        <v>550</v>
      </c>
      <c r="G1156" s="234"/>
      <c r="H1156" s="237">
        <v>64.680000000000007</v>
      </c>
      <c r="I1156" s="238"/>
      <c r="J1156" s="234"/>
      <c r="K1156" s="234"/>
      <c r="L1156" s="239"/>
      <c r="M1156" s="240"/>
      <c r="N1156" s="241"/>
      <c r="O1156" s="241"/>
      <c r="P1156" s="241"/>
      <c r="Q1156" s="241"/>
      <c r="R1156" s="241"/>
      <c r="S1156" s="241"/>
      <c r="T1156" s="242"/>
      <c r="AT1156" s="243" t="s">
        <v>336</v>
      </c>
      <c r="AU1156" s="243" t="s">
        <v>87</v>
      </c>
      <c r="AV1156" s="16" t="s">
        <v>343</v>
      </c>
      <c r="AW1156" s="16" t="s">
        <v>37</v>
      </c>
      <c r="AX1156" s="16" t="s">
        <v>76</v>
      </c>
      <c r="AY1156" s="243" t="s">
        <v>324</v>
      </c>
    </row>
    <row r="1157" spans="1:65" s="15" customFormat="1" ht="11.25">
      <c r="B1157" s="223"/>
      <c r="C1157" s="224"/>
      <c r="D1157" s="195" t="s">
        <v>336</v>
      </c>
      <c r="E1157" s="225" t="s">
        <v>19</v>
      </c>
      <c r="F1157" s="226" t="s">
        <v>4316</v>
      </c>
      <c r="G1157" s="224"/>
      <c r="H1157" s="225" t="s">
        <v>19</v>
      </c>
      <c r="I1157" s="227"/>
      <c r="J1157" s="224"/>
      <c r="K1157" s="224"/>
      <c r="L1157" s="228"/>
      <c r="M1157" s="229"/>
      <c r="N1157" s="230"/>
      <c r="O1157" s="230"/>
      <c r="P1157" s="230"/>
      <c r="Q1157" s="230"/>
      <c r="R1157" s="230"/>
      <c r="S1157" s="230"/>
      <c r="T1157" s="231"/>
      <c r="AT1157" s="232" t="s">
        <v>336</v>
      </c>
      <c r="AU1157" s="232" t="s">
        <v>87</v>
      </c>
      <c r="AV1157" s="15" t="s">
        <v>84</v>
      </c>
      <c r="AW1157" s="15" t="s">
        <v>37</v>
      </c>
      <c r="AX1157" s="15" t="s">
        <v>76</v>
      </c>
      <c r="AY1157" s="232" t="s">
        <v>324</v>
      </c>
    </row>
    <row r="1158" spans="1:65" s="13" customFormat="1" ht="11.25">
      <c r="B1158" s="201"/>
      <c r="C1158" s="202"/>
      <c r="D1158" s="195" t="s">
        <v>336</v>
      </c>
      <c r="E1158" s="203" t="s">
        <v>19</v>
      </c>
      <c r="F1158" s="204" t="s">
        <v>4581</v>
      </c>
      <c r="G1158" s="202"/>
      <c r="H1158" s="205">
        <v>8.6240000000000006</v>
      </c>
      <c r="I1158" s="206"/>
      <c r="J1158" s="202"/>
      <c r="K1158" s="202"/>
      <c r="L1158" s="207"/>
      <c r="M1158" s="208"/>
      <c r="N1158" s="209"/>
      <c r="O1158" s="209"/>
      <c r="P1158" s="209"/>
      <c r="Q1158" s="209"/>
      <c r="R1158" s="209"/>
      <c r="S1158" s="209"/>
      <c r="T1158" s="210"/>
      <c r="AT1158" s="211" t="s">
        <v>336</v>
      </c>
      <c r="AU1158" s="211" t="s">
        <v>87</v>
      </c>
      <c r="AV1158" s="13" t="s">
        <v>87</v>
      </c>
      <c r="AW1158" s="13" t="s">
        <v>37</v>
      </c>
      <c r="AX1158" s="13" t="s">
        <v>76</v>
      </c>
      <c r="AY1158" s="211" t="s">
        <v>324</v>
      </c>
    </row>
    <row r="1159" spans="1:65" s="13" customFormat="1" ht="11.25">
      <c r="B1159" s="201"/>
      <c r="C1159" s="202"/>
      <c r="D1159" s="195" t="s">
        <v>336</v>
      </c>
      <c r="E1159" s="203" t="s">
        <v>19</v>
      </c>
      <c r="F1159" s="204" t="s">
        <v>4582</v>
      </c>
      <c r="G1159" s="202"/>
      <c r="H1159" s="205">
        <v>62.048999999999999</v>
      </c>
      <c r="I1159" s="206"/>
      <c r="J1159" s="202"/>
      <c r="K1159" s="202"/>
      <c r="L1159" s="207"/>
      <c r="M1159" s="208"/>
      <c r="N1159" s="209"/>
      <c r="O1159" s="209"/>
      <c r="P1159" s="209"/>
      <c r="Q1159" s="209"/>
      <c r="R1159" s="209"/>
      <c r="S1159" s="209"/>
      <c r="T1159" s="210"/>
      <c r="AT1159" s="211" t="s">
        <v>336</v>
      </c>
      <c r="AU1159" s="211" t="s">
        <v>87</v>
      </c>
      <c r="AV1159" s="13" t="s">
        <v>87</v>
      </c>
      <c r="AW1159" s="13" t="s">
        <v>37</v>
      </c>
      <c r="AX1159" s="13" t="s">
        <v>76</v>
      </c>
      <c r="AY1159" s="211" t="s">
        <v>324</v>
      </c>
    </row>
    <row r="1160" spans="1:65" s="16" customFormat="1" ht="11.25">
      <c r="B1160" s="233"/>
      <c r="C1160" s="234"/>
      <c r="D1160" s="195" t="s">
        <v>336</v>
      </c>
      <c r="E1160" s="235" t="s">
        <v>19</v>
      </c>
      <c r="F1160" s="236" t="s">
        <v>550</v>
      </c>
      <c r="G1160" s="234"/>
      <c r="H1160" s="237">
        <v>70.673000000000002</v>
      </c>
      <c r="I1160" s="238"/>
      <c r="J1160" s="234"/>
      <c r="K1160" s="234"/>
      <c r="L1160" s="239"/>
      <c r="M1160" s="240"/>
      <c r="N1160" s="241"/>
      <c r="O1160" s="241"/>
      <c r="P1160" s="241"/>
      <c r="Q1160" s="241"/>
      <c r="R1160" s="241"/>
      <c r="S1160" s="241"/>
      <c r="T1160" s="242"/>
      <c r="AT1160" s="243" t="s">
        <v>336</v>
      </c>
      <c r="AU1160" s="243" t="s">
        <v>87</v>
      </c>
      <c r="AV1160" s="16" t="s">
        <v>343</v>
      </c>
      <c r="AW1160" s="16" t="s">
        <v>37</v>
      </c>
      <c r="AX1160" s="16" t="s">
        <v>76</v>
      </c>
      <c r="AY1160" s="243" t="s">
        <v>324</v>
      </c>
    </row>
    <row r="1161" spans="1:65" s="15" customFormat="1" ht="11.25">
      <c r="B1161" s="223"/>
      <c r="C1161" s="224"/>
      <c r="D1161" s="195" t="s">
        <v>336</v>
      </c>
      <c r="E1161" s="225" t="s">
        <v>19</v>
      </c>
      <c r="F1161" s="226" t="s">
        <v>4319</v>
      </c>
      <c r="G1161" s="224"/>
      <c r="H1161" s="225" t="s">
        <v>19</v>
      </c>
      <c r="I1161" s="227"/>
      <c r="J1161" s="224"/>
      <c r="K1161" s="224"/>
      <c r="L1161" s="228"/>
      <c r="M1161" s="229"/>
      <c r="N1161" s="230"/>
      <c r="O1161" s="230"/>
      <c r="P1161" s="230"/>
      <c r="Q1161" s="230"/>
      <c r="R1161" s="230"/>
      <c r="S1161" s="230"/>
      <c r="T1161" s="231"/>
      <c r="AT1161" s="232" t="s">
        <v>336</v>
      </c>
      <c r="AU1161" s="232" t="s">
        <v>87</v>
      </c>
      <c r="AV1161" s="15" t="s">
        <v>84</v>
      </c>
      <c r="AW1161" s="15" t="s">
        <v>37</v>
      </c>
      <c r="AX1161" s="15" t="s">
        <v>76</v>
      </c>
      <c r="AY1161" s="232" t="s">
        <v>324</v>
      </c>
    </row>
    <row r="1162" spans="1:65" s="13" customFormat="1" ht="11.25">
      <c r="B1162" s="201"/>
      <c r="C1162" s="202"/>
      <c r="D1162" s="195" t="s">
        <v>336</v>
      </c>
      <c r="E1162" s="203" t="s">
        <v>19</v>
      </c>
      <c r="F1162" s="204" t="s">
        <v>4583</v>
      </c>
      <c r="G1162" s="202"/>
      <c r="H1162" s="205">
        <v>109.196</v>
      </c>
      <c r="I1162" s="206"/>
      <c r="J1162" s="202"/>
      <c r="K1162" s="202"/>
      <c r="L1162" s="207"/>
      <c r="M1162" s="208"/>
      <c r="N1162" s="209"/>
      <c r="O1162" s="209"/>
      <c r="P1162" s="209"/>
      <c r="Q1162" s="209"/>
      <c r="R1162" s="209"/>
      <c r="S1162" s="209"/>
      <c r="T1162" s="210"/>
      <c r="AT1162" s="211" t="s">
        <v>336</v>
      </c>
      <c r="AU1162" s="211" t="s">
        <v>87</v>
      </c>
      <c r="AV1162" s="13" t="s">
        <v>87</v>
      </c>
      <c r="AW1162" s="13" t="s">
        <v>37</v>
      </c>
      <c r="AX1162" s="13" t="s">
        <v>76</v>
      </c>
      <c r="AY1162" s="211" t="s">
        <v>324</v>
      </c>
    </row>
    <row r="1163" spans="1:65" s="16" customFormat="1" ht="11.25">
      <c r="B1163" s="233"/>
      <c r="C1163" s="234"/>
      <c r="D1163" s="195" t="s">
        <v>336</v>
      </c>
      <c r="E1163" s="235" t="s">
        <v>19</v>
      </c>
      <c r="F1163" s="236" t="s">
        <v>550</v>
      </c>
      <c r="G1163" s="234"/>
      <c r="H1163" s="237">
        <v>109.196</v>
      </c>
      <c r="I1163" s="238"/>
      <c r="J1163" s="234"/>
      <c r="K1163" s="234"/>
      <c r="L1163" s="239"/>
      <c r="M1163" s="240"/>
      <c r="N1163" s="241"/>
      <c r="O1163" s="241"/>
      <c r="P1163" s="241"/>
      <c r="Q1163" s="241"/>
      <c r="R1163" s="241"/>
      <c r="S1163" s="241"/>
      <c r="T1163" s="242"/>
      <c r="AT1163" s="243" t="s">
        <v>336</v>
      </c>
      <c r="AU1163" s="243" t="s">
        <v>87</v>
      </c>
      <c r="AV1163" s="16" t="s">
        <v>343</v>
      </c>
      <c r="AW1163" s="16" t="s">
        <v>37</v>
      </c>
      <c r="AX1163" s="16" t="s">
        <v>76</v>
      </c>
      <c r="AY1163" s="243" t="s">
        <v>324</v>
      </c>
    </row>
    <row r="1164" spans="1:65" s="14" customFormat="1" ht="11.25">
      <c r="B1164" s="212"/>
      <c r="C1164" s="213"/>
      <c r="D1164" s="195" t="s">
        <v>336</v>
      </c>
      <c r="E1164" s="214" t="s">
        <v>3810</v>
      </c>
      <c r="F1164" s="215" t="s">
        <v>349</v>
      </c>
      <c r="G1164" s="213"/>
      <c r="H1164" s="216">
        <v>1192.8409999999997</v>
      </c>
      <c r="I1164" s="217"/>
      <c r="J1164" s="213"/>
      <c r="K1164" s="213"/>
      <c r="L1164" s="218"/>
      <c r="M1164" s="219"/>
      <c r="N1164" s="220"/>
      <c r="O1164" s="220"/>
      <c r="P1164" s="220"/>
      <c r="Q1164" s="220"/>
      <c r="R1164" s="220"/>
      <c r="S1164" s="220"/>
      <c r="T1164" s="221"/>
      <c r="AT1164" s="222" t="s">
        <v>336</v>
      </c>
      <c r="AU1164" s="222" t="s">
        <v>87</v>
      </c>
      <c r="AV1164" s="14" t="s">
        <v>330</v>
      </c>
      <c r="AW1164" s="14" t="s">
        <v>37</v>
      </c>
      <c r="AX1164" s="14" t="s">
        <v>84</v>
      </c>
      <c r="AY1164" s="222" t="s">
        <v>324</v>
      </c>
    </row>
    <row r="1165" spans="1:65" s="2" customFormat="1" ht="14.45" customHeight="1">
      <c r="A1165" s="36"/>
      <c r="B1165" s="37"/>
      <c r="C1165" s="182" t="s">
        <v>1193</v>
      </c>
      <c r="D1165" s="182" t="s">
        <v>326</v>
      </c>
      <c r="E1165" s="183" t="s">
        <v>1175</v>
      </c>
      <c r="F1165" s="184" t="s">
        <v>1176</v>
      </c>
      <c r="G1165" s="185" t="s">
        <v>135</v>
      </c>
      <c r="H1165" s="186">
        <v>2059.77</v>
      </c>
      <c r="I1165" s="187"/>
      <c r="J1165" s="188">
        <f>ROUND(I1165*H1165,2)</f>
        <v>0</v>
      </c>
      <c r="K1165" s="184" t="s">
        <v>329</v>
      </c>
      <c r="L1165" s="41"/>
      <c r="M1165" s="189" t="s">
        <v>19</v>
      </c>
      <c r="N1165" s="190" t="s">
        <v>47</v>
      </c>
      <c r="O1165" s="66"/>
      <c r="P1165" s="191">
        <f>O1165*H1165</f>
        <v>0</v>
      </c>
      <c r="Q1165" s="191">
        <v>8.5999999999999998E-4</v>
      </c>
      <c r="R1165" s="191">
        <f>Q1165*H1165</f>
        <v>1.7714022</v>
      </c>
      <c r="S1165" s="191">
        <v>0</v>
      </c>
      <c r="T1165" s="192">
        <f>S1165*H1165</f>
        <v>0</v>
      </c>
      <c r="U1165" s="36"/>
      <c r="V1165" s="36"/>
      <c r="W1165" s="36"/>
      <c r="X1165" s="36"/>
      <c r="Y1165" s="36"/>
      <c r="Z1165" s="36"/>
      <c r="AA1165" s="36"/>
      <c r="AB1165" s="36"/>
      <c r="AC1165" s="36"/>
      <c r="AD1165" s="36"/>
      <c r="AE1165" s="36"/>
      <c r="AR1165" s="193" t="s">
        <v>330</v>
      </c>
      <c r="AT1165" s="193" t="s">
        <v>326</v>
      </c>
      <c r="AU1165" s="193" t="s">
        <v>87</v>
      </c>
      <c r="AY1165" s="19" t="s">
        <v>324</v>
      </c>
      <c r="BE1165" s="194">
        <f>IF(N1165="základní",J1165,0)</f>
        <v>0</v>
      </c>
      <c r="BF1165" s="194">
        <f>IF(N1165="snížená",J1165,0)</f>
        <v>0</v>
      </c>
      <c r="BG1165" s="194">
        <f>IF(N1165="zákl. přenesená",J1165,0)</f>
        <v>0</v>
      </c>
      <c r="BH1165" s="194">
        <f>IF(N1165="sníž. přenesená",J1165,0)</f>
        <v>0</v>
      </c>
      <c r="BI1165" s="194">
        <f>IF(N1165="nulová",J1165,0)</f>
        <v>0</v>
      </c>
      <c r="BJ1165" s="19" t="s">
        <v>84</v>
      </c>
      <c r="BK1165" s="194">
        <f>ROUND(I1165*H1165,2)</f>
        <v>0</v>
      </c>
      <c r="BL1165" s="19" t="s">
        <v>330</v>
      </c>
      <c r="BM1165" s="193" t="s">
        <v>4584</v>
      </c>
    </row>
    <row r="1166" spans="1:65" s="2" customFormat="1" ht="29.25">
      <c r="A1166" s="36"/>
      <c r="B1166" s="37"/>
      <c r="C1166" s="38"/>
      <c r="D1166" s="195" t="s">
        <v>332</v>
      </c>
      <c r="E1166" s="38"/>
      <c r="F1166" s="196" t="s">
        <v>1178</v>
      </c>
      <c r="G1166" s="38"/>
      <c r="H1166" s="38"/>
      <c r="I1166" s="197"/>
      <c r="J1166" s="38"/>
      <c r="K1166" s="38"/>
      <c r="L1166" s="41"/>
      <c r="M1166" s="198"/>
      <c r="N1166" s="199"/>
      <c r="O1166" s="66"/>
      <c r="P1166" s="66"/>
      <c r="Q1166" s="66"/>
      <c r="R1166" s="66"/>
      <c r="S1166" s="66"/>
      <c r="T1166" s="67"/>
      <c r="U1166" s="36"/>
      <c r="V1166" s="36"/>
      <c r="W1166" s="36"/>
      <c r="X1166" s="36"/>
      <c r="Y1166" s="36"/>
      <c r="Z1166" s="36"/>
      <c r="AA1166" s="36"/>
      <c r="AB1166" s="36"/>
      <c r="AC1166" s="36"/>
      <c r="AD1166" s="36"/>
      <c r="AE1166" s="36"/>
      <c r="AT1166" s="19" t="s">
        <v>332</v>
      </c>
      <c r="AU1166" s="19" t="s">
        <v>87</v>
      </c>
    </row>
    <row r="1167" spans="1:65" s="2" customFormat="1" ht="185.25">
      <c r="A1167" s="36"/>
      <c r="B1167" s="37"/>
      <c r="C1167" s="38"/>
      <c r="D1167" s="195" t="s">
        <v>334</v>
      </c>
      <c r="E1167" s="38"/>
      <c r="F1167" s="200" t="s">
        <v>1137</v>
      </c>
      <c r="G1167" s="38"/>
      <c r="H1167" s="38"/>
      <c r="I1167" s="197"/>
      <c r="J1167" s="38"/>
      <c r="K1167" s="38"/>
      <c r="L1167" s="41"/>
      <c r="M1167" s="198"/>
      <c r="N1167" s="199"/>
      <c r="O1167" s="66"/>
      <c r="P1167" s="66"/>
      <c r="Q1167" s="66"/>
      <c r="R1167" s="66"/>
      <c r="S1167" s="66"/>
      <c r="T1167" s="67"/>
      <c r="U1167" s="36"/>
      <c r="V1167" s="36"/>
      <c r="W1167" s="36"/>
      <c r="X1167" s="36"/>
      <c r="Y1167" s="36"/>
      <c r="Z1167" s="36"/>
      <c r="AA1167" s="36"/>
      <c r="AB1167" s="36"/>
      <c r="AC1167" s="36"/>
      <c r="AD1167" s="36"/>
      <c r="AE1167" s="36"/>
      <c r="AT1167" s="19" t="s">
        <v>334</v>
      </c>
      <c r="AU1167" s="19" t="s">
        <v>87</v>
      </c>
    </row>
    <row r="1168" spans="1:65" s="13" customFormat="1" ht="11.25">
      <c r="B1168" s="201"/>
      <c r="C1168" s="202"/>
      <c r="D1168" s="195" t="s">
        <v>336</v>
      </c>
      <c r="E1168" s="203" t="s">
        <v>19</v>
      </c>
      <c r="F1168" s="204" t="s">
        <v>144</v>
      </c>
      <c r="G1168" s="202"/>
      <c r="H1168" s="205">
        <v>2059.77</v>
      </c>
      <c r="I1168" s="206"/>
      <c r="J1168" s="202"/>
      <c r="K1168" s="202"/>
      <c r="L1168" s="207"/>
      <c r="M1168" s="208"/>
      <c r="N1168" s="209"/>
      <c r="O1168" s="209"/>
      <c r="P1168" s="209"/>
      <c r="Q1168" s="209"/>
      <c r="R1168" s="209"/>
      <c r="S1168" s="209"/>
      <c r="T1168" s="210"/>
      <c r="AT1168" s="211" t="s">
        <v>336</v>
      </c>
      <c r="AU1168" s="211" t="s">
        <v>87</v>
      </c>
      <c r="AV1168" s="13" t="s">
        <v>87</v>
      </c>
      <c r="AW1168" s="13" t="s">
        <v>37</v>
      </c>
      <c r="AX1168" s="13" t="s">
        <v>84</v>
      </c>
      <c r="AY1168" s="211" t="s">
        <v>324</v>
      </c>
    </row>
    <row r="1169" spans="1:65" s="2" customFormat="1" ht="14.45" customHeight="1">
      <c r="A1169" s="36"/>
      <c r="B1169" s="37"/>
      <c r="C1169" s="182" t="s">
        <v>1203</v>
      </c>
      <c r="D1169" s="182" t="s">
        <v>326</v>
      </c>
      <c r="E1169" s="183" t="s">
        <v>1180</v>
      </c>
      <c r="F1169" s="184" t="s">
        <v>1181</v>
      </c>
      <c r="G1169" s="185" t="s">
        <v>135</v>
      </c>
      <c r="H1169" s="186">
        <v>488.99200000000002</v>
      </c>
      <c r="I1169" s="187"/>
      <c r="J1169" s="188">
        <f>ROUND(I1169*H1169,2)</f>
        <v>0</v>
      </c>
      <c r="K1169" s="184" t="s">
        <v>19</v>
      </c>
      <c r="L1169" s="41"/>
      <c r="M1169" s="189" t="s">
        <v>19</v>
      </c>
      <c r="N1169" s="190" t="s">
        <v>47</v>
      </c>
      <c r="O1169" s="66"/>
      <c r="P1169" s="191">
        <f>O1169*H1169</f>
        <v>0</v>
      </c>
      <c r="Q1169" s="191">
        <v>8.5999999999999998E-4</v>
      </c>
      <c r="R1169" s="191">
        <f>Q1169*H1169</f>
        <v>0.42053311999999998</v>
      </c>
      <c r="S1169" s="191">
        <v>0</v>
      </c>
      <c r="T1169" s="192">
        <f>S1169*H1169</f>
        <v>0</v>
      </c>
      <c r="U1169" s="36"/>
      <c r="V1169" s="36"/>
      <c r="W1169" s="36"/>
      <c r="X1169" s="36"/>
      <c r="Y1169" s="36"/>
      <c r="Z1169" s="36"/>
      <c r="AA1169" s="36"/>
      <c r="AB1169" s="36"/>
      <c r="AC1169" s="36"/>
      <c r="AD1169" s="36"/>
      <c r="AE1169" s="36"/>
      <c r="AR1169" s="193" t="s">
        <v>330</v>
      </c>
      <c r="AT1169" s="193" t="s">
        <v>326</v>
      </c>
      <c r="AU1169" s="193" t="s">
        <v>87</v>
      </c>
      <c r="AY1169" s="19" t="s">
        <v>324</v>
      </c>
      <c r="BE1169" s="194">
        <f>IF(N1169="základní",J1169,0)</f>
        <v>0</v>
      </c>
      <c r="BF1169" s="194">
        <f>IF(N1169="snížená",J1169,0)</f>
        <v>0</v>
      </c>
      <c r="BG1169" s="194">
        <f>IF(N1169="zákl. přenesená",J1169,0)</f>
        <v>0</v>
      </c>
      <c r="BH1169" s="194">
        <f>IF(N1169="sníž. přenesená",J1169,0)</f>
        <v>0</v>
      </c>
      <c r="BI1169" s="194">
        <f>IF(N1169="nulová",J1169,0)</f>
        <v>0</v>
      </c>
      <c r="BJ1169" s="19" t="s">
        <v>84</v>
      </c>
      <c r="BK1169" s="194">
        <f>ROUND(I1169*H1169,2)</f>
        <v>0</v>
      </c>
      <c r="BL1169" s="19" t="s">
        <v>330</v>
      </c>
      <c r="BM1169" s="193" t="s">
        <v>4585</v>
      </c>
    </row>
    <row r="1170" spans="1:65" s="2" customFormat="1" ht="11.25">
      <c r="A1170" s="36"/>
      <c r="B1170" s="37"/>
      <c r="C1170" s="38"/>
      <c r="D1170" s="195" t="s">
        <v>332</v>
      </c>
      <c r="E1170" s="38"/>
      <c r="F1170" s="196" t="s">
        <v>1181</v>
      </c>
      <c r="G1170" s="38"/>
      <c r="H1170" s="38"/>
      <c r="I1170" s="197"/>
      <c r="J1170" s="38"/>
      <c r="K1170" s="38"/>
      <c r="L1170" s="41"/>
      <c r="M1170" s="198"/>
      <c r="N1170" s="199"/>
      <c r="O1170" s="66"/>
      <c r="P1170" s="66"/>
      <c r="Q1170" s="66"/>
      <c r="R1170" s="66"/>
      <c r="S1170" s="66"/>
      <c r="T1170" s="67"/>
      <c r="U1170" s="36"/>
      <c r="V1170" s="36"/>
      <c r="W1170" s="36"/>
      <c r="X1170" s="36"/>
      <c r="Y1170" s="36"/>
      <c r="Z1170" s="36"/>
      <c r="AA1170" s="36"/>
      <c r="AB1170" s="36"/>
      <c r="AC1170" s="36"/>
      <c r="AD1170" s="36"/>
      <c r="AE1170" s="36"/>
      <c r="AT1170" s="19" t="s">
        <v>332</v>
      </c>
      <c r="AU1170" s="19" t="s">
        <v>87</v>
      </c>
    </row>
    <row r="1171" spans="1:65" s="13" customFormat="1" ht="11.25">
      <c r="B1171" s="201"/>
      <c r="C1171" s="202"/>
      <c r="D1171" s="195" t="s">
        <v>336</v>
      </c>
      <c r="E1171" s="203" t="s">
        <v>19</v>
      </c>
      <c r="F1171" s="204" t="s">
        <v>3813</v>
      </c>
      <c r="G1171" s="202"/>
      <c r="H1171" s="205">
        <v>488.99200000000002</v>
      </c>
      <c r="I1171" s="206"/>
      <c r="J1171" s="202"/>
      <c r="K1171" s="202"/>
      <c r="L1171" s="207"/>
      <c r="M1171" s="208"/>
      <c r="N1171" s="209"/>
      <c r="O1171" s="209"/>
      <c r="P1171" s="209"/>
      <c r="Q1171" s="209"/>
      <c r="R1171" s="209"/>
      <c r="S1171" s="209"/>
      <c r="T1171" s="210"/>
      <c r="AT1171" s="211" t="s">
        <v>336</v>
      </c>
      <c r="AU1171" s="211" t="s">
        <v>87</v>
      </c>
      <c r="AV1171" s="13" t="s">
        <v>87</v>
      </c>
      <c r="AW1171" s="13" t="s">
        <v>37</v>
      </c>
      <c r="AX1171" s="13" t="s">
        <v>84</v>
      </c>
      <c r="AY1171" s="211" t="s">
        <v>324</v>
      </c>
    </row>
    <row r="1172" spans="1:65" s="2" customFormat="1" ht="14.45" customHeight="1">
      <c r="A1172" s="36"/>
      <c r="B1172" s="37"/>
      <c r="C1172" s="182" t="s">
        <v>1214</v>
      </c>
      <c r="D1172" s="182" t="s">
        <v>326</v>
      </c>
      <c r="E1172" s="183" t="s">
        <v>3054</v>
      </c>
      <c r="F1172" s="184" t="s">
        <v>4586</v>
      </c>
      <c r="G1172" s="185" t="s">
        <v>135</v>
      </c>
      <c r="H1172" s="186">
        <v>1192.8409999999999</v>
      </c>
      <c r="I1172" s="187"/>
      <c r="J1172" s="188">
        <f>ROUND(I1172*H1172,2)</f>
        <v>0</v>
      </c>
      <c r="K1172" s="184" t="s">
        <v>19</v>
      </c>
      <c r="L1172" s="41"/>
      <c r="M1172" s="189" t="s">
        <v>19</v>
      </c>
      <c r="N1172" s="190" t="s">
        <v>47</v>
      </c>
      <c r="O1172" s="66"/>
      <c r="P1172" s="191">
        <f>O1172*H1172</f>
        <v>0</v>
      </c>
      <c r="Q1172" s="191">
        <v>8.5999999999999998E-4</v>
      </c>
      <c r="R1172" s="191">
        <f>Q1172*H1172</f>
        <v>1.0258432599999998</v>
      </c>
      <c r="S1172" s="191">
        <v>0</v>
      </c>
      <c r="T1172" s="192">
        <f>S1172*H1172</f>
        <v>0</v>
      </c>
      <c r="U1172" s="36"/>
      <c r="V1172" s="36"/>
      <c r="W1172" s="36"/>
      <c r="X1172" s="36"/>
      <c r="Y1172" s="36"/>
      <c r="Z1172" s="36"/>
      <c r="AA1172" s="36"/>
      <c r="AB1172" s="36"/>
      <c r="AC1172" s="36"/>
      <c r="AD1172" s="36"/>
      <c r="AE1172" s="36"/>
      <c r="AR1172" s="193" t="s">
        <v>330</v>
      </c>
      <c r="AT1172" s="193" t="s">
        <v>326</v>
      </c>
      <c r="AU1172" s="193" t="s">
        <v>87</v>
      </c>
      <c r="AY1172" s="19" t="s">
        <v>324</v>
      </c>
      <c r="BE1172" s="194">
        <f>IF(N1172="základní",J1172,0)</f>
        <v>0</v>
      </c>
      <c r="BF1172" s="194">
        <f>IF(N1172="snížená",J1172,0)</f>
        <v>0</v>
      </c>
      <c r="BG1172" s="194">
        <f>IF(N1172="zákl. přenesená",J1172,0)</f>
        <v>0</v>
      </c>
      <c r="BH1172" s="194">
        <f>IF(N1172="sníž. přenesená",J1172,0)</f>
        <v>0</v>
      </c>
      <c r="BI1172" s="194">
        <f>IF(N1172="nulová",J1172,0)</f>
        <v>0</v>
      </c>
      <c r="BJ1172" s="19" t="s">
        <v>84</v>
      </c>
      <c r="BK1172" s="194">
        <f>ROUND(I1172*H1172,2)</f>
        <v>0</v>
      </c>
      <c r="BL1172" s="19" t="s">
        <v>330</v>
      </c>
      <c r="BM1172" s="193" t="s">
        <v>4587</v>
      </c>
    </row>
    <row r="1173" spans="1:65" s="2" customFormat="1" ht="11.25">
      <c r="A1173" s="36"/>
      <c r="B1173" s="37"/>
      <c r="C1173" s="38"/>
      <c r="D1173" s="195" t="s">
        <v>332</v>
      </c>
      <c r="E1173" s="38"/>
      <c r="F1173" s="196" t="s">
        <v>4588</v>
      </c>
      <c r="G1173" s="38"/>
      <c r="H1173" s="38"/>
      <c r="I1173" s="197"/>
      <c r="J1173" s="38"/>
      <c r="K1173" s="38"/>
      <c r="L1173" s="41"/>
      <c r="M1173" s="198"/>
      <c r="N1173" s="199"/>
      <c r="O1173" s="66"/>
      <c r="P1173" s="66"/>
      <c r="Q1173" s="66"/>
      <c r="R1173" s="66"/>
      <c r="S1173" s="66"/>
      <c r="T1173" s="67"/>
      <c r="U1173" s="36"/>
      <c r="V1173" s="36"/>
      <c r="W1173" s="36"/>
      <c r="X1173" s="36"/>
      <c r="Y1173" s="36"/>
      <c r="Z1173" s="36"/>
      <c r="AA1173" s="36"/>
      <c r="AB1173" s="36"/>
      <c r="AC1173" s="36"/>
      <c r="AD1173" s="36"/>
      <c r="AE1173" s="36"/>
      <c r="AT1173" s="19" t="s">
        <v>332</v>
      </c>
      <c r="AU1173" s="19" t="s">
        <v>87</v>
      </c>
    </row>
    <row r="1174" spans="1:65" s="13" customFormat="1" ht="11.25">
      <c r="B1174" s="201"/>
      <c r="C1174" s="202"/>
      <c r="D1174" s="195" t="s">
        <v>336</v>
      </c>
      <c r="E1174" s="203" t="s">
        <v>19</v>
      </c>
      <c r="F1174" s="204" t="s">
        <v>3810</v>
      </c>
      <c r="G1174" s="202"/>
      <c r="H1174" s="205">
        <v>1192.8409999999999</v>
      </c>
      <c r="I1174" s="206"/>
      <c r="J1174" s="202"/>
      <c r="K1174" s="202"/>
      <c r="L1174" s="207"/>
      <c r="M1174" s="208"/>
      <c r="N1174" s="209"/>
      <c r="O1174" s="209"/>
      <c r="P1174" s="209"/>
      <c r="Q1174" s="209"/>
      <c r="R1174" s="209"/>
      <c r="S1174" s="209"/>
      <c r="T1174" s="210"/>
      <c r="AT1174" s="211" t="s">
        <v>336</v>
      </c>
      <c r="AU1174" s="211" t="s">
        <v>87</v>
      </c>
      <c r="AV1174" s="13" t="s">
        <v>87</v>
      </c>
      <c r="AW1174" s="13" t="s">
        <v>37</v>
      </c>
      <c r="AX1174" s="13" t="s">
        <v>84</v>
      </c>
      <c r="AY1174" s="211" t="s">
        <v>324</v>
      </c>
    </row>
    <row r="1175" spans="1:65" s="2" customFormat="1" ht="14.45" customHeight="1">
      <c r="A1175" s="36"/>
      <c r="B1175" s="37"/>
      <c r="C1175" s="182" t="s">
        <v>1228</v>
      </c>
      <c r="D1175" s="254" t="s">
        <v>326</v>
      </c>
      <c r="E1175" s="183" t="s">
        <v>1194</v>
      </c>
      <c r="F1175" s="184" t="s">
        <v>1195</v>
      </c>
      <c r="G1175" s="185" t="s">
        <v>157</v>
      </c>
      <c r="H1175" s="186">
        <v>23.959</v>
      </c>
      <c r="I1175" s="187"/>
      <c r="J1175" s="188">
        <f>ROUND(I1175*H1175,2)</f>
        <v>0</v>
      </c>
      <c r="K1175" s="184" t="s">
        <v>329</v>
      </c>
      <c r="L1175" s="41"/>
      <c r="M1175" s="189" t="s">
        <v>19</v>
      </c>
      <c r="N1175" s="190" t="s">
        <v>47</v>
      </c>
      <c r="O1175" s="66"/>
      <c r="P1175" s="191">
        <f>O1175*H1175</f>
        <v>0</v>
      </c>
      <c r="Q1175" s="191">
        <v>1.0958000000000001</v>
      </c>
      <c r="R1175" s="191">
        <f>Q1175*H1175</f>
        <v>26.254272200000003</v>
      </c>
      <c r="S1175" s="191">
        <v>0</v>
      </c>
      <c r="T1175" s="192">
        <f>S1175*H1175</f>
        <v>0</v>
      </c>
      <c r="U1175" s="36"/>
      <c r="V1175" s="36"/>
      <c r="W1175" s="36"/>
      <c r="X1175" s="36"/>
      <c r="Y1175" s="36"/>
      <c r="Z1175" s="36"/>
      <c r="AA1175" s="36"/>
      <c r="AB1175" s="36"/>
      <c r="AC1175" s="36"/>
      <c r="AD1175" s="36"/>
      <c r="AE1175" s="36"/>
      <c r="AR1175" s="193" t="s">
        <v>330</v>
      </c>
      <c r="AT1175" s="193" t="s">
        <v>326</v>
      </c>
      <c r="AU1175" s="193" t="s">
        <v>87</v>
      </c>
      <c r="AY1175" s="19" t="s">
        <v>324</v>
      </c>
      <c r="BE1175" s="194">
        <f>IF(N1175="základní",J1175,0)</f>
        <v>0</v>
      </c>
      <c r="BF1175" s="194">
        <f>IF(N1175="snížená",J1175,0)</f>
        <v>0</v>
      </c>
      <c r="BG1175" s="194">
        <f>IF(N1175="zákl. přenesená",J1175,0)</f>
        <v>0</v>
      </c>
      <c r="BH1175" s="194">
        <f>IF(N1175="sníž. přenesená",J1175,0)</f>
        <v>0</v>
      </c>
      <c r="BI1175" s="194">
        <f>IF(N1175="nulová",J1175,0)</f>
        <v>0</v>
      </c>
      <c r="BJ1175" s="19" t="s">
        <v>84</v>
      </c>
      <c r="BK1175" s="194">
        <f>ROUND(I1175*H1175,2)</f>
        <v>0</v>
      </c>
      <c r="BL1175" s="19" t="s">
        <v>330</v>
      </c>
      <c r="BM1175" s="193" t="s">
        <v>4589</v>
      </c>
    </row>
    <row r="1176" spans="1:65" s="2" customFormat="1" ht="29.25">
      <c r="A1176" s="36"/>
      <c r="B1176" s="37"/>
      <c r="C1176" s="38"/>
      <c r="D1176" s="195" t="s">
        <v>332</v>
      </c>
      <c r="E1176" s="38"/>
      <c r="F1176" s="196" t="s">
        <v>1197</v>
      </c>
      <c r="G1176" s="38"/>
      <c r="H1176" s="38"/>
      <c r="I1176" s="197"/>
      <c r="J1176" s="38"/>
      <c r="K1176" s="38"/>
      <c r="L1176" s="41"/>
      <c r="M1176" s="198"/>
      <c r="N1176" s="199"/>
      <c r="O1176" s="66"/>
      <c r="P1176" s="66"/>
      <c r="Q1176" s="66"/>
      <c r="R1176" s="66"/>
      <c r="S1176" s="66"/>
      <c r="T1176" s="67"/>
      <c r="U1176" s="36"/>
      <c r="V1176" s="36"/>
      <c r="W1176" s="36"/>
      <c r="X1176" s="36"/>
      <c r="Y1176" s="36"/>
      <c r="Z1176" s="36"/>
      <c r="AA1176" s="36"/>
      <c r="AB1176" s="36"/>
      <c r="AC1176" s="36"/>
      <c r="AD1176" s="36"/>
      <c r="AE1176" s="36"/>
      <c r="AT1176" s="19" t="s">
        <v>332</v>
      </c>
      <c r="AU1176" s="19" t="s">
        <v>87</v>
      </c>
    </row>
    <row r="1177" spans="1:65" s="2" customFormat="1" ht="97.5">
      <c r="A1177" s="36"/>
      <c r="B1177" s="37"/>
      <c r="C1177" s="38"/>
      <c r="D1177" s="195" t="s">
        <v>334</v>
      </c>
      <c r="E1177" s="38"/>
      <c r="F1177" s="200" t="s">
        <v>1198</v>
      </c>
      <c r="G1177" s="38"/>
      <c r="H1177" s="38"/>
      <c r="I1177" s="197"/>
      <c r="J1177" s="38"/>
      <c r="K1177" s="38"/>
      <c r="L1177" s="41"/>
      <c r="M1177" s="198"/>
      <c r="N1177" s="199"/>
      <c r="O1177" s="66"/>
      <c r="P1177" s="66"/>
      <c r="Q1177" s="66"/>
      <c r="R1177" s="66"/>
      <c r="S1177" s="66"/>
      <c r="T1177" s="67"/>
      <c r="U1177" s="36"/>
      <c r="V1177" s="36"/>
      <c r="W1177" s="36"/>
      <c r="X1177" s="36"/>
      <c r="Y1177" s="36"/>
      <c r="Z1177" s="36"/>
      <c r="AA1177" s="36"/>
      <c r="AB1177" s="36"/>
      <c r="AC1177" s="36"/>
      <c r="AD1177" s="36"/>
      <c r="AE1177" s="36"/>
      <c r="AT1177" s="19" t="s">
        <v>334</v>
      </c>
      <c r="AU1177" s="19" t="s">
        <v>87</v>
      </c>
    </row>
    <row r="1178" spans="1:65" s="13" customFormat="1" ht="11.25">
      <c r="B1178" s="201"/>
      <c r="C1178" s="202"/>
      <c r="D1178" s="195" t="s">
        <v>336</v>
      </c>
      <c r="E1178" s="203" t="s">
        <v>19</v>
      </c>
      <c r="F1178" s="204" t="s">
        <v>4590</v>
      </c>
      <c r="G1178" s="202"/>
      <c r="H1178" s="205">
        <v>1.5429999999999999</v>
      </c>
      <c r="I1178" s="206"/>
      <c r="J1178" s="202"/>
      <c r="K1178" s="202"/>
      <c r="L1178" s="207"/>
      <c r="M1178" s="208"/>
      <c r="N1178" s="209"/>
      <c r="O1178" s="209"/>
      <c r="P1178" s="209"/>
      <c r="Q1178" s="209"/>
      <c r="R1178" s="209"/>
      <c r="S1178" s="209"/>
      <c r="T1178" s="210"/>
      <c r="AT1178" s="211" t="s">
        <v>336</v>
      </c>
      <c r="AU1178" s="211" t="s">
        <v>87</v>
      </c>
      <c r="AV1178" s="13" t="s">
        <v>87</v>
      </c>
      <c r="AW1178" s="13" t="s">
        <v>37</v>
      </c>
      <c r="AX1178" s="13" t="s">
        <v>76</v>
      </c>
      <c r="AY1178" s="211" t="s">
        <v>324</v>
      </c>
    </row>
    <row r="1179" spans="1:65" s="13" customFormat="1" ht="11.25">
      <c r="B1179" s="201"/>
      <c r="C1179" s="202"/>
      <c r="D1179" s="195" t="s">
        <v>336</v>
      </c>
      <c r="E1179" s="203" t="s">
        <v>19</v>
      </c>
      <c r="F1179" s="204" t="s">
        <v>4591</v>
      </c>
      <c r="G1179" s="202"/>
      <c r="H1179" s="205">
        <v>1.571</v>
      </c>
      <c r="I1179" s="206"/>
      <c r="J1179" s="202"/>
      <c r="K1179" s="202"/>
      <c r="L1179" s="207"/>
      <c r="M1179" s="208"/>
      <c r="N1179" s="209"/>
      <c r="O1179" s="209"/>
      <c r="P1179" s="209"/>
      <c r="Q1179" s="209"/>
      <c r="R1179" s="209"/>
      <c r="S1179" s="209"/>
      <c r="T1179" s="210"/>
      <c r="AT1179" s="211" t="s">
        <v>336</v>
      </c>
      <c r="AU1179" s="211" t="s">
        <v>87</v>
      </c>
      <c r="AV1179" s="13" t="s">
        <v>87</v>
      </c>
      <c r="AW1179" s="13" t="s">
        <v>37</v>
      </c>
      <c r="AX1179" s="13" t="s">
        <v>76</v>
      </c>
      <c r="AY1179" s="211" t="s">
        <v>324</v>
      </c>
    </row>
    <row r="1180" spans="1:65" s="13" customFormat="1" ht="11.25">
      <c r="B1180" s="201"/>
      <c r="C1180" s="202"/>
      <c r="D1180" s="195" t="s">
        <v>336</v>
      </c>
      <c r="E1180" s="203" t="s">
        <v>19</v>
      </c>
      <c r="F1180" s="204" t="s">
        <v>4592</v>
      </c>
      <c r="G1180" s="202"/>
      <c r="H1180" s="205">
        <v>1.371</v>
      </c>
      <c r="I1180" s="206"/>
      <c r="J1180" s="202"/>
      <c r="K1180" s="202"/>
      <c r="L1180" s="207"/>
      <c r="M1180" s="208"/>
      <c r="N1180" s="209"/>
      <c r="O1180" s="209"/>
      <c r="P1180" s="209"/>
      <c r="Q1180" s="209"/>
      <c r="R1180" s="209"/>
      <c r="S1180" s="209"/>
      <c r="T1180" s="210"/>
      <c r="AT1180" s="211" t="s">
        <v>336</v>
      </c>
      <c r="AU1180" s="211" t="s">
        <v>87</v>
      </c>
      <c r="AV1180" s="13" t="s">
        <v>87</v>
      </c>
      <c r="AW1180" s="13" t="s">
        <v>37</v>
      </c>
      <c r="AX1180" s="13" t="s">
        <v>76</v>
      </c>
      <c r="AY1180" s="211" t="s">
        <v>324</v>
      </c>
    </row>
    <row r="1181" spans="1:65" s="13" customFormat="1" ht="11.25">
      <c r="B1181" s="201"/>
      <c r="C1181" s="202"/>
      <c r="D1181" s="195" t="s">
        <v>336</v>
      </c>
      <c r="E1181" s="203" t="s">
        <v>19</v>
      </c>
      <c r="F1181" s="204" t="s">
        <v>4593</v>
      </c>
      <c r="G1181" s="202"/>
      <c r="H1181" s="205">
        <v>1.355</v>
      </c>
      <c r="I1181" s="206"/>
      <c r="J1181" s="202"/>
      <c r="K1181" s="202"/>
      <c r="L1181" s="207"/>
      <c r="M1181" s="208"/>
      <c r="N1181" s="209"/>
      <c r="O1181" s="209"/>
      <c r="P1181" s="209"/>
      <c r="Q1181" s="209"/>
      <c r="R1181" s="209"/>
      <c r="S1181" s="209"/>
      <c r="T1181" s="210"/>
      <c r="AT1181" s="211" t="s">
        <v>336</v>
      </c>
      <c r="AU1181" s="211" t="s">
        <v>87</v>
      </c>
      <c r="AV1181" s="13" t="s">
        <v>87</v>
      </c>
      <c r="AW1181" s="13" t="s">
        <v>37</v>
      </c>
      <c r="AX1181" s="13" t="s">
        <v>76</v>
      </c>
      <c r="AY1181" s="211" t="s">
        <v>324</v>
      </c>
    </row>
    <row r="1182" spans="1:65" s="13" customFormat="1" ht="11.25">
      <c r="B1182" s="201"/>
      <c r="C1182" s="202"/>
      <c r="D1182" s="195" t="s">
        <v>336</v>
      </c>
      <c r="E1182" s="203" t="s">
        <v>19</v>
      </c>
      <c r="F1182" s="204" t="s">
        <v>4594</v>
      </c>
      <c r="G1182" s="202"/>
      <c r="H1182" s="205">
        <v>1.3540000000000001</v>
      </c>
      <c r="I1182" s="206"/>
      <c r="J1182" s="202"/>
      <c r="K1182" s="202"/>
      <c r="L1182" s="207"/>
      <c r="M1182" s="208"/>
      <c r="N1182" s="209"/>
      <c r="O1182" s="209"/>
      <c r="P1182" s="209"/>
      <c r="Q1182" s="209"/>
      <c r="R1182" s="209"/>
      <c r="S1182" s="209"/>
      <c r="T1182" s="210"/>
      <c r="AT1182" s="211" t="s">
        <v>336</v>
      </c>
      <c r="AU1182" s="211" t="s">
        <v>87</v>
      </c>
      <c r="AV1182" s="13" t="s">
        <v>87</v>
      </c>
      <c r="AW1182" s="13" t="s">
        <v>37</v>
      </c>
      <c r="AX1182" s="13" t="s">
        <v>76</v>
      </c>
      <c r="AY1182" s="211" t="s">
        <v>324</v>
      </c>
    </row>
    <row r="1183" spans="1:65" s="13" customFormat="1" ht="11.25">
      <c r="B1183" s="201"/>
      <c r="C1183" s="202"/>
      <c r="D1183" s="195" t="s">
        <v>336</v>
      </c>
      <c r="E1183" s="203" t="s">
        <v>19</v>
      </c>
      <c r="F1183" s="204" t="s">
        <v>4595</v>
      </c>
      <c r="G1183" s="202"/>
      <c r="H1183" s="205">
        <v>1.3540000000000001</v>
      </c>
      <c r="I1183" s="206"/>
      <c r="J1183" s="202"/>
      <c r="K1183" s="202"/>
      <c r="L1183" s="207"/>
      <c r="M1183" s="208"/>
      <c r="N1183" s="209"/>
      <c r="O1183" s="209"/>
      <c r="P1183" s="209"/>
      <c r="Q1183" s="209"/>
      <c r="R1183" s="209"/>
      <c r="S1183" s="209"/>
      <c r="T1183" s="210"/>
      <c r="AT1183" s="211" t="s">
        <v>336</v>
      </c>
      <c r="AU1183" s="211" t="s">
        <v>87</v>
      </c>
      <c r="AV1183" s="13" t="s">
        <v>87</v>
      </c>
      <c r="AW1183" s="13" t="s">
        <v>37</v>
      </c>
      <c r="AX1183" s="13" t="s">
        <v>76</v>
      </c>
      <c r="AY1183" s="211" t="s">
        <v>324</v>
      </c>
    </row>
    <row r="1184" spans="1:65" s="13" customFormat="1" ht="11.25">
      <c r="B1184" s="201"/>
      <c r="C1184" s="202"/>
      <c r="D1184" s="195" t="s">
        <v>336</v>
      </c>
      <c r="E1184" s="203" t="s">
        <v>19</v>
      </c>
      <c r="F1184" s="204" t="s">
        <v>4596</v>
      </c>
      <c r="G1184" s="202"/>
      <c r="H1184" s="205">
        <v>1.2789999999999999</v>
      </c>
      <c r="I1184" s="206"/>
      <c r="J1184" s="202"/>
      <c r="K1184" s="202"/>
      <c r="L1184" s="207"/>
      <c r="M1184" s="208"/>
      <c r="N1184" s="209"/>
      <c r="O1184" s="209"/>
      <c r="P1184" s="209"/>
      <c r="Q1184" s="209"/>
      <c r="R1184" s="209"/>
      <c r="S1184" s="209"/>
      <c r="T1184" s="210"/>
      <c r="AT1184" s="211" t="s">
        <v>336</v>
      </c>
      <c r="AU1184" s="211" t="s">
        <v>87</v>
      </c>
      <c r="AV1184" s="13" t="s">
        <v>87</v>
      </c>
      <c r="AW1184" s="13" t="s">
        <v>37</v>
      </c>
      <c r="AX1184" s="13" t="s">
        <v>76</v>
      </c>
      <c r="AY1184" s="211" t="s">
        <v>324</v>
      </c>
    </row>
    <row r="1185" spans="1:65" s="13" customFormat="1" ht="11.25">
      <c r="B1185" s="201"/>
      <c r="C1185" s="202"/>
      <c r="D1185" s="195" t="s">
        <v>336</v>
      </c>
      <c r="E1185" s="203" t="s">
        <v>19</v>
      </c>
      <c r="F1185" s="204" t="s">
        <v>4597</v>
      </c>
      <c r="G1185" s="202"/>
      <c r="H1185" s="205">
        <v>2.1709999999999998</v>
      </c>
      <c r="I1185" s="206"/>
      <c r="J1185" s="202"/>
      <c r="K1185" s="202"/>
      <c r="L1185" s="207"/>
      <c r="M1185" s="208"/>
      <c r="N1185" s="209"/>
      <c r="O1185" s="209"/>
      <c r="P1185" s="209"/>
      <c r="Q1185" s="209"/>
      <c r="R1185" s="209"/>
      <c r="S1185" s="209"/>
      <c r="T1185" s="210"/>
      <c r="AT1185" s="211" t="s">
        <v>336</v>
      </c>
      <c r="AU1185" s="211" t="s">
        <v>87</v>
      </c>
      <c r="AV1185" s="13" t="s">
        <v>87</v>
      </c>
      <c r="AW1185" s="13" t="s">
        <v>37</v>
      </c>
      <c r="AX1185" s="13" t="s">
        <v>76</v>
      </c>
      <c r="AY1185" s="211" t="s">
        <v>324</v>
      </c>
    </row>
    <row r="1186" spans="1:65" s="13" customFormat="1" ht="11.25">
      <c r="B1186" s="201"/>
      <c r="C1186" s="202"/>
      <c r="D1186" s="195" t="s">
        <v>336</v>
      </c>
      <c r="E1186" s="203" t="s">
        <v>19</v>
      </c>
      <c r="F1186" s="204" t="s">
        <v>4598</v>
      </c>
      <c r="G1186" s="202"/>
      <c r="H1186" s="205">
        <v>1.355</v>
      </c>
      <c r="I1186" s="206"/>
      <c r="J1186" s="202"/>
      <c r="K1186" s="202"/>
      <c r="L1186" s="207"/>
      <c r="M1186" s="208"/>
      <c r="N1186" s="209"/>
      <c r="O1186" s="209"/>
      <c r="P1186" s="209"/>
      <c r="Q1186" s="209"/>
      <c r="R1186" s="209"/>
      <c r="S1186" s="209"/>
      <c r="T1186" s="210"/>
      <c r="AT1186" s="211" t="s">
        <v>336</v>
      </c>
      <c r="AU1186" s="211" t="s">
        <v>87</v>
      </c>
      <c r="AV1186" s="13" t="s">
        <v>87</v>
      </c>
      <c r="AW1186" s="13" t="s">
        <v>37</v>
      </c>
      <c r="AX1186" s="13" t="s">
        <v>76</v>
      </c>
      <c r="AY1186" s="211" t="s">
        <v>324</v>
      </c>
    </row>
    <row r="1187" spans="1:65" s="13" customFormat="1" ht="11.25">
      <c r="B1187" s="201"/>
      <c r="C1187" s="202"/>
      <c r="D1187" s="195" t="s">
        <v>336</v>
      </c>
      <c r="E1187" s="203" t="s">
        <v>19</v>
      </c>
      <c r="F1187" s="204" t="s">
        <v>4599</v>
      </c>
      <c r="G1187" s="202"/>
      <c r="H1187" s="205">
        <v>1.369</v>
      </c>
      <c r="I1187" s="206"/>
      <c r="J1187" s="202"/>
      <c r="K1187" s="202"/>
      <c r="L1187" s="207"/>
      <c r="M1187" s="208"/>
      <c r="N1187" s="209"/>
      <c r="O1187" s="209"/>
      <c r="P1187" s="209"/>
      <c r="Q1187" s="209"/>
      <c r="R1187" s="209"/>
      <c r="S1187" s="209"/>
      <c r="T1187" s="210"/>
      <c r="AT1187" s="211" t="s">
        <v>336</v>
      </c>
      <c r="AU1187" s="211" t="s">
        <v>87</v>
      </c>
      <c r="AV1187" s="13" t="s">
        <v>87</v>
      </c>
      <c r="AW1187" s="13" t="s">
        <v>37</v>
      </c>
      <c r="AX1187" s="13" t="s">
        <v>76</v>
      </c>
      <c r="AY1187" s="211" t="s">
        <v>324</v>
      </c>
    </row>
    <row r="1188" spans="1:65" s="13" customFormat="1" ht="11.25">
      <c r="B1188" s="201"/>
      <c r="C1188" s="202"/>
      <c r="D1188" s="195" t="s">
        <v>336</v>
      </c>
      <c r="E1188" s="203" t="s">
        <v>19</v>
      </c>
      <c r="F1188" s="204" t="s">
        <v>4600</v>
      </c>
      <c r="G1188" s="202"/>
      <c r="H1188" s="205">
        <v>1.369</v>
      </c>
      <c r="I1188" s="206"/>
      <c r="J1188" s="202"/>
      <c r="K1188" s="202"/>
      <c r="L1188" s="207"/>
      <c r="M1188" s="208"/>
      <c r="N1188" s="209"/>
      <c r="O1188" s="209"/>
      <c r="P1188" s="209"/>
      <c r="Q1188" s="209"/>
      <c r="R1188" s="209"/>
      <c r="S1188" s="209"/>
      <c r="T1188" s="210"/>
      <c r="AT1188" s="211" t="s">
        <v>336</v>
      </c>
      <c r="AU1188" s="211" t="s">
        <v>87</v>
      </c>
      <c r="AV1188" s="13" t="s">
        <v>87</v>
      </c>
      <c r="AW1188" s="13" t="s">
        <v>37</v>
      </c>
      <c r="AX1188" s="13" t="s">
        <v>76</v>
      </c>
      <c r="AY1188" s="211" t="s">
        <v>324</v>
      </c>
    </row>
    <row r="1189" spans="1:65" s="13" customFormat="1" ht="11.25">
      <c r="B1189" s="201"/>
      <c r="C1189" s="202"/>
      <c r="D1189" s="195" t="s">
        <v>336</v>
      </c>
      <c r="E1189" s="203" t="s">
        <v>19</v>
      </c>
      <c r="F1189" s="204" t="s">
        <v>4601</v>
      </c>
      <c r="G1189" s="202"/>
      <c r="H1189" s="205">
        <v>1.369</v>
      </c>
      <c r="I1189" s="206"/>
      <c r="J1189" s="202"/>
      <c r="K1189" s="202"/>
      <c r="L1189" s="207"/>
      <c r="M1189" s="208"/>
      <c r="N1189" s="209"/>
      <c r="O1189" s="209"/>
      <c r="P1189" s="209"/>
      <c r="Q1189" s="209"/>
      <c r="R1189" s="209"/>
      <c r="S1189" s="209"/>
      <c r="T1189" s="210"/>
      <c r="AT1189" s="211" t="s">
        <v>336</v>
      </c>
      <c r="AU1189" s="211" t="s">
        <v>87</v>
      </c>
      <c r="AV1189" s="13" t="s">
        <v>87</v>
      </c>
      <c r="AW1189" s="13" t="s">
        <v>37</v>
      </c>
      <c r="AX1189" s="13" t="s">
        <v>76</v>
      </c>
      <c r="AY1189" s="211" t="s">
        <v>324</v>
      </c>
    </row>
    <row r="1190" spans="1:65" s="13" customFormat="1" ht="11.25">
      <c r="B1190" s="201"/>
      <c r="C1190" s="202"/>
      <c r="D1190" s="195" t="s">
        <v>336</v>
      </c>
      <c r="E1190" s="203" t="s">
        <v>19</v>
      </c>
      <c r="F1190" s="204" t="s">
        <v>4602</v>
      </c>
      <c r="G1190" s="202"/>
      <c r="H1190" s="205">
        <v>1.3680000000000001</v>
      </c>
      <c r="I1190" s="206"/>
      <c r="J1190" s="202"/>
      <c r="K1190" s="202"/>
      <c r="L1190" s="207"/>
      <c r="M1190" s="208"/>
      <c r="N1190" s="209"/>
      <c r="O1190" s="209"/>
      <c r="P1190" s="209"/>
      <c r="Q1190" s="209"/>
      <c r="R1190" s="209"/>
      <c r="S1190" s="209"/>
      <c r="T1190" s="210"/>
      <c r="AT1190" s="211" t="s">
        <v>336</v>
      </c>
      <c r="AU1190" s="211" t="s">
        <v>87</v>
      </c>
      <c r="AV1190" s="13" t="s">
        <v>87</v>
      </c>
      <c r="AW1190" s="13" t="s">
        <v>37</v>
      </c>
      <c r="AX1190" s="13" t="s">
        <v>76</v>
      </c>
      <c r="AY1190" s="211" t="s">
        <v>324</v>
      </c>
    </row>
    <row r="1191" spans="1:65" s="13" customFormat="1" ht="11.25">
      <c r="B1191" s="201"/>
      <c r="C1191" s="202"/>
      <c r="D1191" s="195" t="s">
        <v>336</v>
      </c>
      <c r="E1191" s="203" t="s">
        <v>19</v>
      </c>
      <c r="F1191" s="204" t="s">
        <v>4603</v>
      </c>
      <c r="G1191" s="202"/>
      <c r="H1191" s="205">
        <v>1.3660000000000001</v>
      </c>
      <c r="I1191" s="206"/>
      <c r="J1191" s="202"/>
      <c r="K1191" s="202"/>
      <c r="L1191" s="207"/>
      <c r="M1191" s="208"/>
      <c r="N1191" s="209"/>
      <c r="O1191" s="209"/>
      <c r="P1191" s="209"/>
      <c r="Q1191" s="209"/>
      <c r="R1191" s="209"/>
      <c r="S1191" s="209"/>
      <c r="T1191" s="210"/>
      <c r="AT1191" s="211" t="s">
        <v>336</v>
      </c>
      <c r="AU1191" s="211" t="s">
        <v>87</v>
      </c>
      <c r="AV1191" s="13" t="s">
        <v>87</v>
      </c>
      <c r="AW1191" s="13" t="s">
        <v>37</v>
      </c>
      <c r="AX1191" s="13" t="s">
        <v>76</v>
      </c>
      <c r="AY1191" s="211" t="s">
        <v>324</v>
      </c>
    </row>
    <row r="1192" spans="1:65" s="13" customFormat="1" ht="11.25">
      <c r="B1192" s="201"/>
      <c r="C1192" s="202"/>
      <c r="D1192" s="195" t="s">
        <v>336</v>
      </c>
      <c r="E1192" s="203" t="s">
        <v>19</v>
      </c>
      <c r="F1192" s="204" t="s">
        <v>4604</v>
      </c>
      <c r="G1192" s="202"/>
      <c r="H1192" s="205">
        <v>1.0580000000000001</v>
      </c>
      <c r="I1192" s="206"/>
      <c r="J1192" s="202"/>
      <c r="K1192" s="202"/>
      <c r="L1192" s="207"/>
      <c r="M1192" s="208"/>
      <c r="N1192" s="209"/>
      <c r="O1192" s="209"/>
      <c r="P1192" s="209"/>
      <c r="Q1192" s="209"/>
      <c r="R1192" s="209"/>
      <c r="S1192" s="209"/>
      <c r="T1192" s="210"/>
      <c r="AT1192" s="211" t="s">
        <v>336</v>
      </c>
      <c r="AU1192" s="211" t="s">
        <v>87</v>
      </c>
      <c r="AV1192" s="13" t="s">
        <v>87</v>
      </c>
      <c r="AW1192" s="13" t="s">
        <v>37</v>
      </c>
      <c r="AX1192" s="13" t="s">
        <v>76</v>
      </c>
      <c r="AY1192" s="211" t="s">
        <v>324</v>
      </c>
    </row>
    <row r="1193" spans="1:65" s="13" customFormat="1" ht="11.25">
      <c r="B1193" s="201"/>
      <c r="C1193" s="202"/>
      <c r="D1193" s="195" t="s">
        <v>336</v>
      </c>
      <c r="E1193" s="203" t="s">
        <v>19</v>
      </c>
      <c r="F1193" s="204" t="s">
        <v>4605</v>
      </c>
      <c r="G1193" s="202"/>
      <c r="H1193" s="205">
        <v>1.2490000000000001</v>
      </c>
      <c r="I1193" s="206"/>
      <c r="J1193" s="202"/>
      <c r="K1193" s="202"/>
      <c r="L1193" s="207"/>
      <c r="M1193" s="208"/>
      <c r="N1193" s="209"/>
      <c r="O1193" s="209"/>
      <c r="P1193" s="209"/>
      <c r="Q1193" s="209"/>
      <c r="R1193" s="209"/>
      <c r="S1193" s="209"/>
      <c r="T1193" s="210"/>
      <c r="AT1193" s="211" t="s">
        <v>336</v>
      </c>
      <c r="AU1193" s="211" t="s">
        <v>87</v>
      </c>
      <c r="AV1193" s="13" t="s">
        <v>87</v>
      </c>
      <c r="AW1193" s="13" t="s">
        <v>37</v>
      </c>
      <c r="AX1193" s="13" t="s">
        <v>76</v>
      </c>
      <c r="AY1193" s="211" t="s">
        <v>324</v>
      </c>
    </row>
    <row r="1194" spans="1:65" s="13" customFormat="1" ht="11.25">
      <c r="B1194" s="201"/>
      <c r="C1194" s="202"/>
      <c r="D1194" s="195" t="s">
        <v>336</v>
      </c>
      <c r="E1194" s="203" t="s">
        <v>19</v>
      </c>
      <c r="F1194" s="204" t="s">
        <v>4606</v>
      </c>
      <c r="G1194" s="202"/>
      <c r="H1194" s="205">
        <v>1.458</v>
      </c>
      <c r="I1194" s="206"/>
      <c r="J1194" s="202"/>
      <c r="K1194" s="202"/>
      <c r="L1194" s="207"/>
      <c r="M1194" s="208"/>
      <c r="N1194" s="209"/>
      <c r="O1194" s="209"/>
      <c r="P1194" s="209"/>
      <c r="Q1194" s="209"/>
      <c r="R1194" s="209"/>
      <c r="S1194" s="209"/>
      <c r="T1194" s="210"/>
      <c r="AT1194" s="211" t="s">
        <v>336</v>
      </c>
      <c r="AU1194" s="211" t="s">
        <v>87</v>
      </c>
      <c r="AV1194" s="13" t="s">
        <v>87</v>
      </c>
      <c r="AW1194" s="13" t="s">
        <v>37</v>
      </c>
      <c r="AX1194" s="13" t="s">
        <v>76</v>
      </c>
      <c r="AY1194" s="211" t="s">
        <v>324</v>
      </c>
    </row>
    <row r="1195" spans="1:65" s="14" customFormat="1" ht="11.25">
      <c r="B1195" s="212"/>
      <c r="C1195" s="213"/>
      <c r="D1195" s="195" t="s">
        <v>336</v>
      </c>
      <c r="E1195" s="214" t="s">
        <v>19</v>
      </c>
      <c r="F1195" s="215" t="s">
        <v>349</v>
      </c>
      <c r="G1195" s="213"/>
      <c r="H1195" s="216">
        <v>23.958999999999996</v>
      </c>
      <c r="I1195" s="217"/>
      <c r="J1195" s="213"/>
      <c r="K1195" s="213"/>
      <c r="L1195" s="218"/>
      <c r="M1195" s="219"/>
      <c r="N1195" s="220"/>
      <c r="O1195" s="220"/>
      <c r="P1195" s="220"/>
      <c r="Q1195" s="220"/>
      <c r="R1195" s="220"/>
      <c r="S1195" s="220"/>
      <c r="T1195" s="221"/>
      <c r="AT1195" s="222" t="s">
        <v>336</v>
      </c>
      <c r="AU1195" s="222" t="s">
        <v>87</v>
      </c>
      <c r="AV1195" s="14" t="s">
        <v>330</v>
      </c>
      <c r="AW1195" s="14" t="s">
        <v>37</v>
      </c>
      <c r="AX1195" s="14" t="s">
        <v>84</v>
      </c>
      <c r="AY1195" s="222" t="s">
        <v>324</v>
      </c>
    </row>
    <row r="1196" spans="1:65" s="2" customFormat="1" ht="14.45" customHeight="1">
      <c r="A1196" s="36"/>
      <c r="B1196" s="37"/>
      <c r="C1196" s="182" t="s">
        <v>1234</v>
      </c>
      <c r="D1196" s="254" t="s">
        <v>326</v>
      </c>
      <c r="E1196" s="183" t="s">
        <v>1204</v>
      </c>
      <c r="F1196" s="184" t="s">
        <v>1205</v>
      </c>
      <c r="G1196" s="185" t="s">
        <v>157</v>
      </c>
      <c r="H1196" s="186">
        <v>219.72800000000001</v>
      </c>
      <c r="I1196" s="187"/>
      <c r="J1196" s="188">
        <f>ROUND(I1196*H1196,2)</f>
        <v>0</v>
      </c>
      <c r="K1196" s="184" t="s">
        <v>329</v>
      </c>
      <c r="L1196" s="41"/>
      <c r="M1196" s="189" t="s">
        <v>19</v>
      </c>
      <c r="N1196" s="190" t="s">
        <v>47</v>
      </c>
      <c r="O1196" s="66"/>
      <c r="P1196" s="191">
        <f>O1196*H1196</f>
        <v>0</v>
      </c>
      <c r="Q1196" s="191">
        <v>1.0563100000000001</v>
      </c>
      <c r="R1196" s="191">
        <f>Q1196*H1196</f>
        <v>232.10088368000004</v>
      </c>
      <c r="S1196" s="191">
        <v>0</v>
      </c>
      <c r="T1196" s="192">
        <f>S1196*H1196</f>
        <v>0</v>
      </c>
      <c r="U1196" s="36"/>
      <c r="V1196" s="36"/>
      <c r="W1196" s="36"/>
      <c r="X1196" s="36"/>
      <c r="Y1196" s="36"/>
      <c r="Z1196" s="36"/>
      <c r="AA1196" s="36"/>
      <c r="AB1196" s="36"/>
      <c r="AC1196" s="36"/>
      <c r="AD1196" s="36"/>
      <c r="AE1196" s="36"/>
      <c r="AR1196" s="193" t="s">
        <v>330</v>
      </c>
      <c r="AT1196" s="193" t="s">
        <v>326</v>
      </c>
      <c r="AU1196" s="193" t="s">
        <v>87</v>
      </c>
      <c r="AY1196" s="19" t="s">
        <v>324</v>
      </c>
      <c r="BE1196" s="194">
        <f>IF(N1196="základní",J1196,0)</f>
        <v>0</v>
      </c>
      <c r="BF1196" s="194">
        <f>IF(N1196="snížená",J1196,0)</f>
        <v>0</v>
      </c>
      <c r="BG1196" s="194">
        <f>IF(N1196="zákl. přenesená",J1196,0)</f>
        <v>0</v>
      </c>
      <c r="BH1196" s="194">
        <f>IF(N1196="sníž. přenesená",J1196,0)</f>
        <v>0</v>
      </c>
      <c r="BI1196" s="194">
        <f>IF(N1196="nulová",J1196,0)</f>
        <v>0</v>
      </c>
      <c r="BJ1196" s="19" t="s">
        <v>84</v>
      </c>
      <c r="BK1196" s="194">
        <f>ROUND(I1196*H1196,2)</f>
        <v>0</v>
      </c>
      <c r="BL1196" s="19" t="s">
        <v>330</v>
      </c>
      <c r="BM1196" s="193" t="s">
        <v>4607</v>
      </c>
    </row>
    <row r="1197" spans="1:65" s="2" customFormat="1" ht="29.25">
      <c r="A1197" s="36"/>
      <c r="B1197" s="37"/>
      <c r="C1197" s="38"/>
      <c r="D1197" s="195" t="s">
        <v>332</v>
      </c>
      <c r="E1197" s="38"/>
      <c r="F1197" s="196" t="s">
        <v>1207</v>
      </c>
      <c r="G1197" s="38"/>
      <c r="H1197" s="38"/>
      <c r="I1197" s="197"/>
      <c r="J1197" s="38"/>
      <c r="K1197" s="38"/>
      <c r="L1197" s="41"/>
      <c r="M1197" s="198"/>
      <c r="N1197" s="199"/>
      <c r="O1197" s="66"/>
      <c r="P1197" s="66"/>
      <c r="Q1197" s="66"/>
      <c r="R1197" s="66"/>
      <c r="S1197" s="66"/>
      <c r="T1197" s="67"/>
      <c r="U1197" s="36"/>
      <c r="V1197" s="36"/>
      <c r="W1197" s="36"/>
      <c r="X1197" s="36"/>
      <c r="Y1197" s="36"/>
      <c r="Z1197" s="36"/>
      <c r="AA1197" s="36"/>
      <c r="AB1197" s="36"/>
      <c r="AC1197" s="36"/>
      <c r="AD1197" s="36"/>
      <c r="AE1197" s="36"/>
      <c r="AT1197" s="19" t="s">
        <v>332</v>
      </c>
      <c r="AU1197" s="19" t="s">
        <v>87</v>
      </c>
    </row>
    <row r="1198" spans="1:65" s="2" customFormat="1" ht="97.5">
      <c r="A1198" s="36"/>
      <c r="B1198" s="37"/>
      <c r="C1198" s="38"/>
      <c r="D1198" s="195" t="s">
        <v>334</v>
      </c>
      <c r="E1198" s="38"/>
      <c r="F1198" s="200" t="s">
        <v>1198</v>
      </c>
      <c r="G1198" s="38"/>
      <c r="H1198" s="38"/>
      <c r="I1198" s="197"/>
      <c r="J1198" s="38"/>
      <c r="K1198" s="38"/>
      <c r="L1198" s="41"/>
      <c r="M1198" s="198"/>
      <c r="N1198" s="199"/>
      <c r="O1198" s="66"/>
      <c r="P1198" s="66"/>
      <c r="Q1198" s="66"/>
      <c r="R1198" s="66"/>
      <c r="S1198" s="66"/>
      <c r="T1198" s="67"/>
      <c r="U1198" s="36"/>
      <c r="V1198" s="36"/>
      <c r="W1198" s="36"/>
      <c r="X1198" s="36"/>
      <c r="Y1198" s="36"/>
      <c r="Z1198" s="36"/>
      <c r="AA1198" s="36"/>
      <c r="AB1198" s="36"/>
      <c r="AC1198" s="36"/>
      <c r="AD1198" s="36"/>
      <c r="AE1198" s="36"/>
      <c r="AT1198" s="19" t="s">
        <v>334</v>
      </c>
      <c r="AU1198" s="19" t="s">
        <v>87</v>
      </c>
    </row>
    <row r="1199" spans="1:65" s="13" customFormat="1" ht="11.25">
      <c r="B1199" s="201"/>
      <c r="C1199" s="202"/>
      <c r="D1199" s="195" t="s">
        <v>336</v>
      </c>
      <c r="E1199" s="203" t="s">
        <v>19</v>
      </c>
      <c r="F1199" s="204" t="s">
        <v>4608</v>
      </c>
      <c r="G1199" s="202"/>
      <c r="H1199" s="205">
        <v>24.983000000000001</v>
      </c>
      <c r="I1199" s="206"/>
      <c r="J1199" s="202"/>
      <c r="K1199" s="202"/>
      <c r="L1199" s="207"/>
      <c r="M1199" s="208"/>
      <c r="N1199" s="209"/>
      <c r="O1199" s="209"/>
      <c r="P1199" s="209"/>
      <c r="Q1199" s="209"/>
      <c r="R1199" s="209"/>
      <c r="S1199" s="209"/>
      <c r="T1199" s="210"/>
      <c r="AT1199" s="211" t="s">
        <v>336</v>
      </c>
      <c r="AU1199" s="211" t="s">
        <v>87</v>
      </c>
      <c r="AV1199" s="13" t="s">
        <v>87</v>
      </c>
      <c r="AW1199" s="13" t="s">
        <v>37</v>
      </c>
      <c r="AX1199" s="13" t="s">
        <v>76</v>
      </c>
      <c r="AY1199" s="211" t="s">
        <v>324</v>
      </c>
    </row>
    <row r="1200" spans="1:65" s="13" customFormat="1" ht="11.25">
      <c r="B1200" s="201"/>
      <c r="C1200" s="202"/>
      <c r="D1200" s="195" t="s">
        <v>336</v>
      </c>
      <c r="E1200" s="203" t="s">
        <v>19</v>
      </c>
      <c r="F1200" s="204" t="s">
        <v>4609</v>
      </c>
      <c r="G1200" s="202"/>
      <c r="H1200" s="205">
        <v>15.170999999999999</v>
      </c>
      <c r="I1200" s="206"/>
      <c r="J1200" s="202"/>
      <c r="K1200" s="202"/>
      <c r="L1200" s="207"/>
      <c r="M1200" s="208"/>
      <c r="N1200" s="209"/>
      <c r="O1200" s="209"/>
      <c r="P1200" s="209"/>
      <c r="Q1200" s="209"/>
      <c r="R1200" s="209"/>
      <c r="S1200" s="209"/>
      <c r="T1200" s="210"/>
      <c r="AT1200" s="211" t="s">
        <v>336</v>
      </c>
      <c r="AU1200" s="211" t="s">
        <v>87</v>
      </c>
      <c r="AV1200" s="13" t="s">
        <v>87</v>
      </c>
      <c r="AW1200" s="13" t="s">
        <v>37</v>
      </c>
      <c r="AX1200" s="13" t="s">
        <v>76</v>
      </c>
      <c r="AY1200" s="211" t="s">
        <v>324</v>
      </c>
    </row>
    <row r="1201" spans="2:51" s="13" customFormat="1" ht="11.25">
      <c r="B1201" s="201"/>
      <c r="C1201" s="202"/>
      <c r="D1201" s="195" t="s">
        <v>336</v>
      </c>
      <c r="E1201" s="203" t="s">
        <v>19</v>
      </c>
      <c r="F1201" s="204" t="s">
        <v>4610</v>
      </c>
      <c r="G1201" s="202"/>
      <c r="H1201" s="205">
        <v>11.651999999999999</v>
      </c>
      <c r="I1201" s="206"/>
      <c r="J1201" s="202"/>
      <c r="K1201" s="202"/>
      <c r="L1201" s="207"/>
      <c r="M1201" s="208"/>
      <c r="N1201" s="209"/>
      <c r="O1201" s="209"/>
      <c r="P1201" s="209"/>
      <c r="Q1201" s="209"/>
      <c r="R1201" s="209"/>
      <c r="S1201" s="209"/>
      <c r="T1201" s="210"/>
      <c r="AT1201" s="211" t="s">
        <v>336</v>
      </c>
      <c r="AU1201" s="211" t="s">
        <v>87</v>
      </c>
      <c r="AV1201" s="13" t="s">
        <v>87</v>
      </c>
      <c r="AW1201" s="13" t="s">
        <v>37</v>
      </c>
      <c r="AX1201" s="13" t="s">
        <v>76</v>
      </c>
      <c r="AY1201" s="211" t="s">
        <v>324</v>
      </c>
    </row>
    <row r="1202" spans="2:51" s="13" customFormat="1" ht="11.25">
      <c r="B1202" s="201"/>
      <c r="C1202" s="202"/>
      <c r="D1202" s="195" t="s">
        <v>336</v>
      </c>
      <c r="E1202" s="203" t="s">
        <v>19</v>
      </c>
      <c r="F1202" s="204" t="s">
        <v>4611</v>
      </c>
      <c r="G1202" s="202"/>
      <c r="H1202" s="205">
        <v>11.462999999999999</v>
      </c>
      <c r="I1202" s="206"/>
      <c r="J1202" s="202"/>
      <c r="K1202" s="202"/>
      <c r="L1202" s="207"/>
      <c r="M1202" s="208"/>
      <c r="N1202" s="209"/>
      <c r="O1202" s="209"/>
      <c r="P1202" s="209"/>
      <c r="Q1202" s="209"/>
      <c r="R1202" s="209"/>
      <c r="S1202" s="209"/>
      <c r="T1202" s="210"/>
      <c r="AT1202" s="211" t="s">
        <v>336</v>
      </c>
      <c r="AU1202" s="211" t="s">
        <v>87</v>
      </c>
      <c r="AV1202" s="13" t="s">
        <v>87</v>
      </c>
      <c r="AW1202" s="13" t="s">
        <v>37</v>
      </c>
      <c r="AX1202" s="13" t="s">
        <v>76</v>
      </c>
      <c r="AY1202" s="211" t="s">
        <v>324</v>
      </c>
    </row>
    <row r="1203" spans="2:51" s="13" customFormat="1" ht="11.25">
      <c r="B1203" s="201"/>
      <c r="C1203" s="202"/>
      <c r="D1203" s="195" t="s">
        <v>336</v>
      </c>
      <c r="E1203" s="203" t="s">
        <v>19</v>
      </c>
      <c r="F1203" s="204" t="s">
        <v>4612</v>
      </c>
      <c r="G1203" s="202"/>
      <c r="H1203" s="205">
        <v>11.423999999999999</v>
      </c>
      <c r="I1203" s="206"/>
      <c r="J1203" s="202"/>
      <c r="K1203" s="202"/>
      <c r="L1203" s="207"/>
      <c r="M1203" s="208"/>
      <c r="N1203" s="209"/>
      <c r="O1203" s="209"/>
      <c r="P1203" s="209"/>
      <c r="Q1203" s="209"/>
      <c r="R1203" s="209"/>
      <c r="S1203" s="209"/>
      <c r="T1203" s="210"/>
      <c r="AT1203" s="211" t="s">
        <v>336</v>
      </c>
      <c r="AU1203" s="211" t="s">
        <v>87</v>
      </c>
      <c r="AV1203" s="13" t="s">
        <v>87</v>
      </c>
      <c r="AW1203" s="13" t="s">
        <v>37</v>
      </c>
      <c r="AX1203" s="13" t="s">
        <v>76</v>
      </c>
      <c r="AY1203" s="211" t="s">
        <v>324</v>
      </c>
    </row>
    <row r="1204" spans="2:51" s="13" customFormat="1" ht="11.25">
      <c r="B1204" s="201"/>
      <c r="C1204" s="202"/>
      <c r="D1204" s="195" t="s">
        <v>336</v>
      </c>
      <c r="E1204" s="203" t="s">
        <v>19</v>
      </c>
      <c r="F1204" s="204" t="s">
        <v>4613</v>
      </c>
      <c r="G1204" s="202"/>
      <c r="H1204" s="205">
        <v>11.367000000000001</v>
      </c>
      <c r="I1204" s="206"/>
      <c r="J1204" s="202"/>
      <c r="K1204" s="202"/>
      <c r="L1204" s="207"/>
      <c r="M1204" s="208"/>
      <c r="N1204" s="209"/>
      <c r="O1204" s="209"/>
      <c r="P1204" s="209"/>
      <c r="Q1204" s="209"/>
      <c r="R1204" s="209"/>
      <c r="S1204" s="209"/>
      <c r="T1204" s="210"/>
      <c r="AT1204" s="211" t="s">
        <v>336</v>
      </c>
      <c r="AU1204" s="211" t="s">
        <v>87</v>
      </c>
      <c r="AV1204" s="13" t="s">
        <v>87</v>
      </c>
      <c r="AW1204" s="13" t="s">
        <v>37</v>
      </c>
      <c r="AX1204" s="13" t="s">
        <v>76</v>
      </c>
      <c r="AY1204" s="211" t="s">
        <v>324</v>
      </c>
    </row>
    <row r="1205" spans="2:51" s="13" customFormat="1" ht="11.25">
      <c r="B1205" s="201"/>
      <c r="C1205" s="202"/>
      <c r="D1205" s="195" t="s">
        <v>336</v>
      </c>
      <c r="E1205" s="203" t="s">
        <v>19</v>
      </c>
      <c r="F1205" s="204" t="s">
        <v>4614</v>
      </c>
      <c r="G1205" s="202"/>
      <c r="H1205" s="205">
        <v>10.4</v>
      </c>
      <c r="I1205" s="206"/>
      <c r="J1205" s="202"/>
      <c r="K1205" s="202"/>
      <c r="L1205" s="207"/>
      <c r="M1205" s="208"/>
      <c r="N1205" s="209"/>
      <c r="O1205" s="209"/>
      <c r="P1205" s="209"/>
      <c r="Q1205" s="209"/>
      <c r="R1205" s="209"/>
      <c r="S1205" s="209"/>
      <c r="T1205" s="210"/>
      <c r="AT1205" s="211" t="s">
        <v>336</v>
      </c>
      <c r="AU1205" s="211" t="s">
        <v>87</v>
      </c>
      <c r="AV1205" s="13" t="s">
        <v>87</v>
      </c>
      <c r="AW1205" s="13" t="s">
        <v>37</v>
      </c>
      <c r="AX1205" s="13" t="s">
        <v>76</v>
      </c>
      <c r="AY1205" s="211" t="s">
        <v>324</v>
      </c>
    </row>
    <row r="1206" spans="2:51" s="13" customFormat="1" ht="11.25">
      <c r="B1206" s="201"/>
      <c r="C1206" s="202"/>
      <c r="D1206" s="195" t="s">
        <v>336</v>
      </c>
      <c r="E1206" s="203" t="s">
        <v>19</v>
      </c>
      <c r="F1206" s="204" t="s">
        <v>4615</v>
      </c>
      <c r="G1206" s="202"/>
      <c r="H1206" s="205">
        <v>11.314</v>
      </c>
      <c r="I1206" s="206"/>
      <c r="J1206" s="202"/>
      <c r="K1206" s="202"/>
      <c r="L1206" s="207"/>
      <c r="M1206" s="208"/>
      <c r="N1206" s="209"/>
      <c r="O1206" s="209"/>
      <c r="P1206" s="209"/>
      <c r="Q1206" s="209"/>
      <c r="R1206" s="209"/>
      <c r="S1206" s="209"/>
      <c r="T1206" s="210"/>
      <c r="AT1206" s="211" t="s">
        <v>336</v>
      </c>
      <c r="AU1206" s="211" t="s">
        <v>87</v>
      </c>
      <c r="AV1206" s="13" t="s">
        <v>87</v>
      </c>
      <c r="AW1206" s="13" t="s">
        <v>37</v>
      </c>
      <c r="AX1206" s="13" t="s">
        <v>76</v>
      </c>
      <c r="AY1206" s="211" t="s">
        <v>324</v>
      </c>
    </row>
    <row r="1207" spans="2:51" s="13" customFormat="1" ht="11.25">
      <c r="B1207" s="201"/>
      <c r="C1207" s="202"/>
      <c r="D1207" s="195" t="s">
        <v>336</v>
      </c>
      <c r="E1207" s="203" t="s">
        <v>19</v>
      </c>
      <c r="F1207" s="204" t="s">
        <v>4616</v>
      </c>
      <c r="G1207" s="202"/>
      <c r="H1207" s="205">
        <v>11.265000000000001</v>
      </c>
      <c r="I1207" s="206"/>
      <c r="J1207" s="202"/>
      <c r="K1207" s="202"/>
      <c r="L1207" s="207"/>
      <c r="M1207" s="208"/>
      <c r="N1207" s="209"/>
      <c r="O1207" s="209"/>
      <c r="P1207" s="209"/>
      <c r="Q1207" s="209"/>
      <c r="R1207" s="209"/>
      <c r="S1207" s="209"/>
      <c r="T1207" s="210"/>
      <c r="AT1207" s="211" t="s">
        <v>336</v>
      </c>
      <c r="AU1207" s="211" t="s">
        <v>87</v>
      </c>
      <c r="AV1207" s="13" t="s">
        <v>87</v>
      </c>
      <c r="AW1207" s="13" t="s">
        <v>37</v>
      </c>
      <c r="AX1207" s="13" t="s">
        <v>76</v>
      </c>
      <c r="AY1207" s="211" t="s">
        <v>324</v>
      </c>
    </row>
    <row r="1208" spans="2:51" s="13" customFormat="1" ht="11.25">
      <c r="B1208" s="201"/>
      <c r="C1208" s="202"/>
      <c r="D1208" s="195" t="s">
        <v>336</v>
      </c>
      <c r="E1208" s="203" t="s">
        <v>19</v>
      </c>
      <c r="F1208" s="204" t="s">
        <v>4617</v>
      </c>
      <c r="G1208" s="202"/>
      <c r="H1208" s="205">
        <v>11.256</v>
      </c>
      <c r="I1208" s="206"/>
      <c r="J1208" s="202"/>
      <c r="K1208" s="202"/>
      <c r="L1208" s="207"/>
      <c r="M1208" s="208"/>
      <c r="N1208" s="209"/>
      <c r="O1208" s="209"/>
      <c r="P1208" s="209"/>
      <c r="Q1208" s="209"/>
      <c r="R1208" s="209"/>
      <c r="S1208" s="209"/>
      <c r="T1208" s="210"/>
      <c r="AT1208" s="211" t="s">
        <v>336</v>
      </c>
      <c r="AU1208" s="211" t="s">
        <v>87</v>
      </c>
      <c r="AV1208" s="13" t="s">
        <v>87</v>
      </c>
      <c r="AW1208" s="13" t="s">
        <v>37</v>
      </c>
      <c r="AX1208" s="13" t="s">
        <v>76</v>
      </c>
      <c r="AY1208" s="211" t="s">
        <v>324</v>
      </c>
    </row>
    <row r="1209" spans="2:51" s="13" customFormat="1" ht="11.25">
      <c r="B1209" s="201"/>
      <c r="C1209" s="202"/>
      <c r="D1209" s="195" t="s">
        <v>336</v>
      </c>
      <c r="E1209" s="203" t="s">
        <v>19</v>
      </c>
      <c r="F1209" s="204" t="s">
        <v>4618</v>
      </c>
      <c r="G1209" s="202"/>
      <c r="H1209" s="205">
        <v>11.256</v>
      </c>
      <c r="I1209" s="206"/>
      <c r="J1209" s="202"/>
      <c r="K1209" s="202"/>
      <c r="L1209" s="207"/>
      <c r="M1209" s="208"/>
      <c r="N1209" s="209"/>
      <c r="O1209" s="209"/>
      <c r="P1209" s="209"/>
      <c r="Q1209" s="209"/>
      <c r="R1209" s="209"/>
      <c r="S1209" s="209"/>
      <c r="T1209" s="210"/>
      <c r="AT1209" s="211" t="s">
        <v>336</v>
      </c>
      <c r="AU1209" s="211" t="s">
        <v>87</v>
      </c>
      <c r="AV1209" s="13" t="s">
        <v>87</v>
      </c>
      <c r="AW1209" s="13" t="s">
        <v>37</v>
      </c>
      <c r="AX1209" s="13" t="s">
        <v>76</v>
      </c>
      <c r="AY1209" s="211" t="s">
        <v>324</v>
      </c>
    </row>
    <row r="1210" spans="2:51" s="13" customFormat="1" ht="11.25">
      <c r="B1210" s="201"/>
      <c r="C1210" s="202"/>
      <c r="D1210" s="195" t="s">
        <v>336</v>
      </c>
      <c r="E1210" s="203" t="s">
        <v>19</v>
      </c>
      <c r="F1210" s="204" t="s">
        <v>4619</v>
      </c>
      <c r="G1210" s="202"/>
      <c r="H1210" s="205">
        <v>11.225</v>
      </c>
      <c r="I1210" s="206"/>
      <c r="J1210" s="202"/>
      <c r="K1210" s="202"/>
      <c r="L1210" s="207"/>
      <c r="M1210" s="208"/>
      <c r="N1210" s="209"/>
      <c r="O1210" s="209"/>
      <c r="P1210" s="209"/>
      <c r="Q1210" s="209"/>
      <c r="R1210" s="209"/>
      <c r="S1210" s="209"/>
      <c r="T1210" s="210"/>
      <c r="AT1210" s="211" t="s">
        <v>336</v>
      </c>
      <c r="AU1210" s="211" t="s">
        <v>87</v>
      </c>
      <c r="AV1210" s="13" t="s">
        <v>87</v>
      </c>
      <c r="AW1210" s="13" t="s">
        <v>37</v>
      </c>
      <c r="AX1210" s="13" t="s">
        <v>76</v>
      </c>
      <c r="AY1210" s="211" t="s">
        <v>324</v>
      </c>
    </row>
    <row r="1211" spans="2:51" s="13" customFormat="1" ht="11.25">
      <c r="B1211" s="201"/>
      <c r="C1211" s="202"/>
      <c r="D1211" s="195" t="s">
        <v>336</v>
      </c>
      <c r="E1211" s="203" t="s">
        <v>19</v>
      </c>
      <c r="F1211" s="204" t="s">
        <v>4620</v>
      </c>
      <c r="G1211" s="202"/>
      <c r="H1211" s="205">
        <v>11.272</v>
      </c>
      <c r="I1211" s="206"/>
      <c r="J1211" s="202"/>
      <c r="K1211" s="202"/>
      <c r="L1211" s="207"/>
      <c r="M1211" s="208"/>
      <c r="N1211" s="209"/>
      <c r="O1211" s="209"/>
      <c r="P1211" s="209"/>
      <c r="Q1211" s="209"/>
      <c r="R1211" s="209"/>
      <c r="S1211" s="209"/>
      <c r="T1211" s="210"/>
      <c r="AT1211" s="211" t="s">
        <v>336</v>
      </c>
      <c r="AU1211" s="211" t="s">
        <v>87</v>
      </c>
      <c r="AV1211" s="13" t="s">
        <v>87</v>
      </c>
      <c r="AW1211" s="13" t="s">
        <v>37</v>
      </c>
      <c r="AX1211" s="13" t="s">
        <v>76</v>
      </c>
      <c r="AY1211" s="211" t="s">
        <v>324</v>
      </c>
    </row>
    <row r="1212" spans="2:51" s="13" customFormat="1" ht="11.25">
      <c r="B1212" s="201"/>
      <c r="C1212" s="202"/>
      <c r="D1212" s="195" t="s">
        <v>336</v>
      </c>
      <c r="E1212" s="203" t="s">
        <v>19</v>
      </c>
      <c r="F1212" s="204" t="s">
        <v>4621</v>
      </c>
      <c r="G1212" s="202"/>
      <c r="H1212" s="205">
        <v>11.297000000000001</v>
      </c>
      <c r="I1212" s="206"/>
      <c r="J1212" s="202"/>
      <c r="K1212" s="202"/>
      <c r="L1212" s="207"/>
      <c r="M1212" s="208"/>
      <c r="N1212" s="209"/>
      <c r="O1212" s="209"/>
      <c r="P1212" s="209"/>
      <c r="Q1212" s="209"/>
      <c r="R1212" s="209"/>
      <c r="S1212" s="209"/>
      <c r="T1212" s="210"/>
      <c r="AT1212" s="211" t="s">
        <v>336</v>
      </c>
      <c r="AU1212" s="211" t="s">
        <v>87</v>
      </c>
      <c r="AV1212" s="13" t="s">
        <v>87</v>
      </c>
      <c r="AW1212" s="13" t="s">
        <v>37</v>
      </c>
      <c r="AX1212" s="13" t="s">
        <v>76</v>
      </c>
      <c r="AY1212" s="211" t="s">
        <v>324</v>
      </c>
    </row>
    <row r="1213" spans="2:51" s="13" customFormat="1" ht="11.25">
      <c r="B1213" s="201"/>
      <c r="C1213" s="202"/>
      <c r="D1213" s="195" t="s">
        <v>336</v>
      </c>
      <c r="E1213" s="203" t="s">
        <v>19</v>
      </c>
      <c r="F1213" s="204" t="s">
        <v>4622</v>
      </c>
      <c r="G1213" s="202"/>
      <c r="H1213" s="205">
        <v>10.898</v>
      </c>
      <c r="I1213" s="206"/>
      <c r="J1213" s="202"/>
      <c r="K1213" s="202"/>
      <c r="L1213" s="207"/>
      <c r="M1213" s="208"/>
      <c r="N1213" s="209"/>
      <c r="O1213" s="209"/>
      <c r="P1213" s="209"/>
      <c r="Q1213" s="209"/>
      <c r="R1213" s="209"/>
      <c r="S1213" s="209"/>
      <c r="T1213" s="210"/>
      <c r="AT1213" s="211" t="s">
        <v>336</v>
      </c>
      <c r="AU1213" s="211" t="s">
        <v>87</v>
      </c>
      <c r="AV1213" s="13" t="s">
        <v>87</v>
      </c>
      <c r="AW1213" s="13" t="s">
        <v>37</v>
      </c>
      <c r="AX1213" s="13" t="s">
        <v>76</v>
      </c>
      <c r="AY1213" s="211" t="s">
        <v>324</v>
      </c>
    </row>
    <row r="1214" spans="2:51" s="13" customFormat="1" ht="11.25">
      <c r="B1214" s="201"/>
      <c r="C1214" s="202"/>
      <c r="D1214" s="195" t="s">
        <v>336</v>
      </c>
      <c r="E1214" s="203" t="s">
        <v>19</v>
      </c>
      <c r="F1214" s="204" t="s">
        <v>4623</v>
      </c>
      <c r="G1214" s="202"/>
      <c r="H1214" s="205">
        <v>12.464</v>
      </c>
      <c r="I1214" s="206"/>
      <c r="J1214" s="202"/>
      <c r="K1214" s="202"/>
      <c r="L1214" s="207"/>
      <c r="M1214" s="208"/>
      <c r="N1214" s="209"/>
      <c r="O1214" s="209"/>
      <c r="P1214" s="209"/>
      <c r="Q1214" s="209"/>
      <c r="R1214" s="209"/>
      <c r="S1214" s="209"/>
      <c r="T1214" s="210"/>
      <c r="AT1214" s="211" t="s">
        <v>336</v>
      </c>
      <c r="AU1214" s="211" t="s">
        <v>87</v>
      </c>
      <c r="AV1214" s="13" t="s">
        <v>87</v>
      </c>
      <c r="AW1214" s="13" t="s">
        <v>37</v>
      </c>
      <c r="AX1214" s="13" t="s">
        <v>76</v>
      </c>
      <c r="AY1214" s="211" t="s">
        <v>324</v>
      </c>
    </row>
    <row r="1215" spans="2:51" s="13" customFormat="1" ht="11.25">
      <c r="B1215" s="201"/>
      <c r="C1215" s="202"/>
      <c r="D1215" s="195" t="s">
        <v>336</v>
      </c>
      <c r="E1215" s="203" t="s">
        <v>19</v>
      </c>
      <c r="F1215" s="204" t="s">
        <v>4624</v>
      </c>
      <c r="G1215" s="202"/>
      <c r="H1215" s="205">
        <v>21.021000000000001</v>
      </c>
      <c r="I1215" s="206"/>
      <c r="J1215" s="202"/>
      <c r="K1215" s="202"/>
      <c r="L1215" s="207"/>
      <c r="M1215" s="208"/>
      <c r="N1215" s="209"/>
      <c r="O1215" s="209"/>
      <c r="P1215" s="209"/>
      <c r="Q1215" s="209"/>
      <c r="R1215" s="209"/>
      <c r="S1215" s="209"/>
      <c r="T1215" s="210"/>
      <c r="AT1215" s="211" t="s">
        <v>336</v>
      </c>
      <c r="AU1215" s="211" t="s">
        <v>87</v>
      </c>
      <c r="AV1215" s="13" t="s">
        <v>87</v>
      </c>
      <c r="AW1215" s="13" t="s">
        <v>37</v>
      </c>
      <c r="AX1215" s="13" t="s">
        <v>76</v>
      </c>
      <c r="AY1215" s="211" t="s">
        <v>324</v>
      </c>
    </row>
    <row r="1216" spans="2:51" s="14" customFormat="1" ht="11.25">
      <c r="B1216" s="212"/>
      <c r="C1216" s="213"/>
      <c r="D1216" s="195" t="s">
        <v>336</v>
      </c>
      <c r="E1216" s="214" t="s">
        <v>19</v>
      </c>
      <c r="F1216" s="215" t="s">
        <v>349</v>
      </c>
      <c r="G1216" s="213"/>
      <c r="H1216" s="216">
        <v>219.72800000000001</v>
      </c>
      <c r="I1216" s="217"/>
      <c r="J1216" s="213"/>
      <c r="K1216" s="213"/>
      <c r="L1216" s="218"/>
      <c r="M1216" s="219"/>
      <c r="N1216" s="220"/>
      <c r="O1216" s="220"/>
      <c r="P1216" s="220"/>
      <c r="Q1216" s="220"/>
      <c r="R1216" s="220"/>
      <c r="S1216" s="220"/>
      <c r="T1216" s="221"/>
      <c r="AT1216" s="222" t="s">
        <v>336</v>
      </c>
      <c r="AU1216" s="222" t="s">
        <v>87</v>
      </c>
      <c r="AV1216" s="14" t="s">
        <v>330</v>
      </c>
      <c r="AW1216" s="14" t="s">
        <v>37</v>
      </c>
      <c r="AX1216" s="14" t="s">
        <v>84</v>
      </c>
      <c r="AY1216" s="222" t="s">
        <v>324</v>
      </c>
    </row>
    <row r="1217" spans="1:65" s="2" customFormat="1" ht="14.45" customHeight="1">
      <c r="A1217" s="36"/>
      <c r="B1217" s="37"/>
      <c r="C1217" s="182" t="s">
        <v>1240</v>
      </c>
      <c r="D1217" s="182" t="s">
        <v>326</v>
      </c>
      <c r="E1217" s="183" t="s">
        <v>1215</v>
      </c>
      <c r="F1217" s="184" t="s">
        <v>1216</v>
      </c>
      <c r="G1217" s="185" t="s">
        <v>157</v>
      </c>
      <c r="H1217" s="186">
        <v>0.1</v>
      </c>
      <c r="I1217" s="187"/>
      <c r="J1217" s="188">
        <f>ROUND(I1217*H1217,2)</f>
        <v>0</v>
      </c>
      <c r="K1217" s="184" t="s">
        <v>329</v>
      </c>
      <c r="L1217" s="41"/>
      <c r="M1217" s="189" t="s">
        <v>19</v>
      </c>
      <c r="N1217" s="190" t="s">
        <v>47</v>
      </c>
      <c r="O1217" s="66"/>
      <c r="P1217" s="191">
        <f>O1217*H1217</f>
        <v>0</v>
      </c>
      <c r="Q1217" s="191">
        <v>1.0395099999999999</v>
      </c>
      <c r="R1217" s="191">
        <f>Q1217*H1217</f>
        <v>0.103951</v>
      </c>
      <c r="S1217" s="191">
        <v>0</v>
      </c>
      <c r="T1217" s="192">
        <f>S1217*H1217</f>
        <v>0</v>
      </c>
      <c r="U1217" s="36"/>
      <c r="V1217" s="36"/>
      <c r="W1217" s="36"/>
      <c r="X1217" s="36"/>
      <c r="Y1217" s="36"/>
      <c r="Z1217" s="36"/>
      <c r="AA1217" s="36"/>
      <c r="AB1217" s="36"/>
      <c r="AC1217" s="36"/>
      <c r="AD1217" s="36"/>
      <c r="AE1217" s="36"/>
      <c r="AR1217" s="193" t="s">
        <v>330</v>
      </c>
      <c r="AT1217" s="193" t="s">
        <v>326</v>
      </c>
      <c r="AU1217" s="193" t="s">
        <v>87</v>
      </c>
      <c r="AY1217" s="19" t="s">
        <v>324</v>
      </c>
      <c r="BE1217" s="194">
        <f>IF(N1217="základní",J1217,0)</f>
        <v>0</v>
      </c>
      <c r="BF1217" s="194">
        <f>IF(N1217="snížená",J1217,0)</f>
        <v>0</v>
      </c>
      <c r="BG1217" s="194">
        <f>IF(N1217="zákl. přenesená",J1217,0)</f>
        <v>0</v>
      </c>
      <c r="BH1217" s="194">
        <f>IF(N1217="sníž. přenesená",J1217,0)</f>
        <v>0</v>
      </c>
      <c r="BI1217" s="194">
        <f>IF(N1217="nulová",J1217,0)</f>
        <v>0</v>
      </c>
      <c r="BJ1217" s="19" t="s">
        <v>84</v>
      </c>
      <c r="BK1217" s="194">
        <f>ROUND(I1217*H1217,2)</f>
        <v>0</v>
      </c>
      <c r="BL1217" s="19" t="s">
        <v>330</v>
      </c>
      <c r="BM1217" s="193" t="s">
        <v>4625</v>
      </c>
    </row>
    <row r="1218" spans="1:65" s="2" customFormat="1" ht="29.25">
      <c r="A1218" s="36"/>
      <c r="B1218" s="37"/>
      <c r="C1218" s="38"/>
      <c r="D1218" s="195" t="s">
        <v>332</v>
      </c>
      <c r="E1218" s="38"/>
      <c r="F1218" s="196" t="s">
        <v>1218</v>
      </c>
      <c r="G1218" s="38"/>
      <c r="H1218" s="38"/>
      <c r="I1218" s="197"/>
      <c r="J1218" s="38"/>
      <c r="K1218" s="38"/>
      <c r="L1218" s="41"/>
      <c r="M1218" s="198"/>
      <c r="N1218" s="199"/>
      <c r="O1218" s="66"/>
      <c r="P1218" s="66"/>
      <c r="Q1218" s="66"/>
      <c r="R1218" s="66"/>
      <c r="S1218" s="66"/>
      <c r="T1218" s="67"/>
      <c r="U1218" s="36"/>
      <c r="V1218" s="36"/>
      <c r="W1218" s="36"/>
      <c r="X1218" s="36"/>
      <c r="Y1218" s="36"/>
      <c r="Z1218" s="36"/>
      <c r="AA1218" s="36"/>
      <c r="AB1218" s="36"/>
      <c r="AC1218" s="36"/>
      <c r="AD1218" s="36"/>
      <c r="AE1218" s="36"/>
      <c r="AT1218" s="19" t="s">
        <v>332</v>
      </c>
      <c r="AU1218" s="19" t="s">
        <v>87</v>
      </c>
    </row>
    <row r="1219" spans="1:65" s="2" customFormat="1" ht="97.5">
      <c r="A1219" s="36"/>
      <c r="B1219" s="37"/>
      <c r="C1219" s="38"/>
      <c r="D1219" s="195" t="s">
        <v>334</v>
      </c>
      <c r="E1219" s="38"/>
      <c r="F1219" s="200" t="s">
        <v>1198</v>
      </c>
      <c r="G1219" s="38"/>
      <c r="H1219" s="38"/>
      <c r="I1219" s="197"/>
      <c r="J1219" s="38"/>
      <c r="K1219" s="38"/>
      <c r="L1219" s="41"/>
      <c r="M1219" s="198"/>
      <c r="N1219" s="199"/>
      <c r="O1219" s="66"/>
      <c r="P1219" s="66"/>
      <c r="Q1219" s="66"/>
      <c r="R1219" s="66"/>
      <c r="S1219" s="66"/>
      <c r="T1219" s="67"/>
      <c r="U1219" s="36"/>
      <c r="V1219" s="36"/>
      <c r="W1219" s="36"/>
      <c r="X1219" s="36"/>
      <c r="Y1219" s="36"/>
      <c r="Z1219" s="36"/>
      <c r="AA1219" s="36"/>
      <c r="AB1219" s="36"/>
      <c r="AC1219" s="36"/>
      <c r="AD1219" s="36"/>
      <c r="AE1219" s="36"/>
      <c r="AT1219" s="19" t="s">
        <v>334</v>
      </c>
      <c r="AU1219" s="19" t="s">
        <v>87</v>
      </c>
    </row>
    <row r="1220" spans="1:65" s="15" customFormat="1" ht="11.25">
      <c r="B1220" s="223"/>
      <c r="C1220" s="224"/>
      <c r="D1220" s="195" t="s">
        <v>336</v>
      </c>
      <c r="E1220" s="225" t="s">
        <v>19</v>
      </c>
      <c r="F1220" s="226" t="s">
        <v>4400</v>
      </c>
      <c r="G1220" s="224"/>
      <c r="H1220" s="225" t="s">
        <v>19</v>
      </c>
      <c r="I1220" s="227"/>
      <c r="J1220" s="224"/>
      <c r="K1220" s="224"/>
      <c r="L1220" s="228"/>
      <c r="M1220" s="229"/>
      <c r="N1220" s="230"/>
      <c r="O1220" s="230"/>
      <c r="P1220" s="230"/>
      <c r="Q1220" s="230"/>
      <c r="R1220" s="230"/>
      <c r="S1220" s="230"/>
      <c r="T1220" s="231"/>
      <c r="AT1220" s="232" t="s">
        <v>336</v>
      </c>
      <c r="AU1220" s="232" t="s">
        <v>87</v>
      </c>
      <c r="AV1220" s="15" t="s">
        <v>84</v>
      </c>
      <c r="AW1220" s="15" t="s">
        <v>37</v>
      </c>
      <c r="AX1220" s="15" t="s">
        <v>76</v>
      </c>
      <c r="AY1220" s="232" t="s">
        <v>324</v>
      </c>
    </row>
    <row r="1221" spans="1:65" s="13" customFormat="1" ht="11.25">
      <c r="B1221" s="201"/>
      <c r="C1221" s="202"/>
      <c r="D1221" s="195" t="s">
        <v>336</v>
      </c>
      <c r="E1221" s="203" t="s">
        <v>19</v>
      </c>
      <c r="F1221" s="204" t="s">
        <v>4626</v>
      </c>
      <c r="G1221" s="202"/>
      <c r="H1221" s="205">
        <v>9.1999999999999998E-2</v>
      </c>
      <c r="I1221" s="206"/>
      <c r="J1221" s="202"/>
      <c r="K1221" s="202"/>
      <c r="L1221" s="207"/>
      <c r="M1221" s="208"/>
      <c r="N1221" s="209"/>
      <c r="O1221" s="209"/>
      <c r="P1221" s="209"/>
      <c r="Q1221" s="209"/>
      <c r="R1221" s="209"/>
      <c r="S1221" s="209"/>
      <c r="T1221" s="210"/>
      <c r="AT1221" s="211" t="s">
        <v>336</v>
      </c>
      <c r="AU1221" s="211" t="s">
        <v>87</v>
      </c>
      <c r="AV1221" s="13" t="s">
        <v>87</v>
      </c>
      <c r="AW1221" s="13" t="s">
        <v>37</v>
      </c>
      <c r="AX1221" s="13" t="s">
        <v>76</v>
      </c>
      <c r="AY1221" s="211" t="s">
        <v>324</v>
      </c>
    </row>
    <row r="1222" spans="1:65" s="13" customFormat="1" ht="11.25">
      <c r="B1222" s="201"/>
      <c r="C1222" s="202"/>
      <c r="D1222" s="195" t="s">
        <v>336</v>
      </c>
      <c r="E1222" s="203" t="s">
        <v>19</v>
      </c>
      <c r="F1222" s="204" t="s">
        <v>4627</v>
      </c>
      <c r="G1222" s="202"/>
      <c r="H1222" s="205">
        <v>8.0000000000000002E-3</v>
      </c>
      <c r="I1222" s="206"/>
      <c r="J1222" s="202"/>
      <c r="K1222" s="202"/>
      <c r="L1222" s="207"/>
      <c r="M1222" s="208"/>
      <c r="N1222" s="209"/>
      <c r="O1222" s="209"/>
      <c r="P1222" s="209"/>
      <c r="Q1222" s="209"/>
      <c r="R1222" s="209"/>
      <c r="S1222" s="209"/>
      <c r="T1222" s="210"/>
      <c r="AT1222" s="211" t="s">
        <v>336</v>
      </c>
      <c r="AU1222" s="211" t="s">
        <v>87</v>
      </c>
      <c r="AV1222" s="13" t="s">
        <v>87</v>
      </c>
      <c r="AW1222" s="13" t="s">
        <v>37</v>
      </c>
      <c r="AX1222" s="13" t="s">
        <v>76</v>
      </c>
      <c r="AY1222" s="211" t="s">
        <v>324</v>
      </c>
    </row>
    <row r="1223" spans="1:65" s="14" customFormat="1" ht="11.25">
      <c r="B1223" s="212"/>
      <c r="C1223" s="213"/>
      <c r="D1223" s="195" t="s">
        <v>336</v>
      </c>
      <c r="E1223" s="214" t="s">
        <v>19</v>
      </c>
      <c r="F1223" s="215" t="s">
        <v>349</v>
      </c>
      <c r="G1223" s="213"/>
      <c r="H1223" s="216">
        <v>0.1</v>
      </c>
      <c r="I1223" s="217"/>
      <c r="J1223" s="213"/>
      <c r="K1223" s="213"/>
      <c r="L1223" s="218"/>
      <c r="M1223" s="219"/>
      <c r="N1223" s="220"/>
      <c r="O1223" s="220"/>
      <c r="P1223" s="220"/>
      <c r="Q1223" s="220"/>
      <c r="R1223" s="220"/>
      <c r="S1223" s="220"/>
      <c r="T1223" s="221"/>
      <c r="AT1223" s="222" t="s">
        <v>336</v>
      </c>
      <c r="AU1223" s="222" t="s">
        <v>87</v>
      </c>
      <c r="AV1223" s="14" t="s">
        <v>330</v>
      </c>
      <c r="AW1223" s="14" t="s">
        <v>37</v>
      </c>
      <c r="AX1223" s="14" t="s">
        <v>84</v>
      </c>
      <c r="AY1223" s="222" t="s">
        <v>324</v>
      </c>
    </row>
    <row r="1224" spans="1:65" s="12" customFormat="1" ht="22.9" customHeight="1">
      <c r="B1224" s="166"/>
      <c r="C1224" s="167"/>
      <c r="D1224" s="168" t="s">
        <v>75</v>
      </c>
      <c r="E1224" s="180" t="s">
        <v>330</v>
      </c>
      <c r="F1224" s="180" t="s">
        <v>1227</v>
      </c>
      <c r="G1224" s="167"/>
      <c r="H1224" s="167"/>
      <c r="I1224" s="170"/>
      <c r="J1224" s="181">
        <f>BK1224</f>
        <v>0</v>
      </c>
      <c r="K1224" s="167"/>
      <c r="L1224" s="172"/>
      <c r="M1224" s="173"/>
      <c r="N1224" s="174"/>
      <c r="O1224" s="174"/>
      <c r="P1224" s="175">
        <f>SUM(P1225:P1353)</f>
        <v>0</v>
      </c>
      <c r="Q1224" s="174"/>
      <c r="R1224" s="175">
        <f>SUM(R1225:R1353)</f>
        <v>1447.7313242800001</v>
      </c>
      <c r="S1224" s="174"/>
      <c r="T1224" s="176">
        <f>SUM(T1225:T1353)</f>
        <v>0</v>
      </c>
      <c r="AR1224" s="177" t="s">
        <v>84</v>
      </c>
      <c r="AT1224" s="178" t="s">
        <v>75</v>
      </c>
      <c r="AU1224" s="178" t="s">
        <v>84</v>
      </c>
      <c r="AY1224" s="177" t="s">
        <v>324</v>
      </c>
      <c r="BK1224" s="179">
        <f>SUM(BK1225:BK1353)</f>
        <v>0</v>
      </c>
    </row>
    <row r="1225" spans="1:65" s="2" customFormat="1" ht="14.45" customHeight="1">
      <c r="A1225" s="36"/>
      <c r="B1225" s="37"/>
      <c r="C1225" s="182" t="s">
        <v>1251</v>
      </c>
      <c r="D1225" s="182" t="s">
        <v>326</v>
      </c>
      <c r="E1225" s="183" t="s">
        <v>1229</v>
      </c>
      <c r="F1225" s="184" t="s">
        <v>4628</v>
      </c>
      <c r="G1225" s="185" t="s">
        <v>135</v>
      </c>
      <c r="H1225" s="186">
        <v>37.1</v>
      </c>
      <c r="I1225" s="187"/>
      <c r="J1225" s="188">
        <f>ROUND(I1225*H1225,2)</f>
        <v>0</v>
      </c>
      <c r="K1225" s="184" t="s">
        <v>19</v>
      </c>
      <c r="L1225" s="41"/>
      <c r="M1225" s="189" t="s">
        <v>19</v>
      </c>
      <c r="N1225" s="190" t="s">
        <v>47</v>
      </c>
      <c r="O1225" s="66"/>
      <c r="P1225" s="191">
        <f>O1225*H1225</f>
        <v>0</v>
      </c>
      <c r="Q1225" s="191">
        <v>0</v>
      </c>
      <c r="R1225" s="191">
        <f>Q1225*H1225</f>
        <v>0</v>
      </c>
      <c r="S1225" s="191">
        <v>0</v>
      </c>
      <c r="T1225" s="192">
        <f>S1225*H1225</f>
        <v>0</v>
      </c>
      <c r="U1225" s="36"/>
      <c r="V1225" s="36"/>
      <c r="W1225" s="36"/>
      <c r="X1225" s="36"/>
      <c r="Y1225" s="36"/>
      <c r="Z1225" s="36"/>
      <c r="AA1225" s="36"/>
      <c r="AB1225" s="36"/>
      <c r="AC1225" s="36"/>
      <c r="AD1225" s="36"/>
      <c r="AE1225" s="36"/>
      <c r="AR1225" s="193" t="s">
        <v>330</v>
      </c>
      <c r="AT1225" s="193" t="s">
        <v>326</v>
      </c>
      <c r="AU1225" s="193" t="s">
        <v>87</v>
      </c>
      <c r="AY1225" s="19" t="s">
        <v>324</v>
      </c>
      <c r="BE1225" s="194">
        <f>IF(N1225="základní",J1225,0)</f>
        <v>0</v>
      </c>
      <c r="BF1225" s="194">
        <f>IF(N1225="snížená",J1225,0)</f>
        <v>0</v>
      </c>
      <c r="BG1225" s="194">
        <f>IF(N1225="zákl. přenesená",J1225,0)</f>
        <v>0</v>
      </c>
      <c r="BH1225" s="194">
        <f>IF(N1225="sníž. přenesená",J1225,0)</f>
        <v>0</v>
      </c>
      <c r="BI1225" s="194">
        <f>IF(N1225="nulová",J1225,0)</f>
        <v>0</v>
      </c>
      <c r="BJ1225" s="19" t="s">
        <v>84</v>
      </c>
      <c r="BK1225" s="194">
        <f>ROUND(I1225*H1225,2)</f>
        <v>0</v>
      </c>
      <c r="BL1225" s="19" t="s">
        <v>330</v>
      </c>
      <c r="BM1225" s="193" t="s">
        <v>4629</v>
      </c>
    </row>
    <row r="1226" spans="1:65" s="2" customFormat="1" ht="11.25">
      <c r="A1226" s="36"/>
      <c r="B1226" s="37"/>
      <c r="C1226" s="38"/>
      <c r="D1226" s="195" t="s">
        <v>332</v>
      </c>
      <c r="E1226" s="38"/>
      <c r="F1226" s="196" t="s">
        <v>1232</v>
      </c>
      <c r="G1226" s="38"/>
      <c r="H1226" s="38"/>
      <c r="I1226" s="197"/>
      <c r="J1226" s="38"/>
      <c r="K1226" s="38"/>
      <c r="L1226" s="41"/>
      <c r="M1226" s="198"/>
      <c r="N1226" s="199"/>
      <c r="O1226" s="66"/>
      <c r="P1226" s="66"/>
      <c r="Q1226" s="66"/>
      <c r="R1226" s="66"/>
      <c r="S1226" s="66"/>
      <c r="T1226" s="67"/>
      <c r="U1226" s="36"/>
      <c r="V1226" s="36"/>
      <c r="W1226" s="36"/>
      <c r="X1226" s="36"/>
      <c r="Y1226" s="36"/>
      <c r="Z1226" s="36"/>
      <c r="AA1226" s="36"/>
      <c r="AB1226" s="36"/>
      <c r="AC1226" s="36"/>
      <c r="AD1226" s="36"/>
      <c r="AE1226" s="36"/>
      <c r="AT1226" s="19" t="s">
        <v>332</v>
      </c>
      <c r="AU1226" s="19" t="s">
        <v>87</v>
      </c>
    </row>
    <row r="1227" spans="1:65" s="2" customFormat="1" ht="107.25">
      <c r="A1227" s="36"/>
      <c r="B1227" s="37"/>
      <c r="C1227" s="38"/>
      <c r="D1227" s="195" t="s">
        <v>334</v>
      </c>
      <c r="E1227" s="38"/>
      <c r="F1227" s="200" t="s">
        <v>1233</v>
      </c>
      <c r="G1227" s="38"/>
      <c r="H1227" s="38"/>
      <c r="I1227" s="197"/>
      <c r="J1227" s="38"/>
      <c r="K1227" s="38"/>
      <c r="L1227" s="41"/>
      <c r="M1227" s="198"/>
      <c r="N1227" s="199"/>
      <c r="O1227" s="66"/>
      <c r="P1227" s="66"/>
      <c r="Q1227" s="66"/>
      <c r="R1227" s="66"/>
      <c r="S1227" s="66"/>
      <c r="T1227" s="67"/>
      <c r="U1227" s="36"/>
      <c r="V1227" s="36"/>
      <c r="W1227" s="36"/>
      <c r="X1227" s="36"/>
      <c r="Y1227" s="36"/>
      <c r="Z1227" s="36"/>
      <c r="AA1227" s="36"/>
      <c r="AB1227" s="36"/>
      <c r="AC1227" s="36"/>
      <c r="AD1227" s="36"/>
      <c r="AE1227" s="36"/>
      <c r="AT1227" s="19" t="s">
        <v>334</v>
      </c>
      <c r="AU1227" s="19" t="s">
        <v>87</v>
      </c>
    </row>
    <row r="1228" spans="1:65" s="13" customFormat="1" ht="11.25">
      <c r="B1228" s="201"/>
      <c r="C1228" s="202"/>
      <c r="D1228" s="195" t="s">
        <v>336</v>
      </c>
      <c r="E1228" s="203" t="s">
        <v>19</v>
      </c>
      <c r="F1228" s="204" t="s">
        <v>3821</v>
      </c>
      <c r="G1228" s="202"/>
      <c r="H1228" s="205">
        <v>37.1</v>
      </c>
      <c r="I1228" s="206"/>
      <c r="J1228" s="202"/>
      <c r="K1228" s="202"/>
      <c r="L1228" s="207"/>
      <c r="M1228" s="208"/>
      <c r="N1228" s="209"/>
      <c r="O1228" s="209"/>
      <c r="P1228" s="209"/>
      <c r="Q1228" s="209"/>
      <c r="R1228" s="209"/>
      <c r="S1228" s="209"/>
      <c r="T1228" s="210"/>
      <c r="AT1228" s="211" t="s">
        <v>336</v>
      </c>
      <c r="AU1228" s="211" t="s">
        <v>87</v>
      </c>
      <c r="AV1228" s="13" t="s">
        <v>87</v>
      </c>
      <c r="AW1228" s="13" t="s">
        <v>37</v>
      </c>
      <c r="AX1228" s="13" t="s">
        <v>84</v>
      </c>
      <c r="AY1228" s="211" t="s">
        <v>324</v>
      </c>
    </row>
    <row r="1229" spans="1:65" s="2" customFormat="1" ht="14.45" customHeight="1">
      <c r="A1229" s="36"/>
      <c r="B1229" s="37"/>
      <c r="C1229" s="182" t="s">
        <v>1258</v>
      </c>
      <c r="D1229" s="182" t="s">
        <v>326</v>
      </c>
      <c r="E1229" s="183" t="s">
        <v>1235</v>
      </c>
      <c r="F1229" s="184" t="s">
        <v>4630</v>
      </c>
      <c r="G1229" s="185" t="s">
        <v>135</v>
      </c>
      <c r="H1229" s="186">
        <v>60.825000000000003</v>
      </c>
      <c r="I1229" s="187"/>
      <c r="J1229" s="188">
        <f>ROUND(I1229*H1229,2)</f>
        <v>0</v>
      </c>
      <c r="K1229" s="184" t="s">
        <v>19</v>
      </c>
      <c r="L1229" s="41"/>
      <c r="M1229" s="189" t="s">
        <v>19</v>
      </c>
      <c r="N1229" s="190" t="s">
        <v>47</v>
      </c>
      <c r="O1229" s="66"/>
      <c r="P1229" s="191">
        <f>O1229*H1229</f>
        <v>0</v>
      </c>
      <c r="Q1229" s="191">
        <v>0</v>
      </c>
      <c r="R1229" s="191">
        <f>Q1229*H1229</f>
        <v>0</v>
      </c>
      <c r="S1229" s="191">
        <v>0</v>
      </c>
      <c r="T1229" s="192">
        <f>S1229*H1229</f>
        <v>0</v>
      </c>
      <c r="U1229" s="36"/>
      <c r="V1229" s="36"/>
      <c r="W1229" s="36"/>
      <c r="X1229" s="36"/>
      <c r="Y1229" s="36"/>
      <c r="Z1229" s="36"/>
      <c r="AA1229" s="36"/>
      <c r="AB1229" s="36"/>
      <c r="AC1229" s="36"/>
      <c r="AD1229" s="36"/>
      <c r="AE1229" s="36"/>
      <c r="AR1229" s="193" t="s">
        <v>330</v>
      </c>
      <c r="AT1229" s="193" t="s">
        <v>326</v>
      </c>
      <c r="AU1229" s="193" t="s">
        <v>87</v>
      </c>
      <c r="AY1229" s="19" t="s">
        <v>324</v>
      </c>
      <c r="BE1229" s="194">
        <f>IF(N1229="základní",J1229,0)</f>
        <v>0</v>
      </c>
      <c r="BF1229" s="194">
        <f>IF(N1229="snížená",J1229,0)</f>
        <v>0</v>
      </c>
      <c r="BG1229" s="194">
        <f>IF(N1229="zákl. přenesená",J1229,0)</f>
        <v>0</v>
      </c>
      <c r="BH1229" s="194">
        <f>IF(N1229="sníž. přenesená",J1229,0)</f>
        <v>0</v>
      </c>
      <c r="BI1229" s="194">
        <f>IF(N1229="nulová",J1229,0)</f>
        <v>0</v>
      </c>
      <c r="BJ1229" s="19" t="s">
        <v>84</v>
      </c>
      <c r="BK1229" s="194">
        <f>ROUND(I1229*H1229,2)</f>
        <v>0</v>
      </c>
      <c r="BL1229" s="19" t="s">
        <v>330</v>
      </c>
      <c r="BM1229" s="193" t="s">
        <v>4631</v>
      </c>
    </row>
    <row r="1230" spans="1:65" s="2" customFormat="1" ht="11.25">
      <c r="A1230" s="36"/>
      <c r="B1230" s="37"/>
      <c r="C1230" s="38"/>
      <c r="D1230" s="195" t="s">
        <v>332</v>
      </c>
      <c r="E1230" s="38"/>
      <c r="F1230" s="196" t="s">
        <v>4632</v>
      </c>
      <c r="G1230" s="38"/>
      <c r="H1230" s="38"/>
      <c r="I1230" s="197"/>
      <c r="J1230" s="38"/>
      <c r="K1230" s="38"/>
      <c r="L1230" s="41"/>
      <c r="M1230" s="198"/>
      <c r="N1230" s="199"/>
      <c r="O1230" s="66"/>
      <c r="P1230" s="66"/>
      <c r="Q1230" s="66"/>
      <c r="R1230" s="66"/>
      <c r="S1230" s="66"/>
      <c r="T1230" s="67"/>
      <c r="U1230" s="36"/>
      <c r="V1230" s="36"/>
      <c r="W1230" s="36"/>
      <c r="X1230" s="36"/>
      <c r="Y1230" s="36"/>
      <c r="Z1230" s="36"/>
      <c r="AA1230" s="36"/>
      <c r="AB1230" s="36"/>
      <c r="AC1230" s="36"/>
      <c r="AD1230" s="36"/>
      <c r="AE1230" s="36"/>
      <c r="AT1230" s="19" t="s">
        <v>332</v>
      </c>
      <c r="AU1230" s="19" t="s">
        <v>87</v>
      </c>
    </row>
    <row r="1231" spans="1:65" s="13" customFormat="1" ht="11.25">
      <c r="B1231" s="201"/>
      <c r="C1231" s="202"/>
      <c r="D1231" s="195" t="s">
        <v>336</v>
      </c>
      <c r="E1231" s="203" t="s">
        <v>19</v>
      </c>
      <c r="F1231" s="204" t="s">
        <v>178</v>
      </c>
      <c r="G1231" s="202"/>
      <c r="H1231" s="205">
        <v>60.825000000000003</v>
      </c>
      <c r="I1231" s="206"/>
      <c r="J1231" s="202"/>
      <c r="K1231" s="202"/>
      <c r="L1231" s="207"/>
      <c r="M1231" s="208"/>
      <c r="N1231" s="209"/>
      <c r="O1231" s="209"/>
      <c r="P1231" s="209"/>
      <c r="Q1231" s="209"/>
      <c r="R1231" s="209"/>
      <c r="S1231" s="209"/>
      <c r="T1231" s="210"/>
      <c r="AT1231" s="211" t="s">
        <v>336</v>
      </c>
      <c r="AU1231" s="211" t="s">
        <v>87</v>
      </c>
      <c r="AV1231" s="13" t="s">
        <v>87</v>
      </c>
      <c r="AW1231" s="13" t="s">
        <v>37</v>
      </c>
      <c r="AX1231" s="13" t="s">
        <v>84</v>
      </c>
      <c r="AY1231" s="211" t="s">
        <v>324</v>
      </c>
    </row>
    <row r="1232" spans="1:65" s="2" customFormat="1" ht="14.45" customHeight="1">
      <c r="A1232" s="36"/>
      <c r="B1232" s="37"/>
      <c r="C1232" s="182" t="s">
        <v>1263</v>
      </c>
      <c r="D1232" s="182" t="s">
        <v>326</v>
      </c>
      <c r="E1232" s="183" t="s">
        <v>4633</v>
      </c>
      <c r="F1232" s="184" t="s">
        <v>4634</v>
      </c>
      <c r="G1232" s="185" t="s">
        <v>135</v>
      </c>
      <c r="H1232" s="186">
        <v>0.75</v>
      </c>
      <c r="I1232" s="187"/>
      <c r="J1232" s="188">
        <f>ROUND(I1232*H1232,2)</f>
        <v>0</v>
      </c>
      <c r="K1232" s="184" t="s">
        <v>329</v>
      </c>
      <c r="L1232" s="41"/>
      <c r="M1232" s="189" t="s">
        <v>19</v>
      </c>
      <c r="N1232" s="190" t="s">
        <v>47</v>
      </c>
      <c r="O1232" s="66"/>
      <c r="P1232" s="191">
        <f>O1232*H1232</f>
        <v>0</v>
      </c>
      <c r="Q1232" s="191">
        <v>2.6450000000000001E-2</v>
      </c>
      <c r="R1232" s="191">
        <f>Q1232*H1232</f>
        <v>1.9837500000000001E-2</v>
      </c>
      <c r="S1232" s="191">
        <v>0</v>
      </c>
      <c r="T1232" s="192">
        <f>S1232*H1232</f>
        <v>0</v>
      </c>
      <c r="U1232" s="36"/>
      <c r="V1232" s="36"/>
      <c r="W1232" s="36"/>
      <c r="X1232" s="36"/>
      <c r="Y1232" s="36"/>
      <c r="Z1232" s="36"/>
      <c r="AA1232" s="36"/>
      <c r="AB1232" s="36"/>
      <c r="AC1232" s="36"/>
      <c r="AD1232" s="36"/>
      <c r="AE1232" s="36"/>
      <c r="AR1232" s="193" t="s">
        <v>330</v>
      </c>
      <c r="AT1232" s="193" t="s">
        <v>326</v>
      </c>
      <c r="AU1232" s="193" t="s">
        <v>87</v>
      </c>
      <c r="AY1232" s="19" t="s">
        <v>324</v>
      </c>
      <c r="BE1232" s="194">
        <f>IF(N1232="základní",J1232,0)</f>
        <v>0</v>
      </c>
      <c r="BF1232" s="194">
        <f>IF(N1232="snížená",J1232,0)</f>
        <v>0</v>
      </c>
      <c r="BG1232" s="194">
        <f>IF(N1232="zákl. přenesená",J1232,0)</f>
        <v>0</v>
      </c>
      <c r="BH1232" s="194">
        <f>IF(N1232="sníž. přenesená",J1232,0)</f>
        <v>0</v>
      </c>
      <c r="BI1232" s="194">
        <f>IF(N1232="nulová",J1232,0)</f>
        <v>0</v>
      </c>
      <c r="BJ1232" s="19" t="s">
        <v>84</v>
      </c>
      <c r="BK1232" s="194">
        <f>ROUND(I1232*H1232,2)</f>
        <v>0</v>
      </c>
      <c r="BL1232" s="19" t="s">
        <v>330</v>
      </c>
      <c r="BM1232" s="193" t="s">
        <v>4635</v>
      </c>
    </row>
    <row r="1233" spans="1:65" s="2" customFormat="1" ht="11.25">
      <c r="A1233" s="36"/>
      <c r="B1233" s="37"/>
      <c r="C1233" s="38"/>
      <c r="D1233" s="195" t="s">
        <v>332</v>
      </c>
      <c r="E1233" s="38"/>
      <c r="F1233" s="196" t="s">
        <v>4636</v>
      </c>
      <c r="G1233" s="38"/>
      <c r="H1233" s="38"/>
      <c r="I1233" s="197"/>
      <c r="J1233" s="38"/>
      <c r="K1233" s="38"/>
      <c r="L1233" s="41"/>
      <c r="M1233" s="198"/>
      <c r="N1233" s="199"/>
      <c r="O1233" s="66"/>
      <c r="P1233" s="66"/>
      <c r="Q1233" s="66"/>
      <c r="R1233" s="66"/>
      <c r="S1233" s="66"/>
      <c r="T1233" s="67"/>
      <c r="U1233" s="36"/>
      <c r="V1233" s="36"/>
      <c r="W1233" s="36"/>
      <c r="X1233" s="36"/>
      <c r="Y1233" s="36"/>
      <c r="Z1233" s="36"/>
      <c r="AA1233" s="36"/>
      <c r="AB1233" s="36"/>
      <c r="AC1233" s="36"/>
      <c r="AD1233" s="36"/>
      <c r="AE1233" s="36"/>
      <c r="AT1233" s="19" t="s">
        <v>332</v>
      </c>
      <c r="AU1233" s="19" t="s">
        <v>87</v>
      </c>
    </row>
    <row r="1234" spans="1:65" s="2" customFormat="1" ht="87.75">
      <c r="A1234" s="36"/>
      <c r="B1234" s="37"/>
      <c r="C1234" s="38"/>
      <c r="D1234" s="195" t="s">
        <v>334</v>
      </c>
      <c r="E1234" s="38"/>
      <c r="F1234" s="200" t="s">
        <v>4637</v>
      </c>
      <c r="G1234" s="38"/>
      <c r="H1234" s="38"/>
      <c r="I1234" s="197"/>
      <c r="J1234" s="38"/>
      <c r="K1234" s="38"/>
      <c r="L1234" s="41"/>
      <c r="M1234" s="198"/>
      <c r="N1234" s="199"/>
      <c r="O1234" s="66"/>
      <c r="P1234" s="66"/>
      <c r="Q1234" s="66"/>
      <c r="R1234" s="66"/>
      <c r="S1234" s="66"/>
      <c r="T1234" s="67"/>
      <c r="U1234" s="36"/>
      <c r="V1234" s="36"/>
      <c r="W1234" s="36"/>
      <c r="X1234" s="36"/>
      <c r="Y1234" s="36"/>
      <c r="Z1234" s="36"/>
      <c r="AA1234" s="36"/>
      <c r="AB1234" s="36"/>
      <c r="AC1234" s="36"/>
      <c r="AD1234" s="36"/>
      <c r="AE1234" s="36"/>
      <c r="AT1234" s="19" t="s">
        <v>334</v>
      </c>
      <c r="AU1234" s="19" t="s">
        <v>87</v>
      </c>
    </row>
    <row r="1235" spans="1:65" s="15" customFormat="1" ht="11.25">
      <c r="B1235" s="223"/>
      <c r="C1235" s="224"/>
      <c r="D1235" s="195" t="s">
        <v>336</v>
      </c>
      <c r="E1235" s="225" t="s">
        <v>19</v>
      </c>
      <c r="F1235" s="226" t="s">
        <v>4638</v>
      </c>
      <c r="G1235" s="224"/>
      <c r="H1235" s="225" t="s">
        <v>19</v>
      </c>
      <c r="I1235" s="227"/>
      <c r="J1235" s="224"/>
      <c r="K1235" s="224"/>
      <c r="L1235" s="228"/>
      <c r="M1235" s="229"/>
      <c r="N1235" s="230"/>
      <c r="O1235" s="230"/>
      <c r="P1235" s="230"/>
      <c r="Q1235" s="230"/>
      <c r="R1235" s="230"/>
      <c r="S1235" s="230"/>
      <c r="T1235" s="231"/>
      <c r="AT1235" s="232" t="s">
        <v>336</v>
      </c>
      <c r="AU1235" s="232" t="s">
        <v>87</v>
      </c>
      <c r="AV1235" s="15" t="s">
        <v>84</v>
      </c>
      <c r="AW1235" s="15" t="s">
        <v>37</v>
      </c>
      <c r="AX1235" s="15" t="s">
        <v>76</v>
      </c>
      <c r="AY1235" s="232" t="s">
        <v>324</v>
      </c>
    </row>
    <row r="1236" spans="1:65" s="13" customFormat="1" ht="11.25">
      <c r="B1236" s="201"/>
      <c r="C1236" s="202"/>
      <c r="D1236" s="195" t="s">
        <v>336</v>
      </c>
      <c r="E1236" s="203" t="s">
        <v>19</v>
      </c>
      <c r="F1236" s="204" t="s">
        <v>4639</v>
      </c>
      <c r="G1236" s="202"/>
      <c r="H1236" s="205">
        <v>0.52900000000000003</v>
      </c>
      <c r="I1236" s="206"/>
      <c r="J1236" s="202"/>
      <c r="K1236" s="202"/>
      <c r="L1236" s="207"/>
      <c r="M1236" s="208"/>
      <c r="N1236" s="209"/>
      <c r="O1236" s="209"/>
      <c r="P1236" s="209"/>
      <c r="Q1236" s="209"/>
      <c r="R1236" s="209"/>
      <c r="S1236" s="209"/>
      <c r="T1236" s="210"/>
      <c r="AT1236" s="211" t="s">
        <v>336</v>
      </c>
      <c r="AU1236" s="211" t="s">
        <v>87</v>
      </c>
      <c r="AV1236" s="13" t="s">
        <v>87</v>
      </c>
      <c r="AW1236" s="13" t="s">
        <v>37</v>
      </c>
      <c r="AX1236" s="13" t="s">
        <v>76</v>
      </c>
      <c r="AY1236" s="211" t="s">
        <v>324</v>
      </c>
    </row>
    <row r="1237" spans="1:65" s="13" customFormat="1" ht="11.25">
      <c r="B1237" s="201"/>
      <c r="C1237" s="202"/>
      <c r="D1237" s="195" t="s">
        <v>336</v>
      </c>
      <c r="E1237" s="203" t="s">
        <v>19</v>
      </c>
      <c r="F1237" s="204" t="s">
        <v>4640</v>
      </c>
      <c r="G1237" s="202"/>
      <c r="H1237" s="205">
        <v>0.221</v>
      </c>
      <c r="I1237" s="206"/>
      <c r="J1237" s="202"/>
      <c r="K1237" s="202"/>
      <c r="L1237" s="207"/>
      <c r="M1237" s="208"/>
      <c r="N1237" s="209"/>
      <c r="O1237" s="209"/>
      <c r="P1237" s="209"/>
      <c r="Q1237" s="209"/>
      <c r="R1237" s="209"/>
      <c r="S1237" s="209"/>
      <c r="T1237" s="210"/>
      <c r="AT1237" s="211" t="s">
        <v>336</v>
      </c>
      <c r="AU1237" s="211" t="s">
        <v>87</v>
      </c>
      <c r="AV1237" s="13" t="s">
        <v>87</v>
      </c>
      <c r="AW1237" s="13" t="s">
        <v>37</v>
      </c>
      <c r="AX1237" s="13" t="s">
        <v>76</v>
      </c>
      <c r="AY1237" s="211" t="s">
        <v>324</v>
      </c>
    </row>
    <row r="1238" spans="1:65" s="14" customFormat="1" ht="11.25">
      <c r="B1238" s="212"/>
      <c r="C1238" s="213"/>
      <c r="D1238" s="195" t="s">
        <v>336</v>
      </c>
      <c r="E1238" s="214" t="s">
        <v>19</v>
      </c>
      <c r="F1238" s="215" t="s">
        <v>349</v>
      </c>
      <c r="G1238" s="213"/>
      <c r="H1238" s="216">
        <v>0.75</v>
      </c>
      <c r="I1238" s="217"/>
      <c r="J1238" s="213"/>
      <c r="K1238" s="213"/>
      <c r="L1238" s="218"/>
      <c r="M1238" s="219"/>
      <c r="N1238" s="220"/>
      <c r="O1238" s="220"/>
      <c r="P1238" s="220"/>
      <c r="Q1238" s="220"/>
      <c r="R1238" s="220"/>
      <c r="S1238" s="220"/>
      <c r="T1238" s="221"/>
      <c r="AT1238" s="222" t="s">
        <v>336</v>
      </c>
      <c r="AU1238" s="222" t="s">
        <v>87</v>
      </c>
      <c r="AV1238" s="14" t="s">
        <v>330</v>
      </c>
      <c r="AW1238" s="14" t="s">
        <v>37</v>
      </c>
      <c r="AX1238" s="14" t="s">
        <v>84</v>
      </c>
      <c r="AY1238" s="222" t="s">
        <v>324</v>
      </c>
    </row>
    <row r="1239" spans="1:65" s="2" customFormat="1" ht="14.45" customHeight="1">
      <c r="A1239" s="36"/>
      <c r="B1239" s="37"/>
      <c r="C1239" s="182" t="s">
        <v>1267</v>
      </c>
      <c r="D1239" s="182" t="s">
        <v>326</v>
      </c>
      <c r="E1239" s="183" t="s">
        <v>4641</v>
      </c>
      <c r="F1239" s="184" t="s">
        <v>4642</v>
      </c>
      <c r="G1239" s="185" t="s">
        <v>135</v>
      </c>
      <c r="H1239" s="186">
        <v>97.924999999999997</v>
      </c>
      <c r="I1239" s="187"/>
      <c r="J1239" s="188">
        <f>ROUND(I1239*H1239,2)</f>
        <v>0</v>
      </c>
      <c r="K1239" s="184" t="s">
        <v>329</v>
      </c>
      <c r="L1239" s="41"/>
      <c r="M1239" s="189" t="s">
        <v>19</v>
      </c>
      <c r="N1239" s="190" t="s">
        <v>47</v>
      </c>
      <c r="O1239" s="66"/>
      <c r="P1239" s="191">
        <f>O1239*H1239</f>
        <v>0</v>
      </c>
      <c r="Q1239" s="191">
        <v>0.21251999999999999</v>
      </c>
      <c r="R1239" s="191">
        <f>Q1239*H1239</f>
        <v>20.811020999999997</v>
      </c>
      <c r="S1239" s="191">
        <v>0</v>
      </c>
      <c r="T1239" s="192">
        <f>S1239*H1239</f>
        <v>0</v>
      </c>
      <c r="U1239" s="36"/>
      <c r="V1239" s="36"/>
      <c r="W1239" s="36"/>
      <c r="X1239" s="36"/>
      <c r="Y1239" s="36"/>
      <c r="Z1239" s="36"/>
      <c r="AA1239" s="36"/>
      <c r="AB1239" s="36"/>
      <c r="AC1239" s="36"/>
      <c r="AD1239" s="36"/>
      <c r="AE1239" s="36"/>
      <c r="AR1239" s="193" t="s">
        <v>330</v>
      </c>
      <c r="AT1239" s="193" t="s">
        <v>326</v>
      </c>
      <c r="AU1239" s="193" t="s">
        <v>87</v>
      </c>
      <c r="AY1239" s="19" t="s">
        <v>324</v>
      </c>
      <c r="BE1239" s="194">
        <f>IF(N1239="základní",J1239,0)</f>
        <v>0</v>
      </c>
      <c r="BF1239" s="194">
        <f>IF(N1239="snížená",J1239,0)</f>
        <v>0</v>
      </c>
      <c r="BG1239" s="194">
        <f>IF(N1239="zákl. přenesená",J1239,0)</f>
        <v>0</v>
      </c>
      <c r="BH1239" s="194">
        <f>IF(N1239="sníž. přenesená",J1239,0)</f>
        <v>0</v>
      </c>
      <c r="BI1239" s="194">
        <f>IF(N1239="nulová",J1239,0)</f>
        <v>0</v>
      </c>
      <c r="BJ1239" s="19" t="s">
        <v>84</v>
      </c>
      <c r="BK1239" s="194">
        <f>ROUND(I1239*H1239,2)</f>
        <v>0</v>
      </c>
      <c r="BL1239" s="19" t="s">
        <v>330</v>
      </c>
      <c r="BM1239" s="193" t="s">
        <v>4643</v>
      </c>
    </row>
    <row r="1240" spans="1:65" s="2" customFormat="1" ht="11.25">
      <c r="A1240" s="36"/>
      <c r="B1240" s="37"/>
      <c r="C1240" s="38"/>
      <c r="D1240" s="195" t="s">
        <v>332</v>
      </c>
      <c r="E1240" s="38"/>
      <c r="F1240" s="196" t="s">
        <v>4644</v>
      </c>
      <c r="G1240" s="38"/>
      <c r="H1240" s="38"/>
      <c r="I1240" s="197"/>
      <c r="J1240" s="38"/>
      <c r="K1240" s="38"/>
      <c r="L1240" s="41"/>
      <c r="M1240" s="198"/>
      <c r="N1240" s="199"/>
      <c r="O1240" s="66"/>
      <c r="P1240" s="66"/>
      <c r="Q1240" s="66"/>
      <c r="R1240" s="66"/>
      <c r="S1240" s="66"/>
      <c r="T1240" s="67"/>
      <c r="U1240" s="36"/>
      <c r="V1240" s="36"/>
      <c r="W1240" s="36"/>
      <c r="X1240" s="36"/>
      <c r="Y1240" s="36"/>
      <c r="Z1240" s="36"/>
      <c r="AA1240" s="36"/>
      <c r="AB1240" s="36"/>
      <c r="AC1240" s="36"/>
      <c r="AD1240" s="36"/>
      <c r="AE1240" s="36"/>
      <c r="AT1240" s="19" t="s">
        <v>332</v>
      </c>
      <c r="AU1240" s="19" t="s">
        <v>87</v>
      </c>
    </row>
    <row r="1241" spans="1:65" s="2" customFormat="1" ht="48.75">
      <c r="A1241" s="36"/>
      <c r="B1241" s="37"/>
      <c r="C1241" s="38"/>
      <c r="D1241" s="195" t="s">
        <v>334</v>
      </c>
      <c r="E1241" s="38"/>
      <c r="F1241" s="200" t="s">
        <v>4645</v>
      </c>
      <c r="G1241" s="38"/>
      <c r="H1241" s="38"/>
      <c r="I1241" s="197"/>
      <c r="J1241" s="38"/>
      <c r="K1241" s="38"/>
      <c r="L1241" s="41"/>
      <c r="M1241" s="198"/>
      <c r="N1241" s="199"/>
      <c r="O1241" s="66"/>
      <c r="P1241" s="66"/>
      <c r="Q1241" s="66"/>
      <c r="R1241" s="66"/>
      <c r="S1241" s="66"/>
      <c r="T1241" s="67"/>
      <c r="U1241" s="36"/>
      <c r="V1241" s="36"/>
      <c r="W1241" s="36"/>
      <c r="X1241" s="36"/>
      <c r="Y1241" s="36"/>
      <c r="Z1241" s="36"/>
      <c r="AA1241" s="36"/>
      <c r="AB1241" s="36"/>
      <c r="AC1241" s="36"/>
      <c r="AD1241" s="36"/>
      <c r="AE1241" s="36"/>
      <c r="AT1241" s="19" t="s">
        <v>334</v>
      </c>
      <c r="AU1241" s="19" t="s">
        <v>87</v>
      </c>
    </row>
    <row r="1242" spans="1:65" s="13" customFormat="1" ht="11.25">
      <c r="B1242" s="201"/>
      <c r="C1242" s="202"/>
      <c r="D1242" s="195" t="s">
        <v>336</v>
      </c>
      <c r="E1242" s="203" t="s">
        <v>19</v>
      </c>
      <c r="F1242" s="204" t="s">
        <v>178</v>
      </c>
      <c r="G1242" s="202"/>
      <c r="H1242" s="205">
        <v>60.825000000000003</v>
      </c>
      <c r="I1242" s="206"/>
      <c r="J1242" s="202"/>
      <c r="K1242" s="202"/>
      <c r="L1242" s="207"/>
      <c r="M1242" s="208"/>
      <c r="N1242" s="209"/>
      <c r="O1242" s="209"/>
      <c r="P1242" s="209"/>
      <c r="Q1242" s="209"/>
      <c r="R1242" s="209"/>
      <c r="S1242" s="209"/>
      <c r="T1242" s="210"/>
      <c r="AT1242" s="211" t="s">
        <v>336</v>
      </c>
      <c r="AU1242" s="211" t="s">
        <v>87</v>
      </c>
      <c r="AV1242" s="13" t="s">
        <v>87</v>
      </c>
      <c r="AW1242" s="13" t="s">
        <v>37</v>
      </c>
      <c r="AX1242" s="13" t="s">
        <v>76</v>
      </c>
      <c r="AY1242" s="211" t="s">
        <v>324</v>
      </c>
    </row>
    <row r="1243" spans="1:65" s="13" customFormat="1" ht="11.25">
      <c r="B1243" s="201"/>
      <c r="C1243" s="202"/>
      <c r="D1243" s="195" t="s">
        <v>336</v>
      </c>
      <c r="E1243" s="203" t="s">
        <v>19</v>
      </c>
      <c r="F1243" s="204" t="s">
        <v>3821</v>
      </c>
      <c r="G1243" s="202"/>
      <c r="H1243" s="205">
        <v>37.1</v>
      </c>
      <c r="I1243" s="206"/>
      <c r="J1243" s="202"/>
      <c r="K1243" s="202"/>
      <c r="L1243" s="207"/>
      <c r="M1243" s="208"/>
      <c r="N1243" s="209"/>
      <c r="O1243" s="209"/>
      <c r="P1243" s="209"/>
      <c r="Q1243" s="209"/>
      <c r="R1243" s="209"/>
      <c r="S1243" s="209"/>
      <c r="T1243" s="210"/>
      <c r="AT1243" s="211" t="s">
        <v>336</v>
      </c>
      <c r="AU1243" s="211" t="s">
        <v>87</v>
      </c>
      <c r="AV1243" s="13" t="s">
        <v>87</v>
      </c>
      <c r="AW1243" s="13" t="s">
        <v>37</v>
      </c>
      <c r="AX1243" s="13" t="s">
        <v>76</v>
      </c>
      <c r="AY1243" s="211" t="s">
        <v>324</v>
      </c>
    </row>
    <row r="1244" spans="1:65" s="14" customFormat="1" ht="11.25">
      <c r="B1244" s="212"/>
      <c r="C1244" s="213"/>
      <c r="D1244" s="195" t="s">
        <v>336</v>
      </c>
      <c r="E1244" s="214" t="s">
        <v>19</v>
      </c>
      <c r="F1244" s="215" t="s">
        <v>349</v>
      </c>
      <c r="G1244" s="213"/>
      <c r="H1244" s="216">
        <v>97.924999999999997</v>
      </c>
      <c r="I1244" s="217"/>
      <c r="J1244" s="213"/>
      <c r="K1244" s="213"/>
      <c r="L1244" s="218"/>
      <c r="M1244" s="219"/>
      <c r="N1244" s="220"/>
      <c r="O1244" s="220"/>
      <c r="P1244" s="220"/>
      <c r="Q1244" s="220"/>
      <c r="R1244" s="220"/>
      <c r="S1244" s="220"/>
      <c r="T1244" s="221"/>
      <c r="AT1244" s="222" t="s">
        <v>336</v>
      </c>
      <c r="AU1244" s="222" t="s">
        <v>87</v>
      </c>
      <c r="AV1244" s="14" t="s">
        <v>330</v>
      </c>
      <c r="AW1244" s="14" t="s">
        <v>37</v>
      </c>
      <c r="AX1244" s="14" t="s">
        <v>84</v>
      </c>
      <c r="AY1244" s="222" t="s">
        <v>324</v>
      </c>
    </row>
    <row r="1245" spans="1:65" s="2" customFormat="1" ht="14.45" customHeight="1">
      <c r="A1245" s="36"/>
      <c r="B1245" s="37"/>
      <c r="C1245" s="182" t="s">
        <v>1278</v>
      </c>
      <c r="D1245" s="182" t="s">
        <v>326</v>
      </c>
      <c r="E1245" s="183" t="s">
        <v>4646</v>
      </c>
      <c r="F1245" s="184" t="s">
        <v>4647</v>
      </c>
      <c r="G1245" s="185" t="s">
        <v>190</v>
      </c>
      <c r="H1245" s="186">
        <v>5</v>
      </c>
      <c r="I1245" s="187"/>
      <c r="J1245" s="188">
        <f>ROUND(I1245*H1245,2)</f>
        <v>0</v>
      </c>
      <c r="K1245" s="184" t="s">
        <v>329</v>
      </c>
      <c r="L1245" s="41"/>
      <c r="M1245" s="189" t="s">
        <v>19</v>
      </c>
      <c r="N1245" s="190" t="s">
        <v>47</v>
      </c>
      <c r="O1245" s="66"/>
      <c r="P1245" s="191">
        <f>O1245*H1245</f>
        <v>0</v>
      </c>
      <c r="Q1245" s="191">
        <v>6.6E-3</v>
      </c>
      <c r="R1245" s="191">
        <f>Q1245*H1245</f>
        <v>3.3000000000000002E-2</v>
      </c>
      <c r="S1245" s="191">
        <v>0</v>
      </c>
      <c r="T1245" s="192">
        <f>S1245*H1245</f>
        <v>0</v>
      </c>
      <c r="U1245" s="36"/>
      <c r="V1245" s="36"/>
      <c r="W1245" s="36"/>
      <c r="X1245" s="36"/>
      <c r="Y1245" s="36"/>
      <c r="Z1245" s="36"/>
      <c r="AA1245" s="36"/>
      <c r="AB1245" s="36"/>
      <c r="AC1245" s="36"/>
      <c r="AD1245" s="36"/>
      <c r="AE1245" s="36"/>
      <c r="AR1245" s="193" t="s">
        <v>330</v>
      </c>
      <c r="AT1245" s="193" t="s">
        <v>326</v>
      </c>
      <c r="AU1245" s="193" t="s">
        <v>87</v>
      </c>
      <c r="AY1245" s="19" t="s">
        <v>324</v>
      </c>
      <c r="BE1245" s="194">
        <f>IF(N1245="základní",J1245,0)</f>
        <v>0</v>
      </c>
      <c r="BF1245" s="194">
        <f>IF(N1245="snížená",J1245,0)</f>
        <v>0</v>
      </c>
      <c r="BG1245" s="194">
        <f>IF(N1245="zákl. přenesená",J1245,0)</f>
        <v>0</v>
      </c>
      <c r="BH1245" s="194">
        <f>IF(N1245="sníž. přenesená",J1245,0)</f>
        <v>0</v>
      </c>
      <c r="BI1245" s="194">
        <f>IF(N1245="nulová",J1245,0)</f>
        <v>0</v>
      </c>
      <c r="BJ1245" s="19" t="s">
        <v>84</v>
      </c>
      <c r="BK1245" s="194">
        <f>ROUND(I1245*H1245,2)</f>
        <v>0</v>
      </c>
      <c r="BL1245" s="19" t="s">
        <v>330</v>
      </c>
      <c r="BM1245" s="193" t="s">
        <v>4648</v>
      </c>
    </row>
    <row r="1246" spans="1:65" s="2" customFormat="1" ht="11.25">
      <c r="A1246" s="36"/>
      <c r="B1246" s="37"/>
      <c r="C1246" s="38"/>
      <c r="D1246" s="195" t="s">
        <v>332</v>
      </c>
      <c r="E1246" s="38"/>
      <c r="F1246" s="196" t="s">
        <v>4649</v>
      </c>
      <c r="G1246" s="38"/>
      <c r="H1246" s="38"/>
      <c r="I1246" s="197"/>
      <c r="J1246" s="38"/>
      <c r="K1246" s="38"/>
      <c r="L1246" s="41"/>
      <c r="M1246" s="198"/>
      <c r="N1246" s="199"/>
      <c r="O1246" s="66"/>
      <c r="P1246" s="66"/>
      <c r="Q1246" s="66"/>
      <c r="R1246" s="66"/>
      <c r="S1246" s="66"/>
      <c r="T1246" s="67"/>
      <c r="U1246" s="36"/>
      <c r="V1246" s="36"/>
      <c r="W1246" s="36"/>
      <c r="X1246" s="36"/>
      <c r="Y1246" s="36"/>
      <c r="Z1246" s="36"/>
      <c r="AA1246" s="36"/>
      <c r="AB1246" s="36"/>
      <c r="AC1246" s="36"/>
      <c r="AD1246" s="36"/>
      <c r="AE1246" s="36"/>
      <c r="AT1246" s="19" t="s">
        <v>332</v>
      </c>
      <c r="AU1246" s="19" t="s">
        <v>87</v>
      </c>
    </row>
    <row r="1247" spans="1:65" s="2" customFormat="1" ht="29.25">
      <c r="A1247" s="36"/>
      <c r="B1247" s="37"/>
      <c r="C1247" s="38"/>
      <c r="D1247" s="195" t="s">
        <v>334</v>
      </c>
      <c r="E1247" s="38"/>
      <c r="F1247" s="200" t="s">
        <v>1256</v>
      </c>
      <c r="G1247" s="38"/>
      <c r="H1247" s="38"/>
      <c r="I1247" s="197"/>
      <c r="J1247" s="38"/>
      <c r="K1247" s="38"/>
      <c r="L1247" s="41"/>
      <c r="M1247" s="198"/>
      <c r="N1247" s="199"/>
      <c r="O1247" s="66"/>
      <c r="P1247" s="66"/>
      <c r="Q1247" s="66"/>
      <c r="R1247" s="66"/>
      <c r="S1247" s="66"/>
      <c r="T1247" s="67"/>
      <c r="U1247" s="36"/>
      <c r="V1247" s="36"/>
      <c r="W1247" s="36"/>
      <c r="X1247" s="36"/>
      <c r="Y1247" s="36"/>
      <c r="Z1247" s="36"/>
      <c r="AA1247" s="36"/>
      <c r="AB1247" s="36"/>
      <c r="AC1247" s="36"/>
      <c r="AD1247" s="36"/>
      <c r="AE1247" s="36"/>
      <c r="AT1247" s="19" t="s">
        <v>334</v>
      </c>
      <c r="AU1247" s="19" t="s">
        <v>87</v>
      </c>
    </row>
    <row r="1248" spans="1:65" s="15" customFormat="1" ht="11.25">
      <c r="B1248" s="223"/>
      <c r="C1248" s="224"/>
      <c r="D1248" s="195" t="s">
        <v>336</v>
      </c>
      <c r="E1248" s="225" t="s">
        <v>19</v>
      </c>
      <c r="F1248" s="226" t="s">
        <v>4650</v>
      </c>
      <c r="G1248" s="224"/>
      <c r="H1248" s="225" t="s">
        <v>19</v>
      </c>
      <c r="I1248" s="227"/>
      <c r="J1248" s="224"/>
      <c r="K1248" s="224"/>
      <c r="L1248" s="228"/>
      <c r="M1248" s="229"/>
      <c r="N1248" s="230"/>
      <c r="O1248" s="230"/>
      <c r="P1248" s="230"/>
      <c r="Q1248" s="230"/>
      <c r="R1248" s="230"/>
      <c r="S1248" s="230"/>
      <c r="T1248" s="231"/>
      <c r="AT1248" s="232" t="s">
        <v>336</v>
      </c>
      <c r="AU1248" s="232" t="s">
        <v>87</v>
      </c>
      <c r="AV1248" s="15" t="s">
        <v>84</v>
      </c>
      <c r="AW1248" s="15" t="s">
        <v>37</v>
      </c>
      <c r="AX1248" s="15" t="s">
        <v>76</v>
      </c>
      <c r="AY1248" s="232" t="s">
        <v>324</v>
      </c>
    </row>
    <row r="1249" spans="1:65" s="13" customFormat="1" ht="11.25">
      <c r="B1249" s="201"/>
      <c r="C1249" s="202"/>
      <c r="D1249" s="195" t="s">
        <v>336</v>
      </c>
      <c r="E1249" s="203" t="s">
        <v>19</v>
      </c>
      <c r="F1249" s="204" t="s">
        <v>4651</v>
      </c>
      <c r="G1249" s="202"/>
      <c r="H1249" s="205">
        <v>4</v>
      </c>
      <c r="I1249" s="206"/>
      <c r="J1249" s="202"/>
      <c r="K1249" s="202"/>
      <c r="L1249" s="207"/>
      <c r="M1249" s="208"/>
      <c r="N1249" s="209"/>
      <c r="O1249" s="209"/>
      <c r="P1249" s="209"/>
      <c r="Q1249" s="209"/>
      <c r="R1249" s="209"/>
      <c r="S1249" s="209"/>
      <c r="T1249" s="210"/>
      <c r="AT1249" s="211" t="s">
        <v>336</v>
      </c>
      <c r="AU1249" s="211" t="s">
        <v>87</v>
      </c>
      <c r="AV1249" s="13" t="s">
        <v>87</v>
      </c>
      <c r="AW1249" s="13" t="s">
        <v>37</v>
      </c>
      <c r="AX1249" s="13" t="s">
        <v>76</v>
      </c>
      <c r="AY1249" s="211" t="s">
        <v>324</v>
      </c>
    </row>
    <row r="1250" spans="1:65" s="16" customFormat="1" ht="11.25">
      <c r="B1250" s="233"/>
      <c r="C1250" s="234"/>
      <c r="D1250" s="195" t="s">
        <v>336</v>
      </c>
      <c r="E1250" s="235" t="s">
        <v>19</v>
      </c>
      <c r="F1250" s="236" t="s">
        <v>550</v>
      </c>
      <c r="G1250" s="234"/>
      <c r="H1250" s="237">
        <v>4</v>
      </c>
      <c r="I1250" s="238"/>
      <c r="J1250" s="234"/>
      <c r="K1250" s="234"/>
      <c r="L1250" s="239"/>
      <c r="M1250" s="240"/>
      <c r="N1250" s="241"/>
      <c r="O1250" s="241"/>
      <c r="P1250" s="241"/>
      <c r="Q1250" s="241"/>
      <c r="R1250" s="241"/>
      <c r="S1250" s="241"/>
      <c r="T1250" s="242"/>
      <c r="AT1250" s="243" t="s">
        <v>336</v>
      </c>
      <c r="AU1250" s="243" t="s">
        <v>87</v>
      </c>
      <c r="AV1250" s="16" t="s">
        <v>343</v>
      </c>
      <c r="AW1250" s="16" t="s">
        <v>37</v>
      </c>
      <c r="AX1250" s="16" t="s">
        <v>76</v>
      </c>
      <c r="AY1250" s="243" t="s">
        <v>324</v>
      </c>
    </row>
    <row r="1251" spans="1:65" s="13" customFormat="1" ht="11.25">
      <c r="B1251" s="201"/>
      <c r="C1251" s="202"/>
      <c r="D1251" s="195" t="s">
        <v>336</v>
      </c>
      <c r="E1251" s="203" t="s">
        <v>19</v>
      </c>
      <c r="F1251" s="204" t="s">
        <v>4652</v>
      </c>
      <c r="G1251" s="202"/>
      <c r="H1251" s="205">
        <v>1</v>
      </c>
      <c r="I1251" s="206"/>
      <c r="J1251" s="202"/>
      <c r="K1251" s="202"/>
      <c r="L1251" s="207"/>
      <c r="M1251" s="208"/>
      <c r="N1251" s="209"/>
      <c r="O1251" s="209"/>
      <c r="P1251" s="209"/>
      <c r="Q1251" s="209"/>
      <c r="R1251" s="209"/>
      <c r="S1251" s="209"/>
      <c r="T1251" s="210"/>
      <c r="AT1251" s="211" t="s">
        <v>336</v>
      </c>
      <c r="AU1251" s="211" t="s">
        <v>87</v>
      </c>
      <c r="AV1251" s="13" t="s">
        <v>87</v>
      </c>
      <c r="AW1251" s="13" t="s">
        <v>37</v>
      </c>
      <c r="AX1251" s="13" t="s">
        <v>76</v>
      </c>
      <c r="AY1251" s="211" t="s">
        <v>324</v>
      </c>
    </row>
    <row r="1252" spans="1:65" s="14" customFormat="1" ht="11.25">
      <c r="B1252" s="212"/>
      <c r="C1252" s="213"/>
      <c r="D1252" s="195" t="s">
        <v>336</v>
      </c>
      <c r="E1252" s="214" t="s">
        <v>19</v>
      </c>
      <c r="F1252" s="215" t="s">
        <v>349</v>
      </c>
      <c r="G1252" s="213"/>
      <c r="H1252" s="216">
        <v>5</v>
      </c>
      <c r="I1252" s="217"/>
      <c r="J1252" s="213"/>
      <c r="K1252" s="213"/>
      <c r="L1252" s="218"/>
      <c r="M1252" s="219"/>
      <c r="N1252" s="220"/>
      <c r="O1252" s="220"/>
      <c r="P1252" s="220"/>
      <c r="Q1252" s="220"/>
      <c r="R1252" s="220"/>
      <c r="S1252" s="220"/>
      <c r="T1252" s="221"/>
      <c r="AT1252" s="222" t="s">
        <v>336</v>
      </c>
      <c r="AU1252" s="222" t="s">
        <v>87</v>
      </c>
      <c r="AV1252" s="14" t="s">
        <v>330</v>
      </c>
      <c r="AW1252" s="14" t="s">
        <v>37</v>
      </c>
      <c r="AX1252" s="14" t="s">
        <v>84</v>
      </c>
      <c r="AY1252" s="222" t="s">
        <v>324</v>
      </c>
    </row>
    <row r="1253" spans="1:65" s="2" customFormat="1" ht="14.45" customHeight="1">
      <c r="A1253" s="36"/>
      <c r="B1253" s="37"/>
      <c r="C1253" s="244" t="s">
        <v>1284</v>
      </c>
      <c r="D1253" s="244" t="s">
        <v>588</v>
      </c>
      <c r="E1253" s="245" t="s">
        <v>4653</v>
      </c>
      <c r="F1253" s="246" t="s">
        <v>4654</v>
      </c>
      <c r="G1253" s="247" t="s">
        <v>190</v>
      </c>
      <c r="H1253" s="248">
        <v>5</v>
      </c>
      <c r="I1253" s="249"/>
      <c r="J1253" s="250">
        <f>ROUND(I1253*H1253,2)</f>
        <v>0</v>
      </c>
      <c r="K1253" s="246" t="s">
        <v>329</v>
      </c>
      <c r="L1253" s="251"/>
      <c r="M1253" s="252" t="s">
        <v>19</v>
      </c>
      <c r="N1253" s="253" t="s">
        <v>47</v>
      </c>
      <c r="O1253" s="66"/>
      <c r="P1253" s="191">
        <f>O1253*H1253</f>
        <v>0</v>
      </c>
      <c r="Q1253" s="191">
        <v>8.1000000000000003E-2</v>
      </c>
      <c r="R1253" s="191">
        <f>Q1253*H1253</f>
        <v>0.40500000000000003</v>
      </c>
      <c r="S1253" s="191">
        <v>0</v>
      </c>
      <c r="T1253" s="192">
        <f>S1253*H1253</f>
        <v>0</v>
      </c>
      <c r="U1253" s="36"/>
      <c r="V1253" s="36"/>
      <c r="W1253" s="36"/>
      <c r="X1253" s="36"/>
      <c r="Y1253" s="36"/>
      <c r="Z1253" s="36"/>
      <c r="AA1253" s="36"/>
      <c r="AB1253" s="36"/>
      <c r="AC1253" s="36"/>
      <c r="AD1253" s="36"/>
      <c r="AE1253" s="36"/>
      <c r="AR1253" s="193" t="s">
        <v>378</v>
      </c>
      <c r="AT1253" s="193" t="s">
        <v>588</v>
      </c>
      <c r="AU1253" s="193" t="s">
        <v>87</v>
      </c>
      <c r="AY1253" s="19" t="s">
        <v>324</v>
      </c>
      <c r="BE1253" s="194">
        <f>IF(N1253="základní",J1253,0)</f>
        <v>0</v>
      </c>
      <c r="BF1253" s="194">
        <f>IF(N1253="snížená",J1253,0)</f>
        <v>0</v>
      </c>
      <c r="BG1253" s="194">
        <f>IF(N1253="zákl. přenesená",J1253,0)</f>
        <v>0</v>
      </c>
      <c r="BH1253" s="194">
        <f>IF(N1253="sníž. přenesená",J1253,0)</f>
        <v>0</v>
      </c>
      <c r="BI1253" s="194">
        <f>IF(N1253="nulová",J1253,0)</f>
        <v>0</v>
      </c>
      <c r="BJ1253" s="19" t="s">
        <v>84</v>
      </c>
      <c r="BK1253" s="194">
        <f>ROUND(I1253*H1253,2)</f>
        <v>0</v>
      </c>
      <c r="BL1253" s="19" t="s">
        <v>330</v>
      </c>
      <c r="BM1253" s="193" t="s">
        <v>4655</v>
      </c>
    </row>
    <row r="1254" spans="1:65" s="2" customFormat="1" ht="11.25">
      <c r="A1254" s="36"/>
      <c r="B1254" s="37"/>
      <c r="C1254" s="38"/>
      <c r="D1254" s="195" t="s">
        <v>332</v>
      </c>
      <c r="E1254" s="38"/>
      <c r="F1254" s="196" t="s">
        <v>4654</v>
      </c>
      <c r="G1254" s="38"/>
      <c r="H1254" s="38"/>
      <c r="I1254" s="197"/>
      <c r="J1254" s="38"/>
      <c r="K1254" s="38"/>
      <c r="L1254" s="41"/>
      <c r="M1254" s="198"/>
      <c r="N1254" s="199"/>
      <c r="O1254" s="66"/>
      <c r="P1254" s="66"/>
      <c r="Q1254" s="66"/>
      <c r="R1254" s="66"/>
      <c r="S1254" s="66"/>
      <c r="T1254" s="67"/>
      <c r="U1254" s="36"/>
      <c r="V1254" s="36"/>
      <c r="W1254" s="36"/>
      <c r="X1254" s="36"/>
      <c r="Y1254" s="36"/>
      <c r="Z1254" s="36"/>
      <c r="AA1254" s="36"/>
      <c r="AB1254" s="36"/>
      <c r="AC1254" s="36"/>
      <c r="AD1254" s="36"/>
      <c r="AE1254" s="36"/>
      <c r="AT1254" s="19" t="s">
        <v>332</v>
      </c>
      <c r="AU1254" s="19" t="s">
        <v>87</v>
      </c>
    </row>
    <row r="1255" spans="1:65" s="13" customFormat="1" ht="11.25">
      <c r="B1255" s="201"/>
      <c r="C1255" s="202"/>
      <c r="D1255" s="195" t="s">
        <v>336</v>
      </c>
      <c r="E1255" s="203" t="s">
        <v>19</v>
      </c>
      <c r="F1255" s="204" t="s">
        <v>4651</v>
      </c>
      <c r="G1255" s="202"/>
      <c r="H1255" s="205">
        <v>4</v>
      </c>
      <c r="I1255" s="206"/>
      <c r="J1255" s="202"/>
      <c r="K1255" s="202"/>
      <c r="L1255" s="207"/>
      <c r="M1255" s="208"/>
      <c r="N1255" s="209"/>
      <c r="O1255" s="209"/>
      <c r="P1255" s="209"/>
      <c r="Q1255" s="209"/>
      <c r="R1255" s="209"/>
      <c r="S1255" s="209"/>
      <c r="T1255" s="210"/>
      <c r="AT1255" s="211" t="s">
        <v>336</v>
      </c>
      <c r="AU1255" s="211" t="s">
        <v>87</v>
      </c>
      <c r="AV1255" s="13" t="s">
        <v>87</v>
      </c>
      <c r="AW1255" s="13" t="s">
        <v>37</v>
      </c>
      <c r="AX1255" s="13" t="s">
        <v>76</v>
      </c>
      <c r="AY1255" s="211" t="s">
        <v>324</v>
      </c>
    </row>
    <row r="1256" spans="1:65" s="13" customFormat="1" ht="11.25">
      <c r="B1256" s="201"/>
      <c r="C1256" s="202"/>
      <c r="D1256" s="195" t="s">
        <v>336</v>
      </c>
      <c r="E1256" s="203" t="s">
        <v>19</v>
      </c>
      <c r="F1256" s="204" t="s">
        <v>4652</v>
      </c>
      <c r="G1256" s="202"/>
      <c r="H1256" s="205">
        <v>1</v>
      </c>
      <c r="I1256" s="206"/>
      <c r="J1256" s="202"/>
      <c r="K1256" s="202"/>
      <c r="L1256" s="207"/>
      <c r="M1256" s="208"/>
      <c r="N1256" s="209"/>
      <c r="O1256" s="209"/>
      <c r="P1256" s="209"/>
      <c r="Q1256" s="209"/>
      <c r="R1256" s="209"/>
      <c r="S1256" s="209"/>
      <c r="T1256" s="210"/>
      <c r="AT1256" s="211" t="s">
        <v>336</v>
      </c>
      <c r="AU1256" s="211" t="s">
        <v>87</v>
      </c>
      <c r="AV1256" s="13" t="s">
        <v>87</v>
      </c>
      <c r="AW1256" s="13" t="s">
        <v>37</v>
      </c>
      <c r="AX1256" s="13" t="s">
        <v>76</v>
      </c>
      <c r="AY1256" s="211" t="s">
        <v>324</v>
      </c>
    </row>
    <row r="1257" spans="1:65" s="14" customFormat="1" ht="11.25">
      <c r="B1257" s="212"/>
      <c r="C1257" s="213"/>
      <c r="D1257" s="195" t="s">
        <v>336</v>
      </c>
      <c r="E1257" s="214" t="s">
        <v>19</v>
      </c>
      <c r="F1257" s="215" t="s">
        <v>349</v>
      </c>
      <c r="G1257" s="213"/>
      <c r="H1257" s="216">
        <v>5</v>
      </c>
      <c r="I1257" s="217"/>
      <c r="J1257" s="213"/>
      <c r="K1257" s="213"/>
      <c r="L1257" s="218"/>
      <c r="M1257" s="219"/>
      <c r="N1257" s="220"/>
      <c r="O1257" s="220"/>
      <c r="P1257" s="220"/>
      <c r="Q1257" s="220"/>
      <c r="R1257" s="220"/>
      <c r="S1257" s="220"/>
      <c r="T1257" s="221"/>
      <c r="AT1257" s="222" t="s">
        <v>336</v>
      </c>
      <c r="AU1257" s="222" t="s">
        <v>87</v>
      </c>
      <c r="AV1257" s="14" t="s">
        <v>330</v>
      </c>
      <c r="AW1257" s="14" t="s">
        <v>37</v>
      </c>
      <c r="AX1257" s="14" t="s">
        <v>84</v>
      </c>
      <c r="AY1257" s="222" t="s">
        <v>324</v>
      </c>
    </row>
    <row r="1258" spans="1:65" s="2" customFormat="1" ht="14.45" customHeight="1">
      <c r="A1258" s="36"/>
      <c r="B1258" s="37"/>
      <c r="C1258" s="182" t="s">
        <v>193</v>
      </c>
      <c r="D1258" s="182" t="s">
        <v>326</v>
      </c>
      <c r="E1258" s="183" t="s">
        <v>4656</v>
      </c>
      <c r="F1258" s="184" t="s">
        <v>4657</v>
      </c>
      <c r="G1258" s="185" t="s">
        <v>152</v>
      </c>
      <c r="H1258" s="186">
        <v>35.442999999999998</v>
      </c>
      <c r="I1258" s="187"/>
      <c r="J1258" s="188">
        <f>ROUND(I1258*H1258,2)</f>
        <v>0</v>
      </c>
      <c r="K1258" s="184" t="s">
        <v>329</v>
      </c>
      <c r="L1258" s="41"/>
      <c r="M1258" s="189" t="s">
        <v>19</v>
      </c>
      <c r="N1258" s="190" t="s">
        <v>47</v>
      </c>
      <c r="O1258" s="66"/>
      <c r="P1258" s="191">
        <f>O1258*H1258</f>
        <v>0</v>
      </c>
      <c r="Q1258" s="191">
        <v>0</v>
      </c>
      <c r="R1258" s="191">
        <f>Q1258*H1258</f>
        <v>0</v>
      </c>
      <c r="S1258" s="191">
        <v>0</v>
      </c>
      <c r="T1258" s="192">
        <f>S1258*H1258</f>
        <v>0</v>
      </c>
      <c r="U1258" s="36"/>
      <c r="V1258" s="36"/>
      <c r="W1258" s="36"/>
      <c r="X1258" s="36"/>
      <c r="Y1258" s="36"/>
      <c r="Z1258" s="36"/>
      <c r="AA1258" s="36"/>
      <c r="AB1258" s="36"/>
      <c r="AC1258" s="36"/>
      <c r="AD1258" s="36"/>
      <c r="AE1258" s="36"/>
      <c r="AR1258" s="193" t="s">
        <v>330</v>
      </c>
      <c r="AT1258" s="193" t="s">
        <v>326</v>
      </c>
      <c r="AU1258" s="193" t="s">
        <v>87</v>
      </c>
      <c r="AY1258" s="19" t="s">
        <v>324</v>
      </c>
      <c r="BE1258" s="194">
        <f>IF(N1258="základní",J1258,0)</f>
        <v>0</v>
      </c>
      <c r="BF1258" s="194">
        <f>IF(N1258="snížená",J1258,0)</f>
        <v>0</v>
      </c>
      <c r="BG1258" s="194">
        <f>IF(N1258="zákl. přenesená",J1258,0)</f>
        <v>0</v>
      </c>
      <c r="BH1258" s="194">
        <f>IF(N1258="sníž. přenesená",J1258,0)</f>
        <v>0</v>
      </c>
      <c r="BI1258" s="194">
        <f>IF(N1258="nulová",J1258,0)</f>
        <v>0</v>
      </c>
      <c r="BJ1258" s="19" t="s">
        <v>84</v>
      </c>
      <c r="BK1258" s="194">
        <f>ROUND(I1258*H1258,2)</f>
        <v>0</v>
      </c>
      <c r="BL1258" s="19" t="s">
        <v>330</v>
      </c>
      <c r="BM1258" s="193" t="s">
        <v>4658</v>
      </c>
    </row>
    <row r="1259" spans="1:65" s="2" customFormat="1" ht="19.5">
      <c r="A1259" s="36"/>
      <c r="B1259" s="37"/>
      <c r="C1259" s="38"/>
      <c r="D1259" s="195" t="s">
        <v>332</v>
      </c>
      <c r="E1259" s="38"/>
      <c r="F1259" s="196" t="s">
        <v>4659</v>
      </c>
      <c r="G1259" s="38"/>
      <c r="H1259" s="38"/>
      <c r="I1259" s="197"/>
      <c r="J1259" s="38"/>
      <c r="K1259" s="38"/>
      <c r="L1259" s="41"/>
      <c r="M1259" s="198"/>
      <c r="N1259" s="199"/>
      <c r="O1259" s="66"/>
      <c r="P1259" s="66"/>
      <c r="Q1259" s="66"/>
      <c r="R1259" s="66"/>
      <c r="S1259" s="66"/>
      <c r="T1259" s="67"/>
      <c r="U1259" s="36"/>
      <c r="V1259" s="36"/>
      <c r="W1259" s="36"/>
      <c r="X1259" s="36"/>
      <c r="Y1259" s="36"/>
      <c r="Z1259" s="36"/>
      <c r="AA1259" s="36"/>
      <c r="AB1259" s="36"/>
      <c r="AC1259" s="36"/>
      <c r="AD1259" s="36"/>
      <c r="AE1259" s="36"/>
      <c r="AT1259" s="19" t="s">
        <v>332</v>
      </c>
      <c r="AU1259" s="19" t="s">
        <v>87</v>
      </c>
    </row>
    <row r="1260" spans="1:65" s="2" customFormat="1" ht="39">
      <c r="A1260" s="36"/>
      <c r="B1260" s="37"/>
      <c r="C1260" s="38"/>
      <c r="D1260" s="195" t="s">
        <v>334</v>
      </c>
      <c r="E1260" s="38"/>
      <c r="F1260" s="200" t="s">
        <v>1272</v>
      </c>
      <c r="G1260" s="38"/>
      <c r="H1260" s="38"/>
      <c r="I1260" s="197"/>
      <c r="J1260" s="38"/>
      <c r="K1260" s="38"/>
      <c r="L1260" s="41"/>
      <c r="M1260" s="198"/>
      <c r="N1260" s="199"/>
      <c r="O1260" s="66"/>
      <c r="P1260" s="66"/>
      <c r="Q1260" s="66"/>
      <c r="R1260" s="66"/>
      <c r="S1260" s="66"/>
      <c r="T1260" s="67"/>
      <c r="U1260" s="36"/>
      <c r="V1260" s="36"/>
      <c r="W1260" s="36"/>
      <c r="X1260" s="36"/>
      <c r="Y1260" s="36"/>
      <c r="Z1260" s="36"/>
      <c r="AA1260" s="36"/>
      <c r="AB1260" s="36"/>
      <c r="AC1260" s="36"/>
      <c r="AD1260" s="36"/>
      <c r="AE1260" s="36"/>
      <c r="AT1260" s="19" t="s">
        <v>334</v>
      </c>
      <c r="AU1260" s="19" t="s">
        <v>87</v>
      </c>
    </row>
    <row r="1261" spans="1:65" s="15" customFormat="1" ht="11.25">
      <c r="B1261" s="223"/>
      <c r="C1261" s="224"/>
      <c r="D1261" s="195" t="s">
        <v>336</v>
      </c>
      <c r="E1261" s="225" t="s">
        <v>19</v>
      </c>
      <c r="F1261" s="226" t="s">
        <v>4129</v>
      </c>
      <c r="G1261" s="224"/>
      <c r="H1261" s="225" t="s">
        <v>19</v>
      </c>
      <c r="I1261" s="227"/>
      <c r="J1261" s="224"/>
      <c r="K1261" s="224"/>
      <c r="L1261" s="228"/>
      <c r="M1261" s="229"/>
      <c r="N1261" s="230"/>
      <c r="O1261" s="230"/>
      <c r="P1261" s="230"/>
      <c r="Q1261" s="230"/>
      <c r="R1261" s="230"/>
      <c r="S1261" s="230"/>
      <c r="T1261" s="231"/>
      <c r="AT1261" s="232" t="s">
        <v>336</v>
      </c>
      <c r="AU1261" s="232" t="s">
        <v>87</v>
      </c>
      <c r="AV1261" s="15" t="s">
        <v>84</v>
      </c>
      <c r="AW1261" s="15" t="s">
        <v>37</v>
      </c>
      <c r="AX1261" s="15" t="s">
        <v>76</v>
      </c>
      <c r="AY1261" s="232" t="s">
        <v>324</v>
      </c>
    </row>
    <row r="1262" spans="1:65" s="13" customFormat="1" ht="11.25">
      <c r="B1262" s="201"/>
      <c r="C1262" s="202"/>
      <c r="D1262" s="195" t="s">
        <v>336</v>
      </c>
      <c r="E1262" s="203" t="s">
        <v>19</v>
      </c>
      <c r="F1262" s="204" t="s">
        <v>4660</v>
      </c>
      <c r="G1262" s="202"/>
      <c r="H1262" s="205">
        <v>1.95</v>
      </c>
      <c r="I1262" s="206"/>
      <c r="J1262" s="202"/>
      <c r="K1262" s="202"/>
      <c r="L1262" s="207"/>
      <c r="M1262" s="208"/>
      <c r="N1262" s="209"/>
      <c r="O1262" s="209"/>
      <c r="P1262" s="209"/>
      <c r="Q1262" s="209"/>
      <c r="R1262" s="209"/>
      <c r="S1262" s="209"/>
      <c r="T1262" s="210"/>
      <c r="AT1262" s="211" t="s">
        <v>336</v>
      </c>
      <c r="AU1262" s="211" t="s">
        <v>87</v>
      </c>
      <c r="AV1262" s="13" t="s">
        <v>87</v>
      </c>
      <c r="AW1262" s="13" t="s">
        <v>37</v>
      </c>
      <c r="AX1262" s="13" t="s">
        <v>76</v>
      </c>
      <c r="AY1262" s="211" t="s">
        <v>324</v>
      </c>
    </row>
    <row r="1263" spans="1:65" s="13" customFormat="1" ht="11.25">
      <c r="B1263" s="201"/>
      <c r="C1263" s="202"/>
      <c r="D1263" s="195" t="s">
        <v>336</v>
      </c>
      <c r="E1263" s="203" t="s">
        <v>19</v>
      </c>
      <c r="F1263" s="204" t="s">
        <v>4661</v>
      </c>
      <c r="G1263" s="202"/>
      <c r="H1263" s="205">
        <v>26.25</v>
      </c>
      <c r="I1263" s="206"/>
      <c r="J1263" s="202"/>
      <c r="K1263" s="202"/>
      <c r="L1263" s="207"/>
      <c r="M1263" s="208"/>
      <c r="N1263" s="209"/>
      <c r="O1263" s="209"/>
      <c r="P1263" s="209"/>
      <c r="Q1263" s="209"/>
      <c r="R1263" s="209"/>
      <c r="S1263" s="209"/>
      <c r="T1263" s="210"/>
      <c r="AT1263" s="211" t="s">
        <v>336</v>
      </c>
      <c r="AU1263" s="211" t="s">
        <v>87</v>
      </c>
      <c r="AV1263" s="13" t="s">
        <v>87</v>
      </c>
      <c r="AW1263" s="13" t="s">
        <v>37</v>
      </c>
      <c r="AX1263" s="13" t="s">
        <v>76</v>
      </c>
      <c r="AY1263" s="211" t="s">
        <v>324</v>
      </c>
    </row>
    <row r="1264" spans="1:65" s="13" customFormat="1" ht="11.25">
      <c r="B1264" s="201"/>
      <c r="C1264" s="202"/>
      <c r="D1264" s="195" t="s">
        <v>336</v>
      </c>
      <c r="E1264" s="203" t="s">
        <v>19</v>
      </c>
      <c r="F1264" s="204" t="s">
        <v>4662</v>
      </c>
      <c r="G1264" s="202"/>
      <c r="H1264" s="205">
        <v>1.734</v>
      </c>
      <c r="I1264" s="206"/>
      <c r="J1264" s="202"/>
      <c r="K1264" s="202"/>
      <c r="L1264" s="207"/>
      <c r="M1264" s="208"/>
      <c r="N1264" s="209"/>
      <c r="O1264" s="209"/>
      <c r="P1264" s="209"/>
      <c r="Q1264" s="209"/>
      <c r="R1264" s="209"/>
      <c r="S1264" s="209"/>
      <c r="T1264" s="210"/>
      <c r="AT1264" s="211" t="s">
        <v>336</v>
      </c>
      <c r="AU1264" s="211" t="s">
        <v>87</v>
      </c>
      <c r="AV1264" s="13" t="s">
        <v>87</v>
      </c>
      <c r="AW1264" s="13" t="s">
        <v>37</v>
      </c>
      <c r="AX1264" s="13" t="s">
        <v>76</v>
      </c>
      <c r="AY1264" s="211" t="s">
        <v>324</v>
      </c>
    </row>
    <row r="1265" spans="1:65" s="16" customFormat="1" ht="11.25">
      <c r="B1265" s="233"/>
      <c r="C1265" s="234"/>
      <c r="D1265" s="195" t="s">
        <v>336</v>
      </c>
      <c r="E1265" s="235" t="s">
        <v>19</v>
      </c>
      <c r="F1265" s="236" t="s">
        <v>550</v>
      </c>
      <c r="G1265" s="234"/>
      <c r="H1265" s="237">
        <v>29.934000000000001</v>
      </c>
      <c r="I1265" s="238"/>
      <c r="J1265" s="234"/>
      <c r="K1265" s="234"/>
      <c r="L1265" s="239"/>
      <c r="M1265" s="240"/>
      <c r="N1265" s="241"/>
      <c r="O1265" s="241"/>
      <c r="P1265" s="241"/>
      <c r="Q1265" s="241"/>
      <c r="R1265" s="241"/>
      <c r="S1265" s="241"/>
      <c r="T1265" s="242"/>
      <c r="AT1265" s="243" t="s">
        <v>336</v>
      </c>
      <c r="AU1265" s="243" t="s">
        <v>87</v>
      </c>
      <c r="AV1265" s="16" t="s">
        <v>343</v>
      </c>
      <c r="AW1265" s="16" t="s">
        <v>37</v>
      </c>
      <c r="AX1265" s="16" t="s">
        <v>76</v>
      </c>
      <c r="AY1265" s="243" t="s">
        <v>324</v>
      </c>
    </row>
    <row r="1266" spans="1:65" s="15" customFormat="1" ht="11.25">
      <c r="B1266" s="223"/>
      <c r="C1266" s="224"/>
      <c r="D1266" s="195" t="s">
        <v>336</v>
      </c>
      <c r="E1266" s="225" t="s">
        <v>19</v>
      </c>
      <c r="F1266" s="226" t="s">
        <v>4663</v>
      </c>
      <c r="G1266" s="224"/>
      <c r="H1266" s="225" t="s">
        <v>19</v>
      </c>
      <c r="I1266" s="227"/>
      <c r="J1266" s="224"/>
      <c r="K1266" s="224"/>
      <c r="L1266" s="228"/>
      <c r="M1266" s="229"/>
      <c r="N1266" s="230"/>
      <c r="O1266" s="230"/>
      <c r="P1266" s="230"/>
      <c r="Q1266" s="230"/>
      <c r="R1266" s="230"/>
      <c r="S1266" s="230"/>
      <c r="T1266" s="231"/>
      <c r="AT1266" s="232" t="s">
        <v>336</v>
      </c>
      <c r="AU1266" s="232" t="s">
        <v>87</v>
      </c>
      <c r="AV1266" s="15" t="s">
        <v>84</v>
      </c>
      <c r="AW1266" s="15" t="s">
        <v>37</v>
      </c>
      <c r="AX1266" s="15" t="s">
        <v>76</v>
      </c>
      <c r="AY1266" s="232" t="s">
        <v>324</v>
      </c>
    </row>
    <row r="1267" spans="1:65" s="13" customFormat="1" ht="11.25">
      <c r="B1267" s="201"/>
      <c r="C1267" s="202"/>
      <c r="D1267" s="195" t="s">
        <v>336</v>
      </c>
      <c r="E1267" s="203" t="s">
        <v>19</v>
      </c>
      <c r="F1267" s="204" t="s">
        <v>4664</v>
      </c>
      <c r="G1267" s="202"/>
      <c r="H1267" s="205">
        <v>2.5390000000000001</v>
      </c>
      <c r="I1267" s="206"/>
      <c r="J1267" s="202"/>
      <c r="K1267" s="202"/>
      <c r="L1267" s="207"/>
      <c r="M1267" s="208"/>
      <c r="N1267" s="209"/>
      <c r="O1267" s="209"/>
      <c r="P1267" s="209"/>
      <c r="Q1267" s="209"/>
      <c r="R1267" s="209"/>
      <c r="S1267" s="209"/>
      <c r="T1267" s="210"/>
      <c r="AT1267" s="211" t="s">
        <v>336</v>
      </c>
      <c r="AU1267" s="211" t="s">
        <v>87</v>
      </c>
      <c r="AV1267" s="13" t="s">
        <v>87</v>
      </c>
      <c r="AW1267" s="13" t="s">
        <v>37</v>
      </c>
      <c r="AX1267" s="13" t="s">
        <v>76</v>
      </c>
      <c r="AY1267" s="211" t="s">
        <v>324</v>
      </c>
    </row>
    <row r="1268" spans="1:65" s="13" customFormat="1" ht="11.25">
      <c r="B1268" s="201"/>
      <c r="C1268" s="202"/>
      <c r="D1268" s="195" t="s">
        <v>336</v>
      </c>
      <c r="E1268" s="203" t="s">
        <v>19</v>
      </c>
      <c r="F1268" s="204" t="s">
        <v>4665</v>
      </c>
      <c r="G1268" s="202"/>
      <c r="H1268" s="205">
        <v>2.97</v>
      </c>
      <c r="I1268" s="206"/>
      <c r="J1268" s="202"/>
      <c r="K1268" s="202"/>
      <c r="L1268" s="207"/>
      <c r="M1268" s="208"/>
      <c r="N1268" s="209"/>
      <c r="O1268" s="209"/>
      <c r="P1268" s="209"/>
      <c r="Q1268" s="209"/>
      <c r="R1268" s="209"/>
      <c r="S1268" s="209"/>
      <c r="T1268" s="210"/>
      <c r="AT1268" s="211" t="s">
        <v>336</v>
      </c>
      <c r="AU1268" s="211" t="s">
        <v>87</v>
      </c>
      <c r="AV1268" s="13" t="s">
        <v>87</v>
      </c>
      <c r="AW1268" s="13" t="s">
        <v>37</v>
      </c>
      <c r="AX1268" s="13" t="s">
        <v>76</v>
      </c>
      <c r="AY1268" s="211" t="s">
        <v>324</v>
      </c>
    </row>
    <row r="1269" spans="1:65" s="16" customFormat="1" ht="11.25">
      <c r="B1269" s="233"/>
      <c r="C1269" s="234"/>
      <c r="D1269" s="195" t="s">
        <v>336</v>
      </c>
      <c r="E1269" s="235" t="s">
        <v>19</v>
      </c>
      <c r="F1269" s="236" t="s">
        <v>550</v>
      </c>
      <c r="G1269" s="234"/>
      <c r="H1269" s="237">
        <v>5.5090000000000003</v>
      </c>
      <c r="I1269" s="238"/>
      <c r="J1269" s="234"/>
      <c r="K1269" s="234"/>
      <c r="L1269" s="239"/>
      <c r="M1269" s="240"/>
      <c r="N1269" s="241"/>
      <c r="O1269" s="241"/>
      <c r="P1269" s="241"/>
      <c r="Q1269" s="241"/>
      <c r="R1269" s="241"/>
      <c r="S1269" s="241"/>
      <c r="T1269" s="242"/>
      <c r="AT1269" s="243" t="s">
        <v>336</v>
      </c>
      <c r="AU1269" s="243" t="s">
        <v>87</v>
      </c>
      <c r="AV1269" s="16" t="s">
        <v>343</v>
      </c>
      <c r="AW1269" s="16" t="s">
        <v>37</v>
      </c>
      <c r="AX1269" s="16" t="s">
        <v>76</v>
      </c>
      <c r="AY1269" s="243" t="s">
        <v>324</v>
      </c>
    </row>
    <row r="1270" spans="1:65" s="14" customFormat="1" ht="11.25">
      <c r="B1270" s="212"/>
      <c r="C1270" s="213"/>
      <c r="D1270" s="195" t="s">
        <v>336</v>
      </c>
      <c r="E1270" s="214" t="s">
        <v>19</v>
      </c>
      <c r="F1270" s="215" t="s">
        <v>349</v>
      </c>
      <c r="G1270" s="213"/>
      <c r="H1270" s="216">
        <v>35.442999999999998</v>
      </c>
      <c r="I1270" s="217"/>
      <c r="J1270" s="213"/>
      <c r="K1270" s="213"/>
      <c r="L1270" s="218"/>
      <c r="M1270" s="219"/>
      <c r="N1270" s="220"/>
      <c r="O1270" s="220"/>
      <c r="P1270" s="220"/>
      <c r="Q1270" s="220"/>
      <c r="R1270" s="220"/>
      <c r="S1270" s="220"/>
      <c r="T1270" s="221"/>
      <c r="AT1270" s="222" t="s">
        <v>336</v>
      </c>
      <c r="AU1270" s="222" t="s">
        <v>87</v>
      </c>
      <c r="AV1270" s="14" t="s">
        <v>330</v>
      </c>
      <c r="AW1270" s="14" t="s">
        <v>37</v>
      </c>
      <c r="AX1270" s="14" t="s">
        <v>84</v>
      </c>
      <c r="AY1270" s="222" t="s">
        <v>324</v>
      </c>
    </row>
    <row r="1271" spans="1:65" s="2" customFormat="1" ht="14.45" customHeight="1">
      <c r="A1271" s="36"/>
      <c r="B1271" s="37"/>
      <c r="C1271" s="182" t="s">
        <v>1298</v>
      </c>
      <c r="D1271" s="182" t="s">
        <v>326</v>
      </c>
      <c r="E1271" s="183" t="s">
        <v>4666</v>
      </c>
      <c r="F1271" s="184" t="s">
        <v>4667</v>
      </c>
      <c r="G1271" s="185" t="s">
        <v>157</v>
      </c>
      <c r="H1271" s="186">
        <v>3.262</v>
      </c>
      <c r="I1271" s="187"/>
      <c r="J1271" s="188">
        <f>ROUND(I1271*H1271,2)</f>
        <v>0</v>
      </c>
      <c r="K1271" s="184" t="s">
        <v>329</v>
      </c>
      <c r="L1271" s="41"/>
      <c r="M1271" s="189" t="s">
        <v>19</v>
      </c>
      <c r="N1271" s="190" t="s">
        <v>47</v>
      </c>
      <c r="O1271" s="66"/>
      <c r="P1271" s="191">
        <f>O1271*H1271</f>
        <v>0</v>
      </c>
      <c r="Q1271" s="191">
        <v>0.85540000000000005</v>
      </c>
      <c r="R1271" s="191">
        <f>Q1271*H1271</f>
        <v>2.7903148</v>
      </c>
      <c r="S1271" s="191">
        <v>0</v>
      </c>
      <c r="T1271" s="192">
        <f>S1271*H1271</f>
        <v>0</v>
      </c>
      <c r="U1271" s="36"/>
      <c r="V1271" s="36"/>
      <c r="W1271" s="36"/>
      <c r="X1271" s="36"/>
      <c r="Y1271" s="36"/>
      <c r="Z1271" s="36"/>
      <c r="AA1271" s="36"/>
      <c r="AB1271" s="36"/>
      <c r="AC1271" s="36"/>
      <c r="AD1271" s="36"/>
      <c r="AE1271" s="36"/>
      <c r="AR1271" s="193" t="s">
        <v>330</v>
      </c>
      <c r="AT1271" s="193" t="s">
        <v>326</v>
      </c>
      <c r="AU1271" s="193" t="s">
        <v>87</v>
      </c>
      <c r="AY1271" s="19" t="s">
        <v>324</v>
      </c>
      <c r="BE1271" s="194">
        <f>IF(N1271="základní",J1271,0)</f>
        <v>0</v>
      </c>
      <c r="BF1271" s="194">
        <f>IF(N1271="snížená",J1271,0)</f>
        <v>0</v>
      </c>
      <c r="BG1271" s="194">
        <f>IF(N1271="zákl. přenesená",J1271,0)</f>
        <v>0</v>
      </c>
      <c r="BH1271" s="194">
        <f>IF(N1271="sníž. přenesená",J1271,0)</f>
        <v>0</v>
      </c>
      <c r="BI1271" s="194">
        <f>IF(N1271="nulová",J1271,0)</f>
        <v>0</v>
      </c>
      <c r="BJ1271" s="19" t="s">
        <v>84</v>
      </c>
      <c r="BK1271" s="194">
        <f>ROUND(I1271*H1271,2)</f>
        <v>0</v>
      </c>
      <c r="BL1271" s="19" t="s">
        <v>330</v>
      </c>
      <c r="BM1271" s="193" t="s">
        <v>4668</v>
      </c>
    </row>
    <row r="1272" spans="1:65" s="2" customFormat="1" ht="11.25">
      <c r="A1272" s="36"/>
      <c r="B1272" s="37"/>
      <c r="C1272" s="38"/>
      <c r="D1272" s="195" t="s">
        <v>332</v>
      </c>
      <c r="E1272" s="38"/>
      <c r="F1272" s="196" t="s">
        <v>4669</v>
      </c>
      <c r="G1272" s="38"/>
      <c r="H1272" s="38"/>
      <c r="I1272" s="197"/>
      <c r="J1272" s="38"/>
      <c r="K1272" s="38"/>
      <c r="L1272" s="41"/>
      <c r="M1272" s="198"/>
      <c r="N1272" s="199"/>
      <c r="O1272" s="66"/>
      <c r="P1272" s="66"/>
      <c r="Q1272" s="66"/>
      <c r="R1272" s="66"/>
      <c r="S1272" s="66"/>
      <c r="T1272" s="67"/>
      <c r="U1272" s="36"/>
      <c r="V1272" s="36"/>
      <c r="W1272" s="36"/>
      <c r="X1272" s="36"/>
      <c r="Y1272" s="36"/>
      <c r="Z1272" s="36"/>
      <c r="AA1272" s="36"/>
      <c r="AB1272" s="36"/>
      <c r="AC1272" s="36"/>
      <c r="AD1272" s="36"/>
      <c r="AE1272" s="36"/>
      <c r="AT1272" s="19" t="s">
        <v>332</v>
      </c>
      <c r="AU1272" s="19" t="s">
        <v>87</v>
      </c>
    </row>
    <row r="1273" spans="1:65" s="15" customFormat="1" ht="11.25">
      <c r="B1273" s="223"/>
      <c r="C1273" s="224"/>
      <c r="D1273" s="195" t="s">
        <v>336</v>
      </c>
      <c r="E1273" s="225" t="s">
        <v>19</v>
      </c>
      <c r="F1273" s="226" t="s">
        <v>4670</v>
      </c>
      <c r="G1273" s="224"/>
      <c r="H1273" s="225" t="s">
        <v>19</v>
      </c>
      <c r="I1273" s="227"/>
      <c r="J1273" s="224"/>
      <c r="K1273" s="224"/>
      <c r="L1273" s="228"/>
      <c r="M1273" s="229"/>
      <c r="N1273" s="230"/>
      <c r="O1273" s="230"/>
      <c r="P1273" s="230"/>
      <c r="Q1273" s="230"/>
      <c r="R1273" s="230"/>
      <c r="S1273" s="230"/>
      <c r="T1273" s="231"/>
      <c r="AT1273" s="232" t="s">
        <v>336</v>
      </c>
      <c r="AU1273" s="232" t="s">
        <v>87</v>
      </c>
      <c r="AV1273" s="15" t="s">
        <v>84</v>
      </c>
      <c r="AW1273" s="15" t="s">
        <v>37</v>
      </c>
      <c r="AX1273" s="15" t="s">
        <v>76</v>
      </c>
      <c r="AY1273" s="232" t="s">
        <v>324</v>
      </c>
    </row>
    <row r="1274" spans="1:65" s="15" customFormat="1" ht="11.25">
      <c r="B1274" s="223"/>
      <c r="C1274" s="224"/>
      <c r="D1274" s="195" t="s">
        <v>336</v>
      </c>
      <c r="E1274" s="225" t="s">
        <v>19</v>
      </c>
      <c r="F1274" s="226" t="s">
        <v>4129</v>
      </c>
      <c r="G1274" s="224"/>
      <c r="H1274" s="225" t="s">
        <v>19</v>
      </c>
      <c r="I1274" s="227"/>
      <c r="J1274" s="224"/>
      <c r="K1274" s="224"/>
      <c r="L1274" s="228"/>
      <c r="M1274" s="229"/>
      <c r="N1274" s="230"/>
      <c r="O1274" s="230"/>
      <c r="P1274" s="230"/>
      <c r="Q1274" s="230"/>
      <c r="R1274" s="230"/>
      <c r="S1274" s="230"/>
      <c r="T1274" s="231"/>
      <c r="AT1274" s="232" t="s">
        <v>336</v>
      </c>
      <c r="AU1274" s="232" t="s">
        <v>87</v>
      </c>
      <c r="AV1274" s="15" t="s">
        <v>84</v>
      </c>
      <c r="AW1274" s="15" t="s">
        <v>37</v>
      </c>
      <c r="AX1274" s="15" t="s">
        <v>76</v>
      </c>
      <c r="AY1274" s="232" t="s">
        <v>324</v>
      </c>
    </row>
    <row r="1275" spans="1:65" s="13" customFormat="1" ht="11.25">
      <c r="B1275" s="201"/>
      <c r="C1275" s="202"/>
      <c r="D1275" s="195" t="s">
        <v>336</v>
      </c>
      <c r="E1275" s="203" t="s">
        <v>19</v>
      </c>
      <c r="F1275" s="204" t="s">
        <v>4671</v>
      </c>
      <c r="G1275" s="202"/>
      <c r="H1275" s="205">
        <v>0.125</v>
      </c>
      <c r="I1275" s="206"/>
      <c r="J1275" s="202"/>
      <c r="K1275" s="202"/>
      <c r="L1275" s="207"/>
      <c r="M1275" s="208"/>
      <c r="N1275" s="209"/>
      <c r="O1275" s="209"/>
      <c r="P1275" s="209"/>
      <c r="Q1275" s="209"/>
      <c r="R1275" s="209"/>
      <c r="S1275" s="209"/>
      <c r="T1275" s="210"/>
      <c r="AT1275" s="211" t="s">
        <v>336</v>
      </c>
      <c r="AU1275" s="211" t="s">
        <v>87</v>
      </c>
      <c r="AV1275" s="13" t="s">
        <v>87</v>
      </c>
      <c r="AW1275" s="13" t="s">
        <v>37</v>
      </c>
      <c r="AX1275" s="13" t="s">
        <v>76</v>
      </c>
      <c r="AY1275" s="211" t="s">
        <v>324</v>
      </c>
    </row>
    <row r="1276" spans="1:65" s="13" customFormat="1" ht="11.25">
      <c r="B1276" s="201"/>
      <c r="C1276" s="202"/>
      <c r="D1276" s="195" t="s">
        <v>336</v>
      </c>
      <c r="E1276" s="203" t="s">
        <v>19</v>
      </c>
      <c r="F1276" s="204" t="s">
        <v>4672</v>
      </c>
      <c r="G1276" s="202"/>
      <c r="H1276" s="205">
        <v>1.6779999999999999</v>
      </c>
      <c r="I1276" s="206"/>
      <c r="J1276" s="202"/>
      <c r="K1276" s="202"/>
      <c r="L1276" s="207"/>
      <c r="M1276" s="208"/>
      <c r="N1276" s="209"/>
      <c r="O1276" s="209"/>
      <c r="P1276" s="209"/>
      <c r="Q1276" s="209"/>
      <c r="R1276" s="209"/>
      <c r="S1276" s="209"/>
      <c r="T1276" s="210"/>
      <c r="AT1276" s="211" t="s">
        <v>336</v>
      </c>
      <c r="AU1276" s="211" t="s">
        <v>87</v>
      </c>
      <c r="AV1276" s="13" t="s">
        <v>87</v>
      </c>
      <c r="AW1276" s="13" t="s">
        <v>37</v>
      </c>
      <c r="AX1276" s="13" t="s">
        <v>76</v>
      </c>
      <c r="AY1276" s="211" t="s">
        <v>324</v>
      </c>
    </row>
    <row r="1277" spans="1:65" s="13" customFormat="1" ht="11.25">
      <c r="B1277" s="201"/>
      <c r="C1277" s="202"/>
      <c r="D1277" s="195" t="s">
        <v>336</v>
      </c>
      <c r="E1277" s="203" t="s">
        <v>19</v>
      </c>
      <c r="F1277" s="204" t="s">
        <v>4673</v>
      </c>
      <c r="G1277" s="202"/>
      <c r="H1277" s="205">
        <v>0.111</v>
      </c>
      <c r="I1277" s="206"/>
      <c r="J1277" s="202"/>
      <c r="K1277" s="202"/>
      <c r="L1277" s="207"/>
      <c r="M1277" s="208"/>
      <c r="N1277" s="209"/>
      <c r="O1277" s="209"/>
      <c r="P1277" s="209"/>
      <c r="Q1277" s="209"/>
      <c r="R1277" s="209"/>
      <c r="S1277" s="209"/>
      <c r="T1277" s="210"/>
      <c r="AT1277" s="211" t="s">
        <v>336</v>
      </c>
      <c r="AU1277" s="211" t="s">
        <v>87</v>
      </c>
      <c r="AV1277" s="13" t="s">
        <v>87</v>
      </c>
      <c r="AW1277" s="13" t="s">
        <v>37</v>
      </c>
      <c r="AX1277" s="13" t="s">
        <v>76</v>
      </c>
      <c r="AY1277" s="211" t="s">
        <v>324</v>
      </c>
    </row>
    <row r="1278" spans="1:65" s="16" customFormat="1" ht="11.25">
      <c r="B1278" s="233"/>
      <c r="C1278" s="234"/>
      <c r="D1278" s="195" t="s">
        <v>336</v>
      </c>
      <c r="E1278" s="235" t="s">
        <v>19</v>
      </c>
      <c r="F1278" s="236" t="s">
        <v>550</v>
      </c>
      <c r="G1278" s="234"/>
      <c r="H1278" s="237">
        <v>1.9139999999999999</v>
      </c>
      <c r="I1278" s="238"/>
      <c r="J1278" s="234"/>
      <c r="K1278" s="234"/>
      <c r="L1278" s="239"/>
      <c r="M1278" s="240"/>
      <c r="N1278" s="241"/>
      <c r="O1278" s="241"/>
      <c r="P1278" s="241"/>
      <c r="Q1278" s="241"/>
      <c r="R1278" s="241"/>
      <c r="S1278" s="241"/>
      <c r="T1278" s="242"/>
      <c r="AT1278" s="243" t="s">
        <v>336</v>
      </c>
      <c r="AU1278" s="243" t="s">
        <v>87</v>
      </c>
      <c r="AV1278" s="16" t="s">
        <v>343</v>
      </c>
      <c r="AW1278" s="16" t="s">
        <v>37</v>
      </c>
      <c r="AX1278" s="16" t="s">
        <v>76</v>
      </c>
      <c r="AY1278" s="243" t="s">
        <v>324</v>
      </c>
    </row>
    <row r="1279" spans="1:65" s="15" customFormat="1" ht="11.25">
      <c r="B1279" s="223"/>
      <c r="C1279" s="224"/>
      <c r="D1279" s="195" t="s">
        <v>336</v>
      </c>
      <c r="E1279" s="225" t="s">
        <v>19</v>
      </c>
      <c r="F1279" s="226" t="s">
        <v>4663</v>
      </c>
      <c r="G1279" s="224"/>
      <c r="H1279" s="225" t="s">
        <v>19</v>
      </c>
      <c r="I1279" s="227"/>
      <c r="J1279" s="224"/>
      <c r="K1279" s="224"/>
      <c r="L1279" s="228"/>
      <c r="M1279" s="229"/>
      <c r="N1279" s="230"/>
      <c r="O1279" s="230"/>
      <c r="P1279" s="230"/>
      <c r="Q1279" s="230"/>
      <c r="R1279" s="230"/>
      <c r="S1279" s="230"/>
      <c r="T1279" s="231"/>
      <c r="AT1279" s="232" t="s">
        <v>336</v>
      </c>
      <c r="AU1279" s="232" t="s">
        <v>87</v>
      </c>
      <c r="AV1279" s="15" t="s">
        <v>84</v>
      </c>
      <c r="AW1279" s="15" t="s">
        <v>37</v>
      </c>
      <c r="AX1279" s="15" t="s">
        <v>76</v>
      </c>
      <c r="AY1279" s="232" t="s">
        <v>324</v>
      </c>
    </row>
    <row r="1280" spans="1:65" s="13" customFormat="1" ht="11.25">
      <c r="B1280" s="201"/>
      <c r="C1280" s="202"/>
      <c r="D1280" s="195" t="s">
        <v>336</v>
      </c>
      <c r="E1280" s="203" t="s">
        <v>19</v>
      </c>
      <c r="F1280" s="204" t="s">
        <v>4674</v>
      </c>
      <c r="G1280" s="202"/>
      <c r="H1280" s="205">
        <v>0.16200000000000001</v>
      </c>
      <c r="I1280" s="206"/>
      <c r="J1280" s="202"/>
      <c r="K1280" s="202"/>
      <c r="L1280" s="207"/>
      <c r="M1280" s="208"/>
      <c r="N1280" s="209"/>
      <c r="O1280" s="209"/>
      <c r="P1280" s="209"/>
      <c r="Q1280" s="209"/>
      <c r="R1280" s="209"/>
      <c r="S1280" s="209"/>
      <c r="T1280" s="210"/>
      <c r="AT1280" s="211" t="s">
        <v>336</v>
      </c>
      <c r="AU1280" s="211" t="s">
        <v>87</v>
      </c>
      <c r="AV1280" s="13" t="s">
        <v>87</v>
      </c>
      <c r="AW1280" s="13" t="s">
        <v>37</v>
      </c>
      <c r="AX1280" s="13" t="s">
        <v>76</v>
      </c>
      <c r="AY1280" s="211" t="s">
        <v>324</v>
      </c>
    </row>
    <row r="1281" spans="1:65" s="13" customFormat="1" ht="11.25">
      <c r="B1281" s="201"/>
      <c r="C1281" s="202"/>
      <c r="D1281" s="195" t="s">
        <v>336</v>
      </c>
      <c r="E1281" s="203" t="s">
        <v>19</v>
      </c>
      <c r="F1281" s="204" t="s">
        <v>4675</v>
      </c>
      <c r="G1281" s="202"/>
      <c r="H1281" s="205">
        <v>0.28499999999999998</v>
      </c>
      <c r="I1281" s="206"/>
      <c r="J1281" s="202"/>
      <c r="K1281" s="202"/>
      <c r="L1281" s="207"/>
      <c r="M1281" s="208"/>
      <c r="N1281" s="209"/>
      <c r="O1281" s="209"/>
      <c r="P1281" s="209"/>
      <c r="Q1281" s="209"/>
      <c r="R1281" s="209"/>
      <c r="S1281" s="209"/>
      <c r="T1281" s="210"/>
      <c r="AT1281" s="211" t="s">
        <v>336</v>
      </c>
      <c r="AU1281" s="211" t="s">
        <v>87</v>
      </c>
      <c r="AV1281" s="13" t="s">
        <v>87</v>
      </c>
      <c r="AW1281" s="13" t="s">
        <v>37</v>
      </c>
      <c r="AX1281" s="13" t="s">
        <v>76</v>
      </c>
      <c r="AY1281" s="211" t="s">
        <v>324</v>
      </c>
    </row>
    <row r="1282" spans="1:65" s="16" customFormat="1" ht="11.25">
      <c r="B1282" s="233"/>
      <c r="C1282" s="234"/>
      <c r="D1282" s="195" t="s">
        <v>336</v>
      </c>
      <c r="E1282" s="235" t="s">
        <v>19</v>
      </c>
      <c r="F1282" s="236" t="s">
        <v>550</v>
      </c>
      <c r="G1282" s="234"/>
      <c r="H1282" s="237">
        <v>0.44700000000000001</v>
      </c>
      <c r="I1282" s="238"/>
      <c r="J1282" s="234"/>
      <c r="K1282" s="234"/>
      <c r="L1282" s="239"/>
      <c r="M1282" s="240"/>
      <c r="N1282" s="241"/>
      <c r="O1282" s="241"/>
      <c r="P1282" s="241"/>
      <c r="Q1282" s="241"/>
      <c r="R1282" s="241"/>
      <c r="S1282" s="241"/>
      <c r="T1282" s="242"/>
      <c r="AT1282" s="243" t="s">
        <v>336</v>
      </c>
      <c r="AU1282" s="243" t="s">
        <v>87</v>
      </c>
      <c r="AV1282" s="16" t="s">
        <v>343</v>
      </c>
      <c r="AW1282" s="16" t="s">
        <v>37</v>
      </c>
      <c r="AX1282" s="16" t="s">
        <v>76</v>
      </c>
      <c r="AY1282" s="243" t="s">
        <v>324</v>
      </c>
    </row>
    <row r="1283" spans="1:65" s="15" customFormat="1" ht="11.25">
      <c r="B1283" s="223"/>
      <c r="C1283" s="224"/>
      <c r="D1283" s="195" t="s">
        <v>336</v>
      </c>
      <c r="E1283" s="225" t="s">
        <v>19</v>
      </c>
      <c r="F1283" s="226" t="s">
        <v>4676</v>
      </c>
      <c r="G1283" s="224"/>
      <c r="H1283" s="225" t="s">
        <v>19</v>
      </c>
      <c r="I1283" s="227"/>
      <c r="J1283" s="224"/>
      <c r="K1283" s="224"/>
      <c r="L1283" s="228"/>
      <c r="M1283" s="229"/>
      <c r="N1283" s="230"/>
      <c r="O1283" s="230"/>
      <c r="P1283" s="230"/>
      <c r="Q1283" s="230"/>
      <c r="R1283" s="230"/>
      <c r="S1283" s="230"/>
      <c r="T1283" s="231"/>
      <c r="AT1283" s="232" t="s">
        <v>336</v>
      </c>
      <c r="AU1283" s="232" t="s">
        <v>87</v>
      </c>
      <c r="AV1283" s="15" t="s">
        <v>84</v>
      </c>
      <c r="AW1283" s="15" t="s">
        <v>37</v>
      </c>
      <c r="AX1283" s="15" t="s">
        <v>76</v>
      </c>
      <c r="AY1283" s="232" t="s">
        <v>324</v>
      </c>
    </row>
    <row r="1284" spans="1:65" s="13" customFormat="1" ht="11.25">
      <c r="B1284" s="201"/>
      <c r="C1284" s="202"/>
      <c r="D1284" s="195" t="s">
        <v>336</v>
      </c>
      <c r="E1284" s="203" t="s">
        <v>19</v>
      </c>
      <c r="F1284" s="204" t="s">
        <v>4677</v>
      </c>
      <c r="G1284" s="202"/>
      <c r="H1284" s="205">
        <v>0.90100000000000002</v>
      </c>
      <c r="I1284" s="206"/>
      <c r="J1284" s="202"/>
      <c r="K1284" s="202"/>
      <c r="L1284" s="207"/>
      <c r="M1284" s="208"/>
      <c r="N1284" s="209"/>
      <c r="O1284" s="209"/>
      <c r="P1284" s="209"/>
      <c r="Q1284" s="209"/>
      <c r="R1284" s="209"/>
      <c r="S1284" s="209"/>
      <c r="T1284" s="210"/>
      <c r="AT1284" s="211" t="s">
        <v>336</v>
      </c>
      <c r="AU1284" s="211" t="s">
        <v>87</v>
      </c>
      <c r="AV1284" s="13" t="s">
        <v>87</v>
      </c>
      <c r="AW1284" s="13" t="s">
        <v>37</v>
      </c>
      <c r="AX1284" s="13" t="s">
        <v>76</v>
      </c>
      <c r="AY1284" s="211" t="s">
        <v>324</v>
      </c>
    </row>
    <row r="1285" spans="1:65" s="14" customFormat="1" ht="11.25">
      <c r="B1285" s="212"/>
      <c r="C1285" s="213"/>
      <c r="D1285" s="195" t="s">
        <v>336</v>
      </c>
      <c r="E1285" s="214" t="s">
        <v>19</v>
      </c>
      <c r="F1285" s="215" t="s">
        <v>349</v>
      </c>
      <c r="G1285" s="213"/>
      <c r="H1285" s="216">
        <v>3.262</v>
      </c>
      <c r="I1285" s="217"/>
      <c r="J1285" s="213"/>
      <c r="K1285" s="213"/>
      <c r="L1285" s="218"/>
      <c r="M1285" s="219"/>
      <c r="N1285" s="220"/>
      <c r="O1285" s="220"/>
      <c r="P1285" s="220"/>
      <c r="Q1285" s="220"/>
      <c r="R1285" s="220"/>
      <c r="S1285" s="220"/>
      <c r="T1285" s="221"/>
      <c r="AT1285" s="222" t="s">
        <v>336</v>
      </c>
      <c r="AU1285" s="222" t="s">
        <v>87</v>
      </c>
      <c r="AV1285" s="14" t="s">
        <v>330</v>
      </c>
      <c r="AW1285" s="14" t="s">
        <v>37</v>
      </c>
      <c r="AX1285" s="14" t="s">
        <v>84</v>
      </c>
      <c r="AY1285" s="222" t="s">
        <v>324</v>
      </c>
    </row>
    <row r="1286" spans="1:65" s="2" customFormat="1" ht="14.45" customHeight="1">
      <c r="A1286" s="36"/>
      <c r="B1286" s="37"/>
      <c r="C1286" s="182" t="s">
        <v>1308</v>
      </c>
      <c r="D1286" s="182" t="s">
        <v>326</v>
      </c>
      <c r="E1286" s="183" t="s">
        <v>3092</v>
      </c>
      <c r="F1286" s="184" t="s">
        <v>3093</v>
      </c>
      <c r="G1286" s="185" t="s">
        <v>152</v>
      </c>
      <c r="H1286" s="186">
        <v>199.947</v>
      </c>
      <c r="I1286" s="187"/>
      <c r="J1286" s="188">
        <f>ROUND(I1286*H1286,2)</f>
        <v>0</v>
      </c>
      <c r="K1286" s="184" t="s">
        <v>329</v>
      </c>
      <c r="L1286" s="41"/>
      <c r="M1286" s="189" t="s">
        <v>19</v>
      </c>
      <c r="N1286" s="190" t="s">
        <v>47</v>
      </c>
      <c r="O1286" s="66"/>
      <c r="P1286" s="191">
        <f>O1286*H1286</f>
        <v>0</v>
      </c>
      <c r="Q1286" s="191">
        <v>2.25</v>
      </c>
      <c r="R1286" s="191">
        <f>Q1286*H1286</f>
        <v>449.88075000000003</v>
      </c>
      <c r="S1286" s="191">
        <v>0</v>
      </c>
      <c r="T1286" s="192">
        <f>S1286*H1286</f>
        <v>0</v>
      </c>
      <c r="U1286" s="36"/>
      <c r="V1286" s="36"/>
      <c r="W1286" s="36"/>
      <c r="X1286" s="36"/>
      <c r="Y1286" s="36"/>
      <c r="Z1286" s="36"/>
      <c r="AA1286" s="36"/>
      <c r="AB1286" s="36"/>
      <c r="AC1286" s="36"/>
      <c r="AD1286" s="36"/>
      <c r="AE1286" s="36"/>
      <c r="AR1286" s="193" t="s">
        <v>330</v>
      </c>
      <c r="AT1286" s="193" t="s">
        <v>326</v>
      </c>
      <c r="AU1286" s="193" t="s">
        <v>87</v>
      </c>
      <c r="AY1286" s="19" t="s">
        <v>324</v>
      </c>
      <c r="BE1286" s="194">
        <f>IF(N1286="základní",J1286,0)</f>
        <v>0</v>
      </c>
      <c r="BF1286" s="194">
        <f>IF(N1286="snížená",J1286,0)</f>
        <v>0</v>
      </c>
      <c r="BG1286" s="194">
        <f>IF(N1286="zákl. přenesená",J1286,0)</f>
        <v>0</v>
      </c>
      <c r="BH1286" s="194">
        <f>IF(N1286="sníž. přenesená",J1286,0)</f>
        <v>0</v>
      </c>
      <c r="BI1286" s="194">
        <f>IF(N1286="nulová",J1286,0)</f>
        <v>0</v>
      </c>
      <c r="BJ1286" s="19" t="s">
        <v>84</v>
      </c>
      <c r="BK1286" s="194">
        <f>ROUND(I1286*H1286,2)</f>
        <v>0</v>
      </c>
      <c r="BL1286" s="19" t="s">
        <v>330</v>
      </c>
      <c r="BM1286" s="193" t="s">
        <v>4678</v>
      </c>
    </row>
    <row r="1287" spans="1:65" s="2" customFormat="1" ht="11.25">
      <c r="A1287" s="36"/>
      <c r="B1287" s="37"/>
      <c r="C1287" s="38"/>
      <c r="D1287" s="195" t="s">
        <v>332</v>
      </c>
      <c r="E1287" s="38"/>
      <c r="F1287" s="196" t="s">
        <v>3095</v>
      </c>
      <c r="G1287" s="38"/>
      <c r="H1287" s="38"/>
      <c r="I1287" s="197"/>
      <c r="J1287" s="38"/>
      <c r="K1287" s="38"/>
      <c r="L1287" s="41"/>
      <c r="M1287" s="198"/>
      <c r="N1287" s="199"/>
      <c r="O1287" s="66"/>
      <c r="P1287" s="66"/>
      <c r="Q1287" s="66"/>
      <c r="R1287" s="66"/>
      <c r="S1287" s="66"/>
      <c r="T1287" s="67"/>
      <c r="U1287" s="36"/>
      <c r="V1287" s="36"/>
      <c r="W1287" s="36"/>
      <c r="X1287" s="36"/>
      <c r="Y1287" s="36"/>
      <c r="Z1287" s="36"/>
      <c r="AA1287" s="36"/>
      <c r="AB1287" s="36"/>
      <c r="AC1287" s="36"/>
      <c r="AD1287" s="36"/>
      <c r="AE1287" s="36"/>
      <c r="AT1287" s="19" t="s">
        <v>332</v>
      </c>
      <c r="AU1287" s="19" t="s">
        <v>87</v>
      </c>
    </row>
    <row r="1288" spans="1:65" s="2" customFormat="1" ht="87.75">
      <c r="A1288" s="36"/>
      <c r="B1288" s="37"/>
      <c r="C1288" s="38"/>
      <c r="D1288" s="195" t="s">
        <v>334</v>
      </c>
      <c r="E1288" s="38"/>
      <c r="F1288" s="200" t="s">
        <v>3096</v>
      </c>
      <c r="G1288" s="38"/>
      <c r="H1288" s="38"/>
      <c r="I1288" s="197"/>
      <c r="J1288" s="38"/>
      <c r="K1288" s="38"/>
      <c r="L1288" s="41"/>
      <c r="M1288" s="198"/>
      <c r="N1288" s="199"/>
      <c r="O1288" s="66"/>
      <c r="P1288" s="66"/>
      <c r="Q1288" s="66"/>
      <c r="R1288" s="66"/>
      <c r="S1288" s="66"/>
      <c r="T1288" s="67"/>
      <c r="U1288" s="36"/>
      <c r="V1288" s="36"/>
      <c r="W1288" s="36"/>
      <c r="X1288" s="36"/>
      <c r="Y1288" s="36"/>
      <c r="Z1288" s="36"/>
      <c r="AA1288" s="36"/>
      <c r="AB1288" s="36"/>
      <c r="AC1288" s="36"/>
      <c r="AD1288" s="36"/>
      <c r="AE1288" s="36"/>
      <c r="AT1288" s="19" t="s">
        <v>334</v>
      </c>
      <c r="AU1288" s="19" t="s">
        <v>87</v>
      </c>
    </row>
    <row r="1289" spans="1:65" s="15" customFormat="1" ht="11.25">
      <c r="B1289" s="223"/>
      <c r="C1289" s="224"/>
      <c r="D1289" s="195" t="s">
        <v>336</v>
      </c>
      <c r="E1289" s="225" t="s">
        <v>19</v>
      </c>
      <c r="F1289" s="226" t="s">
        <v>4679</v>
      </c>
      <c r="G1289" s="224"/>
      <c r="H1289" s="225" t="s">
        <v>19</v>
      </c>
      <c r="I1289" s="227"/>
      <c r="J1289" s="224"/>
      <c r="K1289" s="224"/>
      <c r="L1289" s="228"/>
      <c r="M1289" s="229"/>
      <c r="N1289" s="230"/>
      <c r="O1289" s="230"/>
      <c r="P1289" s="230"/>
      <c r="Q1289" s="230"/>
      <c r="R1289" s="230"/>
      <c r="S1289" s="230"/>
      <c r="T1289" s="231"/>
      <c r="AT1289" s="232" t="s">
        <v>336</v>
      </c>
      <c r="AU1289" s="232" t="s">
        <v>87</v>
      </c>
      <c r="AV1289" s="15" t="s">
        <v>84</v>
      </c>
      <c r="AW1289" s="15" t="s">
        <v>37</v>
      </c>
      <c r="AX1289" s="15" t="s">
        <v>76</v>
      </c>
      <c r="AY1289" s="232" t="s">
        <v>324</v>
      </c>
    </row>
    <row r="1290" spans="1:65" s="15" customFormat="1" ht="11.25">
      <c r="B1290" s="223"/>
      <c r="C1290" s="224"/>
      <c r="D1290" s="195" t="s">
        <v>336</v>
      </c>
      <c r="E1290" s="225" t="s">
        <v>19</v>
      </c>
      <c r="F1290" s="226" t="s">
        <v>4680</v>
      </c>
      <c r="G1290" s="224"/>
      <c r="H1290" s="225" t="s">
        <v>19</v>
      </c>
      <c r="I1290" s="227"/>
      <c r="J1290" s="224"/>
      <c r="K1290" s="224"/>
      <c r="L1290" s="228"/>
      <c r="M1290" s="229"/>
      <c r="N1290" s="230"/>
      <c r="O1290" s="230"/>
      <c r="P1290" s="230"/>
      <c r="Q1290" s="230"/>
      <c r="R1290" s="230"/>
      <c r="S1290" s="230"/>
      <c r="T1290" s="231"/>
      <c r="AT1290" s="232" t="s">
        <v>336</v>
      </c>
      <c r="AU1290" s="232" t="s">
        <v>87</v>
      </c>
      <c r="AV1290" s="15" t="s">
        <v>84</v>
      </c>
      <c r="AW1290" s="15" t="s">
        <v>37</v>
      </c>
      <c r="AX1290" s="15" t="s">
        <v>76</v>
      </c>
      <c r="AY1290" s="232" t="s">
        <v>324</v>
      </c>
    </row>
    <row r="1291" spans="1:65" s="13" customFormat="1" ht="11.25">
      <c r="B1291" s="201"/>
      <c r="C1291" s="202"/>
      <c r="D1291" s="195" t="s">
        <v>336</v>
      </c>
      <c r="E1291" s="203" t="s">
        <v>19</v>
      </c>
      <c r="F1291" s="204" t="s">
        <v>4681</v>
      </c>
      <c r="G1291" s="202"/>
      <c r="H1291" s="205">
        <v>133.881</v>
      </c>
      <c r="I1291" s="206"/>
      <c r="J1291" s="202"/>
      <c r="K1291" s="202"/>
      <c r="L1291" s="207"/>
      <c r="M1291" s="208"/>
      <c r="N1291" s="209"/>
      <c r="O1291" s="209"/>
      <c r="P1291" s="209"/>
      <c r="Q1291" s="209"/>
      <c r="R1291" s="209"/>
      <c r="S1291" s="209"/>
      <c r="T1291" s="210"/>
      <c r="AT1291" s="211" t="s">
        <v>336</v>
      </c>
      <c r="AU1291" s="211" t="s">
        <v>87</v>
      </c>
      <c r="AV1291" s="13" t="s">
        <v>87</v>
      </c>
      <c r="AW1291" s="13" t="s">
        <v>37</v>
      </c>
      <c r="AX1291" s="13" t="s">
        <v>76</v>
      </c>
      <c r="AY1291" s="211" t="s">
        <v>324</v>
      </c>
    </row>
    <row r="1292" spans="1:65" s="13" customFormat="1" ht="11.25">
      <c r="B1292" s="201"/>
      <c r="C1292" s="202"/>
      <c r="D1292" s="195" t="s">
        <v>336</v>
      </c>
      <c r="E1292" s="203" t="s">
        <v>19</v>
      </c>
      <c r="F1292" s="204" t="s">
        <v>4682</v>
      </c>
      <c r="G1292" s="202"/>
      <c r="H1292" s="205">
        <v>66.066000000000003</v>
      </c>
      <c r="I1292" s="206"/>
      <c r="J1292" s="202"/>
      <c r="K1292" s="202"/>
      <c r="L1292" s="207"/>
      <c r="M1292" s="208"/>
      <c r="N1292" s="209"/>
      <c r="O1292" s="209"/>
      <c r="P1292" s="209"/>
      <c r="Q1292" s="209"/>
      <c r="R1292" s="209"/>
      <c r="S1292" s="209"/>
      <c r="T1292" s="210"/>
      <c r="AT1292" s="211" t="s">
        <v>336</v>
      </c>
      <c r="AU1292" s="211" t="s">
        <v>87</v>
      </c>
      <c r="AV1292" s="13" t="s">
        <v>87</v>
      </c>
      <c r="AW1292" s="13" t="s">
        <v>37</v>
      </c>
      <c r="AX1292" s="13" t="s">
        <v>76</v>
      </c>
      <c r="AY1292" s="211" t="s">
        <v>324</v>
      </c>
    </row>
    <row r="1293" spans="1:65" s="14" customFormat="1" ht="11.25">
      <c r="B1293" s="212"/>
      <c r="C1293" s="213"/>
      <c r="D1293" s="195" t="s">
        <v>336</v>
      </c>
      <c r="E1293" s="214" t="s">
        <v>19</v>
      </c>
      <c r="F1293" s="215" t="s">
        <v>349</v>
      </c>
      <c r="G1293" s="213"/>
      <c r="H1293" s="216">
        <v>199.947</v>
      </c>
      <c r="I1293" s="217"/>
      <c r="J1293" s="213"/>
      <c r="K1293" s="213"/>
      <c r="L1293" s="218"/>
      <c r="M1293" s="219"/>
      <c r="N1293" s="220"/>
      <c r="O1293" s="220"/>
      <c r="P1293" s="220"/>
      <c r="Q1293" s="220"/>
      <c r="R1293" s="220"/>
      <c r="S1293" s="220"/>
      <c r="T1293" s="221"/>
      <c r="AT1293" s="222" t="s">
        <v>336</v>
      </c>
      <c r="AU1293" s="222" t="s">
        <v>87</v>
      </c>
      <c r="AV1293" s="14" t="s">
        <v>330</v>
      </c>
      <c r="AW1293" s="14" t="s">
        <v>37</v>
      </c>
      <c r="AX1293" s="14" t="s">
        <v>84</v>
      </c>
      <c r="AY1293" s="222" t="s">
        <v>324</v>
      </c>
    </row>
    <row r="1294" spans="1:65" s="2" customFormat="1" ht="14.45" customHeight="1">
      <c r="A1294" s="36"/>
      <c r="B1294" s="37"/>
      <c r="C1294" s="182" t="s">
        <v>1317</v>
      </c>
      <c r="D1294" s="182" t="s">
        <v>326</v>
      </c>
      <c r="E1294" s="183" t="s">
        <v>3106</v>
      </c>
      <c r="F1294" s="184" t="s">
        <v>3107</v>
      </c>
      <c r="G1294" s="185" t="s">
        <v>135</v>
      </c>
      <c r="H1294" s="186">
        <v>199.947</v>
      </c>
      <c r="I1294" s="187"/>
      <c r="J1294" s="188">
        <f>ROUND(I1294*H1294,2)</f>
        <v>0</v>
      </c>
      <c r="K1294" s="184" t="s">
        <v>329</v>
      </c>
      <c r="L1294" s="41"/>
      <c r="M1294" s="189" t="s">
        <v>19</v>
      </c>
      <c r="N1294" s="190" t="s">
        <v>47</v>
      </c>
      <c r="O1294" s="66"/>
      <c r="P1294" s="191">
        <f>O1294*H1294</f>
        <v>0</v>
      </c>
      <c r="Q1294" s="191">
        <v>2.7999999999999998E-4</v>
      </c>
      <c r="R1294" s="191">
        <f>Q1294*H1294</f>
        <v>5.5985159999999999E-2</v>
      </c>
      <c r="S1294" s="191">
        <v>0</v>
      </c>
      <c r="T1294" s="192">
        <f>S1294*H1294</f>
        <v>0</v>
      </c>
      <c r="U1294" s="36"/>
      <c r="V1294" s="36"/>
      <c r="W1294" s="36"/>
      <c r="X1294" s="36"/>
      <c r="Y1294" s="36"/>
      <c r="Z1294" s="36"/>
      <c r="AA1294" s="36"/>
      <c r="AB1294" s="36"/>
      <c r="AC1294" s="36"/>
      <c r="AD1294" s="36"/>
      <c r="AE1294" s="36"/>
      <c r="AR1294" s="193" t="s">
        <v>330</v>
      </c>
      <c r="AT1294" s="193" t="s">
        <v>326</v>
      </c>
      <c r="AU1294" s="193" t="s">
        <v>87</v>
      </c>
      <c r="AY1294" s="19" t="s">
        <v>324</v>
      </c>
      <c r="BE1294" s="194">
        <f>IF(N1294="základní",J1294,0)</f>
        <v>0</v>
      </c>
      <c r="BF1294" s="194">
        <f>IF(N1294="snížená",J1294,0)</f>
        <v>0</v>
      </c>
      <c r="BG1294" s="194">
        <f>IF(N1294="zákl. přenesená",J1294,0)</f>
        <v>0</v>
      </c>
      <c r="BH1294" s="194">
        <f>IF(N1294="sníž. přenesená",J1294,0)</f>
        <v>0</v>
      </c>
      <c r="BI1294" s="194">
        <f>IF(N1294="nulová",J1294,0)</f>
        <v>0</v>
      </c>
      <c r="BJ1294" s="19" t="s">
        <v>84</v>
      </c>
      <c r="BK1294" s="194">
        <f>ROUND(I1294*H1294,2)</f>
        <v>0</v>
      </c>
      <c r="BL1294" s="19" t="s">
        <v>330</v>
      </c>
      <c r="BM1294" s="193" t="s">
        <v>4683</v>
      </c>
    </row>
    <row r="1295" spans="1:65" s="2" customFormat="1" ht="19.5">
      <c r="A1295" s="36"/>
      <c r="B1295" s="37"/>
      <c r="C1295" s="38"/>
      <c r="D1295" s="195" t="s">
        <v>332</v>
      </c>
      <c r="E1295" s="38"/>
      <c r="F1295" s="196" t="s">
        <v>3109</v>
      </c>
      <c r="G1295" s="38"/>
      <c r="H1295" s="38"/>
      <c r="I1295" s="197"/>
      <c r="J1295" s="38"/>
      <c r="K1295" s="38"/>
      <c r="L1295" s="41"/>
      <c r="M1295" s="198"/>
      <c r="N1295" s="199"/>
      <c r="O1295" s="66"/>
      <c r="P1295" s="66"/>
      <c r="Q1295" s="66"/>
      <c r="R1295" s="66"/>
      <c r="S1295" s="66"/>
      <c r="T1295" s="67"/>
      <c r="U1295" s="36"/>
      <c r="V1295" s="36"/>
      <c r="W1295" s="36"/>
      <c r="X1295" s="36"/>
      <c r="Y1295" s="36"/>
      <c r="Z1295" s="36"/>
      <c r="AA1295" s="36"/>
      <c r="AB1295" s="36"/>
      <c r="AC1295" s="36"/>
      <c r="AD1295" s="36"/>
      <c r="AE1295" s="36"/>
      <c r="AT1295" s="19" t="s">
        <v>332</v>
      </c>
      <c r="AU1295" s="19" t="s">
        <v>87</v>
      </c>
    </row>
    <row r="1296" spans="1:65" s="2" customFormat="1" ht="87.75">
      <c r="A1296" s="36"/>
      <c r="B1296" s="37"/>
      <c r="C1296" s="38"/>
      <c r="D1296" s="195" t="s">
        <v>334</v>
      </c>
      <c r="E1296" s="38"/>
      <c r="F1296" s="200" t="s">
        <v>3110</v>
      </c>
      <c r="G1296" s="38"/>
      <c r="H1296" s="38"/>
      <c r="I1296" s="197"/>
      <c r="J1296" s="38"/>
      <c r="K1296" s="38"/>
      <c r="L1296" s="41"/>
      <c r="M1296" s="198"/>
      <c r="N1296" s="199"/>
      <c r="O1296" s="66"/>
      <c r="P1296" s="66"/>
      <c r="Q1296" s="66"/>
      <c r="R1296" s="66"/>
      <c r="S1296" s="66"/>
      <c r="T1296" s="67"/>
      <c r="U1296" s="36"/>
      <c r="V1296" s="36"/>
      <c r="W1296" s="36"/>
      <c r="X1296" s="36"/>
      <c r="Y1296" s="36"/>
      <c r="Z1296" s="36"/>
      <c r="AA1296" s="36"/>
      <c r="AB1296" s="36"/>
      <c r="AC1296" s="36"/>
      <c r="AD1296" s="36"/>
      <c r="AE1296" s="36"/>
      <c r="AT1296" s="19" t="s">
        <v>334</v>
      </c>
      <c r="AU1296" s="19" t="s">
        <v>87</v>
      </c>
    </row>
    <row r="1297" spans="1:65" s="15" customFormat="1" ht="11.25">
      <c r="B1297" s="223"/>
      <c r="C1297" s="224"/>
      <c r="D1297" s="195" t="s">
        <v>336</v>
      </c>
      <c r="E1297" s="225" t="s">
        <v>19</v>
      </c>
      <c r="F1297" s="226" t="s">
        <v>4679</v>
      </c>
      <c r="G1297" s="224"/>
      <c r="H1297" s="225" t="s">
        <v>19</v>
      </c>
      <c r="I1297" s="227"/>
      <c r="J1297" s="224"/>
      <c r="K1297" s="224"/>
      <c r="L1297" s="228"/>
      <c r="M1297" s="229"/>
      <c r="N1297" s="230"/>
      <c r="O1297" s="230"/>
      <c r="P1297" s="230"/>
      <c r="Q1297" s="230"/>
      <c r="R1297" s="230"/>
      <c r="S1297" s="230"/>
      <c r="T1297" s="231"/>
      <c r="AT1297" s="232" t="s">
        <v>336</v>
      </c>
      <c r="AU1297" s="232" t="s">
        <v>87</v>
      </c>
      <c r="AV1297" s="15" t="s">
        <v>84</v>
      </c>
      <c r="AW1297" s="15" t="s">
        <v>37</v>
      </c>
      <c r="AX1297" s="15" t="s">
        <v>76</v>
      </c>
      <c r="AY1297" s="232" t="s">
        <v>324</v>
      </c>
    </row>
    <row r="1298" spans="1:65" s="15" customFormat="1" ht="11.25">
      <c r="B1298" s="223"/>
      <c r="C1298" s="224"/>
      <c r="D1298" s="195" t="s">
        <v>336</v>
      </c>
      <c r="E1298" s="225" t="s">
        <v>19</v>
      </c>
      <c r="F1298" s="226" t="s">
        <v>4684</v>
      </c>
      <c r="G1298" s="224"/>
      <c r="H1298" s="225" t="s">
        <v>19</v>
      </c>
      <c r="I1298" s="227"/>
      <c r="J1298" s="224"/>
      <c r="K1298" s="224"/>
      <c r="L1298" s="228"/>
      <c r="M1298" s="229"/>
      <c r="N1298" s="230"/>
      <c r="O1298" s="230"/>
      <c r="P1298" s="230"/>
      <c r="Q1298" s="230"/>
      <c r="R1298" s="230"/>
      <c r="S1298" s="230"/>
      <c r="T1298" s="231"/>
      <c r="AT1298" s="232" t="s">
        <v>336</v>
      </c>
      <c r="AU1298" s="232" t="s">
        <v>87</v>
      </c>
      <c r="AV1298" s="15" t="s">
        <v>84</v>
      </c>
      <c r="AW1298" s="15" t="s">
        <v>37</v>
      </c>
      <c r="AX1298" s="15" t="s">
        <v>76</v>
      </c>
      <c r="AY1298" s="232" t="s">
        <v>324</v>
      </c>
    </row>
    <row r="1299" spans="1:65" s="13" customFormat="1" ht="11.25">
      <c r="B1299" s="201"/>
      <c r="C1299" s="202"/>
      <c r="D1299" s="195" t="s">
        <v>336</v>
      </c>
      <c r="E1299" s="203" t="s">
        <v>19</v>
      </c>
      <c r="F1299" s="204" t="s">
        <v>4681</v>
      </c>
      <c r="G1299" s="202"/>
      <c r="H1299" s="205">
        <v>133.881</v>
      </c>
      <c r="I1299" s="206"/>
      <c r="J1299" s="202"/>
      <c r="K1299" s="202"/>
      <c r="L1299" s="207"/>
      <c r="M1299" s="208"/>
      <c r="N1299" s="209"/>
      <c r="O1299" s="209"/>
      <c r="P1299" s="209"/>
      <c r="Q1299" s="209"/>
      <c r="R1299" s="209"/>
      <c r="S1299" s="209"/>
      <c r="T1299" s="210"/>
      <c r="AT1299" s="211" t="s">
        <v>336</v>
      </c>
      <c r="AU1299" s="211" t="s">
        <v>87</v>
      </c>
      <c r="AV1299" s="13" t="s">
        <v>87</v>
      </c>
      <c r="AW1299" s="13" t="s">
        <v>37</v>
      </c>
      <c r="AX1299" s="13" t="s">
        <v>76</v>
      </c>
      <c r="AY1299" s="211" t="s">
        <v>324</v>
      </c>
    </row>
    <row r="1300" spans="1:65" s="13" customFormat="1" ht="11.25">
      <c r="B1300" s="201"/>
      <c r="C1300" s="202"/>
      <c r="D1300" s="195" t="s">
        <v>336</v>
      </c>
      <c r="E1300" s="203" t="s">
        <v>19</v>
      </c>
      <c r="F1300" s="204" t="s">
        <v>4682</v>
      </c>
      <c r="G1300" s="202"/>
      <c r="H1300" s="205">
        <v>66.066000000000003</v>
      </c>
      <c r="I1300" s="206"/>
      <c r="J1300" s="202"/>
      <c r="K1300" s="202"/>
      <c r="L1300" s="207"/>
      <c r="M1300" s="208"/>
      <c r="N1300" s="209"/>
      <c r="O1300" s="209"/>
      <c r="P1300" s="209"/>
      <c r="Q1300" s="209"/>
      <c r="R1300" s="209"/>
      <c r="S1300" s="209"/>
      <c r="T1300" s="210"/>
      <c r="AT1300" s="211" t="s">
        <v>336</v>
      </c>
      <c r="AU1300" s="211" t="s">
        <v>87</v>
      </c>
      <c r="AV1300" s="13" t="s">
        <v>87</v>
      </c>
      <c r="AW1300" s="13" t="s">
        <v>37</v>
      </c>
      <c r="AX1300" s="13" t="s">
        <v>76</v>
      </c>
      <c r="AY1300" s="211" t="s">
        <v>324</v>
      </c>
    </row>
    <row r="1301" spans="1:65" s="14" customFormat="1" ht="11.25">
      <c r="B1301" s="212"/>
      <c r="C1301" s="213"/>
      <c r="D1301" s="195" t="s">
        <v>336</v>
      </c>
      <c r="E1301" s="214" t="s">
        <v>3825</v>
      </c>
      <c r="F1301" s="215" t="s">
        <v>349</v>
      </c>
      <c r="G1301" s="213"/>
      <c r="H1301" s="216">
        <v>199.947</v>
      </c>
      <c r="I1301" s="217"/>
      <c r="J1301" s="213"/>
      <c r="K1301" s="213"/>
      <c r="L1301" s="218"/>
      <c r="M1301" s="219"/>
      <c r="N1301" s="220"/>
      <c r="O1301" s="220"/>
      <c r="P1301" s="220"/>
      <c r="Q1301" s="220"/>
      <c r="R1301" s="220"/>
      <c r="S1301" s="220"/>
      <c r="T1301" s="221"/>
      <c r="AT1301" s="222" t="s">
        <v>336</v>
      </c>
      <c r="AU1301" s="222" t="s">
        <v>87</v>
      </c>
      <c r="AV1301" s="14" t="s">
        <v>330</v>
      </c>
      <c r="AW1301" s="14" t="s">
        <v>37</v>
      </c>
      <c r="AX1301" s="14" t="s">
        <v>84</v>
      </c>
      <c r="AY1301" s="222" t="s">
        <v>324</v>
      </c>
    </row>
    <row r="1302" spans="1:65" s="2" customFormat="1" ht="14.45" customHeight="1">
      <c r="A1302" s="36"/>
      <c r="B1302" s="37"/>
      <c r="C1302" s="244" t="s">
        <v>1327</v>
      </c>
      <c r="D1302" s="244" t="s">
        <v>588</v>
      </c>
      <c r="E1302" s="245" t="s">
        <v>4685</v>
      </c>
      <c r="F1302" s="246" t="s">
        <v>4686</v>
      </c>
      <c r="G1302" s="247" t="s">
        <v>135</v>
      </c>
      <c r="H1302" s="248">
        <v>239.93600000000001</v>
      </c>
      <c r="I1302" s="249"/>
      <c r="J1302" s="250">
        <f>ROUND(I1302*H1302,2)</f>
        <v>0</v>
      </c>
      <c r="K1302" s="246" t="s">
        <v>329</v>
      </c>
      <c r="L1302" s="251"/>
      <c r="M1302" s="252" t="s">
        <v>19</v>
      </c>
      <c r="N1302" s="253" t="s">
        <v>47</v>
      </c>
      <c r="O1302" s="66"/>
      <c r="P1302" s="191">
        <f>O1302*H1302</f>
        <v>0</v>
      </c>
      <c r="Q1302" s="191">
        <v>5.9999999999999995E-4</v>
      </c>
      <c r="R1302" s="191">
        <f>Q1302*H1302</f>
        <v>0.1439616</v>
      </c>
      <c r="S1302" s="191">
        <v>0</v>
      </c>
      <c r="T1302" s="192">
        <f>S1302*H1302</f>
        <v>0</v>
      </c>
      <c r="U1302" s="36"/>
      <c r="V1302" s="36"/>
      <c r="W1302" s="36"/>
      <c r="X1302" s="36"/>
      <c r="Y1302" s="36"/>
      <c r="Z1302" s="36"/>
      <c r="AA1302" s="36"/>
      <c r="AB1302" s="36"/>
      <c r="AC1302" s="36"/>
      <c r="AD1302" s="36"/>
      <c r="AE1302" s="36"/>
      <c r="AR1302" s="193" t="s">
        <v>378</v>
      </c>
      <c r="AT1302" s="193" t="s">
        <v>588</v>
      </c>
      <c r="AU1302" s="193" t="s">
        <v>87</v>
      </c>
      <c r="AY1302" s="19" t="s">
        <v>324</v>
      </c>
      <c r="BE1302" s="194">
        <f>IF(N1302="základní",J1302,0)</f>
        <v>0</v>
      </c>
      <c r="BF1302" s="194">
        <f>IF(N1302="snížená",J1302,0)</f>
        <v>0</v>
      </c>
      <c r="BG1302" s="194">
        <f>IF(N1302="zákl. přenesená",J1302,0)</f>
        <v>0</v>
      </c>
      <c r="BH1302" s="194">
        <f>IF(N1302="sníž. přenesená",J1302,0)</f>
        <v>0</v>
      </c>
      <c r="BI1302" s="194">
        <f>IF(N1302="nulová",J1302,0)</f>
        <v>0</v>
      </c>
      <c r="BJ1302" s="19" t="s">
        <v>84</v>
      </c>
      <c r="BK1302" s="194">
        <f>ROUND(I1302*H1302,2)</f>
        <v>0</v>
      </c>
      <c r="BL1302" s="19" t="s">
        <v>330</v>
      </c>
      <c r="BM1302" s="193" t="s">
        <v>4687</v>
      </c>
    </row>
    <row r="1303" spans="1:65" s="2" customFormat="1" ht="11.25">
      <c r="A1303" s="36"/>
      <c r="B1303" s="37"/>
      <c r="C1303" s="38"/>
      <c r="D1303" s="195" t="s">
        <v>332</v>
      </c>
      <c r="E1303" s="38"/>
      <c r="F1303" s="196" t="s">
        <v>4686</v>
      </c>
      <c r="G1303" s="38"/>
      <c r="H1303" s="38"/>
      <c r="I1303" s="197"/>
      <c r="J1303" s="38"/>
      <c r="K1303" s="38"/>
      <c r="L1303" s="41"/>
      <c r="M1303" s="198"/>
      <c r="N1303" s="199"/>
      <c r="O1303" s="66"/>
      <c r="P1303" s="66"/>
      <c r="Q1303" s="66"/>
      <c r="R1303" s="66"/>
      <c r="S1303" s="66"/>
      <c r="T1303" s="67"/>
      <c r="U1303" s="36"/>
      <c r="V1303" s="36"/>
      <c r="W1303" s="36"/>
      <c r="X1303" s="36"/>
      <c r="Y1303" s="36"/>
      <c r="Z1303" s="36"/>
      <c r="AA1303" s="36"/>
      <c r="AB1303" s="36"/>
      <c r="AC1303" s="36"/>
      <c r="AD1303" s="36"/>
      <c r="AE1303" s="36"/>
      <c r="AT1303" s="19" t="s">
        <v>332</v>
      </c>
      <c r="AU1303" s="19" t="s">
        <v>87</v>
      </c>
    </row>
    <row r="1304" spans="1:65" s="13" customFormat="1" ht="11.25">
      <c r="B1304" s="201"/>
      <c r="C1304" s="202"/>
      <c r="D1304" s="195" t="s">
        <v>336</v>
      </c>
      <c r="E1304" s="203" t="s">
        <v>19</v>
      </c>
      <c r="F1304" s="204" t="s">
        <v>4688</v>
      </c>
      <c r="G1304" s="202"/>
      <c r="H1304" s="205">
        <v>239.93600000000001</v>
      </c>
      <c r="I1304" s="206"/>
      <c r="J1304" s="202"/>
      <c r="K1304" s="202"/>
      <c r="L1304" s="207"/>
      <c r="M1304" s="208"/>
      <c r="N1304" s="209"/>
      <c r="O1304" s="209"/>
      <c r="P1304" s="209"/>
      <c r="Q1304" s="209"/>
      <c r="R1304" s="209"/>
      <c r="S1304" s="209"/>
      <c r="T1304" s="210"/>
      <c r="AT1304" s="211" t="s">
        <v>336</v>
      </c>
      <c r="AU1304" s="211" t="s">
        <v>87</v>
      </c>
      <c r="AV1304" s="13" t="s">
        <v>87</v>
      </c>
      <c r="AW1304" s="13" t="s">
        <v>37</v>
      </c>
      <c r="AX1304" s="13" t="s">
        <v>84</v>
      </c>
      <c r="AY1304" s="211" t="s">
        <v>324</v>
      </c>
    </row>
    <row r="1305" spans="1:65" s="2" customFormat="1" ht="14.45" customHeight="1">
      <c r="A1305" s="36"/>
      <c r="B1305" s="37"/>
      <c r="C1305" s="182" t="s">
        <v>278</v>
      </c>
      <c r="D1305" s="182" t="s">
        <v>326</v>
      </c>
      <c r="E1305" s="183" t="s">
        <v>1279</v>
      </c>
      <c r="F1305" s="184" t="s">
        <v>1280</v>
      </c>
      <c r="G1305" s="185" t="s">
        <v>152</v>
      </c>
      <c r="H1305" s="186">
        <v>35.701999999999998</v>
      </c>
      <c r="I1305" s="187"/>
      <c r="J1305" s="188">
        <f>ROUND(I1305*H1305,2)</f>
        <v>0</v>
      </c>
      <c r="K1305" s="184" t="s">
        <v>19</v>
      </c>
      <c r="L1305" s="41"/>
      <c r="M1305" s="189" t="s">
        <v>19</v>
      </c>
      <c r="N1305" s="190" t="s">
        <v>47</v>
      </c>
      <c r="O1305" s="66"/>
      <c r="P1305" s="191">
        <f>O1305*H1305</f>
        <v>0</v>
      </c>
      <c r="Q1305" s="191">
        <v>2.4327899999999998</v>
      </c>
      <c r="R1305" s="191">
        <f>Q1305*H1305</f>
        <v>86.855468579999993</v>
      </c>
      <c r="S1305" s="191">
        <v>0</v>
      </c>
      <c r="T1305" s="192">
        <f>S1305*H1305</f>
        <v>0</v>
      </c>
      <c r="U1305" s="36"/>
      <c r="V1305" s="36"/>
      <c r="W1305" s="36"/>
      <c r="X1305" s="36"/>
      <c r="Y1305" s="36"/>
      <c r="Z1305" s="36"/>
      <c r="AA1305" s="36"/>
      <c r="AB1305" s="36"/>
      <c r="AC1305" s="36"/>
      <c r="AD1305" s="36"/>
      <c r="AE1305" s="36"/>
      <c r="AR1305" s="193" t="s">
        <v>330</v>
      </c>
      <c r="AT1305" s="193" t="s">
        <v>326</v>
      </c>
      <c r="AU1305" s="193" t="s">
        <v>87</v>
      </c>
      <c r="AY1305" s="19" t="s">
        <v>324</v>
      </c>
      <c r="BE1305" s="194">
        <f>IF(N1305="základní",J1305,0)</f>
        <v>0</v>
      </c>
      <c r="BF1305" s="194">
        <f>IF(N1305="snížená",J1305,0)</f>
        <v>0</v>
      </c>
      <c r="BG1305" s="194">
        <f>IF(N1305="zákl. přenesená",J1305,0)</f>
        <v>0</v>
      </c>
      <c r="BH1305" s="194">
        <f>IF(N1305="sníž. přenesená",J1305,0)</f>
        <v>0</v>
      </c>
      <c r="BI1305" s="194">
        <f>IF(N1305="nulová",J1305,0)</f>
        <v>0</v>
      </c>
      <c r="BJ1305" s="19" t="s">
        <v>84</v>
      </c>
      <c r="BK1305" s="194">
        <f>ROUND(I1305*H1305,2)</f>
        <v>0</v>
      </c>
      <c r="BL1305" s="19" t="s">
        <v>330</v>
      </c>
      <c r="BM1305" s="193" t="s">
        <v>4689</v>
      </c>
    </row>
    <row r="1306" spans="1:65" s="2" customFormat="1" ht="11.25">
      <c r="A1306" s="36"/>
      <c r="B1306" s="37"/>
      <c r="C1306" s="38"/>
      <c r="D1306" s="195" t="s">
        <v>332</v>
      </c>
      <c r="E1306" s="38"/>
      <c r="F1306" s="196" t="s">
        <v>1280</v>
      </c>
      <c r="G1306" s="38"/>
      <c r="H1306" s="38"/>
      <c r="I1306" s="197"/>
      <c r="J1306" s="38"/>
      <c r="K1306" s="38"/>
      <c r="L1306" s="41"/>
      <c r="M1306" s="198"/>
      <c r="N1306" s="199"/>
      <c r="O1306" s="66"/>
      <c r="P1306" s="66"/>
      <c r="Q1306" s="66"/>
      <c r="R1306" s="66"/>
      <c r="S1306" s="66"/>
      <c r="T1306" s="67"/>
      <c r="U1306" s="36"/>
      <c r="V1306" s="36"/>
      <c r="W1306" s="36"/>
      <c r="X1306" s="36"/>
      <c r="Y1306" s="36"/>
      <c r="Z1306" s="36"/>
      <c r="AA1306" s="36"/>
      <c r="AB1306" s="36"/>
      <c r="AC1306" s="36"/>
      <c r="AD1306" s="36"/>
      <c r="AE1306" s="36"/>
      <c r="AT1306" s="19" t="s">
        <v>332</v>
      </c>
      <c r="AU1306" s="19" t="s">
        <v>87</v>
      </c>
    </row>
    <row r="1307" spans="1:65" s="2" customFormat="1" ht="68.25">
      <c r="A1307" s="36"/>
      <c r="B1307" s="37"/>
      <c r="C1307" s="38"/>
      <c r="D1307" s="195" t="s">
        <v>334</v>
      </c>
      <c r="E1307" s="38"/>
      <c r="F1307" s="200" t="s">
        <v>1282</v>
      </c>
      <c r="G1307" s="38"/>
      <c r="H1307" s="38"/>
      <c r="I1307" s="197"/>
      <c r="J1307" s="38"/>
      <c r="K1307" s="38"/>
      <c r="L1307" s="41"/>
      <c r="M1307" s="198"/>
      <c r="N1307" s="199"/>
      <c r="O1307" s="66"/>
      <c r="P1307" s="66"/>
      <c r="Q1307" s="66"/>
      <c r="R1307" s="66"/>
      <c r="S1307" s="66"/>
      <c r="T1307" s="67"/>
      <c r="U1307" s="36"/>
      <c r="V1307" s="36"/>
      <c r="W1307" s="36"/>
      <c r="X1307" s="36"/>
      <c r="Y1307" s="36"/>
      <c r="Z1307" s="36"/>
      <c r="AA1307" s="36"/>
      <c r="AB1307" s="36"/>
      <c r="AC1307" s="36"/>
      <c r="AD1307" s="36"/>
      <c r="AE1307" s="36"/>
      <c r="AT1307" s="19" t="s">
        <v>334</v>
      </c>
      <c r="AU1307" s="19" t="s">
        <v>87</v>
      </c>
    </row>
    <row r="1308" spans="1:65" s="2" customFormat="1" ht="19.5">
      <c r="A1308" s="36"/>
      <c r="B1308" s="37"/>
      <c r="C1308" s="38"/>
      <c r="D1308" s="195" t="s">
        <v>727</v>
      </c>
      <c r="E1308" s="38"/>
      <c r="F1308" s="200" t="s">
        <v>1081</v>
      </c>
      <c r="G1308" s="38"/>
      <c r="H1308" s="38"/>
      <c r="I1308" s="197"/>
      <c r="J1308" s="38"/>
      <c r="K1308" s="38"/>
      <c r="L1308" s="41"/>
      <c r="M1308" s="198"/>
      <c r="N1308" s="199"/>
      <c r="O1308" s="66"/>
      <c r="P1308" s="66"/>
      <c r="Q1308" s="66"/>
      <c r="R1308" s="66"/>
      <c r="S1308" s="66"/>
      <c r="T1308" s="67"/>
      <c r="U1308" s="36"/>
      <c r="V1308" s="36"/>
      <c r="W1308" s="36"/>
      <c r="X1308" s="36"/>
      <c r="Y1308" s="36"/>
      <c r="Z1308" s="36"/>
      <c r="AA1308" s="36"/>
      <c r="AB1308" s="36"/>
      <c r="AC1308" s="36"/>
      <c r="AD1308" s="36"/>
      <c r="AE1308" s="36"/>
      <c r="AT1308" s="19" t="s">
        <v>727</v>
      </c>
      <c r="AU1308" s="19" t="s">
        <v>87</v>
      </c>
    </row>
    <row r="1309" spans="1:65" s="13" customFormat="1" ht="11.25">
      <c r="B1309" s="201"/>
      <c r="C1309" s="202"/>
      <c r="D1309" s="195" t="s">
        <v>336</v>
      </c>
      <c r="E1309" s="203" t="s">
        <v>19</v>
      </c>
      <c r="F1309" s="204" t="s">
        <v>4690</v>
      </c>
      <c r="G1309" s="202"/>
      <c r="H1309" s="205">
        <v>35.701999999999998</v>
      </c>
      <c r="I1309" s="206"/>
      <c r="J1309" s="202"/>
      <c r="K1309" s="202"/>
      <c r="L1309" s="207"/>
      <c r="M1309" s="208"/>
      <c r="N1309" s="209"/>
      <c r="O1309" s="209"/>
      <c r="P1309" s="209"/>
      <c r="Q1309" s="209"/>
      <c r="R1309" s="209"/>
      <c r="S1309" s="209"/>
      <c r="T1309" s="210"/>
      <c r="AT1309" s="211" t="s">
        <v>336</v>
      </c>
      <c r="AU1309" s="211" t="s">
        <v>87</v>
      </c>
      <c r="AV1309" s="13" t="s">
        <v>87</v>
      </c>
      <c r="AW1309" s="13" t="s">
        <v>37</v>
      </c>
      <c r="AX1309" s="13" t="s">
        <v>84</v>
      </c>
      <c r="AY1309" s="211" t="s">
        <v>324</v>
      </c>
    </row>
    <row r="1310" spans="1:65" s="2" customFormat="1" ht="14.45" customHeight="1">
      <c r="A1310" s="36"/>
      <c r="B1310" s="37"/>
      <c r="C1310" s="182" t="s">
        <v>1342</v>
      </c>
      <c r="D1310" s="182" t="s">
        <v>326</v>
      </c>
      <c r="E1310" s="183" t="s">
        <v>1299</v>
      </c>
      <c r="F1310" s="184" t="s">
        <v>1300</v>
      </c>
      <c r="G1310" s="185" t="s">
        <v>152</v>
      </c>
      <c r="H1310" s="186">
        <v>178.50800000000001</v>
      </c>
      <c r="I1310" s="187"/>
      <c r="J1310" s="188">
        <f>ROUND(I1310*H1310,2)</f>
        <v>0</v>
      </c>
      <c r="K1310" s="184" t="s">
        <v>329</v>
      </c>
      <c r="L1310" s="41"/>
      <c r="M1310" s="189" t="s">
        <v>19</v>
      </c>
      <c r="N1310" s="190" t="s">
        <v>47</v>
      </c>
      <c r="O1310" s="66"/>
      <c r="P1310" s="191">
        <f>O1310*H1310</f>
        <v>0</v>
      </c>
      <c r="Q1310" s="191">
        <v>2.13408</v>
      </c>
      <c r="R1310" s="191">
        <f>Q1310*H1310</f>
        <v>380.95035264000001</v>
      </c>
      <c r="S1310" s="191">
        <v>0</v>
      </c>
      <c r="T1310" s="192">
        <f>S1310*H1310</f>
        <v>0</v>
      </c>
      <c r="U1310" s="36"/>
      <c r="V1310" s="36"/>
      <c r="W1310" s="36"/>
      <c r="X1310" s="36"/>
      <c r="Y1310" s="36"/>
      <c r="Z1310" s="36"/>
      <c r="AA1310" s="36"/>
      <c r="AB1310" s="36"/>
      <c r="AC1310" s="36"/>
      <c r="AD1310" s="36"/>
      <c r="AE1310" s="36"/>
      <c r="AR1310" s="193" t="s">
        <v>330</v>
      </c>
      <c r="AT1310" s="193" t="s">
        <v>326</v>
      </c>
      <c r="AU1310" s="193" t="s">
        <v>87</v>
      </c>
      <c r="AY1310" s="19" t="s">
        <v>324</v>
      </c>
      <c r="BE1310" s="194">
        <f>IF(N1310="základní",J1310,0)</f>
        <v>0</v>
      </c>
      <c r="BF1310" s="194">
        <f>IF(N1310="snížená",J1310,0)</f>
        <v>0</v>
      </c>
      <c r="BG1310" s="194">
        <f>IF(N1310="zákl. přenesená",J1310,0)</f>
        <v>0</v>
      </c>
      <c r="BH1310" s="194">
        <f>IF(N1310="sníž. přenesená",J1310,0)</f>
        <v>0</v>
      </c>
      <c r="BI1310" s="194">
        <f>IF(N1310="nulová",J1310,0)</f>
        <v>0</v>
      </c>
      <c r="BJ1310" s="19" t="s">
        <v>84</v>
      </c>
      <c r="BK1310" s="194">
        <f>ROUND(I1310*H1310,2)</f>
        <v>0</v>
      </c>
      <c r="BL1310" s="19" t="s">
        <v>330</v>
      </c>
      <c r="BM1310" s="193" t="s">
        <v>4691</v>
      </c>
    </row>
    <row r="1311" spans="1:65" s="2" customFormat="1" ht="11.25">
      <c r="A1311" s="36"/>
      <c r="B1311" s="37"/>
      <c r="C1311" s="38"/>
      <c r="D1311" s="195" t="s">
        <v>332</v>
      </c>
      <c r="E1311" s="38"/>
      <c r="F1311" s="196" t="s">
        <v>1302</v>
      </c>
      <c r="G1311" s="38"/>
      <c r="H1311" s="38"/>
      <c r="I1311" s="197"/>
      <c r="J1311" s="38"/>
      <c r="K1311" s="38"/>
      <c r="L1311" s="41"/>
      <c r="M1311" s="198"/>
      <c r="N1311" s="199"/>
      <c r="O1311" s="66"/>
      <c r="P1311" s="66"/>
      <c r="Q1311" s="66"/>
      <c r="R1311" s="66"/>
      <c r="S1311" s="66"/>
      <c r="T1311" s="67"/>
      <c r="U1311" s="36"/>
      <c r="V1311" s="36"/>
      <c r="W1311" s="36"/>
      <c r="X1311" s="36"/>
      <c r="Y1311" s="36"/>
      <c r="Z1311" s="36"/>
      <c r="AA1311" s="36"/>
      <c r="AB1311" s="36"/>
      <c r="AC1311" s="36"/>
      <c r="AD1311" s="36"/>
      <c r="AE1311" s="36"/>
      <c r="AT1311" s="19" t="s">
        <v>332</v>
      </c>
      <c r="AU1311" s="19" t="s">
        <v>87</v>
      </c>
    </row>
    <row r="1312" spans="1:65" s="2" customFormat="1" ht="97.5">
      <c r="A1312" s="36"/>
      <c r="B1312" s="37"/>
      <c r="C1312" s="38"/>
      <c r="D1312" s="195" t="s">
        <v>334</v>
      </c>
      <c r="E1312" s="38"/>
      <c r="F1312" s="200" t="s">
        <v>1303</v>
      </c>
      <c r="G1312" s="38"/>
      <c r="H1312" s="38"/>
      <c r="I1312" s="197"/>
      <c r="J1312" s="38"/>
      <c r="K1312" s="38"/>
      <c r="L1312" s="41"/>
      <c r="M1312" s="198"/>
      <c r="N1312" s="199"/>
      <c r="O1312" s="66"/>
      <c r="P1312" s="66"/>
      <c r="Q1312" s="66"/>
      <c r="R1312" s="66"/>
      <c r="S1312" s="66"/>
      <c r="T1312" s="67"/>
      <c r="U1312" s="36"/>
      <c r="V1312" s="36"/>
      <c r="W1312" s="36"/>
      <c r="X1312" s="36"/>
      <c r="Y1312" s="36"/>
      <c r="Z1312" s="36"/>
      <c r="AA1312" s="36"/>
      <c r="AB1312" s="36"/>
      <c r="AC1312" s="36"/>
      <c r="AD1312" s="36"/>
      <c r="AE1312" s="36"/>
      <c r="AT1312" s="19" t="s">
        <v>334</v>
      </c>
      <c r="AU1312" s="19" t="s">
        <v>87</v>
      </c>
    </row>
    <row r="1313" spans="1:65" s="2" customFormat="1" ht="39">
      <c r="A1313" s="36"/>
      <c r="B1313" s="37"/>
      <c r="C1313" s="38"/>
      <c r="D1313" s="195" t="s">
        <v>727</v>
      </c>
      <c r="E1313" s="38"/>
      <c r="F1313" s="200" t="s">
        <v>4692</v>
      </c>
      <c r="G1313" s="38"/>
      <c r="H1313" s="38"/>
      <c r="I1313" s="197"/>
      <c r="J1313" s="38"/>
      <c r="K1313" s="38"/>
      <c r="L1313" s="41"/>
      <c r="M1313" s="198"/>
      <c r="N1313" s="199"/>
      <c r="O1313" s="66"/>
      <c r="P1313" s="66"/>
      <c r="Q1313" s="66"/>
      <c r="R1313" s="66"/>
      <c r="S1313" s="66"/>
      <c r="T1313" s="67"/>
      <c r="U1313" s="36"/>
      <c r="V1313" s="36"/>
      <c r="W1313" s="36"/>
      <c r="X1313" s="36"/>
      <c r="Y1313" s="36"/>
      <c r="Z1313" s="36"/>
      <c r="AA1313" s="36"/>
      <c r="AB1313" s="36"/>
      <c r="AC1313" s="36"/>
      <c r="AD1313" s="36"/>
      <c r="AE1313" s="36"/>
      <c r="AT1313" s="19" t="s">
        <v>727</v>
      </c>
      <c r="AU1313" s="19" t="s">
        <v>87</v>
      </c>
    </row>
    <row r="1314" spans="1:65" s="15" customFormat="1" ht="11.25">
      <c r="B1314" s="223"/>
      <c r="C1314" s="224"/>
      <c r="D1314" s="195" t="s">
        <v>336</v>
      </c>
      <c r="E1314" s="225" t="s">
        <v>19</v>
      </c>
      <c r="F1314" s="226" t="s">
        <v>4693</v>
      </c>
      <c r="G1314" s="224"/>
      <c r="H1314" s="225" t="s">
        <v>19</v>
      </c>
      <c r="I1314" s="227"/>
      <c r="J1314" s="224"/>
      <c r="K1314" s="224"/>
      <c r="L1314" s="228"/>
      <c r="M1314" s="229"/>
      <c r="N1314" s="230"/>
      <c r="O1314" s="230"/>
      <c r="P1314" s="230"/>
      <c r="Q1314" s="230"/>
      <c r="R1314" s="230"/>
      <c r="S1314" s="230"/>
      <c r="T1314" s="231"/>
      <c r="AT1314" s="232" t="s">
        <v>336</v>
      </c>
      <c r="AU1314" s="232" t="s">
        <v>87</v>
      </c>
      <c r="AV1314" s="15" t="s">
        <v>84</v>
      </c>
      <c r="AW1314" s="15" t="s">
        <v>37</v>
      </c>
      <c r="AX1314" s="15" t="s">
        <v>76</v>
      </c>
      <c r="AY1314" s="232" t="s">
        <v>324</v>
      </c>
    </row>
    <row r="1315" spans="1:65" s="13" customFormat="1" ht="11.25">
      <c r="B1315" s="201"/>
      <c r="C1315" s="202"/>
      <c r="D1315" s="195" t="s">
        <v>336</v>
      </c>
      <c r="E1315" s="203" t="s">
        <v>19</v>
      </c>
      <c r="F1315" s="204" t="s">
        <v>4694</v>
      </c>
      <c r="G1315" s="202"/>
      <c r="H1315" s="205">
        <v>178.50800000000001</v>
      </c>
      <c r="I1315" s="206"/>
      <c r="J1315" s="202"/>
      <c r="K1315" s="202"/>
      <c r="L1315" s="207"/>
      <c r="M1315" s="208"/>
      <c r="N1315" s="209"/>
      <c r="O1315" s="209"/>
      <c r="P1315" s="209"/>
      <c r="Q1315" s="209"/>
      <c r="R1315" s="209"/>
      <c r="S1315" s="209"/>
      <c r="T1315" s="210"/>
      <c r="AT1315" s="211" t="s">
        <v>336</v>
      </c>
      <c r="AU1315" s="211" t="s">
        <v>87</v>
      </c>
      <c r="AV1315" s="13" t="s">
        <v>87</v>
      </c>
      <c r="AW1315" s="13" t="s">
        <v>37</v>
      </c>
      <c r="AX1315" s="13" t="s">
        <v>76</v>
      </c>
      <c r="AY1315" s="211" t="s">
        <v>324</v>
      </c>
    </row>
    <row r="1316" spans="1:65" s="14" customFormat="1" ht="11.25">
      <c r="B1316" s="212"/>
      <c r="C1316" s="213"/>
      <c r="D1316" s="195" t="s">
        <v>336</v>
      </c>
      <c r="E1316" s="214" t="s">
        <v>270</v>
      </c>
      <c r="F1316" s="215" t="s">
        <v>349</v>
      </c>
      <c r="G1316" s="213"/>
      <c r="H1316" s="216">
        <v>178.50800000000001</v>
      </c>
      <c r="I1316" s="217"/>
      <c r="J1316" s="213"/>
      <c r="K1316" s="213"/>
      <c r="L1316" s="218"/>
      <c r="M1316" s="219"/>
      <c r="N1316" s="220"/>
      <c r="O1316" s="220"/>
      <c r="P1316" s="220"/>
      <c r="Q1316" s="220"/>
      <c r="R1316" s="220"/>
      <c r="S1316" s="220"/>
      <c r="T1316" s="221"/>
      <c r="AT1316" s="222" t="s">
        <v>336</v>
      </c>
      <c r="AU1316" s="222" t="s">
        <v>87</v>
      </c>
      <c r="AV1316" s="14" t="s">
        <v>330</v>
      </c>
      <c r="AW1316" s="14" t="s">
        <v>37</v>
      </c>
      <c r="AX1316" s="14" t="s">
        <v>84</v>
      </c>
      <c r="AY1316" s="222" t="s">
        <v>324</v>
      </c>
    </row>
    <row r="1317" spans="1:65" s="2" customFormat="1" ht="14.45" customHeight="1">
      <c r="A1317" s="36"/>
      <c r="B1317" s="37"/>
      <c r="C1317" s="182" t="s">
        <v>2000</v>
      </c>
      <c r="D1317" s="254" t="s">
        <v>326</v>
      </c>
      <c r="E1317" s="183" t="s">
        <v>1314</v>
      </c>
      <c r="F1317" s="184" t="s">
        <v>1315</v>
      </c>
      <c r="G1317" s="185" t="s">
        <v>152</v>
      </c>
      <c r="H1317" s="186">
        <v>178.50800000000001</v>
      </c>
      <c r="I1317" s="187"/>
      <c r="J1317" s="188">
        <f>ROUND(I1317*H1317,2)</f>
        <v>0</v>
      </c>
      <c r="K1317" s="184" t="s">
        <v>19</v>
      </c>
      <c r="L1317" s="41"/>
      <c r="M1317" s="189" t="s">
        <v>19</v>
      </c>
      <c r="N1317" s="190" t="s">
        <v>47</v>
      </c>
      <c r="O1317" s="66"/>
      <c r="P1317" s="191">
        <f>O1317*H1317</f>
        <v>0</v>
      </c>
      <c r="Q1317" s="191">
        <v>0</v>
      </c>
      <c r="R1317" s="191">
        <f>Q1317*H1317</f>
        <v>0</v>
      </c>
      <c r="S1317" s="191">
        <v>0</v>
      </c>
      <c r="T1317" s="192">
        <f>S1317*H1317</f>
        <v>0</v>
      </c>
      <c r="U1317" s="36"/>
      <c r="V1317" s="36"/>
      <c r="W1317" s="36"/>
      <c r="X1317" s="36"/>
      <c r="Y1317" s="36"/>
      <c r="Z1317" s="36"/>
      <c r="AA1317" s="36"/>
      <c r="AB1317" s="36"/>
      <c r="AC1317" s="36"/>
      <c r="AD1317" s="36"/>
      <c r="AE1317" s="36"/>
      <c r="AR1317" s="193" t="s">
        <v>330</v>
      </c>
      <c r="AT1317" s="193" t="s">
        <v>326</v>
      </c>
      <c r="AU1317" s="193" t="s">
        <v>87</v>
      </c>
      <c r="AY1317" s="19" t="s">
        <v>324</v>
      </c>
      <c r="BE1317" s="194">
        <f>IF(N1317="základní",J1317,0)</f>
        <v>0</v>
      </c>
      <c r="BF1317" s="194">
        <f>IF(N1317="snížená",J1317,0)</f>
        <v>0</v>
      </c>
      <c r="BG1317" s="194">
        <f>IF(N1317="zákl. přenesená",J1317,0)</f>
        <v>0</v>
      </c>
      <c r="BH1317" s="194">
        <f>IF(N1317="sníž. přenesená",J1317,0)</f>
        <v>0</v>
      </c>
      <c r="BI1317" s="194">
        <f>IF(N1317="nulová",J1317,0)</f>
        <v>0</v>
      </c>
      <c r="BJ1317" s="19" t="s">
        <v>84</v>
      </c>
      <c r="BK1317" s="194">
        <f>ROUND(I1317*H1317,2)</f>
        <v>0</v>
      </c>
      <c r="BL1317" s="19" t="s">
        <v>330</v>
      </c>
      <c r="BM1317" s="193" t="s">
        <v>4695</v>
      </c>
    </row>
    <row r="1318" spans="1:65" s="2" customFormat="1" ht="11.25">
      <c r="A1318" s="36"/>
      <c r="B1318" s="37"/>
      <c r="C1318" s="38"/>
      <c r="D1318" s="195" t="s">
        <v>332</v>
      </c>
      <c r="E1318" s="38"/>
      <c r="F1318" s="196" t="s">
        <v>1315</v>
      </c>
      <c r="G1318" s="38"/>
      <c r="H1318" s="38"/>
      <c r="I1318" s="197"/>
      <c r="J1318" s="38"/>
      <c r="K1318" s="38"/>
      <c r="L1318" s="41"/>
      <c r="M1318" s="198"/>
      <c r="N1318" s="199"/>
      <c r="O1318" s="66"/>
      <c r="P1318" s="66"/>
      <c r="Q1318" s="66"/>
      <c r="R1318" s="66"/>
      <c r="S1318" s="66"/>
      <c r="T1318" s="67"/>
      <c r="U1318" s="36"/>
      <c r="V1318" s="36"/>
      <c r="W1318" s="36"/>
      <c r="X1318" s="36"/>
      <c r="Y1318" s="36"/>
      <c r="Z1318" s="36"/>
      <c r="AA1318" s="36"/>
      <c r="AB1318" s="36"/>
      <c r="AC1318" s="36"/>
      <c r="AD1318" s="36"/>
      <c r="AE1318" s="36"/>
      <c r="AT1318" s="19" t="s">
        <v>332</v>
      </c>
      <c r="AU1318" s="19" t="s">
        <v>87</v>
      </c>
    </row>
    <row r="1319" spans="1:65" s="13" customFormat="1" ht="11.25">
      <c r="B1319" s="201"/>
      <c r="C1319" s="202"/>
      <c r="D1319" s="195" t="s">
        <v>336</v>
      </c>
      <c r="E1319" s="203" t="s">
        <v>19</v>
      </c>
      <c r="F1319" s="204" t="s">
        <v>270</v>
      </c>
      <c r="G1319" s="202"/>
      <c r="H1319" s="205">
        <v>178.50800000000001</v>
      </c>
      <c r="I1319" s="206"/>
      <c r="J1319" s="202"/>
      <c r="K1319" s="202"/>
      <c r="L1319" s="207"/>
      <c r="M1319" s="208"/>
      <c r="N1319" s="209"/>
      <c r="O1319" s="209"/>
      <c r="P1319" s="209"/>
      <c r="Q1319" s="209"/>
      <c r="R1319" s="209"/>
      <c r="S1319" s="209"/>
      <c r="T1319" s="210"/>
      <c r="AT1319" s="211" t="s">
        <v>336</v>
      </c>
      <c r="AU1319" s="211" t="s">
        <v>87</v>
      </c>
      <c r="AV1319" s="13" t="s">
        <v>87</v>
      </c>
      <c r="AW1319" s="13" t="s">
        <v>37</v>
      </c>
      <c r="AX1319" s="13" t="s">
        <v>84</v>
      </c>
      <c r="AY1319" s="211" t="s">
        <v>324</v>
      </c>
    </row>
    <row r="1320" spans="1:65" s="2" customFormat="1" ht="14.45" customHeight="1">
      <c r="A1320" s="36"/>
      <c r="B1320" s="37"/>
      <c r="C1320" s="182" t="s">
        <v>1350</v>
      </c>
      <c r="D1320" s="182" t="s">
        <v>326</v>
      </c>
      <c r="E1320" s="183" t="s">
        <v>4696</v>
      </c>
      <c r="F1320" s="184" t="s">
        <v>4697</v>
      </c>
      <c r="G1320" s="185" t="s">
        <v>152</v>
      </c>
      <c r="H1320" s="186">
        <v>0.72</v>
      </c>
      <c r="I1320" s="187"/>
      <c r="J1320" s="188">
        <f>ROUND(I1320*H1320,2)</f>
        <v>0</v>
      </c>
      <c r="K1320" s="184" t="s">
        <v>329</v>
      </c>
      <c r="L1320" s="41"/>
      <c r="M1320" s="189" t="s">
        <v>19</v>
      </c>
      <c r="N1320" s="190" t="s">
        <v>47</v>
      </c>
      <c r="O1320" s="66"/>
      <c r="P1320" s="191">
        <f>O1320*H1320</f>
        <v>0</v>
      </c>
      <c r="Q1320" s="191">
        <v>2.4142999999999999</v>
      </c>
      <c r="R1320" s="191">
        <f>Q1320*H1320</f>
        <v>1.7382959999999998</v>
      </c>
      <c r="S1320" s="191">
        <v>0</v>
      </c>
      <c r="T1320" s="192">
        <f>S1320*H1320</f>
        <v>0</v>
      </c>
      <c r="U1320" s="36"/>
      <c r="V1320" s="36"/>
      <c r="W1320" s="36"/>
      <c r="X1320" s="36"/>
      <c r="Y1320" s="36"/>
      <c r="Z1320" s="36"/>
      <c r="AA1320" s="36"/>
      <c r="AB1320" s="36"/>
      <c r="AC1320" s="36"/>
      <c r="AD1320" s="36"/>
      <c r="AE1320" s="36"/>
      <c r="AR1320" s="193" t="s">
        <v>330</v>
      </c>
      <c r="AT1320" s="193" t="s">
        <v>326</v>
      </c>
      <c r="AU1320" s="193" t="s">
        <v>87</v>
      </c>
      <c r="AY1320" s="19" t="s">
        <v>324</v>
      </c>
      <c r="BE1320" s="194">
        <f>IF(N1320="základní",J1320,0)</f>
        <v>0</v>
      </c>
      <c r="BF1320" s="194">
        <f>IF(N1320="snížená",J1320,0)</f>
        <v>0</v>
      </c>
      <c r="BG1320" s="194">
        <f>IF(N1320="zákl. přenesená",J1320,0)</f>
        <v>0</v>
      </c>
      <c r="BH1320" s="194">
        <f>IF(N1320="sníž. přenesená",J1320,0)</f>
        <v>0</v>
      </c>
      <c r="BI1320" s="194">
        <f>IF(N1320="nulová",J1320,0)</f>
        <v>0</v>
      </c>
      <c r="BJ1320" s="19" t="s">
        <v>84</v>
      </c>
      <c r="BK1320" s="194">
        <f>ROUND(I1320*H1320,2)</f>
        <v>0</v>
      </c>
      <c r="BL1320" s="19" t="s">
        <v>330</v>
      </c>
      <c r="BM1320" s="193" t="s">
        <v>4698</v>
      </c>
    </row>
    <row r="1321" spans="1:65" s="2" customFormat="1" ht="11.25">
      <c r="A1321" s="36"/>
      <c r="B1321" s="37"/>
      <c r="C1321" s="38"/>
      <c r="D1321" s="195" t="s">
        <v>332</v>
      </c>
      <c r="E1321" s="38"/>
      <c r="F1321" s="196" t="s">
        <v>4699</v>
      </c>
      <c r="G1321" s="38"/>
      <c r="H1321" s="38"/>
      <c r="I1321" s="197"/>
      <c r="J1321" s="38"/>
      <c r="K1321" s="38"/>
      <c r="L1321" s="41"/>
      <c r="M1321" s="198"/>
      <c r="N1321" s="199"/>
      <c r="O1321" s="66"/>
      <c r="P1321" s="66"/>
      <c r="Q1321" s="66"/>
      <c r="R1321" s="66"/>
      <c r="S1321" s="66"/>
      <c r="T1321" s="67"/>
      <c r="U1321" s="36"/>
      <c r="V1321" s="36"/>
      <c r="W1321" s="36"/>
      <c r="X1321" s="36"/>
      <c r="Y1321" s="36"/>
      <c r="Z1321" s="36"/>
      <c r="AA1321" s="36"/>
      <c r="AB1321" s="36"/>
      <c r="AC1321" s="36"/>
      <c r="AD1321" s="36"/>
      <c r="AE1321" s="36"/>
      <c r="AT1321" s="19" t="s">
        <v>332</v>
      </c>
      <c r="AU1321" s="19" t="s">
        <v>87</v>
      </c>
    </row>
    <row r="1322" spans="1:65" s="2" customFormat="1" ht="87.75">
      <c r="A1322" s="36"/>
      <c r="B1322" s="37"/>
      <c r="C1322" s="38"/>
      <c r="D1322" s="195" t="s">
        <v>334</v>
      </c>
      <c r="E1322" s="38"/>
      <c r="F1322" s="200" t="s">
        <v>4700</v>
      </c>
      <c r="G1322" s="38"/>
      <c r="H1322" s="38"/>
      <c r="I1322" s="197"/>
      <c r="J1322" s="38"/>
      <c r="K1322" s="38"/>
      <c r="L1322" s="41"/>
      <c r="M1322" s="198"/>
      <c r="N1322" s="199"/>
      <c r="O1322" s="66"/>
      <c r="P1322" s="66"/>
      <c r="Q1322" s="66"/>
      <c r="R1322" s="66"/>
      <c r="S1322" s="66"/>
      <c r="T1322" s="67"/>
      <c r="U1322" s="36"/>
      <c r="V1322" s="36"/>
      <c r="W1322" s="36"/>
      <c r="X1322" s="36"/>
      <c r="Y1322" s="36"/>
      <c r="Z1322" s="36"/>
      <c r="AA1322" s="36"/>
      <c r="AB1322" s="36"/>
      <c r="AC1322" s="36"/>
      <c r="AD1322" s="36"/>
      <c r="AE1322" s="36"/>
      <c r="AT1322" s="19" t="s">
        <v>334</v>
      </c>
      <c r="AU1322" s="19" t="s">
        <v>87</v>
      </c>
    </row>
    <row r="1323" spans="1:65" s="15" customFormat="1" ht="11.25">
      <c r="B1323" s="223"/>
      <c r="C1323" s="224"/>
      <c r="D1323" s="195" t="s">
        <v>336</v>
      </c>
      <c r="E1323" s="225" t="s">
        <v>19</v>
      </c>
      <c r="F1323" s="226" t="s">
        <v>4701</v>
      </c>
      <c r="G1323" s="224"/>
      <c r="H1323" s="225" t="s">
        <v>19</v>
      </c>
      <c r="I1323" s="227"/>
      <c r="J1323" s="224"/>
      <c r="K1323" s="224"/>
      <c r="L1323" s="228"/>
      <c r="M1323" s="229"/>
      <c r="N1323" s="230"/>
      <c r="O1323" s="230"/>
      <c r="P1323" s="230"/>
      <c r="Q1323" s="230"/>
      <c r="R1323" s="230"/>
      <c r="S1323" s="230"/>
      <c r="T1323" s="231"/>
      <c r="AT1323" s="232" t="s">
        <v>336</v>
      </c>
      <c r="AU1323" s="232" t="s">
        <v>87</v>
      </c>
      <c r="AV1323" s="15" t="s">
        <v>84</v>
      </c>
      <c r="AW1323" s="15" t="s">
        <v>37</v>
      </c>
      <c r="AX1323" s="15" t="s">
        <v>76</v>
      </c>
      <c r="AY1323" s="232" t="s">
        <v>324</v>
      </c>
    </row>
    <row r="1324" spans="1:65" s="13" customFormat="1" ht="11.25">
      <c r="B1324" s="201"/>
      <c r="C1324" s="202"/>
      <c r="D1324" s="195" t="s">
        <v>336</v>
      </c>
      <c r="E1324" s="203" t="s">
        <v>19</v>
      </c>
      <c r="F1324" s="204" t="s">
        <v>4702</v>
      </c>
      <c r="G1324" s="202"/>
      <c r="H1324" s="205">
        <v>0.72</v>
      </c>
      <c r="I1324" s="206"/>
      <c r="J1324" s="202"/>
      <c r="K1324" s="202"/>
      <c r="L1324" s="207"/>
      <c r="M1324" s="208"/>
      <c r="N1324" s="209"/>
      <c r="O1324" s="209"/>
      <c r="P1324" s="209"/>
      <c r="Q1324" s="209"/>
      <c r="R1324" s="209"/>
      <c r="S1324" s="209"/>
      <c r="T1324" s="210"/>
      <c r="AT1324" s="211" t="s">
        <v>336</v>
      </c>
      <c r="AU1324" s="211" t="s">
        <v>87</v>
      </c>
      <c r="AV1324" s="13" t="s">
        <v>87</v>
      </c>
      <c r="AW1324" s="13" t="s">
        <v>37</v>
      </c>
      <c r="AX1324" s="13" t="s">
        <v>84</v>
      </c>
      <c r="AY1324" s="211" t="s">
        <v>324</v>
      </c>
    </row>
    <row r="1325" spans="1:65" s="2" customFormat="1" ht="14.45" customHeight="1">
      <c r="A1325" s="36"/>
      <c r="B1325" s="37"/>
      <c r="C1325" s="182" t="s">
        <v>1357</v>
      </c>
      <c r="D1325" s="182" t="s">
        <v>326</v>
      </c>
      <c r="E1325" s="183" t="s">
        <v>4703</v>
      </c>
      <c r="F1325" s="184" t="s">
        <v>4704</v>
      </c>
      <c r="G1325" s="185" t="s">
        <v>135</v>
      </c>
      <c r="H1325" s="186">
        <v>1.2</v>
      </c>
      <c r="I1325" s="187"/>
      <c r="J1325" s="188">
        <f>ROUND(I1325*H1325,2)</f>
        <v>0</v>
      </c>
      <c r="K1325" s="184" t="s">
        <v>329</v>
      </c>
      <c r="L1325" s="41"/>
      <c r="M1325" s="189" t="s">
        <v>19</v>
      </c>
      <c r="N1325" s="190" t="s">
        <v>47</v>
      </c>
      <c r="O1325" s="66"/>
      <c r="P1325" s="191">
        <f>O1325*H1325</f>
        <v>0</v>
      </c>
      <c r="Q1325" s="191">
        <v>0</v>
      </c>
      <c r="R1325" s="191">
        <f>Q1325*H1325</f>
        <v>0</v>
      </c>
      <c r="S1325" s="191">
        <v>0</v>
      </c>
      <c r="T1325" s="192">
        <f>S1325*H1325</f>
        <v>0</v>
      </c>
      <c r="U1325" s="36"/>
      <c r="V1325" s="36"/>
      <c r="W1325" s="36"/>
      <c r="X1325" s="36"/>
      <c r="Y1325" s="36"/>
      <c r="Z1325" s="36"/>
      <c r="AA1325" s="36"/>
      <c r="AB1325" s="36"/>
      <c r="AC1325" s="36"/>
      <c r="AD1325" s="36"/>
      <c r="AE1325" s="36"/>
      <c r="AR1325" s="193" t="s">
        <v>330</v>
      </c>
      <c r="AT1325" s="193" t="s">
        <v>326</v>
      </c>
      <c r="AU1325" s="193" t="s">
        <v>87</v>
      </c>
      <c r="AY1325" s="19" t="s">
        <v>324</v>
      </c>
      <c r="BE1325" s="194">
        <f>IF(N1325="základní",J1325,0)</f>
        <v>0</v>
      </c>
      <c r="BF1325" s="194">
        <f>IF(N1325="snížená",J1325,0)</f>
        <v>0</v>
      </c>
      <c r="BG1325" s="194">
        <f>IF(N1325="zákl. přenesená",J1325,0)</f>
        <v>0</v>
      </c>
      <c r="BH1325" s="194">
        <f>IF(N1325="sníž. přenesená",J1325,0)</f>
        <v>0</v>
      </c>
      <c r="BI1325" s="194">
        <f>IF(N1325="nulová",J1325,0)</f>
        <v>0</v>
      </c>
      <c r="BJ1325" s="19" t="s">
        <v>84</v>
      </c>
      <c r="BK1325" s="194">
        <f>ROUND(I1325*H1325,2)</f>
        <v>0</v>
      </c>
      <c r="BL1325" s="19" t="s">
        <v>330</v>
      </c>
      <c r="BM1325" s="193" t="s">
        <v>4705</v>
      </c>
    </row>
    <row r="1326" spans="1:65" s="2" customFormat="1" ht="11.25">
      <c r="A1326" s="36"/>
      <c r="B1326" s="37"/>
      <c r="C1326" s="38"/>
      <c r="D1326" s="195" t="s">
        <v>332</v>
      </c>
      <c r="E1326" s="38"/>
      <c r="F1326" s="196" t="s">
        <v>4706</v>
      </c>
      <c r="G1326" s="38"/>
      <c r="H1326" s="38"/>
      <c r="I1326" s="197"/>
      <c r="J1326" s="38"/>
      <c r="K1326" s="38"/>
      <c r="L1326" s="41"/>
      <c r="M1326" s="198"/>
      <c r="N1326" s="199"/>
      <c r="O1326" s="66"/>
      <c r="P1326" s="66"/>
      <c r="Q1326" s="66"/>
      <c r="R1326" s="66"/>
      <c r="S1326" s="66"/>
      <c r="T1326" s="67"/>
      <c r="U1326" s="36"/>
      <c r="V1326" s="36"/>
      <c r="W1326" s="36"/>
      <c r="X1326" s="36"/>
      <c r="Y1326" s="36"/>
      <c r="Z1326" s="36"/>
      <c r="AA1326" s="36"/>
      <c r="AB1326" s="36"/>
      <c r="AC1326" s="36"/>
      <c r="AD1326" s="36"/>
      <c r="AE1326" s="36"/>
      <c r="AT1326" s="19" t="s">
        <v>332</v>
      </c>
      <c r="AU1326" s="19" t="s">
        <v>87</v>
      </c>
    </row>
    <row r="1327" spans="1:65" s="2" customFormat="1" ht="87.75">
      <c r="A1327" s="36"/>
      <c r="B1327" s="37"/>
      <c r="C1327" s="38"/>
      <c r="D1327" s="195" t="s">
        <v>334</v>
      </c>
      <c r="E1327" s="38"/>
      <c r="F1327" s="200" t="s">
        <v>4700</v>
      </c>
      <c r="G1327" s="38"/>
      <c r="H1327" s="38"/>
      <c r="I1327" s="197"/>
      <c r="J1327" s="38"/>
      <c r="K1327" s="38"/>
      <c r="L1327" s="41"/>
      <c r="M1327" s="198"/>
      <c r="N1327" s="199"/>
      <c r="O1327" s="66"/>
      <c r="P1327" s="66"/>
      <c r="Q1327" s="66"/>
      <c r="R1327" s="66"/>
      <c r="S1327" s="66"/>
      <c r="T1327" s="67"/>
      <c r="U1327" s="36"/>
      <c r="V1327" s="36"/>
      <c r="W1327" s="36"/>
      <c r="X1327" s="36"/>
      <c r="Y1327" s="36"/>
      <c r="Z1327" s="36"/>
      <c r="AA1327" s="36"/>
      <c r="AB1327" s="36"/>
      <c r="AC1327" s="36"/>
      <c r="AD1327" s="36"/>
      <c r="AE1327" s="36"/>
      <c r="AT1327" s="19" t="s">
        <v>334</v>
      </c>
      <c r="AU1327" s="19" t="s">
        <v>87</v>
      </c>
    </row>
    <row r="1328" spans="1:65" s="15" customFormat="1" ht="11.25">
      <c r="B1328" s="223"/>
      <c r="C1328" s="224"/>
      <c r="D1328" s="195" t="s">
        <v>336</v>
      </c>
      <c r="E1328" s="225" t="s">
        <v>19</v>
      </c>
      <c r="F1328" s="226" t="s">
        <v>4701</v>
      </c>
      <c r="G1328" s="224"/>
      <c r="H1328" s="225" t="s">
        <v>19</v>
      </c>
      <c r="I1328" s="227"/>
      <c r="J1328" s="224"/>
      <c r="K1328" s="224"/>
      <c r="L1328" s="228"/>
      <c r="M1328" s="229"/>
      <c r="N1328" s="230"/>
      <c r="O1328" s="230"/>
      <c r="P1328" s="230"/>
      <c r="Q1328" s="230"/>
      <c r="R1328" s="230"/>
      <c r="S1328" s="230"/>
      <c r="T1328" s="231"/>
      <c r="AT1328" s="232" t="s">
        <v>336</v>
      </c>
      <c r="AU1328" s="232" t="s">
        <v>87</v>
      </c>
      <c r="AV1328" s="15" t="s">
        <v>84</v>
      </c>
      <c r="AW1328" s="15" t="s">
        <v>37</v>
      </c>
      <c r="AX1328" s="15" t="s">
        <v>76</v>
      </c>
      <c r="AY1328" s="232" t="s">
        <v>324</v>
      </c>
    </row>
    <row r="1329" spans="1:65" s="13" customFormat="1" ht="11.25">
      <c r="B1329" s="201"/>
      <c r="C1329" s="202"/>
      <c r="D1329" s="195" t="s">
        <v>336</v>
      </c>
      <c r="E1329" s="203" t="s">
        <v>19</v>
      </c>
      <c r="F1329" s="204" t="s">
        <v>4707</v>
      </c>
      <c r="G1329" s="202"/>
      <c r="H1329" s="205">
        <v>1.2</v>
      </c>
      <c r="I1329" s="206"/>
      <c r="J1329" s="202"/>
      <c r="K1329" s="202"/>
      <c r="L1329" s="207"/>
      <c r="M1329" s="208"/>
      <c r="N1329" s="209"/>
      <c r="O1329" s="209"/>
      <c r="P1329" s="209"/>
      <c r="Q1329" s="209"/>
      <c r="R1329" s="209"/>
      <c r="S1329" s="209"/>
      <c r="T1329" s="210"/>
      <c r="AT1329" s="211" t="s">
        <v>336</v>
      </c>
      <c r="AU1329" s="211" t="s">
        <v>87</v>
      </c>
      <c r="AV1329" s="13" t="s">
        <v>87</v>
      </c>
      <c r="AW1329" s="13" t="s">
        <v>37</v>
      </c>
      <c r="AX1329" s="13" t="s">
        <v>84</v>
      </c>
      <c r="AY1329" s="211" t="s">
        <v>324</v>
      </c>
    </row>
    <row r="1330" spans="1:65" s="2" customFormat="1" ht="14.45" customHeight="1">
      <c r="A1330" s="36"/>
      <c r="B1330" s="37"/>
      <c r="C1330" s="182" t="s">
        <v>1363</v>
      </c>
      <c r="D1330" s="182" t="s">
        <v>326</v>
      </c>
      <c r="E1330" s="183" t="s">
        <v>4708</v>
      </c>
      <c r="F1330" s="184" t="s">
        <v>4709</v>
      </c>
      <c r="G1330" s="185" t="s">
        <v>135</v>
      </c>
      <c r="H1330" s="186">
        <v>60.825000000000003</v>
      </c>
      <c r="I1330" s="187"/>
      <c r="J1330" s="188">
        <f>ROUND(I1330*H1330,2)</f>
        <v>0</v>
      </c>
      <c r="K1330" s="184" t="s">
        <v>329</v>
      </c>
      <c r="L1330" s="41"/>
      <c r="M1330" s="189" t="s">
        <v>19</v>
      </c>
      <c r="N1330" s="190" t="s">
        <v>47</v>
      </c>
      <c r="O1330" s="66"/>
      <c r="P1330" s="191">
        <f>O1330*H1330</f>
        <v>0</v>
      </c>
      <c r="Q1330" s="191">
        <v>1.0247999999999999</v>
      </c>
      <c r="R1330" s="191">
        <f>Q1330*H1330</f>
        <v>62.333460000000002</v>
      </c>
      <c r="S1330" s="191">
        <v>0</v>
      </c>
      <c r="T1330" s="192">
        <f>S1330*H1330</f>
        <v>0</v>
      </c>
      <c r="U1330" s="36"/>
      <c r="V1330" s="36"/>
      <c r="W1330" s="36"/>
      <c r="X1330" s="36"/>
      <c r="Y1330" s="36"/>
      <c r="Z1330" s="36"/>
      <c r="AA1330" s="36"/>
      <c r="AB1330" s="36"/>
      <c r="AC1330" s="36"/>
      <c r="AD1330" s="36"/>
      <c r="AE1330" s="36"/>
      <c r="AR1330" s="193" t="s">
        <v>330</v>
      </c>
      <c r="AT1330" s="193" t="s">
        <v>326</v>
      </c>
      <c r="AU1330" s="193" t="s">
        <v>87</v>
      </c>
      <c r="AY1330" s="19" t="s">
        <v>324</v>
      </c>
      <c r="BE1330" s="194">
        <f>IF(N1330="základní",J1330,0)</f>
        <v>0</v>
      </c>
      <c r="BF1330" s="194">
        <f>IF(N1330="snížená",J1330,0)</f>
        <v>0</v>
      </c>
      <c r="BG1330" s="194">
        <f>IF(N1330="zákl. přenesená",J1330,0)</f>
        <v>0</v>
      </c>
      <c r="BH1330" s="194">
        <f>IF(N1330="sníž. přenesená",J1330,0)</f>
        <v>0</v>
      </c>
      <c r="BI1330" s="194">
        <f>IF(N1330="nulová",J1330,0)</f>
        <v>0</v>
      </c>
      <c r="BJ1330" s="19" t="s">
        <v>84</v>
      </c>
      <c r="BK1330" s="194">
        <f>ROUND(I1330*H1330,2)</f>
        <v>0</v>
      </c>
      <c r="BL1330" s="19" t="s">
        <v>330</v>
      </c>
      <c r="BM1330" s="193" t="s">
        <v>4710</v>
      </c>
    </row>
    <row r="1331" spans="1:65" s="2" customFormat="1" ht="19.5">
      <c r="A1331" s="36"/>
      <c r="B1331" s="37"/>
      <c r="C1331" s="38"/>
      <c r="D1331" s="195" t="s">
        <v>332</v>
      </c>
      <c r="E1331" s="38"/>
      <c r="F1331" s="196" t="s">
        <v>4711</v>
      </c>
      <c r="G1331" s="38"/>
      <c r="H1331" s="38"/>
      <c r="I1331" s="197"/>
      <c r="J1331" s="38"/>
      <c r="K1331" s="38"/>
      <c r="L1331" s="41"/>
      <c r="M1331" s="198"/>
      <c r="N1331" s="199"/>
      <c r="O1331" s="66"/>
      <c r="P1331" s="66"/>
      <c r="Q1331" s="66"/>
      <c r="R1331" s="66"/>
      <c r="S1331" s="66"/>
      <c r="T1331" s="67"/>
      <c r="U1331" s="36"/>
      <c r="V1331" s="36"/>
      <c r="W1331" s="36"/>
      <c r="X1331" s="36"/>
      <c r="Y1331" s="36"/>
      <c r="Z1331" s="36"/>
      <c r="AA1331" s="36"/>
      <c r="AB1331" s="36"/>
      <c r="AC1331" s="36"/>
      <c r="AD1331" s="36"/>
      <c r="AE1331" s="36"/>
      <c r="AT1331" s="19" t="s">
        <v>332</v>
      </c>
      <c r="AU1331" s="19" t="s">
        <v>87</v>
      </c>
    </row>
    <row r="1332" spans="1:65" s="2" customFormat="1" ht="68.25">
      <c r="A1332" s="36"/>
      <c r="B1332" s="37"/>
      <c r="C1332" s="38"/>
      <c r="D1332" s="195" t="s">
        <v>334</v>
      </c>
      <c r="E1332" s="38"/>
      <c r="F1332" s="200" t="s">
        <v>4712</v>
      </c>
      <c r="G1332" s="38"/>
      <c r="H1332" s="38"/>
      <c r="I1332" s="197"/>
      <c r="J1332" s="38"/>
      <c r="K1332" s="38"/>
      <c r="L1332" s="41"/>
      <c r="M1332" s="198"/>
      <c r="N1332" s="199"/>
      <c r="O1332" s="66"/>
      <c r="P1332" s="66"/>
      <c r="Q1332" s="66"/>
      <c r="R1332" s="66"/>
      <c r="S1332" s="66"/>
      <c r="T1332" s="67"/>
      <c r="U1332" s="36"/>
      <c r="V1332" s="36"/>
      <c r="W1332" s="36"/>
      <c r="X1332" s="36"/>
      <c r="Y1332" s="36"/>
      <c r="Z1332" s="36"/>
      <c r="AA1332" s="36"/>
      <c r="AB1332" s="36"/>
      <c r="AC1332" s="36"/>
      <c r="AD1332" s="36"/>
      <c r="AE1332" s="36"/>
      <c r="AT1332" s="19" t="s">
        <v>334</v>
      </c>
      <c r="AU1332" s="19" t="s">
        <v>87</v>
      </c>
    </row>
    <row r="1333" spans="1:65" s="2" customFormat="1" ht="29.25">
      <c r="A1333" s="36"/>
      <c r="B1333" s="37"/>
      <c r="C1333" s="38"/>
      <c r="D1333" s="195" t="s">
        <v>727</v>
      </c>
      <c r="E1333" s="38"/>
      <c r="F1333" s="200" t="s">
        <v>952</v>
      </c>
      <c r="G1333" s="38"/>
      <c r="H1333" s="38"/>
      <c r="I1333" s="197"/>
      <c r="J1333" s="38"/>
      <c r="K1333" s="38"/>
      <c r="L1333" s="41"/>
      <c r="M1333" s="198"/>
      <c r="N1333" s="199"/>
      <c r="O1333" s="66"/>
      <c r="P1333" s="66"/>
      <c r="Q1333" s="66"/>
      <c r="R1333" s="66"/>
      <c r="S1333" s="66"/>
      <c r="T1333" s="67"/>
      <c r="U1333" s="36"/>
      <c r="V1333" s="36"/>
      <c r="W1333" s="36"/>
      <c r="X1333" s="36"/>
      <c r="Y1333" s="36"/>
      <c r="Z1333" s="36"/>
      <c r="AA1333" s="36"/>
      <c r="AB1333" s="36"/>
      <c r="AC1333" s="36"/>
      <c r="AD1333" s="36"/>
      <c r="AE1333" s="36"/>
      <c r="AT1333" s="19" t="s">
        <v>727</v>
      </c>
      <c r="AU1333" s="19" t="s">
        <v>87</v>
      </c>
    </row>
    <row r="1334" spans="1:65" s="15" customFormat="1" ht="11.25">
      <c r="B1334" s="223"/>
      <c r="C1334" s="224"/>
      <c r="D1334" s="195" t="s">
        <v>336</v>
      </c>
      <c r="E1334" s="225" t="s">
        <v>19</v>
      </c>
      <c r="F1334" s="226" t="s">
        <v>4713</v>
      </c>
      <c r="G1334" s="224"/>
      <c r="H1334" s="225" t="s">
        <v>19</v>
      </c>
      <c r="I1334" s="227"/>
      <c r="J1334" s="224"/>
      <c r="K1334" s="224"/>
      <c r="L1334" s="228"/>
      <c r="M1334" s="229"/>
      <c r="N1334" s="230"/>
      <c r="O1334" s="230"/>
      <c r="P1334" s="230"/>
      <c r="Q1334" s="230"/>
      <c r="R1334" s="230"/>
      <c r="S1334" s="230"/>
      <c r="T1334" s="231"/>
      <c r="AT1334" s="232" t="s">
        <v>336</v>
      </c>
      <c r="AU1334" s="232" t="s">
        <v>87</v>
      </c>
      <c r="AV1334" s="15" t="s">
        <v>84</v>
      </c>
      <c r="AW1334" s="15" t="s">
        <v>37</v>
      </c>
      <c r="AX1334" s="15" t="s">
        <v>76</v>
      </c>
      <c r="AY1334" s="232" t="s">
        <v>324</v>
      </c>
    </row>
    <row r="1335" spans="1:65" s="13" customFormat="1" ht="11.25">
      <c r="B1335" s="201"/>
      <c r="C1335" s="202"/>
      <c r="D1335" s="195" t="s">
        <v>336</v>
      </c>
      <c r="E1335" s="203" t="s">
        <v>19</v>
      </c>
      <c r="F1335" s="204" t="s">
        <v>4714</v>
      </c>
      <c r="G1335" s="202"/>
      <c r="H1335" s="205">
        <v>10.098000000000001</v>
      </c>
      <c r="I1335" s="206"/>
      <c r="J1335" s="202"/>
      <c r="K1335" s="202"/>
      <c r="L1335" s="207"/>
      <c r="M1335" s="208"/>
      <c r="N1335" s="209"/>
      <c r="O1335" s="209"/>
      <c r="P1335" s="209"/>
      <c r="Q1335" s="209"/>
      <c r="R1335" s="209"/>
      <c r="S1335" s="209"/>
      <c r="T1335" s="210"/>
      <c r="AT1335" s="211" t="s">
        <v>336</v>
      </c>
      <c r="AU1335" s="211" t="s">
        <v>87</v>
      </c>
      <c r="AV1335" s="13" t="s">
        <v>87</v>
      </c>
      <c r="AW1335" s="13" t="s">
        <v>37</v>
      </c>
      <c r="AX1335" s="13" t="s">
        <v>76</v>
      </c>
      <c r="AY1335" s="211" t="s">
        <v>324</v>
      </c>
    </row>
    <row r="1336" spans="1:65" s="13" customFormat="1" ht="11.25">
      <c r="B1336" s="201"/>
      <c r="C1336" s="202"/>
      <c r="D1336" s="195" t="s">
        <v>336</v>
      </c>
      <c r="E1336" s="203" t="s">
        <v>19</v>
      </c>
      <c r="F1336" s="204" t="s">
        <v>4715</v>
      </c>
      <c r="G1336" s="202"/>
      <c r="H1336" s="205">
        <v>38.759</v>
      </c>
      <c r="I1336" s="206"/>
      <c r="J1336" s="202"/>
      <c r="K1336" s="202"/>
      <c r="L1336" s="207"/>
      <c r="M1336" s="208"/>
      <c r="N1336" s="209"/>
      <c r="O1336" s="209"/>
      <c r="P1336" s="209"/>
      <c r="Q1336" s="209"/>
      <c r="R1336" s="209"/>
      <c r="S1336" s="209"/>
      <c r="T1336" s="210"/>
      <c r="AT1336" s="211" t="s">
        <v>336</v>
      </c>
      <c r="AU1336" s="211" t="s">
        <v>87</v>
      </c>
      <c r="AV1336" s="13" t="s">
        <v>87</v>
      </c>
      <c r="AW1336" s="13" t="s">
        <v>37</v>
      </c>
      <c r="AX1336" s="13" t="s">
        <v>76</v>
      </c>
      <c r="AY1336" s="211" t="s">
        <v>324</v>
      </c>
    </row>
    <row r="1337" spans="1:65" s="13" customFormat="1" ht="11.25">
      <c r="B1337" s="201"/>
      <c r="C1337" s="202"/>
      <c r="D1337" s="195" t="s">
        <v>336</v>
      </c>
      <c r="E1337" s="203" t="s">
        <v>19</v>
      </c>
      <c r="F1337" s="204" t="s">
        <v>4716</v>
      </c>
      <c r="G1337" s="202"/>
      <c r="H1337" s="205">
        <v>11.968</v>
      </c>
      <c r="I1337" s="206"/>
      <c r="J1337" s="202"/>
      <c r="K1337" s="202"/>
      <c r="L1337" s="207"/>
      <c r="M1337" s="208"/>
      <c r="N1337" s="209"/>
      <c r="O1337" s="209"/>
      <c r="P1337" s="209"/>
      <c r="Q1337" s="209"/>
      <c r="R1337" s="209"/>
      <c r="S1337" s="209"/>
      <c r="T1337" s="210"/>
      <c r="AT1337" s="211" t="s">
        <v>336</v>
      </c>
      <c r="AU1337" s="211" t="s">
        <v>87</v>
      </c>
      <c r="AV1337" s="13" t="s">
        <v>87</v>
      </c>
      <c r="AW1337" s="13" t="s">
        <v>37</v>
      </c>
      <c r="AX1337" s="13" t="s">
        <v>76</v>
      </c>
      <c r="AY1337" s="211" t="s">
        <v>324</v>
      </c>
    </row>
    <row r="1338" spans="1:65" s="14" customFormat="1" ht="11.25">
      <c r="B1338" s="212"/>
      <c r="C1338" s="213"/>
      <c r="D1338" s="195" t="s">
        <v>336</v>
      </c>
      <c r="E1338" s="214" t="s">
        <v>178</v>
      </c>
      <c r="F1338" s="215" t="s">
        <v>349</v>
      </c>
      <c r="G1338" s="213"/>
      <c r="H1338" s="216">
        <v>60.825000000000003</v>
      </c>
      <c r="I1338" s="217"/>
      <c r="J1338" s="213"/>
      <c r="K1338" s="213"/>
      <c r="L1338" s="218"/>
      <c r="M1338" s="219"/>
      <c r="N1338" s="220"/>
      <c r="O1338" s="220"/>
      <c r="P1338" s="220"/>
      <c r="Q1338" s="220"/>
      <c r="R1338" s="220"/>
      <c r="S1338" s="220"/>
      <c r="T1338" s="221"/>
      <c r="AT1338" s="222" t="s">
        <v>336</v>
      </c>
      <c r="AU1338" s="222" t="s">
        <v>87</v>
      </c>
      <c r="AV1338" s="14" t="s">
        <v>330</v>
      </c>
      <c r="AW1338" s="14" t="s">
        <v>37</v>
      </c>
      <c r="AX1338" s="14" t="s">
        <v>84</v>
      </c>
      <c r="AY1338" s="222" t="s">
        <v>324</v>
      </c>
    </row>
    <row r="1339" spans="1:65" s="2" customFormat="1" ht="14.45" customHeight="1">
      <c r="A1339" s="36"/>
      <c r="B1339" s="37"/>
      <c r="C1339" s="182" t="s">
        <v>1368</v>
      </c>
      <c r="D1339" s="182" t="s">
        <v>326</v>
      </c>
      <c r="E1339" s="183" t="s">
        <v>4717</v>
      </c>
      <c r="F1339" s="184" t="s">
        <v>4718</v>
      </c>
      <c r="G1339" s="185" t="s">
        <v>135</v>
      </c>
      <c r="H1339" s="186">
        <v>37.1</v>
      </c>
      <c r="I1339" s="187"/>
      <c r="J1339" s="188">
        <f>ROUND(I1339*H1339,2)</f>
        <v>0</v>
      </c>
      <c r="K1339" s="184" t="s">
        <v>329</v>
      </c>
      <c r="L1339" s="41"/>
      <c r="M1339" s="189" t="s">
        <v>19</v>
      </c>
      <c r="N1339" s="190" t="s">
        <v>47</v>
      </c>
      <c r="O1339" s="66"/>
      <c r="P1339" s="191">
        <f>O1339*H1339</f>
        <v>0</v>
      </c>
      <c r="Q1339" s="191">
        <v>0.74326999999999999</v>
      </c>
      <c r="R1339" s="191">
        <f>Q1339*H1339</f>
        <v>27.575317000000002</v>
      </c>
      <c r="S1339" s="191">
        <v>0</v>
      </c>
      <c r="T1339" s="192">
        <f>S1339*H1339</f>
        <v>0</v>
      </c>
      <c r="U1339" s="36"/>
      <c r="V1339" s="36"/>
      <c r="W1339" s="36"/>
      <c r="X1339" s="36"/>
      <c r="Y1339" s="36"/>
      <c r="Z1339" s="36"/>
      <c r="AA1339" s="36"/>
      <c r="AB1339" s="36"/>
      <c r="AC1339" s="36"/>
      <c r="AD1339" s="36"/>
      <c r="AE1339" s="36"/>
      <c r="AR1339" s="193" t="s">
        <v>330</v>
      </c>
      <c r="AT1339" s="193" t="s">
        <v>326</v>
      </c>
      <c r="AU1339" s="193" t="s">
        <v>87</v>
      </c>
      <c r="AY1339" s="19" t="s">
        <v>324</v>
      </c>
      <c r="BE1339" s="194">
        <f>IF(N1339="základní",J1339,0)</f>
        <v>0</v>
      </c>
      <c r="BF1339" s="194">
        <f>IF(N1339="snížená",J1339,0)</f>
        <v>0</v>
      </c>
      <c r="BG1339" s="194">
        <f>IF(N1339="zákl. přenesená",J1339,0)</f>
        <v>0</v>
      </c>
      <c r="BH1339" s="194">
        <f>IF(N1339="sníž. přenesená",J1339,0)</f>
        <v>0</v>
      </c>
      <c r="BI1339" s="194">
        <f>IF(N1339="nulová",J1339,0)</f>
        <v>0</v>
      </c>
      <c r="BJ1339" s="19" t="s">
        <v>84</v>
      </c>
      <c r="BK1339" s="194">
        <f>ROUND(I1339*H1339,2)</f>
        <v>0</v>
      </c>
      <c r="BL1339" s="19" t="s">
        <v>330</v>
      </c>
      <c r="BM1339" s="193" t="s">
        <v>4719</v>
      </c>
    </row>
    <row r="1340" spans="1:65" s="2" customFormat="1" ht="11.25">
      <c r="A1340" s="36"/>
      <c r="B1340" s="37"/>
      <c r="C1340" s="38"/>
      <c r="D1340" s="195" t="s">
        <v>332</v>
      </c>
      <c r="E1340" s="38"/>
      <c r="F1340" s="196" t="s">
        <v>4720</v>
      </c>
      <c r="G1340" s="38"/>
      <c r="H1340" s="38"/>
      <c r="I1340" s="197"/>
      <c r="J1340" s="38"/>
      <c r="K1340" s="38"/>
      <c r="L1340" s="41"/>
      <c r="M1340" s="198"/>
      <c r="N1340" s="199"/>
      <c r="O1340" s="66"/>
      <c r="P1340" s="66"/>
      <c r="Q1340" s="66"/>
      <c r="R1340" s="66"/>
      <c r="S1340" s="66"/>
      <c r="T1340" s="67"/>
      <c r="U1340" s="36"/>
      <c r="V1340" s="36"/>
      <c r="W1340" s="36"/>
      <c r="X1340" s="36"/>
      <c r="Y1340" s="36"/>
      <c r="Z1340" s="36"/>
      <c r="AA1340" s="36"/>
      <c r="AB1340" s="36"/>
      <c r="AC1340" s="36"/>
      <c r="AD1340" s="36"/>
      <c r="AE1340" s="36"/>
      <c r="AT1340" s="19" t="s">
        <v>332</v>
      </c>
      <c r="AU1340" s="19" t="s">
        <v>87</v>
      </c>
    </row>
    <row r="1341" spans="1:65" s="2" customFormat="1" ht="87.75">
      <c r="A1341" s="36"/>
      <c r="B1341" s="37"/>
      <c r="C1341" s="38"/>
      <c r="D1341" s="195" t="s">
        <v>334</v>
      </c>
      <c r="E1341" s="38"/>
      <c r="F1341" s="200" t="s">
        <v>1336</v>
      </c>
      <c r="G1341" s="38"/>
      <c r="H1341" s="38"/>
      <c r="I1341" s="197"/>
      <c r="J1341" s="38"/>
      <c r="K1341" s="38"/>
      <c r="L1341" s="41"/>
      <c r="M1341" s="198"/>
      <c r="N1341" s="199"/>
      <c r="O1341" s="66"/>
      <c r="P1341" s="66"/>
      <c r="Q1341" s="66"/>
      <c r="R1341" s="66"/>
      <c r="S1341" s="66"/>
      <c r="T1341" s="67"/>
      <c r="U1341" s="36"/>
      <c r="V1341" s="36"/>
      <c r="W1341" s="36"/>
      <c r="X1341" s="36"/>
      <c r="Y1341" s="36"/>
      <c r="Z1341" s="36"/>
      <c r="AA1341" s="36"/>
      <c r="AB1341" s="36"/>
      <c r="AC1341" s="36"/>
      <c r="AD1341" s="36"/>
      <c r="AE1341" s="36"/>
      <c r="AT1341" s="19" t="s">
        <v>334</v>
      </c>
      <c r="AU1341" s="19" t="s">
        <v>87</v>
      </c>
    </row>
    <row r="1342" spans="1:65" s="2" customFormat="1" ht="39">
      <c r="A1342" s="36"/>
      <c r="B1342" s="37"/>
      <c r="C1342" s="38"/>
      <c r="D1342" s="195" t="s">
        <v>727</v>
      </c>
      <c r="E1342" s="38"/>
      <c r="F1342" s="200" t="s">
        <v>3129</v>
      </c>
      <c r="G1342" s="38"/>
      <c r="H1342" s="38"/>
      <c r="I1342" s="197"/>
      <c r="J1342" s="38"/>
      <c r="K1342" s="38"/>
      <c r="L1342" s="41"/>
      <c r="M1342" s="198"/>
      <c r="N1342" s="199"/>
      <c r="O1342" s="66"/>
      <c r="P1342" s="66"/>
      <c r="Q1342" s="66"/>
      <c r="R1342" s="66"/>
      <c r="S1342" s="66"/>
      <c r="T1342" s="67"/>
      <c r="U1342" s="36"/>
      <c r="V1342" s="36"/>
      <c r="W1342" s="36"/>
      <c r="X1342" s="36"/>
      <c r="Y1342" s="36"/>
      <c r="Z1342" s="36"/>
      <c r="AA1342" s="36"/>
      <c r="AB1342" s="36"/>
      <c r="AC1342" s="36"/>
      <c r="AD1342" s="36"/>
      <c r="AE1342" s="36"/>
      <c r="AT1342" s="19" t="s">
        <v>727</v>
      </c>
      <c r="AU1342" s="19" t="s">
        <v>87</v>
      </c>
    </row>
    <row r="1343" spans="1:65" s="13" customFormat="1" ht="11.25">
      <c r="B1343" s="201"/>
      <c r="C1343" s="202"/>
      <c r="D1343" s="195" t="s">
        <v>336</v>
      </c>
      <c r="E1343" s="203" t="s">
        <v>19</v>
      </c>
      <c r="F1343" s="204" t="s">
        <v>4721</v>
      </c>
      <c r="G1343" s="202"/>
      <c r="H1343" s="205">
        <v>3.1</v>
      </c>
      <c r="I1343" s="206"/>
      <c r="J1343" s="202"/>
      <c r="K1343" s="202"/>
      <c r="L1343" s="207"/>
      <c r="M1343" s="208"/>
      <c r="N1343" s="209"/>
      <c r="O1343" s="209"/>
      <c r="P1343" s="209"/>
      <c r="Q1343" s="209"/>
      <c r="R1343" s="209"/>
      <c r="S1343" s="209"/>
      <c r="T1343" s="210"/>
      <c r="AT1343" s="211" t="s">
        <v>336</v>
      </c>
      <c r="AU1343" s="211" t="s">
        <v>87</v>
      </c>
      <c r="AV1343" s="13" t="s">
        <v>87</v>
      </c>
      <c r="AW1343" s="13" t="s">
        <v>37</v>
      </c>
      <c r="AX1343" s="13" t="s">
        <v>76</v>
      </c>
      <c r="AY1343" s="211" t="s">
        <v>324</v>
      </c>
    </row>
    <row r="1344" spans="1:65" s="13" customFormat="1" ht="11.25">
      <c r="B1344" s="201"/>
      <c r="C1344" s="202"/>
      <c r="D1344" s="195" t="s">
        <v>336</v>
      </c>
      <c r="E1344" s="203" t="s">
        <v>19</v>
      </c>
      <c r="F1344" s="204" t="s">
        <v>4722</v>
      </c>
      <c r="G1344" s="202"/>
      <c r="H1344" s="205">
        <v>34</v>
      </c>
      <c r="I1344" s="206"/>
      <c r="J1344" s="202"/>
      <c r="K1344" s="202"/>
      <c r="L1344" s="207"/>
      <c r="M1344" s="208"/>
      <c r="N1344" s="209"/>
      <c r="O1344" s="209"/>
      <c r="P1344" s="209"/>
      <c r="Q1344" s="209"/>
      <c r="R1344" s="209"/>
      <c r="S1344" s="209"/>
      <c r="T1344" s="210"/>
      <c r="AT1344" s="211" t="s">
        <v>336</v>
      </c>
      <c r="AU1344" s="211" t="s">
        <v>87</v>
      </c>
      <c r="AV1344" s="13" t="s">
        <v>87</v>
      </c>
      <c r="AW1344" s="13" t="s">
        <v>37</v>
      </c>
      <c r="AX1344" s="13" t="s">
        <v>76</v>
      </c>
      <c r="AY1344" s="211" t="s">
        <v>324</v>
      </c>
    </row>
    <row r="1345" spans="1:65" s="14" customFormat="1" ht="11.25">
      <c r="B1345" s="212"/>
      <c r="C1345" s="213"/>
      <c r="D1345" s="195" t="s">
        <v>336</v>
      </c>
      <c r="E1345" s="214" t="s">
        <v>3821</v>
      </c>
      <c r="F1345" s="215" t="s">
        <v>349</v>
      </c>
      <c r="G1345" s="213"/>
      <c r="H1345" s="216">
        <v>37.1</v>
      </c>
      <c r="I1345" s="217"/>
      <c r="J1345" s="213"/>
      <c r="K1345" s="213"/>
      <c r="L1345" s="218"/>
      <c r="M1345" s="219"/>
      <c r="N1345" s="220"/>
      <c r="O1345" s="220"/>
      <c r="P1345" s="220"/>
      <c r="Q1345" s="220"/>
      <c r="R1345" s="220"/>
      <c r="S1345" s="220"/>
      <c r="T1345" s="221"/>
      <c r="AT1345" s="222" t="s">
        <v>336</v>
      </c>
      <c r="AU1345" s="222" t="s">
        <v>87</v>
      </c>
      <c r="AV1345" s="14" t="s">
        <v>330</v>
      </c>
      <c r="AW1345" s="14" t="s">
        <v>37</v>
      </c>
      <c r="AX1345" s="14" t="s">
        <v>84</v>
      </c>
      <c r="AY1345" s="222" t="s">
        <v>324</v>
      </c>
    </row>
    <row r="1346" spans="1:65" s="2" customFormat="1" ht="14.45" customHeight="1">
      <c r="A1346" s="36"/>
      <c r="B1346" s="37"/>
      <c r="C1346" s="182" t="s">
        <v>1373</v>
      </c>
      <c r="D1346" s="182" t="s">
        <v>326</v>
      </c>
      <c r="E1346" s="183" t="s">
        <v>4723</v>
      </c>
      <c r="F1346" s="184" t="s">
        <v>4724</v>
      </c>
      <c r="G1346" s="185" t="s">
        <v>152</v>
      </c>
      <c r="H1346" s="186">
        <v>178.50800000000001</v>
      </c>
      <c r="I1346" s="187"/>
      <c r="J1346" s="188">
        <f>ROUND(I1346*H1346,2)</f>
        <v>0</v>
      </c>
      <c r="K1346" s="184" t="s">
        <v>329</v>
      </c>
      <c r="L1346" s="41"/>
      <c r="M1346" s="189" t="s">
        <v>19</v>
      </c>
      <c r="N1346" s="190" t="s">
        <v>47</v>
      </c>
      <c r="O1346" s="66"/>
      <c r="P1346" s="191">
        <f>O1346*H1346</f>
        <v>0</v>
      </c>
      <c r="Q1346" s="191">
        <v>2.3199999999999998</v>
      </c>
      <c r="R1346" s="191">
        <f>Q1346*H1346</f>
        <v>414.13855999999998</v>
      </c>
      <c r="S1346" s="191">
        <v>0</v>
      </c>
      <c r="T1346" s="192">
        <f>S1346*H1346</f>
        <v>0</v>
      </c>
      <c r="U1346" s="36"/>
      <c r="V1346" s="36"/>
      <c r="W1346" s="36"/>
      <c r="X1346" s="36"/>
      <c r="Y1346" s="36"/>
      <c r="Z1346" s="36"/>
      <c r="AA1346" s="36"/>
      <c r="AB1346" s="36"/>
      <c r="AC1346" s="36"/>
      <c r="AD1346" s="36"/>
      <c r="AE1346" s="36"/>
      <c r="AR1346" s="193" t="s">
        <v>330</v>
      </c>
      <c r="AT1346" s="193" t="s">
        <v>326</v>
      </c>
      <c r="AU1346" s="193" t="s">
        <v>87</v>
      </c>
      <c r="AY1346" s="19" t="s">
        <v>324</v>
      </c>
      <c r="BE1346" s="194">
        <f>IF(N1346="základní",J1346,0)</f>
        <v>0</v>
      </c>
      <c r="BF1346" s="194">
        <f>IF(N1346="snížená",J1346,0)</f>
        <v>0</v>
      </c>
      <c r="BG1346" s="194">
        <f>IF(N1346="zákl. přenesená",J1346,0)</f>
        <v>0</v>
      </c>
      <c r="BH1346" s="194">
        <f>IF(N1346="sníž. přenesená",J1346,0)</f>
        <v>0</v>
      </c>
      <c r="BI1346" s="194">
        <f>IF(N1346="nulová",J1346,0)</f>
        <v>0</v>
      </c>
      <c r="BJ1346" s="19" t="s">
        <v>84</v>
      </c>
      <c r="BK1346" s="194">
        <f>ROUND(I1346*H1346,2)</f>
        <v>0</v>
      </c>
      <c r="BL1346" s="19" t="s">
        <v>330</v>
      </c>
      <c r="BM1346" s="193" t="s">
        <v>4725</v>
      </c>
    </row>
    <row r="1347" spans="1:65" s="2" customFormat="1" ht="11.25">
      <c r="A1347" s="36"/>
      <c r="B1347" s="37"/>
      <c r="C1347" s="38"/>
      <c r="D1347" s="195" t="s">
        <v>332</v>
      </c>
      <c r="E1347" s="38"/>
      <c r="F1347" s="196" t="s">
        <v>4726</v>
      </c>
      <c r="G1347" s="38"/>
      <c r="H1347" s="38"/>
      <c r="I1347" s="197"/>
      <c r="J1347" s="38"/>
      <c r="K1347" s="38"/>
      <c r="L1347" s="41"/>
      <c r="M1347" s="198"/>
      <c r="N1347" s="199"/>
      <c r="O1347" s="66"/>
      <c r="P1347" s="66"/>
      <c r="Q1347" s="66"/>
      <c r="R1347" s="66"/>
      <c r="S1347" s="66"/>
      <c r="T1347" s="67"/>
      <c r="U1347" s="36"/>
      <c r="V1347" s="36"/>
      <c r="W1347" s="36"/>
      <c r="X1347" s="36"/>
      <c r="Y1347" s="36"/>
      <c r="Z1347" s="36"/>
      <c r="AA1347" s="36"/>
      <c r="AB1347" s="36"/>
      <c r="AC1347" s="36"/>
      <c r="AD1347" s="36"/>
      <c r="AE1347" s="36"/>
      <c r="AT1347" s="19" t="s">
        <v>332</v>
      </c>
      <c r="AU1347" s="19" t="s">
        <v>87</v>
      </c>
    </row>
    <row r="1348" spans="1:65" s="2" customFormat="1" ht="58.5">
      <c r="A1348" s="36"/>
      <c r="B1348" s="37"/>
      <c r="C1348" s="38"/>
      <c r="D1348" s="195" t="s">
        <v>334</v>
      </c>
      <c r="E1348" s="38"/>
      <c r="F1348" s="200" t="s">
        <v>4727</v>
      </c>
      <c r="G1348" s="38"/>
      <c r="H1348" s="38"/>
      <c r="I1348" s="197"/>
      <c r="J1348" s="38"/>
      <c r="K1348" s="38"/>
      <c r="L1348" s="41"/>
      <c r="M1348" s="198"/>
      <c r="N1348" s="199"/>
      <c r="O1348" s="66"/>
      <c r="P1348" s="66"/>
      <c r="Q1348" s="66"/>
      <c r="R1348" s="66"/>
      <c r="S1348" s="66"/>
      <c r="T1348" s="67"/>
      <c r="U1348" s="36"/>
      <c r="V1348" s="36"/>
      <c r="W1348" s="36"/>
      <c r="X1348" s="36"/>
      <c r="Y1348" s="36"/>
      <c r="Z1348" s="36"/>
      <c r="AA1348" s="36"/>
      <c r="AB1348" s="36"/>
      <c r="AC1348" s="36"/>
      <c r="AD1348" s="36"/>
      <c r="AE1348" s="36"/>
      <c r="AT1348" s="19" t="s">
        <v>334</v>
      </c>
      <c r="AU1348" s="19" t="s">
        <v>87</v>
      </c>
    </row>
    <row r="1349" spans="1:65" s="2" customFormat="1" ht="19.5">
      <c r="A1349" s="36"/>
      <c r="B1349" s="37"/>
      <c r="C1349" s="38"/>
      <c r="D1349" s="195" t="s">
        <v>727</v>
      </c>
      <c r="E1349" s="38"/>
      <c r="F1349" s="200" t="s">
        <v>945</v>
      </c>
      <c r="G1349" s="38"/>
      <c r="H1349" s="38"/>
      <c r="I1349" s="197"/>
      <c r="J1349" s="38"/>
      <c r="K1349" s="38"/>
      <c r="L1349" s="41"/>
      <c r="M1349" s="198"/>
      <c r="N1349" s="199"/>
      <c r="O1349" s="66"/>
      <c r="P1349" s="66"/>
      <c r="Q1349" s="66"/>
      <c r="R1349" s="66"/>
      <c r="S1349" s="66"/>
      <c r="T1349" s="67"/>
      <c r="U1349" s="36"/>
      <c r="V1349" s="36"/>
      <c r="W1349" s="36"/>
      <c r="X1349" s="36"/>
      <c r="Y1349" s="36"/>
      <c r="Z1349" s="36"/>
      <c r="AA1349" s="36"/>
      <c r="AB1349" s="36"/>
      <c r="AC1349" s="36"/>
      <c r="AD1349" s="36"/>
      <c r="AE1349" s="36"/>
      <c r="AT1349" s="19" t="s">
        <v>727</v>
      </c>
      <c r="AU1349" s="19" t="s">
        <v>87</v>
      </c>
    </row>
    <row r="1350" spans="1:65" s="15" customFormat="1" ht="11.25">
      <c r="B1350" s="223"/>
      <c r="C1350" s="224"/>
      <c r="D1350" s="195" t="s">
        <v>336</v>
      </c>
      <c r="E1350" s="225" t="s">
        <v>19</v>
      </c>
      <c r="F1350" s="226" t="s">
        <v>4679</v>
      </c>
      <c r="G1350" s="224"/>
      <c r="H1350" s="225" t="s">
        <v>19</v>
      </c>
      <c r="I1350" s="227"/>
      <c r="J1350" s="224"/>
      <c r="K1350" s="224"/>
      <c r="L1350" s="228"/>
      <c r="M1350" s="229"/>
      <c r="N1350" s="230"/>
      <c r="O1350" s="230"/>
      <c r="P1350" s="230"/>
      <c r="Q1350" s="230"/>
      <c r="R1350" s="230"/>
      <c r="S1350" s="230"/>
      <c r="T1350" s="231"/>
      <c r="AT1350" s="232" t="s">
        <v>336</v>
      </c>
      <c r="AU1350" s="232" t="s">
        <v>87</v>
      </c>
      <c r="AV1350" s="15" t="s">
        <v>84</v>
      </c>
      <c r="AW1350" s="15" t="s">
        <v>37</v>
      </c>
      <c r="AX1350" s="15" t="s">
        <v>76</v>
      </c>
      <c r="AY1350" s="232" t="s">
        <v>324</v>
      </c>
    </row>
    <row r="1351" spans="1:65" s="15" customFormat="1" ht="11.25">
      <c r="B1351" s="223"/>
      <c r="C1351" s="224"/>
      <c r="D1351" s="195" t="s">
        <v>336</v>
      </c>
      <c r="E1351" s="225" t="s">
        <v>19</v>
      </c>
      <c r="F1351" s="226" t="s">
        <v>4728</v>
      </c>
      <c r="G1351" s="224"/>
      <c r="H1351" s="225" t="s">
        <v>19</v>
      </c>
      <c r="I1351" s="227"/>
      <c r="J1351" s="224"/>
      <c r="K1351" s="224"/>
      <c r="L1351" s="228"/>
      <c r="M1351" s="229"/>
      <c r="N1351" s="230"/>
      <c r="O1351" s="230"/>
      <c r="P1351" s="230"/>
      <c r="Q1351" s="230"/>
      <c r="R1351" s="230"/>
      <c r="S1351" s="230"/>
      <c r="T1351" s="231"/>
      <c r="AT1351" s="232" t="s">
        <v>336</v>
      </c>
      <c r="AU1351" s="232" t="s">
        <v>87</v>
      </c>
      <c r="AV1351" s="15" t="s">
        <v>84</v>
      </c>
      <c r="AW1351" s="15" t="s">
        <v>37</v>
      </c>
      <c r="AX1351" s="15" t="s">
        <v>76</v>
      </c>
      <c r="AY1351" s="232" t="s">
        <v>324</v>
      </c>
    </row>
    <row r="1352" spans="1:65" s="13" customFormat="1" ht="11.25">
      <c r="B1352" s="201"/>
      <c r="C1352" s="202"/>
      <c r="D1352" s="195" t="s">
        <v>336</v>
      </c>
      <c r="E1352" s="203" t="s">
        <v>3859</v>
      </c>
      <c r="F1352" s="204" t="s">
        <v>4729</v>
      </c>
      <c r="G1352" s="202"/>
      <c r="H1352" s="205">
        <v>357.01600000000002</v>
      </c>
      <c r="I1352" s="206"/>
      <c r="J1352" s="202"/>
      <c r="K1352" s="202"/>
      <c r="L1352" s="207"/>
      <c r="M1352" s="208"/>
      <c r="N1352" s="209"/>
      <c r="O1352" s="209"/>
      <c r="P1352" s="209"/>
      <c r="Q1352" s="209"/>
      <c r="R1352" s="209"/>
      <c r="S1352" s="209"/>
      <c r="T1352" s="210"/>
      <c r="AT1352" s="211" t="s">
        <v>336</v>
      </c>
      <c r="AU1352" s="211" t="s">
        <v>87</v>
      </c>
      <c r="AV1352" s="13" t="s">
        <v>87</v>
      </c>
      <c r="AW1352" s="13" t="s">
        <v>37</v>
      </c>
      <c r="AX1352" s="13" t="s">
        <v>76</v>
      </c>
      <c r="AY1352" s="211" t="s">
        <v>324</v>
      </c>
    </row>
    <row r="1353" spans="1:65" s="13" customFormat="1" ht="11.25">
      <c r="B1353" s="201"/>
      <c r="C1353" s="202"/>
      <c r="D1353" s="195" t="s">
        <v>336</v>
      </c>
      <c r="E1353" s="203" t="s">
        <v>19</v>
      </c>
      <c r="F1353" s="204" t="s">
        <v>4694</v>
      </c>
      <c r="G1353" s="202"/>
      <c r="H1353" s="205">
        <v>178.50800000000001</v>
      </c>
      <c r="I1353" s="206"/>
      <c r="J1353" s="202"/>
      <c r="K1353" s="202"/>
      <c r="L1353" s="207"/>
      <c r="M1353" s="208"/>
      <c r="N1353" s="209"/>
      <c r="O1353" s="209"/>
      <c r="P1353" s="209"/>
      <c r="Q1353" s="209"/>
      <c r="R1353" s="209"/>
      <c r="S1353" s="209"/>
      <c r="T1353" s="210"/>
      <c r="AT1353" s="211" t="s">
        <v>336</v>
      </c>
      <c r="AU1353" s="211" t="s">
        <v>87</v>
      </c>
      <c r="AV1353" s="13" t="s">
        <v>87</v>
      </c>
      <c r="AW1353" s="13" t="s">
        <v>37</v>
      </c>
      <c r="AX1353" s="13" t="s">
        <v>84</v>
      </c>
      <c r="AY1353" s="211" t="s">
        <v>324</v>
      </c>
    </row>
    <row r="1354" spans="1:65" s="12" customFormat="1" ht="22.9" customHeight="1">
      <c r="B1354" s="166"/>
      <c r="C1354" s="167"/>
      <c r="D1354" s="168" t="s">
        <v>75</v>
      </c>
      <c r="E1354" s="180" t="s">
        <v>362</v>
      </c>
      <c r="F1354" s="180" t="s">
        <v>1409</v>
      </c>
      <c r="G1354" s="167"/>
      <c r="H1354" s="167"/>
      <c r="I1354" s="170"/>
      <c r="J1354" s="181">
        <f>BK1354</f>
        <v>0</v>
      </c>
      <c r="K1354" s="167"/>
      <c r="L1354" s="172"/>
      <c r="M1354" s="173"/>
      <c r="N1354" s="174"/>
      <c r="O1354" s="174"/>
      <c r="P1354" s="175">
        <f>SUM(P1355:P1370)</f>
        <v>0</v>
      </c>
      <c r="Q1354" s="174"/>
      <c r="R1354" s="175">
        <f>SUM(R1355:R1370)</f>
        <v>3.7692363599999998</v>
      </c>
      <c r="S1354" s="174"/>
      <c r="T1354" s="176">
        <f>SUM(T1355:T1370)</f>
        <v>0</v>
      </c>
      <c r="AR1354" s="177" t="s">
        <v>84</v>
      </c>
      <c r="AT1354" s="178" t="s">
        <v>75</v>
      </c>
      <c r="AU1354" s="178" t="s">
        <v>84</v>
      </c>
      <c r="AY1354" s="177" t="s">
        <v>324</v>
      </c>
      <c r="BK1354" s="179">
        <f>SUM(BK1355:BK1370)</f>
        <v>0</v>
      </c>
    </row>
    <row r="1355" spans="1:65" s="2" customFormat="1" ht="14.45" customHeight="1">
      <c r="A1355" s="36"/>
      <c r="B1355" s="37"/>
      <c r="C1355" s="182" t="s">
        <v>1381</v>
      </c>
      <c r="D1355" s="182" t="s">
        <v>326</v>
      </c>
      <c r="E1355" s="183" t="s">
        <v>4730</v>
      </c>
      <c r="F1355" s="184" t="s">
        <v>4731</v>
      </c>
      <c r="G1355" s="185" t="s">
        <v>135</v>
      </c>
      <c r="H1355" s="186">
        <v>33.262999999999998</v>
      </c>
      <c r="I1355" s="187"/>
      <c r="J1355" s="188">
        <f>ROUND(I1355*H1355,2)</f>
        <v>0</v>
      </c>
      <c r="K1355" s="184" t="s">
        <v>329</v>
      </c>
      <c r="L1355" s="41"/>
      <c r="M1355" s="189" t="s">
        <v>19</v>
      </c>
      <c r="N1355" s="190" t="s">
        <v>47</v>
      </c>
      <c r="O1355" s="66"/>
      <c r="P1355" s="191">
        <f>O1355*H1355</f>
        <v>0</v>
      </c>
      <c r="Q1355" s="191">
        <v>9.153E-2</v>
      </c>
      <c r="R1355" s="191">
        <f>Q1355*H1355</f>
        <v>3.0445623899999998</v>
      </c>
      <c r="S1355" s="191">
        <v>0</v>
      </c>
      <c r="T1355" s="192">
        <f>S1355*H1355</f>
        <v>0</v>
      </c>
      <c r="U1355" s="36"/>
      <c r="V1355" s="36"/>
      <c r="W1355" s="36"/>
      <c r="X1355" s="36"/>
      <c r="Y1355" s="36"/>
      <c r="Z1355" s="36"/>
      <c r="AA1355" s="36"/>
      <c r="AB1355" s="36"/>
      <c r="AC1355" s="36"/>
      <c r="AD1355" s="36"/>
      <c r="AE1355" s="36"/>
      <c r="AR1355" s="193" t="s">
        <v>330</v>
      </c>
      <c r="AT1355" s="193" t="s">
        <v>326</v>
      </c>
      <c r="AU1355" s="193" t="s">
        <v>87</v>
      </c>
      <c r="AY1355" s="19" t="s">
        <v>324</v>
      </c>
      <c r="BE1355" s="194">
        <f>IF(N1355="základní",J1355,0)</f>
        <v>0</v>
      </c>
      <c r="BF1355" s="194">
        <f>IF(N1355="snížená",J1355,0)</f>
        <v>0</v>
      </c>
      <c r="BG1355" s="194">
        <f>IF(N1355="zákl. přenesená",J1355,0)</f>
        <v>0</v>
      </c>
      <c r="BH1355" s="194">
        <f>IF(N1355="sníž. přenesená",J1355,0)</f>
        <v>0</v>
      </c>
      <c r="BI1355" s="194">
        <f>IF(N1355="nulová",J1355,0)</f>
        <v>0</v>
      </c>
      <c r="BJ1355" s="19" t="s">
        <v>84</v>
      </c>
      <c r="BK1355" s="194">
        <f>ROUND(I1355*H1355,2)</f>
        <v>0</v>
      </c>
      <c r="BL1355" s="19" t="s">
        <v>330</v>
      </c>
      <c r="BM1355" s="193" t="s">
        <v>4732</v>
      </c>
    </row>
    <row r="1356" spans="1:65" s="2" customFormat="1" ht="19.5">
      <c r="A1356" s="36"/>
      <c r="B1356" s="37"/>
      <c r="C1356" s="38"/>
      <c r="D1356" s="195" t="s">
        <v>332</v>
      </c>
      <c r="E1356" s="38"/>
      <c r="F1356" s="196" t="s">
        <v>4733</v>
      </c>
      <c r="G1356" s="38"/>
      <c r="H1356" s="38"/>
      <c r="I1356" s="197"/>
      <c r="J1356" s="38"/>
      <c r="K1356" s="38"/>
      <c r="L1356" s="41"/>
      <c r="M1356" s="198"/>
      <c r="N1356" s="199"/>
      <c r="O1356" s="66"/>
      <c r="P1356" s="66"/>
      <c r="Q1356" s="66"/>
      <c r="R1356" s="66"/>
      <c r="S1356" s="66"/>
      <c r="T1356" s="67"/>
      <c r="U1356" s="36"/>
      <c r="V1356" s="36"/>
      <c r="W1356" s="36"/>
      <c r="X1356" s="36"/>
      <c r="Y1356" s="36"/>
      <c r="Z1356" s="36"/>
      <c r="AA1356" s="36"/>
      <c r="AB1356" s="36"/>
      <c r="AC1356" s="36"/>
      <c r="AD1356" s="36"/>
      <c r="AE1356" s="36"/>
      <c r="AT1356" s="19" t="s">
        <v>332</v>
      </c>
      <c r="AU1356" s="19" t="s">
        <v>87</v>
      </c>
    </row>
    <row r="1357" spans="1:65" s="2" customFormat="1" ht="48.75">
      <c r="A1357" s="36"/>
      <c r="B1357" s="37"/>
      <c r="C1357" s="38"/>
      <c r="D1357" s="195" t="s">
        <v>334</v>
      </c>
      <c r="E1357" s="38"/>
      <c r="F1357" s="200" t="s">
        <v>4734</v>
      </c>
      <c r="G1357" s="38"/>
      <c r="H1357" s="38"/>
      <c r="I1357" s="197"/>
      <c r="J1357" s="38"/>
      <c r="K1357" s="38"/>
      <c r="L1357" s="41"/>
      <c r="M1357" s="198"/>
      <c r="N1357" s="199"/>
      <c r="O1357" s="66"/>
      <c r="P1357" s="66"/>
      <c r="Q1357" s="66"/>
      <c r="R1357" s="66"/>
      <c r="S1357" s="66"/>
      <c r="T1357" s="67"/>
      <c r="U1357" s="36"/>
      <c r="V1357" s="36"/>
      <c r="W1357" s="36"/>
      <c r="X1357" s="36"/>
      <c r="Y1357" s="36"/>
      <c r="Z1357" s="36"/>
      <c r="AA1357" s="36"/>
      <c r="AB1357" s="36"/>
      <c r="AC1357" s="36"/>
      <c r="AD1357" s="36"/>
      <c r="AE1357" s="36"/>
      <c r="AT1357" s="19" t="s">
        <v>334</v>
      </c>
      <c r="AU1357" s="19" t="s">
        <v>87</v>
      </c>
    </row>
    <row r="1358" spans="1:65" s="15" customFormat="1" ht="11.25">
      <c r="B1358" s="223"/>
      <c r="C1358" s="224"/>
      <c r="D1358" s="195" t="s">
        <v>336</v>
      </c>
      <c r="E1358" s="225" t="s">
        <v>19</v>
      </c>
      <c r="F1358" s="226" t="s">
        <v>4735</v>
      </c>
      <c r="G1358" s="224"/>
      <c r="H1358" s="225" t="s">
        <v>19</v>
      </c>
      <c r="I1358" s="227"/>
      <c r="J1358" s="224"/>
      <c r="K1358" s="224"/>
      <c r="L1358" s="228"/>
      <c r="M1358" s="229"/>
      <c r="N1358" s="230"/>
      <c r="O1358" s="230"/>
      <c r="P1358" s="230"/>
      <c r="Q1358" s="230"/>
      <c r="R1358" s="230"/>
      <c r="S1358" s="230"/>
      <c r="T1358" s="231"/>
      <c r="AT1358" s="232" t="s">
        <v>336</v>
      </c>
      <c r="AU1358" s="232" t="s">
        <v>87</v>
      </c>
      <c r="AV1358" s="15" t="s">
        <v>84</v>
      </c>
      <c r="AW1358" s="15" t="s">
        <v>37</v>
      </c>
      <c r="AX1358" s="15" t="s">
        <v>76</v>
      </c>
      <c r="AY1358" s="232" t="s">
        <v>324</v>
      </c>
    </row>
    <row r="1359" spans="1:65" s="13" customFormat="1" ht="11.25">
      <c r="B1359" s="201"/>
      <c r="C1359" s="202"/>
      <c r="D1359" s="195" t="s">
        <v>336</v>
      </c>
      <c r="E1359" s="203" t="s">
        <v>19</v>
      </c>
      <c r="F1359" s="204" t="s">
        <v>4736</v>
      </c>
      <c r="G1359" s="202"/>
      <c r="H1359" s="205">
        <v>33.262999999999998</v>
      </c>
      <c r="I1359" s="206"/>
      <c r="J1359" s="202"/>
      <c r="K1359" s="202"/>
      <c r="L1359" s="207"/>
      <c r="M1359" s="208"/>
      <c r="N1359" s="209"/>
      <c r="O1359" s="209"/>
      <c r="P1359" s="209"/>
      <c r="Q1359" s="209"/>
      <c r="R1359" s="209"/>
      <c r="S1359" s="209"/>
      <c r="T1359" s="210"/>
      <c r="AT1359" s="211" t="s">
        <v>336</v>
      </c>
      <c r="AU1359" s="211" t="s">
        <v>87</v>
      </c>
      <c r="AV1359" s="13" t="s">
        <v>87</v>
      </c>
      <c r="AW1359" s="13" t="s">
        <v>37</v>
      </c>
      <c r="AX1359" s="13" t="s">
        <v>76</v>
      </c>
      <c r="AY1359" s="211" t="s">
        <v>324</v>
      </c>
    </row>
    <row r="1360" spans="1:65" s="14" customFormat="1" ht="11.25">
      <c r="B1360" s="212"/>
      <c r="C1360" s="213"/>
      <c r="D1360" s="195" t="s">
        <v>336</v>
      </c>
      <c r="E1360" s="214" t="s">
        <v>3862</v>
      </c>
      <c r="F1360" s="215" t="s">
        <v>349</v>
      </c>
      <c r="G1360" s="213"/>
      <c r="H1360" s="216">
        <v>33.262999999999998</v>
      </c>
      <c r="I1360" s="217"/>
      <c r="J1360" s="213"/>
      <c r="K1360" s="213"/>
      <c r="L1360" s="218"/>
      <c r="M1360" s="219"/>
      <c r="N1360" s="220"/>
      <c r="O1360" s="220"/>
      <c r="P1360" s="220"/>
      <c r="Q1360" s="220"/>
      <c r="R1360" s="220"/>
      <c r="S1360" s="220"/>
      <c r="T1360" s="221"/>
      <c r="AT1360" s="222" t="s">
        <v>336</v>
      </c>
      <c r="AU1360" s="222" t="s">
        <v>87</v>
      </c>
      <c r="AV1360" s="14" t="s">
        <v>330</v>
      </c>
      <c r="AW1360" s="14" t="s">
        <v>37</v>
      </c>
      <c r="AX1360" s="14" t="s">
        <v>84</v>
      </c>
      <c r="AY1360" s="222" t="s">
        <v>324</v>
      </c>
    </row>
    <row r="1361" spans="1:65" s="2" customFormat="1" ht="14.45" customHeight="1">
      <c r="A1361" s="36"/>
      <c r="B1361" s="37"/>
      <c r="C1361" s="182" t="s">
        <v>1389</v>
      </c>
      <c r="D1361" s="182" t="s">
        <v>326</v>
      </c>
      <c r="E1361" s="183" t="s">
        <v>4737</v>
      </c>
      <c r="F1361" s="184" t="s">
        <v>4738</v>
      </c>
      <c r="G1361" s="185" t="s">
        <v>152</v>
      </c>
      <c r="H1361" s="186">
        <v>0.29299999999999998</v>
      </c>
      <c r="I1361" s="187"/>
      <c r="J1361" s="188">
        <f>ROUND(I1361*H1361,2)</f>
        <v>0</v>
      </c>
      <c r="K1361" s="184" t="s">
        <v>329</v>
      </c>
      <c r="L1361" s="41"/>
      <c r="M1361" s="189" t="s">
        <v>19</v>
      </c>
      <c r="N1361" s="190" t="s">
        <v>47</v>
      </c>
      <c r="O1361" s="66"/>
      <c r="P1361" s="191">
        <f>O1361*H1361</f>
        <v>0</v>
      </c>
      <c r="Q1361" s="191">
        <v>2.45329</v>
      </c>
      <c r="R1361" s="191">
        <f>Q1361*H1361</f>
        <v>0.71881396999999991</v>
      </c>
      <c r="S1361" s="191">
        <v>0</v>
      </c>
      <c r="T1361" s="192">
        <f>S1361*H1361</f>
        <v>0</v>
      </c>
      <c r="U1361" s="36"/>
      <c r="V1361" s="36"/>
      <c r="W1361" s="36"/>
      <c r="X1361" s="36"/>
      <c r="Y1361" s="36"/>
      <c r="Z1361" s="36"/>
      <c r="AA1361" s="36"/>
      <c r="AB1361" s="36"/>
      <c r="AC1361" s="36"/>
      <c r="AD1361" s="36"/>
      <c r="AE1361" s="36"/>
      <c r="AR1361" s="193" t="s">
        <v>330</v>
      </c>
      <c r="AT1361" s="193" t="s">
        <v>326</v>
      </c>
      <c r="AU1361" s="193" t="s">
        <v>87</v>
      </c>
      <c r="AY1361" s="19" t="s">
        <v>324</v>
      </c>
      <c r="BE1361" s="194">
        <f>IF(N1361="základní",J1361,0)</f>
        <v>0</v>
      </c>
      <c r="BF1361" s="194">
        <f>IF(N1361="snížená",J1361,0)</f>
        <v>0</v>
      </c>
      <c r="BG1361" s="194">
        <f>IF(N1361="zákl. přenesená",J1361,0)</f>
        <v>0</v>
      </c>
      <c r="BH1361" s="194">
        <f>IF(N1361="sníž. přenesená",J1361,0)</f>
        <v>0</v>
      </c>
      <c r="BI1361" s="194">
        <f>IF(N1361="nulová",J1361,0)</f>
        <v>0</v>
      </c>
      <c r="BJ1361" s="19" t="s">
        <v>84</v>
      </c>
      <c r="BK1361" s="194">
        <f>ROUND(I1361*H1361,2)</f>
        <v>0</v>
      </c>
      <c r="BL1361" s="19" t="s">
        <v>330</v>
      </c>
      <c r="BM1361" s="193" t="s">
        <v>4739</v>
      </c>
    </row>
    <row r="1362" spans="1:65" s="2" customFormat="1" ht="11.25">
      <c r="A1362" s="36"/>
      <c r="B1362" s="37"/>
      <c r="C1362" s="38"/>
      <c r="D1362" s="195" t="s">
        <v>332</v>
      </c>
      <c r="E1362" s="38"/>
      <c r="F1362" s="196" t="s">
        <v>4740</v>
      </c>
      <c r="G1362" s="38"/>
      <c r="H1362" s="38"/>
      <c r="I1362" s="197"/>
      <c r="J1362" s="38"/>
      <c r="K1362" s="38"/>
      <c r="L1362" s="41"/>
      <c r="M1362" s="198"/>
      <c r="N1362" s="199"/>
      <c r="O1362" s="66"/>
      <c r="P1362" s="66"/>
      <c r="Q1362" s="66"/>
      <c r="R1362" s="66"/>
      <c r="S1362" s="66"/>
      <c r="T1362" s="67"/>
      <c r="U1362" s="36"/>
      <c r="V1362" s="36"/>
      <c r="W1362" s="36"/>
      <c r="X1362" s="36"/>
      <c r="Y1362" s="36"/>
      <c r="Z1362" s="36"/>
      <c r="AA1362" s="36"/>
      <c r="AB1362" s="36"/>
      <c r="AC1362" s="36"/>
      <c r="AD1362" s="36"/>
      <c r="AE1362" s="36"/>
      <c r="AT1362" s="19" t="s">
        <v>332</v>
      </c>
      <c r="AU1362" s="19" t="s">
        <v>87</v>
      </c>
    </row>
    <row r="1363" spans="1:65" s="2" customFormat="1" ht="146.25">
      <c r="A1363" s="36"/>
      <c r="B1363" s="37"/>
      <c r="C1363" s="38"/>
      <c r="D1363" s="195" t="s">
        <v>334</v>
      </c>
      <c r="E1363" s="38"/>
      <c r="F1363" s="200" t="s">
        <v>4741</v>
      </c>
      <c r="G1363" s="38"/>
      <c r="H1363" s="38"/>
      <c r="I1363" s="197"/>
      <c r="J1363" s="38"/>
      <c r="K1363" s="38"/>
      <c r="L1363" s="41"/>
      <c r="M1363" s="198"/>
      <c r="N1363" s="199"/>
      <c r="O1363" s="66"/>
      <c r="P1363" s="66"/>
      <c r="Q1363" s="66"/>
      <c r="R1363" s="66"/>
      <c r="S1363" s="66"/>
      <c r="T1363" s="67"/>
      <c r="U1363" s="36"/>
      <c r="V1363" s="36"/>
      <c r="W1363" s="36"/>
      <c r="X1363" s="36"/>
      <c r="Y1363" s="36"/>
      <c r="Z1363" s="36"/>
      <c r="AA1363" s="36"/>
      <c r="AB1363" s="36"/>
      <c r="AC1363" s="36"/>
      <c r="AD1363" s="36"/>
      <c r="AE1363" s="36"/>
      <c r="AT1363" s="19" t="s">
        <v>334</v>
      </c>
      <c r="AU1363" s="19" t="s">
        <v>87</v>
      </c>
    </row>
    <row r="1364" spans="1:65" s="15" customFormat="1" ht="11.25">
      <c r="B1364" s="223"/>
      <c r="C1364" s="224"/>
      <c r="D1364" s="195" t="s">
        <v>336</v>
      </c>
      <c r="E1364" s="225" t="s">
        <v>19</v>
      </c>
      <c r="F1364" s="226" t="s">
        <v>4742</v>
      </c>
      <c r="G1364" s="224"/>
      <c r="H1364" s="225" t="s">
        <v>19</v>
      </c>
      <c r="I1364" s="227"/>
      <c r="J1364" s="224"/>
      <c r="K1364" s="224"/>
      <c r="L1364" s="228"/>
      <c r="M1364" s="229"/>
      <c r="N1364" s="230"/>
      <c r="O1364" s="230"/>
      <c r="P1364" s="230"/>
      <c r="Q1364" s="230"/>
      <c r="R1364" s="230"/>
      <c r="S1364" s="230"/>
      <c r="T1364" s="231"/>
      <c r="AT1364" s="232" t="s">
        <v>336</v>
      </c>
      <c r="AU1364" s="232" t="s">
        <v>87</v>
      </c>
      <c r="AV1364" s="15" t="s">
        <v>84</v>
      </c>
      <c r="AW1364" s="15" t="s">
        <v>37</v>
      </c>
      <c r="AX1364" s="15" t="s">
        <v>76</v>
      </c>
      <c r="AY1364" s="232" t="s">
        <v>324</v>
      </c>
    </row>
    <row r="1365" spans="1:65" s="13" customFormat="1" ht="11.25">
      <c r="B1365" s="201"/>
      <c r="C1365" s="202"/>
      <c r="D1365" s="195" t="s">
        <v>336</v>
      </c>
      <c r="E1365" s="203" t="s">
        <v>19</v>
      </c>
      <c r="F1365" s="204" t="s">
        <v>4743</v>
      </c>
      <c r="G1365" s="202"/>
      <c r="H1365" s="205">
        <v>0.29299999999999998</v>
      </c>
      <c r="I1365" s="206"/>
      <c r="J1365" s="202"/>
      <c r="K1365" s="202"/>
      <c r="L1365" s="207"/>
      <c r="M1365" s="208"/>
      <c r="N1365" s="209"/>
      <c r="O1365" s="209"/>
      <c r="P1365" s="209"/>
      <c r="Q1365" s="209"/>
      <c r="R1365" s="209"/>
      <c r="S1365" s="209"/>
      <c r="T1365" s="210"/>
      <c r="AT1365" s="211" t="s">
        <v>336</v>
      </c>
      <c r="AU1365" s="211" t="s">
        <v>87</v>
      </c>
      <c r="AV1365" s="13" t="s">
        <v>87</v>
      </c>
      <c r="AW1365" s="13" t="s">
        <v>37</v>
      </c>
      <c r="AX1365" s="13" t="s">
        <v>84</v>
      </c>
      <c r="AY1365" s="211" t="s">
        <v>324</v>
      </c>
    </row>
    <row r="1366" spans="1:65" s="2" customFormat="1" ht="14.45" customHeight="1">
      <c r="A1366" s="36"/>
      <c r="B1366" s="37"/>
      <c r="C1366" s="182" t="s">
        <v>1395</v>
      </c>
      <c r="D1366" s="182" t="s">
        <v>326</v>
      </c>
      <c r="E1366" s="183" t="s">
        <v>4744</v>
      </c>
      <c r="F1366" s="184" t="s">
        <v>4745</v>
      </c>
      <c r="G1366" s="185" t="s">
        <v>152</v>
      </c>
      <c r="H1366" s="186">
        <v>0.29299999999999998</v>
      </c>
      <c r="I1366" s="187"/>
      <c r="J1366" s="188">
        <f>ROUND(I1366*H1366,2)</f>
        <v>0</v>
      </c>
      <c r="K1366" s="184" t="s">
        <v>329</v>
      </c>
      <c r="L1366" s="41"/>
      <c r="M1366" s="189" t="s">
        <v>19</v>
      </c>
      <c r="N1366" s="190" t="s">
        <v>47</v>
      </c>
      <c r="O1366" s="66"/>
      <c r="P1366" s="191">
        <f>O1366*H1366</f>
        <v>0</v>
      </c>
      <c r="Q1366" s="191">
        <v>0.02</v>
      </c>
      <c r="R1366" s="191">
        <f>Q1366*H1366</f>
        <v>5.8599999999999998E-3</v>
      </c>
      <c r="S1366" s="191">
        <v>0</v>
      </c>
      <c r="T1366" s="192">
        <f>S1366*H1366</f>
        <v>0</v>
      </c>
      <c r="U1366" s="36"/>
      <c r="V1366" s="36"/>
      <c r="W1366" s="36"/>
      <c r="X1366" s="36"/>
      <c r="Y1366" s="36"/>
      <c r="Z1366" s="36"/>
      <c r="AA1366" s="36"/>
      <c r="AB1366" s="36"/>
      <c r="AC1366" s="36"/>
      <c r="AD1366" s="36"/>
      <c r="AE1366" s="36"/>
      <c r="AR1366" s="193" t="s">
        <v>330</v>
      </c>
      <c r="AT1366" s="193" t="s">
        <v>326</v>
      </c>
      <c r="AU1366" s="193" t="s">
        <v>87</v>
      </c>
      <c r="AY1366" s="19" t="s">
        <v>324</v>
      </c>
      <c r="BE1366" s="194">
        <f>IF(N1366="základní",J1366,0)</f>
        <v>0</v>
      </c>
      <c r="BF1366" s="194">
        <f>IF(N1366="snížená",J1366,0)</f>
        <v>0</v>
      </c>
      <c r="BG1366" s="194">
        <f>IF(N1366="zákl. přenesená",J1366,0)</f>
        <v>0</v>
      </c>
      <c r="BH1366" s="194">
        <f>IF(N1366="sníž. přenesená",J1366,0)</f>
        <v>0</v>
      </c>
      <c r="BI1366" s="194">
        <f>IF(N1366="nulová",J1366,0)</f>
        <v>0</v>
      </c>
      <c r="BJ1366" s="19" t="s">
        <v>84</v>
      </c>
      <c r="BK1366" s="194">
        <f>ROUND(I1366*H1366,2)</f>
        <v>0</v>
      </c>
      <c r="BL1366" s="19" t="s">
        <v>330</v>
      </c>
      <c r="BM1366" s="193" t="s">
        <v>4746</v>
      </c>
    </row>
    <row r="1367" spans="1:65" s="2" customFormat="1" ht="19.5">
      <c r="A1367" s="36"/>
      <c r="B1367" s="37"/>
      <c r="C1367" s="38"/>
      <c r="D1367" s="195" t="s">
        <v>332</v>
      </c>
      <c r="E1367" s="38"/>
      <c r="F1367" s="196" t="s">
        <v>4747</v>
      </c>
      <c r="G1367" s="38"/>
      <c r="H1367" s="38"/>
      <c r="I1367" s="197"/>
      <c r="J1367" s="38"/>
      <c r="K1367" s="38"/>
      <c r="L1367" s="41"/>
      <c r="M1367" s="198"/>
      <c r="N1367" s="199"/>
      <c r="O1367" s="66"/>
      <c r="P1367" s="66"/>
      <c r="Q1367" s="66"/>
      <c r="R1367" s="66"/>
      <c r="S1367" s="66"/>
      <c r="T1367" s="67"/>
      <c r="U1367" s="36"/>
      <c r="V1367" s="36"/>
      <c r="W1367" s="36"/>
      <c r="X1367" s="36"/>
      <c r="Y1367" s="36"/>
      <c r="Z1367" s="36"/>
      <c r="AA1367" s="36"/>
      <c r="AB1367" s="36"/>
      <c r="AC1367" s="36"/>
      <c r="AD1367" s="36"/>
      <c r="AE1367" s="36"/>
      <c r="AT1367" s="19" t="s">
        <v>332</v>
      </c>
      <c r="AU1367" s="19" t="s">
        <v>87</v>
      </c>
    </row>
    <row r="1368" spans="1:65" s="2" customFormat="1" ht="58.5">
      <c r="A1368" s="36"/>
      <c r="B1368" s="37"/>
      <c r="C1368" s="38"/>
      <c r="D1368" s="195" t="s">
        <v>334</v>
      </c>
      <c r="E1368" s="38"/>
      <c r="F1368" s="200" t="s">
        <v>4748</v>
      </c>
      <c r="G1368" s="38"/>
      <c r="H1368" s="38"/>
      <c r="I1368" s="197"/>
      <c r="J1368" s="38"/>
      <c r="K1368" s="38"/>
      <c r="L1368" s="41"/>
      <c r="M1368" s="198"/>
      <c r="N1368" s="199"/>
      <c r="O1368" s="66"/>
      <c r="P1368" s="66"/>
      <c r="Q1368" s="66"/>
      <c r="R1368" s="66"/>
      <c r="S1368" s="66"/>
      <c r="T1368" s="67"/>
      <c r="U1368" s="36"/>
      <c r="V1368" s="36"/>
      <c r="W1368" s="36"/>
      <c r="X1368" s="36"/>
      <c r="Y1368" s="36"/>
      <c r="Z1368" s="36"/>
      <c r="AA1368" s="36"/>
      <c r="AB1368" s="36"/>
      <c r="AC1368" s="36"/>
      <c r="AD1368" s="36"/>
      <c r="AE1368" s="36"/>
      <c r="AT1368" s="19" t="s">
        <v>334</v>
      </c>
      <c r="AU1368" s="19" t="s">
        <v>87</v>
      </c>
    </row>
    <row r="1369" spans="1:65" s="15" customFormat="1" ht="11.25">
      <c r="B1369" s="223"/>
      <c r="C1369" s="224"/>
      <c r="D1369" s="195" t="s">
        <v>336</v>
      </c>
      <c r="E1369" s="225" t="s">
        <v>19</v>
      </c>
      <c r="F1369" s="226" t="s">
        <v>4742</v>
      </c>
      <c r="G1369" s="224"/>
      <c r="H1369" s="225" t="s">
        <v>19</v>
      </c>
      <c r="I1369" s="227"/>
      <c r="J1369" s="224"/>
      <c r="K1369" s="224"/>
      <c r="L1369" s="228"/>
      <c r="M1369" s="229"/>
      <c r="N1369" s="230"/>
      <c r="O1369" s="230"/>
      <c r="P1369" s="230"/>
      <c r="Q1369" s="230"/>
      <c r="R1369" s="230"/>
      <c r="S1369" s="230"/>
      <c r="T1369" s="231"/>
      <c r="AT1369" s="232" t="s">
        <v>336</v>
      </c>
      <c r="AU1369" s="232" t="s">
        <v>87</v>
      </c>
      <c r="AV1369" s="15" t="s">
        <v>84</v>
      </c>
      <c r="AW1369" s="15" t="s">
        <v>37</v>
      </c>
      <c r="AX1369" s="15" t="s">
        <v>76</v>
      </c>
      <c r="AY1369" s="232" t="s">
        <v>324</v>
      </c>
    </row>
    <row r="1370" spans="1:65" s="13" customFormat="1" ht="11.25">
      <c r="B1370" s="201"/>
      <c r="C1370" s="202"/>
      <c r="D1370" s="195" t="s">
        <v>336</v>
      </c>
      <c r="E1370" s="203" t="s">
        <v>19</v>
      </c>
      <c r="F1370" s="204" t="s">
        <v>4743</v>
      </c>
      <c r="G1370" s="202"/>
      <c r="H1370" s="205">
        <v>0.29299999999999998</v>
      </c>
      <c r="I1370" s="206"/>
      <c r="J1370" s="202"/>
      <c r="K1370" s="202"/>
      <c r="L1370" s="207"/>
      <c r="M1370" s="208"/>
      <c r="N1370" s="209"/>
      <c r="O1370" s="209"/>
      <c r="P1370" s="209"/>
      <c r="Q1370" s="209"/>
      <c r="R1370" s="209"/>
      <c r="S1370" s="209"/>
      <c r="T1370" s="210"/>
      <c r="AT1370" s="211" t="s">
        <v>336</v>
      </c>
      <c r="AU1370" s="211" t="s">
        <v>87</v>
      </c>
      <c r="AV1370" s="13" t="s">
        <v>87</v>
      </c>
      <c r="AW1370" s="13" t="s">
        <v>37</v>
      </c>
      <c r="AX1370" s="13" t="s">
        <v>84</v>
      </c>
      <c r="AY1370" s="211" t="s">
        <v>324</v>
      </c>
    </row>
    <row r="1371" spans="1:65" s="12" customFormat="1" ht="22.9" customHeight="1">
      <c r="B1371" s="166"/>
      <c r="C1371" s="167"/>
      <c r="D1371" s="168" t="s">
        <v>75</v>
      </c>
      <c r="E1371" s="180" t="s">
        <v>378</v>
      </c>
      <c r="F1371" s="180" t="s">
        <v>1417</v>
      </c>
      <c r="G1371" s="167"/>
      <c r="H1371" s="167"/>
      <c r="I1371" s="170"/>
      <c r="J1371" s="181">
        <f>BK1371</f>
        <v>0</v>
      </c>
      <c r="K1371" s="167"/>
      <c r="L1371" s="172"/>
      <c r="M1371" s="173"/>
      <c r="N1371" s="174"/>
      <c r="O1371" s="174"/>
      <c r="P1371" s="175">
        <f>SUM(P1372:P1571)</f>
        <v>0</v>
      </c>
      <c r="Q1371" s="174"/>
      <c r="R1371" s="175">
        <f>SUM(R1372:R1571)</f>
        <v>58.500670040000003</v>
      </c>
      <c r="S1371" s="174"/>
      <c r="T1371" s="176">
        <f>SUM(T1372:T1571)</f>
        <v>27</v>
      </c>
      <c r="AR1371" s="177" t="s">
        <v>84</v>
      </c>
      <c r="AT1371" s="178" t="s">
        <v>75</v>
      </c>
      <c r="AU1371" s="178" t="s">
        <v>84</v>
      </c>
      <c r="AY1371" s="177" t="s">
        <v>324</v>
      </c>
      <c r="BK1371" s="179">
        <f>SUM(BK1372:BK1571)</f>
        <v>0</v>
      </c>
    </row>
    <row r="1372" spans="1:65" s="2" customFormat="1" ht="14.45" customHeight="1">
      <c r="A1372" s="36"/>
      <c r="B1372" s="37"/>
      <c r="C1372" s="182" t="s">
        <v>1404</v>
      </c>
      <c r="D1372" s="182" t="s">
        <v>326</v>
      </c>
      <c r="E1372" s="183" t="s">
        <v>4749</v>
      </c>
      <c r="F1372" s="184" t="s">
        <v>4750</v>
      </c>
      <c r="G1372" s="185" t="s">
        <v>186</v>
      </c>
      <c r="H1372" s="186">
        <v>150</v>
      </c>
      <c r="I1372" s="187"/>
      <c r="J1372" s="188">
        <f>ROUND(I1372*H1372,2)</f>
        <v>0</v>
      </c>
      <c r="K1372" s="184" t="s">
        <v>329</v>
      </c>
      <c r="L1372" s="41"/>
      <c r="M1372" s="189" t="s">
        <v>19</v>
      </c>
      <c r="N1372" s="190" t="s">
        <v>47</v>
      </c>
      <c r="O1372" s="66"/>
      <c r="P1372" s="191">
        <f>O1372*H1372</f>
        <v>0</v>
      </c>
      <c r="Q1372" s="191">
        <v>0</v>
      </c>
      <c r="R1372" s="191">
        <f>Q1372*H1372</f>
        <v>0</v>
      </c>
      <c r="S1372" s="191">
        <v>0.18</v>
      </c>
      <c r="T1372" s="192">
        <f>S1372*H1372</f>
        <v>27</v>
      </c>
      <c r="U1372" s="36"/>
      <c r="V1372" s="36"/>
      <c r="W1372" s="36"/>
      <c r="X1372" s="36"/>
      <c r="Y1372" s="36"/>
      <c r="Z1372" s="36"/>
      <c r="AA1372" s="36"/>
      <c r="AB1372" s="36"/>
      <c r="AC1372" s="36"/>
      <c r="AD1372" s="36"/>
      <c r="AE1372" s="36"/>
      <c r="AR1372" s="193" t="s">
        <v>330</v>
      </c>
      <c r="AT1372" s="193" t="s">
        <v>326</v>
      </c>
      <c r="AU1372" s="193" t="s">
        <v>87</v>
      </c>
      <c r="AY1372" s="19" t="s">
        <v>324</v>
      </c>
      <c r="BE1372" s="194">
        <f>IF(N1372="základní",J1372,0)</f>
        <v>0</v>
      </c>
      <c r="BF1372" s="194">
        <f>IF(N1372="snížená",J1372,0)</f>
        <v>0</v>
      </c>
      <c r="BG1372" s="194">
        <f>IF(N1372="zákl. přenesená",J1372,0)</f>
        <v>0</v>
      </c>
      <c r="BH1372" s="194">
        <f>IF(N1372="sníž. přenesená",J1372,0)</f>
        <v>0</v>
      </c>
      <c r="BI1372" s="194">
        <f>IF(N1372="nulová",J1372,0)</f>
        <v>0</v>
      </c>
      <c r="BJ1372" s="19" t="s">
        <v>84</v>
      </c>
      <c r="BK1372" s="194">
        <f>ROUND(I1372*H1372,2)</f>
        <v>0</v>
      </c>
      <c r="BL1372" s="19" t="s">
        <v>330</v>
      </c>
      <c r="BM1372" s="193" t="s">
        <v>4751</v>
      </c>
    </row>
    <row r="1373" spans="1:65" s="2" customFormat="1" ht="11.25">
      <c r="A1373" s="36"/>
      <c r="B1373" s="37"/>
      <c r="C1373" s="38"/>
      <c r="D1373" s="195" t="s">
        <v>332</v>
      </c>
      <c r="E1373" s="38"/>
      <c r="F1373" s="196" t="s">
        <v>4752</v>
      </c>
      <c r="G1373" s="38"/>
      <c r="H1373" s="38"/>
      <c r="I1373" s="197"/>
      <c r="J1373" s="38"/>
      <c r="K1373" s="38"/>
      <c r="L1373" s="41"/>
      <c r="M1373" s="198"/>
      <c r="N1373" s="199"/>
      <c r="O1373" s="66"/>
      <c r="P1373" s="66"/>
      <c r="Q1373" s="66"/>
      <c r="R1373" s="66"/>
      <c r="S1373" s="66"/>
      <c r="T1373" s="67"/>
      <c r="U1373" s="36"/>
      <c r="V1373" s="36"/>
      <c r="W1373" s="36"/>
      <c r="X1373" s="36"/>
      <c r="Y1373" s="36"/>
      <c r="Z1373" s="36"/>
      <c r="AA1373" s="36"/>
      <c r="AB1373" s="36"/>
      <c r="AC1373" s="36"/>
      <c r="AD1373" s="36"/>
      <c r="AE1373" s="36"/>
      <c r="AT1373" s="19" t="s">
        <v>332</v>
      </c>
      <c r="AU1373" s="19" t="s">
        <v>87</v>
      </c>
    </row>
    <row r="1374" spans="1:65" s="2" customFormat="1" ht="39">
      <c r="A1374" s="36"/>
      <c r="B1374" s="37"/>
      <c r="C1374" s="38"/>
      <c r="D1374" s="195" t="s">
        <v>334</v>
      </c>
      <c r="E1374" s="38"/>
      <c r="F1374" s="200" t="s">
        <v>4753</v>
      </c>
      <c r="G1374" s="38"/>
      <c r="H1374" s="38"/>
      <c r="I1374" s="197"/>
      <c r="J1374" s="38"/>
      <c r="K1374" s="38"/>
      <c r="L1374" s="41"/>
      <c r="M1374" s="198"/>
      <c r="N1374" s="199"/>
      <c r="O1374" s="66"/>
      <c r="P1374" s="66"/>
      <c r="Q1374" s="66"/>
      <c r="R1374" s="66"/>
      <c r="S1374" s="66"/>
      <c r="T1374" s="67"/>
      <c r="U1374" s="36"/>
      <c r="V1374" s="36"/>
      <c r="W1374" s="36"/>
      <c r="X1374" s="36"/>
      <c r="Y1374" s="36"/>
      <c r="Z1374" s="36"/>
      <c r="AA1374" s="36"/>
      <c r="AB1374" s="36"/>
      <c r="AC1374" s="36"/>
      <c r="AD1374" s="36"/>
      <c r="AE1374" s="36"/>
      <c r="AT1374" s="19" t="s">
        <v>334</v>
      </c>
      <c r="AU1374" s="19" t="s">
        <v>87</v>
      </c>
    </row>
    <row r="1375" spans="1:65" s="13" customFormat="1" ht="11.25">
      <c r="B1375" s="201"/>
      <c r="C1375" s="202"/>
      <c r="D1375" s="195" t="s">
        <v>336</v>
      </c>
      <c r="E1375" s="203" t="s">
        <v>3817</v>
      </c>
      <c r="F1375" s="204" t="s">
        <v>4754</v>
      </c>
      <c r="G1375" s="202"/>
      <c r="H1375" s="205">
        <v>150</v>
      </c>
      <c r="I1375" s="206"/>
      <c r="J1375" s="202"/>
      <c r="K1375" s="202"/>
      <c r="L1375" s="207"/>
      <c r="M1375" s="208"/>
      <c r="N1375" s="209"/>
      <c r="O1375" s="209"/>
      <c r="P1375" s="209"/>
      <c r="Q1375" s="209"/>
      <c r="R1375" s="209"/>
      <c r="S1375" s="209"/>
      <c r="T1375" s="210"/>
      <c r="AT1375" s="211" t="s">
        <v>336</v>
      </c>
      <c r="AU1375" s="211" t="s">
        <v>87</v>
      </c>
      <c r="AV1375" s="13" t="s">
        <v>87</v>
      </c>
      <c r="AW1375" s="13" t="s">
        <v>37</v>
      </c>
      <c r="AX1375" s="13" t="s">
        <v>84</v>
      </c>
      <c r="AY1375" s="211" t="s">
        <v>324</v>
      </c>
    </row>
    <row r="1376" spans="1:65" s="2" customFormat="1" ht="14.45" customHeight="1">
      <c r="A1376" s="36"/>
      <c r="B1376" s="37"/>
      <c r="C1376" s="182" t="s">
        <v>1410</v>
      </c>
      <c r="D1376" s="182" t="s">
        <v>326</v>
      </c>
      <c r="E1376" s="183" t="s">
        <v>3131</v>
      </c>
      <c r="F1376" s="184" t="s">
        <v>4755</v>
      </c>
      <c r="G1376" s="185" t="s">
        <v>186</v>
      </c>
      <c r="H1376" s="186">
        <v>156</v>
      </c>
      <c r="I1376" s="187"/>
      <c r="J1376" s="188">
        <f>ROUND(I1376*H1376,2)</f>
        <v>0</v>
      </c>
      <c r="K1376" s="184" t="s">
        <v>19</v>
      </c>
      <c r="L1376" s="41"/>
      <c r="M1376" s="189" t="s">
        <v>19</v>
      </c>
      <c r="N1376" s="190" t="s">
        <v>47</v>
      </c>
      <c r="O1376" s="66"/>
      <c r="P1376" s="191">
        <f>O1376*H1376</f>
        <v>0</v>
      </c>
      <c r="Q1376" s="191">
        <v>1.6E-2</v>
      </c>
      <c r="R1376" s="191">
        <f>Q1376*H1376</f>
        <v>2.496</v>
      </c>
      <c r="S1376" s="191">
        <v>0</v>
      </c>
      <c r="T1376" s="192">
        <f>S1376*H1376</f>
        <v>0</v>
      </c>
      <c r="U1376" s="36"/>
      <c r="V1376" s="36"/>
      <c r="W1376" s="36"/>
      <c r="X1376" s="36"/>
      <c r="Y1376" s="36"/>
      <c r="Z1376" s="36"/>
      <c r="AA1376" s="36"/>
      <c r="AB1376" s="36"/>
      <c r="AC1376" s="36"/>
      <c r="AD1376" s="36"/>
      <c r="AE1376" s="36"/>
      <c r="AR1376" s="193" t="s">
        <v>330</v>
      </c>
      <c r="AT1376" s="193" t="s">
        <v>326</v>
      </c>
      <c r="AU1376" s="193" t="s">
        <v>87</v>
      </c>
      <c r="AY1376" s="19" t="s">
        <v>324</v>
      </c>
      <c r="BE1376" s="194">
        <f>IF(N1376="základní",J1376,0)</f>
        <v>0</v>
      </c>
      <c r="BF1376" s="194">
        <f>IF(N1376="snížená",J1376,0)</f>
        <v>0</v>
      </c>
      <c r="BG1376" s="194">
        <f>IF(N1376="zákl. přenesená",J1376,0)</f>
        <v>0</v>
      </c>
      <c r="BH1376" s="194">
        <f>IF(N1376="sníž. přenesená",J1376,0)</f>
        <v>0</v>
      </c>
      <c r="BI1376" s="194">
        <f>IF(N1376="nulová",J1376,0)</f>
        <v>0</v>
      </c>
      <c r="BJ1376" s="19" t="s">
        <v>84</v>
      </c>
      <c r="BK1376" s="194">
        <f>ROUND(I1376*H1376,2)</f>
        <v>0</v>
      </c>
      <c r="BL1376" s="19" t="s">
        <v>330</v>
      </c>
      <c r="BM1376" s="193" t="s">
        <v>4756</v>
      </c>
    </row>
    <row r="1377" spans="1:65" s="2" customFormat="1" ht="29.25">
      <c r="A1377" s="36"/>
      <c r="B1377" s="37"/>
      <c r="C1377" s="38"/>
      <c r="D1377" s="195" t="s">
        <v>332</v>
      </c>
      <c r="E1377" s="38"/>
      <c r="F1377" s="196" t="s">
        <v>4757</v>
      </c>
      <c r="G1377" s="38"/>
      <c r="H1377" s="38"/>
      <c r="I1377" s="197"/>
      <c r="J1377" s="38"/>
      <c r="K1377" s="38"/>
      <c r="L1377" s="41"/>
      <c r="M1377" s="198"/>
      <c r="N1377" s="199"/>
      <c r="O1377" s="66"/>
      <c r="P1377" s="66"/>
      <c r="Q1377" s="66"/>
      <c r="R1377" s="66"/>
      <c r="S1377" s="66"/>
      <c r="T1377" s="67"/>
      <c r="U1377" s="36"/>
      <c r="V1377" s="36"/>
      <c r="W1377" s="36"/>
      <c r="X1377" s="36"/>
      <c r="Y1377" s="36"/>
      <c r="Z1377" s="36"/>
      <c r="AA1377" s="36"/>
      <c r="AB1377" s="36"/>
      <c r="AC1377" s="36"/>
      <c r="AD1377" s="36"/>
      <c r="AE1377" s="36"/>
      <c r="AT1377" s="19" t="s">
        <v>332</v>
      </c>
      <c r="AU1377" s="19" t="s">
        <v>87</v>
      </c>
    </row>
    <row r="1378" spans="1:65" s="13" customFormat="1" ht="11.25">
      <c r="B1378" s="201"/>
      <c r="C1378" s="202"/>
      <c r="D1378" s="195" t="s">
        <v>336</v>
      </c>
      <c r="E1378" s="203" t="s">
        <v>19</v>
      </c>
      <c r="F1378" s="204" t="s">
        <v>4758</v>
      </c>
      <c r="G1378" s="202"/>
      <c r="H1378" s="205">
        <v>140</v>
      </c>
      <c r="I1378" s="206"/>
      <c r="J1378" s="202"/>
      <c r="K1378" s="202"/>
      <c r="L1378" s="207"/>
      <c r="M1378" s="208"/>
      <c r="N1378" s="209"/>
      <c r="O1378" s="209"/>
      <c r="P1378" s="209"/>
      <c r="Q1378" s="209"/>
      <c r="R1378" s="209"/>
      <c r="S1378" s="209"/>
      <c r="T1378" s="210"/>
      <c r="AT1378" s="211" t="s">
        <v>336</v>
      </c>
      <c r="AU1378" s="211" t="s">
        <v>87</v>
      </c>
      <c r="AV1378" s="13" t="s">
        <v>87</v>
      </c>
      <c r="AW1378" s="13" t="s">
        <v>37</v>
      </c>
      <c r="AX1378" s="13" t="s">
        <v>76</v>
      </c>
      <c r="AY1378" s="211" t="s">
        <v>324</v>
      </c>
    </row>
    <row r="1379" spans="1:65" s="13" customFormat="1" ht="11.25">
      <c r="B1379" s="201"/>
      <c r="C1379" s="202"/>
      <c r="D1379" s="195" t="s">
        <v>336</v>
      </c>
      <c r="E1379" s="203" t="s">
        <v>19</v>
      </c>
      <c r="F1379" s="204" t="s">
        <v>4759</v>
      </c>
      <c r="G1379" s="202"/>
      <c r="H1379" s="205">
        <v>16</v>
      </c>
      <c r="I1379" s="206"/>
      <c r="J1379" s="202"/>
      <c r="K1379" s="202"/>
      <c r="L1379" s="207"/>
      <c r="M1379" s="208"/>
      <c r="N1379" s="209"/>
      <c r="O1379" s="209"/>
      <c r="P1379" s="209"/>
      <c r="Q1379" s="209"/>
      <c r="R1379" s="209"/>
      <c r="S1379" s="209"/>
      <c r="T1379" s="210"/>
      <c r="AT1379" s="211" t="s">
        <v>336</v>
      </c>
      <c r="AU1379" s="211" t="s">
        <v>87</v>
      </c>
      <c r="AV1379" s="13" t="s">
        <v>87</v>
      </c>
      <c r="AW1379" s="13" t="s">
        <v>37</v>
      </c>
      <c r="AX1379" s="13" t="s">
        <v>76</v>
      </c>
      <c r="AY1379" s="211" t="s">
        <v>324</v>
      </c>
    </row>
    <row r="1380" spans="1:65" s="14" customFormat="1" ht="11.25">
      <c r="B1380" s="212"/>
      <c r="C1380" s="213"/>
      <c r="D1380" s="195" t="s">
        <v>336</v>
      </c>
      <c r="E1380" s="214" t="s">
        <v>19</v>
      </c>
      <c r="F1380" s="215" t="s">
        <v>349</v>
      </c>
      <c r="G1380" s="213"/>
      <c r="H1380" s="216">
        <v>156</v>
      </c>
      <c r="I1380" s="217"/>
      <c r="J1380" s="213"/>
      <c r="K1380" s="213"/>
      <c r="L1380" s="218"/>
      <c r="M1380" s="219"/>
      <c r="N1380" s="220"/>
      <c r="O1380" s="220"/>
      <c r="P1380" s="220"/>
      <c r="Q1380" s="220"/>
      <c r="R1380" s="220"/>
      <c r="S1380" s="220"/>
      <c r="T1380" s="221"/>
      <c r="AT1380" s="222" t="s">
        <v>336</v>
      </c>
      <c r="AU1380" s="222" t="s">
        <v>87</v>
      </c>
      <c r="AV1380" s="14" t="s">
        <v>330</v>
      </c>
      <c r="AW1380" s="14" t="s">
        <v>37</v>
      </c>
      <c r="AX1380" s="14" t="s">
        <v>84</v>
      </c>
      <c r="AY1380" s="222" t="s">
        <v>324</v>
      </c>
    </row>
    <row r="1381" spans="1:65" s="2" customFormat="1" ht="14.45" customHeight="1">
      <c r="A1381" s="36"/>
      <c r="B1381" s="37"/>
      <c r="C1381" s="182" t="s">
        <v>1418</v>
      </c>
      <c r="D1381" s="182" t="s">
        <v>326</v>
      </c>
      <c r="E1381" s="183" t="s">
        <v>4760</v>
      </c>
      <c r="F1381" s="184" t="s">
        <v>4761</v>
      </c>
      <c r="G1381" s="185" t="s">
        <v>190</v>
      </c>
      <c r="H1381" s="186">
        <v>16</v>
      </c>
      <c r="I1381" s="187"/>
      <c r="J1381" s="188">
        <f>ROUND(I1381*H1381,2)</f>
        <v>0</v>
      </c>
      <c r="K1381" s="184" t="s">
        <v>329</v>
      </c>
      <c r="L1381" s="41"/>
      <c r="M1381" s="189" t="s">
        <v>19</v>
      </c>
      <c r="N1381" s="190" t="s">
        <v>47</v>
      </c>
      <c r="O1381" s="66"/>
      <c r="P1381" s="191">
        <f>O1381*H1381</f>
        <v>0</v>
      </c>
      <c r="Q1381" s="191">
        <v>3.5729999999999998E-2</v>
      </c>
      <c r="R1381" s="191">
        <f>Q1381*H1381</f>
        <v>0.57167999999999997</v>
      </c>
      <c r="S1381" s="191">
        <v>0</v>
      </c>
      <c r="T1381" s="192">
        <f>S1381*H1381</f>
        <v>0</v>
      </c>
      <c r="U1381" s="36"/>
      <c r="V1381" s="36"/>
      <c r="W1381" s="36"/>
      <c r="X1381" s="36"/>
      <c r="Y1381" s="36"/>
      <c r="Z1381" s="36"/>
      <c r="AA1381" s="36"/>
      <c r="AB1381" s="36"/>
      <c r="AC1381" s="36"/>
      <c r="AD1381" s="36"/>
      <c r="AE1381" s="36"/>
      <c r="AR1381" s="193" t="s">
        <v>330</v>
      </c>
      <c r="AT1381" s="193" t="s">
        <v>326</v>
      </c>
      <c r="AU1381" s="193" t="s">
        <v>87</v>
      </c>
      <c r="AY1381" s="19" t="s">
        <v>324</v>
      </c>
      <c r="BE1381" s="194">
        <f>IF(N1381="základní",J1381,0)</f>
        <v>0</v>
      </c>
      <c r="BF1381" s="194">
        <f>IF(N1381="snížená",J1381,0)</f>
        <v>0</v>
      </c>
      <c r="BG1381" s="194">
        <f>IF(N1381="zákl. přenesená",J1381,0)</f>
        <v>0</v>
      </c>
      <c r="BH1381" s="194">
        <f>IF(N1381="sníž. přenesená",J1381,0)</f>
        <v>0</v>
      </c>
      <c r="BI1381" s="194">
        <f>IF(N1381="nulová",J1381,0)</f>
        <v>0</v>
      </c>
      <c r="BJ1381" s="19" t="s">
        <v>84</v>
      </c>
      <c r="BK1381" s="194">
        <f>ROUND(I1381*H1381,2)</f>
        <v>0</v>
      </c>
      <c r="BL1381" s="19" t="s">
        <v>330</v>
      </c>
      <c r="BM1381" s="193" t="s">
        <v>4762</v>
      </c>
    </row>
    <row r="1382" spans="1:65" s="2" customFormat="1" ht="11.25">
      <c r="A1382" s="36"/>
      <c r="B1382" s="37"/>
      <c r="C1382" s="38"/>
      <c r="D1382" s="195" t="s">
        <v>332</v>
      </c>
      <c r="E1382" s="38"/>
      <c r="F1382" s="196" t="s">
        <v>4763</v>
      </c>
      <c r="G1382" s="38"/>
      <c r="H1382" s="38"/>
      <c r="I1382" s="197"/>
      <c r="J1382" s="38"/>
      <c r="K1382" s="38"/>
      <c r="L1382" s="41"/>
      <c r="M1382" s="198"/>
      <c r="N1382" s="199"/>
      <c r="O1382" s="66"/>
      <c r="P1382" s="66"/>
      <c r="Q1382" s="66"/>
      <c r="R1382" s="66"/>
      <c r="S1382" s="66"/>
      <c r="T1382" s="67"/>
      <c r="U1382" s="36"/>
      <c r="V1382" s="36"/>
      <c r="W1382" s="36"/>
      <c r="X1382" s="36"/>
      <c r="Y1382" s="36"/>
      <c r="Z1382" s="36"/>
      <c r="AA1382" s="36"/>
      <c r="AB1382" s="36"/>
      <c r="AC1382" s="36"/>
      <c r="AD1382" s="36"/>
      <c r="AE1382" s="36"/>
      <c r="AT1382" s="19" t="s">
        <v>332</v>
      </c>
      <c r="AU1382" s="19" t="s">
        <v>87</v>
      </c>
    </row>
    <row r="1383" spans="1:65" s="2" customFormat="1" ht="97.5">
      <c r="A1383" s="36"/>
      <c r="B1383" s="37"/>
      <c r="C1383" s="38"/>
      <c r="D1383" s="195" t="s">
        <v>334</v>
      </c>
      <c r="E1383" s="38"/>
      <c r="F1383" s="200" t="s">
        <v>1459</v>
      </c>
      <c r="G1383" s="38"/>
      <c r="H1383" s="38"/>
      <c r="I1383" s="197"/>
      <c r="J1383" s="38"/>
      <c r="K1383" s="38"/>
      <c r="L1383" s="41"/>
      <c r="M1383" s="198"/>
      <c r="N1383" s="199"/>
      <c r="O1383" s="66"/>
      <c r="P1383" s="66"/>
      <c r="Q1383" s="66"/>
      <c r="R1383" s="66"/>
      <c r="S1383" s="66"/>
      <c r="T1383" s="67"/>
      <c r="U1383" s="36"/>
      <c r="V1383" s="36"/>
      <c r="W1383" s="36"/>
      <c r="X1383" s="36"/>
      <c r="Y1383" s="36"/>
      <c r="Z1383" s="36"/>
      <c r="AA1383" s="36"/>
      <c r="AB1383" s="36"/>
      <c r="AC1383" s="36"/>
      <c r="AD1383" s="36"/>
      <c r="AE1383" s="36"/>
      <c r="AT1383" s="19" t="s">
        <v>334</v>
      </c>
      <c r="AU1383" s="19" t="s">
        <v>87</v>
      </c>
    </row>
    <row r="1384" spans="1:65" s="15" customFormat="1" ht="11.25">
      <c r="B1384" s="223"/>
      <c r="C1384" s="224"/>
      <c r="D1384" s="195" t="s">
        <v>336</v>
      </c>
      <c r="E1384" s="225" t="s">
        <v>19</v>
      </c>
      <c r="F1384" s="226" t="s">
        <v>4764</v>
      </c>
      <c r="G1384" s="224"/>
      <c r="H1384" s="225" t="s">
        <v>19</v>
      </c>
      <c r="I1384" s="227"/>
      <c r="J1384" s="224"/>
      <c r="K1384" s="224"/>
      <c r="L1384" s="228"/>
      <c r="M1384" s="229"/>
      <c r="N1384" s="230"/>
      <c r="O1384" s="230"/>
      <c r="P1384" s="230"/>
      <c r="Q1384" s="230"/>
      <c r="R1384" s="230"/>
      <c r="S1384" s="230"/>
      <c r="T1384" s="231"/>
      <c r="AT1384" s="232" t="s">
        <v>336</v>
      </c>
      <c r="AU1384" s="232" t="s">
        <v>87</v>
      </c>
      <c r="AV1384" s="15" t="s">
        <v>84</v>
      </c>
      <c r="AW1384" s="15" t="s">
        <v>37</v>
      </c>
      <c r="AX1384" s="15" t="s">
        <v>76</v>
      </c>
      <c r="AY1384" s="232" t="s">
        <v>324</v>
      </c>
    </row>
    <row r="1385" spans="1:65" s="13" customFormat="1" ht="11.25">
      <c r="B1385" s="201"/>
      <c r="C1385" s="202"/>
      <c r="D1385" s="195" t="s">
        <v>336</v>
      </c>
      <c r="E1385" s="203" t="s">
        <v>19</v>
      </c>
      <c r="F1385" s="204" t="s">
        <v>4765</v>
      </c>
      <c r="G1385" s="202"/>
      <c r="H1385" s="205">
        <v>3</v>
      </c>
      <c r="I1385" s="206"/>
      <c r="J1385" s="202"/>
      <c r="K1385" s="202"/>
      <c r="L1385" s="207"/>
      <c r="M1385" s="208"/>
      <c r="N1385" s="209"/>
      <c r="O1385" s="209"/>
      <c r="P1385" s="209"/>
      <c r="Q1385" s="209"/>
      <c r="R1385" s="209"/>
      <c r="S1385" s="209"/>
      <c r="T1385" s="210"/>
      <c r="AT1385" s="211" t="s">
        <v>336</v>
      </c>
      <c r="AU1385" s="211" t="s">
        <v>87</v>
      </c>
      <c r="AV1385" s="13" t="s">
        <v>87</v>
      </c>
      <c r="AW1385" s="13" t="s">
        <v>37</v>
      </c>
      <c r="AX1385" s="13" t="s">
        <v>76</v>
      </c>
      <c r="AY1385" s="211" t="s">
        <v>324</v>
      </c>
    </row>
    <row r="1386" spans="1:65" s="13" customFormat="1" ht="11.25">
      <c r="B1386" s="201"/>
      <c r="C1386" s="202"/>
      <c r="D1386" s="195" t="s">
        <v>336</v>
      </c>
      <c r="E1386" s="203" t="s">
        <v>19</v>
      </c>
      <c r="F1386" s="204" t="s">
        <v>4766</v>
      </c>
      <c r="G1386" s="202"/>
      <c r="H1386" s="205">
        <v>4</v>
      </c>
      <c r="I1386" s="206"/>
      <c r="J1386" s="202"/>
      <c r="K1386" s="202"/>
      <c r="L1386" s="207"/>
      <c r="M1386" s="208"/>
      <c r="N1386" s="209"/>
      <c r="O1386" s="209"/>
      <c r="P1386" s="209"/>
      <c r="Q1386" s="209"/>
      <c r="R1386" s="209"/>
      <c r="S1386" s="209"/>
      <c r="T1386" s="210"/>
      <c r="AT1386" s="211" t="s">
        <v>336</v>
      </c>
      <c r="AU1386" s="211" t="s">
        <v>87</v>
      </c>
      <c r="AV1386" s="13" t="s">
        <v>87</v>
      </c>
      <c r="AW1386" s="13" t="s">
        <v>37</v>
      </c>
      <c r="AX1386" s="13" t="s">
        <v>76</v>
      </c>
      <c r="AY1386" s="211" t="s">
        <v>324</v>
      </c>
    </row>
    <row r="1387" spans="1:65" s="13" customFormat="1" ht="11.25">
      <c r="B1387" s="201"/>
      <c r="C1387" s="202"/>
      <c r="D1387" s="195" t="s">
        <v>336</v>
      </c>
      <c r="E1387" s="203" t="s">
        <v>19</v>
      </c>
      <c r="F1387" s="204" t="s">
        <v>4767</v>
      </c>
      <c r="G1387" s="202"/>
      <c r="H1387" s="205">
        <v>4</v>
      </c>
      <c r="I1387" s="206"/>
      <c r="J1387" s="202"/>
      <c r="K1387" s="202"/>
      <c r="L1387" s="207"/>
      <c r="M1387" s="208"/>
      <c r="N1387" s="209"/>
      <c r="O1387" s="209"/>
      <c r="P1387" s="209"/>
      <c r="Q1387" s="209"/>
      <c r="R1387" s="209"/>
      <c r="S1387" s="209"/>
      <c r="T1387" s="210"/>
      <c r="AT1387" s="211" t="s">
        <v>336</v>
      </c>
      <c r="AU1387" s="211" t="s">
        <v>87</v>
      </c>
      <c r="AV1387" s="13" t="s">
        <v>87</v>
      </c>
      <c r="AW1387" s="13" t="s">
        <v>37</v>
      </c>
      <c r="AX1387" s="13" t="s">
        <v>76</v>
      </c>
      <c r="AY1387" s="211" t="s">
        <v>324</v>
      </c>
    </row>
    <row r="1388" spans="1:65" s="13" customFormat="1" ht="11.25">
      <c r="B1388" s="201"/>
      <c r="C1388" s="202"/>
      <c r="D1388" s="195" t="s">
        <v>336</v>
      </c>
      <c r="E1388" s="203" t="s">
        <v>19</v>
      </c>
      <c r="F1388" s="204" t="s">
        <v>4768</v>
      </c>
      <c r="G1388" s="202"/>
      <c r="H1388" s="205">
        <v>5</v>
      </c>
      <c r="I1388" s="206"/>
      <c r="J1388" s="202"/>
      <c r="K1388" s="202"/>
      <c r="L1388" s="207"/>
      <c r="M1388" s="208"/>
      <c r="N1388" s="209"/>
      <c r="O1388" s="209"/>
      <c r="P1388" s="209"/>
      <c r="Q1388" s="209"/>
      <c r="R1388" s="209"/>
      <c r="S1388" s="209"/>
      <c r="T1388" s="210"/>
      <c r="AT1388" s="211" t="s">
        <v>336</v>
      </c>
      <c r="AU1388" s="211" t="s">
        <v>87</v>
      </c>
      <c r="AV1388" s="13" t="s">
        <v>87</v>
      </c>
      <c r="AW1388" s="13" t="s">
        <v>37</v>
      </c>
      <c r="AX1388" s="13" t="s">
        <v>76</v>
      </c>
      <c r="AY1388" s="211" t="s">
        <v>324</v>
      </c>
    </row>
    <row r="1389" spans="1:65" s="14" customFormat="1" ht="11.25">
      <c r="B1389" s="212"/>
      <c r="C1389" s="213"/>
      <c r="D1389" s="195" t="s">
        <v>336</v>
      </c>
      <c r="E1389" s="214" t="s">
        <v>19</v>
      </c>
      <c r="F1389" s="215" t="s">
        <v>349</v>
      </c>
      <c r="G1389" s="213"/>
      <c r="H1389" s="216">
        <v>16</v>
      </c>
      <c r="I1389" s="217"/>
      <c r="J1389" s="213"/>
      <c r="K1389" s="213"/>
      <c r="L1389" s="218"/>
      <c r="M1389" s="219"/>
      <c r="N1389" s="220"/>
      <c r="O1389" s="220"/>
      <c r="P1389" s="220"/>
      <c r="Q1389" s="220"/>
      <c r="R1389" s="220"/>
      <c r="S1389" s="220"/>
      <c r="T1389" s="221"/>
      <c r="AT1389" s="222" t="s">
        <v>336</v>
      </c>
      <c r="AU1389" s="222" t="s">
        <v>87</v>
      </c>
      <c r="AV1389" s="14" t="s">
        <v>330</v>
      </c>
      <c r="AW1389" s="14" t="s">
        <v>37</v>
      </c>
      <c r="AX1389" s="14" t="s">
        <v>84</v>
      </c>
      <c r="AY1389" s="222" t="s">
        <v>324</v>
      </c>
    </row>
    <row r="1390" spans="1:65" s="2" customFormat="1" ht="14.45" customHeight="1">
      <c r="A1390" s="36"/>
      <c r="B1390" s="37"/>
      <c r="C1390" s="182" t="s">
        <v>1428</v>
      </c>
      <c r="D1390" s="182" t="s">
        <v>326</v>
      </c>
      <c r="E1390" s="183" t="s">
        <v>1462</v>
      </c>
      <c r="F1390" s="184" t="s">
        <v>1463</v>
      </c>
      <c r="G1390" s="185" t="s">
        <v>190</v>
      </c>
      <c r="H1390" s="186">
        <v>4</v>
      </c>
      <c r="I1390" s="187"/>
      <c r="J1390" s="188">
        <f>ROUND(I1390*H1390,2)</f>
        <v>0</v>
      </c>
      <c r="K1390" s="184" t="s">
        <v>329</v>
      </c>
      <c r="L1390" s="41"/>
      <c r="M1390" s="189" t="s">
        <v>19</v>
      </c>
      <c r="N1390" s="190" t="s">
        <v>47</v>
      </c>
      <c r="O1390" s="66"/>
      <c r="P1390" s="191">
        <f>O1390*H1390</f>
        <v>0</v>
      </c>
      <c r="Q1390" s="191">
        <v>1.92726</v>
      </c>
      <c r="R1390" s="191">
        <f>Q1390*H1390</f>
        <v>7.7090399999999999</v>
      </c>
      <c r="S1390" s="191">
        <v>0</v>
      </c>
      <c r="T1390" s="192">
        <f>S1390*H1390</f>
        <v>0</v>
      </c>
      <c r="U1390" s="36"/>
      <c r="V1390" s="36"/>
      <c r="W1390" s="36"/>
      <c r="X1390" s="36"/>
      <c r="Y1390" s="36"/>
      <c r="Z1390" s="36"/>
      <c r="AA1390" s="36"/>
      <c r="AB1390" s="36"/>
      <c r="AC1390" s="36"/>
      <c r="AD1390" s="36"/>
      <c r="AE1390" s="36"/>
      <c r="AR1390" s="193" t="s">
        <v>330</v>
      </c>
      <c r="AT1390" s="193" t="s">
        <v>326</v>
      </c>
      <c r="AU1390" s="193" t="s">
        <v>87</v>
      </c>
      <c r="AY1390" s="19" t="s">
        <v>324</v>
      </c>
      <c r="BE1390" s="194">
        <f>IF(N1390="základní",J1390,0)</f>
        <v>0</v>
      </c>
      <c r="BF1390" s="194">
        <f>IF(N1390="snížená",J1390,0)</f>
        <v>0</v>
      </c>
      <c r="BG1390" s="194">
        <f>IF(N1390="zákl. přenesená",J1390,0)</f>
        <v>0</v>
      </c>
      <c r="BH1390" s="194">
        <f>IF(N1390="sníž. přenesená",J1390,0)</f>
        <v>0</v>
      </c>
      <c r="BI1390" s="194">
        <f>IF(N1390="nulová",J1390,0)</f>
        <v>0</v>
      </c>
      <c r="BJ1390" s="19" t="s">
        <v>84</v>
      </c>
      <c r="BK1390" s="194">
        <f>ROUND(I1390*H1390,2)</f>
        <v>0</v>
      </c>
      <c r="BL1390" s="19" t="s">
        <v>330</v>
      </c>
      <c r="BM1390" s="193" t="s">
        <v>4769</v>
      </c>
    </row>
    <row r="1391" spans="1:65" s="2" customFormat="1" ht="11.25">
      <c r="A1391" s="36"/>
      <c r="B1391" s="37"/>
      <c r="C1391" s="38"/>
      <c r="D1391" s="195" t="s">
        <v>332</v>
      </c>
      <c r="E1391" s="38"/>
      <c r="F1391" s="196" t="s">
        <v>1465</v>
      </c>
      <c r="G1391" s="38"/>
      <c r="H1391" s="38"/>
      <c r="I1391" s="197"/>
      <c r="J1391" s="38"/>
      <c r="K1391" s="38"/>
      <c r="L1391" s="41"/>
      <c r="M1391" s="198"/>
      <c r="N1391" s="199"/>
      <c r="O1391" s="66"/>
      <c r="P1391" s="66"/>
      <c r="Q1391" s="66"/>
      <c r="R1391" s="66"/>
      <c r="S1391" s="66"/>
      <c r="T1391" s="67"/>
      <c r="U1391" s="36"/>
      <c r="V1391" s="36"/>
      <c r="W1391" s="36"/>
      <c r="X1391" s="36"/>
      <c r="Y1391" s="36"/>
      <c r="Z1391" s="36"/>
      <c r="AA1391" s="36"/>
      <c r="AB1391" s="36"/>
      <c r="AC1391" s="36"/>
      <c r="AD1391" s="36"/>
      <c r="AE1391" s="36"/>
      <c r="AT1391" s="19" t="s">
        <v>332</v>
      </c>
      <c r="AU1391" s="19" t="s">
        <v>87</v>
      </c>
    </row>
    <row r="1392" spans="1:65" s="2" customFormat="1" ht="117">
      <c r="A1392" s="36"/>
      <c r="B1392" s="37"/>
      <c r="C1392" s="38"/>
      <c r="D1392" s="195" t="s">
        <v>334</v>
      </c>
      <c r="E1392" s="38"/>
      <c r="F1392" s="200" t="s">
        <v>1466</v>
      </c>
      <c r="G1392" s="38"/>
      <c r="H1392" s="38"/>
      <c r="I1392" s="197"/>
      <c r="J1392" s="38"/>
      <c r="K1392" s="38"/>
      <c r="L1392" s="41"/>
      <c r="M1392" s="198"/>
      <c r="N1392" s="199"/>
      <c r="O1392" s="66"/>
      <c r="P1392" s="66"/>
      <c r="Q1392" s="66"/>
      <c r="R1392" s="66"/>
      <c r="S1392" s="66"/>
      <c r="T1392" s="67"/>
      <c r="U1392" s="36"/>
      <c r="V1392" s="36"/>
      <c r="W1392" s="36"/>
      <c r="X1392" s="36"/>
      <c r="Y1392" s="36"/>
      <c r="Z1392" s="36"/>
      <c r="AA1392" s="36"/>
      <c r="AB1392" s="36"/>
      <c r="AC1392" s="36"/>
      <c r="AD1392" s="36"/>
      <c r="AE1392" s="36"/>
      <c r="AT1392" s="19" t="s">
        <v>334</v>
      </c>
      <c r="AU1392" s="19" t="s">
        <v>87</v>
      </c>
    </row>
    <row r="1393" spans="1:65" s="15" customFormat="1" ht="11.25">
      <c r="B1393" s="223"/>
      <c r="C1393" s="224"/>
      <c r="D1393" s="195" t="s">
        <v>336</v>
      </c>
      <c r="E1393" s="225" t="s">
        <v>19</v>
      </c>
      <c r="F1393" s="226" t="s">
        <v>4764</v>
      </c>
      <c r="G1393" s="224"/>
      <c r="H1393" s="225" t="s">
        <v>19</v>
      </c>
      <c r="I1393" s="227"/>
      <c r="J1393" s="224"/>
      <c r="K1393" s="224"/>
      <c r="L1393" s="228"/>
      <c r="M1393" s="229"/>
      <c r="N1393" s="230"/>
      <c r="O1393" s="230"/>
      <c r="P1393" s="230"/>
      <c r="Q1393" s="230"/>
      <c r="R1393" s="230"/>
      <c r="S1393" s="230"/>
      <c r="T1393" s="231"/>
      <c r="AT1393" s="232" t="s">
        <v>336</v>
      </c>
      <c r="AU1393" s="232" t="s">
        <v>87</v>
      </c>
      <c r="AV1393" s="15" t="s">
        <v>84</v>
      </c>
      <c r="AW1393" s="15" t="s">
        <v>37</v>
      </c>
      <c r="AX1393" s="15" t="s">
        <v>76</v>
      </c>
      <c r="AY1393" s="232" t="s">
        <v>324</v>
      </c>
    </row>
    <row r="1394" spans="1:65" s="13" customFormat="1" ht="11.25">
      <c r="B1394" s="201"/>
      <c r="C1394" s="202"/>
      <c r="D1394" s="195" t="s">
        <v>336</v>
      </c>
      <c r="E1394" s="203" t="s">
        <v>19</v>
      </c>
      <c r="F1394" s="204" t="s">
        <v>4770</v>
      </c>
      <c r="G1394" s="202"/>
      <c r="H1394" s="205">
        <v>1</v>
      </c>
      <c r="I1394" s="206"/>
      <c r="J1394" s="202"/>
      <c r="K1394" s="202"/>
      <c r="L1394" s="207"/>
      <c r="M1394" s="208"/>
      <c r="N1394" s="209"/>
      <c r="O1394" s="209"/>
      <c r="P1394" s="209"/>
      <c r="Q1394" s="209"/>
      <c r="R1394" s="209"/>
      <c r="S1394" s="209"/>
      <c r="T1394" s="210"/>
      <c r="AT1394" s="211" t="s">
        <v>336</v>
      </c>
      <c r="AU1394" s="211" t="s">
        <v>87</v>
      </c>
      <c r="AV1394" s="13" t="s">
        <v>87</v>
      </c>
      <c r="AW1394" s="13" t="s">
        <v>37</v>
      </c>
      <c r="AX1394" s="13" t="s">
        <v>76</v>
      </c>
      <c r="AY1394" s="211" t="s">
        <v>324</v>
      </c>
    </row>
    <row r="1395" spans="1:65" s="13" customFormat="1" ht="11.25">
      <c r="B1395" s="201"/>
      <c r="C1395" s="202"/>
      <c r="D1395" s="195" t="s">
        <v>336</v>
      </c>
      <c r="E1395" s="203" t="s">
        <v>19</v>
      </c>
      <c r="F1395" s="204" t="s">
        <v>4771</v>
      </c>
      <c r="G1395" s="202"/>
      <c r="H1395" s="205">
        <v>1</v>
      </c>
      <c r="I1395" s="206"/>
      <c r="J1395" s="202"/>
      <c r="K1395" s="202"/>
      <c r="L1395" s="207"/>
      <c r="M1395" s="208"/>
      <c r="N1395" s="209"/>
      <c r="O1395" s="209"/>
      <c r="P1395" s="209"/>
      <c r="Q1395" s="209"/>
      <c r="R1395" s="209"/>
      <c r="S1395" s="209"/>
      <c r="T1395" s="210"/>
      <c r="AT1395" s="211" t="s">
        <v>336</v>
      </c>
      <c r="AU1395" s="211" t="s">
        <v>87</v>
      </c>
      <c r="AV1395" s="13" t="s">
        <v>87</v>
      </c>
      <c r="AW1395" s="13" t="s">
        <v>37</v>
      </c>
      <c r="AX1395" s="13" t="s">
        <v>76</v>
      </c>
      <c r="AY1395" s="211" t="s">
        <v>324</v>
      </c>
    </row>
    <row r="1396" spans="1:65" s="13" customFormat="1" ht="11.25">
      <c r="B1396" s="201"/>
      <c r="C1396" s="202"/>
      <c r="D1396" s="195" t="s">
        <v>336</v>
      </c>
      <c r="E1396" s="203" t="s">
        <v>19</v>
      </c>
      <c r="F1396" s="204" t="s">
        <v>4772</v>
      </c>
      <c r="G1396" s="202"/>
      <c r="H1396" s="205">
        <v>1</v>
      </c>
      <c r="I1396" s="206"/>
      <c r="J1396" s="202"/>
      <c r="K1396" s="202"/>
      <c r="L1396" s="207"/>
      <c r="M1396" s="208"/>
      <c r="N1396" s="209"/>
      <c r="O1396" s="209"/>
      <c r="P1396" s="209"/>
      <c r="Q1396" s="209"/>
      <c r="R1396" s="209"/>
      <c r="S1396" s="209"/>
      <c r="T1396" s="210"/>
      <c r="AT1396" s="211" t="s">
        <v>336</v>
      </c>
      <c r="AU1396" s="211" t="s">
        <v>87</v>
      </c>
      <c r="AV1396" s="13" t="s">
        <v>87</v>
      </c>
      <c r="AW1396" s="13" t="s">
        <v>37</v>
      </c>
      <c r="AX1396" s="13" t="s">
        <v>76</v>
      </c>
      <c r="AY1396" s="211" t="s">
        <v>324</v>
      </c>
    </row>
    <row r="1397" spans="1:65" s="13" customFormat="1" ht="11.25">
      <c r="B1397" s="201"/>
      <c r="C1397" s="202"/>
      <c r="D1397" s="195" t="s">
        <v>336</v>
      </c>
      <c r="E1397" s="203" t="s">
        <v>19</v>
      </c>
      <c r="F1397" s="204" t="s">
        <v>4773</v>
      </c>
      <c r="G1397" s="202"/>
      <c r="H1397" s="205">
        <v>1</v>
      </c>
      <c r="I1397" s="206"/>
      <c r="J1397" s="202"/>
      <c r="K1397" s="202"/>
      <c r="L1397" s="207"/>
      <c r="M1397" s="208"/>
      <c r="N1397" s="209"/>
      <c r="O1397" s="209"/>
      <c r="P1397" s="209"/>
      <c r="Q1397" s="209"/>
      <c r="R1397" s="209"/>
      <c r="S1397" s="209"/>
      <c r="T1397" s="210"/>
      <c r="AT1397" s="211" t="s">
        <v>336</v>
      </c>
      <c r="AU1397" s="211" t="s">
        <v>87</v>
      </c>
      <c r="AV1397" s="13" t="s">
        <v>87</v>
      </c>
      <c r="AW1397" s="13" t="s">
        <v>37</v>
      </c>
      <c r="AX1397" s="13" t="s">
        <v>76</v>
      </c>
      <c r="AY1397" s="211" t="s">
        <v>324</v>
      </c>
    </row>
    <row r="1398" spans="1:65" s="14" customFormat="1" ht="11.25">
      <c r="B1398" s="212"/>
      <c r="C1398" s="213"/>
      <c r="D1398" s="195" t="s">
        <v>336</v>
      </c>
      <c r="E1398" s="214" t="s">
        <v>19</v>
      </c>
      <c r="F1398" s="215" t="s">
        <v>349</v>
      </c>
      <c r="G1398" s="213"/>
      <c r="H1398" s="216">
        <v>4</v>
      </c>
      <c r="I1398" s="217"/>
      <c r="J1398" s="213"/>
      <c r="K1398" s="213"/>
      <c r="L1398" s="218"/>
      <c r="M1398" s="219"/>
      <c r="N1398" s="220"/>
      <c r="O1398" s="220"/>
      <c r="P1398" s="220"/>
      <c r="Q1398" s="220"/>
      <c r="R1398" s="220"/>
      <c r="S1398" s="220"/>
      <c r="T1398" s="221"/>
      <c r="AT1398" s="222" t="s">
        <v>336</v>
      </c>
      <c r="AU1398" s="222" t="s">
        <v>87</v>
      </c>
      <c r="AV1398" s="14" t="s">
        <v>330</v>
      </c>
      <c r="AW1398" s="14" t="s">
        <v>37</v>
      </c>
      <c r="AX1398" s="14" t="s">
        <v>84</v>
      </c>
      <c r="AY1398" s="222" t="s">
        <v>324</v>
      </c>
    </row>
    <row r="1399" spans="1:65" s="2" customFormat="1" ht="14.45" customHeight="1">
      <c r="A1399" s="36"/>
      <c r="B1399" s="37"/>
      <c r="C1399" s="244" t="s">
        <v>1436</v>
      </c>
      <c r="D1399" s="244" t="s">
        <v>588</v>
      </c>
      <c r="E1399" s="245" t="s">
        <v>4774</v>
      </c>
      <c r="F1399" s="246" t="s">
        <v>4775</v>
      </c>
      <c r="G1399" s="247" t="s">
        <v>190</v>
      </c>
      <c r="H1399" s="248">
        <v>1</v>
      </c>
      <c r="I1399" s="249"/>
      <c r="J1399" s="250">
        <f>ROUND(I1399*H1399,2)</f>
        <v>0</v>
      </c>
      <c r="K1399" s="246" t="s">
        <v>19</v>
      </c>
      <c r="L1399" s="251"/>
      <c r="M1399" s="252" t="s">
        <v>19</v>
      </c>
      <c r="N1399" s="253" t="s">
        <v>47</v>
      </c>
      <c r="O1399" s="66"/>
      <c r="P1399" s="191">
        <f>O1399*H1399</f>
        <v>0</v>
      </c>
      <c r="Q1399" s="191">
        <v>2.5</v>
      </c>
      <c r="R1399" s="191">
        <f>Q1399*H1399</f>
        <v>2.5</v>
      </c>
      <c r="S1399" s="191">
        <v>0</v>
      </c>
      <c r="T1399" s="192">
        <f>S1399*H1399</f>
        <v>0</v>
      </c>
      <c r="U1399" s="36"/>
      <c r="V1399" s="36"/>
      <c r="W1399" s="36"/>
      <c r="X1399" s="36"/>
      <c r="Y1399" s="36"/>
      <c r="Z1399" s="36"/>
      <c r="AA1399" s="36"/>
      <c r="AB1399" s="36"/>
      <c r="AC1399" s="36"/>
      <c r="AD1399" s="36"/>
      <c r="AE1399" s="36"/>
      <c r="AR1399" s="193" t="s">
        <v>378</v>
      </c>
      <c r="AT1399" s="193" t="s">
        <v>588</v>
      </c>
      <c r="AU1399" s="193" t="s">
        <v>87</v>
      </c>
      <c r="AY1399" s="19" t="s">
        <v>324</v>
      </c>
      <c r="BE1399" s="194">
        <f>IF(N1399="základní",J1399,0)</f>
        <v>0</v>
      </c>
      <c r="BF1399" s="194">
        <f>IF(N1399="snížená",J1399,0)</f>
        <v>0</v>
      </c>
      <c r="BG1399" s="194">
        <f>IF(N1399="zákl. přenesená",J1399,0)</f>
        <v>0</v>
      </c>
      <c r="BH1399" s="194">
        <f>IF(N1399="sníž. přenesená",J1399,0)</f>
        <v>0</v>
      </c>
      <c r="BI1399" s="194">
        <f>IF(N1399="nulová",J1399,0)</f>
        <v>0</v>
      </c>
      <c r="BJ1399" s="19" t="s">
        <v>84</v>
      </c>
      <c r="BK1399" s="194">
        <f>ROUND(I1399*H1399,2)</f>
        <v>0</v>
      </c>
      <c r="BL1399" s="19" t="s">
        <v>330</v>
      </c>
      <c r="BM1399" s="193" t="s">
        <v>4776</v>
      </c>
    </row>
    <row r="1400" spans="1:65" s="2" customFormat="1" ht="19.5">
      <c r="A1400" s="36"/>
      <c r="B1400" s="37"/>
      <c r="C1400" s="38"/>
      <c r="D1400" s="195" t="s">
        <v>332</v>
      </c>
      <c r="E1400" s="38"/>
      <c r="F1400" s="196" t="s">
        <v>4777</v>
      </c>
      <c r="G1400" s="38"/>
      <c r="H1400" s="38"/>
      <c r="I1400" s="197"/>
      <c r="J1400" s="38"/>
      <c r="K1400" s="38"/>
      <c r="L1400" s="41"/>
      <c r="M1400" s="198"/>
      <c r="N1400" s="199"/>
      <c r="O1400" s="66"/>
      <c r="P1400" s="66"/>
      <c r="Q1400" s="66"/>
      <c r="R1400" s="66"/>
      <c r="S1400" s="66"/>
      <c r="T1400" s="67"/>
      <c r="U1400" s="36"/>
      <c r="V1400" s="36"/>
      <c r="W1400" s="36"/>
      <c r="X1400" s="36"/>
      <c r="Y1400" s="36"/>
      <c r="Z1400" s="36"/>
      <c r="AA1400" s="36"/>
      <c r="AB1400" s="36"/>
      <c r="AC1400" s="36"/>
      <c r="AD1400" s="36"/>
      <c r="AE1400" s="36"/>
      <c r="AT1400" s="19" t="s">
        <v>332</v>
      </c>
      <c r="AU1400" s="19" t="s">
        <v>87</v>
      </c>
    </row>
    <row r="1401" spans="1:65" s="2" customFormat="1" ht="29.25">
      <c r="A1401" s="36"/>
      <c r="B1401" s="37"/>
      <c r="C1401" s="38"/>
      <c r="D1401" s="195" t="s">
        <v>727</v>
      </c>
      <c r="E1401" s="38"/>
      <c r="F1401" s="200" t="s">
        <v>4778</v>
      </c>
      <c r="G1401" s="38"/>
      <c r="H1401" s="38"/>
      <c r="I1401" s="197"/>
      <c r="J1401" s="38"/>
      <c r="K1401" s="38"/>
      <c r="L1401" s="41"/>
      <c r="M1401" s="198"/>
      <c r="N1401" s="199"/>
      <c r="O1401" s="66"/>
      <c r="P1401" s="66"/>
      <c r="Q1401" s="66"/>
      <c r="R1401" s="66"/>
      <c r="S1401" s="66"/>
      <c r="T1401" s="67"/>
      <c r="U1401" s="36"/>
      <c r="V1401" s="36"/>
      <c r="W1401" s="36"/>
      <c r="X1401" s="36"/>
      <c r="Y1401" s="36"/>
      <c r="Z1401" s="36"/>
      <c r="AA1401" s="36"/>
      <c r="AB1401" s="36"/>
      <c r="AC1401" s="36"/>
      <c r="AD1401" s="36"/>
      <c r="AE1401" s="36"/>
      <c r="AT1401" s="19" t="s">
        <v>727</v>
      </c>
      <c r="AU1401" s="19" t="s">
        <v>87</v>
      </c>
    </row>
    <row r="1402" spans="1:65" s="13" customFormat="1" ht="11.25">
      <c r="B1402" s="201"/>
      <c r="C1402" s="202"/>
      <c r="D1402" s="195" t="s">
        <v>336</v>
      </c>
      <c r="E1402" s="203" t="s">
        <v>19</v>
      </c>
      <c r="F1402" s="204" t="s">
        <v>4779</v>
      </c>
      <c r="G1402" s="202"/>
      <c r="H1402" s="205">
        <v>1</v>
      </c>
      <c r="I1402" s="206"/>
      <c r="J1402" s="202"/>
      <c r="K1402" s="202"/>
      <c r="L1402" s="207"/>
      <c r="M1402" s="208"/>
      <c r="N1402" s="209"/>
      <c r="O1402" s="209"/>
      <c r="P1402" s="209"/>
      <c r="Q1402" s="209"/>
      <c r="R1402" s="209"/>
      <c r="S1402" s="209"/>
      <c r="T1402" s="210"/>
      <c r="AT1402" s="211" t="s">
        <v>336</v>
      </c>
      <c r="AU1402" s="211" t="s">
        <v>87</v>
      </c>
      <c r="AV1402" s="13" t="s">
        <v>87</v>
      </c>
      <c r="AW1402" s="13" t="s">
        <v>37</v>
      </c>
      <c r="AX1402" s="13" t="s">
        <v>84</v>
      </c>
      <c r="AY1402" s="211" t="s">
        <v>324</v>
      </c>
    </row>
    <row r="1403" spans="1:65" s="2" customFormat="1" ht="14.45" customHeight="1">
      <c r="A1403" s="36"/>
      <c r="B1403" s="37"/>
      <c r="C1403" s="244" t="s">
        <v>205</v>
      </c>
      <c r="D1403" s="244" t="s">
        <v>588</v>
      </c>
      <c r="E1403" s="245" t="s">
        <v>4780</v>
      </c>
      <c r="F1403" s="246" t="s">
        <v>4781</v>
      </c>
      <c r="G1403" s="247" t="s">
        <v>190</v>
      </c>
      <c r="H1403" s="248">
        <v>2</v>
      </c>
      <c r="I1403" s="249"/>
      <c r="J1403" s="250">
        <f>ROUND(I1403*H1403,2)</f>
        <v>0</v>
      </c>
      <c r="K1403" s="246" t="s">
        <v>19</v>
      </c>
      <c r="L1403" s="251"/>
      <c r="M1403" s="252" t="s">
        <v>19</v>
      </c>
      <c r="N1403" s="253" t="s">
        <v>47</v>
      </c>
      <c r="O1403" s="66"/>
      <c r="P1403" s="191">
        <f>O1403*H1403</f>
        <v>0</v>
      </c>
      <c r="Q1403" s="191">
        <v>2.5</v>
      </c>
      <c r="R1403" s="191">
        <f>Q1403*H1403</f>
        <v>5</v>
      </c>
      <c r="S1403" s="191">
        <v>0</v>
      </c>
      <c r="T1403" s="192">
        <f>S1403*H1403</f>
        <v>0</v>
      </c>
      <c r="U1403" s="36"/>
      <c r="V1403" s="36"/>
      <c r="W1403" s="36"/>
      <c r="X1403" s="36"/>
      <c r="Y1403" s="36"/>
      <c r="Z1403" s="36"/>
      <c r="AA1403" s="36"/>
      <c r="AB1403" s="36"/>
      <c r="AC1403" s="36"/>
      <c r="AD1403" s="36"/>
      <c r="AE1403" s="36"/>
      <c r="AR1403" s="193" t="s">
        <v>378</v>
      </c>
      <c r="AT1403" s="193" t="s">
        <v>588</v>
      </c>
      <c r="AU1403" s="193" t="s">
        <v>87</v>
      </c>
      <c r="AY1403" s="19" t="s">
        <v>324</v>
      </c>
      <c r="BE1403" s="194">
        <f>IF(N1403="základní",J1403,0)</f>
        <v>0</v>
      </c>
      <c r="BF1403" s="194">
        <f>IF(N1403="snížená",J1403,0)</f>
        <v>0</v>
      </c>
      <c r="BG1403" s="194">
        <f>IF(N1403="zákl. přenesená",J1403,0)</f>
        <v>0</v>
      </c>
      <c r="BH1403" s="194">
        <f>IF(N1403="sníž. přenesená",J1403,0)</f>
        <v>0</v>
      </c>
      <c r="BI1403" s="194">
        <f>IF(N1403="nulová",J1403,0)</f>
        <v>0</v>
      </c>
      <c r="BJ1403" s="19" t="s">
        <v>84</v>
      </c>
      <c r="BK1403" s="194">
        <f>ROUND(I1403*H1403,2)</f>
        <v>0</v>
      </c>
      <c r="BL1403" s="19" t="s">
        <v>330</v>
      </c>
      <c r="BM1403" s="193" t="s">
        <v>4782</v>
      </c>
    </row>
    <row r="1404" spans="1:65" s="2" customFormat="1" ht="11.25">
      <c r="A1404" s="36"/>
      <c r="B1404" s="37"/>
      <c r="C1404" s="38"/>
      <c r="D1404" s="195" t="s">
        <v>332</v>
      </c>
      <c r="E1404" s="38"/>
      <c r="F1404" s="196" t="s">
        <v>4783</v>
      </c>
      <c r="G1404" s="38"/>
      <c r="H1404" s="38"/>
      <c r="I1404" s="197"/>
      <c r="J1404" s="38"/>
      <c r="K1404" s="38"/>
      <c r="L1404" s="41"/>
      <c r="M1404" s="198"/>
      <c r="N1404" s="199"/>
      <c r="O1404" s="66"/>
      <c r="P1404" s="66"/>
      <c r="Q1404" s="66"/>
      <c r="R1404" s="66"/>
      <c r="S1404" s="66"/>
      <c r="T1404" s="67"/>
      <c r="U1404" s="36"/>
      <c r="V1404" s="36"/>
      <c r="W1404" s="36"/>
      <c r="X1404" s="36"/>
      <c r="Y1404" s="36"/>
      <c r="Z1404" s="36"/>
      <c r="AA1404" s="36"/>
      <c r="AB1404" s="36"/>
      <c r="AC1404" s="36"/>
      <c r="AD1404" s="36"/>
      <c r="AE1404" s="36"/>
      <c r="AT1404" s="19" t="s">
        <v>332</v>
      </c>
      <c r="AU1404" s="19" t="s">
        <v>87</v>
      </c>
    </row>
    <row r="1405" spans="1:65" s="2" customFormat="1" ht="29.25">
      <c r="A1405" s="36"/>
      <c r="B1405" s="37"/>
      <c r="C1405" s="38"/>
      <c r="D1405" s="195" t="s">
        <v>727</v>
      </c>
      <c r="E1405" s="38"/>
      <c r="F1405" s="200" t="s">
        <v>4778</v>
      </c>
      <c r="G1405" s="38"/>
      <c r="H1405" s="38"/>
      <c r="I1405" s="197"/>
      <c r="J1405" s="38"/>
      <c r="K1405" s="38"/>
      <c r="L1405" s="41"/>
      <c r="M1405" s="198"/>
      <c r="N1405" s="199"/>
      <c r="O1405" s="66"/>
      <c r="P1405" s="66"/>
      <c r="Q1405" s="66"/>
      <c r="R1405" s="66"/>
      <c r="S1405" s="66"/>
      <c r="T1405" s="67"/>
      <c r="U1405" s="36"/>
      <c r="V1405" s="36"/>
      <c r="W1405" s="36"/>
      <c r="X1405" s="36"/>
      <c r="Y1405" s="36"/>
      <c r="Z1405" s="36"/>
      <c r="AA1405" s="36"/>
      <c r="AB1405" s="36"/>
      <c r="AC1405" s="36"/>
      <c r="AD1405" s="36"/>
      <c r="AE1405" s="36"/>
      <c r="AT1405" s="19" t="s">
        <v>727</v>
      </c>
      <c r="AU1405" s="19" t="s">
        <v>87</v>
      </c>
    </row>
    <row r="1406" spans="1:65" s="13" customFormat="1" ht="11.25">
      <c r="B1406" s="201"/>
      <c r="C1406" s="202"/>
      <c r="D1406" s="195" t="s">
        <v>336</v>
      </c>
      <c r="E1406" s="203" t="s">
        <v>19</v>
      </c>
      <c r="F1406" s="204" t="s">
        <v>4784</v>
      </c>
      <c r="G1406" s="202"/>
      <c r="H1406" s="205">
        <v>1</v>
      </c>
      <c r="I1406" s="206"/>
      <c r="J1406" s="202"/>
      <c r="K1406" s="202"/>
      <c r="L1406" s="207"/>
      <c r="M1406" s="208"/>
      <c r="N1406" s="209"/>
      <c r="O1406" s="209"/>
      <c r="P1406" s="209"/>
      <c r="Q1406" s="209"/>
      <c r="R1406" s="209"/>
      <c r="S1406" s="209"/>
      <c r="T1406" s="210"/>
      <c r="AT1406" s="211" t="s">
        <v>336</v>
      </c>
      <c r="AU1406" s="211" t="s">
        <v>87</v>
      </c>
      <c r="AV1406" s="13" t="s">
        <v>87</v>
      </c>
      <c r="AW1406" s="13" t="s">
        <v>37</v>
      </c>
      <c r="AX1406" s="13" t="s">
        <v>76</v>
      </c>
      <c r="AY1406" s="211" t="s">
        <v>324</v>
      </c>
    </row>
    <row r="1407" spans="1:65" s="13" customFormat="1" ht="11.25">
      <c r="B1407" s="201"/>
      <c r="C1407" s="202"/>
      <c r="D1407" s="195" t="s">
        <v>336</v>
      </c>
      <c r="E1407" s="203" t="s">
        <v>19</v>
      </c>
      <c r="F1407" s="204" t="s">
        <v>4785</v>
      </c>
      <c r="G1407" s="202"/>
      <c r="H1407" s="205">
        <v>1</v>
      </c>
      <c r="I1407" s="206"/>
      <c r="J1407" s="202"/>
      <c r="K1407" s="202"/>
      <c r="L1407" s="207"/>
      <c r="M1407" s="208"/>
      <c r="N1407" s="209"/>
      <c r="O1407" s="209"/>
      <c r="P1407" s="209"/>
      <c r="Q1407" s="209"/>
      <c r="R1407" s="209"/>
      <c r="S1407" s="209"/>
      <c r="T1407" s="210"/>
      <c r="AT1407" s="211" t="s">
        <v>336</v>
      </c>
      <c r="AU1407" s="211" t="s">
        <v>87</v>
      </c>
      <c r="AV1407" s="13" t="s">
        <v>87</v>
      </c>
      <c r="AW1407" s="13" t="s">
        <v>37</v>
      </c>
      <c r="AX1407" s="13" t="s">
        <v>76</v>
      </c>
      <c r="AY1407" s="211" t="s">
        <v>324</v>
      </c>
    </row>
    <row r="1408" spans="1:65" s="14" customFormat="1" ht="11.25">
      <c r="B1408" s="212"/>
      <c r="C1408" s="213"/>
      <c r="D1408" s="195" t="s">
        <v>336</v>
      </c>
      <c r="E1408" s="214" t="s">
        <v>19</v>
      </c>
      <c r="F1408" s="215" t="s">
        <v>349</v>
      </c>
      <c r="G1408" s="213"/>
      <c r="H1408" s="216">
        <v>2</v>
      </c>
      <c r="I1408" s="217"/>
      <c r="J1408" s="213"/>
      <c r="K1408" s="213"/>
      <c r="L1408" s="218"/>
      <c r="M1408" s="219"/>
      <c r="N1408" s="220"/>
      <c r="O1408" s="220"/>
      <c r="P1408" s="220"/>
      <c r="Q1408" s="220"/>
      <c r="R1408" s="220"/>
      <c r="S1408" s="220"/>
      <c r="T1408" s="221"/>
      <c r="AT1408" s="222" t="s">
        <v>336</v>
      </c>
      <c r="AU1408" s="222" t="s">
        <v>87</v>
      </c>
      <c r="AV1408" s="14" t="s">
        <v>330</v>
      </c>
      <c r="AW1408" s="14" t="s">
        <v>37</v>
      </c>
      <c r="AX1408" s="14" t="s">
        <v>84</v>
      </c>
      <c r="AY1408" s="222" t="s">
        <v>324</v>
      </c>
    </row>
    <row r="1409" spans="1:65" s="2" customFormat="1" ht="14.45" customHeight="1">
      <c r="A1409" s="36"/>
      <c r="B1409" s="37"/>
      <c r="C1409" s="244" t="s">
        <v>1447</v>
      </c>
      <c r="D1409" s="244" t="s">
        <v>588</v>
      </c>
      <c r="E1409" s="245" t="s">
        <v>4786</v>
      </c>
      <c r="F1409" s="246" t="s">
        <v>4787</v>
      </c>
      <c r="G1409" s="247" t="s">
        <v>190</v>
      </c>
      <c r="H1409" s="248">
        <v>1</v>
      </c>
      <c r="I1409" s="249"/>
      <c r="J1409" s="250">
        <f>ROUND(I1409*H1409,2)</f>
        <v>0</v>
      </c>
      <c r="K1409" s="246" t="s">
        <v>19</v>
      </c>
      <c r="L1409" s="251"/>
      <c r="M1409" s="252" t="s">
        <v>19</v>
      </c>
      <c r="N1409" s="253" t="s">
        <v>47</v>
      </c>
      <c r="O1409" s="66"/>
      <c r="P1409" s="191">
        <f>O1409*H1409</f>
        <v>0</v>
      </c>
      <c r="Q1409" s="191">
        <v>2.5</v>
      </c>
      <c r="R1409" s="191">
        <f>Q1409*H1409</f>
        <v>2.5</v>
      </c>
      <c r="S1409" s="191">
        <v>0</v>
      </c>
      <c r="T1409" s="192">
        <f>S1409*H1409</f>
        <v>0</v>
      </c>
      <c r="U1409" s="36"/>
      <c r="V1409" s="36"/>
      <c r="W1409" s="36"/>
      <c r="X1409" s="36"/>
      <c r="Y1409" s="36"/>
      <c r="Z1409" s="36"/>
      <c r="AA1409" s="36"/>
      <c r="AB1409" s="36"/>
      <c r="AC1409" s="36"/>
      <c r="AD1409" s="36"/>
      <c r="AE1409" s="36"/>
      <c r="AR1409" s="193" t="s">
        <v>378</v>
      </c>
      <c r="AT1409" s="193" t="s">
        <v>588</v>
      </c>
      <c r="AU1409" s="193" t="s">
        <v>87</v>
      </c>
      <c r="AY1409" s="19" t="s">
        <v>324</v>
      </c>
      <c r="BE1409" s="194">
        <f>IF(N1409="základní",J1409,0)</f>
        <v>0</v>
      </c>
      <c r="BF1409" s="194">
        <f>IF(N1409="snížená",J1409,0)</f>
        <v>0</v>
      </c>
      <c r="BG1409" s="194">
        <f>IF(N1409="zákl. přenesená",J1409,0)</f>
        <v>0</v>
      </c>
      <c r="BH1409" s="194">
        <f>IF(N1409="sníž. přenesená",J1409,0)</f>
        <v>0</v>
      </c>
      <c r="BI1409" s="194">
        <f>IF(N1409="nulová",J1409,0)</f>
        <v>0</v>
      </c>
      <c r="BJ1409" s="19" t="s">
        <v>84</v>
      </c>
      <c r="BK1409" s="194">
        <f>ROUND(I1409*H1409,2)</f>
        <v>0</v>
      </c>
      <c r="BL1409" s="19" t="s">
        <v>330</v>
      </c>
      <c r="BM1409" s="193" t="s">
        <v>4788</v>
      </c>
    </row>
    <row r="1410" spans="1:65" s="2" customFormat="1" ht="19.5">
      <c r="A1410" s="36"/>
      <c r="B1410" s="37"/>
      <c r="C1410" s="38"/>
      <c r="D1410" s="195" t="s">
        <v>332</v>
      </c>
      <c r="E1410" s="38"/>
      <c r="F1410" s="196" t="s">
        <v>4789</v>
      </c>
      <c r="G1410" s="38"/>
      <c r="H1410" s="38"/>
      <c r="I1410" s="197"/>
      <c r="J1410" s="38"/>
      <c r="K1410" s="38"/>
      <c r="L1410" s="41"/>
      <c r="M1410" s="198"/>
      <c r="N1410" s="199"/>
      <c r="O1410" s="66"/>
      <c r="P1410" s="66"/>
      <c r="Q1410" s="66"/>
      <c r="R1410" s="66"/>
      <c r="S1410" s="66"/>
      <c r="T1410" s="67"/>
      <c r="U1410" s="36"/>
      <c r="V1410" s="36"/>
      <c r="W1410" s="36"/>
      <c r="X1410" s="36"/>
      <c r="Y1410" s="36"/>
      <c r="Z1410" s="36"/>
      <c r="AA1410" s="36"/>
      <c r="AB1410" s="36"/>
      <c r="AC1410" s="36"/>
      <c r="AD1410" s="36"/>
      <c r="AE1410" s="36"/>
      <c r="AT1410" s="19" t="s">
        <v>332</v>
      </c>
      <c r="AU1410" s="19" t="s">
        <v>87</v>
      </c>
    </row>
    <row r="1411" spans="1:65" s="2" customFormat="1" ht="29.25">
      <c r="A1411" s="36"/>
      <c r="B1411" s="37"/>
      <c r="C1411" s="38"/>
      <c r="D1411" s="195" t="s">
        <v>727</v>
      </c>
      <c r="E1411" s="38"/>
      <c r="F1411" s="200" t="s">
        <v>4778</v>
      </c>
      <c r="G1411" s="38"/>
      <c r="H1411" s="38"/>
      <c r="I1411" s="197"/>
      <c r="J1411" s="38"/>
      <c r="K1411" s="38"/>
      <c r="L1411" s="41"/>
      <c r="M1411" s="198"/>
      <c r="N1411" s="199"/>
      <c r="O1411" s="66"/>
      <c r="P1411" s="66"/>
      <c r="Q1411" s="66"/>
      <c r="R1411" s="66"/>
      <c r="S1411" s="66"/>
      <c r="T1411" s="67"/>
      <c r="U1411" s="36"/>
      <c r="V1411" s="36"/>
      <c r="W1411" s="36"/>
      <c r="X1411" s="36"/>
      <c r="Y1411" s="36"/>
      <c r="Z1411" s="36"/>
      <c r="AA1411" s="36"/>
      <c r="AB1411" s="36"/>
      <c r="AC1411" s="36"/>
      <c r="AD1411" s="36"/>
      <c r="AE1411" s="36"/>
      <c r="AT1411" s="19" t="s">
        <v>727</v>
      </c>
      <c r="AU1411" s="19" t="s">
        <v>87</v>
      </c>
    </row>
    <row r="1412" spans="1:65" s="13" customFormat="1" ht="11.25">
      <c r="B1412" s="201"/>
      <c r="C1412" s="202"/>
      <c r="D1412" s="195" t="s">
        <v>336</v>
      </c>
      <c r="E1412" s="203" t="s">
        <v>19</v>
      </c>
      <c r="F1412" s="204" t="s">
        <v>4790</v>
      </c>
      <c r="G1412" s="202"/>
      <c r="H1412" s="205">
        <v>1</v>
      </c>
      <c r="I1412" s="206"/>
      <c r="J1412" s="202"/>
      <c r="K1412" s="202"/>
      <c r="L1412" s="207"/>
      <c r="M1412" s="208"/>
      <c r="N1412" s="209"/>
      <c r="O1412" s="209"/>
      <c r="P1412" s="209"/>
      <c r="Q1412" s="209"/>
      <c r="R1412" s="209"/>
      <c r="S1412" s="209"/>
      <c r="T1412" s="210"/>
      <c r="AT1412" s="211" t="s">
        <v>336</v>
      </c>
      <c r="AU1412" s="211" t="s">
        <v>87</v>
      </c>
      <c r="AV1412" s="13" t="s">
        <v>87</v>
      </c>
      <c r="AW1412" s="13" t="s">
        <v>37</v>
      </c>
      <c r="AX1412" s="13" t="s">
        <v>84</v>
      </c>
      <c r="AY1412" s="211" t="s">
        <v>324</v>
      </c>
    </row>
    <row r="1413" spans="1:65" s="2" customFormat="1" ht="14.45" customHeight="1">
      <c r="A1413" s="36"/>
      <c r="B1413" s="37"/>
      <c r="C1413" s="244" t="s">
        <v>1454</v>
      </c>
      <c r="D1413" s="244" t="s">
        <v>588</v>
      </c>
      <c r="E1413" s="245" t="s">
        <v>4791</v>
      </c>
      <c r="F1413" s="246" t="s">
        <v>4792</v>
      </c>
      <c r="G1413" s="247" t="s">
        <v>190</v>
      </c>
      <c r="H1413" s="248">
        <v>12</v>
      </c>
      <c r="I1413" s="249"/>
      <c r="J1413" s="250">
        <f>ROUND(I1413*H1413,2)</f>
        <v>0</v>
      </c>
      <c r="K1413" s="246" t="s">
        <v>329</v>
      </c>
      <c r="L1413" s="251"/>
      <c r="M1413" s="252" t="s">
        <v>19</v>
      </c>
      <c r="N1413" s="253" t="s">
        <v>47</v>
      </c>
      <c r="O1413" s="66"/>
      <c r="P1413" s="191">
        <f>O1413*H1413</f>
        <v>0</v>
      </c>
      <c r="Q1413" s="191">
        <v>2E-3</v>
      </c>
      <c r="R1413" s="191">
        <f>Q1413*H1413</f>
        <v>2.4E-2</v>
      </c>
      <c r="S1413" s="191">
        <v>0</v>
      </c>
      <c r="T1413" s="192">
        <f>S1413*H1413</f>
        <v>0</v>
      </c>
      <c r="U1413" s="36"/>
      <c r="V1413" s="36"/>
      <c r="W1413" s="36"/>
      <c r="X1413" s="36"/>
      <c r="Y1413" s="36"/>
      <c r="Z1413" s="36"/>
      <c r="AA1413" s="36"/>
      <c r="AB1413" s="36"/>
      <c r="AC1413" s="36"/>
      <c r="AD1413" s="36"/>
      <c r="AE1413" s="36"/>
      <c r="AR1413" s="193" t="s">
        <v>378</v>
      </c>
      <c r="AT1413" s="193" t="s">
        <v>588</v>
      </c>
      <c r="AU1413" s="193" t="s">
        <v>87</v>
      </c>
      <c r="AY1413" s="19" t="s">
        <v>324</v>
      </c>
      <c r="BE1413" s="194">
        <f>IF(N1413="základní",J1413,0)</f>
        <v>0</v>
      </c>
      <c r="BF1413" s="194">
        <f>IF(N1413="snížená",J1413,0)</f>
        <v>0</v>
      </c>
      <c r="BG1413" s="194">
        <f>IF(N1413="zákl. přenesená",J1413,0)</f>
        <v>0</v>
      </c>
      <c r="BH1413" s="194">
        <f>IF(N1413="sníž. přenesená",J1413,0)</f>
        <v>0</v>
      </c>
      <c r="BI1413" s="194">
        <f>IF(N1413="nulová",J1413,0)</f>
        <v>0</v>
      </c>
      <c r="BJ1413" s="19" t="s">
        <v>84</v>
      </c>
      <c r="BK1413" s="194">
        <f>ROUND(I1413*H1413,2)</f>
        <v>0</v>
      </c>
      <c r="BL1413" s="19" t="s">
        <v>330</v>
      </c>
      <c r="BM1413" s="193" t="s">
        <v>4793</v>
      </c>
    </row>
    <row r="1414" spans="1:65" s="2" customFormat="1" ht="11.25">
      <c r="A1414" s="36"/>
      <c r="B1414" s="37"/>
      <c r="C1414" s="38"/>
      <c r="D1414" s="195" t="s">
        <v>332</v>
      </c>
      <c r="E1414" s="38"/>
      <c r="F1414" s="196" t="s">
        <v>4792</v>
      </c>
      <c r="G1414" s="38"/>
      <c r="H1414" s="38"/>
      <c r="I1414" s="197"/>
      <c r="J1414" s="38"/>
      <c r="K1414" s="38"/>
      <c r="L1414" s="41"/>
      <c r="M1414" s="198"/>
      <c r="N1414" s="199"/>
      <c r="O1414" s="66"/>
      <c r="P1414" s="66"/>
      <c r="Q1414" s="66"/>
      <c r="R1414" s="66"/>
      <c r="S1414" s="66"/>
      <c r="T1414" s="67"/>
      <c r="U1414" s="36"/>
      <c r="V1414" s="36"/>
      <c r="W1414" s="36"/>
      <c r="X1414" s="36"/>
      <c r="Y1414" s="36"/>
      <c r="Z1414" s="36"/>
      <c r="AA1414" s="36"/>
      <c r="AB1414" s="36"/>
      <c r="AC1414" s="36"/>
      <c r="AD1414" s="36"/>
      <c r="AE1414" s="36"/>
      <c r="AT1414" s="19" t="s">
        <v>332</v>
      </c>
      <c r="AU1414" s="19" t="s">
        <v>87</v>
      </c>
    </row>
    <row r="1415" spans="1:65" s="15" customFormat="1" ht="11.25">
      <c r="B1415" s="223"/>
      <c r="C1415" s="224"/>
      <c r="D1415" s="195" t="s">
        <v>336</v>
      </c>
      <c r="E1415" s="225" t="s">
        <v>19</v>
      </c>
      <c r="F1415" s="226" t="s">
        <v>4764</v>
      </c>
      <c r="G1415" s="224"/>
      <c r="H1415" s="225" t="s">
        <v>19</v>
      </c>
      <c r="I1415" s="227"/>
      <c r="J1415" s="224"/>
      <c r="K1415" s="224"/>
      <c r="L1415" s="228"/>
      <c r="M1415" s="229"/>
      <c r="N1415" s="230"/>
      <c r="O1415" s="230"/>
      <c r="P1415" s="230"/>
      <c r="Q1415" s="230"/>
      <c r="R1415" s="230"/>
      <c r="S1415" s="230"/>
      <c r="T1415" s="231"/>
      <c r="AT1415" s="232" t="s">
        <v>336</v>
      </c>
      <c r="AU1415" s="232" t="s">
        <v>87</v>
      </c>
      <c r="AV1415" s="15" t="s">
        <v>84</v>
      </c>
      <c r="AW1415" s="15" t="s">
        <v>37</v>
      </c>
      <c r="AX1415" s="15" t="s">
        <v>76</v>
      </c>
      <c r="AY1415" s="232" t="s">
        <v>324</v>
      </c>
    </row>
    <row r="1416" spans="1:65" s="13" customFormat="1" ht="11.25">
      <c r="B1416" s="201"/>
      <c r="C1416" s="202"/>
      <c r="D1416" s="195" t="s">
        <v>336</v>
      </c>
      <c r="E1416" s="203" t="s">
        <v>19</v>
      </c>
      <c r="F1416" s="204" t="s">
        <v>4765</v>
      </c>
      <c r="G1416" s="202"/>
      <c r="H1416" s="205">
        <v>3</v>
      </c>
      <c r="I1416" s="206"/>
      <c r="J1416" s="202"/>
      <c r="K1416" s="202"/>
      <c r="L1416" s="207"/>
      <c r="M1416" s="208"/>
      <c r="N1416" s="209"/>
      <c r="O1416" s="209"/>
      <c r="P1416" s="209"/>
      <c r="Q1416" s="209"/>
      <c r="R1416" s="209"/>
      <c r="S1416" s="209"/>
      <c r="T1416" s="210"/>
      <c r="AT1416" s="211" t="s">
        <v>336</v>
      </c>
      <c r="AU1416" s="211" t="s">
        <v>87</v>
      </c>
      <c r="AV1416" s="13" t="s">
        <v>87</v>
      </c>
      <c r="AW1416" s="13" t="s">
        <v>37</v>
      </c>
      <c r="AX1416" s="13" t="s">
        <v>76</v>
      </c>
      <c r="AY1416" s="211" t="s">
        <v>324</v>
      </c>
    </row>
    <row r="1417" spans="1:65" s="13" customFormat="1" ht="11.25">
      <c r="B1417" s="201"/>
      <c r="C1417" s="202"/>
      <c r="D1417" s="195" t="s">
        <v>336</v>
      </c>
      <c r="E1417" s="203" t="s">
        <v>19</v>
      </c>
      <c r="F1417" s="204" t="s">
        <v>4794</v>
      </c>
      <c r="G1417" s="202"/>
      <c r="H1417" s="205">
        <v>3</v>
      </c>
      <c r="I1417" s="206"/>
      <c r="J1417" s="202"/>
      <c r="K1417" s="202"/>
      <c r="L1417" s="207"/>
      <c r="M1417" s="208"/>
      <c r="N1417" s="209"/>
      <c r="O1417" s="209"/>
      <c r="P1417" s="209"/>
      <c r="Q1417" s="209"/>
      <c r="R1417" s="209"/>
      <c r="S1417" s="209"/>
      <c r="T1417" s="210"/>
      <c r="AT1417" s="211" t="s">
        <v>336</v>
      </c>
      <c r="AU1417" s="211" t="s">
        <v>87</v>
      </c>
      <c r="AV1417" s="13" t="s">
        <v>87</v>
      </c>
      <c r="AW1417" s="13" t="s">
        <v>37</v>
      </c>
      <c r="AX1417" s="13" t="s">
        <v>76</v>
      </c>
      <c r="AY1417" s="211" t="s">
        <v>324</v>
      </c>
    </row>
    <row r="1418" spans="1:65" s="13" customFormat="1" ht="11.25">
      <c r="B1418" s="201"/>
      <c r="C1418" s="202"/>
      <c r="D1418" s="195" t="s">
        <v>336</v>
      </c>
      <c r="E1418" s="203" t="s">
        <v>19</v>
      </c>
      <c r="F1418" s="204" t="s">
        <v>4795</v>
      </c>
      <c r="G1418" s="202"/>
      <c r="H1418" s="205">
        <v>3</v>
      </c>
      <c r="I1418" s="206"/>
      <c r="J1418" s="202"/>
      <c r="K1418" s="202"/>
      <c r="L1418" s="207"/>
      <c r="M1418" s="208"/>
      <c r="N1418" s="209"/>
      <c r="O1418" s="209"/>
      <c r="P1418" s="209"/>
      <c r="Q1418" s="209"/>
      <c r="R1418" s="209"/>
      <c r="S1418" s="209"/>
      <c r="T1418" s="210"/>
      <c r="AT1418" s="211" t="s">
        <v>336</v>
      </c>
      <c r="AU1418" s="211" t="s">
        <v>87</v>
      </c>
      <c r="AV1418" s="13" t="s">
        <v>87</v>
      </c>
      <c r="AW1418" s="13" t="s">
        <v>37</v>
      </c>
      <c r="AX1418" s="13" t="s">
        <v>76</v>
      </c>
      <c r="AY1418" s="211" t="s">
        <v>324</v>
      </c>
    </row>
    <row r="1419" spans="1:65" s="13" customFormat="1" ht="11.25">
      <c r="B1419" s="201"/>
      <c r="C1419" s="202"/>
      <c r="D1419" s="195" t="s">
        <v>336</v>
      </c>
      <c r="E1419" s="203" t="s">
        <v>19</v>
      </c>
      <c r="F1419" s="204" t="s">
        <v>4796</v>
      </c>
      <c r="G1419" s="202"/>
      <c r="H1419" s="205">
        <v>3</v>
      </c>
      <c r="I1419" s="206"/>
      <c r="J1419" s="202"/>
      <c r="K1419" s="202"/>
      <c r="L1419" s="207"/>
      <c r="M1419" s="208"/>
      <c r="N1419" s="209"/>
      <c r="O1419" s="209"/>
      <c r="P1419" s="209"/>
      <c r="Q1419" s="209"/>
      <c r="R1419" s="209"/>
      <c r="S1419" s="209"/>
      <c r="T1419" s="210"/>
      <c r="AT1419" s="211" t="s">
        <v>336</v>
      </c>
      <c r="AU1419" s="211" t="s">
        <v>87</v>
      </c>
      <c r="AV1419" s="13" t="s">
        <v>87</v>
      </c>
      <c r="AW1419" s="13" t="s">
        <v>37</v>
      </c>
      <c r="AX1419" s="13" t="s">
        <v>76</v>
      </c>
      <c r="AY1419" s="211" t="s">
        <v>324</v>
      </c>
    </row>
    <row r="1420" spans="1:65" s="14" customFormat="1" ht="11.25">
      <c r="B1420" s="212"/>
      <c r="C1420" s="213"/>
      <c r="D1420" s="195" t="s">
        <v>336</v>
      </c>
      <c r="E1420" s="214" t="s">
        <v>19</v>
      </c>
      <c r="F1420" s="215" t="s">
        <v>349</v>
      </c>
      <c r="G1420" s="213"/>
      <c r="H1420" s="216">
        <v>12</v>
      </c>
      <c r="I1420" s="217"/>
      <c r="J1420" s="213"/>
      <c r="K1420" s="213"/>
      <c r="L1420" s="218"/>
      <c r="M1420" s="219"/>
      <c r="N1420" s="220"/>
      <c r="O1420" s="220"/>
      <c r="P1420" s="220"/>
      <c r="Q1420" s="220"/>
      <c r="R1420" s="220"/>
      <c r="S1420" s="220"/>
      <c r="T1420" s="221"/>
      <c r="AT1420" s="222" t="s">
        <v>336</v>
      </c>
      <c r="AU1420" s="222" t="s">
        <v>87</v>
      </c>
      <c r="AV1420" s="14" t="s">
        <v>330</v>
      </c>
      <c r="AW1420" s="14" t="s">
        <v>37</v>
      </c>
      <c r="AX1420" s="14" t="s">
        <v>84</v>
      </c>
      <c r="AY1420" s="222" t="s">
        <v>324</v>
      </c>
    </row>
    <row r="1421" spans="1:65" s="2" customFormat="1" ht="14.45" customHeight="1">
      <c r="A1421" s="36"/>
      <c r="B1421" s="37"/>
      <c r="C1421" s="244" t="s">
        <v>1461</v>
      </c>
      <c r="D1421" s="244" t="s">
        <v>588</v>
      </c>
      <c r="E1421" s="245" t="s">
        <v>4797</v>
      </c>
      <c r="F1421" s="246" t="s">
        <v>4798</v>
      </c>
      <c r="G1421" s="247" t="s">
        <v>190</v>
      </c>
      <c r="H1421" s="248">
        <v>2</v>
      </c>
      <c r="I1421" s="249"/>
      <c r="J1421" s="250">
        <f>ROUND(I1421*H1421,2)</f>
        <v>0</v>
      </c>
      <c r="K1421" s="246" t="s">
        <v>329</v>
      </c>
      <c r="L1421" s="251"/>
      <c r="M1421" s="252" t="s">
        <v>19</v>
      </c>
      <c r="N1421" s="253" t="s">
        <v>47</v>
      </c>
      <c r="O1421" s="66"/>
      <c r="P1421" s="191">
        <f>O1421*H1421</f>
        <v>0</v>
      </c>
      <c r="Q1421" s="191">
        <v>0.254</v>
      </c>
      <c r="R1421" s="191">
        <f>Q1421*H1421</f>
        <v>0.50800000000000001</v>
      </c>
      <c r="S1421" s="191">
        <v>0</v>
      </c>
      <c r="T1421" s="192">
        <f>S1421*H1421</f>
        <v>0</v>
      </c>
      <c r="U1421" s="36"/>
      <c r="V1421" s="36"/>
      <c r="W1421" s="36"/>
      <c r="X1421" s="36"/>
      <c r="Y1421" s="36"/>
      <c r="Z1421" s="36"/>
      <c r="AA1421" s="36"/>
      <c r="AB1421" s="36"/>
      <c r="AC1421" s="36"/>
      <c r="AD1421" s="36"/>
      <c r="AE1421" s="36"/>
      <c r="AR1421" s="193" t="s">
        <v>378</v>
      </c>
      <c r="AT1421" s="193" t="s">
        <v>588</v>
      </c>
      <c r="AU1421" s="193" t="s">
        <v>87</v>
      </c>
      <c r="AY1421" s="19" t="s">
        <v>324</v>
      </c>
      <c r="BE1421" s="194">
        <f>IF(N1421="základní",J1421,0)</f>
        <v>0</v>
      </c>
      <c r="BF1421" s="194">
        <f>IF(N1421="snížená",J1421,0)</f>
        <v>0</v>
      </c>
      <c r="BG1421" s="194">
        <f>IF(N1421="zákl. přenesená",J1421,0)</f>
        <v>0</v>
      </c>
      <c r="BH1421" s="194">
        <f>IF(N1421="sníž. přenesená",J1421,0)</f>
        <v>0</v>
      </c>
      <c r="BI1421" s="194">
        <f>IF(N1421="nulová",J1421,0)</f>
        <v>0</v>
      </c>
      <c r="BJ1421" s="19" t="s">
        <v>84</v>
      </c>
      <c r="BK1421" s="194">
        <f>ROUND(I1421*H1421,2)</f>
        <v>0</v>
      </c>
      <c r="BL1421" s="19" t="s">
        <v>330</v>
      </c>
      <c r="BM1421" s="193" t="s">
        <v>4799</v>
      </c>
    </row>
    <row r="1422" spans="1:65" s="2" customFormat="1" ht="11.25">
      <c r="A1422" s="36"/>
      <c r="B1422" s="37"/>
      <c r="C1422" s="38"/>
      <c r="D1422" s="195" t="s">
        <v>332</v>
      </c>
      <c r="E1422" s="38"/>
      <c r="F1422" s="196" t="s">
        <v>4798</v>
      </c>
      <c r="G1422" s="38"/>
      <c r="H1422" s="38"/>
      <c r="I1422" s="197"/>
      <c r="J1422" s="38"/>
      <c r="K1422" s="38"/>
      <c r="L1422" s="41"/>
      <c r="M1422" s="198"/>
      <c r="N1422" s="199"/>
      <c r="O1422" s="66"/>
      <c r="P1422" s="66"/>
      <c r="Q1422" s="66"/>
      <c r="R1422" s="66"/>
      <c r="S1422" s="66"/>
      <c r="T1422" s="67"/>
      <c r="U1422" s="36"/>
      <c r="V1422" s="36"/>
      <c r="W1422" s="36"/>
      <c r="X1422" s="36"/>
      <c r="Y1422" s="36"/>
      <c r="Z1422" s="36"/>
      <c r="AA1422" s="36"/>
      <c r="AB1422" s="36"/>
      <c r="AC1422" s="36"/>
      <c r="AD1422" s="36"/>
      <c r="AE1422" s="36"/>
      <c r="AT1422" s="19" t="s">
        <v>332</v>
      </c>
      <c r="AU1422" s="19" t="s">
        <v>87</v>
      </c>
    </row>
    <row r="1423" spans="1:65" s="2" customFormat="1" ht="29.25">
      <c r="A1423" s="36"/>
      <c r="B1423" s="37"/>
      <c r="C1423" s="38"/>
      <c r="D1423" s="195" t="s">
        <v>727</v>
      </c>
      <c r="E1423" s="38"/>
      <c r="F1423" s="200" t="s">
        <v>4778</v>
      </c>
      <c r="G1423" s="38"/>
      <c r="H1423" s="38"/>
      <c r="I1423" s="197"/>
      <c r="J1423" s="38"/>
      <c r="K1423" s="38"/>
      <c r="L1423" s="41"/>
      <c r="M1423" s="198"/>
      <c r="N1423" s="199"/>
      <c r="O1423" s="66"/>
      <c r="P1423" s="66"/>
      <c r="Q1423" s="66"/>
      <c r="R1423" s="66"/>
      <c r="S1423" s="66"/>
      <c r="T1423" s="67"/>
      <c r="U1423" s="36"/>
      <c r="V1423" s="36"/>
      <c r="W1423" s="36"/>
      <c r="X1423" s="36"/>
      <c r="Y1423" s="36"/>
      <c r="Z1423" s="36"/>
      <c r="AA1423" s="36"/>
      <c r="AB1423" s="36"/>
      <c r="AC1423" s="36"/>
      <c r="AD1423" s="36"/>
      <c r="AE1423" s="36"/>
      <c r="AT1423" s="19" t="s">
        <v>727</v>
      </c>
      <c r="AU1423" s="19" t="s">
        <v>87</v>
      </c>
    </row>
    <row r="1424" spans="1:65" s="15" customFormat="1" ht="11.25">
      <c r="B1424" s="223"/>
      <c r="C1424" s="224"/>
      <c r="D1424" s="195" t="s">
        <v>336</v>
      </c>
      <c r="E1424" s="225" t="s">
        <v>19</v>
      </c>
      <c r="F1424" s="226" t="s">
        <v>4764</v>
      </c>
      <c r="G1424" s="224"/>
      <c r="H1424" s="225" t="s">
        <v>19</v>
      </c>
      <c r="I1424" s="227"/>
      <c r="J1424" s="224"/>
      <c r="K1424" s="224"/>
      <c r="L1424" s="228"/>
      <c r="M1424" s="229"/>
      <c r="N1424" s="230"/>
      <c r="O1424" s="230"/>
      <c r="P1424" s="230"/>
      <c r="Q1424" s="230"/>
      <c r="R1424" s="230"/>
      <c r="S1424" s="230"/>
      <c r="T1424" s="231"/>
      <c r="AT1424" s="232" t="s">
        <v>336</v>
      </c>
      <c r="AU1424" s="232" t="s">
        <v>87</v>
      </c>
      <c r="AV1424" s="15" t="s">
        <v>84</v>
      </c>
      <c r="AW1424" s="15" t="s">
        <v>37</v>
      </c>
      <c r="AX1424" s="15" t="s">
        <v>76</v>
      </c>
      <c r="AY1424" s="232" t="s">
        <v>324</v>
      </c>
    </row>
    <row r="1425" spans="1:65" s="13" customFormat="1" ht="11.25">
      <c r="B1425" s="201"/>
      <c r="C1425" s="202"/>
      <c r="D1425" s="195" t="s">
        <v>336</v>
      </c>
      <c r="E1425" s="203" t="s">
        <v>19</v>
      </c>
      <c r="F1425" s="204" t="s">
        <v>4770</v>
      </c>
      <c r="G1425" s="202"/>
      <c r="H1425" s="205">
        <v>1</v>
      </c>
      <c r="I1425" s="206"/>
      <c r="J1425" s="202"/>
      <c r="K1425" s="202"/>
      <c r="L1425" s="207"/>
      <c r="M1425" s="208"/>
      <c r="N1425" s="209"/>
      <c r="O1425" s="209"/>
      <c r="P1425" s="209"/>
      <c r="Q1425" s="209"/>
      <c r="R1425" s="209"/>
      <c r="S1425" s="209"/>
      <c r="T1425" s="210"/>
      <c r="AT1425" s="211" t="s">
        <v>336</v>
      </c>
      <c r="AU1425" s="211" t="s">
        <v>87</v>
      </c>
      <c r="AV1425" s="13" t="s">
        <v>87</v>
      </c>
      <c r="AW1425" s="13" t="s">
        <v>37</v>
      </c>
      <c r="AX1425" s="13" t="s">
        <v>76</v>
      </c>
      <c r="AY1425" s="211" t="s">
        <v>324</v>
      </c>
    </row>
    <row r="1426" spans="1:65" s="13" customFormat="1" ht="11.25">
      <c r="B1426" s="201"/>
      <c r="C1426" s="202"/>
      <c r="D1426" s="195" t="s">
        <v>336</v>
      </c>
      <c r="E1426" s="203" t="s">
        <v>19</v>
      </c>
      <c r="F1426" s="204" t="s">
        <v>4772</v>
      </c>
      <c r="G1426" s="202"/>
      <c r="H1426" s="205">
        <v>1</v>
      </c>
      <c r="I1426" s="206"/>
      <c r="J1426" s="202"/>
      <c r="K1426" s="202"/>
      <c r="L1426" s="207"/>
      <c r="M1426" s="208"/>
      <c r="N1426" s="209"/>
      <c r="O1426" s="209"/>
      <c r="P1426" s="209"/>
      <c r="Q1426" s="209"/>
      <c r="R1426" s="209"/>
      <c r="S1426" s="209"/>
      <c r="T1426" s="210"/>
      <c r="AT1426" s="211" t="s">
        <v>336</v>
      </c>
      <c r="AU1426" s="211" t="s">
        <v>87</v>
      </c>
      <c r="AV1426" s="13" t="s">
        <v>87</v>
      </c>
      <c r="AW1426" s="13" t="s">
        <v>37</v>
      </c>
      <c r="AX1426" s="13" t="s">
        <v>76</v>
      </c>
      <c r="AY1426" s="211" t="s">
        <v>324</v>
      </c>
    </row>
    <row r="1427" spans="1:65" s="14" customFormat="1" ht="11.25">
      <c r="B1427" s="212"/>
      <c r="C1427" s="213"/>
      <c r="D1427" s="195" t="s">
        <v>336</v>
      </c>
      <c r="E1427" s="214" t="s">
        <v>19</v>
      </c>
      <c r="F1427" s="215" t="s">
        <v>349</v>
      </c>
      <c r="G1427" s="213"/>
      <c r="H1427" s="216">
        <v>2</v>
      </c>
      <c r="I1427" s="217"/>
      <c r="J1427" s="213"/>
      <c r="K1427" s="213"/>
      <c r="L1427" s="218"/>
      <c r="M1427" s="219"/>
      <c r="N1427" s="220"/>
      <c r="O1427" s="220"/>
      <c r="P1427" s="220"/>
      <c r="Q1427" s="220"/>
      <c r="R1427" s="220"/>
      <c r="S1427" s="220"/>
      <c r="T1427" s="221"/>
      <c r="AT1427" s="222" t="s">
        <v>336</v>
      </c>
      <c r="AU1427" s="222" t="s">
        <v>87</v>
      </c>
      <c r="AV1427" s="14" t="s">
        <v>330</v>
      </c>
      <c r="AW1427" s="14" t="s">
        <v>37</v>
      </c>
      <c r="AX1427" s="14" t="s">
        <v>84</v>
      </c>
      <c r="AY1427" s="222" t="s">
        <v>324</v>
      </c>
    </row>
    <row r="1428" spans="1:65" s="2" customFormat="1" ht="14.45" customHeight="1">
      <c r="A1428" s="36"/>
      <c r="B1428" s="37"/>
      <c r="C1428" s="244" t="s">
        <v>1468</v>
      </c>
      <c r="D1428" s="244" t="s">
        <v>588</v>
      </c>
      <c r="E1428" s="245" t="s">
        <v>4800</v>
      </c>
      <c r="F1428" s="246" t="s">
        <v>4801</v>
      </c>
      <c r="G1428" s="247" t="s">
        <v>190</v>
      </c>
      <c r="H1428" s="248">
        <v>2</v>
      </c>
      <c r="I1428" s="249"/>
      <c r="J1428" s="250">
        <f>ROUND(I1428*H1428,2)</f>
        <v>0</v>
      </c>
      <c r="K1428" s="246" t="s">
        <v>329</v>
      </c>
      <c r="L1428" s="251"/>
      <c r="M1428" s="252" t="s">
        <v>19</v>
      </c>
      <c r="N1428" s="253" t="s">
        <v>47</v>
      </c>
      <c r="O1428" s="66"/>
      <c r="P1428" s="191">
        <f>O1428*H1428</f>
        <v>0</v>
      </c>
      <c r="Q1428" s="191">
        <v>0.50600000000000001</v>
      </c>
      <c r="R1428" s="191">
        <f>Q1428*H1428</f>
        <v>1.012</v>
      </c>
      <c r="S1428" s="191">
        <v>0</v>
      </c>
      <c r="T1428" s="192">
        <f>S1428*H1428</f>
        <v>0</v>
      </c>
      <c r="U1428" s="36"/>
      <c r="V1428" s="36"/>
      <c r="W1428" s="36"/>
      <c r="X1428" s="36"/>
      <c r="Y1428" s="36"/>
      <c r="Z1428" s="36"/>
      <c r="AA1428" s="36"/>
      <c r="AB1428" s="36"/>
      <c r="AC1428" s="36"/>
      <c r="AD1428" s="36"/>
      <c r="AE1428" s="36"/>
      <c r="AR1428" s="193" t="s">
        <v>378</v>
      </c>
      <c r="AT1428" s="193" t="s">
        <v>588</v>
      </c>
      <c r="AU1428" s="193" t="s">
        <v>87</v>
      </c>
      <c r="AY1428" s="19" t="s">
        <v>324</v>
      </c>
      <c r="BE1428" s="194">
        <f>IF(N1428="základní",J1428,0)</f>
        <v>0</v>
      </c>
      <c r="BF1428" s="194">
        <f>IF(N1428="snížená",J1428,0)</f>
        <v>0</v>
      </c>
      <c r="BG1428" s="194">
        <f>IF(N1428="zákl. přenesená",J1428,0)</f>
        <v>0</v>
      </c>
      <c r="BH1428" s="194">
        <f>IF(N1428="sníž. přenesená",J1428,0)</f>
        <v>0</v>
      </c>
      <c r="BI1428" s="194">
        <f>IF(N1428="nulová",J1428,0)</f>
        <v>0</v>
      </c>
      <c r="BJ1428" s="19" t="s">
        <v>84</v>
      </c>
      <c r="BK1428" s="194">
        <f>ROUND(I1428*H1428,2)</f>
        <v>0</v>
      </c>
      <c r="BL1428" s="19" t="s">
        <v>330</v>
      </c>
      <c r="BM1428" s="193" t="s">
        <v>4802</v>
      </c>
    </row>
    <row r="1429" spans="1:65" s="2" customFormat="1" ht="11.25">
      <c r="A1429" s="36"/>
      <c r="B1429" s="37"/>
      <c r="C1429" s="38"/>
      <c r="D1429" s="195" t="s">
        <v>332</v>
      </c>
      <c r="E1429" s="38"/>
      <c r="F1429" s="196" t="s">
        <v>4801</v>
      </c>
      <c r="G1429" s="38"/>
      <c r="H1429" s="38"/>
      <c r="I1429" s="197"/>
      <c r="J1429" s="38"/>
      <c r="K1429" s="38"/>
      <c r="L1429" s="41"/>
      <c r="M1429" s="198"/>
      <c r="N1429" s="199"/>
      <c r="O1429" s="66"/>
      <c r="P1429" s="66"/>
      <c r="Q1429" s="66"/>
      <c r="R1429" s="66"/>
      <c r="S1429" s="66"/>
      <c r="T1429" s="67"/>
      <c r="U1429" s="36"/>
      <c r="V1429" s="36"/>
      <c r="W1429" s="36"/>
      <c r="X1429" s="36"/>
      <c r="Y1429" s="36"/>
      <c r="Z1429" s="36"/>
      <c r="AA1429" s="36"/>
      <c r="AB1429" s="36"/>
      <c r="AC1429" s="36"/>
      <c r="AD1429" s="36"/>
      <c r="AE1429" s="36"/>
      <c r="AT1429" s="19" t="s">
        <v>332</v>
      </c>
      <c r="AU1429" s="19" t="s">
        <v>87</v>
      </c>
    </row>
    <row r="1430" spans="1:65" s="2" customFormat="1" ht="29.25">
      <c r="A1430" s="36"/>
      <c r="B1430" s="37"/>
      <c r="C1430" s="38"/>
      <c r="D1430" s="195" t="s">
        <v>727</v>
      </c>
      <c r="E1430" s="38"/>
      <c r="F1430" s="200" t="s">
        <v>4778</v>
      </c>
      <c r="G1430" s="38"/>
      <c r="H1430" s="38"/>
      <c r="I1430" s="197"/>
      <c r="J1430" s="38"/>
      <c r="K1430" s="38"/>
      <c r="L1430" s="41"/>
      <c r="M1430" s="198"/>
      <c r="N1430" s="199"/>
      <c r="O1430" s="66"/>
      <c r="P1430" s="66"/>
      <c r="Q1430" s="66"/>
      <c r="R1430" s="66"/>
      <c r="S1430" s="66"/>
      <c r="T1430" s="67"/>
      <c r="U1430" s="36"/>
      <c r="V1430" s="36"/>
      <c r="W1430" s="36"/>
      <c r="X1430" s="36"/>
      <c r="Y1430" s="36"/>
      <c r="Z1430" s="36"/>
      <c r="AA1430" s="36"/>
      <c r="AB1430" s="36"/>
      <c r="AC1430" s="36"/>
      <c r="AD1430" s="36"/>
      <c r="AE1430" s="36"/>
      <c r="AT1430" s="19" t="s">
        <v>727</v>
      </c>
      <c r="AU1430" s="19" t="s">
        <v>87</v>
      </c>
    </row>
    <row r="1431" spans="1:65" s="15" customFormat="1" ht="11.25">
      <c r="B1431" s="223"/>
      <c r="C1431" s="224"/>
      <c r="D1431" s="195" t="s">
        <v>336</v>
      </c>
      <c r="E1431" s="225" t="s">
        <v>19</v>
      </c>
      <c r="F1431" s="226" t="s">
        <v>4764</v>
      </c>
      <c r="G1431" s="224"/>
      <c r="H1431" s="225" t="s">
        <v>19</v>
      </c>
      <c r="I1431" s="227"/>
      <c r="J1431" s="224"/>
      <c r="K1431" s="224"/>
      <c r="L1431" s="228"/>
      <c r="M1431" s="229"/>
      <c r="N1431" s="230"/>
      <c r="O1431" s="230"/>
      <c r="P1431" s="230"/>
      <c r="Q1431" s="230"/>
      <c r="R1431" s="230"/>
      <c r="S1431" s="230"/>
      <c r="T1431" s="231"/>
      <c r="AT1431" s="232" t="s">
        <v>336</v>
      </c>
      <c r="AU1431" s="232" t="s">
        <v>87</v>
      </c>
      <c r="AV1431" s="15" t="s">
        <v>84</v>
      </c>
      <c r="AW1431" s="15" t="s">
        <v>37</v>
      </c>
      <c r="AX1431" s="15" t="s">
        <v>76</v>
      </c>
      <c r="AY1431" s="232" t="s">
        <v>324</v>
      </c>
    </row>
    <row r="1432" spans="1:65" s="13" customFormat="1" ht="11.25">
      <c r="B1432" s="201"/>
      <c r="C1432" s="202"/>
      <c r="D1432" s="195" t="s">
        <v>336</v>
      </c>
      <c r="E1432" s="203" t="s">
        <v>19</v>
      </c>
      <c r="F1432" s="204" t="s">
        <v>4770</v>
      </c>
      <c r="G1432" s="202"/>
      <c r="H1432" s="205">
        <v>1</v>
      </c>
      <c r="I1432" s="206"/>
      <c r="J1432" s="202"/>
      <c r="K1432" s="202"/>
      <c r="L1432" s="207"/>
      <c r="M1432" s="208"/>
      <c r="N1432" s="209"/>
      <c r="O1432" s="209"/>
      <c r="P1432" s="209"/>
      <c r="Q1432" s="209"/>
      <c r="R1432" s="209"/>
      <c r="S1432" s="209"/>
      <c r="T1432" s="210"/>
      <c r="AT1432" s="211" t="s">
        <v>336</v>
      </c>
      <c r="AU1432" s="211" t="s">
        <v>87</v>
      </c>
      <c r="AV1432" s="13" t="s">
        <v>87</v>
      </c>
      <c r="AW1432" s="13" t="s">
        <v>37</v>
      </c>
      <c r="AX1432" s="13" t="s">
        <v>76</v>
      </c>
      <c r="AY1432" s="211" t="s">
        <v>324</v>
      </c>
    </row>
    <row r="1433" spans="1:65" s="13" customFormat="1" ht="11.25">
      <c r="B1433" s="201"/>
      <c r="C1433" s="202"/>
      <c r="D1433" s="195" t="s">
        <v>336</v>
      </c>
      <c r="E1433" s="203" t="s">
        <v>19</v>
      </c>
      <c r="F1433" s="204" t="s">
        <v>4771</v>
      </c>
      <c r="G1433" s="202"/>
      <c r="H1433" s="205">
        <v>1</v>
      </c>
      <c r="I1433" s="206"/>
      <c r="J1433" s="202"/>
      <c r="K1433" s="202"/>
      <c r="L1433" s="207"/>
      <c r="M1433" s="208"/>
      <c r="N1433" s="209"/>
      <c r="O1433" s="209"/>
      <c r="P1433" s="209"/>
      <c r="Q1433" s="209"/>
      <c r="R1433" s="209"/>
      <c r="S1433" s="209"/>
      <c r="T1433" s="210"/>
      <c r="AT1433" s="211" t="s">
        <v>336</v>
      </c>
      <c r="AU1433" s="211" t="s">
        <v>87</v>
      </c>
      <c r="AV1433" s="13" t="s">
        <v>87</v>
      </c>
      <c r="AW1433" s="13" t="s">
        <v>37</v>
      </c>
      <c r="AX1433" s="13" t="s">
        <v>76</v>
      </c>
      <c r="AY1433" s="211" t="s">
        <v>324</v>
      </c>
    </row>
    <row r="1434" spans="1:65" s="14" customFormat="1" ht="11.25">
      <c r="B1434" s="212"/>
      <c r="C1434" s="213"/>
      <c r="D1434" s="195" t="s">
        <v>336</v>
      </c>
      <c r="E1434" s="214" t="s">
        <v>19</v>
      </c>
      <c r="F1434" s="215" t="s">
        <v>349</v>
      </c>
      <c r="G1434" s="213"/>
      <c r="H1434" s="216">
        <v>2</v>
      </c>
      <c r="I1434" s="217"/>
      <c r="J1434" s="213"/>
      <c r="K1434" s="213"/>
      <c r="L1434" s="218"/>
      <c r="M1434" s="219"/>
      <c r="N1434" s="220"/>
      <c r="O1434" s="220"/>
      <c r="P1434" s="220"/>
      <c r="Q1434" s="220"/>
      <c r="R1434" s="220"/>
      <c r="S1434" s="220"/>
      <c r="T1434" s="221"/>
      <c r="AT1434" s="222" t="s">
        <v>336</v>
      </c>
      <c r="AU1434" s="222" t="s">
        <v>87</v>
      </c>
      <c r="AV1434" s="14" t="s">
        <v>330</v>
      </c>
      <c r="AW1434" s="14" t="s">
        <v>37</v>
      </c>
      <c r="AX1434" s="14" t="s">
        <v>84</v>
      </c>
      <c r="AY1434" s="222" t="s">
        <v>324</v>
      </c>
    </row>
    <row r="1435" spans="1:65" s="2" customFormat="1" ht="14.45" customHeight="1">
      <c r="A1435" s="36"/>
      <c r="B1435" s="37"/>
      <c r="C1435" s="244" t="s">
        <v>1473</v>
      </c>
      <c r="D1435" s="244" t="s">
        <v>588</v>
      </c>
      <c r="E1435" s="245" t="s">
        <v>4803</v>
      </c>
      <c r="F1435" s="246" t="s">
        <v>4804</v>
      </c>
      <c r="G1435" s="247" t="s">
        <v>190</v>
      </c>
      <c r="H1435" s="248">
        <v>4</v>
      </c>
      <c r="I1435" s="249"/>
      <c r="J1435" s="250">
        <f>ROUND(I1435*H1435,2)</f>
        <v>0</v>
      </c>
      <c r="K1435" s="246" t="s">
        <v>329</v>
      </c>
      <c r="L1435" s="251"/>
      <c r="M1435" s="252" t="s">
        <v>19</v>
      </c>
      <c r="N1435" s="253" t="s">
        <v>47</v>
      </c>
      <c r="O1435" s="66"/>
      <c r="P1435" s="191">
        <f>O1435*H1435</f>
        <v>0</v>
      </c>
      <c r="Q1435" s="191">
        <v>1.0129999999999999</v>
      </c>
      <c r="R1435" s="191">
        <f>Q1435*H1435</f>
        <v>4.0519999999999996</v>
      </c>
      <c r="S1435" s="191">
        <v>0</v>
      </c>
      <c r="T1435" s="192">
        <f>S1435*H1435</f>
        <v>0</v>
      </c>
      <c r="U1435" s="36"/>
      <c r="V1435" s="36"/>
      <c r="W1435" s="36"/>
      <c r="X1435" s="36"/>
      <c r="Y1435" s="36"/>
      <c r="Z1435" s="36"/>
      <c r="AA1435" s="36"/>
      <c r="AB1435" s="36"/>
      <c r="AC1435" s="36"/>
      <c r="AD1435" s="36"/>
      <c r="AE1435" s="36"/>
      <c r="AR1435" s="193" t="s">
        <v>378</v>
      </c>
      <c r="AT1435" s="193" t="s">
        <v>588</v>
      </c>
      <c r="AU1435" s="193" t="s">
        <v>87</v>
      </c>
      <c r="AY1435" s="19" t="s">
        <v>324</v>
      </c>
      <c r="BE1435" s="194">
        <f>IF(N1435="základní",J1435,0)</f>
        <v>0</v>
      </c>
      <c r="BF1435" s="194">
        <f>IF(N1435="snížená",J1435,0)</f>
        <v>0</v>
      </c>
      <c r="BG1435" s="194">
        <f>IF(N1435="zákl. přenesená",J1435,0)</f>
        <v>0</v>
      </c>
      <c r="BH1435" s="194">
        <f>IF(N1435="sníž. přenesená",J1435,0)</f>
        <v>0</v>
      </c>
      <c r="BI1435" s="194">
        <f>IF(N1435="nulová",J1435,0)</f>
        <v>0</v>
      </c>
      <c r="BJ1435" s="19" t="s">
        <v>84</v>
      </c>
      <c r="BK1435" s="194">
        <f>ROUND(I1435*H1435,2)</f>
        <v>0</v>
      </c>
      <c r="BL1435" s="19" t="s">
        <v>330</v>
      </c>
      <c r="BM1435" s="193" t="s">
        <v>4805</v>
      </c>
    </row>
    <row r="1436" spans="1:65" s="2" customFormat="1" ht="11.25">
      <c r="A1436" s="36"/>
      <c r="B1436" s="37"/>
      <c r="C1436" s="38"/>
      <c r="D1436" s="195" t="s">
        <v>332</v>
      </c>
      <c r="E1436" s="38"/>
      <c r="F1436" s="196" t="s">
        <v>4804</v>
      </c>
      <c r="G1436" s="38"/>
      <c r="H1436" s="38"/>
      <c r="I1436" s="197"/>
      <c r="J1436" s="38"/>
      <c r="K1436" s="38"/>
      <c r="L1436" s="41"/>
      <c r="M1436" s="198"/>
      <c r="N1436" s="199"/>
      <c r="O1436" s="66"/>
      <c r="P1436" s="66"/>
      <c r="Q1436" s="66"/>
      <c r="R1436" s="66"/>
      <c r="S1436" s="66"/>
      <c r="T1436" s="67"/>
      <c r="U1436" s="36"/>
      <c r="V1436" s="36"/>
      <c r="W1436" s="36"/>
      <c r="X1436" s="36"/>
      <c r="Y1436" s="36"/>
      <c r="Z1436" s="36"/>
      <c r="AA1436" s="36"/>
      <c r="AB1436" s="36"/>
      <c r="AC1436" s="36"/>
      <c r="AD1436" s="36"/>
      <c r="AE1436" s="36"/>
      <c r="AT1436" s="19" t="s">
        <v>332</v>
      </c>
      <c r="AU1436" s="19" t="s">
        <v>87</v>
      </c>
    </row>
    <row r="1437" spans="1:65" s="2" customFormat="1" ht="29.25">
      <c r="A1437" s="36"/>
      <c r="B1437" s="37"/>
      <c r="C1437" s="38"/>
      <c r="D1437" s="195" t="s">
        <v>727</v>
      </c>
      <c r="E1437" s="38"/>
      <c r="F1437" s="200" t="s">
        <v>4778</v>
      </c>
      <c r="G1437" s="38"/>
      <c r="H1437" s="38"/>
      <c r="I1437" s="197"/>
      <c r="J1437" s="38"/>
      <c r="K1437" s="38"/>
      <c r="L1437" s="41"/>
      <c r="M1437" s="198"/>
      <c r="N1437" s="199"/>
      <c r="O1437" s="66"/>
      <c r="P1437" s="66"/>
      <c r="Q1437" s="66"/>
      <c r="R1437" s="66"/>
      <c r="S1437" s="66"/>
      <c r="T1437" s="67"/>
      <c r="U1437" s="36"/>
      <c r="V1437" s="36"/>
      <c r="W1437" s="36"/>
      <c r="X1437" s="36"/>
      <c r="Y1437" s="36"/>
      <c r="Z1437" s="36"/>
      <c r="AA1437" s="36"/>
      <c r="AB1437" s="36"/>
      <c r="AC1437" s="36"/>
      <c r="AD1437" s="36"/>
      <c r="AE1437" s="36"/>
      <c r="AT1437" s="19" t="s">
        <v>727</v>
      </c>
      <c r="AU1437" s="19" t="s">
        <v>87</v>
      </c>
    </row>
    <row r="1438" spans="1:65" s="15" customFormat="1" ht="11.25">
      <c r="B1438" s="223"/>
      <c r="C1438" s="224"/>
      <c r="D1438" s="195" t="s">
        <v>336</v>
      </c>
      <c r="E1438" s="225" t="s">
        <v>19</v>
      </c>
      <c r="F1438" s="226" t="s">
        <v>4764</v>
      </c>
      <c r="G1438" s="224"/>
      <c r="H1438" s="225" t="s">
        <v>19</v>
      </c>
      <c r="I1438" s="227"/>
      <c r="J1438" s="224"/>
      <c r="K1438" s="224"/>
      <c r="L1438" s="228"/>
      <c r="M1438" s="229"/>
      <c r="N1438" s="230"/>
      <c r="O1438" s="230"/>
      <c r="P1438" s="230"/>
      <c r="Q1438" s="230"/>
      <c r="R1438" s="230"/>
      <c r="S1438" s="230"/>
      <c r="T1438" s="231"/>
      <c r="AT1438" s="232" t="s">
        <v>336</v>
      </c>
      <c r="AU1438" s="232" t="s">
        <v>87</v>
      </c>
      <c r="AV1438" s="15" t="s">
        <v>84</v>
      </c>
      <c r="AW1438" s="15" t="s">
        <v>37</v>
      </c>
      <c r="AX1438" s="15" t="s">
        <v>76</v>
      </c>
      <c r="AY1438" s="232" t="s">
        <v>324</v>
      </c>
    </row>
    <row r="1439" spans="1:65" s="13" customFormat="1" ht="11.25">
      <c r="B1439" s="201"/>
      <c r="C1439" s="202"/>
      <c r="D1439" s="195" t="s">
        <v>336</v>
      </c>
      <c r="E1439" s="203" t="s">
        <v>19</v>
      </c>
      <c r="F1439" s="204" t="s">
        <v>4771</v>
      </c>
      <c r="G1439" s="202"/>
      <c r="H1439" s="205">
        <v>1</v>
      </c>
      <c r="I1439" s="206"/>
      <c r="J1439" s="202"/>
      <c r="K1439" s="202"/>
      <c r="L1439" s="207"/>
      <c r="M1439" s="208"/>
      <c r="N1439" s="209"/>
      <c r="O1439" s="209"/>
      <c r="P1439" s="209"/>
      <c r="Q1439" s="209"/>
      <c r="R1439" s="209"/>
      <c r="S1439" s="209"/>
      <c r="T1439" s="210"/>
      <c r="AT1439" s="211" t="s">
        <v>336</v>
      </c>
      <c r="AU1439" s="211" t="s">
        <v>87</v>
      </c>
      <c r="AV1439" s="13" t="s">
        <v>87</v>
      </c>
      <c r="AW1439" s="13" t="s">
        <v>37</v>
      </c>
      <c r="AX1439" s="13" t="s">
        <v>76</v>
      </c>
      <c r="AY1439" s="211" t="s">
        <v>324</v>
      </c>
    </row>
    <row r="1440" spans="1:65" s="13" customFormat="1" ht="11.25">
      <c r="B1440" s="201"/>
      <c r="C1440" s="202"/>
      <c r="D1440" s="195" t="s">
        <v>336</v>
      </c>
      <c r="E1440" s="203" t="s">
        <v>19</v>
      </c>
      <c r="F1440" s="204" t="s">
        <v>4772</v>
      </c>
      <c r="G1440" s="202"/>
      <c r="H1440" s="205">
        <v>1</v>
      </c>
      <c r="I1440" s="206"/>
      <c r="J1440" s="202"/>
      <c r="K1440" s="202"/>
      <c r="L1440" s="207"/>
      <c r="M1440" s="208"/>
      <c r="N1440" s="209"/>
      <c r="O1440" s="209"/>
      <c r="P1440" s="209"/>
      <c r="Q1440" s="209"/>
      <c r="R1440" s="209"/>
      <c r="S1440" s="209"/>
      <c r="T1440" s="210"/>
      <c r="AT1440" s="211" t="s">
        <v>336</v>
      </c>
      <c r="AU1440" s="211" t="s">
        <v>87</v>
      </c>
      <c r="AV1440" s="13" t="s">
        <v>87</v>
      </c>
      <c r="AW1440" s="13" t="s">
        <v>37</v>
      </c>
      <c r="AX1440" s="13" t="s">
        <v>76</v>
      </c>
      <c r="AY1440" s="211" t="s">
        <v>324</v>
      </c>
    </row>
    <row r="1441" spans="1:65" s="13" customFormat="1" ht="11.25">
      <c r="B1441" s="201"/>
      <c r="C1441" s="202"/>
      <c r="D1441" s="195" t="s">
        <v>336</v>
      </c>
      <c r="E1441" s="203" t="s">
        <v>19</v>
      </c>
      <c r="F1441" s="204" t="s">
        <v>4806</v>
      </c>
      <c r="G1441" s="202"/>
      <c r="H1441" s="205">
        <v>2</v>
      </c>
      <c r="I1441" s="206"/>
      <c r="J1441" s="202"/>
      <c r="K1441" s="202"/>
      <c r="L1441" s="207"/>
      <c r="M1441" s="208"/>
      <c r="N1441" s="209"/>
      <c r="O1441" s="209"/>
      <c r="P1441" s="209"/>
      <c r="Q1441" s="209"/>
      <c r="R1441" s="209"/>
      <c r="S1441" s="209"/>
      <c r="T1441" s="210"/>
      <c r="AT1441" s="211" t="s">
        <v>336</v>
      </c>
      <c r="AU1441" s="211" t="s">
        <v>87</v>
      </c>
      <c r="AV1441" s="13" t="s">
        <v>87</v>
      </c>
      <c r="AW1441" s="13" t="s">
        <v>37</v>
      </c>
      <c r="AX1441" s="13" t="s">
        <v>76</v>
      </c>
      <c r="AY1441" s="211" t="s">
        <v>324</v>
      </c>
    </row>
    <row r="1442" spans="1:65" s="14" customFormat="1" ht="11.25">
      <c r="B1442" s="212"/>
      <c r="C1442" s="213"/>
      <c r="D1442" s="195" t="s">
        <v>336</v>
      </c>
      <c r="E1442" s="214" t="s">
        <v>19</v>
      </c>
      <c r="F1442" s="215" t="s">
        <v>349</v>
      </c>
      <c r="G1442" s="213"/>
      <c r="H1442" s="216">
        <v>4</v>
      </c>
      <c r="I1442" s="217"/>
      <c r="J1442" s="213"/>
      <c r="K1442" s="213"/>
      <c r="L1442" s="218"/>
      <c r="M1442" s="219"/>
      <c r="N1442" s="220"/>
      <c r="O1442" s="220"/>
      <c r="P1442" s="220"/>
      <c r="Q1442" s="220"/>
      <c r="R1442" s="220"/>
      <c r="S1442" s="220"/>
      <c r="T1442" s="221"/>
      <c r="AT1442" s="222" t="s">
        <v>336</v>
      </c>
      <c r="AU1442" s="222" t="s">
        <v>87</v>
      </c>
      <c r="AV1442" s="14" t="s">
        <v>330</v>
      </c>
      <c r="AW1442" s="14" t="s">
        <v>37</v>
      </c>
      <c r="AX1442" s="14" t="s">
        <v>84</v>
      </c>
      <c r="AY1442" s="222" t="s">
        <v>324</v>
      </c>
    </row>
    <row r="1443" spans="1:65" s="2" customFormat="1" ht="14.45" customHeight="1">
      <c r="A1443" s="36"/>
      <c r="B1443" s="37"/>
      <c r="C1443" s="244" t="s">
        <v>1477</v>
      </c>
      <c r="D1443" s="244" t="s">
        <v>588</v>
      </c>
      <c r="E1443" s="245" t="s">
        <v>4807</v>
      </c>
      <c r="F1443" s="246" t="s">
        <v>4808</v>
      </c>
      <c r="G1443" s="247" t="s">
        <v>190</v>
      </c>
      <c r="H1443" s="248">
        <v>4</v>
      </c>
      <c r="I1443" s="249"/>
      <c r="J1443" s="250">
        <f>ROUND(I1443*H1443,2)</f>
        <v>0</v>
      </c>
      <c r="K1443" s="246" t="s">
        <v>329</v>
      </c>
      <c r="L1443" s="251"/>
      <c r="M1443" s="252" t="s">
        <v>19</v>
      </c>
      <c r="N1443" s="253" t="s">
        <v>47</v>
      </c>
      <c r="O1443" s="66"/>
      <c r="P1443" s="191">
        <f>O1443*H1443</f>
        <v>0</v>
      </c>
      <c r="Q1443" s="191">
        <v>0.54800000000000004</v>
      </c>
      <c r="R1443" s="191">
        <f>Q1443*H1443</f>
        <v>2.1920000000000002</v>
      </c>
      <c r="S1443" s="191">
        <v>0</v>
      </c>
      <c r="T1443" s="192">
        <f>S1443*H1443</f>
        <v>0</v>
      </c>
      <c r="U1443" s="36"/>
      <c r="V1443" s="36"/>
      <c r="W1443" s="36"/>
      <c r="X1443" s="36"/>
      <c r="Y1443" s="36"/>
      <c r="Z1443" s="36"/>
      <c r="AA1443" s="36"/>
      <c r="AB1443" s="36"/>
      <c r="AC1443" s="36"/>
      <c r="AD1443" s="36"/>
      <c r="AE1443" s="36"/>
      <c r="AR1443" s="193" t="s">
        <v>378</v>
      </c>
      <c r="AT1443" s="193" t="s">
        <v>588</v>
      </c>
      <c r="AU1443" s="193" t="s">
        <v>87</v>
      </c>
      <c r="AY1443" s="19" t="s">
        <v>324</v>
      </c>
      <c r="BE1443" s="194">
        <f>IF(N1443="základní",J1443,0)</f>
        <v>0</v>
      </c>
      <c r="BF1443" s="194">
        <f>IF(N1443="snížená",J1443,0)</f>
        <v>0</v>
      </c>
      <c r="BG1443" s="194">
        <f>IF(N1443="zákl. přenesená",J1443,0)</f>
        <v>0</v>
      </c>
      <c r="BH1443" s="194">
        <f>IF(N1443="sníž. přenesená",J1443,0)</f>
        <v>0</v>
      </c>
      <c r="BI1443" s="194">
        <f>IF(N1443="nulová",J1443,0)</f>
        <v>0</v>
      </c>
      <c r="BJ1443" s="19" t="s">
        <v>84</v>
      </c>
      <c r="BK1443" s="194">
        <f>ROUND(I1443*H1443,2)</f>
        <v>0</v>
      </c>
      <c r="BL1443" s="19" t="s">
        <v>330</v>
      </c>
      <c r="BM1443" s="193" t="s">
        <v>4809</v>
      </c>
    </row>
    <row r="1444" spans="1:65" s="2" customFormat="1" ht="11.25">
      <c r="A1444" s="36"/>
      <c r="B1444" s="37"/>
      <c r="C1444" s="38"/>
      <c r="D1444" s="195" t="s">
        <v>332</v>
      </c>
      <c r="E1444" s="38"/>
      <c r="F1444" s="196" t="s">
        <v>4808</v>
      </c>
      <c r="G1444" s="38"/>
      <c r="H1444" s="38"/>
      <c r="I1444" s="197"/>
      <c r="J1444" s="38"/>
      <c r="K1444" s="38"/>
      <c r="L1444" s="41"/>
      <c r="M1444" s="198"/>
      <c r="N1444" s="199"/>
      <c r="O1444" s="66"/>
      <c r="P1444" s="66"/>
      <c r="Q1444" s="66"/>
      <c r="R1444" s="66"/>
      <c r="S1444" s="66"/>
      <c r="T1444" s="67"/>
      <c r="U1444" s="36"/>
      <c r="V1444" s="36"/>
      <c r="W1444" s="36"/>
      <c r="X1444" s="36"/>
      <c r="Y1444" s="36"/>
      <c r="Z1444" s="36"/>
      <c r="AA1444" s="36"/>
      <c r="AB1444" s="36"/>
      <c r="AC1444" s="36"/>
      <c r="AD1444" s="36"/>
      <c r="AE1444" s="36"/>
      <c r="AT1444" s="19" t="s">
        <v>332</v>
      </c>
      <c r="AU1444" s="19" t="s">
        <v>87</v>
      </c>
    </row>
    <row r="1445" spans="1:65" s="2" customFormat="1" ht="19.5">
      <c r="A1445" s="36"/>
      <c r="B1445" s="37"/>
      <c r="C1445" s="38"/>
      <c r="D1445" s="195" t="s">
        <v>727</v>
      </c>
      <c r="E1445" s="38"/>
      <c r="F1445" s="200" t="s">
        <v>4810</v>
      </c>
      <c r="G1445" s="38"/>
      <c r="H1445" s="38"/>
      <c r="I1445" s="197"/>
      <c r="J1445" s="38"/>
      <c r="K1445" s="38"/>
      <c r="L1445" s="41"/>
      <c r="M1445" s="198"/>
      <c r="N1445" s="199"/>
      <c r="O1445" s="66"/>
      <c r="P1445" s="66"/>
      <c r="Q1445" s="66"/>
      <c r="R1445" s="66"/>
      <c r="S1445" s="66"/>
      <c r="T1445" s="67"/>
      <c r="U1445" s="36"/>
      <c r="V1445" s="36"/>
      <c r="W1445" s="36"/>
      <c r="X1445" s="36"/>
      <c r="Y1445" s="36"/>
      <c r="Z1445" s="36"/>
      <c r="AA1445" s="36"/>
      <c r="AB1445" s="36"/>
      <c r="AC1445" s="36"/>
      <c r="AD1445" s="36"/>
      <c r="AE1445" s="36"/>
      <c r="AT1445" s="19" t="s">
        <v>727</v>
      </c>
      <c r="AU1445" s="19" t="s">
        <v>87</v>
      </c>
    </row>
    <row r="1446" spans="1:65" s="13" customFormat="1" ht="11.25">
      <c r="B1446" s="201"/>
      <c r="C1446" s="202"/>
      <c r="D1446" s="195" t="s">
        <v>336</v>
      </c>
      <c r="E1446" s="203" t="s">
        <v>19</v>
      </c>
      <c r="F1446" s="204" t="s">
        <v>4651</v>
      </c>
      <c r="G1446" s="202"/>
      <c r="H1446" s="205">
        <v>4</v>
      </c>
      <c r="I1446" s="206"/>
      <c r="J1446" s="202"/>
      <c r="K1446" s="202"/>
      <c r="L1446" s="207"/>
      <c r="M1446" s="208"/>
      <c r="N1446" s="209"/>
      <c r="O1446" s="209"/>
      <c r="P1446" s="209"/>
      <c r="Q1446" s="209"/>
      <c r="R1446" s="209"/>
      <c r="S1446" s="209"/>
      <c r="T1446" s="210"/>
      <c r="AT1446" s="211" t="s">
        <v>336</v>
      </c>
      <c r="AU1446" s="211" t="s">
        <v>87</v>
      </c>
      <c r="AV1446" s="13" t="s">
        <v>87</v>
      </c>
      <c r="AW1446" s="13" t="s">
        <v>37</v>
      </c>
      <c r="AX1446" s="13" t="s">
        <v>84</v>
      </c>
      <c r="AY1446" s="211" t="s">
        <v>324</v>
      </c>
    </row>
    <row r="1447" spans="1:65" s="2" customFormat="1" ht="14.45" customHeight="1">
      <c r="A1447" s="36"/>
      <c r="B1447" s="37"/>
      <c r="C1447" s="182" t="s">
        <v>1481</v>
      </c>
      <c r="D1447" s="182" t="s">
        <v>326</v>
      </c>
      <c r="E1447" s="183" t="s">
        <v>4811</v>
      </c>
      <c r="F1447" s="184" t="s">
        <v>4812</v>
      </c>
      <c r="G1447" s="185" t="s">
        <v>190</v>
      </c>
      <c r="H1447" s="186">
        <v>5</v>
      </c>
      <c r="I1447" s="187"/>
      <c r="J1447" s="188">
        <f>ROUND(I1447*H1447,2)</f>
        <v>0</v>
      </c>
      <c r="K1447" s="184" t="s">
        <v>329</v>
      </c>
      <c r="L1447" s="41"/>
      <c r="M1447" s="189" t="s">
        <v>19</v>
      </c>
      <c r="N1447" s="190" t="s">
        <v>47</v>
      </c>
      <c r="O1447" s="66"/>
      <c r="P1447" s="191">
        <f>O1447*H1447</f>
        <v>0</v>
      </c>
      <c r="Q1447" s="191">
        <v>1.0189999999999999E-2</v>
      </c>
      <c r="R1447" s="191">
        <f>Q1447*H1447</f>
        <v>5.0949999999999995E-2</v>
      </c>
      <c r="S1447" s="191">
        <v>0</v>
      </c>
      <c r="T1447" s="192">
        <f>S1447*H1447</f>
        <v>0</v>
      </c>
      <c r="U1447" s="36"/>
      <c r="V1447" s="36"/>
      <c r="W1447" s="36"/>
      <c r="X1447" s="36"/>
      <c r="Y1447" s="36"/>
      <c r="Z1447" s="36"/>
      <c r="AA1447" s="36"/>
      <c r="AB1447" s="36"/>
      <c r="AC1447" s="36"/>
      <c r="AD1447" s="36"/>
      <c r="AE1447" s="36"/>
      <c r="AR1447" s="193" t="s">
        <v>330</v>
      </c>
      <c r="AT1447" s="193" t="s">
        <v>326</v>
      </c>
      <c r="AU1447" s="193" t="s">
        <v>87</v>
      </c>
      <c r="AY1447" s="19" t="s">
        <v>324</v>
      </c>
      <c r="BE1447" s="194">
        <f>IF(N1447="základní",J1447,0)</f>
        <v>0</v>
      </c>
      <c r="BF1447" s="194">
        <f>IF(N1447="snížená",J1447,0)</f>
        <v>0</v>
      </c>
      <c r="BG1447" s="194">
        <f>IF(N1447="zákl. přenesená",J1447,0)</f>
        <v>0</v>
      </c>
      <c r="BH1447" s="194">
        <f>IF(N1447="sníž. přenesená",J1447,0)</f>
        <v>0</v>
      </c>
      <c r="BI1447" s="194">
        <f>IF(N1447="nulová",J1447,0)</f>
        <v>0</v>
      </c>
      <c r="BJ1447" s="19" t="s">
        <v>84</v>
      </c>
      <c r="BK1447" s="194">
        <f>ROUND(I1447*H1447,2)</f>
        <v>0</v>
      </c>
      <c r="BL1447" s="19" t="s">
        <v>330</v>
      </c>
      <c r="BM1447" s="193" t="s">
        <v>4813</v>
      </c>
    </row>
    <row r="1448" spans="1:65" s="2" customFormat="1" ht="11.25">
      <c r="A1448" s="36"/>
      <c r="B1448" s="37"/>
      <c r="C1448" s="38"/>
      <c r="D1448" s="195" t="s">
        <v>332</v>
      </c>
      <c r="E1448" s="38"/>
      <c r="F1448" s="196" t="s">
        <v>4812</v>
      </c>
      <c r="G1448" s="38"/>
      <c r="H1448" s="38"/>
      <c r="I1448" s="197"/>
      <c r="J1448" s="38"/>
      <c r="K1448" s="38"/>
      <c r="L1448" s="41"/>
      <c r="M1448" s="198"/>
      <c r="N1448" s="199"/>
      <c r="O1448" s="66"/>
      <c r="P1448" s="66"/>
      <c r="Q1448" s="66"/>
      <c r="R1448" s="66"/>
      <c r="S1448" s="66"/>
      <c r="T1448" s="67"/>
      <c r="U1448" s="36"/>
      <c r="V1448" s="36"/>
      <c r="W1448" s="36"/>
      <c r="X1448" s="36"/>
      <c r="Y1448" s="36"/>
      <c r="Z1448" s="36"/>
      <c r="AA1448" s="36"/>
      <c r="AB1448" s="36"/>
      <c r="AC1448" s="36"/>
      <c r="AD1448" s="36"/>
      <c r="AE1448" s="36"/>
      <c r="AT1448" s="19" t="s">
        <v>332</v>
      </c>
      <c r="AU1448" s="19" t="s">
        <v>87</v>
      </c>
    </row>
    <row r="1449" spans="1:65" s="2" customFormat="1" ht="39">
      <c r="A1449" s="36"/>
      <c r="B1449" s="37"/>
      <c r="C1449" s="38"/>
      <c r="D1449" s="195" t="s">
        <v>334</v>
      </c>
      <c r="E1449" s="38"/>
      <c r="F1449" s="200" t="s">
        <v>4814</v>
      </c>
      <c r="G1449" s="38"/>
      <c r="H1449" s="38"/>
      <c r="I1449" s="197"/>
      <c r="J1449" s="38"/>
      <c r="K1449" s="38"/>
      <c r="L1449" s="41"/>
      <c r="M1449" s="198"/>
      <c r="N1449" s="199"/>
      <c r="O1449" s="66"/>
      <c r="P1449" s="66"/>
      <c r="Q1449" s="66"/>
      <c r="R1449" s="66"/>
      <c r="S1449" s="66"/>
      <c r="T1449" s="67"/>
      <c r="U1449" s="36"/>
      <c r="V1449" s="36"/>
      <c r="W1449" s="36"/>
      <c r="X1449" s="36"/>
      <c r="Y1449" s="36"/>
      <c r="Z1449" s="36"/>
      <c r="AA1449" s="36"/>
      <c r="AB1449" s="36"/>
      <c r="AC1449" s="36"/>
      <c r="AD1449" s="36"/>
      <c r="AE1449" s="36"/>
      <c r="AT1449" s="19" t="s">
        <v>334</v>
      </c>
      <c r="AU1449" s="19" t="s">
        <v>87</v>
      </c>
    </row>
    <row r="1450" spans="1:65" s="13" customFormat="1" ht="11.25">
      <c r="B1450" s="201"/>
      <c r="C1450" s="202"/>
      <c r="D1450" s="195" t="s">
        <v>336</v>
      </c>
      <c r="E1450" s="203" t="s">
        <v>19</v>
      </c>
      <c r="F1450" s="204" t="s">
        <v>4815</v>
      </c>
      <c r="G1450" s="202"/>
      <c r="H1450" s="205">
        <v>5</v>
      </c>
      <c r="I1450" s="206"/>
      <c r="J1450" s="202"/>
      <c r="K1450" s="202"/>
      <c r="L1450" s="207"/>
      <c r="M1450" s="208"/>
      <c r="N1450" s="209"/>
      <c r="O1450" s="209"/>
      <c r="P1450" s="209"/>
      <c r="Q1450" s="209"/>
      <c r="R1450" s="209"/>
      <c r="S1450" s="209"/>
      <c r="T1450" s="210"/>
      <c r="AT1450" s="211" t="s">
        <v>336</v>
      </c>
      <c r="AU1450" s="211" t="s">
        <v>87</v>
      </c>
      <c r="AV1450" s="13" t="s">
        <v>87</v>
      </c>
      <c r="AW1450" s="13" t="s">
        <v>37</v>
      </c>
      <c r="AX1450" s="13" t="s">
        <v>84</v>
      </c>
      <c r="AY1450" s="211" t="s">
        <v>324</v>
      </c>
    </row>
    <row r="1451" spans="1:65" s="2" customFormat="1" ht="14.45" customHeight="1">
      <c r="A1451" s="36"/>
      <c r="B1451" s="37"/>
      <c r="C1451" s="244" t="s">
        <v>1485</v>
      </c>
      <c r="D1451" s="244" t="s">
        <v>588</v>
      </c>
      <c r="E1451" s="245" t="s">
        <v>4816</v>
      </c>
      <c r="F1451" s="246" t="s">
        <v>4817</v>
      </c>
      <c r="G1451" s="247" t="s">
        <v>190</v>
      </c>
      <c r="H1451" s="248">
        <v>1</v>
      </c>
      <c r="I1451" s="249"/>
      <c r="J1451" s="250">
        <f>ROUND(I1451*H1451,2)</f>
        <v>0</v>
      </c>
      <c r="K1451" s="246" t="s">
        <v>19</v>
      </c>
      <c r="L1451" s="251"/>
      <c r="M1451" s="252" t="s">
        <v>19</v>
      </c>
      <c r="N1451" s="253" t="s">
        <v>47</v>
      </c>
      <c r="O1451" s="66"/>
      <c r="P1451" s="191">
        <f>O1451*H1451</f>
        <v>0</v>
      </c>
      <c r="Q1451" s="191">
        <v>1.85</v>
      </c>
      <c r="R1451" s="191">
        <f>Q1451*H1451</f>
        <v>1.85</v>
      </c>
      <c r="S1451" s="191">
        <v>0</v>
      </c>
      <c r="T1451" s="192">
        <f>S1451*H1451</f>
        <v>0</v>
      </c>
      <c r="U1451" s="36"/>
      <c r="V1451" s="36"/>
      <c r="W1451" s="36"/>
      <c r="X1451" s="36"/>
      <c r="Y1451" s="36"/>
      <c r="Z1451" s="36"/>
      <c r="AA1451" s="36"/>
      <c r="AB1451" s="36"/>
      <c r="AC1451" s="36"/>
      <c r="AD1451" s="36"/>
      <c r="AE1451" s="36"/>
      <c r="AR1451" s="193" t="s">
        <v>378</v>
      </c>
      <c r="AT1451" s="193" t="s">
        <v>588</v>
      </c>
      <c r="AU1451" s="193" t="s">
        <v>87</v>
      </c>
      <c r="AY1451" s="19" t="s">
        <v>324</v>
      </c>
      <c r="BE1451" s="194">
        <f>IF(N1451="základní",J1451,0)</f>
        <v>0</v>
      </c>
      <c r="BF1451" s="194">
        <f>IF(N1451="snížená",J1451,0)</f>
        <v>0</v>
      </c>
      <c r="BG1451" s="194">
        <f>IF(N1451="zákl. přenesená",J1451,0)</f>
        <v>0</v>
      </c>
      <c r="BH1451" s="194">
        <f>IF(N1451="sníž. přenesená",J1451,0)</f>
        <v>0</v>
      </c>
      <c r="BI1451" s="194">
        <f>IF(N1451="nulová",J1451,0)</f>
        <v>0</v>
      </c>
      <c r="BJ1451" s="19" t="s">
        <v>84</v>
      </c>
      <c r="BK1451" s="194">
        <f>ROUND(I1451*H1451,2)</f>
        <v>0</v>
      </c>
      <c r="BL1451" s="19" t="s">
        <v>330</v>
      </c>
      <c r="BM1451" s="193" t="s">
        <v>4818</v>
      </c>
    </row>
    <row r="1452" spans="1:65" s="2" customFormat="1" ht="11.25">
      <c r="A1452" s="36"/>
      <c r="B1452" s="37"/>
      <c r="C1452" s="38"/>
      <c r="D1452" s="195" t="s">
        <v>332</v>
      </c>
      <c r="E1452" s="38"/>
      <c r="F1452" s="196" t="s">
        <v>4817</v>
      </c>
      <c r="G1452" s="38"/>
      <c r="H1452" s="38"/>
      <c r="I1452" s="197"/>
      <c r="J1452" s="38"/>
      <c r="K1452" s="38"/>
      <c r="L1452" s="41"/>
      <c r="M1452" s="198"/>
      <c r="N1452" s="199"/>
      <c r="O1452" s="66"/>
      <c r="P1452" s="66"/>
      <c r="Q1452" s="66"/>
      <c r="R1452" s="66"/>
      <c r="S1452" s="66"/>
      <c r="T1452" s="67"/>
      <c r="U1452" s="36"/>
      <c r="V1452" s="36"/>
      <c r="W1452" s="36"/>
      <c r="X1452" s="36"/>
      <c r="Y1452" s="36"/>
      <c r="Z1452" s="36"/>
      <c r="AA1452" s="36"/>
      <c r="AB1452" s="36"/>
      <c r="AC1452" s="36"/>
      <c r="AD1452" s="36"/>
      <c r="AE1452" s="36"/>
      <c r="AT1452" s="19" t="s">
        <v>332</v>
      </c>
      <c r="AU1452" s="19" t="s">
        <v>87</v>
      </c>
    </row>
    <row r="1453" spans="1:65" s="2" customFormat="1" ht="19.5">
      <c r="A1453" s="36"/>
      <c r="B1453" s="37"/>
      <c r="C1453" s="38"/>
      <c r="D1453" s="195" t="s">
        <v>727</v>
      </c>
      <c r="E1453" s="38"/>
      <c r="F1453" s="200" t="s">
        <v>4810</v>
      </c>
      <c r="G1453" s="38"/>
      <c r="H1453" s="38"/>
      <c r="I1453" s="197"/>
      <c r="J1453" s="38"/>
      <c r="K1453" s="38"/>
      <c r="L1453" s="41"/>
      <c r="M1453" s="198"/>
      <c r="N1453" s="199"/>
      <c r="O1453" s="66"/>
      <c r="P1453" s="66"/>
      <c r="Q1453" s="66"/>
      <c r="R1453" s="66"/>
      <c r="S1453" s="66"/>
      <c r="T1453" s="67"/>
      <c r="U1453" s="36"/>
      <c r="V1453" s="36"/>
      <c r="W1453" s="36"/>
      <c r="X1453" s="36"/>
      <c r="Y1453" s="36"/>
      <c r="Z1453" s="36"/>
      <c r="AA1453" s="36"/>
      <c r="AB1453" s="36"/>
      <c r="AC1453" s="36"/>
      <c r="AD1453" s="36"/>
      <c r="AE1453" s="36"/>
      <c r="AT1453" s="19" t="s">
        <v>727</v>
      </c>
      <c r="AU1453" s="19" t="s">
        <v>87</v>
      </c>
    </row>
    <row r="1454" spans="1:65" s="13" customFormat="1" ht="11.25">
      <c r="B1454" s="201"/>
      <c r="C1454" s="202"/>
      <c r="D1454" s="195" t="s">
        <v>336</v>
      </c>
      <c r="E1454" s="203" t="s">
        <v>19</v>
      </c>
      <c r="F1454" s="204" t="s">
        <v>4652</v>
      </c>
      <c r="G1454" s="202"/>
      <c r="H1454" s="205">
        <v>1</v>
      </c>
      <c r="I1454" s="206"/>
      <c r="J1454" s="202"/>
      <c r="K1454" s="202"/>
      <c r="L1454" s="207"/>
      <c r="M1454" s="208"/>
      <c r="N1454" s="209"/>
      <c r="O1454" s="209"/>
      <c r="P1454" s="209"/>
      <c r="Q1454" s="209"/>
      <c r="R1454" s="209"/>
      <c r="S1454" s="209"/>
      <c r="T1454" s="210"/>
      <c r="AT1454" s="211" t="s">
        <v>336</v>
      </c>
      <c r="AU1454" s="211" t="s">
        <v>87</v>
      </c>
      <c r="AV1454" s="13" t="s">
        <v>87</v>
      </c>
      <c r="AW1454" s="13" t="s">
        <v>37</v>
      </c>
      <c r="AX1454" s="13" t="s">
        <v>84</v>
      </c>
      <c r="AY1454" s="211" t="s">
        <v>324</v>
      </c>
    </row>
    <row r="1455" spans="1:65" s="2" customFormat="1" ht="14.45" customHeight="1">
      <c r="A1455" s="36"/>
      <c r="B1455" s="37"/>
      <c r="C1455" s="244" t="s">
        <v>1489</v>
      </c>
      <c r="D1455" s="244" t="s">
        <v>588</v>
      </c>
      <c r="E1455" s="245" t="s">
        <v>4819</v>
      </c>
      <c r="F1455" s="246" t="s">
        <v>4820</v>
      </c>
      <c r="G1455" s="247" t="s">
        <v>190</v>
      </c>
      <c r="H1455" s="248">
        <v>1</v>
      </c>
      <c r="I1455" s="249"/>
      <c r="J1455" s="250">
        <f>ROUND(I1455*H1455,2)</f>
        <v>0</v>
      </c>
      <c r="K1455" s="246" t="s">
        <v>19</v>
      </c>
      <c r="L1455" s="251"/>
      <c r="M1455" s="252" t="s">
        <v>19</v>
      </c>
      <c r="N1455" s="253" t="s">
        <v>47</v>
      </c>
      <c r="O1455" s="66"/>
      <c r="P1455" s="191">
        <f>O1455*H1455</f>
        <v>0</v>
      </c>
      <c r="Q1455" s="191">
        <v>1.85</v>
      </c>
      <c r="R1455" s="191">
        <f>Q1455*H1455</f>
        <v>1.85</v>
      </c>
      <c r="S1455" s="191">
        <v>0</v>
      </c>
      <c r="T1455" s="192">
        <f>S1455*H1455</f>
        <v>0</v>
      </c>
      <c r="U1455" s="36"/>
      <c r="V1455" s="36"/>
      <c r="W1455" s="36"/>
      <c r="X1455" s="36"/>
      <c r="Y1455" s="36"/>
      <c r="Z1455" s="36"/>
      <c r="AA1455" s="36"/>
      <c r="AB1455" s="36"/>
      <c r="AC1455" s="36"/>
      <c r="AD1455" s="36"/>
      <c r="AE1455" s="36"/>
      <c r="AR1455" s="193" t="s">
        <v>378</v>
      </c>
      <c r="AT1455" s="193" t="s">
        <v>588</v>
      </c>
      <c r="AU1455" s="193" t="s">
        <v>87</v>
      </c>
      <c r="AY1455" s="19" t="s">
        <v>324</v>
      </c>
      <c r="BE1455" s="194">
        <f>IF(N1455="základní",J1455,0)</f>
        <v>0</v>
      </c>
      <c r="BF1455" s="194">
        <f>IF(N1455="snížená",J1455,0)</f>
        <v>0</v>
      </c>
      <c r="BG1455" s="194">
        <f>IF(N1455="zákl. přenesená",J1455,0)</f>
        <v>0</v>
      </c>
      <c r="BH1455" s="194">
        <f>IF(N1455="sníž. přenesená",J1455,0)</f>
        <v>0</v>
      </c>
      <c r="BI1455" s="194">
        <f>IF(N1455="nulová",J1455,0)</f>
        <v>0</v>
      </c>
      <c r="BJ1455" s="19" t="s">
        <v>84</v>
      </c>
      <c r="BK1455" s="194">
        <f>ROUND(I1455*H1455,2)</f>
        <v>0</v>
      </c>
      <c r="BL1455" s="19" t="s">
        <v>330</v>
      </c>
      <c r="BM1455" s="193" t="s">
        <v>4821</v>
      </c>
    </row>
    <row r="1456" spans="1:65" s="2" customFormat="1" ht="11.25">
      <c r="A1456" s="36"/>
      <c r="B1456" s="37"/>
      <c r="C1456" s="38"/>
      <c r="D1456" s="195" t="s">
        <v>332</v>
      </c>
      <c r="E1456" s="38"/>
      <c r="F1456" s="196" t="s">
        <v>4820</v>
      </c>
      <c r="G1456" s="38"/>
      <c r="H1456" s="38"/>
      <c r="I1456" s="197"/>
      <c r="J1456" s="38"/>
      <c r="K1456" s="38"/>
      <c r="L1456" s="41"/>
      <c r="M1456" s="198"/>
      <c r="N1456" s="199"/>
      <c r="O1456" s="66"/>
      <c r="P1456" s="66"/>
      <c r="Q1456" s="66"/>
      <c r="R1456" s="66"/>
      <c r="S1456" s="66"/>
      <c r="T1456" s="67"/>
      <c r="U1456" s="36"/>
      <c r="V1456" s="36"/>
      <c r="W1456" s="36"/>
      <c r="X1456" s="36"/>
      <c r="Y1456" s="36"/>
      <c r="Z1456" s="36"/>
      <c r="AA1456" s="36"/>
      <c r="AB1456" s="36"/>
      <c r="AC1456" s="36"/>
      <c r="AD1456" s="36"/>
      <c r="AE1456" s="36"/>
      <c r="AT1456" s="19" t="s">
        <v>332</v>
      </c>
      <c r="AU1456" s="19" t="s">
        <v>87</v>
      </c>
    </row>
    <row r="1457" spans="1:65" s="2" customFormat="1" ht="19.5">
      <c r="A1457" s="36"/>
      <c r="B1457" s="37"/>
      <c r="C1457" s="38"/>
      <c r="D1457" s="195" t="s">
        <v>727</v>
      </c>
      <c r="E1457" s="38"/>
      <c r="F1457" s="200" t="s">
        <v>4810</v>
      </c>
      <c r="G1457" s="38"/>
      <c r="H1457" s="38"/>
      <c r="I1457" s="197"/>
      <c r="J1457" s="38"/>
      <c r="K1457" s="38"/>
      <c r="L1457" s="41"/>
      <c r="M1457" s="198"/>
      <c r="N1457" s="199"/>
      <c r="O1457" s="66"/>
      <c r="P1457" s="66"/>
      <c r="Q1457" s="66"/>
      <c r="R1457" s="66"/>
      <c r="S1457" s="66"/>
      <c r="T1457" s="67"/>
      <c r="U1457" s="36"/>
      <c r="V1457" s="36"/>
      <c r="W1457" s="36"/>
      <c r="X1457" s="36"/>
      <c r="Y1457" s="36"/>
      <c r="Z1457" s="36"/>
      <c r="AA1457" s="36"/>
      <c r="AB1457" s="36"/>
      <c r="AC1457" s="36"/>
      <c r="AD1457" s="36"/>
      <c r="AE1457" s="36"/>
      <c r="AT1457" s="19" t="s">
        <v>727</v>
      </c>
      <c r="AU1457" s="19" t="s">
        <v>87</v>
      </c>
    </row>
    <row r="1458" spans="1:65" s="13" customFormat="1" ht="11.25">
      <c r="B1458" s="201"/>
      <c r="C1458" s="202"/>
      <c r="D1458" s="195" t="s">
        <v>336</v>
      </c>
      <c r="E1458" s="203" t="s">
        <v>19</v>
      </c>
      <c r="F1458" s="204" t="s">
        <v>4652</v>
      </c>
      <c r="G1458" s="202"/>
      <c r="H1458" s="205">
        <v>1</v>
      </c>
      <c r="I1458" s="206"/>
      <c r="J1458" s="202"/>
      <c r="K1458" s="202"/>
      <c r="L1458" s="207"/>
      <c r="M1458" s="208"/>
      <c r="N1458" s="209"/>
      <c r="O1458" s="209"/>
      <c r="P1458" s="209"/>
      <c r="Q1458" s="209"/>
      <c r="R1458" s="209"/>
      <c r="S1458" s="209"/>
      <c r="T1458" s="210"/>
      <c r="AT1458" s="211" t="s">
        <v>336</v>
      </c>
      <c r="AU1458" s="211" t="s">
        <v>87</v>
      </c>
      <c r="AV1458" s="13" t="s">
        <v>87</v>
      </c>
      <c r="AW1458" s="13" t="s">
        <v>37</v>
      </c>
      <c r="AX1458" s="13" t="s">
        <v>84</v>
      </c>
      <c r="AY1458" s="211" t="s">
        <v>324</v>
      </c>
    </row>
    <row r="1459" spans="1:65" s="2" customFormat="1" ht="14.45" customHeight="1">
      <c r="A1459" s="36"/>
      <c r="B1459" s="37"/>
      <c r="C1459" s="244" t="s">
        <v>1493</v>
      </c>
      <c r="D1459" s="244" t="s">
        <v>588</v>
      </c>
      <c r="E1459" s="245" t="s">
        <v>4822</v>
      </c>
      <c r="F1459" s="246" t="s">
        <v>4823</v>
      </c>
      <c r="G1459" s="247" t="s">
        <v>190</v>
      </c>
      <c r="H1459" s="248">
        <v>3</v>
      </c>
      <c r="I1459" s="249"/>
      <c r="J1459" s="250">
        <f>ROUND(I1459*H1459,2)</f>
        <v>0</v>
      </c>
      <c r="K1459" s="246" t="s">
        <v>19</v>
      </c>
      <c r="L1459" s="251"/>
      <c r="M1459" s="252" t="s">
        <v>19</v>
      </c>
      <c r="N1459" s="253" t="s">
        <v>47</v>
      </c>
      <c r="O1459" s="66"/>
      <c r="P1459" s="191">
        <f>O1459*H1459</f>
        <v>0</v>
      </c>
      <c r="Q1459" s="191">
        <v>2.4700000000000002</v>
      </c>
      <c r="R1459" s="191">
        <f>Q1459*H1459</f>
        <v>7.41</v>
      </c>
      <c r="S1459" s="191">
        <v>0</v>
      </c>
      <c r="T1459" s="192">
        <f>S1459*H1459</f>
        <v>0</v>
      </c>
      <c r="U1459" s="36"/>
      <c r="V1459" s="36"/>
      <c r="W1459" s="36"/>
      <c r="X1459" s="36"/>
      <c r="Y1459" s="36"/>
      <c r="Z1459" s="36"/>
      <c r="AA1459" s="36"/>
      <c r="AB1459" s="36"/>
      <c r="AC1459" s="36"/>
      <c r="AD1459" s="36"/>
      <c r="AE1459" s="36"/>
      <c r="AR1459" s="193" t="s">
        <v>378</v>
      </c>
      <c r="AT1459" s="193" t="s">
        <v>588</v>
      </c>
      <c r="AU1459" s="193" t="s">
        <v>87</v>
      </c>
      <c r="AY1459" s="19" t="s">
        <v>324</v>
      </c>
      <c r="BE1459" s="194">
        <f>IF(N1459="základní",J1459,0)</f>
        <v>0</v>
      </c>
      <c r="BF1459" s="194">
        <f>IF(N1459="snížená",J1459,0)</f>
        <v>0</v>
      </c>
      <c r="BG1459" s="194">
        <f>IF(N1459="zákl. přenesená",J1459,0)</f>
        <v>0</v>
      </c>
      <c r="BH1459" s="194">
        <f>IF(N1459="sníž. přenesená",J1459,0)</f>
        <v>0</v>
      </c>
      <c r="BI1459" s="194">
        <f>IF(N1459="nulová",J1459,0)</f>
        <v>0</v>
      </c>
      <c r="BJ1459" s="19" t="s">
        <v>84</v>
      </c>
      <c r="BK1459" s="194">
        <f>ROUND(I1459*H1459,2)</f>
        <v>0</v>
      </c>
      <c r="BL1459" s="19" t="s">
        <v>330</v>
      </c>
      <c r="BM1459" s="193" t="s">
        <v>4824</v>
      </c>
    </row>
    <row r="1460" spans="1:65" s="2" customFormat="1" ht="11.25">
      <c r="A1460" s="36"/>
      <c r="B1460" s="37"/>
      <c r="C1460" s="38"/>
      <c r="D1460" s="195" t="s">
        <v>332</v>
      </c>
      <c r="E1460" s="38"/>
      <c r="F1460" s="196" t="s">
        <v>4823</v>
      </c>
      <c r="G1460" s="38"/>
      <c r="H1460" s="38"/>
      <c r="I1460" s="197"/>
      <c r="J1460" s="38"/>
      <c r="K1460" s="38"/>
      <c r="L1460" s="41"/>
      <c r="M1460" s="198"/>
      <c r="N1460" s="199"/>
      <c r="O1460" s="66"/>
      <c r="P1460" s="66"/>
      <c r="Q1460" s="66"/>
      <c r="R1460" s="66"/>
      <c r="S1460" s="66"/>
      <c r="T1460" s="67"/>
      <c r="U1460" s="36"/>
      <c r="V1460" s="36"/>
      <c r="W1460" s="36"/>
      <c r="X1460" s="36"/>
      <c r="Y1460" s="36"/>
      <c r="Z1460" s="36"/>
      <c r="AA1460" s="36"/>
      <c r="AB1460" s="36"/>
      <c r="AC1460" s="36"/>
      <c r="AD1460" s="36"/>
      <c r="AE1460" s="36"/>
      <c r="AT1460" s="19" t="s">
        <v>332</v>
      </c>
      <c r="AU1460" s="19" t="s">
        <v>87</v>
      </c>
    </row>
    <row r="1461" spans="1:65" s="2" customFormat="1" ht="19.5">
      <c r="A1461" s="36"/>
      <c r="B1461" s="37"/>
      <c r="C1461" s="38"/>
      <c r="D1461" s="195" t="s">
        <v>727</v>
      </c>
      <c r="E1461" s="38"/>
      <c r="F1461" s="200" t="s">
        <v>4810</v>
      </c>
      <c r="G1461" s="38"/>
      <c r="H1461" s="38"/>
      <c r="I1461" s="197"/>
      <c r="J1461" s="38"/>
      <c r="K1461" s="38"/>
      <c r="L1461" s="41"/>
      <c r="M1461" s="198"/>
      <c r="N1461" s="199"/>
      <c r="O1461" s="66"/>
      <c r="P1461" s="66"/>
      <c r="Q1461" s="66"/>
      <c r="R1461" s="66"/>
      <c r="S1461" s="66"/>
      <c r="T1461" s="67"/>
      <c r="U1461" s="36"/>
      <c r="V1461" s="36"/>
      <c r="W1461" s="36"/>
      <c r="X1461" s="36"/>
      <c r="Y1461" s="36"/>
      <c r="Z1461" s="36"/>
      <c r="AA1461" s="36"/>
      <c r="AB1461" s="36"/>
      <c r="AC1461" s="36"/>
      <c r="AD1461" s="36"/>
      <c r="AE1461" s="36"/>
      <c r="AT1461" s="19" t="s">
        <v>727</v>
      </c>
      <c r="AU1461" s="19" t="s">
        <v>87</v>
      </c>
    </row>
    <row r="1462" spans="1:65" s="13" customFormat="1" ht="11.25">
      <c r="B1462" s="201"/>
      <c r="C1462" s="202"/>
      <c r="D1462" s="195" t="s">
        <v>336</v>
      </c>
      <c r="E1462" s="203" t="s">
        <v>19</v>
      </c>
      <c r="F1462" s="204" t="s">
        <v>4825</v>
      </c>
      <c r="G1462" s="202"/>
      <c r="H1462" s="205">
        <v>3</v>
      </c>
      <c r="I1462" s="206"/>
      <c r="J1462" s="202"/>
      <c r="K1462" s="202"/>
      <c r="L1462" s="207"/>
      <c r="M1462" s="208"/>
      <c r="N1462" s="209"/>
      <c r="O1462" s="209"/>
      <c r="P1462" s="209"/>
      <c r="Q1462" s="209"/>
      <c r="R1462" s="209"/>
      <c r="S1462" s="209"/>
      <c r="T1462" s="210"/>
      <c r="AT1462" s="211" t="s">
        <v>336</v>
      </c>
      <c r="AU1462" s="211" t="s">
        <v>87</v>
      </c>
      <c r="AV1462" s="13" t="s">
        <v>87</v>
      </c>
      <c r="AW1462" s="13" t="s">
        <v>37</v>
      </c>
      <c r="AX1462" s="13" t="s">
        <v>84</v>
      </c>
      <c r="AY1462" s="211" t="s">
        <v>324</v>
      </c>
    </row>
    <row r="1463" spans="1:65" s="2" customFormat="1" ht="14.45" customHeight="1">
      <c r="A1463" s="36"/>
      <c r="B1463" s="37"/>
      <c r="C1463" s="182" t="s">
        <v>1497</v>
      </c>
      <c r="D1463" s="182" t="s">
        <v>326</v>
      </c>
      <c r="E1463" s="183" t="s">
        <v>4826</v>
      </c>
      <c r="F1463" s="184" t="s">
        <v>4827</v>
      </c>
      <c r="G1463" s="185" t="s">
        <v>190</v>
      </c>
      <c r="H1463" s="186">
        <v>2</v>
      </c>
      <c r="I1463" s="187"/>
      <c r="J1463" s="188">
        <f>ROUND(I1463*H1463,2)</f>
        <v>0</v>
      </c>
      <c r="K1463" s="184" t="s">
        <v>329</v>
      </c>
      <c r="L1463" s="41"/>
      <c r="M1463" s="189" t="s">
        <v>19</v>
      </c>
      <c r="N1463" s="190" t="s">
        <v>47</v>
      </c>
      <c r="O1463" s="66"/>
      <c r="P1463" s="191">
        <f>O1463*H1463</f>
        <v>0</v>
      </c>
      <c r="Q1463" s="191">
        <v>1.248E-2</v>
      </c>
      <c r="R1463" s="191">
        <f>Q1463*H1463</f>
        <v>2.496E-2</v>
      </c>
      <c r="S1463" s="191">
        <v>0</v>
      </c>
      <c r="T1463" s="192">
        <f>S1463*H1463</f>
        <v>0</v>
      </c>
      <c r="U1463" s="36"/>
      <c r="V1463" s="36"/>
      <c r="W1463" s="36"/>
      <c r="X1463" s="36"/>
      <c r="Y1463" s="36"/>
      <c r="Z1463" s="36"/>
      <c r="AA1463" s="36"/>
      <c r="AB1463" s="36"/>
      <c r="AC1463" s="36"/>
      <c r="AD1463" s="36"/>
      <c r="AE1463" s="36"/>
      <c r="AR1463" s="193" t="s">
        <v>330</v>
      </c>
      <c r="AT1463" s="193" t="s">
        <v>326</v>
      </c>
      <c r="AU1463" s="193" t="s">
        <v>87</v>
      </c>
      <c r="AY1463" s="19" t="s">
        <v>324</v>
      </c>
      <c r="BE1463" s="194">
        <f>IF(N1463="základní",J1463,0)</f>
        <v>0</v>
      </c>
      <c r="BF1463" s="194">
        <f>IF(N1463="snížená",J1463,0)</f>
        <v>0</v>
      </c>
      <c r="BG1463" s="194">
        <f>IF(N1463="zákl. přenesená",J1463,0)</f>
        <v>0</v>
      </c>
      <c r="BH1463" s="194">
        <f>IF(N1463="sníž. přenesená",J1463,0)</f>
        <v>0</v>
      </c>
      <c r="BI1463" s="194">
        <f>IF(N1463="nulová",J1463,0)</f>
        <v>0</v>
      </c>
      <c r="BJ1463" s="19" t="s">
        <v>84</v>
      </c>
      <c r="BK1463" s="194">
        <f>ROUND(I1463*H1463,2)</f>
        <v>0</v>
      </c>
      <c r="BL1463" s="19" t="s">
        <v>330</v>
      </c>
      <c r="BM1463" s="193" t="s">
        <v>4828</v>
      </c>
    </row>
    <row r="1464" spans="1:65" s="2" customFormat="1" ht="11.25">
      <c r="A1464" s="36"/>
      <c r="B1464" s="37"/>
      <c r="C1464" s="38"/>
      <c r="D1464" s="195" t="s">
        <v>332</v>
      </c>
      <c r="E1464" s="38"/>
      <c r="F1464" s="196" t="s">
        <v>4827</v>
      </c>
      <c r="G1464" s="38"/>
      <c r="H1464" s="38"/>
      <c r="I1464" s="197"/>
      <c r="J1464" s="38"/>
      <c r="K1464" s="38"/>
      <c r="L1464" s="41"/>
      <c r="M1464" s="198"/>
      <c r="N1464" s="199"/>
      <c r="O1464" s="66"/>
      <c r="P1464" s="66"/>
      <c r="Q1464" s="66"/>
      <c r="R1464" s="66"/>
      <c r="S1464" s="66"/>
      <c r="T1464" s="67"/>
      <c r="U1464" s="36"/>
      <c r="V1464" s="36"/>
      <c r="W1464" s="36"/>
      <c r="X1464" s="36"/>
      <c r="Y1464" s="36"/>
      <c r="Z1464" s="36"/>
      <c r="AA1464" s="36"/>
      <c r="AB1464" s="36"/>
      <c r="AC1464" s="36"/>
      <c r="AD1464" s="36"/>
      <c r="AE1464" s="36"/>
      <c r="AT1464" s="19" t="s">
        <v>332</v>
      </c>
      <c r="AU1464" s="19" t="s">
        <v>87</v>
      </c>
    </row>
    <row r="1465" spans="1:65" s="2" customFormat="1" ht="39">
      <c r="A1465" s="36"/>
      <c r="B1465" s="37"/>
      <c r="C1465" s="38"/>
      <c r="D1465" s="195" t="s">
        <v>334</v>
      </c>
      <c r="E1465" s="38"/>
      <c r="F1465" s="200" t="s">
        <v>4814</v>
      </c>
      <c r="G1465" s="38"/>
      <c r="H1465" s="38"/>
      <c r="I1465" s="197"/>
      <c r="J1465" s="38"/>
      <c r="K1465" s="38"/>
      <c r="L1465" s="41"/>
      <c r="M1465" s="198"/>
      <c r="N1465" s="199"/>
      <c r="O1465" s="66"/>
      <c r="P1465" s="66"/>
      <c r="Q1465" s="66"/>
      <c r="R1465" s="66"/>
      <c r="S1465" s="66"/>
      <c r="T1465" s="67"/>
      <c r="U1465" s="36"/>
      <c r="V1465" s="36"/>
      <c r="W1465" s="36"/>
      <c r="X1465" s="36"/>
      <c r="Y1465" s="36"/>
      <c r="Z1465" s="36"/>
      <c r="AA1465" s="36"/>
      <c r="AB1465" s="36"/>
      <c r="AC1465" s="36"/>
      <c r="AD1465" s="36"/>
      <c r="AE1465" s="36"/>
      <c r="AT1465" s="19" t="s">
        <v>334</v>
      </c>
      <c r="AU1465" s="19" t="s">
        <v>87</v>
      </c>
    </row>
    <row r="1466" spans="1:65" s="13" customFormat="1" ht="11.25">
      <c r="B1466" s="201"/>
      <c r="C1466" s="202"/>
      <c r="D1466" s="195" t="s">
        <v>336</v>
      </c>
      <c r="E1466" s="203" t="s">
        <v>19</v>
      </c>
      <c r="F1466" s="204" t="s">
        <v>4829</v>
      </c>
      <c r="G1466" s="202"/>
      <c r="H1466" s="205">
        <v>2</v>
      </c>
      <c r="I1466" s="206"/>
      <c r="J1466" s="202"/>
      <c r="K1466" s="202"/>
      <c r="L1466" s="207"/>
      <c r="M1466" s="208"/>
      <c r="N1466" s="209"/>
      <c r="O1466" s="209"/>
      <c r="P1466" s="209"/>
      <c r="Q1466" s="209"/>
      <c r="R1466" s="209"/>
      <c r="S1466" s="209"/>
      <c r="T1466" s="210"/>
      <c r="AT1466" s="211" t="s">
        <v>336</v>
      </c>
      <c r="AU1466" s="211" t="s">
        <v>87</v>
      </c>
      <c r="AV1466" s="13" t="s">
        <v>87</v>
      </c>
      <c r="AW1466" s="13" t="s">
        <v>37</v>
      </c>
      <c r="AX1466" s="13" t="s">
        <v>84</v>
      </c>
      <c r="AY1466" s="211" t="s">
        <v>324</v>
      </c>
    </row>
    <row r="1467" spans="1:65" s="2" customFormat="1" ht="14.45" customHeight="1">
      <c r="A1467" s="36"/>
      <c r="B1467" s="37"/>
      <c r="C1467" s="244" t="s">
        <v>255</v>
      </c>
      <c r="D1467" s="244" t="s">
        <v>588</v>
      </c>
      <c r="E1467" s="245" t="s">
        <v>4807</v>
      </c>
      <c r="F1467" s="246" t="s">
        <v>4808</v>
      </c>
      <c r="G1467" s="247" t="s">
        <v>190</v>
      </c>
      <c r="H1467" s="248">
        <v>2</v>
      </c>
      <c r="I1467" s="249"/>
      <c r="J1467" s="250">
        <f>ROUND(I1467*H1467,2)</f>
        <v>0</v>
      </c>
      <c r="K1467" s="246" t="s">
        <v>329</v>
      </c>
      <c r="L1467" s="251"/>
      <c r="M1467" s="252" t="s">
        <v>19</v>
      </c>
      <c r="N1467" s="253" t="s">
        <v>47</v>
      </c>
      <c r="O1467" s="66"/>
      <c r="P1467" s="191">
        <f>O1467*H1467</f>
        <v>0</v>
      </c>
      <c r="Q1467" s="191">
        <v>0.54800000000000004</v>
      </c>
      <c r="R1467" s="191">
        <f>Q1467*H1467</f>
        <v>1.0960000000000001</v>
      </c>
      <c r="S1467" s="191">
        <v>0</v>
      </c>
      <c r="T1467" s="192">
        <f>S1467*H1467</f>
        <v>0</v>
      </c>
      <c r="U1467" s="36"/>
      <c r="V1467" s="36"/>
      <c r="W1467" s="36"/>
      <c r="X1467" s="36"/>
      <c r="Y1467" s="36"/>
      <c r="Z1467" s="36"/>
      <c r="AA1467" s="36"/>
      <c r="AB1467" s="36"/>
      <c r="AC1467" s="36"/>
      <c r="AD1467" s="36"/>
      <c r="AE1467" s="36"/>
      <c r="AR1467" s="193" t="s">
        <v>378</v>
      </c>
      <c r="AT1467" s="193" t="s">
        <v>588</v>
      </c>
      <c r="AU1467" s="193" t="s">
        <v>87</v>
      </c>
      <c r="AY1467" s="19" t="s">
        <v>324</v>
      </c>
      <c r="BE1467" s="194">
        <f>IF(N1467="základní",J1467,0)</f>
        <v>0</v>
      </c>
      <c r="BF1467" s="194">
        <f>IF(N1467="snížená",J1467,0)</f>
        <v>0</v>
      </c>
      <c r="BG1467" s="194">
        <f>IF(N1467="zákl. přenesená",J1467,0)</f>
        <v>0</v>
      </c>
      <c r="BH1467" s="194">
        <f>IF(N1467="sníž. přenesená",J1467,0)</f>
        <v>0</v>
      </c>
      <c r="BI1467" s="194">
        <f>IF(N1467="nulová",J1467,0)</f>
        <v>0</v>
      </c>
      <c r="BJ1467" s="19" t="s">
        <v>84</v>
      </c>
      <c r="BK1467" s="194">
        <f>ROUND(I1467*H1467,2)</f>
        <v>0</v>
      </c>
      <c r="BL1467" s="19" t="s">
        <v>330</v>
      </c>
      <c r="BM1467" s="193" t="s">
        <v>4830</v>
      </c>
    </row>
    <row r="1468" spans="1:65" s="2" customFormat="1" ht="11.25">
      <c r="A1468" s="36"/>
      <c r="B1468" s="37"/>
      <c r="C1468" s="38"/>
      <c r="D1468" s="195" t="s">
        <v>332</v>
      </c>
      <c r="E1468" s="38"/>
      <c r="F1468" s="196" t="s">
        <v>4808</v>
      </c>
      <c r="G1468" s="38"/>
      <c r="H1468" s="38"/>
      <c r="I1468" s="197"/>
      <c r="J1468" s="38"/>
      <c r="K1468" s="38"/>
      <c r="L1468" s="41"/>
      <c r="M1468" s="198"/>
      <c r="N1468" s="199"/>
      <c r="O1468" s="66"/>
      <c r="P1468" s="66"/>
      <c r="Q1468" s="66"/>
      <c r="R1468" s="66"/>
      <c r="S1468" s="66"/>
      <c r="T1468" s="67"/>
      <c r="U1468" s="36"/>
      <c r="V1468" s="36"/>
      <c r="W1468" s="36"/>
      <c r="X1468" s="36"/>
      <c r="Y1468" s="36"/>
      <c r="Z1468" s="36"/>
      <c r="AA1468" s="36"/>
      <c r="AB1468" s="36"/>
      <c r="AC1468" s="36"/>
      <c r="AD1468" s="36"/>
      <c r="AE1468" s="36"/>
      <c r="AT1468" s="19" t="s">
        <v>332</v>
      </c>
      <c r="AU1468" s="19" t="s">
        <v>87</v>
      </c>
    </row>
    <row r="1469" spans="1:65" s="2" customFormat="1" ht="19.5">
      <c r="A1469" s="36"/>
      <c r="B1469" s="37"/>
      <c r="C1469" s="38"/>
      <c r="D1469" s="195" t="s">
        <v>727</v>
      </c>
      <c r="E1469" s="38"/>
      <c r="F1469" s="200" t="s">
        <v>4810</v>
      </c>
      <c r="G1469" s="38"/>
      <c r="H1469" s="38"/>
      <c r="I1469" s="197"/>
      <c r="J1469" s="38"/>
      <c r="K1469" s="38"/>
      <c r="L1469" s="41"/>
      <c r="M1469" s="198"/>
      <c r="N1469" s="199"/>
      <c r="O1469" s="66"/>
      <c r="P1469" s="66"/>
      <c r="Q1469" s="66"/>
      <c r="R1469" s="66"/>
      <c r="S1469" s="66"/>
      <c r="T1469" s="67"/>
      <c r="U1469" s="36"/>
      <c r="V1469" s="36"/>
      <c r="W1469" s="36"/>
      <c r="X1469" s="36"/>
      <c r="Y1469" s="36"/>
      <c r="Z1469" s="36"/>
      <c r="AA1469" s="36"/>
      <c r="AB1469" s="36"/>
      <c r="AC1469" s="36"/>
      <c r="AD1469" s="36"/>
      <c r="AE1469" s="36"/>
      <c r="AT1469" s="19" t="s">
        <v>727</v>
      </c>
      <c r="AU1469" s="19" t="s">
        <v>87</v>
      </c>
    </row>
    <row r="1470" spans="1:65" s="2" customFormat="1" ht="14.45" customHeight="1">
      <c r="A1470" s="36"/>
      <c r="B1470" s="37"/>
      <c r="C1470" s="182" t="s">
        <v>1507</v>
      </c>
      <c r="D1470" s="182" t="s">
        <v>326</v>
      </c>
      <c r="E1470" s="183" t="s">
        <v>4831</v>
      </c>
      <c r="F1470" s="184" t="s">
        <v>4832</v>
      </c>
      <c r="G1470" s="185" t="s">
        <v>190</v>
      </c>
      <c r="H1470" s="186">
        <v>2</v>
      </c>
      <c r="I1470" s="187"/>
      <c r="J1470" s="188">
        <f>ROUND(I1470*H1470,2)</f>
        <v>0</v>
      </c>
      <c r="K1470" s="184" t="s">
        <v>329</v>
      </c>
      <c r="L1470" s="41"/>
      <c r="M1470" s="189" t="s">
        <v>19</v>
      </c>
      <c r="N1470" s="190" t="s">
        <v>47</v>
      </c>
      <c r="O1470" s="66"/>
      <c r="P1470" s="191">
        <f>O1470*H1470</f>
        <v>0</v>
      </c>
      <c r="Q1470" s="191">
        <v>2.8539999999999999E-2</v>
      </c>
      <c r="R1470" s="191">
        <f>Q1470*H1470</f>
        <v>5.7079999999999999E-2</v>
      </c>
      <c r="S1470" s="191">
        <v>0</v>
      </c>
      <c r="T1470" s="192">
        <f>S1470*H1470</f>
        <v>0</v>
      </c>
      <c r="U1470" s="36"/>
      <c r="V1470" s="36"/>
      <c r="W1470" s="36"/>
      <c r="X1470" s="36"/>
      <c r="Y1470" s="36"/>
      <c r="Z1470" s="36"/>
      <c r="AA1470" s="36"/>
      <c r="AB1470" s="36"/>
      <c r="AC1470" s="36"/>
      <c r="AD1470" s="36"/>
      <c r="AE1470" s="36"/>
      <c r="AR1470" s="193" t="s">
        <v>330</v>
      </c>
      <c r="AT1470" s="193" t="s">
        <v>326</v>
      </c>
      <c r="AU1470" s="193" t="s">
        <v>87</v>
      </c>
      <c r="AY1470" s="19" t="s">
        <v>324</v>
      </c>
      <c r="BE1470" s="194">
        <f>IF(N1470="základní",J1470,0)</f>
        <v>0</v>
      </c>
      <c r="BF1470" s="194">
        <f>IF(N1470="snížená",J1470,0)</f>
        <v>0</v>
      </c>
      <c r="BG1470" s="194">
        <f>IF(N1470="zákl. přenesená",J1470,0)</f>
        <v>0</v>
      </c>
      <c r="BH1470" s="194">
        <f>IF(N1470="sníž. přenesená",J1470,0)</f>
        <v>0</v>
      </c>
      <c r="BI1470" s="194">
        <f>IF(N1470="nulová",J1470,0)</f>
        <v>0</v>
      </c>
      <c r="BJ1470" s="19" t="s">
        <v>84</v>
      </c>
      <c r="BK1470" s="194">
        <f>ROUND(I1470*H1470,2)</f>
        <v>0</v>
      </c>
      <c r="BL1470" s="19" t="s">
        <v>330</v>
      </c>
      <c r="BM1470" s="193" t="s">
        <v>4833</v>
      </c>
    </row>
    <row r="1471" spans="1:65" s="2" customFormat="1" ht="11.25">
      <c r="A1471" s="36"/>
      <c r="B1471" s="37"/>
      <c r="C1471" s="38"/>
      <c r="D1471" s="195" t="s">
        <v>332</v>
      </c>
      <c r="E1471" s="38"/>
      <c r="F1471" s="196" t="s">
        <v>4832</v>
      </c>
      <c r="G1471" s="38"/>
      <c r="H1471" s="38"/>
      <c r="I1471" s="197"/>
      <c r="J1471" s="38"/>
      <c r="K1471" s="38"/>
      <c r="L1471" s="41"/>
      <c r="M1471" s="198"/>
      <c r="N1471" s="199"/>
      <c r="O1471" s="66"/>
      <c r="P1471" s="66"/>
      <c r="Q1471" s="66"/>
      <c r="R1471" s="66"/>
      <c r="S1471" s="66"/>
      <c r="T1471" s="67"/>
      <c r="U1471" s="36"/>
      <c r="V1471" s="36"/>
      <c r="W1471" s="36"/>
      <c r="X1471" s="36"/>
      <c r="Y1471" s="36"/>
      <c r="Z1471" s="36"/>
      <c r="AA1471" s="36"/>
      <c r="AB1471" s="36"/>
      <c r="AC1471" s="36"/>
      <c r="AD1471" s="36"/>
      <c r="AE1471" s="36"/>
      <c r="AT1471" s="19" t="s">
        <v>332</v>
      </c>
      <c r="AU1471" s="19" t="s">
        <v>87</v>
      </c>
    </row>
    <row r="1472" spans="1:65" s="2" customFormat="1" ht="39">
      <c r="A1472" s="36"/>
      <c r="B1472" s="37"/>
      <c r="C1472" s="38"/>
      <c r="D1472" s="195" t="s">
        <v>334</v>
      </c>
      <c r="E1472" s="38"/>
      <c r="F1472" s="200" t="s">
        <v>4814</v>
      </c>
      <c r="G1472" s="38"/>
      <c r="H1472" s="38"/>
      <c r="I1472" s="197"/>
      <c r="J1472" s="38"/>
      <c r="K1472" s="38"/>
      <c r="L1472" s="41"/>
      <c r="M1472" s="198"/>
      <c r="N1472" s="199"/>
      <c r="O1472" s="66"/>
      <c r="P1472" s="66"/>
      <c r="Q1472" s="66"/>
      <c r="R1472" s="66"/>
      <c r="S1472" s="66"/>
      <c r="T1472" s="67"/>
      <c r="U1472" s="36"/>
      <c r="V1472" s="36"/>
      <c r="W1472" s="36"/>
      <c r="X1472" s="36"/>
      <c r="Y1472" s="36"/>
      <c r="Z1472" s="36"/>
      <c r="AA1472" s="36"/>
      <c r="AB1472" s="36"/>
      <c r="AC1472" s="36"/>
      <c r="AD1472" s="36"/>
      <c r="AE1472" s="36"/>
      <c r="AT1472" s="19" t="s">
        <v>334</v>
      </c>
      <c r="AU1472" s="19" t="s">
        <v>87</v>
      </c>
    </row>
    <row r="1473" spans="1:65" s="13" customFormat="1" ht="11.25">
      <c r="B1473" s="201"/>
      <c r="C1473" s="202"/>
      <c r="D1473" s="195" t="s">
        <v>336</v>
      </c>
      <c r="E1473" s="203" t="s">
        <v>19</v>
      </c>
      <c r="F1473" s="204" t="s">
        <v>4829</v>
      </c>
      <c r="G1473" s="202"/>
      <c r="H1473" s="205">
        <v>2</v>
      </c>
      <c r="I1473" s="206"/>
      <c r="J1473" s="202"/>
      <c r="K1473" s="202"/>
      <c r="L1473" s="207"/>
      <c r="M1473" s="208"/>
      <c r="N1473" s="209"/>
      <c r="O1473" s="209"/>
      <c r="P1473" s="209"/>
      <c r="Q1473" s="209"/>
      <c r="R1473" s="209"/>
      <c r="S1473" s="209"/>
      <c r="T1473" s="210"/>
      <c r="AT1473" s="211" t="s">
        <v>336</v>
      </c>
      <c r="AU1473" s="211" t="s">
        <v>87</v>
      </c>
      <c r="AV1473" s="13" t="s">
        <v>87</v>
      </c>
      <c r="AW1473" s="13" t="s">
        <v>37</v>
      </c>
      <c r="AX1473" s="13" t="s">
        <v>84</v>
      </c>
      <c r="AY1473" s="211" t="s">
        <v>324</v>
      </c>
    </row>
    <row r="1474" spans="1:65" s="2" customFormat="1" ht="24.2" customHeight="1">
      <c r="A1474" s="36"/>
      <c r="B1474" s="37"/>
      <c r="C1474" s="244" t="s">
        <v>1512</v>
      </c>
      <c r="D1474" s="244" t="s">
        <v>588</v>
      </c>
      <c r="E1474" s="245" t="s">
        <v>4834</v>
      </c>
      <c r="F1474" s="246" t="s">
        <v>4835</v>
      </c>
      <c r="G1474" s="247" t="s">
        <v>190</v>
      </c>
      <c r="H1474" s="248">
        <v>2</v>
      </c>
      <c r="I1474" s="249"/>
      <c r="J1474" s="250">
        <f>ROUND(I1474*H1474,2)</f>
        <v>0</v>
      </c>
      <c r="K1474" s="246" t="s">
        <v>19</v>
      </c>
      <c r="L1474" s="251"/>
      <c r="M1474" s="252" t="s">
        <v>19</v>
      </c>
      <c r="N1474" s="253" t="s">
        <v>47</v>
      </c>
      <c r="O1474" s="66"/>
      <c r="P1474" s="191">
        <f>O1474*H1474</f>
        <v>0</v>
      </c>
      <c r="Q1474" s="191">
        <v>5.7</v>
      </c>
      <c r="R1474" s="191">
        <f>Q1474*H1474</f>
        <v>11.4</v>
      </c>
      <c r="S1474" s="191">
        <v>0</v>
      </c>
      <c r="T1474" s="192">
        <f>S1474*H1474</f>
        <v>0</v>
      </c>
      <c r="U1474" s="36"/>
      <c r="V1474" s="36"/>
      <c r="W1474" s="36"/>
      <c r="X1474" s="36"/>
      <c r="Y1474" s="36"/>
      <c r="Z1474" s="36"/>
      <c r="AA1474" s="36"/>
      <c r="AB1474" s="36"/>
      <c r="AC1474" s="36"/>
      <c r="AD1474" s="36"/>
      <c r="AE1474" s="36"/>
      <c r="AR1474" s="193" t="s">
        <v>378</v>
      </c>
      <c r="AT1474" s="193" t="s">
        <v>588</v>
      </c>
      <c r="AU1474" s="193" t="s">
        <v>87</v>
      </c>
      <c r="AY1474" s="19" t="s">
        <v>324</v>
      </c>
      <c r="BE1474" s="194">
        <f>IF(N1474="základní",J1474,0)</f>
        <v>0</v>
      </c>
      <c r="BF1474" s="194">
        <f>IF(N1474="snížená",J1474,0)</f>
        <v>0</v>
      </c>
      <c r="BG1474" s="194">
        <f>IF(N1474="zákl. přenesená",J1474,0)</f>
        <v>0</v>
      </c>
      <c r="BH1474" s="194">
        <f>IF(N1474="sníž. přenesená",J1474,0)</f>
        <v>0</v>
      </c>
      <c r="BI1474" s="194">
        <f>IF(N1474="nulová",J1474,0)</f>
        <v>0</v>
      </c>
      <c r="BJ1474" s="19" t="s">
        <v>84</v>
      </c>
      <c r="BK1474" s="194">
        <f>ROUND(I1474*H1474,2)</f>
        <v>0</v>
      </c>
      <c r="BL1474" s="19" t="s">
        <v>330</v>
      </c>
      <c r="BM1474" s="193" t="s">
        <v>4836</v>
      </c>
    </row>
    <row r="1475" spans="1:65" s="2" customFormat="1" ht="11.25">
      <c r="A1475" s="36"/>
      <c r="B1475" s="37"/>
      <c r="C1475" s="38"/>
      <c r="D1475" s="195" t="s">
        <v>332</v>
      </c>
      <c r="E1475" s="38"/>
      <c r="F1475" s="196" t="s">
        <v>4835</v>
      </c>
      <c r="G1475" s="38"/>
      <c r="H1475" s="38"/>
      <c r="I1475" s="197"/>
      <c r="J1475" s="38"/>
      <c r="K1475" s="38"/>
      <c r="L1475" s="41"/>
      <c r="M1475" s="198"/>
      <c r="N1475" s="199"/>
      <c r="O1475" s="66"/>
      <c r="P1475" s="66"/>
      <c r="Q1475" s="66"/>
      <c r="R1475" s="66"/>
      <c r="S1475" s="66"/>
      <c r="T1475" s="67"/>
      <c r="U1475" s="36"/>
      <c r="V1475" s="36"/>
      <c r="W1475" s="36"/>
      <c r="X1475" s="36"/>
      <c r="Y1475" s="36"/>
      <c r="Z1475" s="36"/>
      <c r="AA1475" s="36"/>
      <c r="AB1475" s="36"/>
      <c r="AC1475" s="36"/>
      <c r="AD1475" s="36"/>
      <c r="AE1475" s="36"/>
      <c r="AT1475" s="19" t="s">
        <v>332</v>
      </c>
      <c r="AU1475" s="19" t="s">
        <v>87</v>
      </c>
    </row>
    <row r="1476" spans="1:65" s="2" customFormat="1" ht="19.5">
      <c r="A1476" s="36"/>
      <c r="B1476" s="37"/>
      <c r="C1476" s="38"/>
      <c r="D1476" s="195" t="s">
        <v>727</v>
      </c>
      <c r="E1476" s="38"/>
      <c r="F1476" s="200" t="s">
        <v>4810</v>
      </c>
      <c r="G1476" s="38"/>
      <c r="H1476" s="38"/>
      <c r="I1476" s="197"/>
      <c r="J1476" s="38"/>
      <c r="K1476" s="38"/>
      <c r="L1476" s="41"/>
      <c r="M1476" s="198"/>
      <c r="N1476" s="199"/>
      <c r="O1476" s="66"/>
      <c r="P1476" s="66"/>
      <c r="Q1476" s="66"/>
      <c r="R1476" s="66"/>
      <c r="S1476" s="66"/>
      <c r="T1476" s="67"/>
      <c r="U1476" s="36"/>
      <c r="V1476" s="36"/>
      <c r="W1476" s="36"/>
      <c r="X1476" s="36"/>
      <c r="Y1476" s="36"/>
      <c r="Z1476" s="36"/>
      <c r="AA1476" s="36"/>
      <c r="AB1476" s="36"/>
      <c r="AC1476" s="36"/>
      <c r="AD1476" s="36"/>
      <c r="AE1476" s="36"/>
      <c r="AT1476" s="19" t="s">
        <v>727</v>
      </c>
      <c r="AU1476" s="19" t="s">
        <v>87</v>
      </c>
    </row>
    <row r="1477" spans="1:65" s="13" customFormat="1" ht="11.25">
      <c r="B1477" s="201"/>
      <c r="C1477" s="202"/>
      <c r="D1477" s="195" t="s">
        <v>336</v>
      </c>
      <c r="E1477" s="203" t="s">
        <v>19</v>
      </c>
      <c r="F1477" s="204" t="s">
        <v>4829</v>
      </c>
      <c r="G1477" s="202"/>
      <c r="H1477" s="205">
        <v>2</v>
      </c>
      <c r="I1477" s="206"/>
      <c r="J1477" s="202"/>
      <c r="K1477" s="202"/>
      <c r="L1477" s="207"/>
      <c r="M1477" s="208"/>
      <c r="N1477" s="209"/>
      <c r="O1477" s="209"/>
      <c r="P1477" s="209"/>
      <c r="Q1477" s="209"/>
      <c r="R1477" s="209"/>
      <c r="S1477" s="209"/>
      <c r="T1477" s="210"/>
      <c r="AT1477" s="211" t="s">
        <v>336</v>
      </c>
      <c r="AU1477" s="211" t="s">
        <v>87</v>
      </c>
      <c r="AV1477" s="13" t="s">
        <v>87</v>
      </c>
      <c r="AW1477" s="13" t="s">
        <v>37</v>
      </c>
      <c r="AX1477" s="13" t="s">
        <v>84</v>
      </c>
      <c r="AY1477" s="211" t="s">
        <v>324</v>
      </c>
    </row>
    <row r="1478" spans="1:65" s="2" customFormat="1" ht="14.45" customHeight="1">
      <c r="A1478" s="36"/>
      <c r="B1478" s="37"/>
      <c r="C1478" s="182" t="s">
        <v>1517</v>
      </c>
      <c r="D1478" s="182" t="s">
        <v>326</v>
      </c>
      <c r="E1478" s="183" t="s">
        <v>4837</v>
      </c>
      <c r="F1478" s="184" t="s">
        <v>4838</v>
      </c>
      <c r="G1478" s="185" t="s">
        <v>190</v>
      </c>
      <c r="H1478" s="186">
        <v>2</v>
      </c>
      <c r="I1478" s="187"/>
      <c r="J1478" s="188">
        <f>ROUND(I1478*H1478,2)</f>
        <v>0</v>
      </c>
      <c r="K1478" s="184" t="s">
        <v>329</v>
      </c>
      <c r="L1478" s="41"/>
      <c r="M1478" s="189" t="s">
        <v>19</v>
      </c>
      <c r="N1478" s="190" t="s">
        <v>47</v>
      </c>
      <c r="O1478" s="66"/>
      <c r="P1478" s="191">
        <f>O1478*H1478</f>
        <v>0</v>
      </c>
      <c r="Q1478" s="191">
        <v>3.9269999999999999E-2</v>
      </c>
      <c r="R1478" s="191">
        <f>Q1478*H1478</f>
        <v>7.8539999999999999E-2</v>
      </c>
      <c r="S1478" s="191">
        <v>0</v>
      </c>
      <c r="T1478" s="192">
        <f>S1478*H1478</f>
        <v>0</v>
      </c>
      <c r="U1478" s="36"/>
      <c r="V1478" s="36"/>
      <c r="W1478" s="36"/>
      <c r="X1478" s="36"/>
      <c r="Y1478" s="36"/>
      <c r="Z1478" s="36"/>
      <c r="AA1478" s="36"/>
      <c r="AB1478" s="36"/>
      <c r="AC1478" s="36"/>
      <c r="AD1478" s="36"/>
      <c r="AE1478" s="36"/>
      <c r="AR1478" s="193" t="s">
        <v>330</v>
      </c>
      <c r="AT1478" s="193" t="s">
        <v>326</v>
      </c>
      <c r="AU1478" s="193" t="s">
        <v>87</v>
      </c>
      <c r="AY1478" s="19" t="s">
        <v>324</v>
      </c>
      <c r="BE1478" s="194">
        <f>IF(N1478="základní",J1478,0)</f>
        <v>0</v>
      </c>
      <c r="BF1478" s="194">
        <f>IF(N1478="snížená",J1478,0)</f>
        <v>0</v>
      </c>
      <c r="BG1478" s="194">
        <f>IF(N1478="zákl. přenesená",J1478,0)</f>
        <v>0</v>
      </c>
      <c r="BH1478" s="194">
        <f>IF(N1478="sníž. přenesená",J1478,0)</f>
        <v>0</v>
      </c>
      <c r="BI1478" s="194">
        <f>IF(N1478="nulová",J1478,0)</f>
        <v>0</v>
      </c>
      <c r="BJ1478" s="19" t="s">
        <v>84</v>
      </c>
      <c r="BK1478" s="194">
        <f>ROUND(I1478*H1478,2)</f>
        <v>0</v>
      </c>
      <c r="BL1478" s="19" t="s">
        <v>330</v>
      </c>
      <c r="BM1478" s="193" t="s">
        <v>4839</v>
      </c>
    </row>
    <row r="1479" spans="1:65" s="2" customFormat="1" ht="11.25">
      <c r="A1479" s="36"/>
      <c r="B1479" s="37"/>
      <c r="C1479" s="38"/>
      <c r="D1479" s="195" t="s">
        <v>332</v>
      </c>
      <c r="E1479" s="38"/>
      <c r="F1479" s="196" t="s">
        <v>4838</v>
      </c>
      <c r="G1479" s="38"/>
      <c r="H1479" s="38"/>
      <c r="I1479" s="197"/>
      <c r="J1479" s="38"/>
      <c r="K1479" s="38"/>
      <c r="L1479" s="41"/>
      <c r="M1479" s="198"/>
      <c r="N1479" s="199"/>
      <c r="O1479" s="66"/>
      <c r="P1479" s="66"/>
      <c r="Q1479" s="66"/>
      <c r="R1479" s="66"/>
      <c r="S1479" s="66"/>
      <c r="T1479" s="67"/>
      <c r="U1479" s="36"/>
      <c r="V1479" s="36"/>
      <c r="W1479" s="36"/>
      <c r="X1479" s="36"/>
      <c r="Y1479" s="36"/>
      <c r="Z1479" s="36"/>
      <c r="AA1479" s="36"/>
      <c r="AB1479" s="36"/>
      <c r="AC1479" s="36"/>
      <c r="AD1479" s="36"/>
      <c r="AE1479" s="36"/>
      <c r="AT1479" s="19" t="s">
        <v>332</v>
      </c>
      <c r="AU1479" s="19" t="s">
        <v>87</v>
      </c>
    </row>
    <row r="1480" spans="1:65" s="2" customFormat="1" ht="39">
      <c r="A1480" s="36"/>
      <c r="B1480" s="37"/>
      <c r="C1480" s="38"/>
      <c r="D1480" s="195" t="s">
        <v>334</v>
      </c>
      <c r="E1480" s="38"/>
      <c r="F1480" s="200" t="s">
        <v>4814</v>
      </c>
      <c r="G1480" s="38"/>
      <c r="H1480" s="38"/>
      <c r="I1480" s="197"/>
      <c r="J1480" s="38"/>
      <c r="K1480" s="38"/>
      <c r="L1480" s="41"/>
      <c r="M1480" s="198"/>
      <c r="N1480" s="199"/>
      <c r="O1480" s="66"/>
      <c r="P1480" s="66"/>
      <c r="Q1480" s="66"/>
      <c r="R1480" s="66"/>
      <c r="S1480" s="66"/>
      <c r="T1480" s="67"/>
      <c r="U1480" s="36"/>
      <c r="V1480" s="36"/>
      <c r="W1480" s="36"/>
      <c r="X1480" s="36"/>
      <c r="Y1480" s="36"/>
      <c r="Z1480" s="36"/>
      <c r="AA1480" s="36"/>
      <c r="AB1480" s="36"/>
      <c r="AC1480" s="36"/>
      <c r="AD1480" s="36"/>
      <c r="AE1480" s="36"/>
      <c r="AT1480" s="19" t="s">
        <v>334</v>
      </c>
      <c r="AU1480" s="19" t="s">
        <v>87</v>
      </c>
    </row>
    <row r="1481" spans="1:65" s="13" customFormat="1" ht="11.25">
      <c r="B1481" s="201"/>
      <c r="C1481" s="202"/>
      <c r="D1481" s="195" t="s">
        <v>336</v>
      </c>
      <c r="E1481" s="203" t="s">
        <v>19</v>
      </c>
      <c r="F1481" s="204" t="s">
        <v>4829</v>
      </c>
      <c r="G1481" s="202"/>
      <c r="H1481" s="205">
        <v>2</v>
      </c>
      <c r="I1481" s="206"/>
      <c r="J1481" s="202"/>
      <c r="K1481" s="202"/>
      <c r="L1481" s="207"/>
      <c r="M1481" s="208"/>
      <c r="N1481" s="209"/>
      <c r="O1481" s="209"/>
      <c r="P1481" s="209"/>
      <c r="Q1481" s="209"/>
      <c r="R1481" s="209"/>
      <c r="S1481" s="209"/>
      <c r="T1481" s="210"/>
      <c r="AT1481" s="211" t="s">
        <v>336</v>
      </c>
      <c r="AU1481" s="211" t="s">
        <v>87</v>
      </c>
      <c r="AV1481" s="13" t="s">
        <v>87</v>
      </c>
      <c r="AW1481" s="13" t="s">
        <v>37</v>
      </c>
      <c r="AX1481" s="13" t="s">
        <v>84</v>
      </c>
      <c r="AY1481" s="211" t="s">
        <v>324</v>
      </c>
    </row>
    <row r="1482" spans="1:65" s="2" customFormat="1" ht="14.45" customHeight="1">
      <c r="A1482" s="36"/>
      <c r="B1482" s="37"/>
      <c r="C1482" s="244" t="s">
        <v>1522</v>
      </c>
      <c r="D1482" s="244" t="s">
        <v>588</v>
      </c>
      <c r="E1482" s="245" t="s">
        <v>4840</v>
      </c>
      <c r="F1482" s="246" t="s">
        <v>4841</v>
      </c>
      <c r="G1482" s="247" t="s">
        <v>190</v>
      </c>
      <c r="H1482" s="248">
        <v>2</v>
      </c>
      <c r="I1482" s="249"/>
      <c r="J1482" s="250">
        <f>ROUND(I1482*H1482,2)</f>
        <v>0</v>
      </c>
      <c r="K1482" s="246" t="s">
        <v>19</v>
      </c>
      <c r="L1482" s="251"/>
      <c r="M1482" s="252" t="s">
        <v>19</v>
      </c>
      <c r="N1482" s="253" t="s">
        <v>47</v>
      </c>
      <c r="O1482" s="66"/>
      <c r="P1482" s="191">
        <f>O1482*H1482</f>
        <v>0</v>
      </c>
      <c r="Q1482" s="191">
        <v>1.1000000000000001</v>
      </c>
      <c r="R1482" s="191">
        <f>Q1482*H1482</f>
        <v>2.2000000000000002</v>
      </c>
      <c r="S1482" s="191">
        <v>0</v>
      </c>
      <c r="T1482" s="192">
        <f>S1482*H1482</f>
        <v>0</v>
      </c>
      <c r="U1482" s="36"/>
      <c r="V1482" s="36"/>
      <c r="W1482" s="36"/>
      <c r="X1482" s="36"/>
      <c r="Y1482" s="36"/>
      <c r="Z1482" s="36"/>
      <c r="AA1482" s="36"/>
      <c r="AB1482" s="36"/>
      <c r="AC1482" s="36"/>
      <c r="AD1482" s="36"/>
      <c r="AE1482" s="36"/>
      <c r="AR1482" s="193" t="s">
        <v>378</v>
      </c>
      <c r="AT1482" s="193" t="s">
        <v>588</v>
      </c>
      <c r="AU1482" s="193" t="s">
        <v>87</v>
      </c>
      <c r="AY1482" s="19" t="s">
        <v>324</v>
      </c>
      <c r="BE1482" s="194">
        <f>IF(N1482="základní",J1482,0)</f>
        <v>0</v>
      </c>
      <c r="BF1482" s="194">
        <f>IF(N1482="snížená",J1482,0)</f>
        <v>0</v>
      </c>
      <c r="BG1482" s="194">
        <f>IF(N1482="zákl. přenesená",J1482,0)</f>
        <v>0</v>
      </c>
      <c r="BH1482" s="194">
        <f>IF(N1482="sníž. přenesená",J1482,0)</f>
        <v>0</v>
      </c>
      <c r="BI1482" s="194">
        <f>IF(N1482="nulová",J1482,0)</f>
        <v>0</v>
      </c>
      <c r="BJ1482" s="19" t="s">
        <v>84</v>
      </c>
      <c r="BK1482" s="194">
        <f>ROUND(I1482*H1482,2)</f>
        <v>0</v>
      </c>
      <c r="BL1482" s="19" t="s">
        <v>330</v>
      </c>
      <c r="BM1482" s="193" t="s">
        <v>4842</v>
      </c>
    </row>
    <row r="1483" spans="1:65" s="2" customFormat="1" ht="11.25">
      <c r="A1483" s="36"/>
      <c r="B1483" s="37"/>
      <c r="C1483" s="38"/>
      <c r="D1483" s="195" t="s">
        <v>332</v>
      </c>
      <c r="E1483" s="38"/>
      <c r="F1483" s="196" t="s">
        <v>4841</v>
      </c>
      <c r="G1483" s="38"/>
      <c r="H1483" s="38"/>
      <c r="I1483" s="197"/>
      <c r="J1483" s="38"/>
      <c r="K1483" s="38"/>
      <c r="L1483" s="41"/>
      <c r="M1483" s="198"/>
      <c r="N1483" s="199"/>
      <c r="O1483" s="66"/>
      <c r="P1483" s="66"/>
      <c r="Q1483" s="66"/>
      <c r="R1483" s="66"/>
      <c r="S1483" s="66"/>
      <c r="T1483" s="67"/>
      <c r="U1483" s="36"/>
      <c r="V1483" s="36"/>
      <c r="W1483" s="36"/>
      <c r="X1483" s="36"/>
      <c r="Y1483" s="36"/>
      <c r="Z1483" s="36"/>
      <c r="AA1483" s="36"/>
      <c r="AB1483" s="36"/>
      <c r="AC1483" s="36"/>
      <c r="AD1483" s="36"/>
      <c r="AE1483" s="36"/>
      <c r="AT1483" s="19" t="s">
        <v>332</v>
      </c>
      <c r="AU1483" s="19" t="s">
        <v>87</v>
      </c>
    </row>
    <row r="1484" spans="1:65" s="2" customFormat="1" ht="19.5">
      <c r="A1484" s="36"/>
      <c r="B1484" s="37"/>
      <c r="C1484" s="38"/>
      <c r="D1484" s="195" t="s">
        <v>727</v>
      </c>
      <c r="E1484" s="38"/>
      <c r="F1484" s="200" t="s">
        <v>4810</v>
      </c>
      <c r="G1484" s="38"/>
      <c r="H1484" s="38"/>
      <c r="I1484" s="197"/>
      <c r="J1484" s="38"/>
      <c r="K1484" s="38"/>
      <c r="L1484" s="41"/>
      <c r="M1484" s="198"/>
      <c r="N1484" s="199"/>
      <c r="O1484" s="66"/>
      <c r="P1484" s="66"/>
      <c r="Q1484" s="66"/>
      <c r="R1484" s="66"/>
      <c r="S1484" s="66"/>
      <c r="T1484" s="67"/>
      <c r="U1484" s="36"/>
      <c r="V1484" s="36"/>
      <c r="W1484" s="36"/>
      <c r="X1484" s="36"/>
      <c r="Y1484" s="36"/>
      <c r="Z1484" s="36"/>
      <c r="AA1484" s="36"/>
      <c r="AB1484" s="36"/>
      <c r="AC1484" s="36"/>
      <c r="AD1484" s="36"/>
      <c r="AE1484" s="36"/>
      <c r="AT1484" s="19" t="s">
        <v>727</v>
      </c>
      <c r="AU1484" s="19" t="s">
        <v>87</v>
      </c>
    </row>
    <row r="1485" spans="1:65" s="2" customFormat="1" ht="14.45" customHeight="1">
      <c r="A1485" s="36"/>
      <c r="B1485" s="37"/>
      <c r="C1485" s="182" t="s">
        <v>1527</v>
      </c>
      <c r="D1485" s="182" t="s">
        <v>326</v>
      </c>
      <c r="E1485" s="183" t="s">
        <v>4843</v>
      </c>
      <c r="F1485" s="184" t="s">
        <v>4844</v>
      </c>
      <c r="G1485" s="185" t="s">
        <v>157</v>
      </c>
      <c r="H1485" s="186">
        <v>1.6759999999999999</v>
      </c>
      <c r="I1485" s="187"/>
      <c r="J1485" s="188">
        <f>ROUND(I1485*H1485,2)</f>
        <v>0</v>
      </c>
      <c r="K1485" s="184" t="s">
        <v>329</v>
      </c>
      <c r="L1485" s="41"/>
      <c r="M1485" s="189" t="s">
        <v>19</v>
      </c>
      <c r="N1485" s="190" t="s">
        <v>47</v>
      </c>
      <c r="O1485" s="66"/>
      <c r="P1485" s="191">
        <f>O1485*H1485</f>
        <v>0</v>
      </c>
      <c r="Q1485" s="191">
        <v>1.0040899999999999</v>
      </c>
      <c r="R1485" s="191">
        <f>Q1485*H1485</f>
        <v>1.6828548399999999</v>
      </c>
      <c r="S1485" s="191">
        <v>0</v>
      </c>
      <c r="T1485" s="192">
        <f>S1485*H1485</f>
        <v>0</v>
      </c>
      <c r="U1485" s="36"/>
      <c r="V1485" s="36"/>
      <c r="W1485" s="36"/>
      <c r="X1485" s="36"/>
      <c r="Y1485" s="36"/>
      <c r="Z1485" s="36"/>
      <c r="AA1485" s="36"/>
      <c r="AB1485" s="36"/>
      <c r="AC1485" s="36"/>
      <c r="AD1485" s="36"/>
      <c r="AE1485" s="36"/>
      <c r="AR1485" s="193" t="s">
        <v>330</v>
      </c>
      <c r="AT1485" s="193" t="s">
        <v>326</v>
      </c>
      <c r="AU1485" s="193" t="s">
        <v>87</v>
      </c>
      <c r="AY1485" s="19" t="s">
        <v>324</v>
      </c>
      <c r="BE1485" s="194">
        <f>IF(N1485="základní",J1485,0)</f>
        <v>0</v>
      </c>
      <c r="BF1485" s="194">
        <f>IF(N1485="snížená",J1485,0)</f>
        <v>0</v>
      </c>
      <c r="BG1485" s="194">
        <f>IF(N1485="zákl. přenesená",J1485,0)</f>
        <v>0</v>
      </c>
      <c r="BH1485" s="194">
        <f>IF(N1485="sníž. přenesená",J1485,0)</f>
        <v>0</v>
      </c>
      <c r="BI1485" s="194">
        <f>IF(N1485="nulová",J1485,0)</f>
        <v>0</v>
      </c>
      <c r="BJ1485" s="19" t="s">
        <v>84</v>
      </c>
      <c r="BK1485" s="194">
        <f>ROUND(I1485*H1485,2)</f>
        <v>0</v>
      </c>
      <c r="BL1485" s="19" t="s">
        <v>330</v>
      </c>
      <c r="BM1485" s="193" t="s">
        <v>4845</v>
      </c>
    </row>
    <row r="1486" spans="1:65" s="2" customFormat="1" ht="11.25">
      <c r="A1486" s="36"/>
      <c r="B1486" s="37"/>
      <c r="C1486" s="38"/>
      <c r="D1486" s="195" t="s">
        <v>332</v>
      </c>
      <c r="E1486" s="38"/>
      <c r="F1486" s="196" t="s">
        <v>4844</v>
      </c>
      <c r="G1486" s="38"/>
      <c r="H1486" s="38"/>
      <c r="I1486" s="197"/>
      <c r="J1486" s="38"/>
      <c r="K1486" s="38"/>
      <c r="L1486" s="41"/>
      <c r="M1486" s="198"/>
      <c r="N1486" s="199"/>
      <c r="O1486" s="66"/>
      <c r="P1486" s="66"/>
      <c r="Q1486" s="66"/>
      <c r="R1486" s="66"/>
      <c r="S1486" s="66"/>
      <c r="T1486" s="67"/>
      <c r="U1486" s="36"/>
      <c r="V1486" s="36"/>
      <c r="W1486" s="36"/>
      <c r="X1486" s="36"/>
      <c r="Y1486" s="36"/>
      <c r="Z1486" s="36"/>
      <c r="AA1486" s="36"/>
      <c r="AB1486" s="36"/>
      <c r="AC1486" s="36"/>
      <c r="AD1486" s="36"/>
      <c r="AE1486" s="36"/>
      <c r="AT1486" s="19" t="s">
        <v>332</v>
      </c>
      <c r="AU1486" s="19" t="s">
        <v>87</v>
      </c>
    </row>
    <row r="1487" spans="1:65" s="15" customFormat="1" ht="11.25">
      <c r="B1487" s="223"/>
      <c r="C1487" s="224"/>
      <c r="D1487" s="195" t="s">
        <v>336</v>
      </c>
      <c r="E1487" s="225" t="s">
        <v>19</v>
      </c>
      <c r="F1487" s="226" t="s">
        <v>4846</v>
      </c>
      <c r="G1487" s="224"/>
      <c r="H1487" s="225" t="s">
        <v>19</v>
      </c>
      <c r="I1487" s="227"/>
      <c r="J1487" s="224"/>
      <c r="K1487" s="224"/>
      <c r="L1487" s="228"/>
      <c r="M1487" s="229"/>
      <c r="N1487" s="230"/>
      <c r="O1487" s="230"/>
      <c r="P1487" s="230"/>
      <c r="Q1487" s="230"/>
      <c r="R1487" s="230"/>
      <c r="S1487" s="230"/>
      <c r="T1487" s="231"/>
      <c r="AT1487" s="232" t="s">
        <v>336</v>
      </c>
      <c r="AU1487" s="232" t="s">
        <v>87</v>
      </c>
      <c r="AV1487" s="15" t="s">
        <v>84</v>
      </c>
      <c r="AW1487" s="15" t="s">
        <v>37</v>
      </c>
      <c r="AX1487" s="15" t="s">
        <v>76</v>
      </c>
      <c r="AY1487" s="232" t="s">
        <v>324</v>
      </c>
    </row>
    <row r="1488" spans="1:65" s="13" customFormat="1" ht="11.25">
      <c r="B1488" s="201"/>
      <c r="C1488" s="202"/>
      <c r="D1488" s="195" t="s">
        <v>336</v>
      </c>
      <c r="E1488" s="203" t="s">
        <v>19</v>
      </c>
      <c r="F1488" s="204" t="s">
        <v>4847</v>
      </c>
      <c r="G1488" s="202"/>
      <c r="H1488" s="205">
        <v>0.27</v>
      </c>
      <c r="I1488" s="206"/>
      <c r="J1488" s="202"/>
      <c r="K1488" s="202"/>
      <c r="L1488" s="207"/>
      <c r="M1488" s="208"/>
      <c r="N1488" s="209"/>
      <c r="O1488" s="209"/>
      <c r="P1488" s="209"/>
      <c r="Q1488" s="209"/>
      <c r="R1488" s="209"/>
      <c r="S1488" s="209"/>
      <c r="T1488" s="210"/>
      <c r="AT1488" s="211" t="s">
        <v>336</v>
      </c>
      <c r="AU1488" s="211" t="s">
        <v>87</v>
      </c>
      <c r="AV1488" s="13" t="s">
        <v>87</v>
      </c>
      <c r="AW1488" s="13" t="s">
        <v>37</v>
      </c>
      <c r="AX1488" s="13" t="s">
        <v>76</v>
      </c>
      <c r="AY1488" s="211" t="s">
        <v>324</v>
      </c>
    </row>
    <row r="1489" spans="1:65" s="13" customFormat="1" ht="11.25">
      <c r="B1489" s="201"/>
      <c r="C1489" s="202"/>
      <c r="D1489" s="195" t="s">
        <v>336</v>
      </c>
      <c r="E1489" s="203" t="s">
        <v>19</v>
      </c>
      <c r="F1489" s="204" t="s">
        <v>4848</v>
      </c>
      <c r="G1489" s="202"/>
      <c r="H1489" s="205">
        <v>0.32800000000000001</v>
      </c>
      <c r="I1489" s="206"/>
      <c r="J1489" s="202"/>
      <c r="K1489" s="202"/>
      <c r="L1489" s="207"/>
      <c r="M1489" s="208"/>
      <c r="N1489" s="209"/>
      <c r="O1489" s="209"/>
      <c r="P1489" s="209"/>
      <c r="Q1489" s="209"/>
      <c r="R1489" s="209"/>
      <c r="S1489" s="209"/>
      <c r="T1489" s="210"/>
      <c r="AT1489" s="211" t="s">
        <v>336</v>
      </c>
      <c r="AU1489" s="211" t="s">
        <v>87</v>
      </c>
      <c r="AV1489" s="13" t="s">
        <v>87</v>
      </c>
      <c r="AW1489" s="13" t="s">
        <v>37</v>
      </c>
      <c r="AX1489" s="13" t="s">
        <v>76</v>
      </c>
      <c r="AY1489" s="211" t="s">
        <v>324</v>
      </c>
    </row>
    <row r="1490" spans="1:65" s="13" customFormat="1" ht="11.25">
      <c r="B1490" s="201"/>
      <c r="C1490" s="202"/>
      <c r="D1490" s="195" t="s">
        <v>336</v>
      </c>
      <c r="E1490" s="203" t="s">
        <v>19</v>
      </c>
      <c r="F1490" s="204" t="s">
        <v>4849</v>
      </c>
      <c r="G1490" s="202"/>
      <c r="H1490" s="205">
        <v>0.308</v>
      </c>
      <c r="I1490" s="206"/>
      <c r="J1490" s="202"/>
      <c r="K1490" s="202"/>
      <c r="L1490" s="207"/>
      <c r="M1490" s="208"/>
      <c r="N1490" s="209"/>
      <c r="O1490" s="209"/>
      <c r="P1490" s="209"/>
      <c r="Q1490" s="209"/>
      <c r="R1490" s="209"/>
      <c r="S1490" s="209"/>
      <c r="T1490" s="210"/>
      <c r="AT1490" s="211" t="s">
        <v>336</v>
      </c>
      <c r="AU1490" s="211" t="s">
        <v>87</v>
      </c>
      <c r="AV1490" s="13" t="s">
        <v>87</v>
      </c>
      <c r="AW1490" s="13" t="s">
        <v>37</v>
      </c>
      <c r="AX1490" s="13" t="s">
        <v>76</v>
      </c>
      <c r="AY1490" s="211" t="s">
        <v>324</v>
      </c>
    </row>
    <row r="1491" spans="1:65" s="13" customFormat="1" ht="11.25">
      <c r="B1491" s="201"/>
      <c r="C1491" s="202"/>
      <c r="D1491" s="195" t="s">
        <v>336</v>
      </c>
      <c r="E1491" s="203" t="s">
        <v>19</v>
      </c>
      <c r="F1491" s="204" t="s">
        <v>4850</v>
      </c>
      <c r="G1491" s="202"/>
      <c r="H1491" s="205">
        <v>0.36599999999999999</v>
      </c>
      <c r="I1491" s="206"/>
      <c r="J1491" s="202"/>
      <c r="K1491" s="202"/>
      <c r="L1491" s="207"/>
      <c r="M1491" s="208"/>
      <c r="N1491" s="209"/>
      <c r="O1491" s="209"/>
      <c r="P1491" s="209"/>
      <c r="Q1491" s="209"/>
      <c r="R1491" s="209"/>
      <c r="S1491" s="209"/>
      <c r="T1491" s="210"/>
      <c r="AT1491" s="211" t="s">
        <v>336</v>
      </c>
      <c r="AU1491" s="211" t="s">
        <v>87</v>
      </c>
      <c r="AV1491" s="13" t="s">
        <v>87</v>
      </c>
      <c r="AW1491" s="13" t="s">
        <v>37</v>
      </c>
      <c r="AX1491" s="13" t="s">
        <v>76</v>
      </c>
      <c r="AY1491" s="211" t="s">
        <v>324</v>
      </c>
    </row>
    <row r="1492" spans="1:65" s="15" customFormat="1" ht="11.25">
      <c r="B1492" s="223"/>
      <c r="C1492" s="224"/>
      <c r="D1492" s="195" t="s">
        <v>336</v>
      </c>
      <c r="E1492" s="225" t="s">
        <v>19</v>
      </c>
      <c r="F1492" s="226" t="s">
        <v>4851</v>
      </c>
      <c r="G1492" s="224"/>
      <c r="H1492" s="225" t="s">
        <v>19</v>
      </c>
      <c r="I1492" s="227"/>
      <c r="J1492" s="224"/>
      <c r="K1492" s="224"/>
      <c r="L1492" s="228"/>
      <c r="M1492" s="229"/>
      <c r="N1492" s="230"/>
      <c r="O1492" s="230"/>
      <c r="P1492" s="230"/>
      <c r="Q1492" s="230"/>
      <c r="R1492" s="230"/>
      <c r="S1492" s="230"/>
      <c r="T1492" s="231"/>
      <c r="AT1492" s="232" t="s">
        <v>336</v>
      </c>
      <c r="AU1492" s="232" t="s">
        <v>87</v>
      </c>
      <c r="AV1492" s="15" t="s">
        <v>84</v>
      </c>
      <c r="AW1492" s="15" t="s">
        <v>37</v>
      </c>
      <c r="AX1492" s="15" t="s">
        <v>76</v>
      </c>
      <c r="AY1492" s="232" t="s">
        <v>324</v>
      </c>
    </row>
    <row r="1493" spans="1:65" s="13" customFormat="1" ht="11.25">
      <c r="B1493" s="201"/>
      <c r="C1493" s="202"/>
      <c r="D1493" s="195" t="s">
        <v>336</v>
      </c>
      <c r="E1493" s="203" t="s">
        <v>19</v>
      </c>
      <c r="F1493" s="204" t="s">
        <v>4852</v>
      </c>
      <c r="G1493" s="202"/>
      <c r="H1493" s="205">
        <v>0.219</v>
      </c>
      <c r="I1493" s="206"/>
      <c r="J1493" s="202"/>
      <c r="K1493" s="202"/>
      <c r="L1493" s="207"/>
      <c r="M1493" s="208"/>
      <c r="N1493" s="209"/>
      <c r="O1493" s="209"/>
      <c r="P1493" s="209"/>
      <c r="Q1493" s="209"/>
      <c r="R1493" s="209"/>
      <c r="S1493" s="209"/>
      <c r="T1493" s="210"/>
      <c r="AT1493" s="211" t="s">
        <v>336</v>
      </c>
      <c r="AU1493" s="211" t="s">
        <v>87</v>
      </c>
      <c r="AV1493" s="13" t="s">
        <v>87</v>
      </c>
      <c r="AW1493" s="13" t="s">
        <v>37</v>
      </c>
      <c r="AX1493" s="13" t="s">
        <v>76</v>
      </c>
      <c r="AY1493" s="211" t="s">
        <v>324</v>
      </c>
    </row>
    <row r="1494" spans="1:65" s="13" customFormat="1" ht="11.25">
      <c r="B1494" s="201"/>
      <c r="C1494" s="202"/>
      <c r="D1494" s="195" t="s">
        <v>336</v>
      </c>
      <c r="E1494" s="203" t="s">
        <v>19</v>
      </c>
      <c r="F1494" s="204" t="s">
        <v>4853</v>
      </c>
      <c r="G1494" s="202"/>
      <c r="H1494" s="205">
        <v>0.185</v>
      </c>
      <c r="I1494" s="206"/>
      <c r="J1494" s="202"/>
      <c r="K1494" s="202"/>
      <c r="L1494" s="207"/>
      <c r="M1494" s="208"/>
      <c r="N1494" s="209"/>
      <c r="O1494" s="209"/>
      <c r="P1494" s="209"/>
      <c r="Q1494" s="209"/>
      <c r="R1494" s="209"/>
      <c r="S1494" s="209"/>
      <c r="T1494" s="210"/>
      <c r="AT1494" s="211" t="s">
        <v>336</v>
      </c>
      <c r="AU1494" s="211" t="s">
        <v>87</v>
      </c>
      <c r="AV1494" s="13" t="s">
        <v>87</v>
      </c>
      <c r="AW1494" s="13" t="s">
        <v>37</v>
      </c>
      <c r="AX1494" s="13" t="s">
        <v>76</v>
      </c>
      <c r="AY1494" s="211" t="s">
        <v>324</v>
      </c>
    </row>
    <row r="1495" spans="1:65" s="14" customFormat="1" ht="11.25">
      <c r="B1495" s="212"/>
      <c r="C1495" s="213"/>
      <c r="D1495" s="195" t="s">
        <v>336</v>
      </c>
      <c r="E1495" s="214" t="s">
        <v>19</v>
      </c>
      <c r="F1495" s="215" t="s">
        <v>349</v>
      </c>
      <c r="G1495" s="213"/>
      <c r="H1495" s="216">
        <v>1.6759999999999999</v>
      </c>
      <c r="I1495" s="217"/>
      <c r="J1495" s="213"/>
      <c r="K1495" s="213"/>
      <c r="L1495" s="218"/>
      <c r="M1495" s="219"/>
      <c r="N1495" s="220"/>
      <c r="O1495" s="220"/>
      <c r="P1495" s="220"/>
      <c r="Q1495" s="220"/>
      <c r="R1495" s="220"/>
      <c r="S1495" s="220"/>
      <c r="T1495" s="221"/>
      <c r="AT1495" s="222" t="s">
        <v>336</v>
      </c>
      <c r="AU1495" s="222" t="s">
        <v>87</v>
      </c>
      <c r="AV1495" s="14" t="s">
        <v>330</v>
      </c>
      <c r="AW1495" s="14" t="s">
        <v>37</v>
      </c>
      <c r="AX1495" s="14" t="s">
        <v>84</v>
      </c>
      <c r="AY1495" s="222" t="s">
        <v>324</v>
      </c>
    </row>
    <row r="1496" spans="1:65" s="2" customFormat="1" ht="14.45" customHeight="1">
      <c r="A1496" s="36"/>
      <c r="B1496" s="37"/>
      <c r="C1496" s="182" t="s">
        <v>1534</v>
      </c>
      <c r="D1496" s="182" t="s">
        <v>326</v>
      </c>
      <c r="E1496" s="183" t="s">
        <v>4854</v>
      </c>
      <c r="F1496" s="184" t="s">
        <v>4855</v>
      </c>
      <c r="G1496" s="185" t="s">
        <v>190</v>
      </c>
      <c r="H1496" s="186">
        <v>6</v>
      </c>
      <c r="I1496" s="187"/>
      <c r="J1496" s="188">
        <f>ROUND(I1496*H1496,2)</f>
        <v>0</v>
      </c>
      <c r="K1496" s="184" t="s">
        <v>329</v>
      </c>
      <c r="L1496" s="41"/>
      <c r="M1496" s="189" t="s">
        <v>19</v>
      </c>
      <c r="N1496" s="190" t="s">
        <v>47</v>
      </c>
      <c r="O1496" s="66"/>
      <c r="P1496" s="191">
        <f>O1496*H1496</f>
        <v>0</v>
      </c>
      <c r="Q1496" s="191">
        <v>0.21734000000000001</v>
      </c>
      <c r="R1496" s="191">
        <f>Q1496*H1496</f>
        <v>1.3040400000000001</v>
      </c>
      <c r="S1496" s="191">
        <v>0</v>
      </c>
      <c r="T1496" s="192">
        <f>S1496*H1496</f>
        <v>0</v>
      </c>
      <c r="U1496" s="36"/>
      <c r="V1496" s="36"/>
      <c r="W1496" s="36"/>
      <c r="X1496" s="36"/>
      <c r="Y1496" s="36"/>
      <c r="Z1496" s="36"/>
      <c r="AA1496" s="36"/>
      <c r="AB1496" s="36"/>
      <c r="AC1496" s="36"/>
      <c r="AD1496" s="36"/>
      <c r="AE1496" s="36"/>
      <c r="AR1496" s="193" t="s">
        <v>330</v>
      </c>
      <c r="AT1496" s="193" t="s">
        <v>326</v>
      </c>
      <c r="AU1496" s="193" t="s">
        <v>87</v>
      </c>
      <c r="AY1496" s="19" t="s">
        <v>324</v>
      </c>
      <c r="BE1496" s="194">
        <f>IF(N1496="základní",J1496,0)</f>
        <v>0</v>
      </c>
      <c r="BF1496" s="194">
        <f>IF(N1496="snížená",J1496,0)</f>
        <v>0</v>
      </c>
      <c r="BG1496" s="194">
        <f>IF(N1496="zákl. přenesená",J1496,0)</f>
        <v>0</v>
      </c>
      <c r="BH1496" s="194">
        <f>IF(N1496="sníž. přenesená",J1496,0)</f>
        <v>0</v>
      </c>
      <c r="BI1496" s="194">
        <f>IF(N1496="nulová",J1496,0)</f>
        <v>0</v>
      </c>
      <c r="BJ1496" s="19" t="s">
        <v>84</v>
      </c>
      <c r="BK1496" s="194">
        <f>ROUND(I1496*H1496,2)</f>
        <v>0</v>
      </c>
      <c r="BL1496" s="19" t="s">
        <v>330</v>
      </c>
      <c r="BM1496" s="193" t="s">
        <v>4856</v>
      </c>
    </row>
    <row r="1497" spans="1:65" s="2" customFormat="1" ht="11.25">
      <c r="A1497" s="36"/>
      <c r="B1497" s="37"/>
      <c r="C1497" s="38"/>
      <c r="D1497" s="195" t="s">
        <v>332</v>
      </c>
      <c r="E1497" s="38"/>
      <c r="F1497" s="196" t="s">
        <v>4857</v>
      </c>
      <c r="G1497" s="38"/>
      <c r="H1497" s="38"/>
      <c r="I1497" s="197"/>
      <c r="J1497" s="38"/>
      <c r="K1497" s="38"/>
      <c r="L1497" s="41"/>
      <c r="M1497" s="198"/>
      <c r="N1497" s="199"/>
      <c r="O1497" s="66"/>
      <c r="P1497" s="66"/>
      <c r="Q1497" s="66"/>
      <c r="R1497" s="66"/>
      <c r="S1497" s="66"/>
      <c r="T1497" s="67"/>
      <c r="U1497" s="36"/>
      <c r="V1497" s="36"/>
      <c r="W1497" s="36"/>
      <c r="X1497" s="36"/>
      <c r="Y1497" s="36"/>
      <c r="Z1497" s="36"/>
      <c r="AA1497" s="36"/>
      <c r="AB1497" s="36"/>
      <c r="AC1497" s="36"/>
      <c r="AD1497" s="36"/>
      <c r="AE1497" s="36"/>
      <c r="AT1497" s="19" t="s">
        <v>332</v>
      </c>
      <c r="AU1497" s="19" t="s">
        <v>87</v>
      </c>
    </row>
    <row r="1498" spans="1:65" s="2" customFormat="1" ht="136.5">
      <c r="A1498" s="36"/>
      <c r="B1498" s="37"/>
      <c r="C1498" s="38"/>
      <c r="D1498" s="195" t="s">
        <v>334</v>
      </c>
      <c r="E1498" s="38"/>
      <c r="F1498" s="200" t="s">
        <v>1521</v>
      </c>
      <c r="G1498" s="38"/>
      <c r="H1498" s="38"/>
      <c r="I1498" s="197"/>
      <c r="J1498" s="38"/>
      <c r="K1498" s="38"/>
      <c r="L1498" s="41"/>
      <c r="M1498" s="198"/>
      <c r="N1498" s="199"/>
      <c r="O1498" s="66"/>
      <c r="P1498" s="66"/>
      <c r="Q1498" s="66"/>
      <c r="R1498" s="66"/>
      <c r="S1498" s="66"/>
      <c r="T1498" s="67"/>
      <c r="U1498" s="36"/>
      <c r="V1498" s="36"/>
      <c r="W1498" s="36"/>
      <c r="X1498" s="36"/>
      <c r="Y1498" s="36"/>
      <c r="Z1498" s="36"/>
      <c r="AA1498" s="36"/>
      <c r="AB1498" s="36"/>
      <c r="AC1498" s="36"/>
      <c r="AD1498" s="36"/>
      <c r="AE1498" s="36"/>
      <c r="AT1498" s="19" t="s">
        <v>334</v>
      </c>
      <c r="AU1498" s="19" t="s">
        <v>87</v>
      </c>
    </row>
    <row r="1499" spans="1:65" s="2" customFormat="1" ht="19.5">
      <c r="A1499" s="36"/>
      <c r="B1499" s="37"/>
      <c r="C1499" s="38"/>
      <c r="D1499" s="195" t="s">
        <v>727</v>
      </c>
      <c r="E1499" s="38"/>
      <c r="F1499" s="200" t="s">
        <v>4858</v>
      </c>
      <c r="G1499" s="38"/>
      <c r="H1499" s="38"/>
      <c r="I1499" s="197"/>
      <c r="J1499" s="38"/>
      <c r="K1499" s="38"/>
      <c r="L1499" s="41"/>
      <c r="M1499" s="198"/>
      <c r="N1499" s="199"/>
      <c r="O1499" s="66"/>
      <c r="P1499" s="66"/>
      <c r="Q1499" s="66"/>
      <c r="R1499" s="66"/>
      <c r="S1499" s="66"/>
      <c r="T1499" s="67"/>
      <c r="U1499" s="36"/>
      <c r="V1499" s="36"/>
      <c r="W1499" s="36"/>
      <c r="X1499" s="36"/>
      <c r="Y1499" s="36"/>
      <c r="Z1499" s="36"/>
      <c r="AA1499" s="36"/>
      <c r="AB1499" s="36"/>
      <c r="AC1499" s="36"/>
      <c r="AD1499" s="36"/>
      <c r="AE1499" s="36"/>
      <c r="AT1499" s="19" t="s">
        <v>727</v>
      </c>
      <c r="AU1499" s="19" t="s">
        <v>87</v>
      </c>
    </row>
    <row r="1500" spans="1:65" s="13" customFormat="1" ht="11.25">
      <c r="B1500" s="201"/>
      <c r="C1500" s="202"/>
      <c r="D1500" s="195" t="s">
        <v>336</v>
      </c>
      <c r="E1500" s="203" t="s">
        <v>19</v>
      </c>
      <c r="F1500" s="204" t="s">
        <v>4859</v>
      </c>
      <c r="G1500" s="202"/>
      <c r="H1500" s="205">
        <v>4</v>
      </c>
      <c r="I1500" s="206"/>
      <c r="J1500" s="202"/>
      <c r="K1500" s="202"/>
      <c r="L1500" s="207"/>
      <c r="M1500" s="208"/>
      <c r="N1500" s="209"/>
      <c r="O1500" s="209"/>
      <c r="P1500" s="209"/>
      <c r="Q1500" s="209"/>
      <c r="R1500" s="209"/>
      <c r="S1500" s="209"/>
      <c r="T1500" s="210"/>
      <c r="AT1500" s="211" t="s">
        <v>336</v>
      </c>
      <c r="AU1500" s="211" t="s">
        <v>87</v>
      </c>
      <c r="AV1500" s="13" t="s">
        <v>87</v>
      </c>
      <c r="AW1500" s="13" t="s">
        <v>37</v>
      </c>
      <c r="AX1500" s="13" t="s">
        <v>76</v>
      </c>
      <c r="AY1500" s="211" t="s">
        <v>324</v>
      </c>
    </row>
    <row r="1501" spans="1:65" s="13" customFormat="1" ht="11.25">
      <c r="B1501" s="201"/>
      <c r="C1501" s="202"/>
      <c r="D1501" s="195" t="s">
        <v>336</v>
      </c>
      <c r="E1501" s="203" t="s">
        <v>19</v>
      </c>
      <c r="F1501" s="204" t="s">
        <v>4829</v>
      </c>
      <c r="G1501" s="202"/>
      <c r="H1501" s="205">
        <v>2</v>
      </c>
      <c r="I1501" s="206"/>
      <c r="J1501" s="202"/>
      <c r="K1501" s="202"/>
      <c r="L1501" s="207"/>
      <c r="M1501" s="208"/>
      <c r="N1501" s="209"/>
      <c r="O1501" s="209"/>
      <c r="P1501" s="209"/>
      <c r="Q1501" s="209"/>
      <c r="R1501" s="209"/>
      <c r="S1501" s="209"/>
      <c r="T1501" s="210"/>
      <c r="AT1501" s="211" t="s">
        <v>336</v>
      </c>
      <c r="AU1501" s="211" t="s">
        <v>87</v>
      </c>
      <c r="AV1501" s="13" t="s">
        <v>87</v>
      </c>
      <c r="AW1501" s="13" t="s">
        <v>37</v>
      </c>
      <c r="AX1501" s="13" t="s">
        <v>76</v>
      </c>
      <c r="AY1501" s="211" t="s">
        <v>324</v>
      </c>
    </row>
    <row r="1502" spans="1:65" s="14" customFormat="1" ht="11.25">
      <c r="B1502" s="212"/>
      <c r="C1502" s="213"/>
      <c r="D1502" s="195" t="s">
        <v>336</v>
      </c>
      <c r="E1502" s="214" t="s">
        <v>19</v>
      </c>
      <c r="F1502" s="215" t="s">
        <v>349</v>
      </c>
      <c r="G1502" s="213"/>
      <c r="H1502" s="216">
        <v>6</v>
      </c>
      <c r="I1502" s="217"/>
      <c r="J1502" s="213"/>
      <c r="K1502" s="213"/>
      <c r="L1502" s="218"/>
      <c r="M1502" s="219"/>
      <c r="N1502" s="220"/>
      <c r="O1502" s="220"/>
      <c r="P1502" s="220"/>
      <c r="Q1502" s="220"/>
      <c r="R1502" s="220"/>
      <c r="S1502" s="220"/>
      <c r="T1502" s="221"/>
      <c r="AT1502" s="222" t="s">
        <v>336</v>
      </c>
      <c r="AU1502" s="222" t="s">
        <v>87</v>
      </c>
      <c r="AV1502" s="14" t="s">
        <v>330</v>
      </c>
      <c r="AW1502" s="14" t="s">
        <v>37</v>
      </c>
      <c r="AX1502" s="14" t="s">
        <v>84</v>
      </c>
      <c r="AY1502" s="222" t="s">
        <v>324</v>
      </c>
    </row>
    <row r="1503" spans="1:65" s="2" customFormat="1" ht="14.45" customHeight="1">
      <c r="A1503" s="36"/>
      <c r="B1503" s="37"/>
      <c r="C1503" s="244" t="s">
        <v>1540</v>
      </c>
      <c r="D1503" s="244" t="s">
        <v>588</v>
      </c>
      <c r="E1503" s="245" t="s">
        <v>4860</v>
      </c>
      <c r="F1503" s="246" t="s">
        <v>4861</v>
      </c>
      <c r="G1503" s="247" t="s">
        <v>1525</v>
      </c>
      <c r="H1503" s="248">
        <v>6</v>
      </c>
      <c r="I1503" s="249"/>
      <c r="J1503" s="250">
        <f>ROUND(I1503*H1503,2)</f>
        <v>0</v>
      </c>
      <c r="K1503" s="246" t="s">
        <v>19</v>
      </c>
      <c r="L1503" s="251"/>
      <c r="M1503" s="252" t="s">
        <v>19</v>
      </c>
      <c r="N1503" s="253" t="s">
        <v>47</v>
      </c>
      <c r="O1503" s="66"/>
      <c r="P1503" s="191">
        <f>O1503*H1503</f>
        <v>0</v>
      </c>
      <c r="Q1503" s="191">
        <v>0.05</v>
      </c>
      <c r="R1503" s="191">
        <f>Q1503*H1503</f>
        <v>0.30000000000000004</v>
      </c>
      <c r="S1503" s="191">
        <v>0</v>
      </c>
      <c r="T1503" s="192">
        <f>S1503*H1503</f>
        <v>0</v>
      </c>
      <c r="U1503" s="36"/>
      <c r="V1503" s="36"/>
      <c r="W1503" s="36"/>
      <c r="X1503" s="36"/>
      <c r="Y1503" s="36"/>
      <c r="Z1503" s="36"/>
      <c r="AA1503" s="36"/>
      <c r="AB1503" s="36"/>
      <c r="AC1503" s="36"/>
      <c r="AD1503" s="36"/>
      <c r="AE1503" s="36"/>
      <c r="AR1503" s="193" t="s">
        <v>378</v>
      </c>
      <c r="AT1503" s="193" t="s">
        <v>588</v>
      </c>
      <c r="AU1503" s="193" t="s">
        <v>87</v>
      </c>
      <c r="AY1503" s="19" t="s">
        <v>324</v>
      </c>
      <c r="BE1503" s="194">
        <f>IF(N1503="základní",J1503,0)</f>
        <v>0</v>
      </c>
      <c r="BF1503" s="194">
        <f>IF(N1503="snížená",J1503,0)</f>
        <v>0</v>
      </c>
      <c r="BG1503" s="194">
        <f>IF(N1503="zákl. přenesená",J1503,0)</f>
        <v>0</v>
      </c>
      <c r="BH1503" s="194">
        <f>IF(N1503="sníž. přenesená",J1503,0)</f>
        <v>0</v>
      </c>
      <c r="BI1503" s="194">
        <f>IF(N1503="nulová",J1503,0)</f>
        <v>0</v>
      </c>
      <c r="BJ1503" s="19" t="s">
        <v>84</v>
      </c>
      <c r="BK1503" s="194">
        <f>ROUND(I1503*H1503,2)</f>
        <v>0</v>
      </c>
      <c r="BL1503" s="19" t="s">
        <v>330</v>
      </c>
      <c r="BM1503" s="193" t="s">
        <v>4862</v>
      </c>
    </row>
    <row r="1504" spans="1:65" s="2" customFormat="1" ht="11.25">
      <c r="A1504" s="36"/>
      <c r="B1504" s="37"/>
      <c r="C1504" s="38"/>
      <c r="D1504" s="195" t="s">
        <v>332</v>
      </c>
      <c r="E1504" s="38"/>
      <c r="F1504" s="196" t="s">
        <v>4863</v>
      </c>
      <c r="G1504" s="38"/>
      <c r="H1504" s="38"/>
      <c r="I1504" s="197"/>
      <c r="J1504" s="38"/>
      <c r="K1504" s="38"/>
      <c r="L1504" s="41"/>
      <c r="M1504" s="198"/>
      <c r="N1504" s="199"/>
      <c r="O1504" s="66"/>
      <c r="P1504" s="66"/>
      <c r="Q1504" s="66"/>
      <c r="R1504" s="66"/>
      <c r="S1504" s="66"/>
      <c r="T1504" s="67"/>
      <c r="U1504" s="36"/>
      <c r="V1504" s="36"/>
      <c r="W1504" s="36"/>
      <c r="X1504" s="36"/>
      <c r="Y1504" s="36"/>
      <c r="Z1504" s="36"/>
      <c r="AA1504" s="36"/>
      <c r="AB1504" s="36"/>
      <c r="AC1504" s="36"/>
      <c r="AD1504" s="36"/>
      <c r="AE1504" s="36"/>
      <c r="AT1504" s="19" t="s">
        <v>332</v>
      </c>
      <c r="AU1504" s="19" t="s">
        <v>87</v>
      </c>
    </row>
    <row r="1505" spans="1:65" s="2" customFormat="1" ht="14.45" customHeight="1">
      <c r="A1505" s="36"/>
      <c r="B1505" s="37"/>
      <c r="C1505" s="182" t="s">
        <v>1547</v>
      </c>
      <c r="D1505" s="182" t="s">
        <v>326</v>
      </c>
      <c r="E1505" s="183" t="s">
        <v>4864</v>
      </c>
      <c r="F1505" s="184" t="s">
        <v>4865</v>
      </c>
      <c r="G1505" s="185" t="s">
        <v>152</v>
      </c>
      <c r="H1505" s="186">
        <v>37.908999999999999</v>
      </c>
      <c r="I1505" s="187"/>
      <c r="J1505" s="188">
        <f>ROUND(I1505*H1505,2)</f>
        <v>0</v>
      </c>
      <c r="K1505" s="184" t="s">
        <v>19</v>
      </c>
      <c r="L1505" s="41"/>
      <c r="M1505" s="189" t="s">
        <v>19</v>
      </c>
      <c r="N1505" s="190" t="s">
        <v>47</v>
      </c>
      <c r="O1505" s="66"/>
      <c r="P1505" s="191">
        <f>O1505*H1505</f>
        <v>0</v>
      </c>
      <c r="Q1505" s="191">
        <v>0</v>
      </c>
      <c r="R1505" s="191">
        <f>Q1505*H1505</f>
        <v>0</v>
      </c>
      <c r="S1505" s="191">
        <v>0</v>
      </c>
      <c r="T1505" s="192">
        <f>S1505*H1505</f>
        <v>0</v>
      </c>
      <c r="U1505" s="36"/>
      <c r="V1505" s="36"/>
      <c r="W1505" s="36"/>
      <c r="X1505" s="36"/>
      <c r="Y1505" s="36"/>
      <c r="Z1505" s="36"/>
      <c r="AA1505" s="36"/>
      <c r="AB1505" s="36"/>
      <c r="AC1505" s="36"/>
      <c r="AD1505" s="36"/>
      <c r="AE1505" s="36"/>
      <c r="AR1505" s="193" t="s">
        <v>330</v>
      </c>
      <c r="AT1505" s="193" t="s">
        <v>326</v>
      </c>
      <c r="AU1505" s="193" t="s">
        <v>87</v>
      </c>
      <c r="AY1505" s="19" t="s">
        <v>324</v>
      </c>
      <c r="BE1505" s="194">
        <f>IF(N1505="základní",J1505,0)</f>
        <v>0</v>
      </c>
      <c r="BF1505" s="194">
        <f>IF(N1505="snížená",J1505,0)</f>
        <v>0</v>
      </c>
      <c r="BG1505" s="194">
        <f>IF(N1505="zákl. přenesená",J1505,0)</f>
        <v>0</v>
      </c>
      <c r="BH1505" s="194">
        <f>IF(N1505="sníž. přenesená",J1505,0)</f>
        <v>0</v>
      </c>
      <c r="BI1505" s="194">
        <f>IF(N1505="nulová",J1505,0)</f>
        <v>0</v>
      </c>
      <c r="BJ1505" s="19" t="s">
        <v>84</v>
      </c>
      <c r="BK1505" s="194">
        <f>ROUND(I1505*H1505,2)</f>
        <v>0</v>
      </c>
      <c r="BL1505" s="19" t="s">
        <v>330</v>
      </c>
      <c r="BM1505" s="193" t="s">
        <v>4866</v>
      </c>
    </row>
    <row r="1506" spans="1:65" s="2" customFormat="1" ht="11.25">
      <c r="A1506" s="36"/>
      <c r="B1506" s="37"/>
      <c r="C1506" s="38"/>
      <c r="D1506" s="195" t="s">
        <v>332</v>
      </c>
      <c r="E1506" s="38"/>
      <c r="F1506" s="196" t="s">
        <v>4867</v>
      </c>
      <c r="G1506" s="38"/>
      <c r="H1506" s="38"/>
      <c r="I1506" s="197"/>
      <c r="J1506" s="38"/>
      <c r="K1506" s="38"/>
      <c r="L1506" s="41"/>
      <c r="M1506" s="198"/>
      <c r="N1506" s="199"/>
      <c r="O1506" s="66"/>
      <c r="P1506" s="66"/>
      <c r="Q1506" s="66"/>
      <c r="R1506" s="66"/>
      <c r="S1506" s="66"/>
      <c r="T1506" s="67"/>
      <c r="U1506" s="36"/>
      <c r="V1506" s="36"/>
      <c r="W1506" s="36"/>
      <c r="X1506" s="36"/>
      <c r="Y1506" s="36"/>
      <c r="Z1506" s="36"/>
      <c r="AA1506" s="36"/>
      <c r="AB1506" s="36"/>
      <c r="AC1506" s="36"/>
      <c r="AD1506" s="36"/>
      <c r="AE1506" s="36"/>
      <c r="AT1506" s="19" t="s">
        <v>332</v>
      </c>
      <c r="AU1506" s="19" t="s">
        <v>87</v>
      </c>
    </row>
    <row r="1507" spans="1:65" s="15" customFormat="1" ht="11.25">
      <c r="B1507" s="223"/>
      <c r="C1507" s="224"/>
      <c r="D1507" s="195" t="s">
        <v>336</v>
      </c>
      <c r="E1507" s="225" t="s">
        <v>19</v>
      </c>
      <c r="F1507" s="226" t="s">
        <v>4868</v>
      </c>
      <c r="G1507" s="224"/>
      <c r="H1507" s="225" t="s">
        <v>19</v>
      </c>
      <c r="I1507" s="227"/>
      <c r="J1507" s="224"/>
      <c r="K1507" s="224"/>
      <c r="L1507" s="228"/>
      <c r="M1507" s="229"/>
      <c r="N1507" s="230"/>
      <c r="O1507" s="230"/>
      <c r="P1507" s="230"/>
      <c r="Q1507" s="230"/>
      <c r="R1507" s="230"/>
      <c r="S1507" s="230"/>
      <c r="T1507" s="231"/>
      <c r="AT1507" s="232" t="s">
        <v>336</v>
      </c>
      <c r="AU1507" s="232" t="s">
        <v>87</v>
      </c>
      <c r="AV1507" s="15" t="s">
        <v>84</v>
      </c>
      <c r="AW1507" s="15" t="s">
        <v>37</v>
      </c>
      <c r="AX1507" s="15" t="s">
        <v>76</v>
      </c>
      <c r="AY1507" s="232" t="s">
        <v>324</v>
      </c>
    </row>
    <row r="1508" spans="1:65" s="13" customFormat="1" ht="11.25">
      <c r="B1508" s="201"/>
      <c r="C1508" s="202"/>
      <c r="D1508" s="195" t="s">
        <v>336</v>
      </c>
      <c r="E1508" s="203" t="s">
        <v>19</v>
      </c>
      <c r="F1508" s="204" t="s">
        <v>4869</v>
      </c>
      <c r="G1508" s="202"/>
      <c r="H1508" s="205">
        <v>6.9610000000000003</v>
      </c>
      <c r="I1508" s="206"/>
      <c r="J1508" s="202"/>
      <c r="K1508" s="202"/>
      <c r="L1508" s="207"/>
      <c r="M1508" s="208"/>
      <c r="N1508" s="209"/>
      <c r="O1508" s="209"/>
      <c r="P1508" s="209"/>
      <c r="Q1508" s="209"/>
      <c r="R1508" s="209"/>
      <c r="S1508" s="209"/>
      <c r="T1508" s="210"/>
      <c r="AT1508" s="211" t="s">
        <v>336</v>
      </c>
      <c r="AU1508" s="211" t="s">
        <v>87</v>
      </c>
      <c r="AV1508" s="13" t="s">
        <v>87</v>
      </c>
      <c r="AW1508" s="13" t="s">
        <v>37</v>
      </c>
      <c r="AX1508" s="13" t="s">
        <v>76</v>
      </c>
      <c r="AY1508" s="211" t="s">
        <v>324</v>
      </c>
    </row>
    <row r="1509" spans="1:65" s="13" customFormat="1" ht="11.25">
      <c r="B1509" s="201"/>
      <c r="C1509" s="202"/>
      <c r="D1509" s="195" t="s">
        <v>336</v>
      </c>
      <c r="E1509" s="203" t="s">
        <v>19</v>
      </c>
      <c r="F1509" s="204" t="s">
        <v>4870</v>
      </c>
      <c r="G1509" s="202"/>
      <c r="H1509" s="205">
        <v>-1.6060000000000001</v>
      </c>
      <c r="I1509" s="206"/>
      <c r="J1509" s="202"/>
      <c r="K1509" s="202"/>
      <c r="L1509" s="207"/>
      <c r="M1509" s="208"/>
      <c r="N1509" s="209"/>
      <c r="O1509" s="209"/>
      <c r="P1509" s="209"/>
      <c r="Q1509" s="209"/>
      <c r="R1509" s="209"/>
      <c r="S1509" s="209"/>
      <c r="T1509" s="210"/>
      <c r="AT1509" s="211" t="s">
        <v>336</v>
      </c>
      <c r="AU1509" s="211" t="s">
        <v>87</v>
      </c>
      <c r="AV1509" s="13" t="s">
        <v>87</v>
      </c>
      <c r="AW1509" s="13" t="s">
        <v>37</v>
      </c>
      <c r="AX1509" s="13" t="s">
        <v>76</v>
      </c>
      <c r="AY1509" s="211" t="s">
        <v>324</v>
      </c>
    </row>
    <row r="1510" spans="1:65" s="13" customFormat="1" ht="11.25">
      <c r="B1510" s="201"/>
      <c r="C1510" s="202"/>
      <c r="D1510" s="195" t="s">
        <v>336</v>
      </c>
      <c r="E1510" s="203" t="s">
        <v>19</v>
      </c>
      <c r="F1510" s="204" t="s">
        <v>4871</v>
      </c>
      <c r="G1510" s="202"/>
      <c r="H1510" s="205">
        <v>-1.075</v>
      </c>
      <c r="I1510" s="206"/>
      <c r="J1510" s="202"/>
      <c r="K1510" s="202"/>
      <c r="L1510" s="207"/>
      <c r="M1510" s="208"/>
      <c r="N1510" s="209"/>
      <c r="O1510" s="209"/>
      <c r="P1510" s="209"/>
      <c r="Q1510" s="209"/>
      <c r="R1510" s="209"/>
      <c r="S1510" s="209"/>
      <c r="T1510" s="210"/>
      <c r="AT1510" s="211" t="s">
        <v>336</v>
      </c>
      <c r="AU1510" s="211" t="s">
        <v>87</v>
      </c>
      <c r="AV1510" s="13" t="s">
        <v>87</v>
      </c>
      <c r="AW1510" s="13" t="s">
        <v>37</v>
      </c>
      <c r="AX1510" s="13" t="s">
        <v>76</v>
      </c>
      <c r="AY1510" s="211" t="s">
        <v>324</v>
      </c>
    </row>
    <row r="1511" spans="1:65" s="13" customFormat="1" ht="11.25">
      <c r="B1511" s="201"/>
      <c r="C1511" s="202"/>
      <c r="D1511" s="195" t="s">
        <v>336</v>
      </c>
      <c r="E1511" s="203" t="s">
        <v>19</v>
      </c>
      <c r="F1511" s="204" t="s">
        <v>4872</v>
      </c>
      <c r="G1511" s="202"/>
      <c r="H1511" s="205">
        <v>-0.35699999999999998</v>
      </c>
      <c r="I1511" s="206"/>
      <c r="J1511" s="202"/>
      <c r="K1511" s="202"/>
      <c r="L1511" s="207"/>
      <c r="M1511" s="208"/>
      <c r="N1511" s="209"/>
      <c r="O1511" s="209"/>
      <c r="P1511" s="209"/>
      <c r="Q1511" s="209"/>
      <c r="R1511" s="209"/>
      <c r="S1511" s="209"/>
      <c r="T1511" s="210"/>
      <c r="AT1511" s="211" t="s">
        <v>336</v>
      </c>
      <c r="AU1511" s="211" t="s">
        <v>87</v>
      </c>
      <c r="AV1511" s="13" t="s">
        <v>87</v>
      </c>
      <c r="AW1511" s="13" t="s">
        <v>37</v>
      </c>
      <c r="AX1511" s="13" t="s">
        <v>76</v>
      </c>
      <c r="AY1511" s="211" t="s">
        <v>324</v>
      </c>
    </row>
    <row r="1512" spans="1:65" s="16" customFormat="1" ht="11.25">
      <c r="B1512" s="233"/>
      <c r="C1512" s="234"/>
      <c r="D1512" s="195" t="s">
        <v>336</v>
      </c>
      <c r="E1512" s="235" t="s">
        <v>19</v>
      </c>
      <c r="F1512" s="236" t="s">
        <v>550</v>
      </c>
      <c r="G1512" s="234"/>
      <c r="H1512" s="237">
        <v>3.923</v>
      </c>
      <c r="I1512" s="238"/>
      <c r="J1512" s="234"/>
      <c r="K1512" s="234"/>
      <c r="L1512" s="239"/>
      <c r="M1512" s="240"/>
      <c r="N1512" s="241"/>
      <c r="O1512" s="241"/>
      <c r="P1512" s="241"/>
      <c r="Q1512" s="241"/>
      <c r="R1512" s="241"/>
      <c r="S1512" s="241"/>
      <c r="T1512" s="242"/>
      <c r="AT1512" s="243" t="s">
        <v>336</v>
      </c>
      <c r="AU1512" s="243" t="s">
        <v>87</v>
      </c>
      <c r="AV1512" s="16" t="s">
        <v>343</v>
      </c>
      <c r="AW1512" s="16" t="s">
        <v>37</v>
      </c>
      <c r="AX1512" s="16" t="s">
        <v>76</v>
      </c>
      <c r="AY1512" s="243" t="s">
        <v>324</v>
      </c>
    </row>
    <row r="1513" spans="1:65" s="15" customFormat="1" ht="11.25">
      <c r="B1513" s="223"/>
      <c r="C1513" s="224"/>
      <c r="D1513" s="195" t="s">
        <v>336</v>
      </c>
      <c r="E1513" s="225" t="s">
        <v>19</v>
      </c>
      <c r="F1513" s="226" t="s">
        <v>4873</v>
      </c>
      <c r="G1513" s="224"/>
      <c r="H1513" s="225" t="s">
        <v>19</v>
      </c>
      <c r="I1513" s="227"/>
      <c r="J1513" s="224"/>
      <c r="K1513" s="224"/>
      <c r="L1513" s="228"/>
      <c r="M1513" s="229"/>
      <c r="N1513" s="230"/>
      <c r="O1513" s="230"/>
      <c r="P1513" s="230"/>
      <c r="Q1513" s="230"/>
      <c r="R1513" s="230"/>
      <c r="S1513" s="230"/>
      <c r="T1513" s="231"/>
      <c r="AT1513" s="232" t="s">
        <v>336</v>
      </c>
      <c r="AU1513" s="232" t="s">
        <v>87</v>
      </c>
      <c r="AV1513" s="15" t="s">
        <v>84</v>
      </c>
      <c r="AW1513" s="15" t="s">
        <v>37</v>
      </c>
      <c r="AX1513" s="15" t="s">
        <v>76</v>
      </c>
      <c r="AY1513" s="232" t="s">
        <v>324</v>
      </c>
    </row>
    <row r="1514" spans="1:65" s="13" customFormat="1" ht="11.25">
      <c r="B1514" s="201"/>
      <c r="C1514" s="202"/>
      <c r="D1514" s="195" t="s">
        <v>336</v>
      </c>
      <c r="E1514" s="203" t="s">
        <v>19</v>
      </c>
      <c r="F1514" s="204" t="s">
        <v>4874</v>
      </c>
      <c r="G1514" s="202"/>
      <c r="H1514" s="205">
        <v>9.5630000000000006</v>
      </c>
      <c r="I1514" s="206"/>
      <c r="J1514" s="202"/>
      <c r="K1514" s="202"/>
      <c r="L1514" s="207"/>
      <c r="M1514" s="208"/>
      <c r="N1514" s="209"/>
      <c r="O1514" s="209"/>
      <c r="P1514" s="209"/>
      <c r="Q1514" s="209"/>
      <c r="R1514" s="209"/>
      <c r="S1514" s="209"/>
      <c r="T1514" s="210"/>
      <c r="AT1514" s="211" t="s">
        <v>336</v>
      </c>
      <c r="AU1514" s="211" t="s">
        <v>87</v>
      </c>
      <c r="AV1514" s="13" t="s">
        <v>87</v>
      </c>
      <c r="AW1514" s="13" t="s">
        <v>37</v>
      </c>
      <c r="AX1514" s="13" t="s">
        <v>76</v>
      </c>
      <c r="AY1514" s="211" t="s">
        <v>324</v>
      </c>
    </row>
    <row r="1515" spans="1:65" s="13" customFormat="1" ht="11.25">
      <c r="B1515" s="201"/>
      <c r="C1515" s="202"/>
      <c r="D1515" s="195" t="s">
        <v>336</v>
      </c>
      <c r="E1515" s="203" t="s">
        <v>19</v>
      </c>
      <c r="F1515" s="204" t="s">
        <v>4870</v>
      </c>
      <c r="G1515" s="202"/>
      <c r="H1515" s="205">
        <v>-1.6060000000000001</v>
      </c>
      <c r="I1515" s="206"/>
      <c r="J1515" s="202"/>
      <c r="K1515" s="202"/>
      <c r="L1515" s="207"/>
      <c r="M1515" s="208"/>
      <c r="N1515" s="209"/>
      <c r="O1515" s="209"/>
      <c r="P1515" s="209"/>
      <c r="Q1515" s="209"/>
      <c r="R1515" s="209"/>
      <c r="S1515" s="209"/>
      <c r="T1515" s="210"/>
      <c r="AT1515" s="211" t="s">
        <v>336</v>
      </c>
      <c r="AU1515" s="211" t="s">
        <v>87</v>
      </c>
      <c r="AV1515" s="13" t="s">
        <v>87</v>
      </c>
      <c r="AW1515" s="13" t="s">
        <v>37</v>
      </c>
      <c r="AX1515" s="13" t="s">
        <v>76</v>
      </c>
      <c r="AY1515" s="211" t="s">
        <v>324</v>
      </c>
    </row>
    <row r="1516" spans="1:65" s="13" customFormat="1" ht="11.25">
      <c r="B1516" s="201"/>
      <c r="C1516" s="202"/>
      <c r="D1516" s="195" t="s">
        <v>336</v>
      </c>
      <c r="E1516" s="203" t="s">
        <v>19</v>
      </c>
      <c r="F1516" s="204" t="s">
        <v>4875</v>
      </c>
      <c r="G1516" s="202"/>
      <c r="H1516" s="205">
        <v>-2.0049999999999999</v>
      </c>
      <c r="I1516" s="206"/>
      <c r="J1516" s="202"/>
      <c r="K1516" s="202"/>
      <c r="L1516" s="207"/>
      <c r="M1516" s="208"/>
      <c r="N1516" s="209"/>
      <c r="O1516" s="209"/>
      <c r="P1516" s="209"/>
      <c r="Q1516" s="209"/>
      <c r="R1516" s="209"/>
      <c r="S1516" s="209"/>
      <c r="T1516" s="210"/>
      <c r="AT1516" s="211" t="s">
        <v>336</v>
      </c>
      <c r="AU1516" s="211" t="s">
        <v>87</v>
      </c>
      <c r="AV1516" s="13" t="s">
        <v>87</v>
      </c>
      <c r="AW1516" s="13" t="s">
        <v>37</v>
      </c>
      <c r="AX1516" s="13" t="s">
        <v>76</v>
      </c>
      <c r="AY1516" s="211" t="s">
        <v>324</v>
      </c>
    </row>
    <row r="1517" spans="1:65" s="13" customFormat="1" ht="11.25">
      <c r="B1517" s="201"/>
      <c r="C1517" s="202"/>
      <c r="D1517" s="195" t="s">
        <v>336</v>
      </c>
      <c r="E1517" s="203" t="s">
        <v>19</v>
      </c>
      <c r="F1517" s="204" t="s">
        <v>4876</v>
      </c>
      <c r="G1517" s="202"/>
      <c r="H1517" s="205">
        <v>-0.36199999999999999</v>
      </c>
      <c r="I1517" s="206"/>
      <c r="J1517" s="202"/>
      <c r="K1517" s="202"/>
      <c r="L1517" s="207"/>
      <c r="M1517" s="208"/>
      <c r="N1517" s="209"/>
      <c r="O1517" s="209"/>
      <c r="P1517" s="209"/>
      <c r="Q1517" s="209"/>
      <c r="R1517" s="209"/>
      <c r="S1517" s="209"/>
      <c r="T1517" s="210"/>
      <c r="AT1517" s="211" t="s">
        <v>336</v>
      </c>
      <c r="AU1517" s="211" t="s">
        <v>87</v>
      </c>
      <c r="AV1517" s="13" t="s">
        <v>87</v>
      </c>
      <c r="AW1517" s="13" t="s">
        <v>37</v>
      </c>
      <c r="AX1517" s="13" t="s">
        <v>76</v>
      </c>
      <c r="AY1517" s="211" t="s">
        <v>324</v>
      </c>
    </row>
    <row r="1518" spans="1:65" s="16" customFormat="1" ht="11.25">
      <c r="B1518" s="233"/>
      <c r="C1518" s="234"/>
      <c r="D1518" s="195" t="s">
        <v>336</v>
      </c>
      <c r="E1518" s="235" t="s">
        <v>19</v>
      </c>
      <c r="F1518" s="236" t="s">
        <v>550</v>
      </c>
      <c r="G1518" s="234"/>
      <c r="H1518" s="237">
        <v>5.59</v>
      </c>
      <c r="I1518" s="238"/>
      <c r="J1518" s="234"/>
      <c r="K1518" s="234"/>
      <c r="L1518" s="239"/>
      <c r="M1518" s="240"/>
      <c r="N1518" s="241"/>
      <c r="O1518" s="241"/>
      <c r="P1518" s="241"/>
      <c r="Q1518" s="241"/>
      <c r="R1518" s="241"/>
      <c r="S1518" s="241"/>
      <c r="T1518" s="242"/>
      <c r="AT1518" s="243" t="s">
        <v>336</v>
      </c>
      <c r="AU1518" s="243" t="s">
        <v>87</v>
      </c>
      <c r="AV1518" s="16" t="s">
        <v>343</v>
      </c>
      <c r="AW1518" s="16" t="s">
        <v>37</v>
      </c>
      <c r="AX1518" s="16" t="s">
        <v>76</v>
      </c>
      <c r="AY1518" s="243" t="s">
        <v>324</v>
      </c>
    </row>
    <row r="1519" spans="1:65" s="15" customFormat="1" ht="11.25">
      <c r="B1519" s="223"/>
      <c r="C1519" s="224"/>
      <c r="D1519" s="195" t="s">
        <v>336</v>
      </c>
      <c r="E1519" s="225" t="s">
        <v>19</v>
      </c>
      <c r="F1519" s="226" t="s">
        <v>4877</v>
      </c>
      <c r="G1519" s="224"/>
      <c r="H1519" s="225" t="s">
        <v>19</v>
      </c>
      <c r="I1519" s="227"/>
      <c r="J1519" s="224"/>
      <c r="K1519" s="224"/>
      <c r="L1519" s="228"/>
      <c r="M1519" s="229"/>
      <c r="N1519" s="230"/>
      <c r="O1519" s="230"/>
      <c r="P1519" s="230"/>
      <c r="Q1519" s="230"/>
      <c r="R1519" s="230"/>
      <c r="S1519" s="230"/>
      <c r="T1519" s="231"/>
      <c r="AT1519" s="232" t="s">
        <v>336</v>
      </c>
      <c r="AU1519" s="232" t="s">
        <v>87</v>
      </c>
      <c r="AV1519" s="15" t="s">
        <v>84</v>
      </c>
      <c r="AW1519" s="15" t="s">
        <v>37</v>
      </c>
      <c r="AX1519" s="15" t="s">
        <v>76</v>
      </c>
      <c r="AY1519" s="232" t="s">
        <v>324</v>
      </c>
    </row>
    <row r="1520" spans="1:65" s="13" customFormat="1" ht="11.25">
      <c r="B1520" s="201"/>
      <c r="C1520" s="202"/>
      <c r="D1520" s="195" t="s">
        <v>336</v>
      </c>
      <c r="E1520" s="203" t="s">
        <v>19</v>
      </c>
      <c r="F1520" s="204" t="s">
        <v>4878</v>
      </c>
      <c r="G1520" s="202"/>
      <c r="H1520" s="205">
        <v>9.1319999999999997</v>
      </c>
      <c r="I1520" s="206"/>
      <c r="J1520" s="202"/>
      <c r="K1520" s="202"/>
      <c r="L1520" s="207"/>
      <c r="M1520" s="208"/>
      <c r="N1520" s="209"/>
      <c r="O1520" s="209"/>
      <c r="P1520" s="209"/>
      <c r="Q1520" s="209"/>
      <c r="R1520" s="209"/>
      <c r="S1520" s="209"/>
      <c r="T1520" s="210"/>
      <c r="AT1520" s="211" t="s">
        <v>336</v>
      </c>
      <c r="AU1520" s="211" t="s">
        <v>87</v>
      </c>
      <c r="AV1520" s="13" t="s">
        <v>87</v>
      </c>
      <c r="AW1520" s="13" t="s">
        <v>37</v>
      </c>
      <c r="AX1520" s="13" t="s">
        <v>76</v>
      </c>
      <c r="AY1520" s="211" t="s">
        <v>324</v>
      </c>
    </row>
    <row r="1521" spans="2:51" s="13" customFormat="1" ht="11.25">
      <c r="B1521" s="201"/>
      <c r="C1521" s="202"/>
      <c r="D1521" s="195" t="s">
        <v>336</v>
      </c>
      <c r="E1521" s="203" t="s">
        <v>19</v>
      </c>
      <c r="F1521" s="204" t="s">
        <v>4870</v>
      </c>
      <c r="G1521" s="202"/>
      <c r="H1521" s="205">
        <v>-1.6060000000000001</v>
      </c>
      <c r="I1521" s="206"/>
      <c r="J1521" s="202"/>
      <c r="K1521" s="202"/>
      <c r="L1521" s="207"/>
      <c r="M1521" s="208"/>
      <c r="N1521" s="209"/>
      <c r="O1521" s="209"/>
      <c r="P1521" s="209"/>
      <c r="Q1521" s="209"/>
      <c r="R1521" s="209"/>
      <c r="S1521" s="209"/>
      <c r="T1521" s="210"/>
      <c r="AT1521" s="211" t="s">
        <v>336</v>
      </c>
      <c r="AU1521" s="211" t="s">
        <v>87</v>
      </c>
      <c r="AV1521" s="13" t="s">
        <v>87</v>
      </c>
      <c r="AW1521" s="13" t="s">
        <v>37</v>
      </c>
      <c r="AX1521" s="13" t="s">
        <v>76</v>
      </c>
      <c r="AY1521" s="211" t="s">
        <v>324</v>
      </c>
    </row>
    <row r="1522" spans="2:51" s="13" customFormat="1" ht="11.25">
      <c r="B1522" s="201"/>
      <c r="C1522" s="202"/>
      <c r="D1522" s="195" t="s">
        <v>336</v>
      </c>
      <c r="E1522" s="203" t="s">
        <v>19</v>
      </c>
      <c r="F1522" s="204" t="s">
        <v>4879</v>
      </c>
      <c r="G1522" s="202"/>
      <c r="H1522" s="205">
        <v>-1.6910000000000001</v>
      </c>
      <c r="I1522" s="206"/>
      <c r="J1522" s="202"/>
      <c r="K1522" s="202"/>
      <c r="L1522" s="207"/>
      <c r="M1522" s="208"/>
      <c r="N1522" s="209"/>
      <c r="O1522" s="209"/>
      <c r="P1522" s="209"/>
      <c r="Q1522" s="209"/>
      <c r="R1522" s="209"/>
      <c r="S1522" s="209"/>
      <c r="T1522" s="210"/>
      <c r="AT1522" s="211" t="s">
        <v>336</v>
      </c>
      <c r="AU1522" s="211" t="s">
        <v>87</v>
      </c>
      <c r="AV1522" s="13" t="s">
        <v>87</v>
      </c>
      <c r="AW1522" s="13" t="s">
        <v>37</v>
      </c>
      <c r="AX1522" s="13" t="s">
        <v>76</v>
      </c>
      <c r="AY1522" s="211" t="s">
        <v>324</v>
      </c>
    </row>
    <row r="1523" spans="2:51" s="13" customFormat="1" ht="11.25">
      <c r="B1523" s="201"/>
      <c r="C1523" s="202"/>
      <c r="D1523" s="195" t="s">
        <v>336</v>
      </c>
      <c r="E1523" s="203" t="s">
        <v>19</v>
      </c>
      <c r="F1523" s="204" t="s">
        <v>4880</v>
      </c>
      <c r="G1523" s="202"/>
      <c r="H1523" s="205">
        <v>-0.46800000000000003</v>
      </c>
      <c r="I1523" s="206"/>
      <c r="J1523" s="202"/>
      <c r="K1523" s="202"/>
      <c r="L1523" s="207"/>
      <c r="M1523" s="208"/>
      <c r="N1523" s="209"/>
      <c r="O1523" s="209"/>
      <c r="P1523" s="209"/>
      <c r="Q1523" s="209"/>
      <c r="R1523" s="209"/>
      <c r="S1523" s="209"/>
      <c r="T1523" s="210"/>
      <c r="AT1523" s="211" t="s">
        <v>336</v>
      </c>
      <c r="AU1523" s="211" t="s">
        <v>87</v>
      </c>
      <c r="AV1523" s="13" t="s">
        <v>87</v>
      </c>
      <c r="AW1523" s="13" t="s">
        <v>37</v>
      </c>
      <c r="AX1523" s="13" t="s">
        <v>76</v>
      </c>
      <c r="AY1523" s="211" t="s">
        <v>324</v>
      </c>
    </row>
    <row r="1524" spans="2:51" s="16" customFormat="1" ht="11.25">
      <c r="B1524" s="233"/>
      <c r="C1524" s="234"/>
      <c r="D1524" s="195" t="s">
        <v>336</v>
      </c>
      <c r="E1524" s="235" t="s">
        <v>19</v>
      </c>
      <c r="F1524" s="236" t="s">
        <v>550</v>
      </c>
      <c r="G1524" s="234"/>
      <c r="H1524" s="237">
        <v>5.367</v>
      </c>
      <c r="I1524" s="238"/>
      <c r="J1524" s="234"/>
      <c r="K1524" s="234"/>
      <c r="L1524" s="239"/>
      <c r="M1524" s="240"/>
      <c r="N1524" s="241"/>
      <c r="O1524" s="241"/>
      <c r="P1524" s="241"/>
      <c r="Q1524" s="241"/>
      <c r="R1524" s="241"/>
      <c r="S1524" s="241"/>
      <c r="T1524" s="242"/>
      <c r="AT1524" s="243" t="s">
        <v>336</v>
      </c>
      <c r="AU1524" s="243" t="s">
        <v>87</v>
      </c>
      <c r="AV1524" s="16" t="s">
        <v>343</v>
      </c>
      <c r="AW1524" s="16" t="s">
        <v>37</v>
      </c>
      <c r="AX1524" s="16" t="s">
        <v>76</v>
      </c>
      <c r="AY1524" s="243" t="s">
        <v>324</v>
      </c>
    </row>
    <row r="1525" spans="2:51" s="15" customFormat="1" ht="11.25">
      <c r="B1525" s="223"/>
      <c r="C1525" s="224"/>
      <c r="D1525" s="195" t="s">
        <v>336</v>
      </c>
      <c r="E1525" s="225" t="s">
        <v>19</v>
      </c>
      <c r="F1525" s="226" t="s">
        <v>4881</v>
      </c>
      <c r="G1525" s="224"/>
      <c r="H1525" s="225" t="s">
        <v>19</v>
      </c>
      <c r="I1525" s="227"/>
      <c r="J1525" s="224"/>
      <c r="K1525" s="224"/>
      <c r="L1525" s="228"/>
      <c r="M1525" s="229"/>
      <c r="N1525" s="230"/>
      <c r="O1525" s="230"/>
      <c r="P1525" s="230"/>
      <c r="Q1525" s="230"/>
      <c r="R1525" s="230"/>
      <c r="S1525" s="230"/>
      <c r="T1525" s="231"/>
      <c r="AT1525" s="232" t="s">
        <v>336</v>
      </c>
      <c r="AU1525" s="232" t="s">
        <v>87</v>
      </c>
      <c r="AV1525" s="15" t="s">
        <v>84</v>
      </c>
      <c r="AW1525" s="15" t="s">
        <v>37</v>
      </c>
      <c r="AX1525" s="15" t="s">
        <v>76</v>
      </c>
      <c r="AY1525" s="232" t="s">
        <v>324</v>
      </c>
    </row>
    <row r="1526" spans="2:51" s="13" customFormat="1" ht="11.25">
      <c r="B1526" s="201"/>
      <c r="C1526" s="202"/>
      <c r="D1526" s="195" t="s">
        <v>336</v>
      </c>
      <c r="E1526" s="203" t="s">
        <v>19</v>
      </c>
      <c r="F1526" s="204" t="s">
        <v>4882</v>
      </c>
      <c r="G1526" s="202"/>
      <c r="H1526" s="205">
        <v>10.749000000000001</v>
      </c>
      <c r="I1526" s="206"/>
      <c r="J1526" s="202"/>
      <c r="K1526" s="202"/>
      <c r="L1526" s="207"/>
      <c r="M1526" s="208"/>
      <c r="N1526" s="209"/>
      <c r="O1526" s="209"/>
      <c r="P1526" s="209"/>
      <c r="Q1526" s="209"/>
      <c r="R1526" s="209"/>
      <c r="S1526" s="209"/>
      <c r="T1526" s="210"/>
      <c r="AT1526" s="211" t="s">
        <v>336</v>
      </c>
      <c r="AU1526" s="211" t="s">
        <v>87</v>
      </c>
      <c r="AV1526" s="13" t="s">
        <v>87</v>
      </c>
      <c r="AW1526" s="13" t="s">
        <v>37</v>
      </c>
      <c r="AX1526" s="13" t="s">
        <v>76</v>
      </c>
      <c r="AY1526" s="211" t="s">
        <v>324</v>
      </c>
    </row>
    <row r="1527" spans="2:51" s="13" customFormat="1" ht="11.25">
      <c r="B1527" s="201"/>
      <c r="C1527" s="202"/>
      <c r="D1527" s="195" t="s">
        <v>336</v>
      </c>
      <c r="E1527" s="203" t="s">
        <v>19</v>
      </c>
      <c r="F1527" s="204" t="s">
        <v>4870</v>
      </c>
      <c r="G1527" s="202"/>
      <c r="H1527" s="205">
        <v>-1.6060000000000001</v>
      </c>
      <c r="I1527" s="206"/>
      <c r="J1527" s="202"/>
      <c r="K1527" s="202"/>
      <c r="L1527" s="207"/>
      <c r="M1527" s="208"/>
      <c r="N1527" s="209"/>
      <c r="O1527" s="209"/>
      <c r="P1527" s="209"/>
      <c r="Q1527" s="209"/>
      <c r="R1527" s="209"/>
      <c r="S1527" s="209"/>
      <c r="T1527" s="210"/>
      <c r="AT1527" s="211" t="s">
        <v>336</v>
      </c>
      <c r="AU1527" s="211" t="s">
        <v>87</v>
      </c>
      <c r="AV1527" s="13" t="s">
        <v>87</v>
      </c>
      <c r="AW1527" s="13" t="s">
        <v>37</v>
      </c>
      <c r="AX1527" s="13" t="s">
        <v>76</v>
      </c>
      <c r="AY1527" s="211" t="s">
        <v>324</v>
      </c>
    </row>
    <row r="1528" spans="2:51" s="13" customFormat="1" ht="11.25">
      <c r="B1528" s="201"/>
      <c r="C1528" s="202"/>
      <c r="D1528" s="195" t="s">
        <v>336</v>
      </c>
      <c r="E1528" s="203" t="s">
        <v>19</v>
      </c>
      <c r="F1528" s="204" t="s">
        <v>4883</v>
      </c>
      <c r="G1528" s="202"/>
      <c r="H1528" s="205">
        <v>-2.621</v>
      </c>
      <c r="I1528" s="206"/>
      <c r="J1528" s="202"/>
      <c r="K1528" s="202"/>
      <c r="L1528" s="207"/>
      <c r="M1528" s="208"/>
      <c r="N1528" s="209"/>
      <c r="O1528" s="209"/>
      <c r="P1528" s="209"/>
      <c r="Q1528" s="209"/>
      <c r="R1528" s="209"/>
      <c r="S1528" s="209"/>
      <c r="T1528" s="210"/>
      <c r="AT1528" s="211" t="s">
        <v>336</v>
      </c>
      <c r="AU1528" s="211" t="s">
        <v>87</v>
      </c>
      <c r="AV1528" s="13" t="s">
        <v>87</v>
      </c>
      <c r="AW1528" s="13" t="s">
        <v>37</v>
      </c>
      <c r="AX1528" s="13" t="s">
        <v>76</v>
      </c>
      <c r="AY1528" s="211" t="s">
        <v>324</v>
      </c>
    </row>
    <row r="1529" spans="2:51" s="13" customFormat="1" ht="11.25">
      <c r="B1529" s="201"/>
      <c r="C1529" s="202"/>
      <c r="D1529" s="195" t="s">
        <v>336</v>
      </c>
      <c r="E1529" s="203" t="s">
        <v>19</v>
      </c>
      <c r="F1529" s="204" t="s">
        <v>4884</v>
      </c>
      <c r="G1529" s="202"/>
      <c r="H1529" s="205">
        <v>-0.33400000000000002</v>
      </c>
      <c r="I1529" s="206"/>
      <c r="J1529" s="202"/>
      <c r="K1529" s="202"/>
      <c r="L1529" s="207"/>
      <c r="M1529" s="208"/>
      <c r="N1529" s="209"/>
      <c r="O1529" s="209"/>
      <c r="P1529" s="209"/>
      <c r="Q1529" s="209"/>
      <c r="R1529" s="209"/>
      <c r="S1529" s="209"/>
      <c r="T1529" s="210"/>
      <c r="AT1529" s="211" t="s">
        <v>336</v>
      </c>
      <c r="AU1529" s="211" t="s">
        <v>87</v>
      </c>
      <c r="AV1529" s="13" t="s">
        <v>87</v>
      </c>
      <c r="AW1529" s="13" t="s">
        <v>37</v>
      </c>
      <c r="AX1529" s="13" t="s">
        <v>76</v>
      </c>
      <c r="AY1529" s="211" t="s">
        <v>324</v>
      </c>
    </row>
    <row r="1530" spans="2:51" s="16" customFormat="1" ht="11.25">
      <c r="B1530" s="233"/>
      <c r="C1530" s="234"/>
      <c r="D1530" s="195" t="s">
        <v>336</v>
      </c>
      <c r="E1530" s="235" t="s">
        <v>19</v>
      </c>
      <c r="F1530" s="236" t="s">
        <v>550</v>
      </c>
      <c r="G1530" s="234"/>
      <c r="H1530" s="237">
        <v>6.1879999999999997</v>
      </c>
      <c r="I1530" s="238"/>
      <c r="J1530" s="234"/>
      <c r="K1530" s="234"/>
      <c r="L1530" s="239"/>
      <c r="M1530" s="240"/>
      <c r="N1530" s="241"/>
      <c r="O1530" s="241"/>
      <c r="P1530" s="241"/>
      <c r="Q1530" s="241"/>
      <c r="R1530" s="241"/>
      <c r="S1530" s="241"/>
      <c r="T1530" s="242"/>
      <c r="AT1530" s="243" t="s">
        <v>336</v>
      </c>
      <c r="AU1530" s="243" t="s">
        <v>87</v>
      </c>
      <c r="AV1530" s="16" t="s">
        <v>343</v>
      </c>
      <c r="AW1530" s="16" t="s">
        <v>37</v>
      </c>
      <c r="AX1530" s="16" t="s">
        <v>76</v>
      </c>
      <c r="AY1530" s="243" t="s">
        <v>324</v>
      </c>
    </row>
    <row r="1531" spans="2:51" s="15" customFormat="1" ht="11.25">
      <c r="B1531" s="223"/>
      <c r="C1531" s="224"/>
      <c r="D1531" s="195" t="s">
        <v>336</v>
      </c>
      <c r="E1531" s="225" t="s">
        <v>19</v>
      </c>
      <c r="F1531" s="226" t="s">
        <v>4851</v>
      </c>
      <c r="G1531" s="224"/>
      <c r="H1531" s="225" t="s">
        <v>19</v>
      </c>
      <c r="I1531" s="227"/>
      <c r="J1531" s="224"/>
      <c r="K1531" s="224"/>
      <c r="L1531" s="228"/>
      <c r="M1531" s="229"/>
      <c r="N1531" s="230"/>
      <c r="O1531" s="230"/>
      <c r="P1531" s="230"/>
      <c r="Q1531" s="230"/>
      <c r="R1531" s="230"/>
      <c r="S1531" s="230"/>
      <c r="T1531" s="231"/>
      <c r="AT1531" s="232" t="s">
        <v>336</v>
      </c>
      <c r="AU1531" s="232" t="s">
        <v>87</v>
      </c>
      <c r="AV1531" s="15" t="s">
        <v>84</v>
      </c>
      <c r="AW1531" s="15" t="s">
        <v>37</v>
      </c>
      <c r="AX1531" s="15" t="s">
        <v>76</v>
      </c>
      <c r="AY1531" s="232" t="s">
        <v>324</v>
      </c>
    </row>
    <row r="1532" spans="2:51" s="13" customFormat="1" ht="11.25">
      <c r="B1532" s="201"/>
      <c r="C1532" s="202"/>
      <c r="D1532" s="195" t="s">
        <v>336</v>
      </c>
      <c r="E1532" s="203" t="s">
        <v>19</v>
      </c>
      <c r="F1532" s="204" t="s">
        <v>4885</v>
      </c>
      <c r="G1532" s="202"/>
      <c r="H1532" s="205">
        <v>9.0289999999999999</v>
      </c>
      <c r="I1532" s="206"/>
      <c r="J1532" s="202"/>
      <c r="K1532" s="202"/>
      <c r="L1532" s="207"/>
      <c r="M1532" s="208"/>
      <c r="N1532" s="209"/>
      <c r="O1532" s="209"/>
      <c r="P1532" s="209"/>
      <c r="Q1532" s="209"/>
      <c r="R1532" s="209"/>
      <c r="S1532" s="209"/>
      <c r="T1532" s="210"/>
      <c r="AT1532" s="211" t="s">
        <v>336</v>
      </c>
      <c r="AU1532" s="211" t="s">
        <v>87</v>
      </c>
      <c r="AV1532" s="13" t="s">
        <v>87</v>
      </c>
      <c r="AW1532" s="13" t="s">
        <v>37</v>
      </c>
      <c r="AX1532" s="13" t="s">
        <v>76</v>
      </c>
      <c r="AY1532" s="211" t="s">
        <v>324</v>
      </c>
    </row>
    <row r="1533" spans="2:51" s="13" customFormat="1" ht="11.25">
      <c r="B1533" s="201"/>
      <c r="C1533" s="202"/>
      <c r="D1533" s="195" t="s">
        <v>336</v>
      </c>
      <c r="E1533" s="203" t="s">
        <v>19</v>
      </c>
      <c r="F1533" s="204" t="s">
        <v>4886</v>
      </c>
      <c r="G1533" s="202"/>
      <c r="H1533" s="205">
        <v>5.9269999999999996</v>
      </c>
      <c r="I1533" s="206"/>
      <c r="J1533" s="202"/>
      <c r="K1533" s="202"/>
      <c r="L1533" s="207"/>
      <c r="M1533" s="208"/>
      <c r="N1533" s="209"/>
      <c r="O1533" s="209"/>
      <c r="P1533" s="209"/>
      <c r="Q1533" s="209"/>
      <c r="R1533" s="209"/>
      <c r="S1533" s="209"/>
      <c r="T1533" s="210"/>
      <c r="AT1533" s="211" t="s">
        <v>336</v>
      </c>
      <c r="AU1533" s="211" t="s">
        <v>87</v>
      </c>
      <c r="AV1533" s="13" t="s">
        <v>87</v>
      </c>
      <c r="AW1533" s="13" t="s">
        <v>37</v>
      </c>
      <c r="AX1533" s="13" t="s">
        <v>76</v>
      </c>
      <c r="AY1533" s="211" t="s">
        <v>324</v>
      </c>
    </row>
    <row r="1534" spans="2:51" s="13" customFormat="1" ht="11.25">
      <c r="B1534" s="201"/>
      <c r="C1534" s="202"/>
      <c r="D1534" s="195" t="s">
        <v>336</v>
      </c>
      <c r="E1534" s="203" t="s">
        <v>19</v>
      </c>
      <c r="F1534" s="204" t="s">
        <v>4887</v>
      </c>
      <c r="G1534" s="202"/>
      <c r="H1534" s="205">
        <v>1.885</v>
      </c>
      <c r="I1534" s="206"/>
      <c r="J1534" s="202"/>
      <c r="K1534" s="202"/>
      <c r="L1534" s="207"/>
      <c r="M1534" s="208"/>
      <c r="N1534" s="209"/>
      <c r="O1534" s="209"/>
      <c r="P1534" s="209"/>
      <c r="Q1534" s="209"/>
      <c r="R1534" s="209"/>
      <c r="S1534" s="209"/>
      <c r="T1534" s="210"/>
      <c r="AT1534" s="211" t="s">
        <v>336</v>
      </c>
      <c r="AU1534" s="211" t="s">
        <v>87</v>
      </c>
      <c r="AV1534" s="13" t="s">
        <v>87</v>
      </c>
      <c r="AW1534" s="13" t="s">
        <v>37</v>
      </c>
      <c r="AX1534" s="13" t="s">
        <v>76</v>
      </c>
      <c r="AY1534" s="211" t="s">
        <v>324</v>
      </c>
    </row>
    <row r="1535" spans="2:51" s="16" customFormat="1" ht="11.25">
      <c r="B1535" s="233"/>
      <c r="C1535" s="234"/>
      <c r="D1535" s="195" t="s">
        <v>336</v>
      </c>
      <c r="E1535" s="235" t="s">
        <v>19</v>
      </c>
      <c r="F1535" s="236" t="s">
        <v>550</v>
      </c>
      <c r="G1535" s="234"/>
      <c r="H1535" s="237">
        <v>16.841000000000001</v>
      </c>
      <c r="I1535" s="238"/>
      <c r="J1535" s="234"/>
      <c r="K1535" s="234"/>
      <c r="L1535" s="239"/>
      <c r="M1535" s="240"/>
      <c r="N1535" s="241"/>
      <c r="O1535" s="241"/>
      <c r="P1535" s="241"/>
      <c r="Q1535" s="241"/>
      <c r="R1535" s="241"/>
      <c r="S1535" s="241"/>
      <c r="T1535" s="242"/>
      <c r="AT1535" s="243" t="s">
        <v>336</v>
      </c>
      <c r="AU1535" s="243" t="s">
        <v>87</v>
      </c>
      <c r="AV1535" s="16" t="s">
        <v>343</v>
      </c>
      <c r="AW1535" s="16" t="s">
        <v>37</v>
      </c>
      <c r="AX1535" s="16" t="s">
        <v>76</v>
      </c>
      <c r="AY1535" s="243" t="s">
        <v>324</v>
      </c>
    </row>
    <row r="1536" spans="2:51" s="14" customFormat="1" ht="11.25">
      <c r="B1536" s="212"/>
      <c r="C1536" s="213"/>
      <c r="D1536" s="195" t="s">
        <v>336</v>
      </c>
      <c r="E1536" s="214" t="s">
        <v>19</v>
      </c>
      <c r="F1536" s="215" t="s">
        <v>349</v>
      </c>
      <c r="G1536" s="213"/>
      <c r="H1536" s="216">
        <v>37.908999999999999</v>
      </c>
      <c r="I1536" s="217"/>
      <c r="J1536" s="213"/>
      <c r="K1536" s="213"/>
      <c r="L1536" s="218"/>
      <c r="M1536" s="219"/>
      <c r="N1536" s="220"/>
      <c r="O1536" s="220"/>
      <c r="P1536" s="220"/>
      <c r="Q1536" s="220"/>
      <c r="R1536" s="220"/>
      <c r="S1536" s="220"/>
      <c r="T1536" s="221"/>
      <c r="AT1536" s="222" t="s">
        <v>336</v>
      </c>
      <c r="AU1536" s="222" t="s">
        <v>87</v>
      </c>
      <c r="AV1536" s="14" t="s">
        <v>330</v>
      </c>
      <c r="AW1536" s="14" t="s">
        <v>37</v>
      </c>
      <c r="AX1536" s="14" t="s">
        <v>84</v>
      </c>
      <c r="AY1536" s="222" t="s">
        <v>324</v>
      </c>
    </row>
    <row r="1537" spans="1:65" s="2" customFormat="1" ht="14.45" customHeight="1">
      <c r="A1537" s="36"/>
      <c r="B1537" s="37"/>
      <c r="C1537" s="182" t="s">
        <v>1552</v>
      </c>
      <c r="D1537" s="182" t="s">
        <v>326</v>
      </c>
      <c r="E1537" s="183" t="s">
        <v>4888</v>
      </c>
      <c r="F1537" s="184" t="s">
        <v>4889</v>
      </c>
      <c r="G1537" s="185" t="s">
        <v>152</v>
      </c>
      <c r="H1537" s="186">
        <v>13.57</v>
      </c>
      <c r="I1537" s="187"/>
      <c r="J1537" s="188">
        <f>ROUND(I1537*H1537,2)</f>
        <v>0</v>
      </c>
      <c r="K1537" s="184" t="s">
        <v>329</v>
      </c>
      <c r="L1537" s="41"/>
      <c r="M1537" s="189" t="s">
        <v>19</v>
      </c>
      <c r="N1537" s="190" t="s">
        <v>47</v>
      </c>
      <c r="O1537" s="66"/>
      <c r="P1537" s="191">
        <f>O1537*H1537</f>
        <v>0</v>
      </c>
      <c r="Q1537" s="191">
        <v>0</v>
      </c>
      <c r="R1537" s="191">
        <f>Q1537*H1537</f>
        <v>0</v>
      </c>
      <c r="S1537" s="191">
        <v>0</v>
      </c>
      <c r="T1537" s="192">
        <f>S1537*H1537</f>
        <v>0</v>
      </c>
      <c r="U1537" s="36"/>
      <c r="V1537" s="36"/>
      <c r="W1537" s="36"/>
      <c r="X1537" s="36"/>
      <c r="Y1537" s="36"/>
      <c r="Z1537" s="36"/>
      <c r="AA1537" s="36"/>
      <c r="AB1537" s="36"/>
      <c r="AC1537" s="36"/>
      <c r="AD1537" s="36"/>
      <c r="AE1537" s="36"/>
      <c r="AR1537" s="193" t="s">
        <v>330</v>
      </c>
      <c r="AT1537" s="193" t="s">
        <v>326</v>
      </c>
      <c r="AU1537" s="193" t="s">
        <v>87</v>
      </c>
      <c r="AY1537" s="19" t="s">
        <v>324</v>
      </c>
      <c r="BE1537" s="194">
        <f>IF(N1537="základní",J1537,0)</f>
        <v>0</v>
      </c>
      <c r="BF1537" s="194">
        <f>IF(N1537="snížená",J1537,0)</f>
        <v>0</v>
      </c>
      <c r="BG1537" s="194">
        <f>IF(N1537="zákl. přenesená",J1537,0)</f>
        <v>0</v>
      </c>
      <c r="BH1537" s="194">
        <f>IF(N1537="sníž. přenesená",J1537,0)</f>
        <v>0</v>
      </c>
      <c r="BI1537" s="194">
        <f>IF(N1537="nulová",J1537,0)</f>
        <v>0</v>
      </c>
      <c r="BJ1537" s="19" t="s">
        <v>84</v>
      </c>
      <c r="BK1537" s="194">
        <f>ROUND(I1537*H1537,2)</f>
        <v>0</v>
      </c>
      <c r="BL1537" s="19" t="s">
        <v>330</v>
      </c>
      <c r="BM1537" s="193" t="s">
        <v>4890</v>
      </c>
    </row>
    <row r="1538" spans="1:65" s="2" customFormat="1" ht="11.25">
      <c r="A1538" s="36"/>
      <c r="B1538" s="37"/>
      <c r="C1538" s="38"/>
      <c r="D1538" s="195" t="s">
        <v>332</v>
      </c>
      <c r="E1538" s="38"/>
      <c r="F1538" s="196" t="s">
        <v>4891</v>
      </c>
      <c r="G1538" s="38"/>
      <c r="H1538" s="38"/>
      <c r="I1538" s="197"/>
      <c r="J1538" s="38"/>
      <c r="K1538" s="38"/>
      <c r="L1538" s="41"/>
      <c r="M1538" s="198"/>
      <c r="N1538" s="199"/>
      <c r="O1538" s="66"/>
      <c r="P1538" s="66"/>
      <c r="Q1538" s="66"/>
      <c r="R1538" s="66"/>
      <c r="S1538" s="66"/>
      <c r="T1538" s="67"/>
      <c r="U1538" s="36"/>
      <c r="V1538" s="36"/>
      <c r="W1538" s="36"/>
      <c r="X1538" s="36"/>
      <c r="Y1538" s="36"/>
      <c r="Z1538" s="36"/>
      <c r="AA1538" s="36"/>
      <c r="AB1538" s="36"/>
      <c r="AC1538" s="36"/>
      <c r="AD1538" s="36"/>
      <c r="AE1538" s="36"/>
      <c r="AT1538" s="19" t="s">
        <v>332</v>
      </c>
      <c r="AU1538" s="19" t="s">
        <v>87</v>
      </c>
    </row>
    <row r="1539" spans="1:65" s="2" customFormat="1" ht="39">
      <c r="A1539" s="36"/>
      <c r="B1539" s="37"/>
      <c r="C1539" s="38"/>
      <c r="D1539" s="195" t="s">
        <v>334</v>
      </c>
      <c r="E1539" s="38"/>
      <c r="F1539" s="200" t="s">
        <v>4892</v>
      </c>
      <c r="G1539" s="38"/>
      <c r="H1539" s="38"/>
      <c r="I1539" s="197"/>
      <c r="J1539" s="38"/>
      <c r="K1539" s="38"/>
      <c r="L1539" s="41"/>
      <c r="M1539" s="198"/>
      <c r="N1539" s="199"/>
      <c r="O1539" s="66"/>
      <c r="P1539" s="66"/>
      <c r="Q1539" s="66"/>
      <c r="R1539" s="66"/>
      <c r="S1539" s="66"/>
      <c r="T1539" s="67"/>
      <c r="U1539" s="36"/>
      <c r="V1539" s="36"/>
      <c r="W1539" s="36"/>
      <c r="X1539" s="36"/>
      <c r="Y1539" s="36"/>
      <c r="Z1539" s="36"/>
      <c r="AA1539" s="36"/>
      <c r="AB1539" s="36"/>
      <c r="AC1539" s="36"/>
      <c r="AD1539" s="36"/>
      <c r="AE1539" s="36"/>
      <c r="AT1539" s="19" t="s">
        <v>334</v>
      </c>
      <c r="AU1539" s="19" t="s">
        <v>87</v>
      </c>
    </row>
    <row r="1540" spans="1:65" s="15" customFormat="1" ht="11.25">
      <c r="B1540" s="223"/>
      <c r="C1540" s="224"/>
      <c r="D1540" s="195" t="s">
        <v>336</v>
      </c>
      <c r="E1540" s="225" t="s">
        <v>19</v>
      </c>
      <c r="F1540" s="226" t="s">
        <v>4893</v>
      </c>
      <c r="G1540" s="224"/>
      <c r="H1540" s="225" t="s">
        <v>19</v>
      </c>
      <c r="I1540" s="227"/>
      <c r="J1540" s="224"/>
      <c r="K1540" s="224"/>
      <c r="L1540" s="228"/>
      <c r="M1540" s="229"/>
      <c r="N1540" s="230"/>
      <c r="O1540" s="230"/>
      <c r="P1540" s="230"/>
      <c r="Q1540" s="230"/>
      <c r="R1540" s="230"/>
      <c r="S1540" s="230"/>
      <c r="T1540" s="231"/>
      <c r="AT1540" s="232" t="s">
        <v>336</v>
      </c>
      <c r="AU1540" s="232" t="s">
        <v>87</v>
      </c>
      <c r="AV1540" s="15" t="s">
        <v>84</v>
      </c>
      <c r="AW1540" s="15" t="s">
        <v>37</v>
      </c>
      <c r="AX1540" s="15" t="s">
        <v>76</v>
      </c>
      <c r="AY1540" s="232" t="s">
        <v>324</v>
      </c>
    </row>
    <row r="1541" spans="1:65" s="13" customFormat="1" ht="11.25">
      <c r="B1541" s="201"/>
      <c r="C1541" s="202"/>
      <c r="D1541" s="195" t="s">
        <v>336</v>
      </c>
      <c r="E1541" s="203" t="s">
        <v>19</v>
      </c>
      <c r="F1541" s="204" t="s">
        <v>4894</v>
      </c>
      <c r="G1541" s="202"/>
      <c r="H1541" s="205">
        <v>13.57</v>
      </c>
      <c r="I1541" s="206"/>
      <c r="J1541" s="202"/>
      <c r="K1541" s="202"/>
      <c r="L1541" s="207"/>
      <c r="M1541" s="208"/>
      <c r="N1541" s="209"/>
      <c r="O1541" s="209"/>
      <c r="P1541" s="209"/>
      <c r="Q1541" s="209"/>
      <c r="R1541" s="209"/>
      <c r="S1541" s="209"/>
      <c r="T1541" s="210"/>
      <c r="AT1541" s="211" t="s">
        <v>336</v>
      </c>
      <c r="AU1541" s="211" t="s">
        <v>87</v>
      </c>
      <c r="AV1541" s="13" t="s">
        <v>87</v>
      </c>
      <c r="AW1541" s="13" t="s">
        <v>37</v>
      </c>
      <c r="AX1541" s="13" t="s">
        <v>84</v>
      </c>
      <c r="AY1541" s="211" t="s">
        <v>324</v>
      </c>
    </row>
    <row r="1542" spans="1:65" s="2" customFormat="1" ht="14.45" customHeight="1">
      <c r="A1542" s="36"/>
      <c r="B1542" s="37"/>
      <c r="C1542" s="182" t="s">
        <v>1564</v>
      </c>
      <c r="D1542" s="182" t="s">
        <v>326</v>
      </c>
      <c r="E1542" s="183" t="s">
        <v>4895</v>
      </c>
      <c r="F1542" s="184" t="s">
        <v>4896</v>
      </c>
      <c r="G1542" s="185" t="s">
        <v>135</v>
      </c>
      <c r="H1542" s="186">
        <v>131.71</v>
      </c>
      <c r="I1542" s="187"/>
      <c r="J1542" s="188">
        <f>ROUND(I1542*H1542,2)</f>
        <v>0</v>
      </c>
      <c r="K1542" s="184" t="s">
        <v>19</v>
      </c>
      <c r="L1542" s="41"/>
      <c r="M1542" s="189" t="s">
        <v>19</v>
      </c>
      <c r="N1542" s="190" t="s">
        <v>47</v>
      </c>
      <c r="O1542" s="66"/>
      <c r="P1542" s="191">
        <f>O1542*H1542</f>
        <v>0</v>
      </c>
      <c r="Q1542" s="191">
        <v>4.0200000000000001E-3</v>
      </c>
      <c r="R1542" s="191">
        <f>Q1542*H1542</f>
        <v>0.52947420000000001</v>
      </c>
      <c r="S1542" s="191">
        <v>0</v>
      </c>
      <c r="T1542" s="192">
        <f>S1542*H1542</f>
        <v>0</v>
      </c>
      <c r="U1542" s="36"/>
      <c r="V1542" s="36"/>
      <c r="W1542" s="36"/>
      <c r="X1542" s="36"/>
      <c r="Y1542" s="36"/>
      <c r="Z1542" s="36"/>
      <c r="AA1542" s="36"/>
      <c r="AB1542" s="36"/>
      <c r="AC1542" s="36"/>
      <c r="AD1542" s="36"/>
      <c r="AE1542" s="36"/>
      <c r="AR1542" s="193" t="s">
        <v>330</v>
      </c>
      <c r="AT1542" s="193" t="s">
        <v>326</v>
      </c>
      <c r="AU1542" s="193" t="s">
        <v>87</v>
      </c>
      <c r="AY1542" s="19" t="s">
        <v>324</v>
      </c>
      <c r="BE1542" s="194">
        <f>IF(N1542="základní",J1542,0)</f>
        <v>0</v>
      </c>
      <c r="BF1542" s="194">
        <f>IF(N1542="snížená",J1542,0)</f>
        <v>0</v>
      </c>
      <c r="BG1542" s="194">
        <f>IF(N1542="zákl. přenesená",J1542,0)</f>
        <v>0</v>
      </c>
      <c r="BH1542" s="194">
        <f>IF(N1542="sníž. přenesená",J1542,0)</f>
        <v>0</v>
      </c>
      <c r="BI1542" s="194">
        <f>IF(N1542="nulová",J1542,0)</f>
        <v>0</v>
      </c>
      <c r="BJ1542" s="19" t="s">
        <v>84</v>
      </c>
      <c r="BK1542" s="194">
        <f>ROUND(I1542*H1542,2)</f>
        <v>0</v>
      </c>
      <c r="BL1542" s="19" t="s">
        <v>330</v>
      </c>
      <c r="BM1542" s="193" t="s">
        <v>4897</v>
      </c>
    </row>
    <row r="1543" spans="1:65" s="2" customFormat="1" ht="11.25">
      <c r="A1543" s="36"/>
      <c r="B1543" s="37"/>
      <c r="C1543" s="38"/>
      <c r="D1543" s="195" t="s">
        <v>332</v>
      </c>
      <c r="E1543" s="38"/>
      <c r="F1543" s="196" t="s">
        <v>4898</v>
      </c>
      <c r="G1543" s="38"/>
      <c r="H1543" s="38"/>
      <c r="I1543" s="197"/>
      <c r="J1543" s="38"/>
      <c r="K1543" s="38"/>
      <c r="L1543" s="41"/>
      <c r="M1543" s="198"/>
      <c r="N1543" s="199"/>
      <c r="O1543" s="66"/>
      <c r="P1543" s="66"/>
      <c r="Q1543" s="66"/>
      <c r="R1543" s="66"/>
      <c r="S1543" s="66"/>
      <c r="T1543" s="67"/>
      <c r="U1543" s="36"/>
      <c r="V1543" s="36"/>
      <c r="W1543" s="36"/>
      <c r="X1543" s="36"/>
      <c r="Y1543" s="36"/>
      <c r="Z1543" s="36"/>
      <c r="AA1543" s="36"/>
      <c r="AB1543" s="36"/>
      <c r="AC1543" s="36"/>
      <c r="AD1543" s="36"/>
      <c r="AE1543" s="36"/>
      <c r="AT1543" s="19" t="s">
        <v>332</v>
      </c>
      <c r="AU1543" s="19" t="s">
        <v>87</v>
      </c>
    </row>
    <row r="1544" spans="1:65" s="13" customFormat="1" ht="11.25">
      <c r="B1544" s="201"/>
      <c r="C1544" s="202"/>
      <c r="D1544" s="195" t="s">
        <v>336</v>
      </c>
      <c r="E1544" s="203" t="s">
        <v>19</v>
      </c>
      <c r="F1544" s="204" t="s">
        <v>4899</v>
      </c>
      <c r="G1544" s="202"/>
      <c r="H1544" s="205">
        <v>10.199999999999999</v>
      </c>
      <c r="I1544" s="206"/>
      <c r="J1544" s="202"/>
      <c r="K1544" s="202"/>
      <c r="L1544" s="207"/>
      <c r="M1544" s="208"/>
      <c r="N1544" s="209"/>
      <c r="O1544" s="209"/>
      <c r="P1544" s="209"/>
      <c r="Q1544" s="209"/>
      <c r="R1544" s="209"/>
      <c r="S1544" s="209"/>
      <c r="T1544" s="210"/>
      <c r="AT1544" s="211" t="s">
        <v>336</v>
      </c>
      <c r="AU1544" s="211" t="s">
        <v>87</v>
      </c>
      <c r="AV1544" s="13" t="s">
        <v>87</v>
      </c>
      <c r="AW1544" s="13" t="s">
        <v>37</v>
      </c>
      <c r="AX1544" s="13" t="s">
        <v>76</v>
      </c>
      <c r="AY1544" s="211" t="s">
        <v>324</v>
      </c>
    </row>
    <row r="1545" spans="1:65" s="15" customFormat="1" ht="11.25">
      <c r="B1545" s="223"/>
      <c r="C1545" s="224"/>
      <c r="D1545" s="195" t="s">
        <v>336</v>
      </c>
      <c r="E1545" s="225" t="s">
        <v>19</v>
      </c>
      <c r="F1545" s="226" t="s">
        <v>4900</v>
      </c>
      <c r="G1545" s="224"/>
      <c r="H1545" s="225" t="s">
        <v>19</v>
      </c>
      <c r="I1545" s="227"/>
      <c r="J1545" s="224"/>
      <c r="K1545" s="224"/>
      <c r="L1545" s="228"/>
      <c r="M1545" s="229"/>
      <c r="N1545" s="230"/>
      <c r="O1545" s="230"/>
      <c r="P1545" s="230"/>
      <c r="Q1545" s="230"/>
      <c r="R1545" s="230"/>
      <c r="S1545" s="230"/>
      <c r="T1545" s="231"/>
      <c r="AT1545" s="232" t="s">
        <v>336</v>
      </c>
      <c r="AU1545" s="232" t="s">
        <v>87</v>
      </c>
      <c r="AV1545" s="15" t="s">
        <v>84</v>
      </c>
      <c r="AW1545" s="15" t="s">
        <v>37</v>
      </c>
      <c r="AX1545" s="15" t="s">
        <v>76</v>
      </c>
      <c r="AY1545" s="232" t="s">
        <v>324</v>
      </c>
    </row>
    <row r="1546" spans="1:65" s="13" customFormat="1" ht="11.25">
      <c r="B1546" s="201"/>
      <c r="C1546" s="202"/>
      <c r="D1546" s="195" t="s">
        <v>336</v>
      </c>
      <c r="E1546" s="203" t="s">
        <v>19</v>
      </c>
      <c r="F1546" s="204" t="s">
        <v>4901</v>
      </c>
      <c r="G1546" s="202"/>
      <c r="H1546" s="205">
        <v>6.2</v>
      </c>
      <c r="I1546" s="206"/>
      <c r="J1546" s="202"/>
      <c r="K1546" s="202"/>
      <c r="L1546" s="207"/>
      <c r="M1546" s="208"/>
      <c r="N1546" s="209"/>
      <c r="O1546" s="209"/>
      <c r="P1546" s="209"/>
      <c r="Q1546" s="209"/>
      <c r="R1546" s="209"/>
      <c r="S1546" s="209"/>
      <c r="T1546" s="210"/>
      <c r="AT1546" s="211" t="s">
        <v>336</v>
      </c>
      <c r="AU1546" s="211" t="s">
        <v>87</v>
      </c>
      <c r="AV1546" s="13" t="s">
        <v>87</v>
      </c>
      <c r="AW1546" s="13" t="s">
        <v>37</v>
      </c>
      <c r="AX1546" s="13" t="s">
        <v>76</v>
      </c>
      <c r="AY1546" s="211" t="s">
        <v>324</v>
      </c>
    </row>
    <row r="1547" spans="1:65" s="13" customFormat="1" ht="11.25">
      <c r="B1547" s="201"/>
      <c r="C1547" s="202"/>
      <c r="D1547" s="195" t="s">
        <v>336</v>
      </c>
      <c r="E1547" s="203" t="s">
        <v>19</v>
      </c>
      <c r="F1547" s="204" t="s">
        <v>4902</v>
      </c>
      <c r="G1547" s="202"/>
      <c r="H1547" s="205">
        <v>7.6</v>
      </c>
      <c r="I1547" s="206"/>
      <c r="J1547" s="202"/>
      <c r="K1547" s="202"/>
      <c r="L1547" s="207"/>
      <c r="M1547" s="208"/>
      <c r="N1547" s="209"/>
      <c r="O1547" s="209"/>
      <c r="P1547" s="209"/>
      <c r="Q1547" s="209"/>
      <c r="R1547" s="209"/>
      <c r="S1547" s="209"/>
      <c r="T1547" s="210"/>
      <c r="AT1547" s="211" t="s">
        <v>336</v>
      </c>
      <c r="AU1547" s="211" t="s">
        <v>87</v>
      </c>
      <c r="AV1547" s="13" t="s">
        <v>87</v>
      </c>
      <c r="AW1547" s="13" t="s">
        <v>37</v>
      </c>
      <c r="AX1547" s="13" t="s">
        <v>76</v>
      </c>
      <c r="AY1547" s="211" t="s">
        <v>324</v>
      </c>
    </row>
    <row r="1548" spans="1:65" s="13" customFormat="1" ht="11.25">
      <c r="B1548" s="201"/>
      <c r="C1548" s="202"/>
      <c r="D1548" s="195" t="s">
        <v>336</v>
      </c>
      <c r="E1548" s="203" t="s">
        <v>19</v>
      </c>
      <c r="F1548" s="204" t="s">
        <v>4902</v>
      </c>
      <c r="G1548" s="202"/>
      <c r="H1548" s="205">
        <v>7.6</v>
      </c>
      <c r="I1548" s="206"/>
      <c r="J1548" s="202"/>
      <c r="K1548" s="202"/>
      <c r="L1548" s="207"/>
      <c r="M1548" s="208"/>
      <c r="N1548" s="209"/>
      <c r="O1548" s="209"/>
      <c r="P1548" s="209"/>
      <c r="Q1548" s="209"/>
      <c r="R1548" s="209"/>
      <c r="S1548" s="209"/>
      <c r="T1548" s="210"/>
      <c r="AT1548" s="211" t="s">
        <v>336</v>
      </c>
      <c r="AU1548" s="211" t="s">
        <v>87</v>
      </c>
      <c r="AV1548" s="13" t="s">
        <v>87</v>
      </c>
      <c r="AW1548" s="13" t="s">
        <v>37</v>
      </c>
      <c r="AX1548" s="13" t="s">
        <v>76</v>
      </c>
      <c r="AY1548" s="211" t="s">
        <v>324</v>
      </c>
    </row>
    <row r="1549" spans="1:65" s="13" customFormat="1" ht="11.25">
      <c r="B1549" s="201"/>
      <c r="C1549" s="202"/>
      <c r="D1549" s="195" t="s">
        <v>336</v>
      </c>
      <c r="E1549" s="203" t="s">
        <v>19</v>
      </c>
      <c r="F1549" s="204" t="s">
        <v>4901</v>
      </c>
      <c r="G1549" s="202"/>
      <c r="H1549" s="205">
        <v>6.2</v>
      </c>
      <c r="I1549" s="206"/>
      <c r="J1549" s="202"/>
      <c r="K1549" s="202"/>
      <c r="L1549" s="207"/>
      <c r="M1549" s="208"/>
      <c r="N1549" s="209"/>
      <c r="O1549" s="209"/>
      <c r="P1549" s="209"/>
      <c r="Q1549" s="209"/>
      <c r="R1549" s="209"/>
      <c r="S1549" s="209"/>
      <c r="T1549" s="210"/>
      <c r="AT1549" s="211" t="s">
        <v>336</v>
      </c>
      <c r="AU1549" s="211" t="s">
        <v>87</v>
      </c>
      <c r="AV1549" s="13" t="s">
        <v>87</v>
      </c>
      <c r="AW1549" s="13" t="s">
        <v>37</v>
      </c>
      <c r="AX1549" s="13" t="s">
        <v>76</v>
      </c>
      <c r="AY1549" s="211" t="s">
        <v>324</v>
      </c>
    </row>
    <row r="1550" spans="1:65" s="15" customFormat="1" ht="11.25">
      <c r="B1550" s="223"/>
      <c r="C1550" s="224"/>
      <c r="D1550" s="195" t="s">
        <v>336</v>
      </c>
      <c r="E1550" s="225" t="s">
        <v>19</v>
      </c>
      <c r="F1550" s="226" t="s">
        <v>4903</v>
      </c>
      <c r="G1550" s="224"/>
      <c r="H1550" s="225" t="s">
        <v>19</v>
      </c>
      <c r="I1550" s="227"/>
      <c r="J1550" s="224"/>
      <c r="K1550" s="224"/>
      <c r="L1550" s="228"/>
      <c r="M1550" s="229"/>
      <c r="N1550" s="230"/>
      <c r="O1550" s="230"/>
      <c r="P1550" s="230"/>
      <c r="Q1550" s="230"/>
      <c r="R1550" s="230"/>
      <c r="S1550" s="230"/>
      <c r="T1550" s="231"/>
      <c r="AT1550" s="232" t="s">
        <v>336</v>
      </c>
      <c r="AU1550" s="232" t="s">
        <v>87</v>
      </c>
      <c r="AV1550" s="15" t="s">
        <v>84</v>
      </c>
      <c r="AW1550" s="15" t="s">
        <v>37</v>
      </c>
      <c r="AX1550" s="15" t="s">
        <v>76</v>
      </c>
      <c r="AY1550" s="232" t="s">
        <v>324</v>
      </c>
    </row>
    <row r="1551" spans="1:65" s="13" customFormat="1" ht="11.25">
      <c r="B1551" s="201"/>
      <c r="C1551" s="202"/>
      <c r="D1551" s="195" t="s">
        <v>336</v>
      </c>
      <c r="E1551" s="203" t="s">
        <v>19</v>
      </c>
      <c r="F1551" s="204" t="s">
        <v>4904</v>
      </c>
      <c r="G1551" s="202"/>
      <c r="H1551" s="205">
        <v>8.4</v>
      </c>
      <c r="I1551" s="206"/>
      <c r="J1551" s="202"/>
      <c r="K1551" s="202"/>
      <c r="L1551" s="207"/>
      <c r="M1551" s="208"/>
      <c r="N1551" s="209"/>
      <c r="O1551" s="209"/>
      <c r="P1551" s="209"/>
      <c r="Q1551" s="209"/>
      <c r="R1551" s="209"/>
      <c r="S1551" s="209"/>
      <c r="T1551" s="210"/>
      <c r="AT1551" s="211" t="s">
        <v>336</v>
      </c>
      <c r="AU1551" s="211" t="s">
        <v>87</v>
      </c>
      <c r="AV1551" s="13" t="s">
        <v>87</v>
      </c>
      <c r="AW1551" s="13" t="s">
        <v>37</v>
      </c>
      <c r="AX1551" s="13" t="s">
        <v>76</v>
      </c>
      <c r="AY1551" s="211" t="s">
        <v>324</v>
      </c>
    </row>
    <row r="1552" spans="1:65" s="13" customFormat="1" ht="11.25">
      <c r="B1552" s="201"/>
      <c r="C1552" s="202"/>
      <c r="D1552" s="195" t="s">
        <v>336</v>
      </c>
      <c r="E1552" s="203" t="s">
        <v>19</v>
      </c>
      <c r="F1552" s="204" t="s">
        <v>4905</v>
      </c>
      <c r="G1552" s="202"/>
      <c r="H1552" s="205">
        <v>6.6</v>
      </c>
      <c r="I1552" s="206"/>
      <c r="J1552" s="202"/>
      <c r="K1552" s="202"/>
      <c r="L1552" s="207"/>
      <c r="M1552" s="208"/>
      <c r="N1552" s="209"/>
      <c r="O1552" s="209"/>
      <c r="P1552" s="209"/>
      <c r="Q1552" s="209"/>
      <c r="R1552" s="209"/>
      <c r="S1552" s="209"/>
      <c r="T1552" s="210"/>
      <c r="AT1552" s="211" t="s">
        <v>336</v>
      </c>
      <c r="AU1552" s="211" t="s">
        <v>87</v>
      </c>
      <c r="AV1552" s="13" t="s">
        <v>87</v>
      </c>
      <c r="AW1552" s="13" t="s">
        <v>37</v>
      </c>
      <c r="AX1552" s="13" t="s">
        <v>76</v>
      </c>
      <c r="AY1552" s="211" t="s">
        <v>324</v>
      </c>
    </row>
    <row r="1553" spans="1:65" s="13" customFormat="1" ht="11.25">
      <c r="B1553" s="201"/>
      <c r="C1553" s="202"/>
      <c r="D1553" s="195" t="s">
        <v>336</v>
      </c>
      <c r="E1553" s="203" t="s">
        <v>19</v>
      </c>
      <c r="F1553" s="204" t="s">
        <v>4905</v>
      </c>
      <c r="G1553" s="202"/>
      <c r="H1553" s="205">
        <v>6.6</v>
      </c>
      <c r="I1553" s="206"/>
      <c r="J1553" s="202"/>
      <c r="K1553" s="202"/>
      <c r="L1553" s="207"/>
      <c r="M1553" s="208"/>
      <c r="N1553" s="209"/>
      <c r="O1553" s="209"/>
      <c r="P1553" s="209"/>
      <c r="Q1553" s="209"/>
      <c r="R1553" s="209"/>
      <c r="S1553" s="209"/>
      <c r="T1553" s="210"/>
      <c r="AT1553" s="211" t="s">
        <v>336</v>
      </c>
      <c r="AU1553" s="211" t="s">
        <v>87</v>
      </c>
      <c r="AV1553" s="13" t="s">
        <v>87</v>
      </c>
      <c r="AW1553" s="13" t="s">
        <v>37</v>
      </c>
      <c r="AX1553" s="13" t="s">
        <v>76</v>
      </c>
      <c r="AY1553" s="211" t="s">
        <v>324</v>
      </c>
    </row>
    <row r="1554" spans="1:65" s="13" customFormat="1" ht="11.25">
      <c r="B1554" s="201"/>
      <c r="C1554" s="202"/>
      <c r="D1554" s="195" t="s">
        <v>336</v>
      </c>
      <c r="E1554" s="203" t="s">
        <v>19</v>
      </c>
      <c r="F1554" s="204" t="s">
        <v>4906</v>
      </c>
      <c r="G1554" s="202"/>
      <c r="H1554" s="205">
        <v>12.6</v>
      </c>
      <c r="I1554" s="206"/>
      <c r="J1554" s="202"/>
      <c r="K1554" s="202"/>
      <c r="L1554" s="207"/>
      <c r="M1554" s="208"/>
      <c r="N1554" s="209"/>
      <c r="O1554" s="209"/>
      <c r="P1554" s="209"/>
      <c r="Q1554" s="209"/>
      <c r="R1554" s="209"/>
      <c r="S1554" s="209"/>
      <c r="T1554" s="210"/>
      <c r="AT1554" s="211" t="s">
        <v>336</v>
      </c>
      <c r="AU1554" s="211" t="s">
        <v>87</v>
      </c>
      <c r="AV1554" s="13" t="s">
        <v>87</v>
      </c>
      <c r="AW1554" s="13" t="s">
        <v>37</v>
      </c>
      <c r="AX1554" s="13" t="s">
        <v>76</v>
      </c>
      <c r="AY1554" s="211" t="s">
        <v>324</v>
      </c>
    </row>
    <row r="1555" spans="1:65" s="16" customFormat="1" ht="11.25">
      <c r="B1555" s="233"/>
      <c r="C1555" s="234"/>
      <c r="D1555" s="195" t="s">
        <v>336</v>
      </c>
      <c r="E1555" s="235" t="s">
        <v>19</v>
      </c>
      <c r="F1555" s="236" t="s">
        <v>550</v>
      </c>
      <c r="G1555" s="234"/>
      <c r="H1555" s="237">
        <v>72</v>
      </c>
      <c r="I1555" s="238"/>
      <c r="J1555" s="234"/>
      <c r="K1555" s="234"/>
      <c r="L1555" s="239"/>
      <c r="M1555" s="240"/>
      <c r="N1555" s="241"/>
      <c r="O1555" s="241"/>
      <c r="P1555" s="241"/>
      <c r="Q1555" s="241"/>
      <c r="R1555" s="241"/>
      <c r="S1555" s="241"/>
      <c r="T1555" s="242"/>
      <c r="AT1555" s="243" t="s">
        <v>336</v>
      </c>
      <c r="AU1555" s="243" t="s">
        <v>87</v>
      </c>
      <c r="AV1555" s="16" t="s">
        <v>343</v>
      </c>
      <c r="AW1555" s="16" t="s">
        <v>37</v>
      </c>
      <c r="AX1555" s="16" t="s">
        <v>76</v>
      </c>
      <c r="AY1555" s="243" t="s">
        <v>324</v>
      </c>
    </row>
    <row r="1556" spans="1:65" s="15" customFormat="1" ht="11.25">
      <c r="B1556" s="223"/>
      <c r="C1556" s="224"/>
      <c r="D1556" s="195" t="s">
        <v>336</v>
      </c>
      <c r="E1556" s="225" t="s">
        <v>19</v>
      </c>
      <c r="F1556" s="226" t="s">
        <v>4851</v>
      </c>
      <c r="G1556" s="224"/>
      <c r="H1556" s="225" t="s">
        <v>19</v>
      </c>
      <c r="I1556" s="227"/>
      <c r="J1556" s="224"/>
      <c r="K1556" s="224"/>
      <c r="L1556" s="228"/>
      <c r="M1556" s="229"/>
      <c r="N1556" s="230"/>
      <c r="O1556" s="230"/>
      <c r="P1556" s="230"/>
      <c r="Q1556" s="230"/>
      <c r="R1556" s="230"/>
      <c r="S1556" s="230"/>
      <c r="T1556" s="231"/>
      <c r="AT1556" s="232" t="s">
        <v>336</v>
      </c>
      <c r="AU1556" s="232" t="s">
        <v>87</v>
      </c>
      <c r="AV1556" s="15" t="s">
        <v>84</v>
      </c>
      <c r="AW1556" s="15" t="s">
        <v>37</v>
      </c>
      <c r="AX1556" s="15" t="s">
        <v>76</v>
      </c>
      <c r="AY1556" s="232" t="s">
        <v>324</v>
      </c>
    </row>
    <row r="1557" spans="1:65" s="13" customFormat="1" ht="11.25">
      <c r="B1557" s="201"/>
      <c r="C1557" s="202"/>
      <c r="D1557" s="195" t="s">
        <v>336</v>
      </c>
      <c r="E1557" s="203" t="s">
        <v>19</v>
      </c>
      <c r="F1557" s="204" t="s">
        <v>4907</v>
      </c>
      <c r="G1557" s="202"/>
      <c r="H1557" s="205">
        <v>31.04</v>
      </c>
      <c r="I1557" s="206"/>
      <c r="J1557" s="202"/>
      <c r="K1557" s="202"/>
      <c r="L1557" s="207"/>
      <c r="M1557" s="208"/>
      <c r="N1557" s="209"/>
      <c r="O1557" s="209"/>
      <c r="P1557" s="209"/>
      <c r="Q1557" s="209"/>
      <c r="R1557" s="209"/>
      <c r="S1557" s="209"/>
      <c r="T1557" s="210"/>
      <c r="AT1557" s="211" t="s">
        <v>336</v>
      </c>
      <c r="AU1557" s="211" t="s">
        <v>87</v>
      </c>
      <c r="AV1557" s="13" t="s">
        <v>87</v>
      </c>
      <c r="AW1557" s="13" t="s">
        <v>37</v>
      </c>
      <c r="AX1557" s="13" t="s">
        <v>76</v>
      </c>
      <c r="AY1557" s="211" t="s">
        <v>324</v>
      </c>
    </row>
    <row r="1558" spans="1:65" s="13" customFormat="1" ht="11.25">
      <c r="B1558" s="201"/>
      <c r="C1558" s="202"/>
      <c r="D1558" s="195" t="s">
        <v>336</v>
      </c>
      <c r="E1558" s="203" t="s">
        <v>19</v>
      </c>
      <c r="F1558" s="204" t="s">
        <v>4908</v>
      </c>
      <c r="G1558" s="202"/>
      <c r="H1558" s="205">
        <v>28.67</v>
      </c>
      <c r="I1558" s="206"/>
      <c r="J1558" s="202"/>
      <c r="K1558" s="202"/>
      <c r="L1558" s="207"/>
      <c r="M1558" s="208"/>
      <c r="N1558" s="209"/>
      <c r="O1558" s="209"/>
      <c r="P1558" s="209"/>
      <c r="Q1558" s="209"/>
      <c r="R1558" s="209"/>
      <c r="S1558" s="209"/>
      <c r="T1558" s="210"/>
      <c r="AT1558" s="211" t="s">
        <v>336</v>
      </c>
      <c r="AU1558" s="211" t="s">
        <v>87</v>
      </c>
      <c r="AV1558" s="13" t="s">
        <v>87</v>
      </c>
      <c r="AW1558" s="13" t="s">
        <v>37</v>
      </c>
      <c r="AX1558" s="13" t="s">
        <v>76</v>
      </c>
      <c r="AY1558" s="211" t="s">
        <v>324</v>
      </c>
    </row>
    <row r="1559" spans="1:65" s="16" customFormat="1" ht="11.25">
      <c r="B1559" s="233"/>
      <c r="C1559" s="234"/>
      <c r="D1559" s="195" t="s">
        <v>336</v>
      </c>
      <c r="E1559" s="235" t="s">
        <v>19</v>
      </c>
      <c r="F1559" s="236" t="s">
        <v>550</v>
      </c>
      <c r="G1559" s="234"/>
      <c r="H1559" s="237">
        <v>59.71</v>
      </c>
      <c r="I1559" s="238"/>
      <c r="J1559" s="234"/>
      <c r="K1559" s="234"/>
      <c r="L1559" s="239"/>
      <c r="M1559" s="240"/>
      <c r="N1559" s="241"/>
      <c r="O1559" s="241"/>
      <c r="P1559" s="241"/>
      <c r="Q1559" s="241"/>
      <c r="R1559" s="241"/>
      <c r="S1559" s="241"/>
      <c r="T1559" s="242"/>
      <c r="AT1559" s="243" t="s">
        <v>336</v>
      </c>
      <c r="AU1559" s="243" t="s">
        <v>87</v>
      </c>
      <c r="AV1559" s="16" t="s">
        <v>343</v>
      </c>
      <c r="AW1559" s="16" t="s">
        <v>37</v>
      </c>
      <c r="AX1559" s="16" t="s">
        <v>76</v>
      </c>
      <c r="AY1559" s="243" t="s">
        <v>324</v>
      </c>
    </row>
    <row r="1560" spans="1:65" s="14" customFormat="1" ht="11.25">
      <c r="B1560" s="212"/>
      <c r="C1560" s="213"/>
      <c r="D1560" s="195" t="s">
        <v>336</v>
      </c>
      <c r="E1560" s="214" t="s">
        <v>19</v>
      </c>
      <c r="F1560" s="215" t="s">
        <v>349</v>
      </c>
      <c r="G1560" s="213"/>
      <c r="H1560" s="216">
        <v>131.71</v>
      </c>
      <c r="I1560" s="217"/>
      <c r="J1560" s="213"/>
      <c r="K1560" s="213"/>
      <c r="L1560" s="218"/>
      <c r="M1560" s="219"/>
      <c r="N1560" s="220"/>
      <c r="O1560" s="220"/>
      <c r="P1560" s="220"/>
      <c r="Q1560" s="220"/>
      <c r="R1560" s="220"/>
      <c r="S1560" s="220"/>
      <c r="T1560" s="221"/>
      <c r="AT1560" s="222" t="s">
        <v>336</v>
      </c>
      <c r="AU1560" s="222" t="s">
        <v>87</v>
      </c>
      <c r="AV1560" s="14" t="s">
        <v>330</v>
      </c>
      <c r="AW1560" s="14" t="s">
        <v>37</v>
      </c>
      <c r="AX1560" s="14" t="s">
        <v>84</v>
      </c>
      <c r="AY1560" s="222" t="s">
        <v>324</v>
      </c>
    </row>
    <row r="1561" spans="1:65" s="2" customFormat="1" ht="14.45" customHeight="1">
      <c r="A1561" s="36"/>
      <c r="B1561" s="37"/>
      <c r="C1561" s="182" t="s">
        <v>1570</v>
      </c>
      <c r="D1561" s="182" t="s">
        <v>326</v>
      </c>
      <c r="E1561" s="183" t="s">
        <v>4909</v>
      </c>
      <c r="F1561" s="184" t="s">
        <v>4910</v>
      </c>
      <c r="G1561" s="185" t="s">
        <v>135</v>
      </c>
      <c r="H1561" s="186">
        <v>8.0500000000000007</v>
      </c>
      <c r="I1561" s="187"/>
      <c r="J1561" s="188">
        <f>ROUND(I1561*H1561,2)</f>
        <v>0</v>
      </c>
      <c r="K1561" s="184" t="s">
        <v>329</v>
      </c>
      <c r="L1561" s="41"/>
      <c r="M1561" s="189" t="s">
        <v>19</v>
      </c>
      <c r="N1561" s="190" t="s">
        <v>47</v>
      </c>
      <c r="O1561" s="66"/>
      <c r="P1561" s="191">
        <f>O1561*H1561</f>
        <v>0</v>
      </c>
      <c r="Q1561" s="191">
        <v>4.0200000000000001E-3</v>
      </c>
      <c r="R1561" s="191">
        <f>Q1561*H1561</f>
        <v>3.2361000000000001E-2</v>
      </c>
      <c r="S1561" s="191">
        <v>0</v>
      </c>
      <c r="T1561" s="192">
        <f>S1561*H1561</f>
        <v>0</v>
      </c>
      <c r="U1561" s="36"/>
      <c r="V1561" s="36"/>
      <c r="W1561" s="36"/>
      <c r="X1561" s="36"/>
      <c r="Y1561" s="36"/>
      <c r="Z1561" s="36"/>
      <c r="AA1561" s="36"/>
      <c r="AB1561" s="36"/>
      <c r="AC1561" s="36"/>
      <c r="AD1561" s="36"/>
      <c r="AE1561" s="36"/>
      <c r="AR1561" s="193" t="s">
        <v>330</v>
      </c>
      <c r="AT1561" s="193" t="s">
        <v>326</v>
      </c>
      <c r="AU1561" s="193" t="s">
        <v>87</v>
      </c>
      <c r="AY1561" s="19" t="s">
        <v>324</v>
      </c>
      <c r="BE1561" s="194">
        <f>IF(N1561="základní",J1561,0)</f>
        <v>0</v>
      </c>
      <c r="BF1561" s="194">
        <f>IF(N1561="snížená",J1561,0)</f>
        <v>0</v>
      </c>
      <c r="BG1561" s="194">
        <f>IF(N1561="zákl. přenesená",J1561,0)</f>
        <v>0</v>
      </c>
      <c r="BH1561" s="194">
        <f>IF(N1561="sníž. přenesená",J1561,0)</f>
        <v>0</v>
      </c>
      <c r="BI1561" s="194">
        <f>IF(N1561="nulová",J1561,0)</f>
        <v>0</v>
      </c>
      <c r="BJ1561" s="19" t="s">
        <v>84</v>
      </c>
      <c r="BK1561" s="194">
        <f>ROUND(I1561*H1561,2)</f>
        <v>0</v>
      </c>
      <c r="BL1561" s="19" t="s">
        <v>330</v>
      </c>
      <c r="BM1561" s="193" t="s">
        <v>4911</v>
      </c>
    </row>
    <row r="1562" spans="1:65" s="2" customFormat="1" ht="11.25">
      <c r="A1562" s="36"/>
      <c r="B1562" s="37"/>
      <c r="C1562" s="38"/>
      <c r="D1562" s="195" t="s">
        <v>332</v>
      </c>
      <c r="E1562" s="38"/>
      <c r="F1562" s="196" t="s">
        <v>4912</v>
      </c>
      <c r="G1562" s="38"/>
      <c r="H1562" s="38"/>
      <c r="I1562" s="197"/>
      <c r="J1562" s="38"/>
      <c r="K1562" s="38"/>
      <c r="L1562" s="41"/>
      <c r="M1562" s="198"/>
      <c r="N1562" s="199"/>
      <c r="O1562" s="66"/>
      <c r="P1562" s="66"/>
      <c r="Q1562" s="66"/>
      <c r="R1562" s="66"/>
      <c r="S1562" s="66"/>
      <c r="T1562" s="67"/>
      <c r="U1562" s="36"/>
      <c r="V1562" s="36"/>
      <c r="W1562" s="36"/>
      <c r="X1562" s="36"/>
      <c r="Y1562" s="36"/>
      <c r="Z1562" s="36"/>
      <c r="AA1562" s="36"/>
      <c r="AB1562" s="36"/>
      <c r="AC1562" s="36"/>
      <c r="AD1562" s="36"/>
      <c r="AE1562" s="36"/>
      <c r="AT1562" s="19" t="s">
        <v>332</v>
      </c>
      <c r="AU1562" s="19" t="s">
        <v>87</v>
      </c>
    </row>
    <row r="1563" spans="1:65" s="15" customFormat="1" ht="11.25">
      <c r="B1563" s="223"/>
      <c r="C1563" s="224"/>
      <c r="D1563" s="195" t="s">
        <v>336</v>
      </c>
      <c r="E1563" s="225" t="s">
        <v>19</v>
      </c>
      <c r="F1563" s="226" t="s">
        <v>4893</v>
      </c>
      <c r="G1563" s="224"/>
      <c r="H1563" s="225" t="s">
        <v>19</v>
      </c>
      <c r="I1563" s="227"/>
      <c r="J1563" s="224"/>
      <c r="K1563" s="224"/>
      <c r="L1563" s="228"/>
      <c r="M1563" s="229"/>
      <c r="N1563" s="230"/>
      <c r="O1563" s="230"/>
      <c r="P1563" s="230"/>
      <c r="Q1563" s="230"/>
      <c r="R1563" s="230"/>
      <c r="S1563" s="230"/>
      <c r="T1563" s="231"/>
      <c r="AT1563" s="232" t="s">
        <v>336</v>
      </c>
      <c r="AU1563" s="232" t="s">
        <v>87</v>
      </c>
      <c r="AV1563" s="15" t="s">
        <v>84</v>
      </c>
      <c r="AW1563" s="15" t="s">
        <v>37</v>
      </c>
      <c r="AX1563" s="15" t="s">
        <v>76</v>
      </c>
      <c r="AY1563" s="232" t="s">
        <v>324</v>
      </c>
    </row>
    <row r="1564" spans="1:65" s="13" customFormat="1" ht="11.25">
      <c r="B1564" s="201"/>
      <c r="C1564" s="202"/>
      <c r="D1564" s="195" t="s">
        <v>336</v>
      </c>
      <c r="E1564" s="203" t="s">
        <v>19</v>
      </c>
      <c r="F1564" s="204" t="s">
        <v>4913</v>
      </c>
      <c r="G1564" s="202"/>
      <c r="H1564" s="205">
        <v>8.0500000000000007</v>
      </c>
      <c r="I1564" s="206"/>
      <c r="J1564" s="202"/>
      <c r="K1564" s="202"/>
      <c r="L1564" s="207"/>
      <c r="M1564" s="208"/>
      <c r="N1564" s="209"/>
      <c r="O1564" s="209"/>
      <c r="P1564" s="209"/>
      <c r="Q1564" s="209"/>
      <c r="R1564" s="209"/>
      <c r="S1564" s="209"/>
      <c r="T1564" s="210"/>
      <c r="AT1564" s="211" t="s">
        <v>336</v>
      </c>
      <c r="AU1564" s="211" t="s">
        <v>87</v>
      </c>
      <c r="AV1564" s="13" t="s">
        <v>87</v>
      </c>
      <c r="AW1564" s="13" t="s">
        <v>37</v>
      </c>
      <c r="AX1564" s="13" t="s">
        <v>84</v>
      </c>
      <c r="AY1564" s="211" t="s">
        <v>324</v>
      </c>
    </row>
    <row r="1565" spans="1:65" s="2" customFormat="1" ht="14.45" customHeight="1">
      <c r="A1565" s="36"/>
      <c r="B1565" s="37"/>
      <c r="C1565" s="182" t="s">
        <v>1576</v>
      </c>
      <c r="D1565" s="182" t="s">
        <v>326</v>
      </c>
      <c r="E1565" s="183" t="s">
        <v>1528</v>
      </c>
      <c r="F1565" s="184" t="s">
        <v>4914</v>
      </c>
      <c r="G1565" s="185" t="s">
        <v>186</v>
      </c>
      <c r="H1565" s="186">
        <v>2.2999999999999998</v>
      </c>
      <c r="I1565" s="187"/>
      <c r="J1565" s="188">
        <f>ROUND(I1565*H1565,2)</f>
        <v>0</v>
      </c>
      <c r="K1565" s="184" t="s">
        <v>19</v>
      </c>
      <c r="L1565" s="41"/>
      <c r="M1565" s="189" t="s">
        <v>19</v>
      </c>
      <c r="N1565" s="190" t="s">
        <v>47</v>
      </c>
      <c r="O1565" s="66"/>
      <c r="P1565" s="191">
        <f>O1565*H1565</f>
        <v>0</v>
      </c>
      <c r="Q1565" s="191">
        <v>3.0300000000000001E-2</v>
      </c>
      <c r="R1565" s="191">
        <f>Q1565*H1565</f>
        <v>6.9690000000000002E-2</v>
      </c>
      <c r="S1565" s="191">
        <v>0</v>
      </c>
      <c r="T1565" s="192">
        <f>S1565*H1565</f>
        <v>0</v>
      </c>
      <c r="U1565" s="36"/>
      <c r="V1565" s="36"/>
      <c r="W1565" s="36"/>
      <c r="X1565" s="36"/>
      <c r="Y1565" s="36"/>
      <c r="Z1565" s="36"/>
      <c r="AA1565" s="36"/>
      <c r="AB1565" s="36"/>
      <c r="AC1565" s="36"/>
      <c r="AD1565" s="36"/>
      <c r="AE1565" s="36"/>
      <c r="AR1565" s="193" t="s">
        <v>330</v>
      </c>
      <c r="AT1565" s="193" t="s">
        <v>326</v>
      </c>
      <c r="AU1565" s="193" t="s">
        <v>87</v>
      </c>
      <c r="AY1565" s="19" t="s">
        <v>324</v>
      </c>
      <c r="BE1565" s="194">
        <f>IF(N1565="základní",J1565,0)</f>
        <v>0</v>
      </c>
      <c r="BF1565" s="194">
        <f>IF(N1565="snížená",J1565,0)</f>
        <v>0</v>
      </c>
      <c r="BG1565" s="194">
        <f>IF(N1565="zákl. přenesená",J1565,0)</f>
        <v>0</v>
      </c>
      <c r="BH1565" s="194">
        <f>IF(N1565="sníž. přenesená",J1565,0)</f>
        <v>0</v>
      </c>
      <c r="BI1565" s="194">
        <f>IF(N1565="nulová",J1565,0)</f>
        <v>0</v>
      </c>
      <c r="BJ1565" s="19" t="s">
        <v>84</v>
      </c>
      <c r="BK1565" s="194">
        <f>ROUND(I1565*H1565,2)</f>
        <v>0</v>
      </c>
      <c r="BL1565" s="19" t="s">
        <v>330</v>
      </c>
      <c r="BM1565" s="193" t="s">
        <v>4915</v>
      </c>
    </row>
    <row r="1566" spans="1:65" s="2" customFormat="1" ht="11.25">
      <c r="A1566" s="36"/>
      <c r="B1566" s="37"/>
      <c r="C1566" s="38"/>
      <c r="D1566" s="195" t="s">
        <v>332</v>
      </c>
      <c r="E1566" s="38"/>
      <c r="F1566" s="196" t="s">
        <v>4916</v>
      </c>
      <c r="G1566" s="38"/>
      <c r="H1566" s="38"/>
      <c r="I1566" s="197"/>
      <c r="J1566" s="38"/>
      <c r="K1566" s="38"/>
      <c r="L1566" s="41"/>
      <c r="M1566" s="198"/>
      <c r="N1566" s="199"/>
      <c r="O1566" s="66"/>
      <c r="P1566" s="66"/>
      <c r="Q1566" s="66"/>
      <c r="R1566" s="66"/>
      <c r="S1566" s="66"/>
      <c r="T1566" s="67"/>
      <c r="U1566" s="36"/>
      <c r="V1566" s="36"/>
      <c r="W1566" s="36"/>
      <c r="X1566" s="36"/>
      <c r="Y1566" s="36"/>
      <c r="Z1566" s="36"/>
      <c r="AA1566" s="36"/>
      <c r="AB1566" s="36"/>
      <c r="AC1566" s="36"/>
      <c r="AD1566" s="36"/>
      <c r="AE1566" s="36"/>
      <c r="AT1566" s="19" t="s">
        <v>332</v>
      </c>
      <c r="AU1566" s="19" t="s">
        <v>87</v>
      </c>
    </row>
    <row r="1567" spans="1:65" s="2" customFormat="1" ht="24.2" customHeight="1">
      <c r="A1567" s="36"/>
      <c r="B1567" s="37"/>
      <c r="C1567" s="182" t="s">
        <v>1582</v>
      </c>
      <c r="D1567" s="182" t="s">
        <v>326</v>
      </c>
      <c r="E1567" s="183" t="s">
        <v>4917</v>
      </c>
      <c r="F1567" s="184" t="s">
        <v>4918</v>
      </c>
      <c r="G1567" s="185" t="s">
        <v>1530</v>
      </c>
      <c r="H1567" s="186">
        <v>1</v>
      </c>
      <c r="I1567" s="187"/>
      <c r="J1567" s="188">
        <f>ROUND(I1567*H1567,2)</f>
        <v>0</v>
      </c>
      <c r="K1567" s="184" t="s">
        <v>19</v>
      </c>
      <c r="L1567" s="41"/>
      <c r="M1567" s="189" t="s">
        <v>19</v>
      </c>
      <c r="N1567" s="190" t="s">
        <v>47</v>
      </c>
      <c r="O1567" s="66"/>
      <c r="P1567" s="191">
        <f>O1567*H1567</f>
        <v>0</v>
      </c>
      <c r="Q1567" s="191">
        <v>0</v>
      </c>
      <c r="R1567" s="191">
        <f>Q1567*H1567</f>
        <v>0</v>
      </c>
      <c r="S1567" s="191">
        <v>0</v>
      </c>
      <c r="T1567" s="192">
        <f>S1567*H1567</f>
        <v>0</v>
      </c>
      <c r="U1567" s="36"/>
      <c r="V1567" s="36"/>
      <c r="W1567" s="36"/>
      <c r="X1567" s="36"/>
      <c r="Y1567" s="36"/>
      <c r="Z1567" s="36"/>
      <c r="AA1567" s="36"/>
      <c r="AB1567" s="36"/>
      <c r="AC1567" s="36"/>
      <c r="AD1567" s="36"/>
      <c r="AE1567" s="36"/>
      <c r="AR1567" s="193" t="s">
        <v>330</v>
      </c>
      <c r="AT1567" s="193" t="s">
        <v>326</v>
      </c>
      <c r="AU1567" s="193" t="s">
        <v>87</v>
      </c>
      <c r="AY1567" s="19" t="s">
        <v>324</v>
      </c>
      <c r="BE1567" s="194">
        <f>IF(N1567="základní",J1567,0)</f>
        <v>0</v>
      </c>
      <c r="BF1567" s="194">
        <f>IF(N1567="snížená",J1567,0)</f>
        <v>0</v>
      </c>
      <c r="BG1567" s="194">
        <f>IF(N1567="zákl. přenesená",J1567,0)</f>
        <v>0</v>
      </c>
      <c r="BH1567" s="194">
        <f>IF(N1567="sníž. přenesená",J1567,0)</f>
        <v>0</v>
      </c>
      <c r="BI1567" s="194">
        <f>IF(N1567="nulová",J1567,0)</f>
        <v>0</v>
      </c>
      <c r="BJ1567" s="19" t="s">
        <v>84</v>
      </c>
      <c r="BK1567" s="194">
        <f>ROUND(I1567*H1567,2)</f>
        <v>0</v>
      </c>
      <c r="BL1567" s="19" t="s">
        <v>330</v>
      </c>
      <c r="BM1567" s="193" t="s">
        <v>4919</v>
      </c>
    </row>
    <row r="1568" spans="1:65" s="2" customFormat="1" ht="11.25">
      <c r="A1568" s="36"/>
      <c r="B1568" s="37"/>
      <c r="C1568" s="38"/>
      <c r="D1568" s="195" t="s">
        <v>332</v>
      </c>
      <c r="E1568" s="38"/>
      <c r="F1568" s="196" t="s">
        <v>4920</v>
      </c>
      <c r="G1568" s="38"/>
      <c r="H1568" s="38"/>
      <c r="I1568" s="197"/>
      <c r="J1568" s="38"/>
      <c r="K1568" s="38"/>
      <c r="L1568" s="41"/>
      <c r="M1568" s="198"/>
      <c r="N1568" s="199"/>
      <c r="O1568" s="66"/>
      <c r="P1568" s="66"/>
      <c r="Q1568" s="66"/>
      <c r="R1568" s="66"/>
      <c r="S1568" s="66"/>
      <c r="T1568" s="67"/>
      <c r="U1568" s="36"/>
      <c r="V1568" s="36"/>
      <c r="W1568" s="36"/>
      <c r="X1568" s="36"/>
      <c r="Y1568" s="36"/>
      <c r="Z1568" s="36"/>
      <c r="AA1568" s="36"/>
      <c r="AB1568" s="36"/>
      <c r="AC1568" s="36"/>
      <c r="AD1568" s="36"/>
      <c r="AE1568" s="36"/>
      <c r="AT1568" s="19" t="s">
        <v>332</v>
      </c>
      <c r="AU1568" s="19" t="s">
        <v>87</v>
      </c>
    </row>
    <row r="1569" spans="1:65" s="2" customFormat="1" ht="19.5">
      <c r="A1569" s="36"/>
      <c r="B1569" s="37"/>
      <c r="C1569" s="38"/>
      <c r="D1569" s="195" t="s">
        <v>727</v>
      </c>
      <c r="E1569" s="38"/>
      <c r="F1569" s="200" t="s">
        <v>4921</v>
      </c>
      <c r="G1569" s="38"/>
      <c r="H1569" s="38"/>
      <c r="I1569" s="197"/>
      <c r="J1569" s="38"/>
      <c r="K1569" s="38"/>
      <c r="L1569" s="41"/>
      <c r="M1569" s="198"/>
      <c r="N1569" s="199"/>
      <c r="O1569" s="66"/>
      <c r="P1569" s="66"/>
      <c r="Q1569" s="66"/>
      <c r="R1569" s="66"/>
      <c r="S1569" s="66"/>
      <c r="T1569" s="67"/>
      <c r="U1569" s="36"/>
      <c r="V1569" s="36"/>
      <c r="W1569" s="36"/>
      <c r="X1569" s="36"/>
      <c r="Y1569" s="36"/>
      <c r="Z1569" s="36"/>
      <c r="AA1569" s="36"/>
      <c r="AB1569" s="36"/>
      <c r="AC1569" s="36"/>
      <c r="AD1569" s="36"/>
      <c r="AE1569" s="36"/>
      <c r="AT1569" s="19" t="s">
        <v>727</v>
      </c>
      <c r="AU1569" s="19" t="s">
        <v>87</v>
      </c>
    </row>
    <row r="1570" spans="1:65" s="2" customFormat="1" ht="14.45" customHeight="1">
      <c r="A1570" s="36"/>
      <c r="B1570" s="37"/>
      <c r="C1570" s="182" t="s">
        <v>1588</v>
      </c>
      <c r="D1570" s="182" t="s">
        <v>326</v>
      </c>
      <c r="E1570" s="183" t="s">
        <v>4922</v>
      </c>
      <c r="F1570" s="184" t="s">
        <v>4923</v>
      </c>
      <c r="G1570" s="185" t="s">
        <v>1530</v>
      </c>
      <c r="H1570" s="186">
        <v>1</v>
      </c>
      <c r="I1570" s="187"/>
      <c r="J1570" s="188">
        <f>ROUND(I1570*H1570,2)</f>
        <v>0</v>
      </c>
      <c r="K1570" s="184" t="s">
        <v>19</v>
      </c>
      <c r="L1570" s="41"/>
      <c r="M1570" s="189" t="s">
        <v>19</v>
      </c>
      <c r="N1570" s="190" t="s">
        <v>47</v>
      </c>
      <c r="O1570" s="66"/>
      <c r="P1570" s="191">
        <f>O1570*H1570</f>
        <v>0</v>
      </c>
      <c r="Q1570" s="191">
        <v>0</v>
      </c>
      <c r="R1570" s="191">
        <f>Q1570*H1570</f>
        <v>0</v>
      </c>
      <c r="S1570" s="191">
        <v>0</v>
      </c>
      <c r="T1570" s="192">
        <f>S1570*H1570</f>
        <v>0</v>
      </c>
      <c r="U1570" s="36"/>
      <c r="V1570" s="36"/>
      <c r="W1570" s="36"/>
      <c r="X1570" s="36"/>
      <c r="Y1570" s="36"/>
      <c r="Z1570" s="36"/>
      <c r="AA1570" s="36"/>
      <c r="AB1570" s="36"/>
      <c r="AC1570" s="36"/>
      <c r="AD1570" s="36"/>
      <c r="AE1570" s="36"/>
      <c r="AR1570" s="193" t="s">
        <v>330</v>
      </c>
      <c r="AT1570" s="193" t="s">
        <v>326</v>
      </c>
      <c r="AU1570" s="193" t="s">
        <v>87</v>
      </c>
      <c r="AY1570" s="19" t="s">
        <v>324</v>
      </c>
      <c r="BE1570" s="194">
        <f>IF(N1570="základní",J1570,0)</f>
        <v>0</v>
      </c>
      <c r="BF1570" s="194">
        <f>IF(N1570="snížená",J1570,0)</f>
        <v>0</v>
      </c>
      <c r="BG1570" s="194">
        <f>IF(N1570="zákl. přenesená",J1570,0)</f>
        <v>0</v>
      </c>
      <c r="BH1570" s="194">
        <f>IF(N1570="sníž. přenesená",J1570,0)</f>
        <v>0</v>
      </c>
      <c r="BI1570" s="194">
        <f>IF(N1570="nulová",J1570,0)</f>
        <v>0</v>
      </c>
      <c r="BJ1570" s="19" t="s">
        <v>84</v>
      </c>
      <c r="BK1570" s="194">
        <f>ROUND(I1570*H1570,2)</f>
        <v>0</v>
      </c>
      <c r="BL1570" s="19" t="s">
        <v>330</v>
      </c>
      <c r="BM1570" s="193" t="s">
        <v>4924</v>
      </c>
    </row>
    <row r="1571" spans="1:65" s="2" customFormat="1" ht="19.5">
      <c r="A1571" s="36"/>
      <c r="B1571" s="37"/>
      <c r="C1571" s="38"/>
      <c r="D1571" s="195" t="s">
        <v>332</v>
      </c>
      <c r="E1571" s="38"/>
      <c r="F1571" s="196" t="s">
        <v>4925</v>
      </c>
      <c r="G1571" s="38"/>
      <c r="H1571" s="38"/>
      <c r="I1571" s="197"/>
      <c r="J1571" s="38"/>
      <c r="K1571" s="38"/>
      <c r="L1571" s="41"/>
      <c r="M1571" s="198"/>
      <c r="N1571" s="199"/>
      <c r="O1571" s="66"/>
      <c r="P1571" s="66"/>
      <c r="Q1571" s="66"/>
      <c r="R1571" s="66"/>
      <c r="S1571" s="66"/>
      <c r="T1571" s="67"/>
      <c r="U1571" s="36"/>
      <c r="V1571" s="36"/>
      <c r="W1571" s="36"/>
      <c r="X1571" s="36"/>
      <c r="Y1571" s="36"/>
      <c r="Z1571" s="36"/>
      <c r="AA1571" s="36"/>
      <c r="AB1571" s="36"/>
      <c r="AC1571" s="36"/>
      <c r="AD1571" s="36"/>
      <c r="AE1571" s="36"/>
      <c r="AT1571" s="19" t="s">
        <v>332</v>
      </c>
      <c r="AU1571" s="19" t="s">
        <v>87</v>
      </c>
    </row>
    <row r="1572" spans="1:65" s="12" customFormat="1" ht="22.9" customHeight="1">
      <c r="B1572" s="166"/>
      <c r="C1572" s="167"/>
      <c r="D1572" s="168" t="s">
        <v>75</v>
      </c>
      <c r="E1572" s="180" t="s">
        <v>408</v>
      </c>
      <c r="F1572" s="180" t="s">
        <v>1551</v>
      </c>
      <c r="G1572" s="167"/>
      <c r="H1572" s="167"/>
      <c r="I1572" s="170"/>
      <c r="J1572" s="181">
        <f>BK1572</f>
        <v>0</v>
      </c>
      <c r="K1572" s="167"/>
      <c r="L1572" s="172"/>
      <c r="M1572" s="173"/>
      <c r="N1572" s="174"/>
      <c r="O1572" s="174"/>
      <c r="P1572" s="175">
        <f>SUM(P1573:P1883)</f>
        <v>0</v>
      </c>
      <c r="Q1572" s="174"/>
      <c r="R1572" s="175">
        <f>SUM(R1573:R1883)</f>
        <v>78.459320099999999</v>
      </c>
      <c r="S1572" s="174"/>
      <c r="T1572" s="176">
        <f>SUM(T1573:T1883)</f>
        <v>4163.9881839999998</v>
      </c>
      <c r="AR1572" s="177" t="s">
        <v>84</v>
      </c>
      <c r="AT1572" s="178" t="s">
        <v>75</v>
      </c>
      <c r="AU1572" s="178" t="s">
        <v>84</v>
      </c>
      <c r="AY1572" s="177" t="s">
        <v>324</v>
      </c>
      <c r="BK1572" s="179">
        <f>SUM(BK1573:BK1883)</f>
        <v>0</v>
      </c>
    </row>
    <row r="1573" spans="1:65" s="2" customFormat="1" ht="14.45" customHeight="1">
      <c r="A1573" s="36"/>
      <c r="B1573" s="37"/>
      <c r="C1573" s="182" t="s">
        <v>1594</v>
      </c>
      <c r="D1573" s="182" t="s">
        <v>326</v>
      </c>
      <c r="E1573" s="183" t="s">
        <v>1553</v>
      </c>
      <c r="F1573" s="184" t="s">
        <v>1554</v>
      </c>
      <c r="G1573" s="185" t="s">
        <v>186</v>
      </c>
      <c r="H1573" s="186">
        <v>23.6</v>
      </c>
      <c r="I1573" s="187"/>
      <c r="J1573" s="188">
        <f>ROUND(I1573*H1573,2)</f>
        <v>0</v>
      </c>
      <c r="K1573" s="184" t="s">
        <v>329</v>
      </c>
      <c r="L1573" s="41"/>
      <c r="M1573" s="189" t="s">
        <v>19</v>
      </c>
      <c r="N1573" s="190" t="s">
        <v>47</v>
      </c>
      <c r="O1573" s="66"/>
      <c r="P1573" s="191">
        <f>O1573*H1573</f>
        <v>0</v>
      </c>
      <c r="Q1573" s="191">
        <v>8.4000000000000003E-4</v>
      </c>
      <c r="R1573" s="191">
        <f>Q1573*H1573</f>
        <v>1.9824000000000001E-2</v>
      </c>
      <c r="S1573" s="191">
        <v>0</v>
      </c>
      <c r="T1573" s="192">
        <f>S1573*H1573</f>
        <v>0</v>
      </c>
      <c r="U1573" s="36"/>
      <c r="V1573" s="36"/>
      <c r="W1573" s="36"/>
      <c r="X1573" s="36"/>
      <c r="Y1573" s="36"/>
      <c r="Z1573" s="36"/>
      <c r="AA1573" s="36"/>
      <c r="AB1573" s="36"/>
      <c r="AC1573" s="36"/>
      <c r="AD1573" s="36"/>
      <c r="AE1573" s="36"/>
      <c r="AR1573" s="193" t="s">
        <v>330</v>
      </c>
      <c r="AT1573" s="193" t="s">
        <v>326</v>
      </c>
      <c r="AU1573" s="193" t="s">
        <v>87</v>
      </c>
      <c r="AY1573" s="19" t="s">
        <v>324</v>
      </c>
      <c r="BE1573" s="194">
        <f>IF(N1573="základní",J1573,0)</f>
        <v>0</v>
      </c>
      <c r="BF1573" s="194">
        <f>IF(N1573="snížená",J1573,0)</f>
        <v>0</v>
      </c>
      <c r="BG1573" s="194">
        <f>IF(N1573="zákl. přenesená",J1573,0)</f>
        <v>0</v>
      </c>
      <c r="BH1573" s="194">
        <f>IF(N1573="sníž. přenesená",J1573,0)</f>
        <v>0</v>
      </c>
      <c r="BI1573" s="194">
        <f>IF(N1573="nulová",J1573,0)</f>
        <v>0</v>
      </c>
      <c r="BJ1573" s="19" t="s">
        <v>84</v>
      </c>
      <c r="BK1573" s="194">
        <f>ROUND(I1573*H1573,2)</f>
        <v>0</v>
      </c>
      <c r="BL1573" s="19" t="s">
        <v>330</v>
      </c>
      <c r="BM1573" s="193" t="s">
        <v>4926</v>
      </c>
    </row>
    <row r="1574" spans="1:65" s="2" customFormat="1" ht="11.25">
      <c r="A1574" s="36"/>
      <c r="B1574" s="37"/>
      <c r="C1574" s="38"/>
      <c r="D1574" s="195" t="s">
        <v>332</v>
      </c>
      <c r="E1574" s="38"/>
      <c r="F1574" s="196" t="s">
        <v>1554</v>
      </c>
      <c r="G1574" s="38"/>
      <c r="H1574" s="38"/>
      <c r="I1574" s="197"/>
      <c r="J1574" s="38"/>
      <c r="K1574" s="38"/>
      <c r="L1574" s="41"/>
      <c r="M1574" s="198"/>
      <c r="N1574" s="199"/>
      <c r="O1574" s="66"/>
      <c r="P1574" s="66"/>
      <c r="Q1574" s="66"/>
      <c r="R1574" s="66"/>
      <c r="S1574" s="66"/>
      <c r="T1574" s="67"/>
      <c r="U1574" s="36"/>
      <c r="V1574" s="36"/>
      <c r="W1574" s="36"/>
      <c r="X1574" s="36"/>
      <c r="Y1574" s="36"/>
      <c r="Z1574" s="36"/>
      <c r="AA1574" s="36"/>
      <c r="AB1574" s="36"/>
      <c r="AC1574" s="36"/>
      <c r="AD1574" s="36"/>
      <c r="AE1574" s="36"/>
      <c r="AT1574" s="19" t="s">
        <v>332</v>
      </c>
      <c r="AU1574" s="19" t="s">
        <v>87</v>
      </c>
    </row>
    <row r="1575" spans="1:65" s="2" customFormat="1" ht="107.25">
      <c r="A1575" s="36"/>
      <c r="B1575" s="37"/>
      <c r="C1575" s="38"/>
      <c r="D1575" s="195" t="s">
        <v>334</v>
      </c>
      <c r="E1575" s="38"/>
      <c r="F1575" s="200" t="s">
        <v>1556</v>
      </c>
      <c r="G1575" s="38"/>
      <c r="H1575" s="38"/>
      <c r="I1575" s="197"/>
      <c r="J1575" s="38"/>
      <c r="K1575" s="38"/>
      <c r="L1575" s="41"/>
      <c r="M1575" s="198"/>
      <c r="N1575" s="199"/>
      <c r="O1575" s="66"/>
      <c r="P1575" s="66"/>
      <c r="Q1575" s="66"/>
      <c r="R1575" s="66"/>
      <c r="S1575" s="66"/>
      <c r="T1575" s="67"/>
      <c r="U1575" s="36"/>
      <c r="V1575" s="36"/>
      <c r="W1575" s="36"/>
      <c r="X1575" s="36"/>
      <c r="Y1575" s="36"/>
      <c r="Z1575" s="36"/>
      <c r="AA1575" s="36"/>
      <c r="AB1575" s="36"/>
      <c r="AC1575" s="36"/>
      <c r="AD1575" s="36"/>
      <c r="AE1575" s="36"/>
      <c r="AT1575" s="19" t="s">
        <v>334</v>
      </c>
      <c r="AU1575" s="19" t="s">
        <v>87</v>
      </c>
    </row>
    <row r="1576" spans="1:65" s="2" customFormat="1" ht="19.5">
      <c r="A1576" s="36"/>
      <c r="B1576" s="37"/>
      <c r="C1576" s="38"/>
      <c r="D1576" s="195" t="s">
        <v>727</v>
      </c>
      <c r="E1576" s="38"/>
      <c r="F1576" s="200" t="s">
        <v>4927</v>
      </c>
      <c r="G1576" s="38"/>
      <c r="H1576" s="38"/>
      <c r="I1576" s="197"/>
      <c r="J1576" s="38"/>
      <c r="K1576" s="38"/>
      <c r="L1576" s="41"/>
      <c r="M1576" s="198"/>
      <c r="N1576" s="199"/>
      <c r="O1576" s="66"/>
      <c r="P1576" s="66"/>
      <c r="Q1576" s="66"/>
      <c r="R1576" s="66"/>
      <c r="S1576" s="66"/>
      <c r="T1576" s="67"/>
      <c r="U1576" s="36"/>
      <c r="V1576" s="36"/>
      <c r="W1576" s="36"/>
      <c r="X1576" s="36"/>
      <c r="Y1576" s="36"/>
      <c r="Z1576" s="36"/>
      <c r="AA1576" s="36"/>
      <c r="AB1576" s="36"/>
      <c r="AC1576" s="36"/>
      <c r="AD1576" s="36"/>
      <c r="AE1576" s="36"/>
      <c r="AT1576" s="19" t="s">
        <v>727</v>
      </c>
      <c r="AU1576" s="19" t="s">
        <v>87</v>
      </c>
    </row>
    <row r="1577" spans="1:65" s="13" customFormat="1" ht="11.25">
      <c r="B1577" s="201"/>
      <c r="C1577" s="202"/>
      <c r="D1577" s="195" t="s">
        <v>336</v>
      </c>
      <c r="E1577" s="203" t="s">
        <v>19</v>
      </c>
      <c r="F1577" s="204" t="s">
        <v>4928</v>
      </c>
      <c r="G1577" s="202"/>
      <c r="H1577" s="205">
        <v>17.5</v>
      </c>
      <c r="I1577" s="206"/>
      <c r="J1577" s="202"/>
      <c r="K1577" s="202"/>
      <c r="L1577" s="207"/>
      <c r="M1577" s="208"/>
      <c r="N1577" s="209"/>
      <c r="O1577" s="209"/>
      <c r="P1577" s="209"/>
      <c r="Q1577" s="209"/>
      <c r="R1577" s="209"/>
      <c r="S1577" s="209"/>
      <c r="T1577" s="210"/>
      <c r="AT1577" s="211" t="s">
        <v>336</v>
      </c>
      <c r="AU1577" s="211" t="s">
        <v>87</v>
      </c>
      <c r="AV1577" s="13" t="s">
        <v>87</v>
      </c>
      <c r="AW1577" s="13" t="s">
        <v>37</v>
      </c>
      <c r="AX1577" s="13" t="s">
        <v>76</v>
      </c>
      <c r="AY1577" s="211" t="s">
        <v>324</v>
      </c>
    </row>
    <row r="1578" spans="1:65" s="13" customFormat="1" ht="11.25">
      <c r="B1578" s="201"/>
      <c r="C1578" s="202"/>
      <c r="D1578" s="195" t="s">
        <v>336</v>
      </c>
      <c r="E1578" s="203" t="s">
        <v>19</v>
      </c>
      <c r="F1578" s="204" t="s">
        <v>4929</v>
      </c>
      <c r="G1578" s="202"/>
      <c r="H1578" s="205">
        <v>6.1</v>
      </c>
      <c r="I1578" s="206"/>
      <c r="J1578" s="202"/>
      <c r="K1578" s="202"/>
      <c r="L1578" s="207"/>
      <c r="M1578" s="208"/>
      <c r="N1578" s="209"/>
      <c r="O1578" s="209"/>
      <c r="P1578" s="209"/>
      <c r="Q1578" s="209"/>
      <c r="R1578" s="209"/>
      <c r="S1578" s="209"/>
      <c r="T1578" s="210"/>
      <c r="AT1578" s="211" t="s">
        <v>336</v>
      </c>
      <c r="AU1578" s="211" t="s">
        <v>87</v>
      </c>
      <c r="AV1578" s="13" t="s">
        <v>87</v>
      </c>
      <c r="AW1578" s="13" t="s">
        <v>37</v>
      </c>
      <c r="AX1578" s="13" t="s">
        <v>76</v>
      </c>
      <c r="AY1578" s="211" t="s">
        <v>324</v>
      </c>
    </row>
    <row r="1579" spans="1:65" s="14" customFormat="1" ht="11.25">
      <c r="B1579" s="212"/>
      <c r="C1579" s="213"/>
      <c r="D1579" s="195" t="s">
        <v>336</v>
      </c>
      <c r="E1579" s="214" t="s">
        <v>19</v>
      </c>
      <c r="F1579" s="215" t="s">
        <v>349</v>
      </c>
      <c r="G1579" s="213"/>
      <c r="H1579" s="216">
        <v>23.6</v>
      </c>
      <c r="I1579" s="217"/>
      <c r="J1579" s="213"/>
      <c r="K1579" s="213"/>
      <c r="L1579" s="218"/>
      <c r="M1579" s="219"/>
      <c r="N1579" s="220"/>
      <c r="O1579" s="220"/>
      <c r="P1579" s="220"/>
      <c r="Q1579" s="220"/>
      <c r="R1579" s="220"/>
      <c r="S1579" s="220"/>
      <c r="T1579" s="221"/>
      <c r="AT1579" s="222" t="s">
        <v>336</v>
      </c>
      <c r="AU1579" s="222" t="s">
        <v>87</v>
      </c>
      <c r="AV1579" s="14" t="s">
        <v>330</v>
      </c>
      <c r="AW1579" s="14" t="s">
        <v>37</v>
      </c>
      <c r="AX1579" s="14" t="s">
        <v>84</v>
      </c>
      <c r="AY1579" s="222" t="s">
        <v>324</v>
      </c>
    </row>
    <row r="1580" spans="1:65" s="2" customFormat="1" ht="14.45" customHeight="1">
      <c r="A1580" s="36"/>
      <c r="B1580" s="37"/>
      <c r="C1580" s="244" t="s">
        <v>1601</v>
      </c>
      <c r="D1580" s="244" t="s">
        <v>588</v>
      </c>
      <c r="E1580" s="245" t="s">
        <v>4930</v>
      </c>
      <c r="F1580" s="246" t="s">
        <v>4931</v>
      </c>
      <c r="G1580" s="247" t="s">
        <v>267</v>
      </c>
      <c r="H1580" s="248">
        <v>792</v>
      </c>
      <c r="I1580" s="249"/>
      <c r="J1580" s="250">
        <f>ROUND(I1580*H1580,2)</f>
        <v>0</v>
      </c>
      <c r="K1580" s="246" t="s">
        <v>19</v>
      </c>
      <c r="L1580" s="251"/>
      <c r="M1580" s="252" t="s">
        <v>19</v>
      </c>
      <c r="N1580" s="253" t="s">
        <v>47</v>
      </c>
      <c r="O1580" s="66"/>
      <c r="P1580" s="191">
        <f>O1580*H1580</f>
        <v>0</v>
      </c>
      <c r="Q1580" s="191">
        <v>1E-3</v>
      </c>
      <c r="R1580" s="191">
        <f>Q1580*H1580</f>
        <v>0.79200000000000004</v>
      </c>
      <c r="S1580" s="191">
        <v>0</v>
      </c>
      <c r="T1580" s="192">
        <f>S1580*H1580</f>
        <v>0</v>
      </c>
      <c r="U1580" s="36"/>
      <c r="V1580" s="36"/>
      <c r="W1580" s="36"/>
      <c r="X1580" s="36"/>
      <c r="Y1580" s="36"/>
      <c r="Z1580" s="36"/>
      <c r="AA1580" s="36"/>
      <c r="AB1580" s="36"/>
      <c r="AC1580" s="36"/>
      <c r="AD1580" s="36"/>
      <c r="AE1580" s="36"/>
      <c r="AR1580" s="193" t="s">
        <v>378</v>
      </c>
      <c r="AT1580" s="193" t="s">
        <v>588</v>
      </c>
      <c r="AU1580" s="193" t="s">
        <v>87</v>
      </c>
      <c r="AY1580" s="19" t="s">
        <v>324</v>
      </c>
      <c r="BE1580" s="194">
        <f>IF(N1580="základní",J1580,0)</f>
        <v>0</v>
      </c>
      <c r="BF1580" s="194">
        <f>IF(N1580="snížená",J1580,0)</f>
        <v>0</v>
      </c>
      <c r="BG1580" s="194">
        <f>IF(N1580="zákl. přenesená",J1580,0)</f>
        <v>0</v>
      </c>
      <c r="BH1580" s="194">
        <f>IF(N1580="sníž. přenesená",J1580,0)</f>
        <v>0</v>
      </c>
      <c r="BI1580" s="194">
        <f>IF(N1580="nulová",J1580,0)</f>
        <v>0</v>
      </c>
      <c r="BJ1580" s="19" t="s">
        <v>84</v>
      </c>
      <c r="BK1580" s="194">
        <f>ROUND(I1580*H1580,2)</f>
        <v>0</v>
      </c>
      <c r="BL1580" s="19" t="s">
        <v>330</v>
      </c>
      <c r="BM1580" s="193" t="s">
        <v>4932</v>
      </c>
    </row>
    <row r="1581" spans="1:65" s="2" customFormat="1" ht="58.5">
      <c r="A1581" s="36"/>
      <c r="B1581" s="37"/>
      <c r="C1581" s="38"/>
      <c r="D1581" s="195" t="s">
        <v>332</v>
      </c>
      <c r="E1581" s="38"/>
      <c r="F1581" s="196" t="s">
        <v>4933</v>
      </c>
      <c r="G1581" s="38"/>
      <c r="H1581" s="38"/>
      <c r="I1581" s="197"/>
      <c r="J1581" s="38"/>
      <c r="K1581" s="38"/>
      <c r="L1581" s="41"/>
      <c r="M1581" s="198"/>
      <c r="N1581" s="199"/>
      <c r="O1581" s="66"/>
      <c r="P1581" s="66"/>
      <c r="Q1581" s="66"/>
      <c r="R1581" s="66"/>
      <c r="S1581" s="66"/>
      <c r="T1581" s="67"/>
      <c r="U1581" s="36"/>
      <c r="V1581" s="36"/>
      <c r="W1581" s="36"/>
      <c r="X1581" s="36"/>
      <c r="Y1581" s="36"/>
      <c r="Z1581" s="36"/>
      <c r="AA1581" s="36"/>
      <c r="AB1581" s="36"/>
      <c r="AC1581" s="36"/>
      <c r="AD1581" s="36"/>
      <c r="AE1581" s="36"/>
      <c r="AT1581" s="19" t="s">
        <v>332</v>
      </c>
      <c r="AU1581" s="19" t="s">
        <v>87</v>
      </c>
    </row>
    <row r="1582" spans="1:65" s="2" customFormat="1" ht="19.5">
      <c r="A1582" s="36"/>
      <c r="B1582" s="37"/>
      <c r="C1582" s="38"/>
      <c r="D1582" s="195" t="s">
        <v>727</v>
      </c>
      <c r="E1582" s="38"/>
      <c r="F1582" s="200" t="s">
        <v>4934</v>
      </c>
      <c r="G1582" s="38"/>
      <c r="H1582" s="38"/>
      <c r="I1582" s="197"/>
      <c r="J1582" s="38"/>
      <c r="K1582" s="38"/>
      <c r="L1582" s="41"/>
      <c r="M1582" s="198"/>
      <c r="N1582" s="199"/>
      <c r="O1582" s="66"/>
      <c r="P1582" s="66"/>
      <c r="Q1582" s="66"/>
      <c r="R1582" s="66"/>
      <c r="S1582" s="66"/>
      <c r="T1582" s="67"/>
      <c r="U1582" s="36"/>
      <c r="V1582" s="36"/>
      <c r="W1582" s="36"/>
      <c r="X1582" s="36"/>
      <c r="Y1582" s="36"/>
      <c r="Z1582" s="36"/>
      <c r="AA1582" s="36"/>
      <c r="AB1582" s="36"/>
      <c r="AC1582" s="36"/>
      <c r="AD1582" s="36"/>
      <c r="AE1582" s="36"/>
      <c r="AT1582" s="19" t="s">
        <v>727</v>
      </c>
      <c r="AU1582" s="19" t="s">
        <v>87</v>
      </c>
    </row>
    <row r="1583" spans="1:65" s="13" customFormat="1" ht="11.25">
      <c r="B1583" s="201"/>
      <c r="C1583" s="202"/>
      <c r="D1583" s="195" t="s">
        <v>336</v>
      </c>
      <c r="E1583" s="203" t="s">
        <v>19</v>
      </c>
      <c r="F1583" s="204" t="s">
        <v>4935</v>
      </c>
      <c r="G1583" s="202"/>
      <c r="H1583" s="205">
        <v>563</v>
      </c>
      <c r="I1583" s="206"/>
      <c r="J1583" s="202"/>
      <c r="K1583" s="202"/>
      <c r="L1583" s="207"/>
      <c r="M1583" s="208"/>
      <c r="N1583" s="209"/>
      <c r="O1583" s="209"/>
      <c r="P1583" s="209"/>
      <c r="Q1583" s="209"/>
      <c r="R1583" s="209"/>
      <c r="S1583" s="209"/>
      <c r="T1583" s="210"/>
      <c r="AT1583" s="211" t="s">
        <v>336</v>
      </c>
      <c r="AU1583" s="211" t="s">
        <v>87</v>
      </c>
      <c r="AV1583" s="13" t="s">
        <v>87</v>
      </c>
      <c r="AW1583" s="13" t="s">
        <v>37</v>
      </c>
      <c r="AX1583" s="13" t="s">
        <v>76</v>
      </c>
      <c r="AY1583" s="211" t="s">
        <v>324</v>
      </c>
    </row>
    <row r="1584" spans="1:65" s="13" customFormat="1" ht="11.25">
      <c r="B1584" s="201"/>
      <c r="C1584" s="202"/>
      <c r="D1584" s="195" t="s">
        <v>336</v>
      </c>
      <c r="E1584" s="203" t="s">
        <v>19</v>
      </c>
      <c r="F1584" s="204" t="s">
        <v>4936</v>
      </c>
      <c r="G1584" s="202"/>
      <c r="H1584" s="205">
        <v>229</v>
      </c>
      <c r="I1584" s="206"/>
      <c r="J1584" s="202"/>
      <c r="K1584" s="202"/>
      <c r="L1584" s="207"/>
      <c r="M1584" s="208"/>
      <c r="N1584" s="209"/>
      <c r="O1584" s="209"/>
      <c r="P1584" s="209"/>
      <c r="Q1584" s="209"/>
      <c r="R1584" s="209"/>
      <c r="S1584" s="209"/>
      <c r="T1584" s="210"/>
      <c r="AT1584" s="211" t="s">
        <v>336</v>
      </c>
      <c r="AU1584" s="211" t="s">
        <v>87</v>
      </c>
      <c r="AV1584" s="13" t="s">
        <v>87</v>
      </c>
      <c r="AW1584" s="13" t="s">
        <v>37</v>
      </c>
      <c r="AX1584" s="13" t="s">
        <v>76</v>
      </c>
      <c r="AY1584" s="211" t="s">
        <v>324</v>
      </c>
    </row>
    <row r="1585" spans="1:65" s="14" customFormat="1" ht="11.25">
      <c r="B1585" s="212"/>
      <c r="C1585" s="213"/>
      <c r="D1585" s="195" t="s">
        <v>336</v>
      </c>
      <c r="E1585" s="214" t="s">
        <v>19</v>
      </c>
      <c r="F1585" s="215" t="s">
        <v>349</v>
      </c>
      <c r="G1585" s="213"/>
      <c r="H1585" s="216">
        <v>792</v>
      </c>
      <c r="I1585" s="217"/>
      <c r="J1585" s="213"/>
      <c r="K1585" s="213"/>
      <c r="L1585" s="218"/>
      <c r="M1585" s="219"/>
      <c r="N1585" s="220"/>
      <c r="O1585" s="220"/>
      <c r="P1585" s="220"/>
      <c r="Q1585" s="220"/>
      <c r="R1585" s="220"/>
      <c r="S1585" s="220"/>
      <c r="T1585" s="221"/>
      <c r="AT1585" s="222" t="s">
        <v>336</v>
      </c>
      <c r="AU1585" s="222" t="s">
        <v>87</v>
      </c>
      <c r="AV1585" s="14" t="s">
        <v>330</v>
      </c>
      <c r="AW1585" s="14" t="s">
        <v>37</v>
      </c>
      <c r="AX1585" s="14" t="s">
        <v>84</v>
      </c>
      <c r="AY1585" s="222" t="s">
        <v>324</v>
      </c>
    </row>
    <row r="1586" spans="1:65" s="2" customFormat="1" ht="14.45" customHeight="1">
      <c r="A1586" s="36"/>
      <c r="B1586" s="37"/>
      <c r="C1586" s="182" t="s">
        <v>1606</v>
      </c>
      <c r="D1586" s="182" t="s">
        <v>326</v>
      </c>
      <c r="E1586" s="183" t="s">
        <v>4937</v>
      </c>
      <c r="F1586" s="184" t="s">
        <v>4938</v>
      </c>
      <c r="G1586" s="185" t="s">
        <v>186</v>
      </c>
      <c r="H1586" s="186">
        <v>55</v>
      </c>
      <c r="I1586" s="187"/>
      <c r="J1586" s="188">
        <f>ROUND(I1586*H1586,2)</f>
        <v>0</v>
      </c>
      <c r="K1586" s="184" t="s">
        <v>329</v>
      </c>
      <c r="L1586" s="41"/>
      <c r="M1586" s="189" t="s">
        <v>19</v>
      </c>
      <c r="N1586" s="190" t="s">
        <v>47</v>
      </c>
      <c r="O1586" s="66"/>
      <c r="P1586" s="191">
        <f>O1586*H1586</f>
        <v>0</v>
      </c>
      <c r="Q1586" s="191">
        <v>0.14066999999999999</v>
      </c>
      <c r="R1586" s="191">
        <f>Q1586*H1586</f>
        <v>7.7368499999999996</v>
      </c>
      <c r="S1586" s="191">
        <v>0</v>
      </c>
      <c r="T1586" s="192">
        <f>S1586*H1586</f>
        <v>0</v>
      </c>
      <c r="U1586" s="36"/>
      <c r="V1586" s="36"/>
      <c r="W1586" s="36"/>
      <c r="X1586" s="36"/>
      <c r="Y1586" s="36"/>
      <c r="Z1586" s="36"/>
      <c r="AA1586" s="36"/>
      <c r="AB1586" s="36"/>
      <c r="AC1586" s="36"/>
      <c r="AD1586" s="36"/>
      <c r="AE1586" s="36"/>
      <c r="AR1586" s="193" t="s">
        <v>330</v>
      </c>
      <c r="AT1586" s="193" t="s">
        <v>326</v>
      </c>
      <c r="AU1586" s="193" t="s">
        <v>87</v>
      </c>
      <c r="AY1586" s="19" t="s">
        <v>324</v>
      </c>
      <c r="BE1586" s="194">
        <f>IF(N1586="základní",J1586,0)</f>
        <v>0</v>
      </c>
      <c r="BF1586" s="194">
        <f>IF(N1586="snížená",J1586,0)</f>
        <v>0</v>
      </c>
      <c r="BG1586" s="194">
        <f>IF(N1586="zákl. přenesená",J1586,0)</f>
        <v>0</v>
      </c>
      <c r="BH1586" s="194">
        <f>IF(N1586="sníž. přenesená",J1586,0)</f>
        <v>0</v>
      </c>
      <c r="BI1586" s="194">
        <f>IF(N1586="nulová",J1586,0)</f>
        <v>0</v>
      </c>
      <c r="BJ1586" s="19" t="s">
        <v>84</v>
      </c>
      <c r="BK1586" s="194">
        <f>ROUND(I1586*H1586,2)</f>
        <v>0</v>
      </c>
      <c r="BL1586" s="19" t="s">
        <v>330</v>
      </c>
      <c r="BM1586" s="193" t="s">
        <v>4939</v>
      </c>
    </row>
    <row r="1587" spans="1:65" s="2" customFormat="1" ht="19.5">
      <c r="A1587" s="36"/>
      <c r="B1587" s="37"/>
      <c r="C1587" s="38"/>
      <c r="D1587" s="195" t="s">
        <v>332</v>
      </c>
      <c r="E1587" s="38"/>
      <c r="F1587" s="196" t="s">
        <v>4940</v>
      </c>
      <c r="G1587" s="38"/>
      <c r="H1587" s="38"/>
      <c r="I1587" s="197"/>
      <c r="J1587" s="38"/>
      <c r="K1587" s="38"/>
      <c r="L1587" s="41"/>
      <c r="M1587" s="198"/>
      <c r="N1587" s="199"/>
      <c r="O1587" s="66"/>
      <c r="P1587" s="66"/>
      <c r="Q1587" s="66"/>
      <c r="R1587" s="66"/>
      <c r="S1587" s="66"/>
      <c r="T1587" s="67"/>
      <c r="U1587" s="36"/>
      <c r="V1587" s="36"/>
      <c r="W1587" s="36"/>
      <c r="X1587" s="36"/>
      <c r="Y1587" s="36"/>
      <c r="Z1587" s="36"/>
      <c r="AA1587" s="36"/>
      <c r="AB1587" s="36"/>
      <c r="AC1587" s="36"/>
      <c r="AD1587" s="36"/>
      <c r="AE1587" s="36"/>
      <c r="AT1587" s="19" t="s">
        <v>332</v>
      </c>
      <c r="AU1587" s="19" t="s">
        <v>87</v>
      </c>
    </row>
    <row r="1588" spans="1:65" s="2" customFormat="1" ht="97.5">
      <c r="A1588" s="36"/>
      <c r="B1588" s="37"/>
      <c r="C1588" s="38"/>
      <c r="D1588" s="195" t="s">
        <v>334</v>
      </c>
      <c r="E1588" s="38"/>
      <c r="F1588" s="200" t="s">
        <v>1641</v>
      </c>
      <c r="G1588" s="38"/>
      <c r="H1588" s="38"/>
      <c r="I1588" s="197"/>
      <c r="J1588" s="38"/>
      <c r="K1588" s="38"/>
      <c r="L1588" s="41"/>
      <c r="M1588" s="198"/>
      <c r="N1588" s="199"/>
      <c r="O1588" s="66"/>
      <c r="P1588" s="66"/>
      <c r="Q1588" s="66"/>
      <c r="R1588" s="66"/>
      <c r="S1588" s="66"/>
      <c r="T1588" s="67"/>
      <c r="U1588" s="36"/>
      <c r="V1588" s="36"/>
      <c r="W1588" s="36"/>
      <c r="X1588" s="36"/>
      <c r="Y1588" s="36"/>
      <c r="Z1588" s="36"/>
      <c r="AA1588" s="36"/>
      <c r="AB1588" s="36"/>
      <c r="AC1588" s="36"/>
      <c r="AD1588" s="36"/>
      <c r="AE1588" s="36"/>
      <c r="AT1588" s="19" t="s">
        <v>334</v>
      </c>
      <c r="AU1588" s="19" t="s">
        <v>87</v>
      </c>
    </row>
    <row r="1589" spans="1:65" s="13" customFormat="1" ht="11.25">
      <c r="B1589" s="201"/>
      <c r="C1589" s="202"/>
      <c r="D1589" s="195" t="s">
        <v>336</v>
      </c>
      <c r="E1589" s="203" t="s">
        <v>19</v>
      </c>
      <c r="F1589" s="204" t="s">
        <v>4941</v>
      </c>
      <c r="G1589" s="202"/>
      <c r="H1589" s="205">
        <v>30</v>
      </c>
      <c r="I1589" s="206"/>
      <c r="J1589" s="202"/>
      <c r="K1589" s="202"/>
      <c r="L1589" s="207"/>
      <c r="M1589" s="208"/>
      <c r="N1589" s="209"/>
      <c r="O1589" s="209"/>
      <c r="P1589" s="209"/>
      <c r="Q1589" s="209"/>
      <c r="R1589" s="209"/>
      <c r="S1589" s="209"/>
      <c r="T1589" s="210"/>
      <c r="AT1589" s="211" t="s">
        <v>336</v>
      </c>
      <c r="AU1589" s="211" t="s">
        <v>87</v>
      </c>
      <c r="AV1589" s="13" t="s">
        <v>87</v>
      </c>
      <c r="AW1589" s="13" t="s">
        <v>37</v>
      </c>
      <c r="AX1589" s="13" t="s">
        <v>76</v>
      </c>
      <c r="AY1589" s="211" t="s">
        <v>324</v>
      </c>
    </row>
    <row r="1590" spans="1:65" s="13" customFormat="1" ht="11.25">
      <c r="B1590" s="201"/>
      <c r="C1590" s="202"/>
      <c r="D1590" s="195" t="s">
        <v>336</v>
      </c>
      <c r="E1590" s="203" t="s">
        <v>19</v>
      </c>
      <c r="F1590" s="204" t="s">
        <v>4942</v>
      </c>
      <c r="G1590" s="202"/>
      <c r="H1590" s="205">
        <v>7</v>
      </c>
      <c r="I1590" s="206"/>
      <c r="J1590" s="202"/>
      <c r="K1590" s="202"/>
      <c r="L1590" s="207"/>
      <c r="M1590" s="208"/>
      <c r="N1590" s="209"/>
      <c r="O1590" s="209"/>
      <c r="P1590" s="209"/>
      <c r="Q1590" s="209"/>
      <c r="R1590" s="209"/>
      <c r="S1590" s="209"/>
      <c r="T1590" s="210"/>
      <c r="AT1590" s="211" t="s">
        <v>336</v>
      </c>
      <c r="AU1590" s="211" t="s">
        <v>87</v>
      </c>
      <c r="AV1590" s="13" t="s">
        <v>87</v>
      </c>
      <c r="AW1590" s="13" t="s">
        <v>37</v>
      </c>
      <c r="AX1590" s="13" t="s">
        <v>76</v>
      </c>
      <c r="AY1590" s="211" t="s">
        <v>324</v>
      </c>
    </row>
    <row r="1591" spans="1:65" s="13" customFormat="1" ht="11.25">
      <c r="B1591" s="201"/>
      <c r="C1591" s="202"/>
      <c r="D1591" s="195" t="s">
        <v>336</v>
      </c>
      <c r="E1591" s="203" t="s">
        <v>19</v>
      </c>
      <c r="F1591" s="204" t="s">
        <v>4943</v>
      </c>
      <c r="G1591" s="202"/>
      <c r="H1591" s="205">
        <v>18</v>
      </c>
      <c r="I1591" s="206"/>
      <c r="J1591" s="202"/>
      <c r="K1591" s="202"/>
      <c r="L1591" s="207"/>
      <c r="M1591" s="208"/>
      <c r="N1591" s="209"/>
      <c r="O1591" s="209"/>
      <c r="P1591" s="209"/>
      <c r="Q1591" s="209"/>
      <c r="R1591" s="209"/>
      <c r="S1591" s="209"/>
      <c r="T1591" s="210"/>
      <c r="AT1591" s="211" t="s">
        <v>336</v>
      </c>
      <c r="AU1591" s="211" t="s">
        <v>87</v>
      </c>
      <c r="AV1591" s="13" t="s">
        <v>87</v>
      </c>
      <c r="AW1591" s="13" t="s">
        <v>37</v>
      </c>
      <c r="AX1591" s="13" t="s">
        <v>76</v>
      </c>
      <c r="AY1591" s="211" t="s">
        <v>324</v>
      </c>
    </row>
    <row r="1592" spans="1:65" s="14" customFormat="1" ht="11.25">
      <c r="B1592" s="212"/>
      <c r="C1592" s="213"/>
      <c r="D1592" s="195" t="s">
        <v>336</v>
      </c>
      <c r="E1592" s="214" t="s">
        <v>3840</v>
      </c>
      <c r="F1592" s="215" t="s">
        <v>349</v>
      </c>
      <c r="G1592" s="213"/>
      <c r="H1592" s="216">
        <v>55</v>
      </c>
      <c r="I1592" s="217"/>
      <c r="J1592" s="213"/>
      <c r="K1592" s="213"/>
      <c r="L1592" s="218"/>
      <c r="M1592" s="219"/>
      <c r="N1592" s="220"/>
      <c r="O1592" s="220"/>
      <c r="P1592" s="220"/>
      <c r="Q1592" s="220"/>
      <c r="R1592" s="220"/>
      <c r="S1592" s="220"/>
      <c r="T1592" s="221"/>
      <c r="AT1592" s="222" t="s">
        <v>336</v>
      </c>
      <c r="AU1592" s="222" t="s">
        <v>87</v>
      </c>
      <c r="AV1592" s="14" t="s">
        <v>330</v>
      </c>
      <c r="AW1592" s="14" t="s">
        <v>37</v>
      </c>
      <c r="AX1592" s="14" t="s">
        <v>84</v>
      </c>
      <c r="AY1592" s="222" t="s">
        <v>324</v>
      </c>
    </row>
    <row r="1593" spans="1:65" s="2" customFormat="1" ht="14.45" customHeight="1">
      <c r="A1593" s="36"/>
      <c r="B1593" s="37"/>
      <c r="C1593" s="244" t="s">
        <v>1610</v>
      </c>
      <c r="D1593" s="244" t="s">
        <v>588</v>
      </c>
      <c r="E1593" s="245" t="s">
        <v>4944</v>
      </c>
      <c r="F1593" s="246" t="s">
        <v>4945</v>
      </c>
      <c r="G1593" s="247" t="s">
        <v>186</v>
      </c>
      <c r="H1593" s="248">
        <v>55</v>
      </c>
      <c r="I1593" s="249"/>
      <c r="J1593" s="250">
        <f>ROUND(I1593*H1593,2)</f>
        <v>0</v>
      </c>
      <c r="K1593" s="246" t="s">
        <v>329</v>
      </c>
      <c r="L1593" s="251"/>
      <c r="M1593" s="252" t="s">
        <v>19</v>
      </c>
      <c r="N1593" s="253" t="s">
        <v>47</v>
      </c>
      <c r="O1593" s="66"/>
      <c r="P1593" s="191">
        <f>O1593*H1593</f>
        <v>0</v>
      </c>
      <c r="Q1593" s="191">
        <v>8.2000000000000003E-2</v>
      </c>
      <c r="R1593" s="191">
        <f>Q1593*H1593</f>
        <v>4.51</v>
      </c>
      <c r="S1593" s="191">
        <v>0</v>
      </c>
      <c r="T1593" s="192">
        <f>S1593*H1593</f>
        <v>0</v>
      </c>
      <c r="U1593" s="36"/>
      <c r="V1593" s="36"/>
      <c r="W1593" s="36"/>
      <c r="X1593" s="36"/>
      <c r="Y1593" s="36"/>
      <c r="Z1593" s="36"/>
      <c r="AA1593" s="36"/>
      <c r="AB1593" s="36"/>
      <c r="AC1593" s="36"/>
      <c r="AD1593" s="36"/>
      <c r="AE1593" s="36"/>
      <c r="AR1593" s="193" t="s">
        <v>378</v>
      </c>
      <c r="AT1593" s="193" t="s">
        <v>588</v>
      </c>
      <c r="AU1593" s="193" t="s">
        <v>87</v>
      </c>
      <c r="AY1593" s="19" t="s">
        <v>324</v>
      </c>
      <c r="BE1593" s="194">
        <f>IF(N1593="základní",J1593,0)</f>
        <v>0</v>
      </c>
      <c r="BF1593" s="194">
        <f>IF(N1593="snížená",J1593,0)</f>
        <v>0</v>
      </c>
      <c r="BG1593" s="194">
        <f>IF(N1593="zákl. přenesená",J1593,0)</f>
        <v>0</v>
      </c>
      <c r="BH1593" s="194">
        <f>IF(N1593="sníž. přenesená",J1593,0)</f>
        <v>0</v>
      </c>
      <c r="BI1593" s="194">
        <f>IF(N1593="nulová",J1593,0)</f>
        <v>0</v>
      </c>
      <c r="BJ1593" s="19" t="s">
        <v>84</v>
      </c>
      <c r="BK1593" s="194">
        <f>ROUND(I1593*H1593,2)</f>
        <v>0</v>
      </c>
      <c r="BL1593" s="19" t="s">
        <v>330</v>
      </c>
      <c r="BM1593" s="193" t="s">
        <v>4946</v>
      </c>
    </row>
    <row r="1594" spans="1:65" s="2" customFormat="1" ht="11.25">
      <c r="A1594" s="36"/>
      <c r="B1594" s="37"/>
      <c r="C1594" s="38"/>
      <c r="D1594" s="195" t="s">
        <v>332</v>
      </c>
      <c r="E1594" s="38"/>
      <c r="F1594" s="196" t="s">
        <v>4945</v>
      </c>
      <c r="G1594" s="38"/>
      <c r="H1594" s="38"/>
      <c r="I1594" s="197"/>
      <c r="J1594" s="38"/>
      <c r="K1594" s="38"/>
      <c r="L1594" s="41"/>
      <c r="M1594" s="198"/>
      <c r="N1594" s="199"/>
      <c r="O1594" s="66"/>
      <c r="P1594" s="66"/>
      <c r="Q1594" s="66"/>
      <c r="R1594" s="66"/>
      <c r="S1594" s="66"/>
      <c r="T1594" s="67"/>
      <c r="U1594" s="36"/>
      <c r="V1594" s="36"/>
      <c r="W1594" s="36"/>
      <c r="X1594" s="36"/>
      <c r="Y1594" s="36"/>
      <c r="Z1594" s="36"/>
      <c r="AA1594" s="36"/>
      <c r="AB1594" s="36"/>
      <c r="AC1594" s="36"/>
      <c r="AD1594" s="36"/>
      <c r="AE1594" s="36"/>
      <c r="AT1594" s="19" t="s">
        <v>332</v>
      </c>
      <c r="AU1594" s="19" t="s">
        <v>87</v>
      </c>
    </row>
    <row r="1595" spans="1:65" s="13" customFormat="1" ht="11.25">
      <c r="B1595" s="201"/>
      <c r="C1595" s="202"/>
      <c r="D1595" s="195" t="s">
        <v>336</v>
      </c>
      <c r="E1595" s="203" t="s">
        <v>19</v>
      </c>
      <c r="F1595" s="204" t="s">
        <v>3840</v>
      </c>
      <c r="G1595" s="202"/>
      <c r="H1595" s="205">
        <v>55</v>
      </c>
      <c r="I1595" s="206"/>
      <c r="J1595" s="202"/>
      <c r="K1595" s="202"/>
      <c r="L1595" s="207"/>
      <c r="M1595" s="208"/>
      <c r="N1595" s="209"/>
      <c r="O1595" s="209"/>
      <c r="P1595" s="209"/>
      <c r="Q1595" s="209"/>
      <c r="R1595" s="209"/>
      <c r="S1595" s="209"/>
      <c r="T1595" s="210"/>
      <c r="AT1595" s="211" t="s">
        <v>336</v>
      </c>
      <c r="AU1595" s="211" t="s">
        <v>87</v>
      </c>
      <c r="AV1595" s="13" t="s">
        <v>87</v>
      </c>
      <c r="AW1595" s="13" t="s">
        <v>37</v>
      </c>
      <c r="AX1595" s="13" t="s">
        <v>84</v>
      </c>
      <c r="AY1595" s="211" t="s">
        <v>324</v>
      </c>
    </row>
    <row r="1596" spans="1:65" s="2" customFormat="1" ht="14.45" customHeight="1">
      <c r="A1596" s="36"/>
      <c r="B1596" s="37"/>
      <c r="C1596" s="182" t="s">
        <v>1614</v>
      </c>
      <c r="D1596" s="254" t="s">
        <v>326</v>
      </c>
      <c r="E1596" s="183" t="s">
        <v>1685</v>
      </c>
      <c r="F1596" s="184" t="s">
        <v>1686</v>
      </c>
      <c r="G1596" s="185" t="s">
        <v>135</v>
      </c>
      <c r="H1596" s="186">
        <v>190.42</v>
      </c>
      <c r="I1596" s="187"/>
      <c r="J1596" s="188">
        <f>ROUND(I1596*H1596,2)</f>
        <v>0</v>
      </c>
      <c r="K1596" s="184" t="s">
        <v>329</v>
      </c>
      <c r="L1596" s="41"/>
      <c r="M1596" s="189" t="s">
        <v>19</v>
      </c>
      <c r="N1596" s="190" t="s">
        <v>47</v>
      </c>
      <c r="O1596" s="66"/>
      <c r="P1596" s="191">
        <f>O1596*H1596</f>
        <v>0</v>
      </c>
      <c r="Q1596" s="191">
        <v>6.3000000000000003E-4</v>
      </c>
      <c r="R1596" s="191">
        <f>Q1596*H1596</f>
        <v>0.11996459999999999</v>
      </c>
      <c r="S1596" s="191">
        <v>0</v>
      </c>
      <c r="T1596" s="192">
        <f>S1596*H1596</f>
        <v>0</v>
      </c>
      <c r="U1596" s="36"/>
      <c r="V1596" s="36"/>
      <c r="W1596" s="36"/>
      <c r="X1596" s="36"/>
      <c r="Y1596" s="36"/>
      <c r="Z1596" s="36"/>
      <c r="AA1596" s="36"/>
      <c r="AB1596" s="36"/>
      <c r="AC1596" s="36"/>
      <c r="AD1596" s="36"/>
      <c r="AE1596" s="36"/>
      <c r="AR1596" s="193" t="s">
        <v>330</v>
      </c>
      <c r="AT1596" s="193" t="s">
        <v>326</v>
      </c>
      <c r="AU1596" s="193" t="s">
        <v>87</v>
      </c>
      <c r="AY1596" s="19" t="s">
        <v>324</v>
      </c>
      <c r="BE1596" s="194">
        <f>IF(N1596="základní",J1596,0)</f>
        <v>0</v>
      </c>
      <c r="BF1596" s="194">
        <f>IF(N1596="snížená",J1596,0)</f>
        <v>0</v>
      </c>
      <c r="BG1596" s="194">
        <f>IF(N1596="zákl. přenesená",J1596,0)</f>
        <v>0</v>
      </c>
      <c r="BH1596" s="194">
        <f>IF(N1596="sníž. přenesená",J1596,0)</f>
        <v>0</v>
      </c>
      <c r="BI1596" s="194">
        <f>IF(N1596="nulová",J1596,0)</f>
        <v>0</v>
      </c>
      <c r="BJ1596" s="19" t="s">
        <v>84</v>
      </c>
      <c r="BK1596" s="194">
        <f>ROUND(I1596*H1596,2)</f>
        <v>0</v>
      </c>
      <c r="BL1596" s="19" t="s">
        <v>330</v>
      </c>
      <c r="BM1596" s="193" t="s">
        <v>4947</v>
      </c>
    </row>
    <row r="1597" spans="1:65" s="2" customFormat="1" ht="11.25">
      <c r="A1597" s="36"/>
      <c r="B1597" s="37"/>
      <c r="C1597" s="38"/>
      <c r="D1597" s="195" t="s">
        <v>332</v>
      </c>
      <c r="E1597" s="38"/>
      <c r="F1597" s="196" t="s">
        <v>1688</v>
      </c>
      <c r="G1597" s="38"/>
      <c r="H1597" s="38"/>
      <c r="I1597" s="197"/>
      <c r="J1597" s="38"/>
      <c r="K1597" s="38"/>
      <c r="L1597" s="41"/>
      <c r="M1597" s="198"/>
      <c r="N1597" s="199"/>
      <c r="O1597" s="66"/>
      <c r="P1597" s="66"/>
      <c r="Q1597" s="66"/>
      <c r="R1597" s="66"/>
      <c r="S1597" s="66"/>
      <c r="T1597" s="67"/>
      <c r="U1597" s="36"/>
      <c r="V1597" s="36"/>
      <c r="W1597" s="36"/>
      <c r="X1597" s="36"/>
      <c r="Y1597" s="36"/>
      <c r="Z1597" s="36"/>
      <c r="AA1597" s="36"/>
      <c r="AB1597" s="36"/>
      <c r="AC1597" s="36"/>
      <c r="AD1597" s="36"/>
      <c r="AE1597" s="36"/>
      <c r="AT1597" s="19" t="s">
        <v>332</v>
      </c>
      <c r="AU1597" s="19" t="s">
        <v>87</v>
      </c>
    </row>
    <row r="1598" spans="1:65" s="2" customFormat="1" ht="58.5">
      <c r="A1598" s="36"/>
      <c r="B1598" s="37"/>
      <c r="C1598" s="38"/>
      <c r="D1598" s="195" t="s">
        <v>334</v>
      </c>
      <c r="E1598" s="38"/>
      <c r="F1598" s="200" t="s">
        <v>1689</v>
      </c>
      <c r="G1598" s="38"/>
      <c r="H1598" s="38"/>
      <c r="I1598" s="197"/>
      <c r="J1598" s="38"/>
      <c r="K1598" s="38"/>
      <c r="L1598" s="41"/>
      <c r="M1598" s="198"/>
      <c r="N1598" s="199"/>
      <c r="O1598" s="66"/>
      <c r="P1598" s="66"/>
      <c r="Q1598" s="66"/>
      <c r="R1598" s="66"/>
      <c r="S1598" s="66"/>
      <c r="T1598" s="67"/>
      <c r="U1598" s="36"/>
      <c r="V1598" s="36"/>
      <c r="W1598" s="36"/>
      <c r="X1598" s="36"/>
      <c r="Y1598" s="36"/>
      <c r="Z1598" s="36"/>
      <c r="AA1598" s="36"/>
      <c r="AB1598" s="36"/>
      <c r="AC1598" s="36"/>
      <c r="AD1598" s="36"/>
      <c r="AE1598" s="36"/>
      <c r="AT1598" s="19" t="s">
        <v>334</v>
      </c>
      <c r="AU1598" s="19" t="s">
        <v>87</v>
      </c>
    </row>
    <row r="1599" spans="1:65" s="2" customFormat="1" ht="19.5">
      <c r="A1599" s="36"/>
      <c r="B1599" s="37"/>
      <c r="C1599" s="38"/>
      <c r="D1599" s="195" t="s">
        <v>727</v>
      </c>
      <c r="E1599" s="38"/>
      <c r="F1599" s="200" t="s">
        <v>4948</v>
      </c>
      <c r="G1599" s="38"/>
      <c r="H1599" s="38"/>
      <c r="I1599" s="197"/>
      <c r="J1599" s="38"/>
      <c r="K1599" s="38"/>
      <c r="L1599" s="41"/>
      <c r="M1599" s="198"/>
      <c r="N1599" s="199"/>
      <c r="O1599" s="66"/>
      <c r="P1599" s="66"/>
      <c r="Q1599" s="66"/>
      <c r="R1599" s="66"/>
      <c r="S1599" s="66"/>
      <c r="T1599" s="67"/>
      <c r="U1599" s="36"/>
      <c r="V1599" s="36"/>
      <c r="W1599" s="36"/>
      <c r="X1599" s="36"/>
      <c r="Y1599" s="36"/>
      <c r="Z1599" s="36"/>
      <c r="AA1599" s="36"/>
      <c r="AB1599" s="36"/>
      <c r="AC1599" s="36"/>
      <c r="AD1599" s="36"/>
      <c r="AE1599" s="36"/>
      <c r="AT1599" s="19" t="s">
        <v>727</v>
      </c>
      <c r="AU1599" s="19" t="s">
        <v>87</v>
      </c>
    </row>
    <row r="1600" spans="1:65" s="13" customFormat="1" ht="11.25">
      <c r="B1600" s="201"/>
      <c r="C1600" s="202"/>
      <c r="D1600" s="195" t="s">
        <v>336</v>
      </c>
      <c r="E1600" s="203" t="s">
        <v>19</v>
      </c>
      <c r="F1600" s="204" t="s">
        <v>4949</v>
      </c>
      <c r="G1600" s="202"/>
      <c r="H1600" s="205">
        <v>0</v>
      </c>
      <c r="I1600" s="206"/>
      <c r="J1600" s="202"/>
      <c r="K1600" s="202"/>
      <c r="L1600" s="207"/>
      <c r="M1600" s="208"/>
      <c r="N1600" s="209"/>
      <c r="O1600" s="209"/>
      <c r="P1600" s="209"/>
      <c r="Q1600" s="209"/>
      <c r="R1600" s="209"/>
      <c r="S1600" s="209"/>
      <c r="T1600" s="210"/>
      <c r="AT1600" s="211" t="s">
        <v>336</v>
      </c>
      <c r="AU1600" s="211" t="s">
        <v>87</v>
      </c>
      <c r="AV1600" s="13" t="s">
        <v>87</v>
      </c>
      <c r="AW1600" s="13" t="s">
        <v>37</v>
      </c>
      <c r="AX1600" s="13" t="s">
        <v>76</v>
      </c>
      <c r="AY1600" s="211" t="s">
        <v>324</v>
      </c>
    </row>
    <row r="1601" spans="2:51" s="13" customFormat="1" ht="11.25">
      <c r="B1601" s="201"/>
      <c r="C1601" s="202"/>
      <c r="D1601" s="195" t="s">
        <v>336</v>
      </c>
      <c r="E1601" s="203" t="s">
        <v>19</v>
      </c>
      <c r="F1601" s="204" t="s">
        <v>4950</v>
      </c>
      <c r="G1601" s="202"/>
      <c r="H1601" s="205">
        <v>13</v>
      </c>
      <c r="I1601" s="206"/>
      <c r="J1601" s="202"/>
      <c r="K1601" s="202"/>
      <c r="L1601" s="207"/>
      <c r="M1601" s="208"/>
      <c r="N1601" s="209"/>
      <c r="O1601" s="209"/>
      <c r="P1601" s="209"/>
      <c r="Q1601" s="209"/>
      <c r="R1601" s="209"/>
      <c r="S1601" s="209"/>
      <c r="T1601" s="210"/>
      <c r="AT1601" s="211" t="s">
        <v>336</v>
      </c>
      <c r="AU1601" s="211" t="s">
        <v>87</v>
      </c>
      <c r="AV1601" s="13" t="s">
        <v>87</v>
      </c>
      <c r="AW1601" s="13" t="s">
        <v>37</v>
      </c>
      <c r="AX1601" s="13" t="s">
        <v>76</v>
      </c>
      <c r="AY1601" s="211" t="s">
        <v>324</v>
      </c>
    </row>
    <row r="1602" spans="2:51" s="13" customFormat="1" ht="11.25">
      <c r="B1602" s="201"/>
      <c r="C1602" s="202"/>
      <c r="D1602" s="195" t="s">
        <v>336</v>
      </c>
      <c r="E1602" s="203" t="s">
        <v>19</v>
      </c>
      <c r="F1602" s="204" t="s">
        <v>4951</v>
      </c>
      <c r="G1602" s="202"/>
      <c r="H1602" s="205">
        <v>10.9</v>
      </c>
      <c r="I1602" s="206"/>
      <c r="J1602" s="202"/>
      <c r="K1602" s="202"/>
      <c r="L1602" s="207"/>
      <c r="M1602" s="208"/>
      <c r="N1602" s="209"/>
      <c r="O1602" s="209"/>
      <c r="P1602" s="209"/>
      <c r="Q1602" s="209"/>
      <c r="R1602" s="209"/>
      <c r="S1602" s="209"/>
      <c r="T1602" s="210"/>
      <c r="AT1602" s="211" t="s">
        <v>336</v>
      </c>
      <c r="AU1602" s="211" t="s">
        <v>87</v>
      </c>
      <c r="AV1602" s="13" t="s">
        <v>87</v>
      </c>
      <c r="AW1602" s="13" t="s">
        <v>37</v>
      </c>
      <c r="AX1602" s="13" t="s">
        <v>76</v>
      </c>
      <c r="AY1602" s="211" t="s">
        <v>324</v>
      </c>
    </row>
    <row r="1603" spans="2:51" s="13" customFormat="1" ht="11.25">
      <c r="B1603" s="201"/>
      <c r="C1603" s="202"/>
      <c r="D1603" s="195" t="s">
        <v>336</v>
      </c>
      <c r="E1603" s="203" t="s">
        <v>19</v>
      </c>
      <c r="F1603" s="204" t="s">
        <v>4952</v>
      </c>
      <c r="G1603" s="202"/>
      <c r="H1603" s="205">
        <v>10.1</v>
      </c>
      <c r="I1603" s="206"/>
      <c r="J1603" s="202"/>
      <c r="K1603" s="202"/>
      <c r="L1603" s="207"/>
      <c r="M1603" s="208"/>
      <c r="N1603" s="209"/>
      <c r="O1603" s="209"/>
      <c r="P1603" s="209"/>
      <c r="Q1603" s="209"/>
      <c r="R1603" s="209"/>
      <c r="S1603" s="209"/>
      <c r="T1603" s="210"/>
      <c r="AT1603" s="211" t="s">
        <v>336</v>
      </c>
      <c r="AU1603" s="211" t="s">
        <v>87</v>
      </c>
      <c r="AV1603" s="13" t="s">
        <v>87</v>
      </c>
      <c r="AW1603" s="13" t="s">
        <v>37</v>
      </c>
      <c r="AX1603" s="13" t="s">
        <v>76</v>
      </c>
      <c r="AY1603" s="211" t="s">
        <v>324</v>
      </c>
    </row>
    <row r="1604" spans="2:51" s="13" customFormat="1" ht="11.25">
      <c r="B1604" s="201"/>
      <c r="C1604" s="202"/>
      <c r="D1604" s="195" t="s">
        <v>336</v>
      </c>
      <c r="E1604" s="203" t="s">
        <v>19</v>
      </c>
      <c r="F1604" s="204" t="s">
        <v>4953</v>
      </c>
      <c r="G1604" s="202"/>
      <c r="H1604" s="205">
        <v>10</v>
      </c>
      <c r="I1604" s="206"/>
      <c r="J1604" s="202"/>
      <c r="K1604" s="202"/>
      <c r="L1604" s="207"/>
      <c r="M1604" s="208"/>
      <c r="N1604" s="209"/>
      <c r="O1604" s="209"/>
      <c r="P1604" s="209"/>
      <c r="Q1604" s="209"/>
      <c r="R1604" s="209"/>
      <c r="S1604" s="209"/>
      <c r="T1604" s="210"/>
      <c r="AT1604" s="211" t="s">
        <v>336</v>
      </c>
      <c r="AU1604" s="211" t="s">
        <v>87</v>
      </c>
      <c r="AV1604" s="13" t="s">
        <v>87</v>
      </c>
      <c r="AW1604" s="13" t="s">
        <v>37</v>
      </c>
      <c r="AX1604" s="13" t="s">
        <v>76</v>
      </c>
      <c r="AY1604" s="211" t="s">
        <v>324</v>
      </c>
    </row>
    <row r="1605" spans="2:51" s="13" customFormat="1" ht="11.25">
      <c r="B1605" s="201"/>
      <c r="C1605" s="202"/>
      <c r="D1605" s="195" t="s">
        <v>336</v>
      </c>
      <c r="E1605" s="203" t="s">
        <v>19</v>
      </c>
      <c r="F1605" s="204" t="s">
        <v>4954</v>
      </c>
      <c r="G1605" s="202"/>
      <c r="H1605" s="205">
        <v>10</v>
      </c>
      <c r="I1605" s="206"/>
      <c r="J1605" s="202"/>
      <c r="K1605" s="202"/>
      <c r="L1605" s="207"/>
      <c r="M1605" s="208"/>
      <c r="N1605" s="209"/>
      <c r="O1605" s="209"/>
      <c r="P1605" s="209"/>
      <c r="Q1605" s="209"/>
      <c r="R1605" s="209"/>
      <c r="S1605" s="209"/>
      <c r="T1605" s="210"/>
      <c r="AT1605" s="211" t="s">
        <v>336</v>
      </c>
      <c r="AU1605" s="211" t="s">
        <v>87</v>
      </c>
      <c r="AV1605" s="13" t="s">
        <v>87</v>
      </c>
      <c r="AW1605" s="13" t="s">
        <v>37</v>
      </c>
      <c r="AX1605" s="13" t="s">
        <v>76</v>
      </c>
      <c r="AY1605" s="211" t="s">
        <v>324</v>
      </c>
    </row>
    <row r="1606" spans="2:51" s="13" customFormat="1" ht="11.25">
      <c r="B1606" s="201"/>
      <c r="C1606" s="202"/>
      <c r="D1606" s="195" t="s">
        <v>336</v>
      </c>
      <c r="E1606" s="203" t="s">
        <v>19</v>
      </c>
      <c r="F1606" s="204" t="s">
        <v>4955</v>
      </c>
      <c r="G1606" s="202"/>
      <c r="H1606" s="205">
        <v>9.9</v>
      </c>
      <c r="I1606" s="206"/>
      <c r="J1606" s="202"/>
      <c r="K1606" s="202"/>
      <c r="L1606" s="207"/>
      <c r="M1606" s="208"/>
      <c r="N1606" s="209"/>
      <c r="O1606" s="209"/>
      <c r="P1606" s="209"/>
      <c r="Q1606" s="209"/>
      <c r="R1606" s="209"/>
      <c r="S1606" s="209"/>
      <c r="T1606" s="210"/>
      <c r="AT1606" s="211" t="s">
        <v>336</v>
      </c>
      <c r="AU1606" s="211" t="s">
        <v>87</v>
      </c>
      <c r="AV1606" s="13" t="s">
        <v>87</v>
      </c>
      <c r="AW1606" s="13" t="s">
        <v>37</v>
      </c>
      <c r="AX1606" s="13" t="s">
        <v>76</v>
      </c>
      <c r="AY1606" s="211" t="s">
        <v>324</v>
      </c>
    </row>
    <row r="1607" spans="2:51" s="13" customFormat="1" ht="11.25">
      <c r="B1607" s="201"/>
      <c r="C1607" s="202"/>
      <c r="D1607" s="195" t="s">
        <v>336</v>
      </c>
      <c r="E1607" s="203" t="s">
        <v>19</v>
      </c>
      <c r="F1607" s="204" t="s">
        <v>4956</v>
      </c>
      <c r="G1607" s="202"/>
      <c r="H1607" s="205">
        <v>9.9</v>
      </c>
      <c r="I1607" s="206"/>
      <c r="J1607" s="202"/>
      <c r="K1607" s="202"/>
      <c r="L1607" s="207"/>
      <c r="M1607" s="208"/>
      <c r="N1607" s="209"/>
      <c r="O1607" s="209"/>
      <c r="P1607" s="209"/>
      <c r="Q1607" s="209"/>
      <c r="R1607" s="209"/>
      <c r="S1607" s="209"/>
      <c r="T1607" s="210"/>
      <c r="AT1607" s="211" t="s">
        <v>336</v>
      </c>
      <c r="AU1607" s="211" t="s">
        <v>87</v>
      </c>
      <c r="AV1607" s="13" t="s">
        <v>87</v>
      </c>
      <c r="AW1607" s="13" t="s">
        <v>37</v>
      </c>
      <c r="AX1607" s="13" t="s">
        <v>76</v>
      </c>
      <c r="AY1607" s="211" t="s">
        <v>324</v>
      </c>
    </row>
    <row r="1608" spans="2:51" s="13" customFormat="1" ht="11.25">
      <c r="B1608" s="201"/>
      <c r="C1608" s="202"/>
      <c r="D1608" s="195" t="s">
        <v>336</v>
      </c>
      <c r="E1608" s="203" t="s">
        <v>19</v>
      </c>
      <c r="F1608" s="204" t="s">
        <v>4957</v>
      </c>
      <c r="G1608" s="202"/>
      <c r="H1608" s="205">
        <v>9.8000000000000007</v>
      </c>
      <c r="I1608" s="206"/>
      <c r="J1608" s="202"/>
      <c r="K1608" s="202"/>
      <c r="L1608" s="207"/>
      <c r="M1608" s="208"/>
      <c r="N1608" s="209"/>
      <c r="O1608" s="209"/>
      <c r="P1608" s="209"/>
      <c r="Q1608" s="209"/>
      <c r="R1608" s="209"/>
      <c r="S1608" s="209"/>
      <c r="T1608" s="210"/>
      <c r="AT1608" s="211" t="s">
        <v>336</v>
      </c>
      <c r="AU1608" s="211" t="s">
        <v>87</v>
      </c>
      <c r="AV1608" s="13" t="s">
        <v>87</v>
      </c>
      <c r="AW1608" s="13" t="s">
        <v>37</v>
      </c>
      <c r="AX1608" s="13" t="s">
        <v>76</v>
      </c>
      <c r="AY1608" s="211" t="s">
        <v>324</v>
      </c>
    </row>
    <row r="1609" spans="2:51" s="13" customFormat="1" ht="11.25">
      <c r="B1609" s="201"/>
      <c r="C1609" s="202"/>
      <c r="D1609" s="195" t="s">
        <v>336</v>
      </c>
      <c r="E1609" s="203" t="s">
        <v>19</v>
      </c>
      <c r="F1609" s="204" t="s">
        <v>4958</v>
      </c>
      <c r="G1609" s="202"/>
      <c r="H1609" s="205">
        <v>9.8000000000000007</v>
      </c>
      <c r="I1609" s="206"/>
      <c r="J1609" s="202"/>
      <c r="K1609" s="202"/>
      <c r="L1609" s="207"/>
      <c r="M1609" s="208"/>
      <c r="N1609" s="209"/>
      <c r="O1609" s="209"/>
      <c r="P1609" s="209"/>
      <c r="Q1609" s="209"/>
      <c r="R1609" s="209"/>
      <c r="S1609" s="209"/>
      <c r="T1609" s="210"/>
      <c r="AT1609" s="211" t="s">
        <v>336</v>
      </c>
      <c r="AU1609" s="211" t="s">
        <v>87</v>
      </c>
      <c r="AV1609" s="13" t="s">
        <v>87</v>
      </c>
      <c r="AW1609" s="13" t="s">
        <v>37</v>
      </c>
      <c r="AX1609" s="13" t="s">
        <v>76</v>
      </c>
      <c r="AY1609" s="211" t="s">
        <v>324</v>
      </c>
    </row>
    <row r="1610" spans="2:51" s="13" customFormat="1" ht="11.25">
      <c r="B1610" s="201"/>
      <c r="C1610" s="202"/>
      <c r="D1610" s="195" t="s">
        <v>336</v>
      </c>
      <c r="E1610" s="203" t="s">
        <v>19</v>
      </c>
      <c r="F1610" s="204" t="s">
        <v>4959</v>
      </c>
      <c r="G1610" s="202"/>
      <c r="H1610" s="205">
        <v>9.8000000000000007</v>
      </c>
      <c r="I1610" s="206"/>
      <c r="J1610" s="202"/>
      <c r="K1610" s="202"/>
      <c r="L1610" s="207"/>
      <c r="M1610" s="208"/>
      <c r="N1610" s="209"/>
      <c r="O1610" s="209"/>
      <c r="P1610" s="209"/>
      <c r="Q1610" s="209"/>
      <c r="R1610" s="209"/>
      <c r="S1610" s="209"/>
      <c r="T1610" s="210"/>
      <c r="AT1610" s="211" t="s">
        <v>336</v>
      </c>
      <c r="AU1610" s="211" t="s">
        <v>87</v>
      </c>
      <c r="AV1610" s="13" t="s">
        <v>87</v>
      </c>
      <c r="AW1610" s="13" t="s">
        <v>37</v>
      </c>
      <c r="AX1610" s="13" t="s">
        <v>76</v>
      </c>
      <c r="AY1610" s="211" t="s">
        <v>324</v>
      </c>
    </row>
    <row r="1611" spans="2:51" s="13" customFormat="1" ht="11.25">
      <c r="B1611" s="201"/>
      <c r="C1611" s="202"/>
      <c r="D1611" s="195" t="s">
        <v>336</v>
      </c>
      <c r="E1611" s="203" t="s">
        <v>19</v>
      </c>
      <c r="F1611" s="204" t="s">
        <v>4960</v>
      </c>
      <c r="G1611" s="202"/>
      <c r="H1611" s="205">
        <v>9.8000000000000007</v>
      </c>
      <c r="I1611" s="206"/>
      <c r="J1611" s="202"/>
      <c r="K1611" s="202"/>
      <c r="L1611" s="207"/>
      <c r="M1611" s="208"/>
      <c r="N1611" s="209"/>
      <c r="O1611" s="209"/>
      <c r="P1611" s="209"/>
      <c r="Q1611" s="209"/>
      <c r="R1611" s="209"/>
      <c r="S1611" s="209"/>
      <c r="T1611" s="210"/>
      <c r="AT1611" s="211" t="s">
        <v>336</v>
      </c>
      <c r="AU1611" s="211" t="s">
        <v>87</v>
      </c>
      <c r="AV1611" s="13" t="s">
        <v>87</v>
      </c>
      <c r="AW1611" s="13" t="s">
        <v>37</v>
      </c>
      <c r="AX1611" s="13" t="s">
        <v>76</v>
      </c>
      <c r="AY1611" s="211" t="s">
        <v>324</v>
      </c>
    </row>
    <row r="1612" spans="2:51" s="13" customFormat="1" ht="11.25">
      <c r="B1612" s="201"/>
      <c r="C1612" s="202"/>
      <c r="D1612" s="195" t="s">
        <v>336</v>
      </c>
      <c r="E1612" s="203" t="s">
        <v>19</v>
      </c>
      <c r="F1612" s="204" t="s">
        <v>4961</v>
      </c>
      <c r="G1612" s="202"/>
      <c r="H1612" s="205">
        <v>9.8000000000000007</v>
      </c>
      <c r="I1612" s="206"/>
      <c r="J1612" s="202"/>
      <c r="K1612" s="202"/>
      <c r="L1612" s="207"/>
      <c r="M1612" s="208"/>
      <c r="N1612" s="209"/>
      <c r="O1612" s="209"/>
      <c r="P1612" s="209"/>
      <c r="Q1612" s="209"/>
      <c r="R1612" s="209"/>
      <c r="S1612" s="209"/>
      <c r="T1612" s="210"/>
      <c r="AT1612" s="211" t="s">
        <v>336</v>
      </c>
      <c r="AU1612" s="211" t="s">
        <v>87</v>
      </c>
      <c r="AV1612" s="13" t="s">
        <v>87</v>
      </c>
      <c r="AW1612" s="13" t="s">
        <v>37</v>
      </c>
      <c r="AX1612" s="13" t="s">
        <v>76</v>
      </c>
      <c r="AY1612" s="211" t="s">
        <v>324</v>
      </c>
    </row>
    <row r="1613" spans="2:51" s="13" customFormat="1" ht="11.25">
      <c r="B1613" s="201"/>
      <c r="C1613" s="202"/>
      <c r="D1613" s="195" t="s">
        <v>336</v>
      </c>
      <c r="E1613" s="203" t="s">
        <v>19</v>
      </c>
      <c r="F1613" s="204" t="s">
        <v>4962</v>
      </c>
      <c r="G1613" s="202"/>
      <c r="H1613" s="205">
        <v>9.8000000000000007</v>
      </c>
      <c r="I1613" s="206"/>
      <c r="J1613" s="202"/>
      <c r="K1613" s="202"/>
      <c r="L1613" s="207"/>
      <c r="M1613" s="208"/>
      <c r="N1613" s="209"/>
      <c r="O1613" s="209"/>
      <c r="P1613" s="209"/>
      <c r="Q1613" s="209"/>
      <c r="R1613" s="209"/>
      <c r="S1613" s="209"/>
      <c r="T1613" s="210"/>
      <c r="AT1613" s="211" t="s">
        <v>336</v>
      </c>
      <c r="AU1613" s="211" t="s">
        <v>87</v>
      </c>
      <c r="AV1613" s="13" t="s">
        <v>87</v>
      </c>
      <c r="AW1613" s="13" t="s">
        <v>37</v>
      </c>
      <c r="AX1613" s="13" t="s">
        <v>76</v>
      </c>
      <c r="AY1613" s="211" t="s">
        <v>324</v>
      </c>
    </row>
    <row r="1614" spans="2:51" s="13" customFormat="1" ht="11.25">
      <c r="B1614" s="201"/>
      <c r="C1614" s="202"/>
      <c r="D1614" s="195" t="s">
        <v>336</v>
      </c>
      <c r="E1614" s="203" t="s">
        <v>19</v>
      </c>
      <c r="F1614" s="204" t="s">
        <v>4963</v>
      </c>
      <c r="G1614" s="202"/>
      <c r="H1614" s="205">
        <v>9.8000000000000007</v>
      </c>
      <c r="I1614" s="206"/>
      <c r="J1614" s="202"/>
      <c r="K1614" s="202"/>
      <c r="L1614" s="207"/>
      <c r="M1614" s="208"/>
      <c r="N1614" s="209"/>
      <c r="O1614" s="209"/>
      <c r="P1614" s="209"/>
      <c r="Q1614" s="209"/>
      <c r="R1614" s="209"/>
      <c r="S1614" s="209"/>
      <c r="T1614" s="210"/>
      <c r="AT1614" s="211" t="s">
        <v>336</v>
      </c>
      <c r="AU1614" s="211" t="s">
        <v>87</v>
      </c>
      <c r="AV1614" s="13" t="s">
        <v>87</v>
      </c>
      <c r="AW1614" s="13" t="s">
        <v>37</v>
      </c>
      <c r="AX1614" s="13" t="s">
        <v>76</v>
      </c>
      <c r="AY1614" s="211" t="s">
        <v>324</v>
      </c>
    </row>
    <row r="1615" spans="2:51" s="13" customFormat="1" ht="11.25">
      <c r="B1615" s="201"/>
      <c r="C1615" s="202"/>
      <c r="D1615" s="195" t="s">
        <v>336</v>
      </c>
      <c r="E1615" s="203" t="s">
        <v>19</v>
      </c>
      <c r="F1615" s="204" t="s">
        <v>4964</v>
      </c>
      <c r="G1615" s="202"/>
      <c r="H1615" s="205">
        <v>9.8000000000000007</v>
      </c>
      <c r="I1615" s="206"/>
      <c r="J1615" s="202"/>
      <c r="K1615" s="202"/>
      <c r="L1615" s="207"/>
      <c r="M1615" s="208"/>
      <c r="N1615" s="209"/>
      <c r="O1615" s="209"/>
      <c r="P1615" s="209"/>
      <c r="Q1615" s="209"/>
      <c r="R1615" s="209"/>
      <c r="S1615" s="209"/>
      <c r="T1615" s="210"/>
      <c r="AT1615" s="211" t="s">
        <v>336</v>
      </c>
      <c r="AU1615" s="211" t="s">
        <v>87</v>
      </c>
      <c r="AV1615" s="13" t="s">
        <v>87</v>
      </c>
      <c r="AW1615" s="13" t="s">
        <v>37</v>
      </c>
      <c r="AX1615" s="13" t="s">
        <v>76</v>
      </c>
      <c r="AY1615" s="211" t="s">
        <v>324</v>
      </c>
    </row>
    <row r="1616" spans="2:51" s="13" customFormat="1" ht="11.25">
      <c r="B1616" s="201"/>
      <c r="C1616" s="202"/>
      <c r="D1616" s="195" t="s">
        <v>336</v>
      </c>
      <c r="E1616" s="203" t="s">
        <v>19</v>
      </c>
      <c r="F1616" s="204" t="s">
        <v>4965</v>
      </c>
      <c r="G1616" s="202"/>
      <c r="H1616" s="205">
        <v>11.7</v>
      </c>
      <c r="I1616" s="206"/>
      <c r="J1616" s="202"/>
      <c r="K1616" s="202"/>
      <c r="L1616" s="207"/>
      <c r="M1616" s="208"/>
      <c r="N1616" s="209"/>
      <c r="O1616" s="209"/>
      <c r="P1616" s="209"/>
      <c r="Q1616" s="209"/>
      <c r="R1616" s="209"/>
      <c r="S1616" s="209"/>
      <c r="T1616" s="210"/>
      <c r="AT1616" s="211" t="s">
        <v>336</v>
      </c>
      <c r="AU1616" s="211" t="s">
        <v>87</v>
      </c>
      <c r="AV1616" s="13" t="s">
        <v>87</v>
      </c>
      <c r="AW1616" s="13" t="s">
        <v>37</v>
      </c>
      <c r="AX1616" s="13" t="s">
        <v>76</v>
      </c>
      <c r="AY1616" s="211" t="s">
        <v>324</v>
      </c>
    </row>
    <row r="1617" spans="1:65" s="13" customFormat="1" ht="11.25">
      <c r="B1617" s="201"/>
      <c r="C1617" s="202"/>
      <c r="D1617" s="195" t="s">
        <v>336</v>
      </c>
      <c r="E1617" s="203" t="s">
        <v>19</v>
      </c>
      <c r="F1617" s="204" t="s">
        <v>4966</v>
      </c>
      <c r="G1617" s="202"/>
      <c r="H1617" s="205">
        <v>12.3</v>
      </c>
      <c r="I1617" s="206"/>
      <c r="J1617" s="202"/>
      <c r="K1617" s="202"/>
      <c r="L1617" s="207"/>
      <c r="M1617" s="208"/>
      <c r="N1617" s="209"/>
      <c r="O1617" s="209"/>
      <c r="P1617" s="209"/>
      <c r="Q1617" s="209"/>
      <c r="R1617" s="209"/>
      <c r="S1617" s="209"/>
      <c r="T1617" s="210"/>
      <c r="AT1617" s="211" t="s">
        <v>336</v>
      </c>
      <c r="AU1617" s="211" t="s">
        <v>87</v>
      </c>
      <c r="AV1617" s="13" t="s">
        <v>87</v>
      </c>
      <c r="AW1617" s="13" t="s">
        <v>37</v>
      </c>
      <c r="AX1617" s="13" t="s">
        <v>76</v>
      </c>
      <c r="AY1617" s="211" t="s">
        <v>324</v>
      </c>
    </row>
    <row r="1618" spans="1:65" s="13" customFormat="1" ht="11.25">
      <c r="B1618" s="201"/>
      <c r="C1618" s="202"/>
      <c r="D1618" s="195" t="s">
        <v>336</v>
      </c>
      <c r="E1618" s="203" t="s">
        <v>19</v>
      </c>
      <c r="F1618" s="204" t="s">
        <v>4967</v>
      </c>
      <c r="G1618" s="202"/>
      <c r="H1618" s="205">
        <v>7.2</v>
      </c>
      <c r="I1618" s="206"/>
      <c r="J1618" s="202"/>
      <c r="K1618" s="202"/>
      <c r="L1618" s="207"/>
      <c r="M1618" s="208"/>
      <c r="N1618" s="209"/>
      <c r="O1618" s="209"/>
      <c r="P1618" s="209"/>
      <c r="Q1618" s="209"/>
      <c r="R1618" s="209"/>
      <c r="S1618" s="209"/>
      <c r="T1618" s="210"/>
      <c r="AT1618" s="211" t="s">
        <v>336</v>
      </c>
      <c r="AU1618" s="211" t="s">
        <v>87</v>
      </c>
      <c r="AV1618" s="13" t="s">
        <v>87</v>
      </c>
      <c r="AW1618" s="13" t="s">
        <v>37</v>
      </c>
      <c r="AX1618" s="13" t="s">
        <v>76</v>
      </c>
      <c r="AY1618" s="211" t="s">
        <v>324</v>
      </c>
    </row>
    <row r="1619" spans="1:65" s="13" customFormat="1" ht="11.25">
      <c r="B1619" s="201"/>
      <c r="C1619" s="202"/>
      <c r="D1619" s="195" t="s">
        <v>336</v>
      </c>
      <c r="E1619" s="203" t="s">
        <v>19</v>
      </c>
      <c r="F1619" s="204" t="s">
        <v>4968</v>
      </c>
      <c r="G1619" s="202"/>
      <c r="H1619" s="205">
        <v>7.02</v>
      </c>
      <c r="I1619" s="206"/>
      <c r="J1619" s="202"/>
      <c r="K1619" s="202"/>
      <c r="L1619" s="207"/>
      <c r="M1619" s="208"/>
      <c r="N1619" s="209"/>
      <c r="O1619" s="209"/>
      <c r="P1619" s="209"/>
      <c r="Q1619" s="209"/>
      <c r="R1619" s="209"/>
      <c r="S1619" s="209"/>
      <c r="T1619" s="210"/>
      <c r="AT1619" s="211" t="s">
        <v>336</v>
      </c>
      <c r="AU1619" s="211" t="s">
        <v>87</v>
      </c>
      <c r="AV1619" s="13" t="s">
        <v>87</v>
      </c>
      <c r="AW1619" s="13" t="s">
        <v>37</v>
      </c>
      <c r="AX1619" s="13" t="s">
        <v>76</v>
      </c>
      <c r="AY1619" s="211" t="s">
        <v>324</v>
      </c>
    </row>
    <row r="1620" spans="1:65" s="14" customFormat="1" ht="11.25">
      <c r="B1620" s="212"/>
      <c r="C1620" s="213"/>
      <c r="D1620" s="195" t="s">
        <v>336</v>
      </c>
      <c r="E1620" s="214" t="s">
        <v>19</v>
      </c>
      <c r="F1620" s="215" t="s">
        <v>349</v>
      </c>
      <c r="G1620" s="213"/>
      <c r="H1620" s="216">
        <v>190.42000000000002</v>
      </c>
      <c r="I1620" s="217"/>
      <c r="J1620" s="213"/>
      <c r="K1620" s="213"/>
      <c r="L1620" s="218"/>
      <c r="M1620" s="219"/>
      <c r="N1620" s="220"/>
      <c r="O1620" s="220"/>
      <c r="P1620" s="220"/>
      <c r="Q1620" s="220"/>
      <c r="R1620" s="220"/>
      <c r="S1620" s="220"/>
      <c r="T1620" s="221"/>
      <c r="AT1620" s="222" t="s">
        <v>336</v>
      </c>
      <c r="AU1620" s="222" t="s">
        <v>87</v>
      </c>
      <c r="AV1620" s="14" t="s">
        <v>330</v>
      </c>
      <c r="AW1620" s="14" t="s">
        <v>37</v>
      </c>
      <c r="AX1620" s="14" t="s">
        <v>84</v>
      </c>
      <c r="AY1620" s="222" t="s">
        <v>324</v>
      </c>
    </row>
    <row r="1621" spans="1:65" s="2" customFormat="1" ht="14.45" customHeight="1">
      <c r="A1621" s="36"/>
      <c r="B1621" s="37"/>
      <c r="C1621" s="182" t="s">
        <v>1620</v>
      </c>
      <c r="D1621" s="254" t="s">
        <v>326</v>
      </c>
      <c r="E1621" s="183" t="s">
        <v>1692</v>
      </c>
      <c r="F1621" s="184" t="s">
        <v>1693</v>
      </c>
      <c r="G1621" s="185" t="s">
        <v>186</v>
      </c>
      <c r="H1621" s="186">
        <v>296.8</v>
      </c>
      <c r="I1621" s="187"/>
      <c r="J1621" s="188">
        <f>ROUND(I1621*H1621,2)</f>
        <v>0</v>
      </c>
      <c r="K1621" s="184" t="s">
        <v>329</v>
      </c>
      <c r="L1621" s="41"/>
      <c r="M1621" s="189" t="s">
        <v>19</v>
      </c>
      <c r="N1621" s="190" t="s">
        <v>47</v>
      </c>
      <c r="O1621" s="66"/>
      <c r="P1621" s="191">
        <f>O1621*H1621</f>
        <v>0</v>
      </c>
      <c r="Q1621" s="191">
        <v>1.67E-3</v>
      </c>
      <c r="R1621" s="191">
        <f>Q1621*H1621</f>
        <v>0.49565600000000004</v>
      </c>
      <c r="S1621" s="191">
        <v>0</v>
      </c>
      <c r="T1621" s="192">
        <f>S1621*H1621</f>
        <v>0</v>
      </c>
      <c r="U1621" s="36"/>
      <c r="V1621" s="36"/>
      <c r="W1621" s="36"/>
      <c r="X1621" s="36"/>
      <c r="Y1621" s="36"/>
      <c r="Z1621" s="36"/>
      <c r="AA1621" s="36"/>
      <c r="AB1621" s="36"/>
      <c r="AC1621" s="36"/>
      <c r="AD1621" s="36"/>
      <c r="AE1621" s="36"/>
      <c r="AR1621" s="193" t="s">
        <v>330</v>
      </c>
      <c r="AT1621" s="193" t="s">
        <v>326</v>
      </c>
      <c r="AU1621" s="193" t="s">
        <v>87</v>
      </c>
      <c r="AY1621" s="19" t="s">
        <v>324</v>
      </c>
      <c r="BE1621" s="194">
        <f>IF(N1621="základní",J1621,0)</f>
        <v>0</v>
      </c>
      <c r="BF1621" s="194">
        <f>IF(N1621="snížená",J1621,0)</f>
        <v>0</v>
      </c>
      <c r="BG1621" s="194">
        <f>IF(N1621="zákl. přenesená",J1621,0)</f>
        <v>0</v>
      </c>
      <c r="BH1621" s="194">
        <f>IF(N1621="sníž. přenesená",J1621,0)</f>
        <v>0</v>
      </c>
      <c r="BI1621" s="194">
        <f>IF(N1621="nulová",J1621,0)</f>
        <v>0</v>
      </c>
      <c r="BJ1621" s="19" t="s">
        <v>84</v>
      </c>
      <c r="BK1621" s="194">
        <f>ROUND(I1621*H1621,2)</f>
        <v>0</v>
      </c>
      <c r="BL1621" s="19" t="s">
        <v>330</v>
      </c>
      <c r="BM1621" s="193" t="s">
        <v>4969</v>
      </c>
    </row>
    <row r="1622" spans="1:65" s="2" customFormat="1" ht="11.25">
      <c r="A1622" s="36"/>
      <c r="B1622" s="37"/>
      <c r="C1622" s="38"/>
      <c r="D1622" s="195" t="s">
        <v>332</v>
      </c>
      <c r="E1622" s="38"/>
      <c r="F1622" s="196" t="s">
        <v>1695</v>
      </c>
      <c r="G1622" s="38"/>
      <c r="H1622" s="38"/>
      <c r="I1622" s="197"/>
      <c r="J1622" s="38"/>
      <c r="K1622" s="38"/>
      <c r="L1622" s="41"/>
      <c r="M1622" s="198"/>
      <c r="N1622" s="199"/>
      <c r="O1622" s="66"/>
      <c r="P1622" s="66"/>
      <c r="Q1622" s="66"/>
      <c r="R1622" s="66"/>
      <c r="S1622" s="66"/>
      <c r="T1622" s="67"/>
      <c r="U1622" s="36"/>
      <c r="V1622" s="36"/>
      <c r="W1622" s="36"/>
      <c r="X1622" s="36"/>
      <c r="Y1622" s="36"/>
      <c r="Z1622" s="36"/>
      <c r="AA1622" s="36"/>
      <c r="AB1622" s="36"/>
      <c r="AC1622" s="36"/>
      <c r="AD1622" s="36"/>
      <c r="AE1622" s="36"/>
      <c r="AT1622" s="19" t="s">
        <v>332</v>
      </c>
      <c r="AU1622" s="19" t="s">
        <v>87</v>
      </c>
    </row>
    <row r="1623" spans="1:65" s="2" customFormat="1" ht="204.75">
      <c r="A1623" s="36"/>
      <c r="B1623" s="37"/>
      <c r="C1623" s="38"/>
      <c r="D1623" s="195" t="s">
        <v>334</v>
      </c>
      <c r="E1623" s="38"/>
      <c r="F1623" s="200" t="s">
        <v>1696</v>
      </c>
      <c r="G1623" s="38"/>
      <c r="H1623" s="38"/>
      <c r="I1623" s="197"/>
      <c r="J1623" s="38"/>
      <c r="K1623" s="38"/>
      <c r="L1623" s="41"/>
      <c r="M1623" s="198"/>
      <c r="N1623" s="199"/>
      <c r="O1623" s="66"/>
      <c r="P1623" s="66"/>
      <c r="Q1623" s="66"/>
      <c r="R1623" s="66"/>
      <c r="S1623" s="66"/>
      <c r="T1623" s="67"/>
      <c r="U1623" s="36"/>
      <c r="V1623" s="36"/>
      <c r="W1623" s="36"/>
      <c r="X1623" s="36"/>
      <c r="Y1623" s="36"/>
      <c r="Z1623" s="36"/>
      <c r="AA1623" s="36"/>
      <c r="AB1623" s="36"/>
      <c r="AC1623" s="36"/>
      <c r="AD1623" s="36"/>
      <c r="AE1623" s="36"/>
      <c r="AT1623" s="19" t="s">
        <v>334</v>
      </c>
      <c r="AU1623" s="19" t="s">
        <v>87</v>
      </c>
    </row>
    <row r="1624" spans="1:65" s="2" customFormat="1" ht="136.5">
      <c r="A1624" s="36"/>
      <c r="B1624" s="37"/>
      <c r="C1624" s="38"/>
      <c r="D1624" s="195" t="s">
        <v>727</v>
      </c>
      <c r="E1624" s="38"/>
      <c r="F1624" s="200" t="s">
        <v>4970</v>
      </c>
      <c r="G1624" s="38"/>
      <c r="H1624" s="38"/>
      <c r="I1624" s="197"/>
      <c r="J1624" s="38"/>
      <c r="K1624" s="38"/>
      <c r="L1624" s="41"/>
      <c r="M1624" s="198"/>
      <c r="N1624" s="199"/>
      <c r="O1624" s="66"/>
      <c r="P1624" s="66"/>
      <c r="Q1624" s="66"/>
      <c r="R1624" s="66"/>
      <c r="S1624" s="66"/>
      <c r="T1624" s="67"/>
      <c r="U1624" s="36"/>
      <c r="V1624" s="36"/>
      <c r="W1624" s="36"/>
      <c r="X1624" s="36"/>
      <c r="Y1624" s="36"/>
      <c r="Z1624" s="36"/>
      <c r="AA1624" s="36"/>
      <c r="AB1624" s="36"/>
      <c r="AC1624" s="36"/>
      <c r="AD1624" s="36"/>
      <c r="AE1624" s="36"/>
      <c r="AT1624" s="19" t="s">
        <v>727</v>
      </c>
      <c r="AU1624" s="19" t="s">
        <v>87</v>
      </c>
    </row>
    <row r="1625" spans="1:65" s="13" customFormat="1" ht="11.25">
      <c r="B1625" s="201"/>
      <c r="C1625" s="202"/>
      <c r="D1625" s="195" t="s">
        <v>336</v>
      </c>
      <c r="E1625" s="203" t="s">
        <v>19</v>
      </c>
      <c r="F1625" s="204" t="s">
        <v>4971</v>
      </c>
      <c r="G1625" s="202"/>
      <c r="H1625" s="205">
        <v>23.9</v>
      </c>
      <c r="I1625" s="206"/>
      <c r="J1625" s="202"/>
      <c r="K1625" s="202"/>
      <c r="L1625" s="207"/>
      <c r="M1625" s="208"/>
      <c r="N1625" s="209"/>
      <c r="O1625" s="209"/>
      <c r="P1625" s="209"/>
      <c r="Q1625" s="209"/>
      <c r="R1625" s="209"/>
      <c r="S1625" s="209"/>
      <c r="T1625" s="210"/>
      <c r="AT1625" s="211" t="s">
        <v>336</v>
      </c>
      <c r="AU1625" s="211" t="s">
        <v>87</v>
      </c>
      <c r="AV1625" s="13" t="s">
        <v>87</v>
      </c>
      <c r="AW1625" s="13" t="s">
        <v>37</v>
      </c>
      <c r="AX1625" s="13" t="s">
        <v>76</v>
      </c>
      <c r="AY1625" s="211" t="s">
        <v>324</v>
      </c>
    </row>
    <row r="1626" spans="1:65" s="13" customFormat="1" ht="11.25">
      <c r="B1626" s="201"/>
      <c r="C1626" s="202"/>
      <c r="D1626" s="195" t="s">
        <v>336</v>
      </c>
      <c r="E1626" s="203" t="s">
        <v>19</v>
      </c>
      <c r="F1626" s="204" t="s">
        <v>4972</v>
      </c>
      <c r="G1626" s="202"/>
      <c r="H1626" s="205">
        <v>19.399999999999999</v>
      </c>
      <c r="I1626" s="206"/>
      <c r="J1626" s="202"/>
      <c r="K1626" s="202"/>
      <c r="L1626" s="207"/>
      <c r="M1626" s="208"/>
      <c r="N1626" s="209"/>
      <c r="O1626" s="209"/>
      <c r="P1626" s="209"/>
      <c r="Q1626" s="209"/>
      <c r="R1626" s="209"/>
      <c r="S1626" s="209"/>
      <c r="T1626" s="210"/>
      <c r="AT1626" s="211" t="s">
        <v>336</v>
      </c>
      <c r="AU1626" s="211" t="s">
        <v>87</v>
      </c>
      <c r="AV1626" s="13" t="s">
        <v>87</v>
      </c>
      <c r="AW1626" s="13" t="s">
        <v>37</v>
      </c>
      <c r="AX1626" s="13" t="s">
        <v>76</v>
      </c>
      <c r="AY1626" s="211" t="s">
        <v>324</v>
      </c>
    </row>
    <row r="1627" spans="1:65" s="13" customFormat="1" ht="11.25">
      <c r="B1627" s="201"/>
      <c r="C1627" s="202"/>
      <c r="D1627" s="195" t="s">
        <v>336</v>
      </c>
      <c r="E1627" s="203" t="s">
        <v>19</v>
      </c>
      <c r="F1627" s="204" t="s">
        <v>4973</v>
      </c>
      <c r="G1627" s="202"/>
      <c r="H1627" s="205">
        <v>16.600000000000001</v>
      </c>
      <c r="I1627" s="206"/>
      <c r="J1627" s="202"/>
      <c r="K1627" s="202"/>
      <c r="L1627" s="207"/>
      <c r="M1627" s="208"/>
      <c r="N1627" s="209"/>
      <c r="O1627" s="209"/>
      <c r="P1627" s="209"/>
      <c r="Q1627" s="209"/>
      <c r="R1627" s="209"/>
      <c r="S1627" s="209"/>
      <c r="T1627" s="210"/>
      <c r="AT1627" s="211" t="s">
        <v>336</v>
      </c>
      <c r="AU1627" s="211" t="s">
        <v>87</v>
      </c>
      <c r="AV1627" s="13" t="s">
        <v>87</v>
      </c>
      <c r="AW1627" s="13" t="s">
        <v>37</v>
      </c>
      <c r="AX1627" s="13" t="s">
        <v>76</v>
      </c>
      <c r="AY1627" s="211" t="s">
        <v>324</v>
      </c>
    </row>
    <row r="1628" spans="1:65" s="13" customFormat="1" ht="11.25">
      <c r="B1628" s="201"/>
      <c r="C1628" s="202"/>
      <c r="D1628" s="195" t="s">
        <v>336</v>
      </c>
      <c r="E1628" s="203" t="s">
        <v>19</v>
      </c>
      <c r="F1628" s="204" t="s">
        <v>4974</v>
      </c>
      <c r="G1628" s="202"/>
      <c r="H1628" s="205">
        <v>16.600000000000001</v>
      </c>
      <c r="I1628" s="206"/>
      <c r="J1628" s="202"/>
      <c r="K1628" s="202"/>
      <c r="L1628" s="207"/>
      <c r="M1628" s="208"/>
      <c r="N1628" s="209"/>
      <c r="O1628" s="209"/>
      <c r="P1628" s="209"/>
      <c r="Q1628" s="209"/>
      <c r="R1628" s="209"/>
      <c r="S1628" s="209"/>
      <c r="T1628" s="210"/>
      <c r="AT1628" s="211" t="s">
        <v>336</v>
      </c>
      <c r="AU1628" s="211" t="s">
        <v>87</v>
      </c>
      <c r="AV1628" s="13" t="s">
        <v>87</v>
      </c>
      <c r="AW1628" s="13" t="s">
        <v>37</v>
      </c>
      <c r="AX1628" s="13" t="s">
        <v>76</v>
      </c>
      <c r="AY1628" s="211" t="s">
        <v>324</v>
      </c>
    </row>
    <row r="1629" spans="1:65" s="13" customFormat="1" ht="11.25">
      <c r="B1629" s="201"/>
      <c r="C1629" s="202"/>
      <c r="D1629" s="195" t="s">
        <v>336</v>
      </c>
      <c r="E1629" s="203" t="s">
        <v>19</v>
      </c>
      <c r="F1629" s="204" t="s">
        <v>4975</v>
      </c>
      <c r="G1629" s="202"/>
      <c r="H1629" s="205">
        <v>16.600000000000001</v>
      </c>
      <c r="I1629" s="206"/>
      <c r="J1629" s="202"/>
      <c r="K1629" s="202"/>
      <c r="L1629" s="207"/>
      <c r="M1629" s="208"/>
      <c r="N1629" s="209"/>
      <c r="O1629" s="209"/>
      <c r="P1629" s="209"/>
      <c r="Q1629" s="209"/>
      <c r="R1629" s="209"/>
      <c r="S1629" s="209"/>
      <c r="T1629" s="210"/>
      <c r="AT1629" s="211" t="s">
        <v>336</v>
      </c>
      <c r="AU1629" s="211" t="s">
        <v>87</v>
      </c>
      <c r="AV1629" s="13" t="s">
        <v>87</v>
      </c>
      <c r="AW1629" s="13" t="s">
        <v>37</v>
      </c>
      <c r="AX1629" s="13" t="s">
        <v>76</v>
      </c>
      <c r="AY1629" s="211" t="s">
        <v>324</v>
      </c>
    </row>
    <row r="1630" spans="1:65" s="13" customFormat="1" ht="11.25">
      <c r="B1630" s="201"/>
      <c r="C1630" s="202"/>
      <c r="D1630" s="195" t="s">
        <v>336</v>
      </c>
      <c r="E1630" s="203" t="s">
        <v>19</v>
      </c>
      <c r="F1630" s="204" t="s">
        <v>4976</v>
      </c>
      <c r="G1630" s="202"/>
      <c r="H1630" s="205">
        <v>16.600000000000001</v>
      </c>
      <c r="I1630" s="206"/>
      <c r="J1630" s="202"/>
      <c r="K1630" s="202"/>
      <c r="L1630" s="207"/>
      <c r="M1630" s="208"/>
      <c r="N1630" s="209"/>
      <c r="O1630" s="209"/>
      <c r="P1630" s="209"/>
      <c r="Q1630" s="209"/>
      <c r="R1630" s="209"/>
      <c r="S1630" s="209"/>
      <c r="T1630" s="210"/>
      <c r="AT1630" s="211" t="s">
        <v>336</v>
      </c>
      <c r="AU1630" s="211" t="s">
        <v>87</v>
      </c>
      <c r="AV1630" s="13" t="s">
        <v>87</v>
      </c>
      <c r="AW1630" s="13" t="s">
        <v>37</v>
      </c>
      <c r="AX1630" s="13" t="s">
        <v>76</v>
      </c>
      <c r="AY1630" s="211" t="s">
        <v>324</v>
      </c>
    </row>
    <row r="1631" spans="1:65" s="13" customFormat="1" ht="11.25">
      <c r="B1631" s="201"/>
      <c r="C1631" s="202"/>
      <c r="D1631" s="195" t="s">
        <v>336</v>
      </c>
      <c r="E1631" s="203" t="s">
        <v>19</v>
      </c>
      <c r="F1631" s="204" t="s">
        <v>4977</v>
      </c>
      <c r="G1631" s="202"/>
      <c r="H1631" s="205">
        <v>15</v>
      </c>
      <c r="I1631" s="206"/>
      <c r="J1631" s="202"/>
      <c r="K1631" s="202"/>
      <c r="L1631" s="207"/>
      <c r="M1631" s="208"/>
      <c r="N1631" s="209"/>
      <c r="O1631" s="209"/>
      <c r="P1631" s="209"/>
      <c r="Q1631" s="209"/>
      <c r="R1631" s="209"/>
      <c r="S1631" s="209"/>
      <c r="T1631" s="210"/>
      <c r="AT1631" s="211" t="s">
        <v>336</v>
      </c>
      <c r="AU1631" s="211" t="s">
        <v>87</v>
      </c>
      <c r="AV1631" s="13" t="s">
        <v>87</v>
      </c>
      <c r="AW1631" s="13" t="s">
        <v>37</v>
      </c>
      <c r="AX1631" s="13" t="s">
        <v>76</v>
      </c>
      <c r="AY1631" s="211" t="s">
        <v>324</v>
      </c>
    </row>
    <row r="1632" spans="1:65" s="13" customFormat="1" ht="11.25">
      <c r="B1632" s="201"/>
      <c r="C1632" s="202"/>
      <c r="D1632" s="195" t="s">
        <v>336</v>
      </c>
      <c r="E1632" s="203" t="s">
        <v>19</v>
      </c>
      <c r="F1632" s="204" t="s">
        <v>4978</v>
      </c>
      <c r="G1632" s="202"/>
      <c r="H1632" s="205">
        <v>16.8</v>
      </c>
      <c r="I1632" s="206"/>
      <c r="J1632" s="202"/>
      <c r="K1632" s="202"/>
      <c r="L1632" s="207"/>
      <c r="M1632" s="208"/>
      <c r="N1632" s="209"/>
      <c r="O1632" s="209"/>
      <c r="P1632" s="209"/>
      <c r="Q1632" s="209"/>
      <c r="R1632" s="209"/>
      <c r="S1632" s="209"/>
      <c r="T1632" s="210"/>
      <c r="AT1632" s="211" t="s">
        <v>336</v>
      </c>
      <c r="AU1632" s="211" t="s">
        <v>87</v>
      </c>
      <c r="AV1632" s="13" t="s">
        <v>87</v>
      </c>
      <c r="AW1632" s="13" t="s">
        <v>37</v>
      </c>
      <c r="AX1632" s="13" t="s">
        <v>76</v>
      </c>
      <c r="AY1632" s="211" t="s">
        <v>324</v>
      </c>
    </row>
    <row r="1633" spans="1:65" s="13" customFormat="1" ht="11.25">
      <c r="B1633" s="201"/>
      <c r="C1633" s="202"/>
      <c r="D1633" s="195" t="s">
        <v>336</v>
      </c>
      <c r="E1633" s="203" t="s">
        <v>19</v>
      </c>
      <c r="F1633" s="204" t="s">
        <v>4979</v>
      </c>
      <c r="G1633" s="202"/>
      <c r="H1633" s="205">
        <v>16.8</v>
      </c>
      <c r="I1633" s="206"/>
      <c r="J1633" s="202"/>
      <c r="K1633" s="202"/>
      <c r="L1633" s="207"/>
      <c r="M1633" s="208"/>
      <c r="N1633" s="209"/>
      <c r="O1633" s="209"/>
      <c r="P1633" s="209"/>
      <c r="Q1633" s="209"/>
      <c r="R1633" s="209"/>
      <c r="S1633" s="209"/>
      <c r="T1633" s="210"/>
      <c r="AT1633" s="211" t="s">
        <v>336</v>
      </c>
      <c r="AU1633" s="211" t="s">
        <v>87</v>
      </c>
      <c r="AV1633" s="13" t="s">
        <v>87</v>
      </c>
      <c r="AW1633" s="13" t="s">
        <v>37</v>
      </c>
      <c r="AX1633" s="13" t="s">
        <v>76</v>
      </c>
      <c r="AY1633" s="211" t="s">
        <v>324</v>
      </c>
    </row>
    <row r="1634" spans="1:65" s="13" customFormat="1" ht="11.25">
      <c r="B1634" s="201"/>
      <c r="C1634" s="202"/>
      <c r="D1634" s="195" t="s">
        <v>336</v>
      </c>
      <c r="E1634" s="203" t="s">
        <v>19</v>
      </c>
      <c r="F1634" s="204" t="s">
        <v>4980</v>
      </c>
      <c r="G1634" s="202"/>
      <c r="H1634" s="205">
        <v>16.8</v>
      </c>
      <c r="I1634" s="206"/>
      <c r="J1634" s="202"/>
      <c r="K1634" s="202"/>
      <c r="L1634" s="207"/>
      <c r="M1634" s="208"/>
      <c r="N1634" s="209"/>
      <c r="O1634" s="209"/>
      <c r="P1634" s="209"/>
      <c r="Q1634" s="209"/>
      <c r="R1634" s="209"/>
      <c r="S1634" s="209"/>
      <c r="T1634" s="210"/>
      <c r="AT1634" s="211" t="s">
        <v>336</v>
      </c>
      <c r="AU1634" s="211" t="s">
        <v>87</v>
      </c>
      <c r="AV1634" s="13" t="s">
        <v>87</v>
      </c>
      <c r="AW1634" s="13" t="s">
        <v>37</v>
      </c>
      <c r="AX1634" s="13" t="s">
        <v>76</v>
      </c>
      <c r="AY1634" s="211" t="s">
        <v>324</v>
      </c>
    </row>
    <row r="1635" spans="1:65" s="13" customFormat="1" ht="11.25">
      <c r="B1635" s="201"/>
      <c r="C1635" s="202"/>
      <c r="D1635" s="195" t="s">
        <v>336</v>
      </c>
      <c r="E1635" s="203" t="s">
        <v>19</v>
      </c>
      <c r="F1635" s="204" t="s">
        <v>4981</v>
      </c>
      <c r="G1635" s="202"/>
      <c r="H1635" s="205">
        <v>16.8</v>
      </c>
      <c r="I1635" s="206"/>
      <c r="J1635" s="202"/>
      <c r="K1635" s="202"/>
      <c r="L1635" s="207"/>
      <c r="M1635" s="208"/>
      <c r="N1635" s="209"/>
      <c r="O1635" s="209"/>
      <c r="P1635" s="209"/>
      <c r="Q1635" s="209"/>
      <c r="R1635" s="209"/>
      <c r="S1635" s="209"/>
      <c r="T1635" s="210"/>
      <c r="AT1635" s="211" t="s">
        <v>336</v>
      </c>
      <c r="AU1635" s="211" t="s">
        <v>87</v>
      </c>
      <c r="AV1635" s="13" t="s">
        <v>87</v>
      </c>
      <c r="AW1635" s="13" t="s">
        <v>37</v>
      </c>
      <c r="AX1635" s="13" t="s">
        <v>76</v>
      </c>
      <c r="AY1635" s="211" t="s">
        <v>324</v>
      </c>
    </row>
    <row r="1636" spans="1:65" s="13" customFormat="1" ht="11.25">
      <c r="B1636" s="201"/>
      <c r="C1636" s="202"/>
      <c r="D1636" s="195" t="s">
        <v>336</v>
      </c>
      <c r="E1636" s="203" t="s">
        <v>19</v>
      </c>
      <c r="F1636" s="204" t="s">
        <v>4982</v>
      </c>
      <c r="G1636" s="202"/>
      <c r="H1636" s="205">
        <v>16.8</v>
      </c>
      <c r="I1636" s="206"/>
      <c r="J1636" s="202"/>
      <c r="K1636" s="202"/>
      <c r="L1636" s="207"/>
      <c r="M1636" s="208"/>
      <c r="N1636" s="209"/>
      <c r="O1636" s="209"/>
      <c r="P1636" s="209"/>
      <c r="Q1636" s="209"/>
      <c r="R1636" s="209"/>
      <c r="S1636" s="209"/>
      <c r="T1636" s="210"/>
      <c r="AT1636" s="211" t="s">
        <v>336</v>
      </c>
      <c r="AU1636" s="211" t="s">
        <v>87</v>
      </c>
      <c r="AV1636" s="13" t="s">
        <v>87</v>
      </c>
      <c r="AW1636" s="13" t="s">
        <v>37</v>
      </c>
      <c r="AX1636" s="13" t="s">
        <v>76</v>
      </c>
      <c r="AY1636" s="211" t="s">
        <v>324</v>
      </c>
    </row>
    <row r="1637" spans="1:65" s="13" customFormat="1" ht="11.25">
      <c r="B1637" s="201"/>
      <c r="C1637" s="202"/>
      <c r="D1637" s="195" t="s">
        <v>336</v>
      </c>
      <c r="E1637" s="203" t="s">
        <v>19</v>
      </c>
      <c r="F1637" s="204" t="s">
        <v>4983</v>
      </c>
      <c r="G1637" s="202"/>
      <c r="H1637" s="205">
        <v>16.8</v>
      </c>
      <c r="I1637" s="206"/>
      <c r="J1637" s="202"/>
      <c r="K1637" s="202"/>
      <c r="L1637" s="207"/>
      <c r="M1637" s="208"/>
      <c r="N1637" s="209"/>
      <c r="O1637" s="209"/>
      <c r="P1637" s="209"/>
      <c r="Q1637" s="209"/>
      <c r="R1637" s="209"/>
      <c r="S1637" s="209"/>
      <c r="T1637" s="210"/>
      <c r="AT1637" s="211" t="s">
        <v>336</v>
      </c>
      <c r="AU1637" s="211" t="s">
        <v>87</v>
      </c>
      <c r="AV1637" s="13" t="s">
        <v>87</v>
      </c>
      <c r="AW1637" s="13" t="s">
        <v>37</v>
      </c>
      <c r="AX1637" s="13" t="s">
        <v>76</v>
      </c>
      <c r="AY1637" s="211" t="s">
        <v>324</v>
      </c>
    </row>
    <row r="1638" spans="1:65" s="13" customFormat="1" ht="11.25">
      <c r="B1638" s="201"/>
      <c r="C1638" s="202"/>
      <c r="D1638" s="195" t="s">
        <v>336</v>
      </c>
      <c r="E1638" s="203" t="s">
        <v>19</v>
      </c>
      <c r="F1638" s="204" t="s">
        <v>4984</v>
      </c>
      <c r="G1638" s="202"/>
      <c r="H1638" s="205">
        <v>16.8</v>
      </c>
      <c r="I1638" s="206"/>
      <c r="J1638" s="202"/>
      <c r="K1638" s="202"/>
      <c r="L1638" s="207"/>
      <c r="M1638" s="208"/>
      <c r="N1638" s="209"/>
      <c r="O1638" s="209"/>
      <c r="P1638" s="209"/>
      <c r="Q1638" s="209"/>
      <c r="R1638" s="209"/>
      <c r="S1638" s="209"/>
      <c r="T1638" s="210"/>
      <c r="AT1638" s="211" t="s">
        <v>336</v>
      </c>
      <c r="AU1638" s="211" t="s">
        <v>87</v>
      </c>
      <c r="AV1638" s="13" t="s">
        <v>87</v>
      </c>
      <c r="AW1638" s="13" t="s">
        <v>37</v>
      </c>
      <c r="AX1638" s="13" t="s">
        <v>76</v>
      </c>
      <c r="AY1638" s="211" t="s">
        <v>324</v>
      </c>
    </row>
    <row r="1639" spans="1:65" s="13" customFormat="1" ht="11.25">
      <c r="B1639" s="201"/>
      <c r="C1639" s="202"/>
      <c r="D1639" s="195" t="s">
        <v>336</v>
      </c>
      <c r="E1639" s="203" t="s">
        <v>19</v>
      </c>
      <c r="F1639" s="204" t="s">
        <v>4985</v>
      </c>
      <c r="G1639" s="202"/>
      <c r="H1639" s="205">
        <v>16.8</v>
      </c>
      <c r="I1639" s="206"/>
      <c r="J1639" s="202"/>
      <c r="K1639" s="202"/>
      <c r="L1639" s="207"/>
      <c r="M1639" s="208"/>
      <c r="N1639" s="209"/>
      <c r="O1639" s="209"/>
      <c r="P1639" s="209"/>
      <c r="Q1639" s="209"/>
      <c r="R1639" s="209"/>
      <c r="S1639" s="209"/>
      <c r="T1639" s="210"/>
      <c r="AT1639" s="211" t="s">
        <v>336</v>
      </c>
      <c r="AU1639" s="211" t="s">
        <v>87</v>
      </c>
      <c r="AV1639" s="13" t="s">
        <v>87</v>
      </c>
      <c r="AW1639" s="13" t="s">
        <v>37</v>
      </c>
      <c r="AX1639" s="13" t="s">
        <v>76</v>
      </c>
      <c r="AY1639" s="211" t="s">
        <v>324</v>
      </c>
    </row>
    <row r="1640" spans="1:65" s="13" customFormat="1" ht="11.25">
      <c r="B1640" s="201"/>
      <c r="C1640" s="202"/>
      <c r="D1640" s="195" t="s">
        <v>336</v>
      </c>
      <c r="E1640" s="203" t="s">
        <v>19</v>
      </c>
      <c r="F1640" s="204" t="s">
        <v>4986</v>
      </c>
      <c r="G1640" s="202"/>
      <c r="H1640" s="205">
        <v>16.899999999999999</v>
      </c>
      <c r="I1640" s="206"/>
      <c r="J1640" s="202"/>
      <c r="K1640" s="202"/>
      <c r="L1640" s="207"/>
      <c r="M1640" s="208"/>
      <c r="N1640" s="209"/>
      <c r="O1640" s="209"/>
      <c r="P1640" s="209"/>
      <c r="Q1640" s="209"/>
      <c r="R1640" s="209"/>
      <c r="S1640" s="209"/>
      <c r="T1640" s="210"/>
      <c r="AT1640" s="211" t="s">
        <v>336</v>
      </c>
      <c r="AU1640" s="211" t="s">
        <v>87</v>
      </c>
      <c r="AV1640" s="13" t="s">
        <v>87</v>
      </c>
      <c r="AW1640" s="13" t="s">
        <v>37</v>
      </c>
      <c r="AX1640" s="13" t="s">
        <v>76</v>
      </c>
      <c r="AY1640" s="211" t="s">
        <v>324</v>
      </c>
    </row>
    <row r="1641" spans="1:65" s="13" customFormat="1" ht="11.25">
      <c r="B1641" s="201"/>
      <c r="C1641" s="202"/>
      <c r="D1641" s="195" t="s">
        <v>336</v>
      </c>
      <c r="E1641" s="203" t="s">
        <v>19</v>
      </c>
      <c r="F1641" s="204" t="s">
        <v>4987</v>
      </c>
      <c r="G1641" s="202"/>
      <c r="H1641" s="205">
        <v>20.8</v>
      </c>
      <c r="I1641" s="206"/>
      <c r="J1641" s="202"/>
      <c r="K1641" s="202"/>
      <c r="L1641" s="207"/>
      <c r="M1641" s="208"/>
      <c r="N1641" s="209"/>
      <c r="O1641" s="209"/>
      <c r="P1641" s="209"/>
      <c r="Q1641" s="209"/>
      <c r="R1641" s="209"/>
      <c r="S1641" s="209"/>
      <c r="T1641" s="210"/>
      <c r="AT1641" s="211" t="s">
        <v>336</v>
      </c>
      <c r="AU1641" s="211" t="s">
        <v>87</v>
      </c>
      <c r="AV1641" s="13" t="s">
        <v>87</v>
      </c>
      <c r="AW1641" s="13" t="s">
        <v>37</v>
      </c>
      <c r="AX1641" s="13" t="s">
        <v>76</v>
      </c>
      <c r="AY1641" s="211" t="s">
        <v>324</v>
      </c>
    </row>
    <row r="1642" spans="1:65" s="14" customFormat="1" ht="11.25">
      <c r="B1642" s="212"/>
      <c r="C1642" s="213"/>
      <c r="D1642" s="195" t="s">
        <v>336</v>
      </c>
      <c r="E1642" s="214" t="s">
        <v>19</v>
      </c>
      <c r="F1642" s="215" t="s">
        <v>349</v>
      </c>
      <c r="G1642" s="213"/>
      <c r="H1642" s="216">
        <v>296.80000000000007</v>
      </c>
      <c r="I1642" s="217"/>
      <c r="J1642" s="213"/>
      <c r="K1642" s="213"/>
      <c r="L1642" s="218"/>
      <c r="M1642" s="219"/>
      <c r="N1642" s="220"/>
      <c r="O1642" s="220"/>
      <c r="P1642" s="220"/>
      <c r="Q1642" s="220"/>
      <c r="R1642" s="220"/>
      <c r="S1642" s="220"/>
      <c r="T1642" s="221"/>
      <c r="AT1642" s="222" t="s">
        <v>336</v>
      </c>
      <c r="AU1642" s="222" t="s">
        <v>87</v>
      </c>
      <c r="AV1642" s="14" t="s">
        <v>330</v>
      </c>
      <c r="AW1642" s="14" t="s">
        <v>37</v>
      </c>
      <c r="AX1642" s="14" t="s">
        <v>84</v>
      </c>
      <c r="AY1642" s="222" t="s">
        <v>324</v>
      </c>
    </row>
    <row r="1643" spans="1:65" s="2" customFormat="1" ht="14.45" customHeight="1">
      <c r="A1643" s="36"/>
      <c r="B1643" s="37"/>
      <c r="C1643" s="182" t="s">
        <v>1624</v>
      </c>
      <c r="D1643" s="254" t="s">
        <v>326</v>
      </c>
      <c r="E1643" s="183" t="s">
        <v>1700</v>
      </c>
      <c r="F1643" s="184" t="s">
        <v>1701</v>
      </c>
      <c r="G1643" s="185" t="s">
        <v>186</v>
      </c>
      <c r="H1643" s="186">
        <v>212.5</v>
      </c>
      <c r="I1643" s="187"/>
      <c r="J1643" s="188">
        <f>ROUND(I1643*H1643,2)</f>
        <v>0</v>
      </c>
      <c r="K1643" s="184" t="s">
        <v>329</v>
      </c>
      <c r="L1643" s="41"/>
      <c r="M1643" s="189" t="s">
        <v>19</v>
      </c>
      <c r="N1643" s="190" t="s">
        <v>47</v>
      </c>
      <c r="O1643" s="66"/>
      <c r="P1643" s="191">
        <f>O1643*H1643</f>
        <v>0</v>
      </c>
      <c r="Q1643" s="191">
        <v>2.0799999999999998E-3</v>
      </c>
      <c r="R1643" s="191">
        <f>Q1643*H1643</f>
        <v>0.44199999999999995</v>
      </c>
      <c r="S1643" s="191">
        <v>0</v>
      </c>
      <c r="T1643" s="192">
        <f>S1643*H1643</f>
        <v>0</v>
      </c>
      <c r="U1643" s="36"/>
      <c r="V1643" s="36"/>
      <c r="W1643" s="36"/>
      <c r="X1643" s="36"/>
      <c r="Y1643" s="36"/>
      <c r="Z1643" s="36"/>
      <c r="AA1643" s="36"/>
      <c r="AB1643" s="36"/>
      <c r="AC1643" s="36"/>
      <c r="AD1643" s="36"/>
      <c r="AE1643" s="36"/>
      <c r="AR1643" s="193" t="s">
        <v>330</v>
      </c>
      <c r="AT1643" s="193" t="s">
        <v>326</v>
      </c>
      <c r="AU1643" s="193" t="s">
        <v>87</v>
      </c>
      <c r="AY1643" s="19" t="s">
        <v>324</v>
      </c>
      <c r="BE1643" s="194">
        <f>IF(N1643="základní",J1643,0)</f>
        <v>0</v>
      </c>
      <c r="BF1643" s="194">
        <f>IF(N1643="snížená",J1643,0)</f>
        <v>0</v>
      </c>
      <c r="BG1643" s="194">
        <f>IF(N1643="zákl. přenesená",J1643,0)</f>
        <v>0</v>
      </c>
      <c r="BH1643" s="194">
        <f>IF(N1643="sníž. přenesená",J1643,0)</f>
        <v>0</v>
      </c>
      <c r="BI1643" s="194">
        <f>IF(N1643="nulová",J1643,0)</f>
        <v>0</v>
      </c>
      <c r="BJ1643" s="19" t="s">
        <v>84</v>
      </c>
      <c r="BK1643" s="194">
        <f>ROUND(I1643*H1643,2)</f>
        <v>0</v>
      </c>
      <c r="BL1643" s="19" t="s">
        <v>330</v>
      </c>
      <c r="BM1643" s="193" t="s">
        <v>4988</v>
      </c>
    </row>
    <row r="1644" spans="1:65" s="2" customFormat="1" ht="11.25">
      <c r="A1644" s="36"/>
      <c r="B1644" s="37"/>
      <c r="C1644" s="38"/>
      <c r="D1644" s="195" t="s">
        <v>332</v>
      </c>
      <c r="E1644" s="38"/>
      <c r="F1644" s="196" t="s">
        <v>1703</v>
      </c>
      <c r="G1644" s="38"/>
      <c r="H1644" s="38"/>
      <c r="I1644" s="197"/>
      <c r="J1644" s="38"/>
      <c r="K1644" s="38"/>
      <c r="L1644" s="41"/>
      <c r="M1644" s="198"/>
      <c r="N1644" s="199"/>
      <c r="O1644" s="66"/>
      <c r="P1644" s="66"/>
      <c r="Q1644" s="66"/>
      <c r="R1644" s="66"/>
      <c r="S1644" s="66"/>
      <c r="T1644" s="67"/>
      <c r="U1644" s="36"/>
      <c r="V1644" s="36"/>
      <c r="W1644" s="36"/>
      <c r="X1644" s="36"/>
      <c r="Y1644" s="36"/>
      <c r="Z1644" s="36"/>
      <c r="AA1644" s="36"/>
      <c r="AB1644" s="36"/>
      <c r="AC1644" s="36"/>
      <c r="AD1644" s="36"/>
      <c r="AE1644" s="36"/>
      <c r="AT1644" s="19" t="s">
        <v>332</v>
      </c>
      <c r="AU1644" s="19" t="s">
        <v>87</v>
      </c>
    </row>
    <row r="1645" spans="1:65" s="2" customFormat="1" ht="204.75">
      <c r="A1645" s="36"/>
      <c r="B1645" s="37"/>
      <c r="C1645" s="38"/>
      <c r="D1645" s="195" t="s">
        <v>334</v>
      </c>
      <c r="E1645" s="38"/>
      <c r="F1645" s="200" t="s">
        <v>1696</v>
      </c>
      <c r="G1645" s="38"/>
      <c r="H1645" s="38"/>
      <c r="I1645" s="197"/>
      <c r="J1645" s="38"/>
      <c r="K1645" s="38"/>
      <c r="L1645" s="41"/>
      <c r="M1645" s="198"/>
      <c r="N1645" s="199"/>
      <c r="O1645" s="66"/>
      <c r="P1645" s="66"/>
      <c r="Q1645" s="66"/>
      <c r="R1645" s="66"/>
      <c r="S1645" s="66"/>
      <c r="T1645" s="67"/>
      <c r="U1645" s="36"/>
      <c r="V1645" s="36"/>
      <c r="W1645" s="36"/>
      <c r="X1645" s="36"/>
      <c r="Y1645" s="36"/>
      <c r="Z1645" s="36"/>
      <c r="AA1645" s="36"/>
      <c r="AB1645" s="36"/>
      <c r="AC1645" s="36"/>
      <c r="AD1645" s="36"/>
      <c r="AE1645" s="36"/>
      <c r="AT1645" s="19" t="s">
        <v>334</v>
      </c>
      <c r="AU1645" s="19" t="s">
        <v>87</v>
      </c>
    </row>
    <row r="1646" spans="1:65" s="2" customFormat="1" ht="156">
      <c r="A1646" s="36"/>
      <c r="B1646" s="37"/>
      <c r="C1646" s="38"/>
      <c r="D1646" s="195" t="s">
        <v>727</v>
      </c>
      <c r="E1646" s="38"/>
      <c r="F1646" s="200" t="s">
        <v>3177</v>
      </c>
      <c r="G1646" s="38"/>
      <c r="H1646" s="38"/>
      <c r="I1646" s="197"/>
      <c r="J1646" s="38"/>
      <c r="K1646" s="38"/>
      <c r="L1646" s="41"/>
      <c r="M1646" s="198"/>
      <c r="N1646" s="199"/>
      <c r="O1646" s="66"/>
      <c r="P1646" s="66"/>
      <c r="Q1646" s="66"/>
      <c r="R1646" s="66"/>
      <c r="S1646" s="66"/>
      <c r="T1646" s="67"/>
      <c r="U1646" s="36"/>
      <c r="V1646" s="36"/>
      <c r="W1646" s="36"/>
      <c r="X1646" s="36"/>
      <c r="Y1646" s="36"/>
      <c r="Z1646" s="36"/>
      <c r="AA1646" s="36"/>
      <c r="AB1646" s="36"/>
      <c r="AC1646" s="36"/>
      <c r="AD1646" s="36"/>
      <c r="AE1646" s="36"/>
      <c r="AT1646" s="19" t="s">
        <v>727</v>
      </c>
      <c r="AU1646" s="19" t="s">
        <v>87</v>
      </c>
    </row>
    <row r="1647" spans="1:65" s="13" customFormat="1" ht="11.25">
      <c r="B1647" s="201"/>
      <c r="C1647" s="202"/>
      <c r="D1647" s="195" t="s">
        <v>336</v>
      </c>
      <c r="E1647" s="203" t="s">
        <v>19</v>
      </c>
      <c r="F1647" s="204" t="s">
        <v>4949</v>
      </c>
      <c r="G1647" s="202"/>
      <c r="H1647" s="205">
        <v>0</v>
      </c>
      <c r="I1647" s="206"/>
      <c r="J1647" s="202"/>
      <c r="K1647" s="202"/>
      <c r="L1647" s="207"/>
      <c r="M1647" s="208"/>
      <c r="N1647" s="209"/>
      <c r="O1647" s="209"/>
      <c r="P1647" s="209"/>
      <c r="Q1647" s="209"/>
      <c r="R1647" s="209"/>
      <c r="S1647" s="209"/>
      <c r="T1647" s="210"/>
      <c r="AT1647" s="211" t="s">
        <v>336</v>
      </c>
      <c r="AU1647" s="211" t="s">
        <v>87</v>
      </c>
      <c r="AV1647" s="13" t="s">
        <v>87</v>
      </c>
      <c r="AW1647" s="13" t="s">
        <v>37</v>
      </c>
      <c r="AX1647" s="13" t="s">
        <v>76</v>
      </c>
      <c r="AY1647" s="211" t="s">
        <v>324</v>
      </c>
    </row>
    <row r="1648" spans="1:65" s="13" customFormat="1" ht="11.25">
      <c r="B1648" s="201"/>
      <c r="C1648" s="202"/>
      <c r="D1648" s="195" t="s">
        <v>336</v>
      </c>
      <c r="E1648" s="203" t="s">
        <v>19</v>
      </c>
      <c r="F1648" s="204" t="s">
        <v>4989</v>
      </c>
      <c r="G1648" s="202"/>
      <c r="H1648" s="205">
        <v>15.1</v>
      </c>
      <c r="I1648" s="206"/>
      <c r="J1648" s="202"/>
      <c r="K1648" s="202"/>
      <c r="L1648" s="207"/>
      <c r="M1648" s="208"/>
      <c r="N1648" s="209"/>
      <c r="O1648" s="209"/>
      <c r="P1648" s="209"/>
      <c r="Q1648" s="209"/>
      <c r="R1648" s="209"/>
      <c r="S1648" s="209"/>
      <c r="T1648" s="210"/>
      <c r="AT1648" s="211" t="s">
        <v>336</v>
      </c>
      <c r="AU1648" s="211" t="s">
        <v>87</v>
      </c>
      <c r="AV1648" s="13" t="s">
        <v>87</v>
      </c>
      <c r="AW1648" s="13" t="s">
        <v>37</v>
      </c>
      <c r="AX1648" s="13" t="s">
        <v>76</v>
      </c>
      <c r="AY1648" s="211" t="s">
        <v>324</v>
      </c>
    </row>
    <row r="1649" spans="2:51" s="13" customFormat="1" ht="11.25">
      <c r="B1649" s="201"/>
      <c r="C1649" s="202"/>
      <c r="D1649" s="195" t="s">
        <v>336</v>
      </c>
      <c r="E1649" s="203" t="s">
        <v>19</v>
      </c>
      <c r="F1649" s="204" t="s">
        <v>4990</v>
      </c>
      <c r="G1649" s="202"/>
      <c r="H1649" s="205">
        <v>13.7</v>
      </c>
      <c r="I1649" s="206"/>
      <c r="J1649" s="202"/>
      <c r="K1649" s="202"/>
      <c r="L1649" s="207"/>
      <c r="M1649" s="208"/>
      <c r="N1649" s="209"/>
      <c r="O1649" s="209"/>
      <c r="P1649" s="209"/>
      <c r="Q1649" s="209"/>
      <c r="R1649" s="209"/>
      <c r="S1649" s="209"/>
      <c r="T1649" s="210"/>
      <c r="AT1649" s="211" t="s">
        <v>336</v>
      </c>
      <c r="AU1649" s="211" t="s">
        <v>87</v>
      </c>
      <c r="AV1649" s="13" t="s">
        <v>87</v>
      </c>
      <c r="AW1649" s="13" t="s">
        <v>37</v>
      </c>
      <c r="AX1649" s="13" t="s">
        <v>76</v>
      </c>
      <c r="AY1649" s="211" t="s">
        <v>324</v>
      </c>
    </row>
    <row r="1650" spans="2:51" s="13" customFormat="1" ht="11.25">
      <c r="B1650" s="201"/>
      <c r="C1650" s="202"/>
      <c r="D1650" s="195" t="s">
        <v>336</v>
      </c>
      <c r="E1650" s="203" t="s">
        <v>19</v>
      </c>
      <c r="F1650" s="204" t="s">
        <v>4991</v>
      </c>
      <c r="G1650" s="202"/>
      <c r="H1650" s="205">
        <v>13.4</v>
      </c>
      <c r="I1650" s="206"/>
      <c r="J1650" s="202"/>
      <c r="K1650" s="202"/>
      <c r="L1650" s="207"/>
      <c r="M1650" s="208"/>
      <c r="N1650" s="209"/>
      <c r="O1650" s="209"/>
      <c r="P1650" s="209"/>
      <c r="Q1650" s="209"/>
      <c r="R1650" s="209"/>
      <c r="S1650" s="209"/>
      <c r="T1650" s="210"/>
      <c r="AT1650" s="211" t="s">
        <v>336</v>
      </c>
      <c r="AU1650" s="211" t="s">
        <v>87</v>
      </c>
      <c r="AV1650" s="13" t="s">
        <v>87</v>
      </c>
      <c r="AW1650" s="13" t="s">
        <v>37</v>
      </c>
      <c r="AX1650" s="13" t="s">
        <v>76</v>
      </c>
      <c r="AY1650" s="211" t="s">
        <v>324</v>
      </c>
    </row>
    <row r="1651" spans="2:51" s="13" customFormat="1" ht="11.25">
      <c r="B1651" s="201"/>
      <c r="C1651" s="202"/>
      <c r="D1651" s="195" t="s">
        <v>336</v>
      </c>
      <c r="E1651" s="203" t="s">
        <v>19</v>
      </c>
      <c r="F1651" s="204" t="s">
        <v>4992</v>
      </c>
      <c r="G1651" s="202"/>
      <c r="H1651" s="205">
        <v>13.3</v>
      </c>
      <c r="I1651" s="206"/>
      <c r="J1651" s="202"/>
      <c r="K1651" s="202"/>
      <c r="L1651" s="207"/>
      <c r="M1651" s="208"/>
      <c r="N1651" s="209"/>
      <c r="O1651" s="209"/>
      <c r="P1651" s="209"/>
      <c r="Q1651" s="209"/>
      <c r="R1651" s="209"/>
      <c r="S1651" s="209"/>
      <c r="T1651" s="210"/>
      <c r="AT1651" s="211" t="s">
        <v>336</v>
      </c>
      <c r="AU1651" s="211" t="s">
        <v>87</v>
      </c>
      <c r="AV1651" s="13" t="s">
        <v>87</v>
      </c>
      <c r="AW1651" s="13" t="s">
        <v>37</v>
      </c>
      <c r="AX1651" s="13" t="s">
        <v>76</v>
      </c>
      <c r="AY1651" s="211" t="s">
        <v>324</v>
      </c>
    </row>
    <row r="1652" spans="2:51" s="13" customFormat="1" ht="11.25">
      <c r="B1652" s="201"/>
      <c r="C1652" s="202"/>
      <c r="D1652" s="195" t="s">
        <v>336</v>
      </c>
      <c r="E1652" s="203" t="s">
        <v>19</v>
      </c>
      <c r="F1652" s="204" t="s">
        <v>4993</v>
      </c>
      <c r="G1652" s="202"/>
      <c r="H1652" s="205">
        <v>13.2</v>
      </c>
      <c r="I1652" s="206"/>
      <c r="J1652" s="202"/>
      <c r="K1652" s="202"/>
      <c r="L1652" s="207"/>
      <c r="M1652" s="208"/>
      <c r="N1652" s="209"/>
      <c r="O1652" s="209"/>
      <c r="P1652" s="209"/>
      <c r="Q1652" s="209"/>
      <c r="R1652" s="209"/>
      <c r="S1652" s="209"/>
      <c r="T1652" s="210"/>
      <c r="AT1652" s="211" t="s">
        <v>336</v>
      </c>
      <c r="AU1652" s="211" t="s">
        <v>87</v>
      </c>
      <c r="AV1652" s="13" t="s">
        <v>87</v>
      </c>
      <c r="AW1652" s="13" t="s">
        <v>37</v>
      </c>
      <c r="AX1652" s="13" t="s">
        <v>76</v>
      </c>
      <c r="AY1652" s="211" t="s">
        <v>324</v>
      </c>
    </row>
    <row r="1653" spans="2:51" s="13" customFormat="1" ht="11.25">
      <c r="B1653" s="201"/>
      <c r="C1653" s="202"/>
      <c r="D1653" s="195" t="s">
        <v>336</v>
      </c>
      <c r="E1653" s="203" t="s">
        <v>19</v>
      </c>
      <c r="F1653" s="204" t="s">
        <v>4994</v>
      </c>
      <c r="G1653" s="202"/>
      <c r="H1653" s="205">
        <v>13.1</v>
      </c>
      <c r="I1653" s="206"/>
      <c r="J1653" s="202"/>
      <c r="K1653" s="202"/>
      <c r="L1653" s="207"/>
      <c r="M1653" s="208"/>
      <c r="N1653" s="209"/>
      <c r="O1653" s="209"/>
      <c r="P1653" s="209"/>
      <c r="Q1653" s="209"/>
      <c r="R1653" s="209"/>
      <c r="S1653" s="209"/>
      <c r="T1653" s="210"/>
      <c r="AT1653" s="211" t="s">
        <v>336</v>
      </c>
      <c r="AU1653" s="211" t="s">
        <v>87</v>
      </c>
      <c r="AV1653" s="13" t="s">
        <v>87</v>
      </c>
      <c r="AW1653" s="13" t="s">
        <v>37</v>
      </c>
      <c r="AX1653" s="13" t="s">
        <v>76</v>
      </c>
      <c r="AY1653" s="211" t="s">
        <v>324</v>
      </c>
    </row>
    <row r="1654" spans="2:51" s="13" customFormat="1" ht="11.25">
      <c r="B1654" s="201"/>
      <c r="C1654" s="202"/>
      <c r="D1654" s="195" t="s">
        <v>336</v>
      </c>
      <c r="E1654" s="203" t="s">
        <v>19</v>
      </c>
      <c r="F1654" s="204" t="s">
        <v>4995</v>
      </c>
      <c r="G1654" s="202"/>
      <c r="H1654" s="205">
        <v>13</v>
      </c>
      <c r="I1654" s="206"/>
      <c r="J1654" s="202"/>
      <c r="K1654" s="202"/>
      <c r="L1654" s="207"/>
      <c r="M1654" s="208"/>
      <c r="N1654" s="209"/>
      <c r="O1654" s="209"/>
      <c r="P1654" s="209"/>
      <c r="Q1654" s="209"/>
      <c r="R1654" s="209"/>
      <c r="S1654" s="209"/>
      <c r="T1654" s="210"/>
      <c r="AT1654" s="211" t="s">
        <v>336</v>
      </c>
      <c r="AU1654" s="211" t="s">
        <v>87</v>
      </c>
      <c r="AV1654" s="13" t="s">
        <v>87</v>
      </c>
      <c r="AW1654" s="13" t="s">
        <v>37</v>
      </c>
      <c r="AX1654" s="13" t="s">
        <v>76</v>
      </c>
      <c r="AY1654" s="211" t="s">
        <v>324</v>
      </c>
    </row>
    <row r="1655" spans="2:51" s="13" customFormat="1" ht="11.25">
      <c r="B1655" s="201"/>
      <c r="C1655" s="202"/>
      <c r="D1655" s="195" t="s">
        <v>336</v>
      </c>
      <c r="E1655" s="203" t="s">
        <v>19</v>
      </c>
      <c r="F1655" s="204" t="s">
        <v>4996</v>
      </c>
      <c r="G1655" s="202"/>
      <c r="H1655" s="205">
        <v>13</v>
      </c>
      <c r="I1655" s="206"/>
      <c r="J1655" s="202"/>
      <c r="K1655" s="202"/>
      <c r="L1655" s="207"/>
      <c r="M1655" s="208"/>
      <c r="N1655" s="209"/>
      <c r="O1655" s="209"/>
      <c r="P1655" s="209"/>
      <c r="Q1655" s="209"/>
      <c r="R1655" s="209"/>
      <c r="S1655" s="209"/>
      <c r="T1655" s="210"/>
      <c r="AT1655" s="211" t="s">
        <v>336</v>
      </c>
      <c r="AU1655" s="211" t="s">
        <v>87</v>
      </c>
      <c r="AV1655" s="13" t="s">
        <v>87</v>
      </c>
      <c r="AW1655" s="13" t="s">
        <v>37</v>
      </c>
      <c r="AX1655" s="13" t="s">
        <v>76</v>
      </c>
      <c r="AY1655" s="211" t="s">
        <v>324</v>
      </c>
    </row>
    <row r="1656" spans="2:51" s="13" customFormat="1" ht="11.25">
      <c r="B1656" s="201"/>
      <c r="C1656" s="202"/>
      <c r="D1656" s="195" t="s">
        <v>336</v>
      </c>
      <c r="E1656" s="203" t="s">
        <v>19</v>
      </c>
      <c r="F1656" s="204" t="s">
        <v>4997</v>
      </c>
      <c r="G1656" s="202"/>
      <c r="H1656" s="205">
        <v>12.9</v>
      </c>
      <c r="I1656" s="206"/>
      <c r="J1656" s="202"/>
      <c r="K1656" s="202"/>
      <c r="L1656" s="207"/>
      <c r="M1656" s="208"/>
      <c r="N1656" s="209"/>
      <c r="O1656" s="209"/>
      <c r="P1656" s="209"/>
      <c r="Q1656" s="209"/>
      <c r="R1656" s="209"/>
      <c r="S1656" s="209"/>
      <c r="T1656" s="210"/>
      <c r="AT1656" s="211" t="s">
        <v>336</v>
      </c>
      <c r="AU1656" s="211" t="s">
        <v>87</v>
      </c>
      <c r="AV1656" s="13" t="s">
        <v>87</v>
      </c>
      <c r="AW1656" s="13" t="s">
        <v>37</v>
      </c>
      <c r="AX1656" s="13" t="s">
        <v>76</v>
      </c>
      <c r="AY1656" s="211" t="s">
        <v>324</v>
      </c>
    </row>
    <row r="1657" spans="2:51" s="13" customFormat="1" ht="11.25">
      <c r="B1657" s="201"/>
      <c r="C1657" s="202"/>
      <c r="D1657" s="195" t="s">
        <v>336</v>
      </c>
      <c r="E1657" s="203" t="s">
        <v>19</v>
      </c>
      <c r="F1657" s="204" t="s">
        <v>4998</v>
      </c>
      <c r="G1657" s="202"/>
      <c r="H1657" s="205">
        <v>12.9</v>
      </c>
      <c r="I1657" s="206"/>
      <c r="J1657" s="202"/>
      <c r="K1657" s="202"/>
      <c r="L1657" s="207"/>
      <c r="M1657" s="208"/>
      <c r="N1657" s="209"/>
      <c r="O1657" s="209"/>
      <c r="P1657" s="209"/>
      <c r="Q1657" s="209"/>
      <c r="R1657" s="209"/>
      <c r="S1657" s="209"/>
      <c r="T1657" s="210"/>
      <c r="AT1657" s="211" t="s">
        <v>336</v>
      </c>
      <c r="AU1657" s="211" t="s">
        <v>87</v>
      </c>
      <c r="AV1657" s="13" t="s">
        <v>87</v>
      </c>
      <c r="AW1657" s="13" t="s">
        <v>37</v>
      </c>
      <c r="AX1657" s="13" t="s">
        <v>76</v>
      </c>
      <c r="AY1657" s="211" t="s">
        <v>324</v>
      </c>
    </row>
    <row r="1658" spans="2:51" s="13" customFormat="1" ht="11.25">
      <c r="B1658" s="201"/>
      <c r="C1658" s="202"/>
      <c r="D1658" s="195" t="s">
        <v>336</v>
      </c>
      <c r="E1658" s="203" t="s">
        <v>19</v>
      </c>
      <c r="F1658" s="204" t="s">
        <v>4999</v>
      </c>
      <c r="G1658" s="202"/>
      <c r="H1658" s="205">
        <v>12.9</v>
      </c>
      <c r="I1658" s="206"/>
      <c r="J1658" s="202"/>
      <c r="K1658" s="202"/>
      <c r="L1658" s="207"/>
      <c r="M1658" s="208"/>
      <c r="N1658" s="209"/>
      <c r="O1658" s="209"/>
      <c r="P1658" s="209"/>
      <c r="Q1658" s="209"/>
      <c r="R1658" s="209"/>
      <c r="S1658" s="209"/>
      <c r="T1658" s="210"/>
      <c r="AT1658" s="211" t="s">
        <v>336</v>
      </c>
      <c r="AU1658" s="211" t="s">
        <v>87</v>
      </c>
      <c r="AV1658" s="13" t="s">
        <v>87</v>
      </c>
      <c r="AW1658" s="13" t="s">
        <v>37</v>
      </c>
      <c r="AX1658" s="13" t="s">
        <v>76</v>
      </c>
      <c r="AY1658" s="211" t="s">
        <v>324</v>
      </c>
    </row>
    <row r="1659" spans="2:51" s="13" customFormat="1" ht="11.25">
      <c r="B1659" s="201"/>
      <c r="C1659" s="202"/>
      <c r="D1659" s="195" t="s">
        <v>336</v>
      </c>
      <c r="E1659" s="203" t="s">
        <v>19</v>
      </c>
      <c r="F1659" s="204" t="s">
        <v>5000</v>
      </c>
      <c r="G1659" s="202"/>
      <c r="H1659" s="205">
        <v>12.9</v>
      </c>
      <c r="I1659" s="206"/>
      <c r="J1659" s="202"/>
      <c r="K1659" s="202"/>
      <c r="L1659" s="207"/>
      <c r="M1659" s="208"/>
      <c r="N1659" s="209"/>
      <c r="O1659" s="209"/>
      <c r="P1659" s="209"/>
      <c r="Q1659" s="209"/>
      <c r="R1659" s="209"/>
      <c r="S1659" s="209"/>
      <c r="T1659" s="210"/>
      <c r="AT1659" s="211" t="s">
        <v>336</v>
      </c>
      <c r="AU1659" s="211" t="s">
        <v>87</v>
      </c>
      <c r="AV1659" s="13" t="s">
        <v>87</v>
      </c>
      <c r="AW1659" s="13" t="s">
        <v>37</v>
      </c>
      <c r="AX1659" s="13" t="s">
        <v>76</v>
      </c>
      <c r="AY1659" s="211" t="s">
        <v>324</v>
      </c>
    </row>
    <row r="1660" spans="2:51" s="13" customFormat="1" ht="11.25">
      <c r="B1660" s="201"/>
      <c r="C1660" s="202"/>
      <c r="D1660" s="195" t="s">
        <v>336</v>
      </c>
      <c r="E1660" s="203" t="s">
        <v>19</v>
      </c>
      <c r="F1660" s="204" t="s">
        <v>5001</v>
      </c>
      <c r="G1660" s="202"/>
      <c r="H1660" s="205">
        <v>13</v>
      </c>
      <c r="I1660" s="206"/>
      <c r="J1660" s="202"/>
      <c r="K1660" s="202"/>
      <c r="L1660" s="207"/>
      <c r="M1660" s="208"/>
      <c r="N1660" s="209"/>
      <c r="O1660" s="209"/>
      <c r="P1660" s="209"/>
      <c r="Q1660" s="209"/>
      <c r="R1660" s="209"/>
      <c r="S1660" s="209"/>
      <c r="T1660" s="210"/>
      <c r="AT1660" s="211" t="s">
        <v>336</v>
      </c>
      <c r="AU1660" s="211" t="s">
        <v>87</v>
      </c>
      <c r="AV1660" s="13" t="s">
        <v>87</v>
      </c>
      <c r="AW1660" s="13" t="s">
        <v>37</v>
      </c>
      <c r="AX1660" s="13" t="s">
        <v>76</v>
      </c>
      <c r="AY1660" s="211" t="s">
        <v>324</v>
      </c>
    </row>
    <row r="1661" spans="2:51" s="13" customFormat="1" ht="11.25">
      <c r="B1661" s="201"/>
      <c r="C1661" s="202"/>
      <c r="D1661" s="195" t="s">
        <v>336</v>
      </c>
      <c r="E1661" s="203" t="s">
        <v>19</v>
      </c>
      <c r="F1661" s="204" t="s">
        <v>5002</v>
      </c>
      <c r="G1661" s="202"/>
      <c r="H1661" s="205">
        <v>13</v>
      </c>
      <c r="I1661" s="206"/>
      <c r="J1661" s="202"/>
      <c r="K1661" s="202"/>
      <c r="L1661" s="207"/>
      <c r="M1661" s="208"/>
      <c r="N1661" s="209"/>
      <c r="O1661" s="209"/>
      <c r="P1661" s="209"/>
      <c r="Q1661" s="209"/>
      <c r="R1661" s="209"/>
      <c r="S1661" s="209"/>
      <c r="T1661" s="210"/>
      <c r="AT1661" s="211" t="s">
        <v>336</v>
      </c>
      <c r="AU1661" s="211" t="s">
        <v>87</v>
      </c>
      <c r="AV1661" s="13" t="s">
        <v>87</v>
      </c>
      <c r="AW1661" s="13" t="s">
        <v>37</v>
      </c>
      <c r="AX1661" s="13" t="s">
        <v>76</v>
      </c>
      <c r="AY1661" s="211" t="s">
        <v>324</v>
      </c>
    </row>
    <row r="1662" spans="2:51" s="13" customFormat="1" ht="11.25">
      <c r="B1662" s="201"/>
      <c r="C1662" s="202"/>
      <c r="D1662" s="195" t="s">
        <v>336</v>
      </c>
      <c r="E1662" s="203" t="s">
        <v>19</v>
      </c>
      <c r="F1662" s="204" t="s">
        <v>5003</v>
      </c>
      <c r="G1662" s="202"/>
      <c r="H1662" s="205">
        <v>12.9</v>
      </c>
      <c r="I1662" s="206"/>
      <c r="J1662" s="202"/>
      <c r="K1662" s="202"/>
      <c r="L1662" s="207"/>
      <c r="M1662" s="208"/>
      <c r="N1662" s="209"/>
      <c r="O1662" s="209"/>
      <c r="P1662" s="209"/>
      <c r="Q1662" s="209"/>
      <c r="R1662" s="209"/>
      <c r="S1662" s="209"/>
      <c r="T1662" s="210"/>
      <c r="AT1662" s="211" t="s">
        <v>336</v>
      </c>
      <c r="AU1662" s="211" t="s">
        <v>87</v>
      </c>
      <c r="AV1662" s="13" t="s">
        <v>87</v>
      </c>
      <c r="AW1662" s="13" t="s">
        <v>37</v>
      </c>
      <c r="AX1662" s="13" t="s">
        <v>76</v>
      </c>
      <c r="AY1662" s="211" t="s">
        <v>324</v>
      </c>
    </row>
    <row r="1663" spans="2:51" s="13" customFormat="1" ht="11.25">
      <c r="B1663" s="201"/>
      <c r="C1663" s="202"/>
      <c r="D1663" s="195" t="s">
        <v>336</v>
      </c>
      <c r="E1663" s="203" t="s">
        <v>19</v>
      </c>
      <c r="F1663" s="204" t="s">
        <v>5004</v>
      </c>
      <c r="G1663" s="202"/>
      <c r="H1663" s="205">
        <v>14.2</v>
      </c>
      <c r="I1663" s="206"/>
      <c r="J1663" s="202"/>
      <c r="K1663" s="202"/>
      <c r="L1663" s="207"/>
      <c r="M1663" s="208"/>
      <c r="N1663" s="209"/>
      <c r="O1663" s="209"/>
      <c r="P1663" s="209"/>
      <c r="Q1663" s="209"/>
      <c r="R1663" s="209"/>
      <c r="S1663" s="209"/>
      <c r="T1663" s="210"/>
      <c r="AT1663" s="211" t="s">
        <v>336</v>
      </c>
      <c r="AU1663" s="211" t="s">
        <v>87</v>
      </c>
      <c r="AV1663" s="13" t="s">
        <v>87</v>
      </c>
      <c r="AW1663" s="13" t="s">
        <v>37</v>
      </c>
      <c r="AX1663" s="13" t="s">
        <v>76</v>
      </c>
      <c r="AY1663" s="211" t="s">
        <v>324</v>
      </c>
    </row>
    <row r="1664" spans="2:51" s="14" customFormat="1" ht="11.25">
      <c r="B1664" s="212"/>
      <c r="C1664" s="213"/>
      <c r="D1664" s="195" t="s">
        <v>336</v>
      </c>
      <c r="E1664" s="214" t="s">
        <v>19</v>
      </c>
      <c r="F1664" s="215" t="s">
        <v>349</v>
      </c>
      <c r="G1664" s="213"/>
      <c r="H1664" s="216">
        <v>212.5</v>
      </c>
      <c r="I1664" s="217"/>
      <c r="J1664" s="213"/>
      <c r="K1664" s="213"/>
      <c r="L1664" s="218"/>
      <c r="M1664" s="219"/>
      <c r="N1664" s="220"/>
      <c r="O1664" s="220"/>
      <c r="P1664" s="220"/>
      <c r="Q1664" s="220"/>
      <c r="R1664" s="220"/>
      <c r="S1664" s="220"/>
      <c r="T1664" s="221"/>
      <c r="AT1664" s="222" t="s">
        <v>336</v>
      </c>
      <c r="AU1664" s="222" t="s">
        <v>87</v>
      </c>
      <c r="AV1664" s="14" t="s">
        <v>330</v>
      </c>
      <c r="AW1664" s="14" t="s">
        <v>37</v>
      </c>
      <c r="AX1664" s="14" t="s">
        <v>84</v>
      </c>
      <c r="AY1664" s="222" t="s">
        <v>324</v>
      </c>
    </row>
    <row r="1665" spans="1:65" s="2" customFormat="1" ht="14.45" customHeight="1">
      <c r="A1665" s="36"/>
      <c r="B1665" s="37"/>
      <c r="C1665" s="182" t="s">
        <v>1633</v>
      </c>
      <c r="D1665" s="254" t="s">
        <v>326</v>
      </c>
      <c r="E1665" s="183" t="s">
        <v>1707</v>
      </c>
      <c r="F1665" s="184" t="s">
        <v>1708</v>
      </c>
      <c r="G1665" s="185" t="s">
        <v>186</v>
      </c>
      <c r="H1665" s="186">
        <v>386.9</v>
      </c>
      <c r="I1665" s="187"/>
      <c r="J1665" s="188">
        <f>ROUND(I1665*H1665,2)</f>
        <v>0</v>
      </c>
      <c r="K1665" s="184" t="s">
        <v>329</v>
      </c>
      <c r="L1665" s="41"/>
      <c r="M1665" s="189" t="s">
        <v>19</v>
      </c>
      <c r="N1665" s="190" t="s">
        <v>47</v>
      </c>
      <c r="O1665" s="66"/>
      <c r="P1665" s="191">
        <f>O1665*H1665</f>
        <v>0</v>
      </c>
      <c r="Q1665" s="191">
        <v>1.7000000000000001E-4</v>
      </c>
      <c r="R1665" s="191">
        <f>Q1665*H1665</f>
        <v>6.5772999999999998E-2</v>
      </c>
      <c r="S1665" s="191">
        <v>0</v>
      </c>
      <c r="T1665" s="192">
        <f>S1665*H1665</f>
        <v>0</v>
      </c>
      <c r="U1665" s="36"/>
      <c r="V1665" s="36"/>
      <c r="W1665" s="36"/>
      <c r="X1665" s="36"/>
      <c r="Y1665" s="36"/>
      <c r="Z1665" s="36"/>
      <c r="AA1665" s="36"/>
      <c r="AB1665" s="36"/>
      <c r="AC1665" s="36"/>
      <c r="AD1665" s="36"/>
      <c r="AE1665" s="36"/>
      <c r="AR1665" s="193" t="s">
        <v>330</v>
      </c>
      <c r="AT1665" s="193" t="s">
        <v>326</v>
      </c>
      <c r="AU1665" s="193" t="s">
        <v>87</v>
      </c>
      <c r="AY1665" s="19" t="s">
        <v>324</v>
      </c>
      <c r="BE1665" s="194">
        <f>IF(N1665="základní",J1665,0)</f>
        <v>0</v>
      </c>
      <c r="BF1665" s="194">
        <f>IF(N1665="snížená",J1665,0)</f>
        <v>0</v>
      </c>
      <c r="BG1665" s="194">
        <f>IF(N1665="zákl. přenesená",J1665,0)</f>
        <v>0</v>
      </c>
      <c r="BH1665" s="194">
        <f>IF(N1665="sníž. přenesená",J1665,0)</f>
        <v>0</v>
      </c>
      <c r="BI1665" s="194">
        <f>IF(N1665="nulová",J1665,0)</f>
        <v>0</v>
      </c>
      <c r="BJ1665" s="19" t="s">
        <v>84</v>
      </c>
      <c r="BK1665" s="194">
        <f>ROUND(I1665*H1665,2)</f>
        <v>0</v>
      </c>
      <c r="BL1665" s="19" t="s">
        <v>330</v>
      </c>
      <c r="BM1665" s="193" t="s">
        <v>5005</v>
      </c>
    </row>
    <row r="1666" spans="1:65" s="2" customFormat="1" ht="11.25">
      <c r="A1666" s="36"/>
      <c r="B1666" s="37"/>
      <c r="C1666" s="38"/>
      <c r="D1666" s="195" t="s">
        <v>332</v>
      </c>
      <c r="E1666" s="38"/>
      <c r="F1666" s="196" t="s">
        <v>1710</v>
      </c>
      <c r="G1666" s="38"/>
      <c r="H1666" s="38"/>
      <c r="I1666" s="197"/>
      <c r="J1666" s="38"/>
      <c r="K1666" s="38"/>
      <c r="L1666" s="41"/>
      <c r="M1666" s="198"/>
      <c r="N1666" s="199"/>
      <c r="O1666" s="66"/>
      <c r="P1666" s="66"/>
      <c r="Q1666" s="66"/>
      <c r="R1666" s="66"/>
      <c r="S1666" s="66"/>
      <c r="T1666" s="67"/>
      <c r="U1666" s="36"/>
      <c r="V1666" s="36"/>
      <c r="W1666" s="36"/>
      <c r="X1666" s="36"/>
      <c r="Y1666" s="36"/>
      <c r="Z1666" s="36"/>
      <c r="AA1666" s="36"/>
      <c r="AB1666" s="36"/>
      <c r="AC1666" s="36"/>
      <c r="AD1666" s="36"/>
      <c r="AE1666" s="36"/>
      <c r="AT1666" s="19" t="s">
        <v>332</v>
      </c>
      <c r="AU1666" s="19" t="s">
        <v>87</v>
      </c>
    </row>
    <row r="1667" spans="1:65" s="2" customFormat="1" ht="204.75">
      <c r="A1667" s="36"/>
      <c r="B1667" s="37"/>
      <c r="C1667" s="38"/>
      <c r="D1667" s="195" t="s">
        <v>334</v>
      </c>
      <c r="E1667" s="38"/>
      <c r="F1667" s="200" t="s">
        <v>1696</v>
      </c>
      <c r="G1667" s="38"/>
      <c r="H1667" s="38"/>
      <c r="I1667" s="197"/>
      <c r="J1667" s="38"/>
      <c r="K1667" s="38"/>
      <c r="L1667" s="41"/>
      <c r="M1667" s="198"/>
      <c r="N1667" s="199"/>
      <c r="O1667" s="66"/>
      <c r="P1667" s="66"/>
      <c r="Q1667" s="66"/>
      <c r="R1667" s="66"/>
      <c r="S1667" s="66"/>
      <c r="T1667" s="67"/>
      <c r="U1667" s="36"/>
      <c r="V1667" s="36"/>
      <c r="W1667" s="36"/>
      <c r="X1667" s="36"/>
      <c r="Y1667" s="36"/>
      <c r="Z1667" s="36"/>
      <c r="AA1667" s="36"/>
      <c r="AB1667" s="36"/>
      <c r="AC1667" s="36"/>
      <c r="AD1667" s="36"/>
      <c r="AE1667" s="36"/>
      <c r="AT1667" s="19" t="s">
        <v>334</v>
      </c>
      <c r="AU1667" s="19" t="s">
        <v>87</v>
      </c>
    </row>
    <row r="1668" spans="1:65" s="2" customFormat="1" ht="126.75">
      <c r="A1668" s="36"/>
      <c r="B1668" s="37"/>
      <c r="C1668" s="38"/>
      <c r="D1668" s="195" t="s">
        <v>727</v>
      </c>
      <c r="E1668" s="38"/>
      <c r="F1668" s="200" t="s">
        <v>5006</v>
      </c>
      <c r="G1668" s="38"/>
      <c r="H1668" s="38"/>
      <c r="I1668" s="197"/>
      <c r="J1668" s="38"/>
      <c r="K1668" s="38"/>
      <c r="L1668" s="41"/>
      <c r="M1668" s="198"/>
      <c r="N1668" s="199"/>
      <c r="O1668" s="66"/>
      <c r="P1668" s="66"/>
      <c r="Q1668" s="66"/>
      <c r="R1668" s="66"/>
      <c r="S1668" s="66"/>
      <c r="T1668" s="67"/>
      <c r="U1668" s="36"/>
      <c r="V1668" s="36"/>
      <c r="W1668" s="36"/>
      <c r="X1668" s="36"/>
      <c r="Y1668" s="36"/>
      <c r="Z1668" s="36"/>
      <c r="AA1668" s="36"/>
      <c r="AB1668" s="36"/>
      <c r="AC1668" s="36"/>
      <c r="AD1668" s="36"/>
      <c r="AE1668" s="36"/>
      <c r="AT1668" s="19" t="s">
        <v>727</v>
      </c>
      <c r="AU1668" s="19" t="s">
        <v>87</v>
      </c>
    </row>
    <row r="1669" spans="1:65" s="13" customFormat="1" ht="11.25">
      <c r="B1669" s="201"/>
      <c r="C1669" s="202"/>
      <c r="D1669" s="195" t="s">
        <v>336</v>
      </c>
      <c r="E1669" s="203" t="s">
        <v>19</v>
      </c>
      <c r="F1669" s="204" t="s">
        <v>4949</v>
      </c>
      <c r="G1669" s="202"/>
      <c r="H1669" s="205">
        <v>0</v>
      </c>
      <c r="I1669" s="206"/>
      <c r="J1669" s="202"/>
      <c r="K1669" s="202"/>
      <c r="L1669" s="207"/>
      <c r="M1669" s="208"/>
      <c r="N1669" s="209"/>
      <c r="O1669" s="209"/>
      <c r="P1669" s="209"/>
      <c r="Q1669" s="209"/>
      <c r="R1669" s="209"/>
      <c r="S1669" s="209"/>
      <c r="T1669" s="210"/>
      <c r="AT1669" s="211" t="s">
        <v>336</v>
      </c>
      <c r="AU1669" s="211" t="s">
        <v>87</v>
      </c>
      <c r="AV1669" s="13" t="s">
        <v>87</v>
      </c>
      <c r="AW1669" s="13" t="s">
        <v>37</v>
      </c>
      <c r="AX1669" s="13" t="s">
        <v>76</v>
      </c>
      <c r="AY1669" s="211" t="s">
        <v>324</v>
      </c>
    </row>
    <row r="1670" spans="1:65" s="13" customFormat="1" ht="11.25">
      <c r="B1670" s="201"/>
      <c r="C1670" s="202"/>
      <c r="D1670" s="195" t="s">
        <v>336</v>
      </c>
      <c r="E1670" s="203" t="s">
        <v>19</v>
      </c>
      <c r="F1670" s="204" t="s">
        <v>5007</v>
      </c>
      <c r="G1670" s="202"/>
      <c r="H1670" s="205">
        <v>17.5</v>
      </c>
      <c r="I1670" s="206"/>
      <c r="J1670" s="202"/>
      <c r="K1670" s="202"/>
      <c r="L1670" s="207"/>
      <c r="M1670" s="208"/>
      <c r="N1670" s="209"/>
      <c r="O1670" s="209"/>
      <c r="P1670" s="209"/>
      <c r="Q1670" s="209"/>
      <c r="R1670" s="209"/>
      <c r="S1670" s="209"/>
      <c r="T1670" s="210"/>
      <c r="AT1670" s="211" t="s">
        <v>336</v>
      </c>
      <c r="AU1670" s="211" t="s">
        <v>87</v>
      </c>
      <c r="AV1670" s="13" t="s">
        <v>87</v>
      </c>
      <c r="AW1670" s="13" t="s">
        <v>37</v>
      </c>
      <c r="AX1670" s="13" t="s">
        <v>76</v>
      </c>
      <c r="AY1670" s="211" t="s">
        <v>324</v>
      </c>
    </row>
    <row r="1671" spans="1:65" s="13" customFormat="1" ht="11.25">
      <c r="B1671" s="201"/>
      <c r="C1671" s="202"/>
      <c r="D1671" s="195" t="s">
        <v>336</v>
      </c>
      <c r="E1671" s="203" t="s">
        <v>19</v>
      </c>
      <c r="F1671" s="204" t="s">
        <v>5008</v>
      </c>
      <c r="G1671" s="202"/>
      <c r="H1671" s="205">
        <v>20.9</v>
      </c>
      <c r="I1671" s="206"/>
      <c r="J1671" s="202"/>
      <c r="K1671" s="202"/>
      <c r="L1671" s="207"/>
      <c r="M1671" s="208"/>
      <c r="N1671" s="209"/>
      <c r="O1671" s="209"/>
      <c r="P1671" s="209"/>
      <c r="Q1671" s="209"/>
      <c r="R1671" s="209"/>
      <c r="S1671" s="209"/>
      <c r="T1671" s="210"/>
      <c r="AT1671" s="211" t="s">
        <v>336</v>
      </c>
      <c r="AU1671" s="211" t="s">
        <v>87</v>
      </c>
      <c r="AV1671" s="13" t="s">
        <v>87</v>
      </c>
      <c r="AW1671" s="13" t="s">
        <v>37</v>
      </c>
      <c r="AX1671" s="13" t="s">
        <v>76</v>
      </c>
      <c r="AY1671" s="211" t="s">
        <v>324</v>
      </c>
    </row>
    <row r="1672" spans="1:65" s="13" customFormat="1" ht="11.25">
      <c r="B1672" s="201"/>
      <c r="C1672" s="202"/>
      <c r="D1672" s="195" t="s">
        <v>336</v>
      </c>
      <c r="E1672" s="203" t="s">
        <v>19</v>
      </c>
      <c r="F1672" s="204" t="s">
        <v>5009</v>
      </c>
      <c r="G1672" s="202"/>
      <c r="H1672" s="205">
        <v>20.399999999999999</v>
      </c>
      <c r="I1672" s="206"/>
      <c r="J1672" s="202"/>
      <c r="K1672" s="202"/>
      <c r="L1672" s="207"/>
      <c r="M1672" s="208"/>
      <c r="N1672" s="209"/>
      <c r="O1672" s="209"/>
      <c r="P1672" s="209"/>
      <c r="Q1672" s="209"/>
      <c r="R1672" s="209"/>
      <c r="S1672" s="209"/>
      <c r="T1672" s="210"/>
      <c r="AT1672" s="211" t="s">
        <v>336</v>
      </c>
      <c r="AU1672" s="211" t="s">
        <v>87</v>
      </c>
      <c r="AV1672" s="13" t="s">
        <v>87</v>
      </c>
      <c r="AW1672" s="13" t="s">
        <v>37</v>
      </c>
      <c r="AX1672" s="13" t="s">
        <v>76</v>
      </c>
      <c r="AY1672" s="211" t="s">
        <v>324</v>
      </c>
    </row>
    <row r="1673" spans="1:65" s="13" customFormat="1" ht="11.25">
      <c r="B1673" s="201"/>
      <c r="C1673" s="202"/>
      <c r="D1673" s="195" t="s">
        <v>336</v>
      </c>
      <c r="E1673" s="203" t="s">
        <v>19</v>
      </c>
      <c r="F1673" s="204" t="s">
        <v>5010</v>
      </c>
      <c r="G1673" s="202"/>
      <c r="H1673" s="205">
        <v>20.2</v>
      </c>
      <c r="I1673" s="206"/>
      <c r="J1673" s="202"/>
      <c r="K1673" s="202"/>
      <c r="L1673" s="207"/>
      <c r="M1673" s="208"/>
      <c r="N1673" s="209"/>
      <c r="O1673" s="209"/>
      <c r="P1673" s="209"/>
      <c r="Q1673" s="209"/>
      <c r="R1673" s="209"/>
      <c r="S1673" s="209"/>
      <c r="T1673" s="210"/>
      <c r="AT1673" s="211" t="s">
        <v>336</v>
      </c>
      <c r="AU1673" s="211" t="s">
        <v>87</v>
      </c>
      <c r="AV1673" s="13" t="s">
        <v>87</v>
      </c>
      <c r="AW1673" s="13" t="s">
        <v>37</v>
      </c>
      <c r="AX1673" s="13" t="s">
        <v>76</v>
      </c>
      <c r="AY1673" s="211" t="s">
        <v>324</v>
      </c>
    </row>
    <row r="1674" spans="1:65" s="13" customFormat="1" ht="11.25">
      <c r="B1674" s="201"/>
      <c r="C1674" s="202"/>
      <c r="D1674" s="195" t="s">
        <v>336</v>
      </c>
      <c r="E1674" s="203" t="s">
        <v>19</v>
      </c>
      <c r="F1674" s="204" t="s">
        <v>5011</v>
      </c>
      <c r="G1674" s="202"/>
      <c r="H1674" s="205">
        <v>20</v>
      </c>
      <c r="I1674" s="206"/>
      <c r="J1674" s="202"/>
      <c r="K1674" s="202"/>
      <c r="L1674" s="207"/>
      <c r="M1674" s="208"/>
      <c r="N1674" s="209"/>
      <c r="O1674" s="209"/>
      <c r="P1674" s="209"/>
      <c r="Q1674" s="209"/>
      <c r="R1674" s="209"/>
      <c r="S1674" s="209"/>
      <c r="T1674" s="210"/>
      <c r="AT1674" s="211" t="s">
        <v>336</v>
      </c>
      <c r="AU1674" s="211" t="s">
        <v>87</v>
      </c>
      <c r="AV1674" s="13" t="s">
        <v>87</v>
      </c>
      <c r="AW1674" s="13" t="s">
        <v>37</v>
      </c>
      <c r="AX1674" s="13" t="s">
        <v>76</v>
      </c>
      <c r="AY1674" s="211" t="s">
        <v>324</v>
      </c>
    </row>
    <row r="1675" spans="1:65" s="13" customFormat="1" ht="11.25">
      <c r="B1675" s="201"/>
      <c r="C1675" s="202"/>
      <c r="D1675" s="195" t="s">
        <v>336</v>
      </c>
      <c r="E1675" s="203" t="s">
        <v>19</v>
      </c>
      <c r="F1675" s="204" t="s">
        <v>5012</v>
      </c>
      <c r="G1675" s="202"/>
      <c r="H1675" s="205">
        <v>19.8</v>
      </c>
      <c r="I1675" s="206"/>
      <c r="J1675" s="202"/>
      <c r="K1675" s="202"/>
      <c r="L1675" s="207"/>
      <c r="M1675" s="208"/>
      <c r="N1675" s="209"/>
      <c r="O1675" s="209"/>
      <c r="P1675" s="209"/>
      <c r="Q1675" s="209"/>
      <c r="R1675" s="209"/>
      <c r="S1675" s="209"/>
      <c r="T1675" s="210"/>
      <c r="AT1675" s="211" t="s">
        <v>336</v>
      </c>
      <c r="AU1675" s="211" t="s">
        <v>87</v>
      </c>
      <c r="AV1675" s="13" t="s">
        <v>87</v>
      </c>
      <c r="AW1675" s="13" t="s">
        <v>37</v>
      </c>
      <c r="AX1675" s="13" t="s">
        <v>76</v>
      </c>
      <c r="AY1675" s="211" t="s">
        <v>324</v>
      </c>
    </row>
    <row r="1676" spans="1:65" s="13" customFormat="1" ht="11.25">
      <c r="B1676" s="201"/>
      <c r="C1676" s="202"/>
      <c r="D1676" s="195" t="s">
        <v>336</v>
      </c>
      <c r="E1676" s="203" t="s">
        <v>19</v>
      </c>
      <c r="F1676" s="204" t="s">
        <v>5013</v>
      </c>
      <c r="G1676" s="202"/>
      <c r="H1676" s="205">
        <v>19.600000000000001</v>
      </c>
      <c r="I1676" s="206"/>
      <c r="J1676" s="202"/>
      <c r="K1676" s="202"/>
      <c r="L1676" s="207"/>
      <c r="M1676" s="208"/>
      <c r="N1676" s="209"/>
      <c r="O1676" s="209"/>
      <c r="P1676" s="209"/>
      <c r="Q1676" s="209"/>
      <c r="R1676" s="209"/>
      <c r="S1676" s="209"/>
      <c r="T1676" s="210"/>
      <c r="AT1676" s="211" t="s">
        <v>336</v>
      </c>
      <c r="AU1676" s="211" t="s">
        <v>87</v>
      </c>
      <c r="AV1676" s="13" t="s">
        <v>87</v>
      </c>
      <c r="AW1676" s="13" t="s">
        <v>37</v>
      </c>
      <c r="AX1676" s="13" t="s">
        <v>76</v>
      </c>
      <c r="AY1676" s="211" t="s">
        <v>324</v>
      </c>
    </row>
    <row r="1677" spans="1:65" s="13" customFormat="1" ht="11.25">
      <c r="B1677" s="201"/>
      <c r="C1677" s="202"/>
      <c r="D1677" s="195" t="s">
        <v>336</v>
      </c>
      <c r="E1677" s="203" t="s">
        <v>19</v>
      </c>
      <c r="F1677" s="204" t="s">
        <v>5014</v>
      </c>
      <c r="G1677" s="202"/>
      <c r="H1677" s="205">
        <v>19.399999999999999</v>
      </c>
      <c r="I1677" s="206"/>
      <c r="J1677" s="202"/>
      <c r="K1677" s="202"/>
      <c r="L1677" s="207"/>
      <c r="M1677" s="208"/>
      <c r="N1677" s="209"/>
      <c r="O1677" s="209"/>
      <c r="P1677" s="209"/>
      <c r="Q1677" s="209"/>
      <c r="R1677" s="209"/>
      <c r="S1677" s="209"/>
      <c r="T1677" s="210"/>
      <c r="AT1677" s="211" t="s">
        <v>336</v>
      </c>
      <c r="AU1677" s="211" t="s">
        <v>87</v>
      </c>
      <c r="AV1677" s="13" t="s">
        <v>87</v>
      </c>
      <c r="AW1677" s="13" t="s">
        <v>37</v>
      </c>
      <c r="AX1677" s="13" t="s">
        <v>76</v>
      </c>
      <c r="AY1677" s="211" t="s">
        <v>324</v>
      </c>
    </row>
    <row r="1678" spans="1:65" s="13" customFormat="1" ht="11.25">
      <c r="B1678" s="201"/>
      <c r="C1678" s="202"/>
      <c r="D1678" s="195" t="s">
        <v>336</v>
      </c>
      <c r="E1678" s="203" t="s">
        <v>19</v>
      </c>
      <c r="F1678" s="204" t="s">
        <v>5015</v>
      </c>
      <c r="G1678" s="202"/>
      <c r="H1678" s="205">
        <v>19.2</v>
      </c>
      <c r="I1678" s="206"/>
      <c r="J1678" s="202"/>
      <c r="K1678" s="202"/>
      <c r="L1678" s="207"/>
      <c r="M1678" s="208"/>
      <c r="N1678" s="209"/>
      <c r="O1678" s="209"/>
      <c r="P1678" s="209"/>
      <c r="Q1678" s="209"/>
      <c r="R1678" s="209"/>
      <c r="S1678" s="209"/>
      <c r="T1678" s="210"/>
      <c r="AT1678" s="211" t="s">
        <v>336</v>
      </c>
      <c r="AU1678" s="211" t="s">
        <v>87</v>
      </c>
      <c r="AV1678" s="13" t="s">
        <v>87</v>
      </c>
      <c r="AW1678" s="13" t="s">
        <v>37</v>
      </c>
      <c r="AX1678" s="13" t="s">
        <v>76</v>
      </c>
      <c r="AY1678" s="211" t="s">
        <v>324</v>
      </c>
    </row>
    <row r="1679" spans="1:65" s="13" customFormat="1" ht="11.25">
      <c r="B1679" s="201"/>
      <c r="C1679" s="202"/>
      <c r="D1679" s="195" t="s">
        <v>336</v>
      </c>
      <c r="E1679" s="203" t="s">
        <v>19</v>
      </c>
      <c r="F1679" s="204" t="s">
        <v>5016</v>
      </c>
      <c r="G1679" s="202"/>
      <c r="H1679" s="205">
        <v>19.3</v>
      </c>
      <c r="I1679" s="206"/>
      <c r="J1679" s="202"/>
      <c r="K1679" s="202"/>
      <c r="L1679" s="207"/>
      <c r="M1679" s="208"/>
      <c r="N1679" s="209"/>
      <c r="O1679" s="209"/>
      <c r="P1679" s="209"/>
      <c r="Q1679" s="209"/>
      <c r="R1679" s="209"/>
      <c r="S1679" s="209"/>
      <c r="T1679" s="210"/>
      <c r="AT1679" s="211" t="s">
        <v>336</v>
      </c>
      <c r="AU1679" s="211" t="s">
        <v>87</v>
      </c>
      <c r="AV1679" s="13" t="s">
        <v>87</v>
      </c>
      <c r="AW1679" s="13" t="s">
        <v>37</v>
      </c>
      <c r="AX1679" s="13" t="s">
        <v>76</v>
      </c>
      <c r="AY1679" s="211" t="s">
        <v>324</v>
      </c>
    </row>
    <row r="1680" spans="1:65" s="13" customFormat="1" ht="11.25">
      <c r="B1680" s="201"/>
      <c r="C1680" s="202"/>
      <c r="D1680" s="195" t="s">
        <v>336</v>
      </c>
      <c r="E1680" s="203" t="s">
        <v>19</v>
      </c>
      <c r="F1680" s="204" t="s">
        <v>5017</v>
      </c>
      <c r="G1680" s="202"/>
      <c r="H1680" s="205">
        <v>19.3</v>
      </c>
      <c r="I1680" s="206"/>
      <c r="J1680" s="202"/>
      <c r="K1680" s="202"/>
      <c r="L1680" s="207"/>
      <c r="M1680" s="208"/>
      <c r="N1680" s="209"/>
      <c r="O1680" s="209"/>
      <c r="P1680" s="209"/>
      <c r="Q1680" s="209"/>
      <c r="R1680" s="209"/>
      <c r="S1680" s="209"/>
      <c r="T1680" s="210"/>
      <c r="AT1680" s="211" t="s">
        <v>336</v>
      </c>
      <c r="AU1680" s="211" t="s">
        <v>87</v>
      </c>
      <c r="AV1680" s="13" t="s">
        <v>87</v>
      </c>
      <c r="AW1680" s="13" t="s">
        <v>37</v>
      </c>
      <c r="AX1680" s="13" t="s">
        <v>76</v>
      </c>
      <c r="AY1680" s="211" t="s">
        <v>324</v>
      </c>
    </row>
    <row r="1681" spans="1:65" s="13" customFormat="1" ht="11.25">
      <c r="B1681" s="201"/>
      <c r="C1681" s="202"/>
      <c r="D1681" s="195" t="s">
        <v>336</v>
      </c>
      <c r="E1681" s="203" t="s">
        <v>19</v>
      </c>
      <c r="F1681" s="204" t="s">
        <v>5018</v>
      </c>
      <c r="G1681" s="202"/>
      <c r="H1681" s="205">
        <v>19.3</v>
      </c>
      <c r="I1681" s="206"/>
      <c r="J1681" s="202"/>
      <c r="K1681" s="202"/>
      <c r="L1681" s="207"/>
      <c r="M1681" s="208"/>
      <c r="N1681" s="209"/>
      <c r="O1681" s="209"/>
      <c r="P1681" s="209"/>
      <c r="Q1681" s="209"/>
      <c r="R1681" s="209"/>
      <c r="S1681" s="209"/>
      <c r="T1681" s="210"/>
      <c r="AT1681" s="211" t="s">
        <v>336</v>
      </c>
      <c r="AU1681" s="211" t="s">
        <v>87</v>
      </c>
      <c r="AV1681" s="13" t="s">
        <v>87</v>
      </c>
      <c r="AW1681" s="13" t="s">
        <v>37</v>
      </c>
      <c r="AX1681" s="13" t="s">
        <v>76</v>
      </c>
      <c r="AY1681" s="211" t="s">
        <v>324</v>
      </c>
    </row>
    <row r="1682" spans="1:65" s="13" customFormat="1" ht="11.25">
      <c r="B1682" s="201"/>
      <c r="C1682" s="202"/>
      <c r="D1682" s="195" t="s">
        <v>336</v>
      </c>
      <c r="E1682" s="203" t="s">
        <v>19</v>
      </c>
      <c r="F1682" s="204" t="s">
        <v>5019</v>
      </c>
      <c r="G1682" s="202"/>
      <c r="H1682" s="205">
        <v>19.399999999999999</v>
      </c>
      <c r="I1682" s="206"/>
      <c r="J1682" s="202"/>
      <c r="K1682" s="202"/>
      <c r="L1682" s="207"/>
      <c r="M1682" s="208"/>
      <c r="N1682" s="209"/>
      <c r="O1682" s="209"/>
      <c r="P1682" s="209"/>
      <c r="Q1682" s="209"/>
      <c r="R1682" s="209"/>
      <c r="S1682" s="209"/>
      <c r="T1682" s="210"/>
      <c r="AT1682" s="211" t="s">
        <v>336</v>
      </c>
      <c r="AU1682" s="211" t="s">
        <v>87</v>
      </c>
      <c r="AV1682" s="13" t="s">
        <v>87</v>
      </c>
      <c r="AW1682" s="13" t="s">
        <v>37</v>
      </c>
      <c r="AX1682" s="13" t="s">
        <v>76</v>
      </c>
      <c r="AY1682" s="211" t="s">
        <v>324</v>
      </c>
    </row>
    <row r="1683" spans="1:65" s="13" customFormat="1" ht="11.25">
      <c r="B1683" s="201"/>
      <c r="C1683" s="202"/>
      <c r="D1683" s="195" t="s">
        <v>336</v>
      </c>
      <c r="E1683" s="203" t="s">
        <v>19</v>
      </c>
      <c r="F1683" s="204" t="s">
        <v>5020</v>
      </c>
      <c r="G1683" s="202"/>
      <c r="H1683" s="205">
        <v>19.399999999999999</v>
      </c>
      <c r="I1683" s="206"/>
      <c r="J1683" s="202"/>
      <c r="K1683" s="202"/>
      <c r="L1683" s="207"/>
      <c r="M1683" s="208"/>
      <c r="N1683" s="209"/>
      <c r="O1683" s="209"/>
      <c r="P1683" s="209"/>
      <c r="Q1683" s="209"/>
      <c r="R1683" s="209"/>
      <c r="S1683" s="209"/>
      <c r="T1683" s="210"/>
      <c r="AT1683" s="211" t="s">
        <v>336</v>
      </c>
      <c r="AU1683" s="211" t="s">
        <v>87</v>
      </c>
      <c r="AV1683" s="13" t="s">
        <v>87</v>
      </c>
      <c r="AW1683" s="13" t="s">
        <v>37</v>
      </c>
      <c r="AX1683" s="13" t="s">
        <v>76</v>
      </c>
      <c r="AY1683" s="211" t="s">
        <v>324</v>
      </c>
    </row>
    <row r="1684" spans="1:65" s="13" customFormat="1" ht="11.25">
      <c r="B1684" s="201"/>
      <c r="C1684" s="202"/>
      <c r="D1684" s="195" t="s">
        <v>336</v>
      </c>
      <c r="E1684" s="203" t="s">
        <v>19</v>
      </c>
      <c r="F1684" s="204" t="s">
        <v>5021</v>
      </c>
      <c r="G1684" s="202"/>
      <c r="H1684" s="205">
        <v>19.2</v>
      </c>
      <c r="I1684" s="206"/>
      <c r="J1684" s="202"/>
      <c r="K1684" s="202"/>
      <c r="L1684" s="207"/>
      <c r="M1684" s="208"/>
      <c r="N1684" s="209"/>
      <c r="O1684" s="209"/>
      <c r="P1684" s="209"/>
      <c r="Q1684" s="209"/>
      <c r="R1684" s="209"/>
      <c r="S1684" s="209"/>
      <c r="T1684" s="210"/>
      <c r="AT1684" s="211" t="s">
        <v>336</v>
      </c>
      <c r="AU1684" s="211" t="s">
        <v>87</v>
      </c>
      <c r="AV1684" s="13" t="s">
        <v>87</v>
      </c>
      <c r="AW1684" s="13" t="s">
        <v>37</v>
      </c>
      <c r="AX1684" s="13" t="s">
        <v>76</v>
      </c>
      <c r="AY1684" s="211" t="s">
        <v>324</v>
      </c>
    </row>
    <row r="1685" spans="1:65" s="13" customFormat="1" ht="11.25">
      <c r="B1685" s="201"/>
      <c r="C1685" s="202"/>
      <c r="D1685" s="195" t="s">
        <v>336</v>
      </c>
      <c r="E1685" s="203" t="s">
        <v>19</v>
      </c>
      <c r="F1685" s="204" t="s">
        <v>5022</v>
      </c>
      <c r="G1685" s="202"/>
      <c r="H1685" s="205">
        <v>19.8</v>
      </c>
      <c r="I1685" s="206"/>
      <c r="J1685" s="202"/>
      <c r="K1685" s="202"/>
      <c r="L1685" s="207"/>
      <c r="M1685" s="208"/>
      <c r="N1685" s="209"/>
      <c r="O1685" s="209"/>
      <c r="P1685" s="209"/>
      <c r="Q1685" s="209"/>
      <c r="R1685" s="209"/>
      <c r="S1685" s="209"/>
      <c r="T1685" s="210"/>
      <c r="AT1685" s="211" t="s">
        <v>336</v>
      </c>
      <c r="AU1685" s="211" t="s">
        <v>87</v>
      </c>
      <c r="AV1685" s="13" t="s">
        <v>87</v>
      </c>
      <c r="AW1685" s="13" t="s">
        <v>37</v>
      </c>
      <c r="AX1685" s="13" t="s">
        <v>76</v>
      </c>
      <c r="AY1685" s="211" t="s">
        <v>324</v>
      </c>
    </row>
    <row r="1686" spans="1:65" s="13" customFormat="1" ht="11.25">
      <c r="B1686" s="201"/>
      <c r="C1686" s="202"/>
      <c r="D1686" s="195" t="s">
        <v>336</v>
      </c>
      <c r="E1686" s="203" t="s">
        <v>19</v>
      </c>
      <c r="F1686" s="204" t="s">
        <v>5023</v>
      </c>
      <c r="G1686" s="202"/>
      <c r="H1686" s="205">
        <v>20.2</v>
      </c>
      <c r="I1686" s="206"/>
      <c r="J1686" s="202"/>
      <c r="K1686" s="202"/>
      <c r="L1686" s="207"/>
      <c r="M1686" s="208"/>
      <c r="N1686" s="209"/>
      <c r="O1686" s="209"/>
      <c r="P1686" s="209"/>
      <c r="Q1686" s="209"/>
      <c r="R1686" s="209"/>
      <c r="S1686" s="209"/>
      <c r="T1686" s="210"/>
      <c r="AT1686" s="211" t="s">
        <v>336</v>
      </c>
      <c r="AU1686" s="211" t="s">
        <v>87</v>
      </c>
      <c r="AV1686" s="13" t="s">
        <v>87</v>
      </c>
      <c r="AW1686" s="13" t="s">
        <v>37</v>
      </c>
      <c r="AX1686" s="13" t="s">
        <v>76</v>
      </c>
      <c r="AY1686" s="211" t="s">
        <v>324</v>
      </c>
    </row>
    <row r="1687" spans="1:65" s="13" customFormat="1" ht="11.25">
      <c r="B1687" s="201"/>
      <c r="C1687" s="202"/>
      <c r="D1687" s="195" t="s">
        <v>336</v>
      </c>
      <c r="E1687" s="203" t="s">
        <v>19</v>
      </c>
      <c r="F1687" s="204" t="s">
        <v>5024</v>
      </c>
      <c r="G1687" s="202"/>
      <c r="H1687" s="205">
        <v>54</v>
      </c>
      <c r="I1687" s="206"/>
      <c r="J1687" s="202"/>
      <c r="K1687" s="202"/>
      <c r="L1687" s="207"/>
      <c r="M1687" s="208"/>
      <c r="N1687" s="209"/>
      <c r="O1687" s="209"/>
      <c r="P1687" s="209"/>
      <c r="Q1687" s="209"/>
      <c r="R1687" s="209"/>
      <c r="S1687" s="209"/>
      <c r="T1687" s="210"/>
      <c r="AT1687" s="211" t="s">
        <v>336</v>
      </c>
      <c r="AU1687" s="211" t="s">
        <v>87</v>
      </c>
      <c r="AV1687" s="13" t="s">
        <v>87</v>
      </c>
      <c r="AW1687" s="13" t="s">
        <v>37</v>
      </c>
      <c r="AX1687" s="13" t="s">
        <v>76</v>
      </c>
      <c r="AY1687" s="211" t="s">
        <v>324</v>
      </c>
    </row>
    <row r="1688" spans="1:65" s="14" customFormat="1" ht="11.25">
      <c r="B1688" s="212"/>
      <c r="C1688" s="213"/>
      <c r="D1688" s="195" t="s">
        <v>336</v>
      </c>
      <c r="E1688" s="214" t="s">
        <v>197</v>
      </c>
      <c r="F1688" s="215" t="s">
        <v>349</v>
      </c>
      <c r="G1688" s="213"/>
      <c r="H1688" s="216">
        <v>386.90000000000003</v>
      </c>
      <c r="I1688" s="217"/>
      <c r="J1688" s="213"/>
      <c r="K1688" s="213"/>
      <c r="L1688" s="218"/>
      <c r="M1688" s="219"/>
      <c r="N1688" s="220"/>
      <c r="O1688" s="220"/>
      <c r="P1688" s="220"/>
      <c r="Q1688" s="220"/>
      <c r="R1688" s="220"/>
      <c r="S1688" s="220"/>
      <c r="T1688" s="221"/>
      <c r="AT1688" s="222" t="s">
        <v>336</v>
      </c>
      <c r="AU1688" s="222" t="s">
        <v>87</v>
      </c>
      <c r="AV1688" s="14" t="s">
        <v>330</v>
      </c>
      <c r="AW1688" s="14" t="s">
        <v>37</v>
      </c>
      <c r="AX1688" s="14" t="s">
        <v>84</v>
      </c>
      <c r="AY1688" s="222" t="s">
        <v>324</v>
      </c>
    </row>
    <row r="1689" spans="1:65" s="2" customFormat="1" ht="14.45" customHeight="1">
      <c r="A1689" s="36"/>
      <c r="B1689" s="37"/>
      <c r="C1689" s="182" t="s">
        <v>1636</v>
      </c>
      <c r="D1689" s="182" t="s">
        <v>326</v>
      </c>
      <c r="E1689" s="183" t="s">
        <v>1714</v>
      </c>
      <c r="F1689" s="184" t="s">
        <v>5025</v>
      </c>
      <c r="G1689" s="185" t="s">
        <v>186</v>
      </c>
      <c r="H1689" s="186">
        <v>386.9</v>
      </c>
      <c r="I1689" s="187"/>
      <c r="J1689" s="188">
        <f>ROUND(I1689*H1689,2)</f>
        <v>0</v>
      </c>
      <c r="K1689" s="184" t="s">
        <v>19</v>
      </c>
      <c r="L1689" s="41"/>
      <c r="M1689" s="189" t="s">
        <v>19</v>
      </c>
      <c r="N1689" s="190" t="s">
        <v>47</v>
      </c>
      <c r="O1689" s="66"/>
      <c r="P1689" s="191">
        <f>O1689*H1689</f>
        <v>0</v>
      </c>
      <c r="Q1689" s="191">
        <v>1.0000000000000001E-5</v>
      </c>
      <c r="R1689" s="191">
        <f>Q1689*H1689</f>
        <v>3.869E-3</v>
      </c>
      <c r="S1689" s="191">
        <v>0</v>
      </c>
      <c r="T1689" s="192">
        <f>S1689*H1689</f>
        <v>0</v>
      </c>
      <c r="U1689" s="36"/>
      <c r="V1689" s="36"/>
      <c r="W1689" s="36"/>
      <c r="X1689" s="36"/>
      <c r="Y1689" s="36"/>
      <c r="Z1689" s="36"/>
      <c r="AA1689" s="36"/>
      <c r="AB1689" s="36"/>
      <c r="AC1689" s="36"/>
      <c r="AD1689" s="36"/>
      <c r="AE1689" s="36"/>
      <c r="AR1689" s="193" t="s">
        <v>330</v>
      </c>
      <c r="AT1689" s="193" t="s">
        <v>326</v>
      </c>
      <c r="AU1689" s="193" t="s">
        <v>87</v>
      </c>
      <c r="AY1689" s="19" t="s">
        <v>324</v>
      </c>
      <c r="BE1689" s="194">
        <f>IF(N1689="základní",J1689,0)</f>
        <v>0</v>
      </c>
      <c r="BF1689" s="194">
        <f>IF(N1689="snížená",J1689,0)</f>
        <v>0</v>
      </c>
      <c r="BG1689" s="194">
        <f>IF(N1689="zákl. přenesená",J1689,0)</f>
        <v>0</v>
      </c>
      <c r="BH1689" s="194">
        <f>IF(N1689="sníž. přenesená",J1689,0)</f>
        <v>0</v>
      </c>
      <c r="BI1689" s="194">
        <f>IF(N1689="nulová",J1689,0)</f>
        <v>0</v>
      </c>
      <c r="BJ1689" s="19" t="s">
        <v>84</v>
      </c>
      <c r="BK1689" s="194">
        <f>ROUND(I1689*H1689,2)</f>
        <v>0</v>
      </c>
      <c r="BL1689" s="19" t="s">
        <v>330</v>
      </c>
      <c r="BM1689" s="193" t="s">
        <v>5026</v>
      </c>
    </row>
    <row r="1690" spans="1:65" s="2" customFormat="1" ht="11.25">
      <c r="A1690" s="36"/>
      <c r="B1690" s="37"/>
      <c r="C1690" s="38"/>
      <c r="D1690" s="195" t="s">
        <v>332</v>
      </c>
      <c r="E1690" s="38"/>
      <c r="F1690" s="196" t="s">
        <v>5027</v>
      </c>
      <c r="G1690" s="38"/>
      <c r="H1690" s="38"/>
      <c r="I1690" s="197"/>
      <c r="J1690" s="38"/>
      <c r="K1690" s="38"/>
      <c r="L1690" s="41"/>
      <c r="M1690" s="198"/>
      <c r="N1690" s="199"/>
      <c r="O1690" s="66"/>
      <c r="P1690" s="66"/>
      <c r="Q1690" s="66"/>
      <c r="R1690" s="66"/>
      <c r="S1690" s="66"/>
      <c r="T1690" s="67"/>
      <c r="U1690" s="36"/>
      <c r="V1690" s="36"/>
      <c r="W1690" s="36"/>
      <c r="X1690" s="36"/>
      <c r="Y1690" s="36"/>
      <c r="Z1690" s="36"/>
      <c r="AA1690" s="36"/>
      <c r="AB1690" s="36"/>
      <c r="AC1690" s="36"/>
      <c r="AD1690" s="36"/>
      <c r="AE1690" s="36"/>
      <c r="AT1690" s="19" t="s">
        <v>332</v>
      </c>
      <c r="AU1690" s="19" t="s">
        <v>87</v>
      </c>
    </row>
    <row r="1691" spans="1:65" s="2" customFormat="1" ht="204.75">
      <c r="A1691" s="36"/>
      <c r="B1691" s="37"/>
      <c r="C1691" s="38"/>
      <c r="D1691" s="195" t="s">
        <v>334</v>
      </c>
      <c r="E1691" s="38"/>
      <c r="F1691" s="200" t="s">
        <v>1696</v>
      </c>
      <c r="G1691" s="38"/>
      <c r="H1691" s="38"/>
      <c r="I1691" s="197"/>
      <c r="J1691" s="38"/>
      <c r="K1691" s="38"/>
      <c r="L1691" s="41"/>
      <c r="M1691" s="198"/>
      <c r="N1691" s="199"/>
      <c r="O1691" s="66"/>
      <c r="P1691" s="66"/>
      <c r="Q1691" s="66"/>
      <c r="R1691" s="66"/>
      <c r="S1691" s="66"/>
      <c r="T1691" s="67"/>
      <c r="U1691" s="36"/>
      <c r="V1691" s="36"/>
      <c r="W1691" s="36"/>
      <c r="X1691" s="36"/>
      <c r="Y1691" s="36"/>
      <c r="Z1691" s="36"/>
      <c r="AA1691" s="36"/>
      <c r="AB1691" s="36"/>
      <c r="AC1691" s="36"/>
      <c r="AD1691" s="36"/>
      <c r="AE1691" s="36"/>
      <c r="AT1691" s="19" t="s">
        <v>334</v>
      </c>
      <c r="AU1691" s="19" t="s">
        <v>87</v>
      </c>
    </row>
    <row r="1692" spans="1:65" s="2" customFormat="1" ht="19.5">
      <c r="A1692" s="36"/>
      <c r="B1692" s="37"/>
      <c r="C1692" s="38"/>
      <c r="D1692" s="195" t="s">
        <v>727</v>
      </c>
      <c r="E1692" s="38"/>
      <c r="F1692" s="200" t="s">
        <v>5028</v>
      </c>
      <c r="G1692" s="38"/>
      <c r="H1692" s="38"/>
      <c r="I1692" s="197"/>
      <c r="J1692" s="38"/>
      <c r="K1692" s="38"/>
      <c r="L1692" s="41"/>
      <c r="M1692" s="198"/>
      <c r="N1692" s="199"/>
      <c r="O1692" s="66"/>
      <c r="P1692" s="66"/>
      <c r="Q1692" s="66"/>
      <c r="R1692" s="66"/>
      <c r="S1692" s="66"/>
      <c r="T1692" s="67"/>
      <c r="U1692" s="36"/>
      <c r="V1692" s="36"/>
      <c r="W1692" s="36"/>
      <c r="X1692" s="36"/>
      <c r="Y1692" s="36"/>
      <c r="Z1692" s="36"/>
      <c r="AA1692" s="36"/>
      <c r="AB1692" s="36"/>
      <c r="AC1692" s="36"/>
      <c r="AD1692" s="36"/>
      <c r="AE1692" s="36"/>
      <c r="AT1692" s="19" t="s">
        <v>727</v>
      </c>
      <c r="AU1692" s="19" t="s">
        <v>87</v>
      </c>
    </row>
    <row r="1693" spans="1:65" s="13" customFormat="1" ht="11.25">
      <c r="B1693" s="201"/>
      <c r="C1693" s="202"/>
      <c r="D1693" s="195" t="s">
        <v>336</v>
      </c>
      <c r="E1693" s="203" t="s">
        <v>19</v>
      </c>
      <c r="F1693" s="204" t="s">
        <v>197</v>
      </c>
      <c r="G1693" s="202"/>
      <c r="H1693" s="205">
        <v>386.9</v>
      </c>
      <c r="I1693" s="206"/>
      <c r="J1693" s="202"/>
      <c r="K1693" s="202"/>
      <c r="L1693" s="207"/>
      <c r="M1693" s="208"/>
      <c r="N1693" s="209"/>
      <c r="O1693" s="209"/>
      <c r="P1693" s="209"/>
      <c r="Q1693" s="209"/>
      <c r="R1693" s="209"/>
      <c r="S1693" s="209"/>
      <c r="T1693" s="210"/>
      <c r="AT1693" s="211" t="s">
        <v>336</v>
      </c>
      <c r="AU1693" s="211" t="s">
        <v>87</v>
      </c>
      <c r="AV1693" s="13" t="s">
        <v>87</v>
      </c>
      <c r="AW1693" s="13" t="s">
        <v>37</v>
      </c>
      <c r="AX1693" s="13" t="s">
        <v>84</v>
      </c>
      <c r="AY1693" s="211" t="s">
        <v>324</v>
      </c>
    </row>
    <row r="1694" spans="1:65" s="2" customFormat="1" ht="24.2" customHeight="1">
      <c r="A1694" s="36"/>
      <c r="B1694" s="37"/>
      <c r="C1694" s="182" t="s">
        <v>1645</v>
      </c>
      <c r="D1694" s="182" t="s">
        <v>326</v>
      </c>
      <c r="E1694" s="183" t="s">
        <v>3203</v>
      </c>
      <c r="F1694" s="184" t="s">
        <v>3204</v>
      </c>
      <c r="G1694" s="185" t="s">
        <v>186</v>
      </c>
      <c r="H1694" s="186">
        <v>14.9</v>
      </c>
      <c r="I1694" s="187"/>
      <c r="J1694" s="188">
        <f>ROUND(I1694*H1694,2)</f>
        <v>0</v>
      </c>
      <c r="K1694" s="184" t="s">
        <v>19</v>
      </c>
      <c r="L1694" s="41"/>
      <c r="M1694" s="189" t="s">
        <v>19</v>
      </c>
      <c r="N1694" s="190" t="s">
        <v>47</v>
      </c>
      <c r="O1694" s="66"/>
      <c r="P1694" s="191">
        <f>O1694*H1694</f>
        <v>0</v>
      </c>
      <c r="Q1694" s="191">
        <v>1.4999999999999999E-2</v>
      </c>
      <c r="R1694" s="191">
        <f>Q1694*H1694</f>
        <v>0.2235</v>
      </c>
      <c r="S1694" s="191">
        <v>0</v>
      </c>
      <c r="T1694" s="192">
        <f>S1694*H1694</f>
        <v>0</v>
      </c>
      <c r="U1694" s="36"/>
      <c r="V1694" s="36"/>
      <c r="W1694" s="36"/>
      <c r="X1694" s="36"/>
      <c r="Y1694" s="36"/>
      <c r="Z1694" s="36"/>
      <c r="AA1694" s="36"/>
      <c r="AB1694" s="36"/>
      <c r="AC1694" s="36"/>
      <c r="AD1694" s="36"/>
      <c r="AE1694" s="36"/>
      <c r="AR1694" s="193" t="s">
        <v>330</v>
      </c>
      <c r="AT1694" s="193" t="s">
        <v>326</v>
      </c>
      <c r="AU1694" s="193" t="s">
        <v>87</v>
      </c>
      <c r="AY1694" s="19" t="s">
        <v>324</v>
      </c>
      <c r="BE1694" s="194">
        <f>IF(N1694="základní",J1694,0)</f>
        <v>0</v>
      </c>
      <c r="BF1694" s="194">
        <f>IF(N1694="snížená",J1694,0)</f>
        <v>0</v>
      </c>
      <c r="BG1694" s="194">
        <f>IF(N1694="zákl. přenesená",J1694,0)</f>
        <v>0</v>
      </c>
      <c r="BH1694" s="194">
        <f>IF(N1694="sníž. přenesená",J1694,0)</f>
        <v>0</v>
      </c>
      <c r="BI1694" s="194">
        <f>IF(N1694="nulová",J1694,0)</f>
        <v>0</v>
      </c>
      <c r="BJ1694" s="19" t="s">
        <v>84</v>
      </c>
      <c r="BK1694" s="194">
        <f>ROUND(I1694*H1694,2)</f>
        <v>0</v>
      </c>
      <c r="BL1694" s="19" t="s">
        <v>330</v>
      </c>
      <c r="BM1694" s="193" t="s">
        <v>5029</v>
      </c>
    </row>
    <row r="1695" spans="1:65" s="2" customFormat="1" ht="126.75">
      <c r="A1695" s="36"/>
      <c r="B1695" s="37"/>
      <c r="C1695" s="38"/>
      <c r="D1695" s="195" t="s">
        <v>332</v>
      </c>
      <c r="E1695" s="38"/>
      <c r="F1695" s="196" t="s">
        <v>5030</v>
      </c>
      <c r="G1695" s="38"/>
      <c r="H1695" s="38"/>
      <c r="I1695" s="197"/>
      <c r="J1695" s="38"/>
      <c r="K1695" s="38"/>
      <c r="L1695" s="41"/>
      <c r="M1695" s="198"/>
      <c r="N1695" s="199"/>
      <c r="O1695" s="66"/>
      <c r="P1695" s="66"/>
      <c r="Q1695" s="66"/>
      <c r="R1695" s="66"/>
      <c r="S1695" s="66"/>
      <c r="T1695" s="67"/>
      <c r="U1695" s="36"/>
      <c r="V1695" s="36"/>
      <c r="W1695" s="36"/>
      <c r="X1695" s="36"/>
      <c r="Y1695" s="36"/>
      <c r="Z1695" s="36"/>
      <c r="AA1695" s="36"/>
      <c r="AB1695" s="36"/>
      <c r="AC1695" s="36"/>
      <c r="AD1695" s="36"/>
      <c r="AE1695" s="36"/>
      <c r="AT1695" s="19" t="s">
        <v>332</v>
      </c>
      <c r="AU1695" s="19" t="s">
        <v>87</v>
      </c>
    </row>
    <row r="1696" spans="1:65" s="13" customFormat="1" ht="11.25">
      <c r="B1696" s="201"/>
      <c r="C1696" s="202"/>
      <c r="D1696" s="195" t="s">
        <v>336</v>
      </c>
      <c r="E1696" s="203" t="s">
        <v>19</v>
      </c>
      <c r="F1696" s="204" t="s">
        <v>5031</v>
      </c>
      <c r="G1696" s="202"/>
      <c r="H1696" s="205">
        <v>14.9</v>
      </c>
      <c r="I1696" s="206"/>
      <c r="J1696" s="202"/>
      <c r="K1696" s="202"/>
      <c r="L1696" s="207"/>
      <c r="M1696" s="208"/>
      <c r="N1696" s="209"/>
      <c r="O1696" s="209"/>
      <c r="P1696" s="209"/>
      <c r="Q1696" s="209"/>
      <c r="R1696" s="209"/>
      <c r="S1696" s="209"/>
      <c r="T1696" s="210"/>
      <c r="AT1696" s="211" t="s">
        <v>336</v>
      </c>
      <c r="AU1696" s="211" t="s">
        <v>87</v>
      </c>
      <c r="AV1696" s="13" t="s">
        <v>87</v>
      </c>
      <c r="AW1696" s="13" t="s">
        <v>37</v>
      </c>
      <c r="AX1696" s="13" t="s">
        <v>76</v>
      </c>
      <c r="AY1696" s="211" t="s">
        <v>324</v>
      </c>
    </row>
    <row r="1697" spans="1:65" s="14" customFormat="1" ht="11.25">
      <c r="B1697" s="212"/>
      <c r="C1697" s="213"/>
      <c r="D1697" s="195" t="s">
        <v>336</v>
      </c>
      <c r="E1697" s="214" t="s">
        <v>19</v>
      </c>
      <c r="F1697" s="215" t="s">
        <v>349</v>
      </c>
      <c r="G1697" s="213"/>
      <c r="H1697" s="216">
        <v>14.9</v>
      </c>
      <c r="I1697" s="217"/>
      <c r="J1697" s="213"/>
      <c r="K1697" s="213"/>
      <c r="L1697" s="218"/>
      <c r="M1697" s="219"/>
      <c r="N1697" s="220"/>
      <c r="O1697" s="220"/>
      <c r="P1697" s="220"/>
      <c r="Q1697" s="220"/>
      <c r="R1697" s="220"/>
      <c r="S1697" s="220"/>
      <c r="T1697" s="221"/>
      <c r="AT1697" s="222" t="s">
        <v>336</v>
      </c>
      <c r="AU1697" s="222" t="s">
        <v>87</v>
      </c>
      <c r="AV1697" s="14" t="s">
        <v>330</v>
      </c>
      <c r="AW1697" s="14" t="s">
        <v>37</v>
      </c>
      <c r="AX1697" s="14" t="s">
        <v>84</v>
      </c>
      <c r="AY1697" s="222" t="s">
        <v>324</v>
      </c>
    </row>
    <row r="1698" spans="1:65" s="2" customFormat="1" ht="14.45" customHeight="1">
      <c r="A1698" s="36"/>
      <c r="B1698" s="37"/>
      <c r="C1698" s="182" t="s">
        <v>1650</v>
      </c>
      <c r="D1698" s="254" t="s">
        <v>326</v>
      </c>
      <c r="E1698" s="183" t="s">
        <v>5032</v>
      </c>
      <c r="F1698" s="184" t="s">
        <v>5033</v>
      </c>
      <c r="G1698" s="185" t="s">
        <v>186</v>
      </c>
      <c r="H1698" s="186">
        <v>150</v>
      </c>
      <c r="I1698" s="187"/>
      <c r="J1698" s="188">
        <f>ROUND(I1698*H1698,2)</f>
        <v>0</v>
      </c>
      <c r="K1698" s="184" t="s">
        <v>329</v>
      </c>
      <c r="L1698" s="41"/>
      <c r="M1698" s="189" t="s">
        <v>19</v>
      </c>
      <c r="N1698" s="190" t="s">
        <v>47</v>
      </c>
      <c r="O1698" s="66"/>
      <c r="P1698" s="191">
        <f>O1698*H1698</f>
        <v>0</v>
      </c>
      <c r="Q1698" s="191">
        <v>0.16370999999999999</v>
      </c>
      <c r="R1698" s="191">
        <f>Q1698*H1698</f>
        <v>24.5565</v>
      </c>
      <c r="S1698" s="191">
        <v>0</v>
      </c>
      <c r="T1698" s="192">
        <f>S1698*H1698</f>
        <v>0</v>
      </c>
      <c r="U1698" s="36"/>
      <c r="V1698" s="36"/>
      <c r="W1698" s="36"/>
      <c r="X1698" s="36"/>
      <c r="Y1698" s="36"/>
      <c r="Z1698" s="36"/>
      <c r="AA1698" s="36"/>
      <c r="AB1698" s="36"/>
      <c r="AC1698" s="36"/>
      <c r="AD1698" s="36"/>
      <c r="AE1698" s="36"/>
      <c r="AR1698" s="193" t="s">
        <v>330</v>
      </c>
      <c r="AT1698" s="193" t="s">
        <v>326</v>
      </c>
      <c r="AU1698" s="193" t="s">
        <v>87</v>
      </c>
      <c r="AY1698" s="19" t="s">
        <v>324</v>
      </c>
      <c r="BE1698" s="194">
        <f>IF(N1698="základní",J1698,0)</f>
        <v>0</v>
      </c>
      <c r="BF1698" s="194">
        <f>IF(N1698="snížená",J1698,0)</f>
        <v>0</v>
      </c>
      <c r="BG1698" s="194">
        <f>IF(N1698="zákl. přenesená",J1698,0)</f>
        <v>0</v>
      </c>
      <c r="BH1698" s="194">
        <f>IF(N1698="sníž. přenesená",J1698,0)</f>
        <v>0</v>
      </c>
      <c r="BI1698" s="194">
        <f>IF(N1698="nulová",J1698,0)</f>
        <v>0</v>
      </c>
      <c r="BJ1698" s="19" t="s">
        <v>84</v>
      </c>
      <c r="BK1698" s="194">
        <f>ROUND(I1698*H1698,2)</f>
        <v>0</v>
      </c>
      <c r="BL1698" s="19" t="s">
        <v>330</v>
      </c>
      <c r="BM1698" s="193" t="s">
        <v>5034</v>
      </c>
    </row>
    <row r="1699" spans="1:65" s="2" customFormat="1" ht="19.5">
      <c r="A1699" s="36"/>
      <c r="B1699" s="37"/>
      <c r="C1699" s="38"/>
      <c r="D1699" s="195" t="s">
        <v>332</v>
      </c>
      <c r="E1699" s="38"/>
      <c r="F1699" s="196" t="s">
        <v>5035</v>
      </c>
      <c r="G1699" s="38"/>
      <c r="H1699" s="38"/>
      <c r="I1699" s="197"/>
      <c r="J1699" s="38"/>
      <c r="K1699" s="38"/>
      <c r="L1699" s="41"/>
      <c r="M1699" s="198"/>
      <c r="N1699" s="199"/>
      <c r="O1699" s="66"/>
      <c r="P1699" s="66"/>
      <c r="Q1699" s="66"/>
      <c r="R1699" s="66"/>
      <c r="S1699" s="66"/>
      <c r="T1699" s="67"/>
      <c r="U1699" s="36"/>
      <c r="V1699" s="36"/>
      <c r="W1699" s="36"/>
      <c r="X1699" s="36"/>
      <c r="Y1699" s="36"/>
      <c r="Z1699" s="36"/>
      <c r="AA1699" s="36"/>
      <c r="AB1699" s="36"/>
      <c r="AC1699" s="36"/>
      <c r="AD1699" s="36"/>
      <c r="AE1699" s="36"/>
      <c r="AT1699" s="19" t="s">
        <v>332</v>
      </c>
      <c r="AU1699" s="19" t="s">
        <v>87</v>
      </c>
    </row>
    <row r="1700" spans="1:65" s="2" customFormat="1" ht="87.75">
      <c r="A1700" s="36"/>
      <c r="B1700" s="37"/>
      <c r="C1700" s="38"/>
      <c r="D1700" s="195" t="s">
        <v>334</v>
      </c>
      <c r="E1700" s="38"/>
      <c r="F1700" s="200" t="s">
        <v>5036</v>
      </c>
      <c r="G1700" s="38"/>
      <c r="H1700" s="38"/>
      <c r="I1700" s="197"/>
      <c r="J1700" s="38"/>
      <c r="K1700" s="38"/>
      <c r="L1700" s="41"/>
      <c r="M1700" s="198"/>
      <c r="N1700" s="199"/>
      <c r="O1700" s="66"/>
      <c r="P1700" s="66"/>
      <c r="Q1700" s="66"/>
      <c r="R1700" s="66"/>
      <c r="S1700" s="66"/>
      <c r="T1700" s="67"/>
      <c r="U1700" s="36"/>
      <c r="V1700" s="36"/>
      <c r="W1700" s="36"/>
      <c r="X1700" s="36"/>
      <c r="Y1700" s="36"/>
      <c r="Z1700" s="36"/>
      <c r="AA1700" s="36"/>
      <c r="AB1700" s="36"/>
      <c r="AC1700" s="36"/>
      <c r="AD1700" s="36"/>
      <c r="AE1700" s="36"/>
      <c r="AT1700" s="19" t="s">
        <v>334</v>
      </c>
      <c r="AU1700" s="19" t="s">
        <v>87</v>
      </c>
    </row>
    <row r="1701" spans="1:65" s="15" customFormat="1" ht="11.25">
      <c r="B1701" s="223"/>
      <c r="C1701" s="224"/>
      <c r="D1701" s="195" t="s">
        <v>336</v>
      </c>
      <c r="E1701" s="225" t="s">
        <v>19</v>
      </c>
      <c r="F1701" s="226" t="s">
        <v>4129</v>
      </c>
      <c r="G1701" s="224"/>
      <c r="H1701" s="225" t="s">
        <v>19</v>
      </c>
      <c r="I1701" s="227"/>
      <c r="J1701" s="224"/>
      <c r="K1701" s="224"/>
      <c r="L1701" s="228"/>
      <c r="M1701" s="229"/>
      <c r="N1701" s="230"/>
      <c r="O1701" s="230"/>
      <c r="P1701" s="230"/>
      <c r="Q1701" s="230"/>
      <c r="R1701" s="230"/>
      <c r="S1701" s="230"/>
      <c r="T1701" s="231"/>
      <c r="AT1701" s="232" t="s">
        <v>336</v>
      </c>
      <c r="AU1701" s="232" t="s">
        <v>87</v>
      </c>
      <c r="AV1701" s="15" t="s">
        <v>84</v>
      </c>
      <c r="AW1701" s="15" t="s">
        <v>37</v>
      </c>
      <c r="AX1701" s="15" t="s">
        <v>76</v>
      </c>
      <c r="AY1701" s="232" t="s">
        <v>324</v>
      </c>
    </row>
    <row r="1702" spans="1:65" s="13" customFormat="1" ht="11.25">
      <c r="B1702" s="201"/>
      <c r="C1702" s="202"/>
      <c r="D1702" s="195" t="s">
        <v>336</v>
      </c>
      <c r="E1702" s="203" t="s">
        <v>3899</v>
      </c>
      <c r="F1702" s="204" t="s">
        <v>1582</v>
      </c>
      <c r="G1702" s="202"/>
      <c r="H1702" s="205">
        <v>150</v>
      </c>
      <c r="I1702" s="206"/>
      <c r="J1702" s="202"/>
      <c r="K1702" s="202"/>
      <c r="L1702" s="207"/>
      <c r="M1702" s="208"/>
      <c r="N1702" s="209"/>
      <c r="O1702" s="209"/>
      <c r="P1702" s="209"/>
      <c r="Q1702" s="209"/>
      <c r="R1702" s="209"/>
      <c r="S1702" s="209"/>
      <c r="T1702" s="210"/>
      <c r="AT1702" s="211" t="s">
        <v>336</v>
      </c>
      <c r="AU1702" s="211" t="s">
        <v>87</v>
      </c>
      <c r="AV1702" s="13" t="s">
        <v>87</v>
      </c>
      <c r="AW1702" s="13" t="s">
        <v>37</v>
      </c>
      <c r="AX1702" s="13" t="s">
        <v>84</v>
      </c>
      <c r="AY1702" s="211" t="s">
        <v>324</v>
      </c>
    </row>
    <row r="1703" spans="1:65" s="2" customFormat="1" ht="14.45" customHeight="1">
      <c r="A1703" s="36"/>
      <c r="B1703" s="37"/>
      <c r="C1703" s="244" t="s">
        <v>1658</v>
      </c>
      <c r="D1703" s="244" t="s">
        <v>588</v>
      </c>
      <c r="E1703" s="245" t="s">
        <v>5037</v>
      </c>
      <c r="F1703" s="246" t="s">
        <v>5038</v>
      </c>
      <c r="G1703" s="247" t="s">
        <v>186</v>
      </c>
      <c r="H1703" s="248">
        <v>150</v>
      </c>
      <c r="I1703" s="249"/>
      <c r="J1703" s="250">
        <f>ROUND(I1703*H1703,2)</f>
        <v>0</v>
      </c>
      <c r="K1703" s="246" t="s">
        <v>329</v>
      </c>
      <c r="L1703" s="251"/>
      <c r="M1703" s="252" t="s">
        <v>19</v>
      </c>
      <c r="N1703" s="253" t="s">
        <v>47</v>
      </c>
      <c r="O1703" s="66"/>
      <c r="P1703" s="191">
        <f>O1703*H1703</f>
        <v>0</v>
      </c>
      <c r="Q1703" s="191">
        <v>0.13131999999999999</v>
      </c>
      <c r="R1703" s="191">
        <f>Q1703*H1703</f>
        <v>19.698</v>
      </c>
      <c r="S1703" s="191">
        <v>0</v>
      </c>
      <c r="T1703" s="192">
        <f>S1703*H1703</f>
        <v>0</v>
      </c>
      <c r="U1703" s="36"/>
      <c r="V1703" s="36"/>
      <c r="W1703" s="36"/>
      <c r="X1703" s="36"/>
      <c r="Y1703" s="36"/>
      <c r="Z1703" s="36"/>
      <c r="AA1703" s="36"/>
      <c r="AB1703" s="36"/>
      <c r="AC1703" s="36"/>
      <c r="AD1703" s="36"/>
      <c r="AE1703" s="36"/>
      <c r="AR1703" s="193" t="s">
        <v>378</v>
      </c>
      <c r="AT1703" s="193" t="s">
        <v>588</v>
      </c>
      <c r="AU1703" s="193" t="s">
        <v>87</v>
      </c>
      <c r="AY1703" s="19" t="s">
        <v>324</v>
      </c>
      <c r="BE1703" s="194">
        <f>IF(N1703="základní",J1703,0)</f>
        <v>0</v>
      </c>
      <c r="BF1703" s="194">
        <f>IF(N1703="snížená",J1703,0)</f>
        <v>0</v>
      </c>
      <c r="BG1703" s="194">
        <f>IF(N1703="zákl. přenesená",J1703,0)</f>
        <v>0</v>
      </c>
      <c r="BH1703" s="194">
        <f>IF(N1703="sníž. přenesená",J1703,0)</f>
        <v>0</v>
      </c>
      <c r="BI1703" s="194">
        <f>IF(N1703="nulová",J1703,0)</f>
        <v>0</v>
      </c>
      <c r="BJ1703" s="19" t="s">
        <v>84</v>
      </c>
      <c r="BK1703" s="194">
        <f>ROUND(I1703*H1703,2)</f>
        <v>0</v>
      </c>
      <c r="BL1703" s="19" t="s">
        <v>330</v>
      </c>
      <c r="BM1703" s="193" t="s">
        <v>5039</v>
      </c>
    </row>
    <row r="1704" spans="1:65" s="2" customFormat="1" ht="11.25">
      <c r="A1704" s="36"/>
      <c r="B1704" s="37"/>
      <c r="C1704" s="38"/>
      <c r="D1704" s="195" t="s">
        <v>332</v>
      </c>
      <c r="E1704" s="38"/>
      <c r="F1704" s="196" t="s">
        <v>5038</v>
      </c>
      <c r="G1704" s="38"/>
      <c r="H1704" s="38"/>
      <c r="I1704" s="197"/>
      <c r="J1704" s="38"/>
      <c r="K1704" s="38"/>
      <c r="L1704" s="41"/>
      <c r="M1704" s="198"/>
      <c r="N1704" s="199"/>
      <c r="O1704" s="66"/>
      <c r="P1704" s="66"/>
      <c r="Q1704" s="66"/>
      <c r="R1704" s="66"/>
      <c r="S1704" s="66"/>
      <c r="T1704" s="67"/>
      <c r="U1704" s="36"/>
      <c r="V1704" s="36"/>
      <c r="W1704" s="36"/>
      <c r="X1704" s="36"/>
      <c r="Y1704" s="36"/>
      <c r="Z1704" s="36"/>
      <c r="AA1704" s="36"/>
      <c r="AB1704" s="36"/>
      <c r="AC1704" s="36"/>
      <c r="AD1704" s="36"/>
      <c r="AE1704" s="36"/>
      <c r="AT1704" s="19" t="s">
        <v>332</v>
      </c>
      <c r="AU1704" s="19" t="s">
        <v>87</v>
      </c>
    </row>
    <row r="1705" spans="1:65" s="13" customFormat="1" ht="11.25">
      <c r="B1705" s="201"/>
      <c r="C1705" s="202"/>
      <c r="D1705" s="195" t="s">
        <v>336</v>
      </c>
      <c r="E1705" s="203" t="s">
        <v>19</v>
      </c>
      <c r="F1705" s="204" t="s">
        <v>3899</v>
      </c>
      <c r="G1705" s="202"/>
      <c r="H1705" s="205">
        <v>150</v>
      </c>
      <c r="I1705" s="206"/>
      <c r="J1705" s="202"/>
      <c r="K1705" s="202"/>
      <c r="L1705" s="207"/>
      <c r="M1705" s="208"/>
      <c r="N1705" s="209"/>
      <c r="O1705" s="209"/>
      <c r="P1705" s="209"/>
      <c r="Q1705" s="209"/>
      <c r="R1705" s="209"/>
      <c r="S1705" s="209"/>
      <c r="T1705" s="210"/>
      <c r="AT1705" s="211" t="s">
        <v>336</v>
      </c>
      <c r="AU1705" s="211" t="s">
        <v>87</v>
      </c>
      <c r="AV1705" s="13" t="s">
        <v>87</v>
      </c>
      <c r="AW1705" s="13" t="s">
        <v>37</v>
      </c>
      <c r="AX1705" s="13" t="s">
        <v>84</v>
      </c>
      <c r="AY1705" s="211" t="s">
        <v>324</v>
      </c>
    </row>
    <row r="1706" spans="1:65" s="2" customFormat="1" ht="14.45" customHeight="1">
      <c r="A1706" s="36"/>
      <c r="B1706" s="37"/>
      <c r="C1706" s="182" t="s">
        <v>1662</v>
      </c>
      <c r="D1706" s="182" t="s">
        <v>326</v>
      </c>
      <c r="E1706" s="183" t="s">
        <v>5040</v>
      </c>
      <c r="F1706" s="184" t="s">
        <v>5041</v>
      </c>
      <c r="G1706" s="185" t="s">
        <v>135</v>
      </c>
      <c r="H1706" s="186">
        <v>525</v>
      </c>
      <c r="I1706" s="187"/>
      <c r="J1706" s="188">
        <f>ROUND(I1706*H1706,2)</f>
        <v>0</v>
      </c>
      <c r="K1706" s="184" t="s">
        <v>329</v>
      </c>
      <c r="L1706" s="41"/>
      <c r="M1706" s="189" t="s">
        <v>19</v>
      </c>
      <c r="N1706" s="190" t="s">
        <v>47</v>
      </c>
      <c r="O1706" s="66"/>
      <c r="P1706" s="191">
        <f>O1706*H1706</f>
        <v>0</v>
      </c>
      <c r="Q1706" s="191">
        <v>2.681E-2</v>
      </c>
      <c r="R1706" s="191">
        <f>Q1706*H1706</f>
        <v>14.07525</v>
      </c>
      <c r="S1706" s="191">
        <v>0</v>
      </c>
      <c r="T1706" s="192">
        <f>S1706*H1706</f>
        <v>0</v>
      </c>
      <c r="U1706" s="36"/>
      <c r="V1706" s="36"/>
      <c r="W1706" s="36"/>
      <c r="X1706" s="36"/>
      <c r="Y1706" s="36"/>
      <c r="Z1706" s="36"/>
      <c r="AA1706" s="36"/>
      <c r="AB1706" s="36"/>
      <c r="AC1706" s="36"/>
      <c r="AD1706" s="36"/>
      <c r="AE1706" s="36"/>
      <c r="AR1706" s="193" t="s">
        <v>330</v>
      </c>
      <c r="AT1706" s="193" t="s">
        <v>326</v>
      </c>
      <c r="AU1706" s="193" t="s">
        <v>87</v>
      </c>
      <c r="AY1706" s="19" t="s">
        <v>324</v>
      </c>
      <c r="BE1706" s="194">
        <f>IF(N1706="základní",J1706,0)</f>
        <v>0</v>
      </c>
      <c r="BF1706" s="194">
        <f>IF(N1706="snížená",J1706,0)</f>
        <v>0</v>
      </c>
      <c r="BG1706" s="194">
        <f>IF(N1706="zákl. přenesená",J1706,0)</f>
        <v>0</v>
      </c>
      <c r="BH1706" s="194">
        <f>IF(N1706="sníž. přenesená",J1706,0)</f>
        <v>0</v>
      </c>
      <c r="BI1706" s="194">
        <f>IF(N1706="nulová",J1706,0)</f>
        <v>0</v>
      </c>
      <c r="BJ1706" s="19" t="s">
        <v>84</v>
      </c>
      <c r="BK1706" s="194">
        <f>ROUND(I1706*H1706,2)</f>
        <v>0</v>
      </c>
      <c r="BL1706" s="19" t="s">
        <v>330</v>
      </c>
      <c r="BM1706" s="193" t="s">
        <v>5042</v>
      </c>
    </row>
    <row r="1707" spans="1:65" s="2" customFormat="1" ht="19.5">
      <c r="A1707" s="36"/>
      <c r="B1707" s="37"/>
      <c r="C1707" s="38"/>
      <c r="D1707" s="195" t="s">
        <v>332</v>
      </c>
      <c r="E1707" s="38"/>
      <c r="F1707" s="196" t="s">
        <v>5043</v>
      </c>
      <c r="G1707" s="38"/>
      <c r="H1707" s="38"/>
      <c r="I1707" s="197"/>
      <c r="J1707" s="38"/>
      <c r="K1707" s="38"/>
      <c r="L1707" s="41"/>
      <c r="M1707" s="198"/>
      <c r="N1707" s="199"/>
      <c r="O1707" s="66"/>
      <c r="P1707" s="66"/>
      <c r="Q1707" s="66"/>
      <c r="R1707" s="66"/>
      <c r="S1707" s="66"/>
      <c r="T1707" s="67"/>
      <c r="U1707" s="36"/>
      <c r="V1707" s="36"/>
      <c r="W1707" s="36"/>
      <c r="X1707" s="36"/>
      <c r="Y1707" s="36"/>
      <c r="Z1707" s="36"/>
      <c r="AA1707" s="36"/>
      <c r="AB1707" s="36"/>
      <c r="AC1707" s="36"/>
      <c r="AD1707" s="36"/>
      <c r="AE1707" s="36"/>
      <c r="AT1707" s="19" t="s">
        <v>332</v>
      </c>
      <c r="AU1707" s="19" t="s">
        <v>87</v>
      </c>
    </row>
    <row r="1708" spans="1:65" s="2" customFormat="1" ht="87.75">
      <c r="A1708" s="36"/>
      <c r="B1708" s="37"/>
      <c r="C1708" s="38"/>
      <c r="D1708" s="195" t="s">
        <v>334</v>
      </c>
      <c r="E1708" s="38"/>
      <c r="F1708" s="200" t="s">
        <v>5036</v>
      </c>
      <c r="G1708" s="38"/>
      <c r="H1708" s="38"/>
      <c r="I1708" s="197"/>
      <c r="J1708" s="38"/>
      <c r="K1708" s="38"/>
      <c r="L1708" s="41"/>
      <c r="M1708" s="198"/>
      <c r="N1708" s="199"/>
      <c r="O1708" s="66"/>
      <c r="P1708" s="66"/>
      <c r="Q1708" s="66"/>
      <c r="R1708" s="66"/>
      <c r="S1708" s="66"/>
      <c r="T1708" s="67"/>
      <c r="U1708" s="36"/>
      <c r="V1708" s="36"/>
      <c r="W1708" s="36"/>
      <c r="X1708" s="36"/>
      <c r="Y1708" s="36"/>
      <c r="Z1708" s="36"/>
      <c r="AA1708" s="36"/>
      <c r="AB1708" s="36"/>
      <c r="AC1708" s="36"/>
      <c r="AD1708" s="36"/>
      <c r="AE1708" s="36"/>
      <c r="AT1708" s="19" t="s">
        <v>334</v>
      </c>
      <c r="AU1708" s="19" t="s">
        <v>87</v>
      </c>
    </row>
    <row r="1709" spans="1:65" s="13" customFormat="1" ht="11.25">
      <c r="B1709" s="201"/>
      <c r="C1709" s="202"/>
      <c r="D1709" s="195" t="s">
        <v>336</v>
      </c>
      <c r="E1709" s="203" t="s">
        <v>19</v>
      </c>
      <c r="F1709" s="204" t="s">
        <v>5044</v>
      </c>
      <c r="G1709" s="202"/>
      <c r="H1709" s="205">
        <v>525</v>
      </c>
      <c r="I1709" s="206"/>
      <c r="J1709" s="202"/>
      <c r="K1709" s="202"/>
      <c r="L1709" s="207"/>
      <c r="M1709" s="208"/>
      <c r="N1709" s="209"/>
      <c r="O1709" s="209"/>
      <c r="P1709" s="209"/>
      <c r="Q1709" s="209"/>
      <c r="R1709" s="209"/>
      <c r="S1709" s="209"/>
      <c r="T1709" s="210"/>
      <c r="AT1709" s="211" t="s">
        <v>336</v>
      </c>
      <c r="AU1709" s="211" t="s">
        <v>87</v>
      </c>
      <c r="AV1709" s="13" t="s">
        <v>87</v>
      </c>
      <c r="AW1709" s="13" t="s">
        <v>37</v>
      </c>
      <c r="AX1709" s="13" t="s">
        <v>84</v>
      </c>
      <c r="AY1709" s="211" t="s">
        <v>324</v>
      </c>
    </row>
    <row r="1710" spans="1:65" s="2" customFormat="1" ht="14.45" customHeight="1">
      <c r="A1710" s="36"/>
      <c r="B1710" s="37"/>
      <c r="C1710" s="182" t="s">
        <v>1668</v>
      </c>
      <c r="D1710" s="182" t="s">
        <v>326</v>
      </c>
      <c r="E1710" s="183" t="s">
        <v>3213</v>
      </c>
      <c r="F1710" s="184" t="s">
        <v>5045</v>
      </c>
      <c r="G1710" s="185" t="s">
        <v>135</v>
      </c>
      <c r="H1710" s="186">
        <v>372.34</v>
      </c>
      <c r="I1710" s="187"/>
      <c r="J1710" s="188">
        <f>ROUND(I1710*H1710,2)</f>
        <v>0</v>
      </c>
      <c r="K1710" s="184" t="s">
        <v>19</v>
      </c>
      <c r="L1710" s="41"/>
      <c r="M1710" s="189" t="s">
        <v>19</v>
      </c>
      <c r="N1710" s="190" t="s">
        <v>47</v>
      </c>
      <c r="O1710" s="66"/>
      <c r="P1710" s="191">
        <f>O1710*H1710</f>
        <v>0</v>
      </c>
      <c r="Q1710" s="191">
        <v>6.0000000000000001E-3</v>
      </c>
      <c r="R1710" s="191">
        <f>Q1710*H1710</f>
        <v>2.2340399999999998</v>
      </c>
      <c r="S1710" s="191">
        <v>0</v>
      </c>
      <c r="T1710" s="192">
        <f>S1710*H1710</f>
        <v>0</v>
      </c>
      <c r="U1710" s="36"/>
      <c r="V1710" s="36"/>
      <c r="W1710" s="36"/>
      <c r="X1710" s="36"/>
      <c r="Y1710" s="36"/>
      <c r="Z1710" s="36"/>
      <c r="AA1710" s="36"/>
      <c r="AB1710" s="36"/>
      <c r="AC1710" s="36"/>
      <c r="AD1710" s="36"/>
      <c r="AE1710" s="36"/>
      <c r="AR1710" s="193" t="s">
        <v>330</v>
      </c>
      <c r="AT1710" s="193" t="s">
        <v>326</v>
      </c>
      <c r="AU1710" s="193" t="s">
        <v>87</v>
      </c>
      <c r="AY1710" s="19" t="s">
        <v>324</v>
      </c>
      <c r="BE1710" s="194">
        <f>IF(N1710="základní",J1710,0)</f>
        <v>0</v>
      </c>
      <c r="BF1710" s="194">
        <f>IF(N1710="snížená",J1710,0)</f>
        <v>0</v>
      </c>
      <c r="BG1710" s="194">
        <f>IF(N1710="zákl. přenesená",J1710,0)</f>
        <v>0</v>
      </c>
      <c r="BH1710" s="194">
        <f>IF(N1710="sníž. přenesená",J1710,0)</f>
        <v>0</v>
      </c>
      <c r="BI1710" s="194">
        <f>IF(N1710="nulová",J1710,0)</f>
        <v>0</v>
      </c>
      <c r="BJ1710" s="19" t="s">
        <v>84</v>
      </c>
      <c r="BK1710" s="194">
        <f>ROUND(I1710*H1710,2)</f>
        <v>0</v>
      </c>
      <c r="BL1710" s="19" t="s">
        <v>330</v>
      </c>
      <c r="BM1710" s="193" t="s">
        <v>5046</v>
      </c>
    </row>
    <row r="1711" spans="1:65" s="2" customFormat="1" ht="19.5">
      <c r="A1711" s="36"/>
      <c r="B1711" s="37"/>
      <c r="C1711" s="38"/>
      <c r="D1711" s="195" t="s">
        <v>332</v>
      </c>
      <c r="E1711" s="38"/>
      <c r="F1711" s="196" t="s">
        <v>5047</v>
      </c>
      <c r="G1711" s="38"/>
      <c r="H1711" s="38"/>
      <c r="I1711" s="197"/>
      <c r="J1711" s="38"/>
      <c r="K1711" s="38"/>
      <c r="L1711" s="41"/>
      <c r="M1711" s="198"/>
      <c r="N1711" s="199"/>
      <c r="O1711" s="66"/>
      <c r="P1711" s="66"/>
      <c r="Q1711" s="66"/>
      <c r="R1711" s="66"/>
      <c r="S1711" s="66"/>
      <c r="T1711" s="67"/>
      <c r="U1711" s="36"/>
      <c r="V1711" s="36"/>
      <c r="W1711" s="36"/>
      <c r="X1711" s="36"/>
      <c r="Y1711" s="36"/>
      <c r="Z1711" s="36"/>
      <c r="AA1711" s="36"/>
      <c r="AB1711" s="36"/>
      <c r="AC1711" s="36"/>
      <c r="AD1711" s="36"/>
      <c r="AE1711" s="36"/>
      <c r="AT1711" s="19" t="s">
        <v>332</v>
      </c>
      <c r="AU1711" s="19" t="s">
        <v>87</v>
      </c>
    </row>
    <row r="1712" spans="1:65" s="15" customFormat="1" ht="11.25">
      <c r="B1712" s="223"/>
      <c r="C1712" s="224"/>
      <c r="D1712" s="195" t="s">
        <v>336</v>
      </c>
      <c r="E1712" s="225" t="s">
        <v>19</v>
      </c>
      <c r="F1712" s="226" t="s">
        <v>5048</v>
      </c>
      <c r="G1712" s="224"/>
      <c r="H1712" s="225" t="s">
        <v>19</v>
      </c>
      <c r="I1712" s="227"/>
      <c r="J1712" s="224"/>
      <c r="K1712" s="224"/>
      <c r="L1712" s="228"/>
      <c r="M1712" s="229"/>
      <c r="N1712" s="230"/>
      <c r="O1712" s="230"/>
      <c r="P1712" s="230"/>
      <c r="Q1712" s="230"/>
      <c r="R1712" s="230"/>
      <c r="S1712" s="230"/>
      <c r="T1712" s="231"/>
      <c r="AT1712" s="232" t="s">
        <v>336</v>
      </c>
      <c r="AU1712" s="232" t="s">
        <v>87</v>
      </c>
      <c r="AV1712" s="15" t="s">
        <v>84</v>
      </c>
      <c r="AW1712" s="15" t="s">
        <v>37</v>
      </c>
      <c r="AX1712" s="15" t="s">
        <v>76</v>
      </c>
      <c r="AY1712" s="232" t="s">
        <v>324</v>
      </c>
    </row>
    <row r="1713" spans="1:65" s="13" customFormat="1" ht="11.25">
      <c r="B1713" s="201"/>
      <c r="C1713" s="202"/>
      <c r="D1713" s="195" t="s">
        <v>336</v>
      </c>
      <c r="E1713" s="203" t="s">
        <v>19</v>
      </c>
      <c r="F1713" s="204" t="s">
        <v>5049</v>
      </c>
      <c r="G1713" s="202"/>
      <c r="H1713" s="205">
        <v>89</v>
      </c>
      <c r="I1713" s="206"/>
      <c r="J1713" s="202"/>
      <c r="K1713" s="202"/>
      <c r="L1713" s="207"/>
      <c r="M1713" s="208"/>
      <c r="N1713" s="209"/>
      <c r="O1713" s="209"/>
      <c r="P1713" s="209"/>
      <c r="Q1713" s="209"/>
      <c r="R1713" s="209"/>
      <c r="S1713" s="209"/>
      <c r="T1713" s="210"/>
      <c r="AT1713" s="211" t="s">
        <v>336</v>
      </c>
      <c r="AU1713" s="211" t="s">
        <v>87</v>
      </c>
      <c r="AV1713" s="13" t="s">
        <v>87</v>
      </c>
      <c r="AW1713" s="13" t="s">
        <v>37</v>
      </c>
      <c r="AX1713" s="13" t="s">
        <v>76</v>
      </c>
      <c r="AY1713" s="211" t="s">
        <v>324</v>
      </c>
    </row>
    <row r="1714" spans="1:65" s="15" customFormat="1" ht="11.25">
      <c r="B1714" s="223"/>
      <c r="C1714" s="224"/>
      <c r="D1714" s="195" t="s">
        <v>336</v>
      </c>
      <c r="E1714" s="225" t="s">
        <v>19</v>
      </c>
      <c r="F1714" s="226" t="s">
        <v>5050</v>
      </c>
      <c r="G1714" s="224"/>
      <c r="H1714" s="225" t="s">
        <v>19</v>
      </c>
      <c r="I1714" s="227"/>
      <c r="J1714" s="224"/>
      <c r="K1714" s="224"/>
      <c r="L1714" s="228"/>
      <c r="M1714" s="229"/>
      <c r="N1714" s="230"/>
      <c r="O1714" s="230"/>
      <c r="P1714" s="230"/>
      <c r="Q1714" s="230"/>
      <c r="R1714" s="230"/>
      <c r="S1714" s="230"/>
      <c r="T1714" s="231"/>
      <c r="AT1714" s="232" t="s">
        <v>336</v>
      </c>
      <c r="AU1714" s="232" t="s">
        <v>87</v>
      </c>
      <c r="AV1714" s="15" t="s">
        <v>84</v>
      </c>
      <c r="AW1714" s="15" t="s">
        <v>37</v>
      </c>
      <c r="AX1714" s="15" t="s">
        <v>76</v>
      </c>
      <c r="AY1714" s="232" t="s">
        <v>324</v>
      </c>
    </row>
    <row r="1715" spans="1:65" s="13" customFormat="1" ht="11.25">
      <c r="B1715" s="201"/>
      <c r="C1715" s="202"/>
      <c r="D1715" s="195" t="s">
        <v>336</v>
      </c>
      <c r="E1715" s="203" t="s">
        <v>19</v>
      </c>
      <c r="F1715" s="204" t="s">
        <v>5051</v>
      </c>
      <c r="G1715" s="202"/>
      <c r="H1715" s="205">
        <v>49</v>
      </c>
      <c r="I1715" s="206"/>
      <c r="J1715" s="202"/>
      <c r="K1715" s="202"/>
      <c r="L1715" s="207"/>
      <c r="M1715" s="208"/>
      <c r="N1715" s="209"/>
      <c r="O1715" s="209"/>
      <c r="P1715" s="209"/>
      <c r="Q1715" s="209"/>
      <c r="R1715" s="209"/>
      <c r="S1715" s="209"/>
      <c r="T1715" s="210"/>
      <c r="AT1715" s="211" t="s">
        <v>336</v>
      </c>
      <c r="AU1715" s="211" t="s">
        <v>87</v>
      </c>
      <c r="AV1715" s="13" t="s">
        <v>87</v>
      </c>
      <c r="AW1715" s="13" t="s">
        <v>37</v>
      </c>
      <c r="AX1715" s="13" t="s">
        <v>76</v>
      </c>
      <c r="AY1715" s="211" t="s">
        <v>324</v>
      </c>
    </row>
    <row r="1716" spans="1:65" s="15" customFormat="1" ht="11.25">
      <c r="B1716" s="223"/>
      <c r="C1716" s="224"/>
      <c r="D1716" s="195" t="s">
        <v>336</v>
      </c>
      <c r="E1716" s="225" t="s">
        <v>19</v>
      </c>
      <c r="F1716" s="226" t="s">
        <v>5052</v>
      </c>
      <c r="G1716" s="224"/>
      <c r="H1716" s="225" t="s">
        <v>19</v>
      </c>
      <c r="I1716" s="227"/>
      <c r="J1716" s="224"/>
      <c r="K1716" s="224"/>
      <c r="L1716" s="228"/>
      <c r="M1716" s="229"/>
      <c r="N1716" s="230"/>
      <c r="O1716" s="230"/>
      <c r="P1716" s="230"/>
      <c r="Q1716" s="230"/>
      <c r="R1716" s="230"/>
      <c r="S1716" s="230"/>
      <c r="T1716" s="231"/>
      <c r="AT1716" s="232" t="s">
        <v>336</v>
      </c>
      <c r="AU1716" s="232" t="s">
        <v>87</v>
      </c>
      <c r="AV1716" s="15" t="s">
        <v>84</v>
      </c>
      <c r="AW1716" s="15" t="s">
        <v>37</v>
      </c>
      <c r="AX1716" s="15" t="s">
        <v>76</v>
      </c>
      <c r="AY1716" s="232" t="s">
        <v>324</v>
      </c>
    </row>
    <row r="1717" spans="1:65" s="13" customFormat="1" ht="11.25">
      <c r="B1717" s="201"/>
      <c r="C1717" s="202"/>
      <c r="D1717" s="195" t="s">
        <v>336</v>
      </c>
      <c r="E1717" s="203" t="s">
        <v>19</v>
      </c>
      <c r="F1717" s="204" t="s">
        <v>5053</v>
      </c>
      <c r="G1717" s="202"/>
      <c r="H1717" s="205">
        <v>86</v>
      </c>
      <c r="I1717" s="206"/>
      <c r="J1717" s="202"/>
      <c r="K1717" s="202"/>
      <c r="L1717" s="207"/>
      <c r="M1717" s="208"/>
      <c r="N1717" s="209"/>
      <c r="O1717" s="209"/>
      <c r="P1717" s="209"/>
      <c r="Q1717" s="209"/>
      <c r="R1717" s="209"/>
      <c r="S1717" s="209"/>
      <c r="T1717" s="210"/>
      <c r="AT1717" s="211" t="s">
        <v>336</v>
      </c>
      <c r="AU1717" s="211" t="s">
        <v>87</v>
      </c>
      <c r="AV1717" s="13" t="s">
        <v>87</v>
      </c>
      <c r="AW1717" s="13" t="s">
        <v>37</v>
      </c>
      <c r="AX1717" s="13" t="s">
        <v>76</v>
      </c>
      <c r="AY1717" s="211" t="s">
        <v>324</v>
      </c>
    </row>
    <row r="1718" spans="1:65" s="13" customFormat="1" ht="11.25">
      <c r="B1718" s="201"/>
      <c r="C1718" s="202"/>
      <c r="D1718" s="195" t="s">
        <v>336</v>
      </c>
      <c r="E1718" s="203" t="s">
        <v>19</v>
      </c>
      <c r="F1718" s="204" t="s">
        <v>5054</v>
      </c>
      <c r="G1718" s="202"/>
      <c r="H1718" s="205">
        <v>96.1</v>
      </c>
      <c r="I1718" s="206"/>
      <c r="J1718" s="202"/>
      <c r="K1718" s="202"/>
      <c r="L1718" s="207"/>
      <c r="M1718" s="208"/>
      <c r="N1718" s="209"/>
      <c r="O1718" s="209"/>
      <c r="P1718" s="209"/>
      <c r="Q1718" s="209"/>
      <c r="R1718" s="209"/>
      <c r="S1718" s="209"/>
      <c r="T1718" s="210"/>
      <c r="AT1718" s="211" t="s">
        <v>336</v>
      </c>
      <c r="AU1718" s="211" t="s">
        <v>87</v>
      </c>
      <c r="AV1718" s="13" t="s">
        <v>87</v>
      </c>
      <c r="AW1718" s="13" t="s">
        <v>37</v>
      </c>
      <c r="AX1718" s="13" t="s">
        <v>76</v>
      </c>
      <c r="AY1718" s="211" t="s">
        <v>324</v>
      </c>
    </row>
    <row r="1719" spans="1:65" s="13" customFormat="1" ht="11.25">
      <c r="B1719" s="201"/>
      <c r="C1719" s="202"/>
      <c r="D1719" s="195" t="s">
        <v>336</v>
      </c>
      <c r="E1719" s="203" t="s">
        <v>19</v>
      </c>
      <c r="F1719" s="204" t="s">
        <v>5055</v>
      </c>
      <c r="G1719" s="202"/>
      <c r="H1719" s="205">
        <v>10.14</v>
      </c>
      <c r="I1719" s="206"/>
      <c r="J1719" s="202"/>
      <c r="K1719" s="202"/>
      <c r="L1719" s="207"/>
      <c r="M1719" s="208"/>
      <c r="N1719" s="209"/>
      <c r="O1719" s="209"/>
      <c r="P1719" s="209"/>
      <c r="Q1719" s="209"/>
      <c r="R1719" s="209"/>
      <c r="S1719" s="209"/>
      <c r="T1719" s="210"/>
      <c r="AT1719" s="211" t="s">
        <v>336</v>
      </c>
      <c r="AU1719" s="211" t="s">
        <v>87</v>
      </c>
      <c r="AV1719" s="13" t="s">
        <v>87</v>
      </c>
      <c r="AW1719" s="13" t="s">
        <v>37</v>
      </c>
      <c r="AX1719" s="13" t="s">
        <v>76</v>
      </c>
      <c r="AY1719" s="211" t="s">
        <v>324</v>
      </c>
    </row>
    <row r="1720" spans="1:65" s="13" customFormat="1" ht="11.25">
      <c r="B1720" s="201"/>
      <c r="C1720" s="202"/>
      <c r="D1720" s="195" t="s">
        <v>336</v>
      </c>
      <c r="E1720" s="203" t="s">
        <v>19</v>
      </c>
      <c r="F1720" s="204" t="s">
        <v>5056</v>
      </c>
      <c r="G1720" s="202"/>
      <c r="H1720" s="205">
        <v>2.19</v>
      </c>
      <c r="I1720" s="206"/>
      <c r="J1720" s="202"/>
      <c r="K1720" s="202"/>
      <c r="L1720" s="207"/>
      <c r="M1720" s="208"/>
      <c r="N1720" s="209"/>
      <c r="O1720" s="209"/>
      <c r="P1720" s="209"/>
      <c r="Q1720" s="209"/>
      <c r="R1720" s="209"/>
      <c r="S1720" s="209"/>
      <c r="T1720" s="210"/>
      <c r="AT1720" s="211" t="s">
        <v>336</v>
      </c>
      <c r="AU1720" s="211" t="s">
        <v>87</v>
      </c>
      <c r="AV1720" s="13" t="s">
        <v>87</v>
      </c>
      <c r="AW1720" s="13" t="s">
        <v>37</v>
      </c>
      <c r="AX1720" s="13" t="s">
        <v>76</v>
      </c>
      <c r="AY1720" s="211" t="s">
        <v>324</v>
      </c>
    </row>
    <row r="1721" spans="1:65" s="15" customFormat="1" ht="11.25">
      <c r="B1721" s="223"/>
      <c r="C1721" s="224"/>
      <c r="D1721" s="195" t="s">
        <v>336</v>
      </c>
      <c r="E1721" s="225" t="s">
        <v>19</v>
      </c>
      <c r="F1721" s="226" t="s">
        <v>5057</v>
      </c>
      <c r="G1721" s="224"/>
      <c r="H1721" s="225" t="s">
        <v>19</v>
      </c>
      <c r="I1721" s="227"/>
      <c r="J1721" s="224"/>
      <c r="K1721" s="224"/>
      <c r="L1721" s="228"/>
      <c r="M1721" s="229"/>
      <c r="N1721" s="230"/>
      <c r="O1721" s="230"/>
      <c r="P1721" s="230"/>
      <c r="Q1721" s="230"/>
      <c r="R1721" s="230"/>
      <c r="S1721" s="230"/>
      <c r="T1721" s="231"/>
      <c r="AT1721" s="232" t="s">
        <v>336</v>
      </c>
      <c r="AU1721" s="232" t="s">
        <v>87</v>
      </c>
      <c r="AV1721" s="15" t="s">
        <v>84</v>
      </c>
      <c r="AW1721" s="15" t="s">
        <v>37</v>
      </c>
      <c r="AX1721" s="15" t="s">
        <v>76</v>
      </c>
      <c r="AY1721" s="232" t="s">
        <v>324</v>
      </c>
    </row>
    <row r="1722" spans="1:65" s="13" customFormat="1" ht="11.25">
      <c r="B1722" s="201"/>
      <c r="C1722" s="202"/>
      <c r="D1722" s="195" t="s">
        <v>336</v>
      </c>
      <c r="E1722" s="203" t="s">
        <v>19</v>
      </c>
      <c r="F1722" s="204" t="s">
        <v>5058</v>
      </c>
      <c r="G1722" s="202"/>
      <c r="H1722" s="205">
        <v>28.21</v>
      </c>
      <c r="I1722" s="206"/>
      <c r="J1722" s="202"/>
      <c r="K1722" s="202"/>
      <c r="L1722" s="207"/>
      <c r="M1722" s="208"/>
      <c r="N1722" s="209"/>
      <c r="O1722" s="209"/>
      <c r="P1722" s="209"/>
      <c r="Q1722" s="209"/>
      <c r="R1722" s="209"/>
      <c r="S1722" s="209"/>
      <c r="T1722" s="210"/>
      <c r="AT1722" s="211" t="s">
        <v>336</v>
      </c>
      <c r="AU1722" s="211" t="s">
        <v>87</v>
      </c>
      <c r="AV1722" s="13" t="s">
        <v>87</v>
      </c>
      <c r="AW1722" s="13" t="s">
        <v>37</v>
      </c>
      <c r="AX1722" s="13" t="s">
        <v>76</v>
      </c>
      <c r="AY1722" s="211" t="s">
        <v>324</v>
      </c>
    </row>
    <row r="1723" spans="1:65" s="13" customFormat="1" ht="11.25">
      <c r="B1723" s="201"/>
      <c r="C1723" s="202"/>
      <c r="D1723" s="195" t="s">
        <v>336</v>
      </c>
      <c r="E1723" s="203" t="s">
        <v>19</v>
      </c>
      <c r="F1723" s="204" t="s">
        <v>241</v>
      </c>
      <c r="G1723" s="202"/>
      <c r="H1723" s="205">
        <v>11.7</v>
      </c>
      <c r="I1723" s="206"/>
      <c r="J1723" s="202"/>
      <c r="K1723" s="202"/>
      <c r="L1723" s="207"/>
      <c r="M1723" s="208"/>
      <c r="N1723" s="209"/>
      <c r="O1723" s="209"/>
      <c r="P1723" s="209"/>
      <c r="Q1723" s="209"/>
      <c r="R1723" s="209"/>
      <c r="S1723" s="209"/>
      <c r="T1723" s="210"/>
      <c r="AT1723" s="211" t="s">
        <v>336</v>
      </c>
      <c r="AU1723" s="211" t="s">
        <v>87</v>
      </c>
      <c r="AV1723" s="13" t="s">
        <v>87</v>
      </c>
      <c r="AW1723" s="13" t="s">
        <v>37</v>
      </c>
      <c r="AX1723" s="13" t="s">
        <v>76</v>
      </c>
      <c r="AY1723" s="211" t="s">
        <v>324</v>
      </c>
    </row>
    <row r="1724" spans="1:65" s="14" customFormat="1" ht="11.25">
      <c r="B1724" s="212"/>
      <c r="C1724" s="213"/>
      <c r="D1724" s="195" t="s">
        <v>336</v>
      </c>
      <c r="E1724" s="214" t="s">
        <v>19</v>
      </c>
      <c r="F1724" s="215" t="s">
        <v>349</v>
      </c>
      <c r="G1724" s="213"/>
      <c r="H1724" s="216">
        <v>372.34</v>
      </c>
      <c r="I1724" s="217"/>
      <c r="J1724" s="213"/>
      <c r="K1724" s="213"/>
      <c r="L1724" s="218"/>
      <c r="M1724" s="219"/>
      <c r="N1724" s="220"/>
      <c r="O1724" s="220"/>
      <c r="P1724" s="220"/>
      <c r="Q1724" s="220"/>
      <c r="R1724" s="220"/>
      <c r="S1724" s="220"/>
      <c r="T1724" s="221"/>
      <c r="AT1724" s="222" t="s">
        <v>336</v>
      </c>
      <c r="AU1724" s="222" t="s">
        <v>87</v>
      </c>
      <c r="AV1724" s="14" t="s">
        <v>330</v>
      </c>
      <c r="AW1724" s="14" t="s">
        <v>37</v>
      </c>
      <c r="AX1724" s="14" t="s">
        <v>84</v>
      </c>
      <c r="AY1724" s="222" t="s">
        <v>324</v>
      </c>
    </row>
    <row r="1725" spans="1:65" s="2" customFormat="1" ht="14.45" customHeight="1">
      <c r="A1725" s="36"/>
      <c r="B1725" s="37"/>
      <c r="C1725" s="182" t="s">
        <v>1676</v>
      </c>
      <c r="D1725" s="182" t="s">
        <v>326</v>
      </c>
      <c r="E1725" s="183" t="s">
        <v>5059</v>
      </c>
      <c r="F1725" s="184" t="s">
        <v>5060</v>
      </c>
      <c r="G1725" s="185" t="s">
        <v>135</v>
      </c>
      <c r="H1725" s="186">
        <v>33.262999999999998</v>
      </c>
      <c r="I1725" s="187"/>
      <c r="J1725" s="188">
        <f>ROUND(I1725*H1725,2)</f>
        <v>0</v>
      </c>
      <c r="K1725" s="184" t="s">
        <v>329</v>
      </c>
      <c r="L1725" s="41"/>
      <c r="M1725" s="189" t="s">
        <v>19</v>
      </c>
      <c r="N1725" s="190" t="s">
        <v>47</v>
      </c>
      <c r="O1725" s="66"/>
      <c r="P1725" s="191">
        <f>O1725*H1725</f>
        <v>0</v>
      </c>
      <c r="Q1725" s="191">
        <v>0</v>
      </c>
      <c r="R1725" s="191">
        <f>Q1725*H1725</f>
        <v>0</v>
      </c>
      <c r="S1725" s="191">
        <v>1.7999999999999999E-2</v>
      </c>
      <c r="T1725" s="192">
        <f>S1725*H1725</f>
        <v>0.59873399999999988</v>
      </c>
      <c r="U1725" s="36"/>
      <c r="V1725" s="36"/>
      <c r="W1725" s="36"/>
      <c r="X1725" s="36"/>
      <c r="Y1725" s="36"/>
      <c r="Z1725" s="36"/>
      <c r="AA1725" s="36"/>
      <c r="AB1725" s="36"/>
      <c r="AC1725" s="36"/>
      <c r="AD1725" s="36"/>
      <c r="AE1725" s="36"/>
      <c r="AR1725" s="193" t="s">
        <v>330</v>
      </c>
      <c r="AT1725" s="193" t="s">
        <v>326</v>
      </c>
      <c r="AU1725" s="193" t="s">
        <v>87</v>
      </c>
      <c r="AY1725" s="19" t="s">
        <v>324</v>
      </c>
      <c r="BE1725" s="194">
        <f>IF(N1725="základní",J1725,0)</f>
        <v>0</v>
      </c>
      <c r="BF1725" s="194">
        <f>IF(N1725="snížená",J1725,0)</f>
        <v>0</v>
      </c>
      <c r="BG1725" s="194">
        <f>IF(N1725="zákl. přenesená",J1725,0)</f>
        <v>0</v>
      </c>
      <c r="BH1725" s="194">
        <f>IF(N1725="sníž. přenesená",J1725,0)</f>
        <v>0</v>
      </c>
      <c r="BI1725" s="194">
        <f>IF(N1725="nulová",J1725,0)</f>
        <v>0</v>
      </c>
      <c r="BJ1725" s="19" t="s">
        <v>84</v>
      </c>
      <c r="BK1725" s="194">
        <f>ROUND(I1725*H1725,2)</f>
        <v>0</v>
      </c>
      <c r="BL1725" s="19" t="s">
        <v>330</v>
      </c>
      <c r="BM1725" s="193" t="s">
        <v>5061</v>
      </c>
    </row>
    <row r="1726" spans="1:65" s="2" customFormat="1" ht="19.5">
      <c r="A1726" s="36"/>
      <c r="B1726" s="37"/>
      <c r="C1726" s="38"/>
      <c r="D1726" s="195" t="s">
        <v>332</v>
      </c>
      <c r="E1726" s="38"/>
      <c r="F1726" s="196" t="s">
        <v>5062</v>
      </c>
      <c r="G1726" s="38"/>
      <c r="H1726" s="38"/>
      <c r="I1726" s="197"/>
      <c r="J1726" s="38"/>
      <c r="K1726" s="38"/>
      <c r="L1726" s="41"/>
      <c r="M1726" s="198"/>
      <c r="N1726" s="199"/>
      <c r="O1726" s="66"/>
      <c r="P1726" s="66"/>
      <c r="Q1726" s="66"/>
      <c r="R1726" s="66"/>
      <c r="S1726" s="66"/>
      <c r="T1726" s="67"/>
      <c r="U1726" s="36"/>
      <c r="V1726" s="36"/>
      <c r="W1726" s="36"/>
      <c r="X1726" s="36"/>
      <c r="Y1726" s="36"/>
      <c r="Z1726" s="36"/>
      <c r="AA1726" s="36"/>
      <c r="AB1726" s="36"/>
      <c r="AC1726" s="36"/>
      <c r="AD1726" s="36"/>
      <c r="AE1726" s="36"/>
      <c r="AT1726" s="19" t="s">
        <v>332</v>
      </c>
      <c r="AU1726" s="19" t="s">
        <v>87</v>
      </c>
    </row>
    <row r="1727" spans="1:65" s="2" customFormat="1" ht="87.75">
      <c r="A1727" s="36"/>
      <c r="B1727" s="37"/>
      <c r="C1727" s="38"/>
      <c r="D1727" s="195" t="s">
        <v>334</v>
      </c>
      <c r="E1727" s="38"/>
      <c r="F1727" s="200" t="s">
        <v>5063</v>
      </c>
      <c r="G1727" s="38"/>
      <c r="H1727" s="38"/>
      <c r="I1727" s="197"/>
      <c r="J1727" s="38"/>
      <c r="K1727" s="38"/>
      <c r="L1727" s="41"/>
      <c r="M1727" s="198"/>
      <c r="N1727" s="199"/>
      <c r="O1727" s="66"/>
      <c r="P1727" s="66"/>
      <c r="Q1727" s="66"/>
      <c r="R1727" s="66"/>
      <c r="S1727" s="66"/>
      <c r="T1727" s="67"/>
      <c r="U1727" s="36"/>
      <c r="V1727" s="36"/>
      <c r="W1727" s="36"/>
      <c r="X1727" s="36"/>
      <c r="Y1727" s="36"/>
      <c r="Z1727" s="36"/>
      <c r="AA1727" s="36"/>
      <c r="AB1727" s="36"/>
      <c r="AC1727" s="36"/>
      <c r="AD1727" s="36"/>
      <c r="AE1727" s="36"/>
      <c r="AT1727" s="19" t="s">
        <v>334</v>
      </c>
      <c r="AU1727" s="19" t="s">
        <v>87</v>
      </c>
    </row>
    <row r="1728" spans="1:65" s="13" customFormat="1" ht="11.25">
      <c r="B1728" s="201"/>
      <c r="C1728" s="202"/>
      <c r="D1728" s="195" t="s">
        <v>336</v>
      </c>
      <c r="E1728" s="203" t="s">
        <v>19</v>
      </c>
      <c r="F1728" s="204" t="s">
        <v>3862</v>
      </c>
      <c r="G1728" s="202"/>
      <c r="H1728" s="205">
        <v>33.262999999999998</v>
      </c>
      <c r="I1728" s="206"/>
      <c r="J1728" s="202"/>
      <c r="K1728" s="202"/>
      <c r="L1728" s="207"/>
      <c r="M1728" s="208"/>
      <c r="N1728" s="209"/>
      <c r="O1728" s="209"/>
      <c r="P1728" s="209"/>
      <c r="Q1728" s="209"/>
      <c r="R1728" s="209"/>
      <c r="S1728" s="209"/>
      <c r="T1728" s="210"/>
      <c r="AT1728" s="211" t="s">
        <v>336</v>
      </c>
      <c r="AU1728" s="211" t="s">
        <v>87</v>
      </c>
      <c r="AV1728" s="13" t="s">
        <v>87</v>
      </c>
      <c r="AW1728" s="13" t="s">
        <v>37</v>
      </c>
      <c r="AX1728" s="13" t="s">
        <v>84</v>
      </c>
      <c r="AY1728" s="211" t="s">
        <v>324</v>
      </c>
    </row>
    <row r="1729" spans="1:65" s="2" customFormat="1" ht="14.45" customHeight="1">
      <c r="A1729" s="36"/>
      <c r="B1729" s="37"/>
      <c r="C1729" s="182" t="s">
        <v>1684</v>
      </c>
      <c r="D1729" s="182" t="s">
        <v>326</v>
      </c>
      <c r="E1729" s="183" t="s">
        <v>1727</v>
      </c>
      <c r="F1729" s="184" t="s">
        <v>1728</v>
      </c>
      <c r="G1729" s="185" t="s">
        <v>135</v>
      </c>
      <c r="H1729" s="186">
        <v>1024.7429999999999</v>
      </c>
      <c r="I1729" s="187"/>
      <c r="J1729" s="188">
        <f>ROUND(I1729*H1729,2)</f>
        <v>0</v>
      </c>
      <c r="K1729" s="184" t="s">
        <v>329</v>
      </c>
      <c r="L1729" s="41"/>
      <c r="M1729" s="189" t="s">
        <v>19</v>
      </c>
      <c r="N1729" s="190" t="s">
        <v>47</v>
      </c>
      <c r="O1729" s="66"/>
      <c r="P1729" s="191">
        <f>O1729*H1729</f>
        <v>0</v>
      </c>
      <c r="Q1729" s="191">
        <v>0</v>
      </c>
      <c r="R1729" s="191">
        <f>Q1729*H1729</f>
        <v>0</v>
      </c>
      <c r="S1729" s="191">
        <v>0</v>
      </c>
      <c r="T1729" s="192">
        <f>S1729*H1729</f>
        <v>0</v>
      </c>
      <c r="U1729" s="36"/>
      <c r="V1729" s="36"/>
      <c r="W1729" s="36"/>
      <c r="X1729" s="36"/>
      <c r="Y1729" s="36"/>
      <c r="Z1729" s="36"/>
      <c r="AA1729" s="36"/>
      <c r="AB1729" s="36"/>
      <c r="AC1729" s="36"/>
      <c r="AD1729" s="36"/>
      <c r="AE1729" s="36"/>
      <c r="AR1729" s="193" t="s">
        <v>330</v>
      </c>
      <c r="AT1729" s="193" t="s">
        <v>326</v>
      </c>
      <c r="AU1729" s="193" t="s">
        <v>87</v>
      </c>
      <c r="AY1729" s="19" t="s">
        <v>324</v>
      </c>
      <c r="BE1729" s="194">
        <f>IF(N1729="základní",J1729,0)</f>
        <v>0</v>
      </c>
      <c r="BF1729" s="194">
        <f>IF(N1729="snížená",J1729,0)</f>
        <v>0</v>
      </c>
      <c r="BG1729" s="194">
        <f>IF(N1729="zákl. přenesená",J1729,0)</f>
        <v>0</v>
      </c>
      <c r="BH1729" s="194">
        <f>IF(N1729="sníž. přenesená",J1729,0)</f>
        <v>0</v>
      </c>
      <c r="BI1729" s="194">
        <f>IF(N1729="nulová",J1729,0)</f>
        <v>0</v>
      </c>
      <c r="BJ1729" s="19" t="s">
        <v>84</v>
      </c>
      <c r="BK1729" s="194">
        <f>ROUND(I1729*H1729,2)</f>
        <v>0</v>
      </c>
      <c r="BL1729" s="19" t="s">
        <v>330</v>
      </c>
      <c r="BM1729" s="193" t="s">
        <v>5064</v>
      </c>
    </row>
    <row r="1730" spans="1:65" s="2" customFormat="1" ht="19.5">
      <c r="A1730" s="36"/>
      <c r="B1730" s="37"/>
      <c r="C1730" s="38"/>
      <c r="D1730" s="195" t="s">
        <v>332</v>
      </c>
      <c r="E1730" s="38"/>
      <c r="F1730" s="196" t="s">
        <v>1730</v>
      </c>
      <c r="G1730" s="38"/>
      <c r="H1730" s="38"/>
      <c r="I1730" s="197"/>
      <c r="J1730" s="38"/>
      <c r="K1730" s="38"/>
      <c r="L1730" s="41"/>
      <c r="M1730" s="198"/>
      <c r="N1730" s="199"/>
      <c r="O1730" s="66"/>
      <c r="P1730" s="66"/>
      <c r="Q1730" s="66"/>
      <c r="R1730" s="66"/>
      <c r="S1730" s="66"/>
      <c r="T1730" s="67"/>
      <c r="U1730" s="36"/>
      <c r="V1730" s="36"/>
      <c r="W1730" s="36"/>
      <c r="X1730" s="36"/>
      <c r="Y1730" s="36"/>
      <c r="Z1730" s="36"/>
      <c r="AA1730" s="36"/>
      <c r="AB1730" s="36"/>
      <c r="AC1730" s="36"/>
      <c r="AD1730" s="36"/>
      <c r="AE1730" s="36"/>
      <c r="AT1730" s="19" t="s">
        <v>332</v>
      </c>
      <c r="AU1730" s="19" t="s">
        <v>87</v>
      </c>
    </row>
    <row r="1731" spans="1:65" s="2" customFormat="1" ht="58.5">
      <c r="A1731" s="36"/>
      <c r="B1731" s="37"/>
      <c r="C1731" s="38"/>
      <c r="D1731" s="195" t="s">
        <v>334</v>
      </c>
      <c r="E1731" s="38"/>
      <c r="F1731" s="200" t="s">
        <v>1731</v>
      </c>
      <c r="G1731" s="38"/>
      <c r="H1731" s="38"/>
      <c r="I1731" s="197"/>
      <c r="J1731" s="38"/>
      <c r="K1731" s="38"/>
      <c r="L1731" s="41"/>
      <c r="M1731" s="198"/>
      <c r="N1731" s="199"/>
      <c r="O1731" s="66"/>
      <c r="P1731" s="66"/>
      <c r="Q1731" s="66"/>
      <c r="R1731" s="66"/>
      <c r="S1731" s="66"/>
      <c r="T1731" s="67"/>
      <c r="U1731" s="36"/>
      <c r="V1731" s="36"/>
      <c r="W1731" s="36"/>
      <c r="X1731" s="36"/>
      <c r="Y1731" s="36"/>
      <c r="Z1731" s="36"/>
      <c r="AA1731" s="36"/>
      <c r="AB1731" s="36"/>
      <c r="AC1731" s="36"/>
      <c r="AD1731" s="36"/>
      <c r="AE1731" s="36"/>
      <c r="AT1731" s="19" t="s">
        <v>334</v>
      </c>
      <c r="AU1731" s="19" t="s">
        <v>87</v>
      </c>
    </row>
    <row r="1732" spans="1:65" s="15" customFormat="1" ht="11.25">
      <c r="B1732" s="223"/>
      <c r="C1732" s="224"/>
      <c r="D1732" s="195" t="s">
        <v>336</v>
      </c>
      <c r="E1732" s="225" t="s">
        <v>19</v>
      </c>
      <c r="F1732" s="226" t="s">
        <v>3924</v>
      </c>
      <c r="G1732" s="224"/>
      <c r="H1732" s="225" t="s">
        <v>19</v>
      </c>
      <c r="I1732" s="227"/>
      <c r="J1732" s="224"/>
      <c r="K1732" s="224"/>
      <c r="L1732" s="228"/>
      <c r="M1732" s="229"/>
      <c r="N1732" s="230"/>
      <c r="O1732" s="230"/>
      <c r="P1732" s="230"/>
      <c r="Q1732" s="230"/>
      <c r="R1732" s="230"/>
      <c r="S1732" s="230"/>
      <c r="T1732" s="231"/>
      <c r="AT1732" s="232" t="s">
        <v>336</v>
      </c>
      <c r="AU1732" s="232" t="s">
        <v>87</v>
      </c>
      <c r="AV1732" s="15" t="s">
        <v>84</v>
      </c>
      <c r="AW1732" s="15" t="s">
        <v>37</v>
      </c>
      <c r="AX1732" s="15" t="s">
        <v>76</v>
      </c>
      <c r="AY1732" s="232" t="s">
        <v>324</v>
      </c>
    </row>
    <row r="1733" spans="1:65" s="13" customFormat="1" ht="11.25">
      <c r="B1733" s="201"/>
      <c r="C1733" s="202"/>
      <c r="D1733" s="195" t="s">
        <v>336</v>
      </c>
      <c r="E1733" s="203" t="s">
        <v>19</v>
      </c>
      <c r="F1733" s="204" t="s">
        <v>5065</v>
      </c>
      <c r="G1733" s="202"/>
      <c r="H1733" s="205">
        <v>126.48</v>
      </c>
      <c r="I1733" s="206"/>
      <c r="J1733" s="202"/>
      <c r="K1733" s="202"/>
      <c r="L1733" s="207"/>
      <c r="M1733" s="208"/>
      <c r="N1733" s="209"/>
      <c r="O1733" s="209"/>
      <c r="P1733" s="209"/>
      <c r="Q1733" s="209"/>
      <c r="R1733" s="209"/>
      <c r="S1733" s="209"/>
      <c r="T1733" s="210"/>
      <c r="AT1733" s="211" t="s">
        <v>336</v>
      </c>
      <c r="AU1733" s="211" t="s">
        <v>87</v>
      </c>
      <c r="AV1733" s="13" t="s">
        <v>87</v>
      </c>
      <c r="AW1733" s="13" t="s">
        <v>37</v>
      </c>
      <c r="AX1733" s="13" t="s">
        <v>76</v>
      </c>
      <c r="AY1733" s="211" t="s">
        <v>324</v>
      </c>
    </row>
    <row r="1734" spans="1:65" s="13" customFormat="1" ht="11.25">
      <c r="B1734" s="201"/>
      <c r="C1734" s="202"/>
      <c r="D1734" s="195" t="s">
        <v>336</v>
      </c>
      <c r="E1734" s="203" t="s">
        <v>19</v>
      </c>
      <c r="F1734" s="204" t="s">
        <v>5066</v>
      </c>
      <c r="G1734" s="202"/>
      <c r="H1734" s="205">
        <v>355</v>
      </c>
      <c r="I1734" s="206"/>
      <c r="J1734" s="202"/>
      <c r="K1734" s="202"/>
      <c r="L1734" s="207"/>
      <c r="M1734" s="208"/>
      <c r="N1734" s="209"/>
      <c r="O1734" s="209"/>
      <c r="P1734" s="209"/>
      <c r="Q1734" s="209"/>
      <c r="R1734" s="209"/>
      <c r="S1734" s="209"/>
      <c r="T1734" s="210"/>
      <c r="AT1734" s="211" t="s">
        <v>336</v>
      </c>
      <c r="AU1734" s="211" t="s">
        <v>87</v>
      </c>
      <c r="AV1734" s="13" t="s">
        <v>87</v>
      </c>
      <c r="AW1734" s="13" t="s">
        <v>37</v>
      </c>
      <c r="AX1734" s="13" t="s">
        <v>76</v>
      </c>
      <c r="AY1734" s="211" t="s">
        <v>324</v>
      </c>
    </row>
    <row r="1735" spans="1:65" s="13" customFormat="1" ht="11.25">
      <c r="B1735" s="201"/>
      <c r="C1735" s="202"/>
      <c r="D1735" s="195" t="s">
        <v>336</v>
      </c>
      <c r="E1735" s="203" t="s">
        <v>19</v>
      </c>
      <c r="F1735" s="204" t="s">
        <v>5067</v>
      </c>
      <c r="G1735" s="202"/>
      <c r="H1735" s="205">
        <v>510</v>
      </c>
      <c r="I1735" s="206"/>
      <c r="J1735" s="202"/>
      <c r="K1735" s="202"/>
      <c r="L1735" s="207"/>
      <c r="M1735" s="208"/>
      <c r="N1735" s="209"/>
      <c r="O1735" s="209"/>
      <c r="P1735" s="209"/>
      <c r="Q1735" s="209"/>
      <c r="R1735" s="209"/>
      <c r="S1735" s="209"/>
      <c r="T1735" s="210"/>
      <c r="AT1735" s="211" t="s">
        <v>336</v>
      </c>
      <c r="AU1735" s="211" t="s">
        <v>87</v>
      </c>
      <c r="AV1735" s="13" t="s">
        <v>87</v>
      </c>
      <c r="AW1735" s="13" t="s">
        <v>37</v>
      </c>
      <c r="AX1735" s="13" t="s">
        <v>76</v>
      </c>
      <c r="AY1735" s="211" t="s">
        <v>324</v>
      </c>
    </row>
    <row r="1736" spans="1:65" s="13" customFormat="1" ht="11.25">
      <c r="B1736" s="201"/>
      <c r="C1736" s="202"/>
      <c r="D1736" s="195" t="s">
        <v>336</v>
      </c>
      <c r="E1736" s="203" t="s">
        <v>19</v>
      </c>
      <c r="F1736" s="204" t="s">
        <v>4736</v>
      </c>
      <c r="G1736" s="202"/>
      <c r="H1736" s="205">
        <v>33.262999999999998</v>
      </c>
      <c r="I1736" s="206"/>
      <c r="J1736" s="202"/>
      <c r="K1736" s="202"/>
      <c r="L1736" s="207"/>
      <c r="M1736" s="208"/>
      <c r="N1736" s="209"/>
      <c r="O1736" s="209"/>
      <c r="P1736" s="209"/>
      <c r="Q1736" s="209"/>
      <c r="R1736" s="209"/>
      <c r="S1736" s="209"/>
      <c r="T1736" s="210"/>
      <c r="AT1736" s="211" t="s">
        <v>336</v>
      </c>
      <c r="AU1736" s="211" t="s">
        <v>87</v>
      </c>
      <c r="AV1736" s="13" t="s">
        <v>87</v>
      </c>
      <c r="AW1736" s="13" t="s">
        <v>37</v>
      </c>
      <c r="AX1736" s="13" t="s">
        <v>76</v>
      </c>
      <c r="AY1736" s="211" t="s">
        <v>324</v>
      </c>
    </row>
    <row r="1737" spans="1:65" s="14" customFormat="1" ht="11.25">
      <c r="B1737" s="212"/>
      <c r="C1737" s="213"/>
      <c r="D1737" s="195" t="s">
        <v>336</v>
      </c>
      <c r="E1737" s="214" t="s">
        <v>194</v>
      </c>
      <c r="F1737" s="215" t="s">
        <v>349</v>
      </c>
      <c r="G1737" s="213"/>
      <c r="H1737" s="216">
        <v>1024.7429999999999</v>
      </c>
      <c r="I1737" s="217"/>
      <c r="J1737" s="213"/>
      <c r="K1737" s="213"/>
      <c r="L1737" s="218"/>
      <c r="M1737" s="219"/>
      <c r="N1737" s="220"/>
      <c r="O1737" s="220"/>
      <c r="P1737" s="220"/>
      <c r="Q1737" s="220"/>
      <c r="R1737" s="220"/>
      <c r="S1737" s="220"/>
      <c r="T1737" s="221"/>
      <c r="AT1737" s="222" t="s">
        <v>336</v>
      </c>
      <c r="AU1737" s="222" t="s">
        <v>87</v>
      </c>
      <c r="AV1737" s="14" t="s">
        <v>330</v>
      </c>
      <c r="AW1737" s="14" t="s">
        <v>37</v>
      </c>
      <c r="AX1737" s="14" t="s">
        <v>84</v>
      </c>
      <c r="AY1737" s="222" t="s">
        <v>324</v>
      </c>
    </row>
    <row r="1738" spans="1:65" s="2" customFormat="1" ht="14.45" customHeight="1">
      <c r="A1738" s="36"/>
      <c r="B1738" s="37"/>
      <c r="C1738" s="182" t="s">
        <v>1691</v>
      </c>
      <c r="D1738" s="182" t="s">
        <v>326</v>
      </c>
      <c r="E1738" s="183" t="s">
        <v>1734</v>
      </c>
      <c r="F1738" s="184" t="s">
        <v>1735</v>
      </c>
      <c r="G1738" s="185" t="s">
        <v>135</v>
      </c>
      <c r="H1738" s="186">
        <v>184453.74</v>
      </c>
      <c r="I1738" s="187"/>
      <c r="J1738" s="188">
        <f>ROUND(I1738*H1738,2)</f>
        <v>0</v>
      </c>
      <c r="K1738" s="184" t="s">
        <v>329</v>
      </c>
      <c r="L1738" s="41"/>
      <c r="M1738" s="189" t="s">
        <v>19</v>
      </c>
      <c r="N1738" s="190" t="s">
        <v>47</v>
      </c>
      <c r="O1738" s="66"/>
      <c r="P1738" s="191">
        <f>O1738*H1738</f>
        <v>0</v>
      </c>
      <c r="Q1738" s="191">
        <v>0</v>
      </c>
      <c r="R1738" s="191">
        <f>Q1738*H1738</f>
        <v>0</v>
      </c>
      <c r="S1738" s="191">
        <v>0</v>
      </c>
      <c r="T1738" s="192">
        <f>S1738*H1738</f>
        <v>0</v>
      </c>
      <c r="U1738" s="36"/>
      <c r="V1738" s="36"/>
      <c r="W1738" s="36"/>
      <c r="X1738" s="36"/>
      <c r="Y1738" s="36"/>
      <c r="Z1738" s="36"/>
      <c r="AA1738" s="36"/>
      <c r="AB1738" s="36"/>
      <c r="AC1738" s="36"/>
      <c r="AD1738" s="36"/>
      <c r="AE1738" s="36"/>
      <c r="AR1738" s="193" t="s">
        <v>330</v>
      </c>
      <c r="AT1738" s="193" t="s">
        <v>326</v>
      </c>
      <c r="AU1738" s="193" t="s">
        <v>87</v>
      </c>
      <c r="AY1738" s="19" t="s">
        <v>324</v>
      </c>
      <c r="BE1738" s="194">
        <f>IF(N1738="základní",J1738,0)</f>
        <v>0</v>
      </c>
      <c r="BF1738" s="194">
        <f>IF(N1738="snížená",J1738,0)</f>
        <v>0</v>
      </c>
      <c r="BG1738" s="194">
        <f>IF(N1738="zákl. přenesená",J1738,0)</f>
        <v>0</v>
      </c>
      <c r="BH1738" s="194">
        <f>IF(N1738="sníž. přenesená",J1738,0)</f>
        <v>0</v>
      </c>
      <c r="BI1738" s="194">
        <f>IF(N1738="nulová",J1738,0)</f>
        <v>0</v>
      </c>
      <c r="BJ1738" s="19" t="s">
        <v>84</v>
      </c>
      <c r="BK1738" s="194">
        <f>ROUND(I1738*H1738,2)</f>
        <v>0</v>
      </c>
      <c r="BL1738" s="19" t="s">
        <v>330</v>
      </c>
      <c r="BM1738" s="193" t="s">
        <v>5068</v>
      </c>
    </row>
    <row r="1739" spans="1:65" s="2" customFormat="1" ht="11.25">
      <c r="A1739" s="36"/>
      <c r="B1739" s="37"/>
      <c r="C1739" s="38"/>
      <c r="D1739" s="195" t="s">
        <v>332</v>
      </c>
      <c r="E1739" s="38"/>
      <c r="F1739" s="196" t="s">
        <v>1737</v>
      </c>
      <c r="G1739" s="38"/>
      <c r="H1739" s="38"/>
      <c r="I1739" s="197"/>
      <c r="J1739" s="38"/>
      <c r="K1739" s="38"/>
      <c r="L1739" s="41"/>
      <c r="M1739" s="198"/>
      <c r="N1739" s="199"/>
      <c r="O1739" s="66"/>
      <c r="P1739" s="66"/>
      <c r="Q1739" s="66"/>
      <c r="R1739" s="66"/>
      <c r="S1739" s="66"/>
      <c r="T1739" s="67"/>
      <c r="U1739" s="36"/>
      <c r="V1739" s="36"/>
      <c r="W1739" s="36"/>
      <c r="X1739" s="36"/>
      <c r="Y1739" s="36"/>
      <c r="Z1739" s="36"/>
      <c r="AA1739" s="36"/>
      <c r="AB1739" s="36"/>
      <c r="AC1739" s="36"/>
      <c r="AD1739" s="36"/>
      <c r="AE1739" s="36"/>
      <c r="AT1739" s="19" t="s">
        <v>332</v>
      </c>
      <c r="AU1739" s="19" t="s">
        <v>87</v>
      </c>
    </row>
    <row r="1740" spans="1:65" s="2" customFormat="1" ht="58.5">
      <c r="A1740" s="36"/>
      <c r="B1740" s="37"/>
      <c r="C1740" s="38"/>
      <c r="D1740" s="195" t="s">
        <v>334</v>
      </c>
      <c r="E1740" s="38"/>
      <c r="F1740" s="200" t="s">
        <v>1731</v>
      </c>
      <c r="G1740" s="38"/>
      <c r="H1740" s="38"/>
      <c r="I1740" s="197"/>
      <c r="J1740" s="38"/>
      <c r="K1740" s="38"/>
      <c r="L1740" s="41"/>
      <c r="M1740" s="198"/>
      <c r="N1740" s="199"/>
      <c r="O1740" s="66"/>
      <c r="P1740" s="66"/>
      <c r="Q1740" s="66"/>
      <c r="R1740" s="66"/>
      <c r="S1740" s="66"/>
      <c r="T1740" s="67"/>
      <c r="U1740" s="36"/>
      <c r="V1740" s="36"/>
      <c r="W1740" s="36"/>
      <c r="X1740" s="36"/>
      <c r="Y1740" s="36"/>
      <c r="Z1740" s="36"/>
      <c r="AA1740" s="36"/>
      <c r="AB1740" s="36"/>
      <c r="AC1740" s="36"/>
      <c r="AD1740" s="36"/>
      <c r="AE1740" s="36"/>
      <c r="AT1740" s="19" t="s">
        <v>334</v>
      </c>
      <c r="AU1740" s="19" t="s">
        <v>87</v>
      </c>
    </row>
    <row r="1741" spans="1:65" s="13" customFormat="1" ht="11.25">
      <c r="B1741" s="201"/>
      <c r="C1741" s="202"/>
      <c r="D1741" s="195" t="s">
        <v>336</v>
      </c>
      <c r="E1741" s="203" t="s">
        <v>19</v>
      </c>
      <c r="F1741" s="204" t="s">
        <v>3230</v>
      </c>
      <c r="G1741" s="202"/>
      <c r="H1741" s="205">
        <v>184453.74</v>
      </c>
      <c r="I1741" s="206"/>
      <c r="J1741" s="202"/>
      <c r="K1741" s="202"/>
      <c r="L1741" s="207"/>
      <c r="M1741" s="208"/>
      <c r="N1741" s="209"/>
      <c r="O1741" s="209"/>
      <c r="P1741" s="209"/>
      <c r="Q1741" s="209"/>
      <c r="R1741" s="209"/>
      <c r="S1741" s="209"/>
      <c r="T1741" s="210"/>
      <c r="AT1741" s="211" t="s">
        <v>336</v>
      </c>
      <c r="AU1741" s="211" t="s">
        <v>87</v>
      </c>
      <c r="AV1741" s="13" t="s">
        <v>87</v>
      </c>
      <c r="AW1741" s="13" t="s">
        <v>37</v>
      </c>
      <c r="AX1741" s="13" t="s">
        <v>84</v>
      </c>
      <c r="AY1741" s="211" t="s">
        <v>324</v>
      </c>
    </row>
    <row r="1742" spans="1:65" s="2" customFormat="1" ht="14.45" customHeight="1">
      <c r="A1742" s="36"/>
      <c r="B1742" s="37"/>
      <c r="C1742" s="182" t="s">
        <v>1699</v>
      </c>
      <c r="D1742" s="182" t="s">
        <v>326</v>
      </c>
      <c r="E1742" s="183" t="s">
        <v>1740</v>
      </c>
      <c r="F1742" s="184" t="s">
        <v>1741</v>
      </c>
      <c r="G1742" s="185" t="s">
        <v>135</v>
      </c>
      <c r="H1742" s="186">
        <v>1024.7429999999999</v>
      </c>
      <c r="I1742" s="187"/>
      <c r="J1742" s="188">
        <f>ROUND(I1742*H1742,2)</f>
        <v>0</v>
      </c>
      <c r="K1742" s="184" t="s">
        <v>329</v>
      </c>
      <c r="L1742" s="41"/>
      <c r="M1742" s="189" t="s">
        <v>19</v>
      </c>
      <c r="N1742" s="190" t="s">
        <v>47</v>
      </c>
      <c r="O1742" s="66"/>
      <c r="P1742" s="191">
        <f>O1742*H1742</f>
        <v>0</v>
      </c>
      <c r="Q1742" s="191">
        <v>0</v>
      </c>
      <c r="R1742" s="191">
        <f>Q1742*H1742</f>
        <v>0</v>
      </c>
      <c r="S1742" s="191">
        <v>0</v>
      </c>
      <c r="T1742" s="192">
        <f>S1742*H1742</f>
        <v>0</v>
      </c>
      <c r="U1742" s="36"/>
      <c r="V1742" s="36"/>
      <c r="W1742" s="36"/>
      <c r="X1742" s="36"/>
      <c r="Y1742" s="36"/>
      <c r="Z1742" s="36"/>
      <c r="AA1742" s="36"/>
      <c r="AB1742" s="36"/>
      <c r="AC1742" s="36"/>
      <c r="AD1742" s="36"/>
      <c r="AE1742" s="36"/>
      <c r="AR1742" s="193" t="s">
        <v>330</v>
      </c>
      <c r="AT1742" s="193" t="s">
        <v>326</v>
      </c>
      <c r="AU1742" s="193" t="s">
        <v>87</v>
      </c>
      <c r="AY1742" s="19" t="s">
        <v>324</v>
      </c>
      <c r="BE1742" s="194">
        <f>IF(N1742="základní",J1742,0)</f>
        <v>0</v>
      </c>
      <c r="BF1742" s="194">
        <f>IF(N1742="snížená",J1742,0)</f>
        <v>0</v>
      </c>
      <c r="BG1742" s="194">
        <f>IF(N1742="zákl. přenesená",J1742,0)</f>
        <v>0</v>
      </c>
      <c r="BH1742" s="194">
        <f>IF(N1742="sníž. přenesená",J1742,0)</f>
        <v>0</v>
      </c>
      <c r="BI1742" s="194">
        <f>IF(N1742="nulová",J1742,0)</f>
        <v>0</v>
      </c>
      <c r="BJ1742" s="19" t="s">
        <v>84</v>
      </c>
      <c r="BK1742" s="194">
        <f>ROUND(I1742*H1742,2)</f>
        <v>0</v>
      </c>
      <c r="BL1742" s="19" t="s">
        <v>330</v>
      </c>
      <c r="BM1742" s="193" t="s">
        <v>5069</v>
      </c>
    </row>
    <row r="1743" spans="1:65" s="2" customFormat="1" ht="19.5">
      <c r="A1743" s="36"/>
      <c r="B1743" s="37"/>
      <c r="C1743" s="38"/>
      <c r="D1743" s="195" t="s">
        <v>332</v>
      </c>
      <c r="E1743" s="38"/>
      <c r="F1743" s="196" t="s">
        <v>1743</v>
      </c>
      <c r="G1743" s="38"/>
      <c r="H1743" s="38"/>
      <c r="I1743" s="197"/>
      <c r="J1743" s="38"/>
      <c r="K1743" s="38"/>
      <c r="L1743" s="41"/>
      <c r="M1743" s="198"/>
      <c r="N1743" s="199"/>
      <c r="O1743" s="66"/>
      <c r="P1743" s="66"/>
      <c r="Q1743" s="66"/>
      <c r="R1743" s="66"/>
      <c r="S1743" s="66"/>
      <c r="T1743" s="67"/>
      <c r="U1743" s="36"/>
      <c r="V1743" s="36"/>
      <c r="W1743" s="36"/>
      <c r="X1743" s="36"/>
      <c r="Y1743" s="36"/>
      <c r="Z1743" s="36"/>
      <c r="AA1743" s="36"/>
      <c r="AB1743" s="36"/>
      <c r="AC1743" s="36"/>
      <c r="AD1743" s="36"/>
      <c r="AE1743" s="36"/>
      <c r="AT1743" s="19" t="s">
        <v>332</v>
      </c>
      <c r="AU1743" s="19" t="s">
        <v>87</v>
      </c>
    </row>
    <row r="1744" spans="1:65" s="2" customFormat="1" ht="29.25">
      <c r="A1744" s="36"/>
      <c r="B1744" s="37"/>
      <c r="C1744" s="38"/>
      <c r="D1744" s="195" t="s">
        <v>334</v>
      </c>
      <c r="E1744" s="38"/>
      <c r="F1744" s="200" t="s">
        <v>1744</v>
      </c>
      <c r="G1744" s="38"/>
      <c r="H1744" s="38"/>
      <c r="I1744" s="197"/>
      <c r="J1744" s="38"/>
      <c r="K1744" s="38"/>
      <c r="L1744" s="41"/>
      <c r="M1744" s="198"/>
      <c r="N1744" s="199"/>
      <c r="O1744" s="66"/>
      <c r="P1744" s="66"/>
      <c r="Q1744" s="66"/>
      <c r="R1744" s="66"/>
      <c r="S1744" s="66"/>
      <c r="T1744" s="67"/>
      <c r="U1744" s="36"/>
      <c r="V1744" s="36"/>
      <c r="W1744" s="36"/>
      <c r="X1744" s="36"/>
      <c r="Y1744" s="36"/>
      <c r="Z1744" s="36"/>
      <c r="AA1744" s="36"/>
      <c r="AB1744" s="36"/>
      <c r="AC1744" s="36"/>
      <c r="AD1744" s="36"/>
      <c r="AE1744" s="36"/>
      <c r="AT1744" s="19" t="s">
        <v>334</v>
      </c>
      <c r="AU1744" s="19" t="s">
        <v>87</v>
      </c>
    </row>
    <row r="1745" spans="1:65" s="13" customFormat="1" ht="11.25">
      <c r="B1745" s="201"/>
      <c r="C1745" s="202"/>
      <c r="D1745" s="195" t="s">
        <v>336</v>
      </c>
      <c r="E1745" s="203" t="s">
        <v>19</v>
      </c>
      <c r="F1745" s="204" t="s">
        <v>194</v>
      </c>
      <c r="G1745" s="202"/>
      <c r="H1745" s="205">
        <v>1024.7429999999999</v>
      </c>
      <c r="I1745" s="206"/>
      <c r="J1745" s="202"/>
      <c r="K1745" s="202"/>
      <c r="L1745" s="207"/>
      <c r="M1745" s="208"/>
      <c r="N1745" s="209"/>
      <c r="O1745" s="209"/>
      <c r="P1745" s="209"/>
      <c r="Q1745" s="209"/>
      <c r="R1745" s="209"/>
      <c r="S1745" s="209"/>
      <c r="T1745" s="210"/>
      <c r="AT1745" s="211" t="s">
        <v>336</v>
      </c>
      <c r="AU1745" s="211" t="s">
        <v>87</v>
      </c>
      <c r="AV1745" s="13" t="s">
        <v>87</v>
      </c>
      <c r="AW1745" s="13" t="s">
        <v>37</v>
      </c>
      <c r="AX1745" s="13" t="s">
        <v>84</v>
      </c>
      <c r="AY1745" s="211" t="s">
        <v>324</v>
      </c>
    </row>
    <row r="1746" spans="1:65" s="2" customFormat="1" ht="14.45" customHeight="1">
      <c r="A1746" s="36"/>
      <c r="B1746" s="37"/>
      <c r="C1746" s="182" t="s">
        <v>1706</v>
      </c>
      <c r="D1746" s="182" t="s">
        <v>326</v>
      </c>
      <c r="E1746" s="183" t="s">
        <v>3232</v>
      </c>
      <c r="F1746" s="184" t="s">
        <v>3233</v>
      </c>
      <c r="G1746" s="185" t="s">
        <v>152</v>
      </c>
      <c r="H1746" s="186">
        <v>78.888000000000005</v>
      </c>
      <c r="I1746" s="187"/>
      <c r="J1746" s="188">
        <f>ROUND(I1746*H1746,2)</f>
        <v>0</v>
      </c>
      <c r="K1746" s="184" t="s">
        <v>19</v>
      </c>
      <c r="L1746" s="41"/>
      <c r="M1746" s="189" t="s">
        <v>19</v>
      </c>
      <c r="N1746" s="190" t="s">
        <v>47</v>
      </c>
      <c r="O1746" s="66"/>
      <c r="P1746" s="191">
        <f>O1746*H1746</f>
        <v>0</v>
      </c>
      <c r="Q1746" s="191">
        <v>0</v>
      </c>
      <c r="R1746" s="191">
        <f>Q1746*H1746</f>
        <v>0</v>
      </c>
      <c r="S1746" s="191">
        <v>2.75</v>
      </c>
      <c r="T1746" s="192">
        <f>S1746*H1746</f>
        <v>216.94200000000001</v>
      </c>
      <c r="U1746" s="36"/>
      <c r="V1746" s="36"/>
      <c r="W1746" s="36"/>
      <c r="X1746" s="36"/>
      <c r="Y1746" s="36"/>
      <c r="Z1746" s="36"/>
      <c r="AA1746" s="36"/>
      <c r="AB1746" s="36"/>
      <c r="AC1746" s="36"/>
      <c r="AD1746" s="36"/>
      <c r="AE1746" s="36"/>
      <c r="AR1746" s="193" t="s">
        <v>330</v>
      </c>
      <c r="AT1746" s="193" t="s">
        <v>326</v>
      </c>
      <c r="AU1746" s="193" t="s">
        <v>87</v>
      </c>
      <c r="AY1746" s="19" t="s">
        <v>324</v>
      </c>
      <c r="BE1746" s="194">
        <f>IF(N1746="základní",J1746,0)</f>
        <v>0</v>
      </c>
      <c r="BF1746" s="194">
        <f>IF(N1746="snížená",J1746,0)</f>
        <v>0</v>
      </c>
      <c r="BG1746" s="194">
        <f>IF(N1746="zákl. přenesená",J1746,0)</f>
        <v>0</v>
      </c>
      <c r="BH1746" s="194">
        <f>IF(N1746="sníž. přenesená",J1746,0)</f>
        <v>0</v>
      </c>
      <c r="BI1746" s="194">
        <f>IF(N1746="nulová",J1746,0)</f>
        <v>0</v>
      </c>
      <c r="BJ1746" s="19" t="s">
        <v>84</v>
      </c>
      <c r="BK1746" s="194">
        <f>ROUND(I1746*H1746,2)</f>
        <v>0</v>
      </c>
      <c r="BL1746" s="19" t="s">
        <v>330</v>
      </c>
      <c r="BM1746" s="193" t="s">
        <v>5070</v>
      </c>
    </row>
    <row r="1747" spans="1:65" s="2" customFormat="1" ht="19.5">
      <c r="A1747" s="36"/>
      <c r="B1747" s="37"/>
      <c r="C1747" s="38"/>
      <c r="D1747" s="195" t="s">
        <v>332</v>
      </c>
      <c r="E1747" s="38"/>
      <c r="F1747" s="196" t="s">
        <v>3235</v>
      </c>
      <c r="G1747" s="38"/>
      <c r="H1747" s="38"/>
      <c r="I1747" s="197"/>
      <c r="J1747" s="38"/>
      <c r="K1747" s="38"/>
      <c r="L1747" s="41"/>
      <c r="M1747" s="198"/>
      <c r="N1747" s="199"/>
      <c r="O1747" s="66"/>
      <c r="P1747" s="66"/>
      <c r="Q1747" s="66"/>
      <c r="R1747" s="66"/>
      <c r="S1747" s="66"/>
      <c r="T1747" s="67"/>
      <c r="U1747" s="36"/>
      <c r="V1747" s="36"/>
      <c r="W1747" s="36"/>
      <c r="X1747" s="36"/>
      <c r="Y1747" s="36"/>
      <c r="Z1747" s="36"/>
      <c r="AA1747" s="36"/>
      <c r="AB1747" s="36"/>
      <c r="AC1747" s="36"/>
      <c r="AD1747" s="36"/>
      <c r="AE1747" s="36"/>
      <c r="AT1747" s="19" t="s">
        <v>332</v>
      </c>
      <c r="AU1747" s="19" t="s">
        <v>87</v>
      </c>
    </row>
    <row r="1748" spans="1:65" s="2" customFormat="1" ht="409.5">
      <c r="A1748" s="36"/>
      <c r="B1748" s="37"/>
      <c r="C1748" s="38"/>
      <c r="D1748" s="195" t="s">
        <v>334</v>
      </c>
      <c r="E1748" s="38"/>
      <c r="F1748" s="200" t="s">
        <v>1750</v>
      </c>
      <c r="G1748" s="38"/>
      <c r="H1748" s="38"/>
      <c r="I1748" s="197"/>
      <c r="J1748" s="38"/>
      <c r="K1748" s="38"/>
      <c r="L1748" s="41"/>
      <c r="M1748" s="198"/>
      <c r="N1748" s="199"/>
      <c r="O1748" s="66"/>
      <c r="P1748" s="66"/>
      <c r="Q1748" s="66"/>
      <c r="R1748" s="66"/>
      <c r="S1748" s="66"/>
      <c r="T1748" s="67"/>
      <c r="U1748" s="36"/>
      <c r="V1748" s="36"/>
      <c r="W1748" s="36"/>
      <c r="X1748" s="36"/>
      <c r="Y1748" s="36"/>
      <c r="Z1748" s="36"/>
      <c r="AA1748" s="36"/>
      <c r="AB1748" s="36"/>
      <c r="AC1748" s="36"/>
      <c r="AD1748" s="36"/>
      <c r="AE1748" s="36"/>
      <c r="AT1748" s="19" t="s">
        <v>334</v>
      </c>
      <c r="AU1748" s="19" t="s">
        <v>87</v>
      </c>
    </row>
    <row r="1749" spans="1:65" s="15" customFormat="1" ht="11.25">
      <c r="B1749" s="223"/>
      <c r="C1749" s="224"/>
      <c r="D1749" s="195" t="s">
        <v>336</v>
      </c>
      <c r="E1749" s="225" t="s">
        <v>19</v>
      </c>
      <c r="F1749" s="226" t="s">
        <v>5071</v>
      </c>
      <c r="G1749" s="224"/>
      <c r="H1749" s="225" t="s">
        <v>19</v>
      </c>
      <c r="I1749" s="227"/>
      <c r="J1749" s="224"/>
      <c r="K1749" s="224"/>
      <c r="L1749" s="228"/>
      <c r="M1749" s="229"/>
      <c r="N1749" s="230"/>
      <c r="O1749" s="230"/>
      <c r="P1749" s="230"/>
      <c r="Q1749" s="230"/>
      <c r="R1749" s="230"/>
      <c r="S1749" s="230"/>
      <c r="T1749" s="231"/>
      <c r="AT1749" s="232" t="s">
        <v>336</v>
      </c>
      <c r="AU1749" s="232" t="s">
        <v>87</v>
      </c>
      <c r="AV1749" s="15" t="s">
        <v>84</v>
      </c>
      <c r="AW1749" s="15" t="s">
        <v>37</v>
      </c>
      <c r="AX1749" s="15" t="s">
        <v>76</v>
      </c>
      <c r="AY1749" s="232" t="s">
        <v>324</v>
      </c>
    </row>
    <row r="1750" spans="1:65" s="13" customFormat="1" ht="11.25">
      <c r="B1750" s="201"/>
      <c r="C1750" s="202"/>
      <c r="D1750" s="195" t="s">
        <v>336</v>
      </c>
      <c r="E1750" s="203" t="s">
        <v>19</v>
      </c>
      <c r="F1750" s="204" t="s">
        <v>5072</v>
      </c>
      <c r="G1750" s="202"/>
      <c r="H1750" s="205">
        <v>26.163</v>
      </c>
      <c r="I1750" s="206"/>
      <c r="J1750" s="202"/>
      <c r="K1750" s="202"/>
      <c r="L1750" s="207"/>
      <c r="M1750" s="208"/>
      <c r="N1750" s="209"/>
      <c r="O1750" s="209"/>
      <c r="P1750" s="209"/>
      <c r="Q1750" s="209"/>
      <c r="R1750" s="209"/>
      <c r="S1750" s="209"/>
      <c r="T1750" s="210"/>
      <c r="AT1750" s="211" t="s">
        <v>336</v>
      </c>
      <c r="AU1750" s="211" t="s">
        <v>87</v>
      </c>
      <c r="AV1750" s="13" t="s">
        <v>87</v>
      </c>
      <c r="AW1750" s="13" t="s">
        <v>37</v>
      </c>
      <c r="AX1750" s="13" t="s">
        <v>76</v>
      </c>
      <c r="AY1750" s="211" t="s">
        <v>324</v>
      </c>
    </row>
    <row r="1751" spans="1:65" s="13" customFormat="1" ht="11.25">
      <c r="B1751" s="201"/>
      <c r="C1751" s="202"/>
      <c r="D1751" s="195" t="s">
        <v>336</v>
      </c>
      <c r="E1751" s="203" t="s">
        <v>19</v>
      </c>
      <c r="F1751" s="204" t="s">
        <v>5073</v>
      </c>
      <c r="G1751" s="202"/>
      <c r="H1751" s="205">
        <v>24.375</v>
      </c>
      <c r="I1751" s="206"/>
      <c r="J1751" s="202"/>
      <c r="K1751" s="202"/>
      <c r="L1751" s="207"/>
      <c r="M1751" s="208"/>
      <c r="N1751" s="209"/>
      <c r="O1751" s="209"/>
      <c r="P1751" s="209"/>
      <c r="Q1751" s="209"/>
      <c r="R1751" s="209"/>
      <c r="S1751" s="209"/>
      <c r="T1751" s="210"/>
      <c r="AT1751" s="211" t="s">
        <v>336</v>
      </c>
      <c r="AU1751" s="211" t="s">
        <v>87</v>
      </c>
      <c r="AV1751" s="13" t="s">
        <v>87</v>
      </c>
      <c r="AW1751" s="13" t="s">
        <v>37</v>
      </c>
      <c r="AX1751" s="13" t="s">
        <v>76</v>
      </c>
      <c r="AY1751" s="211" t="s">
        <v>324</v>
      </c>
    </row>
    <row r="1752" spans="1:65" s="13" customFormat="1" ht="11.25">
      <c r="B1752" s="201"/>
      <c r="C1752" s="202"/>
      <c r="D1752" s="195" t="s">
        <v>336</v>
      </c>
      <c r="E1752" s="203" t="s">
        <v>19</v>
      </c>
      <c r="F1752" s="204" t="s">
        <v>5074</v>
      </c>
      <c r="G1752" s="202"/>
      <c r="H1752" s="205">
        <v>12.6</v>
      </c>
      <c r="I1752" s="206"/>
      <c r="J1752" s="202"/>
      <c r="K1752" s="202"/>
      <c r="L1752" s="207"/>
      <c r="M1752" s="208"/>
      <c r="N1752" s="209"/>
      <c r="O1752" s="209"/>
      <c r="P1752" s="209"/>
      <c r="Q1752" s="209"/>
      <c r="R1752" s="209"/>
      <c r="S1752" s="209"/>
      <c r="T1752" s="210"/>
      <c r="AT1752" s="211" t="s">
        <v>336</v>
      </c>
      <c r="AU1752" s="211" t="s">
        <v>87</v>
      </c>
      <c r="AV1752" s="13" t="s">
        <v>87</v>
      </c>
      <c r="AW1752" s="13" t="s">
        <v>37</v>
      </c>
      <c r="AX1752" s="13" t="s">
        <v>76</v>
      </c>
      <c r="AY1752" s="211" t="s">
        <v>324</v>
      </c>
    </row>
    <row r="1753" spans="1:65" s="13" customFormat="1" ht="11.25">
      <c r="B1753" s="201"/>
      <c r="C1753" s="202"/>
      <c r="D1753" s="195" t="s">
        <v>336</v>
      </c>
      <c r="E1753" s="203" t="s">
        <v>19</v>
      </c>
      <c r="F1753" s="204" t="s">
        <v>5075</v>
      </c>
      <c r="G1753" s="202"/>
      <c r="H1753" s="205">
        <v>15.75</v>
      </c>
      <c r="I1753" s="206"/>
      <c r="J1753" s="202"/>
      <c r="K1753" s="202"/>
      <c r="L1753" s="207"/>
      <c r="M1753" s="208"/>
      <c r="N1753" s="209"/>
      <c r="O1753" s="209"/>
      <c r="P1753" s="209"/>
      <c r="Q1753" s="209"/>
      <c r="R1753" s="209"/>
      <c r="S1753" s="209"/>
      <c r="T1753" s="210"/>
      <c r="AT1753" s="211" t="s">
        <v>336</v>
      </c>
      <c r="AU1753" s="211" t="s">
        <v>87</v>
      </c>
      <c r="AV1753" s="13" t="s">
        <v>87</v>
      </c>
      <c r="AW1753" s="13" t="s">
        <v>37</v>
      </c>
      <c r="AX1753" s="13" t="s">
        <v>76</v>
      </c>
      <c r="AY1753" s="211" t="s">
        <v>324</v>
      </c>
    </row>
    <row r="1754" spans="1:65" s="14" customFormat="1" ht="11.25">
      <c r="B1754" s="212"/>
      <c r="C1754" s="213"/>
      <c r="D1754" s="195" t="s">
        <v>336</v>
      </c>
      <c r="E1754" s="214" t="s">
        <v>2207</v>
      </c>
      <c r="F1754" s="215" t="s">
        <v>349</v>
      </c>
      <c r="G1754" s="213"/>
      <c r="H1754" s="216">
        <v>78.888000000000005</v>
      </c>
      <c r="I1754" s="217"/>
      <c r="J1754" s="213"/>
      <c r="K1754" s="213"/>
      <c r="L1754" s="218"/>
      <c r="M1754" s="219"/>
      <c r="N1754" s="220"/>
      <c r="O1754" s="220"/>
      <c r="P1754" s="220"/>
      <c r="Q1754" s="220"/>
      <c r="R1754" s="220"/>
      <c r="S1754" s="220"/>
      <c r="T1754" s="221"/>
      <c r="AT1754" s="222" t="s">
        <v>336</v>
      </c>
      <c r="AU1754" s="222" t="s">
        <v>87</v>
      </c>
      <c r="AV1754" s="14" t="s">
        <v>330</v>
      </c>
      <c r="AW1754" s="14" t="s">
        <v>37</v>
      </c>
      <c r="AX1754" s="14" t="s">
        <v>84</v>
      </c>
      <c r="AY1754" s="222" t="s">
        <v>324</v>
      </c>
    </row>
    <row r="1755" spans="1:65" s="2" customFormat="1" ht="14.45" customHeight="1">
      <c r="A1755" s="36"/>
      <c r="B1755" s="37"/>
      <c r="C1755" s="182" t="s">
        <v>1713</v>
      </c>
      <c r="D1755" s="182" t="s">
        <v>326</v>
      </c>
      <c r="E1755" s="183" t="s">
        <v>1746</v>
      </c>
      <c r="F1755" s="184" t="s">
        <v>1747</v>
      </c>
      <c r="G1755" s="185" t="s">
        <v>152</v>
      </c>
      <c r="H1755" s="186">
        <v>1590.75</v>
      </c>
      <c r="I1755" s="187"/>
      <c r="J1755" s="188">
        <f>ROUND(I1755*H1755,2)</f>
        <v>0</v>
      </c>
      <c r="K1755" s="184" t="s">
        <v>19</v>
      </c>
      <c r="L1755" s="41"/>
      <c r="M1755" s="189" t="s">
        <v>19</v>
      </c>
      <c r="N1755" s="190" t="s">
        <v>47</v>
      </c>
      <c r="O1755" s="66"/>
      <c r="P1755" s="191">
        <f>O1755*H1755</f>
        <v>0</v>
      </c>
      <c r="Q1755" s="191">
        <v>1.47E-3</v>
      </c>
      <c r="R1755" s="191">
        <f>Q1755*H1755</f>
        <v>2.3384024999999999</v>
      </c>
      <c r="S1755" s="191">
        <v>2.4470000000000001</v>
      </c>
      <c r="T1755" s="192">
        <f>S1755*H1755</f>
        <v>3892.5652500000001</v>
      </c>
      <c r="U1755" s="36"/>
      <c r="V1755" s="36"/>
      <c r="W1755" s="36"/>
      <c r="X1755" s="36"/>
      <c r="Y1755" s="36"/>
      <c r="Z1755" s="36"/>
      <c r="AA1755" s="36"/>
      <c r="AB1755" s="36"/>
      <c r="AC1755" s="36"/>
      <c r="AD1755" s="36"/>
      <c r="AE1755" s="36"/>
      <c r="AR1755" s="193" t="s">
        <v>330</v>
      </c>
      <c r="AT1755" s="193" t="s">
        <v>326</v>
      </c>
      <c r="AU1755" s="193" t="s">
        <v>87</v>
      </c>
      <c r="AY1755" s="19" t="s">
        <v>324</v>
      </c>
      <c r="BE1755" s="194">
        <f>IF(N1755="základní",J1755,0)</f>
        <v>0</v>
      </c>
      <c r="BF1755" s="194">
        <f>IF(N1755="snížená",J1755,0)</f>
        <v>0</v>
      </c>
      <c r="BG1755" s="194">
        <f>IF(N1755="zákl. přenesená",J1755,0)</f>
        <v>0</v>
      </c>
      <c r="BH1755" s="194">
        <f>IF(N1755="sníž. přenesená",J1755,0)</f>
        <v>0</v>
      </c>
      <c r="BI1755" s="194">
        <f>IF(N1755="nulová",J1755,0)</f>
        <v>0</v>
      </c>
      <c r="BJ1755" s="19" t="s">
        <v>84</v>
      </c>
      <c r="BK1755" s="194">
        <f>ROUND(I1755*H1755,2)</f>
        <v>0</v>
      </c>
      <c r="BL1755" s="19" t="s">
        <v>330</v>
      </c>
      <c r="BM1755" s="193" t="s">
        <v>5076</v>
      </c>
    </row>
    <row r="1756" spans="1:65" s="2" customFormat="1" ht="19.5">
      <c r="A1756" s="36"/>
      <c r="B1756" s="37"/>
      <c r="C1756" s="38"/>
      <c r="D1756" s="195" t="s">
        <v>332</v>
      </c>
      <c r="E1756" s="38"/>
      <c r="F1756" s="196" t="s">
        <v>5077</v>
      </c>
      <c r="G1756" s="38"/>
      <c r="H1756" s="38"/>
      <c r="I1756" s="197"/>
      <c r="J1756" s="38"/>
      <c r="K1756" s="38"/>
      <c r="L1756" s="41"/>
      <c r="M1756" s="198"/>
      <c r="N1756" s="199"/>
      <c r="O1756" s="66"/>
      <c r="P1756" s="66"/>
      <c r="Q1756" s="66"/>
      <c r="R1756" s="66"/>
      <c r="S1756" s="66"/>
      <c r="T1756" s="67"/>
      <c r="U1756" s="36"/>
      <c r="V1756" s="36"/>
      <c r="W1756" s="36"/>
      <c r="X1756" s="36"/>
      <c r="Y1756" s="36"/>
      <c r="Z1756" s="36"/>
      <c r="AA1756" s="36"/>
      <c r="AB1756" s="36"/>
      <c r="AC1756" s="36"/>
      <c r="AD1756" s="36"/>
      <c r="AE1756" s="36"/>
      <c r="AT1756" s="19" t="s">
        <v>332</v>
      </c>
      <c r="AU1756" s="19" t="s">
        <v>87</v>
      </c>
    </row>
    <row r="1757" spans="1:65" s="2" customFormat="1" ht="29.25">
      <c r="A1757" s="36"/>
      <c r="B1757" s="37"/>
      <c r="C1757" s="38"/>
      <c r="D1757" s="195" t="s">
        <v>727</v>
      </c>
      <c r="E1757" s="38"/>
      <c r="F1757" s="200" t="s">
        <v>3243</v>
      </c>
      <c r="G1757" s="38"/>
      <c r="H1757" s="38"/>
      <c r="I1757" s="197"/>
      <c r="J1757" s="38"/>
      <c r="K1757" s="38"/>
      <c r="L1757" s="41"/>
      <c r="M1757" s="198"/>
      <c r="N1757" s="199"/>
      <c r="O1757" s="66"/>
      <c r="P1757" s="66"/>
      <c r="Q1757" s="66"/>
      <c r="R1757" s="66"/>
      <c r="S1757" s="66"/>
      <c r="T1757" s="67"/>
      <c r="U1757" s="36"/>
      <c r="V1757" s="36"/>
      <c r="W1757" s="36"/>
      <c r="X1757" s="36"/>
      <c r="Y1757" s="36"/>
      <c r="Z1757" s="36"/>
      <c r="AA1757" s="36"/>
      <c r="AB1757" s="36"/>
      <c r="AC1757" s="36"/>
      <c r="AD1757" s="36"/>
      <c r="AE1757" s="36"/>
      <c r="AT1757" s="19" t="s">
        <v>727</v>
      </c>
      <c r="AU1757" s="19" t="s">
        <v>87</v>
      </c>
    </row>
    <row r="1758" spans="1:65" s="15" customFormat="1" ht="11.25">
      <c r="B1758" s="223"/>
      <c r="C1758" s="224"/>
      <c r="D1758" s="195" t="s">
        <v>336</v>
      </c>
      <c r="E1758" s="225" t="s">
        <v>19</v>
      </c>
      <c r="F1758" s="226" t="s">
        <v>3924</v>
      </c>
      <c r="G1758" s="224"/>
      <c r="H1758" s="225" t="s">
        <v>19</v>
      </c>
      <c r="I1758" s="227"/>
      <c r="J1758" s="224"/>
      <c r="K1758" s="224"/>
      <c r="L1758" s="228"/>
      <c r="M1758" s="229"/>
      <c r="N1758" s="230"/>
      <c r="O1758" s="230"/>
      <c r="P1758" s="230"/>
      <c r="Q1758" s="230"/>
      <c r="R1758" s="230"/>
      <c r="S1758" s="230"/>
      <c r="T1758" s="231"/>
      <c r="AT1758" s="232" t="s">
        <v>336</v>
      </c>
      <c r="AU1758" s="232" t="s">
        <v>87</v>
      </c>
      <c r="AV1758" s="15" t="s">
        <v>84</v>
      </c>
      <c r="AW1758" s="15" t="s">
        <v>37</v>
      </c>
      <c r="AX1758" s="15" t="s">
        <v>76</v>
      </c>
      <c r="AY1758" s="232" t="s">
        <v>324</v>
      </c>
    </row>
    <row r="1759" spans="1:65" s="15" customFormat="1" ht="11.25">
      <c r="B1759" s="223"/>
      <c r="C1759" s="224"/>
      <c r="D1759" s="195" t="s">
        <v>336</v>
      </c>
      <c r="E1759" s="225" t="s">
        <v>19</v>
      </c>
      <c r="F1759" s="226" t="s">
        <v>3359</v>
      </c>
      <c r="G1759" s="224"/>
      <c r="H1759" s="225" t="s">
        <v>19</v>
      </c>
      <c r="I1759" s="227"/>
      <c r="J1759" s="224"/>
      <c r="K1759" s="224"/>
      <c r="L1759" s="228"/>
      <c r="M1759" s="229"/>
      <c r="N1759" s="230"/>
      <c r="O1759" s="230"/>
      <c r="P1759" s="230"/>
      <c r="Q1759" s="230"/>
      <c r="R1759" s="230"/>
      <c r="S1759" s="230"/>
      <c r="T1759" s="231"/>
      <c r="AT1759" s="232" t="s">
        <v>336</v>
      </c>
      <c r="AU1759" s="232" t="s">
        <v>87</v>
      </c>
      <c r="AV1759" s="15" t="s">
        <v>84</v>
      </c>
      <c r="AW1759" s="15" t="s">
        <v>37</v>
      </c>
      <c r="AX1759" s="15" t="s">
        <v>76</v>
      </c>
      <c r="AY1759" s="232" t="s">
        <v>324</v>
      </c>
    </row>
    <row r="1760" spans="1:65" s="13" customFormat="1" ht="11.25">
      <c r="B1760" s="201"/>
      <c r="C1760" s="202"/>
      <c r="D1760" s="195" t="s">
        <v>336</v>
      </c>
      <c r="E1760" s="203" t="s">
        <v>19</v>
      </c>
      <c r="F1760" s="204" t="s">
        <v>5078</v>
      </c>
      <c r="G1760" s="202"/>
      <c r="H1760" s="205">
        <v>22.96</v>
      </c>
      <c r="I1760" s="206"/>
      <c r="J1760" s="202"/>
      <c r="K1760" s="202"/>
      <c r="L1760" s="207"/>
      <c r="M1760" s="208"/>
      <c r="N1760" s="209"/>
      <c r="O1760" s="209"/>
      <c r="P1760" s="209"/>
      <c r="Q1760" s="209"/>
      <c r="R1760" s="209"/>
      <c r="S1760" s="209"/>
      <c r="T1760" s="210"/>
      <c r="AT1760" s="211" t="s">
        <v>336</v>
      </c>
      <c r="AU1760" s="211" t="s">
        <v>87</v>
      </c>
      <c r="AV1760" s="13" t="s">
        <v>87</v>
      </c>
      <c r="AW1760" s="13" t="s">
        <v>37</v>
      </c>
      <c r="AX1760" s="13" t="s">
        <v>76</v>
      </c>
      <c r="AY1760" s="211" t="s">
        <v>324</v>
      </c>
    </row>
    <row r="1761" spans="2:51" s="13" customFormat="1" ht="11.25">
      <c r="B1761" s="201"/>
      <c r="C1761" s="202"/>
      <c r="D1761" s="195" t="s">
        <v>336</v>
      </c>
      <c r="E1761" s="203" t="s">
        <v>19</v>
      </c>
      <c r="F1761" s="204" t="s">
        <v>5079</v>
      </c>
      <c r="G1761" s="202"/>
      <c r="H1761" s="205">
        <v>78.08</v>
      </c>
      <c r="I1761" s="206"/>
      <c r="J1761" s="202"/>
      <c r="K1761" s="202"/>
      <c r="L1761" s="207"/>
      <c r="M1761" s="208"/>
      <c r="N1761" s="209"/>
      <c r="O1761" s="209"/>
      <c r="P1761" s="209"/>
      <c r="Q1761" s="209"/>
      <c r="R1761" s="209"/>
      <c r="S1761" s="209"/>
      <c r="T1761" s="210"/>
      <c r="AT1761" s="211" t="s">
        <v>336</v>
      </c>
      <c r="AU1761" s="211" t="s">
        <v>87</v>
      </c>
      <c r="AV1761" s="13" t="s">
        <v>87</v>
      </c>
      <c r="AW1761" s="13" t="s">
        <v>37</v>
      </c>
      <c r="AX1761" s="13" t="s">
        <v>76</v>
      </c>
      <c r="AY1761" s="211" t="s">
        <v>324</v>
      </c>
    </row>
    <row r="1762" spans="2:51" s="13" customFormat="1" ht="11.25">
      <c r="B1762" s="201"/>
      <c r="C1762" s="202"/>
      <c r="D1762" s="195" t="s">
        <v>336</v>
      </c>
      <c r="E1762" s="203" t="s">
        <v>19</v>
      </c>
      <c r="F1762" s="204" t="s">
        <v>5080</v>
      </c>
      <c r="G1762" s="202"/>
      <c r="H1762" s="205">
        <v>115.71</v>
      </c>
      <c r="I1762" s="206"/>
      <c r="J1762" s="202"/>
      <c r="K1762" s="202"/>
      <c r="L1762" s="207"/>
      <c r="M1762" s="208"/>
      <c r="N1762" s="209"/>
      <c r="O1762" s="209"/>
      <c r="P1762" s="209"/>
      <c r="Q1762" s="209"/>
      <c r="R1762" s="209"/>
      <c r="S1762" s="209"/>
      <c r="T1762" s="210"/>
      <c r="AT1762" s="211" t="s">
        <v>336</v>
      </c>
      <c r="AU1762" s="211" t="s">
        <v>87</v>
      </c>
      <c r="AV1762" s="13" t="s">
        <v>87</v>
      </c>
      <c r="AW1762" s="13" t="s">
        <v>37</v>
      </c>
      <c r="AX1762" s="13" t="s">
        <v>76</v>
      </c>
      <c r="AY1762" s="211" t="s">
        <v>324</v>
      </c>
    </row>
    <row r="1763" spans="2:51" s="13" customFormat="1" ht="11.25">
      <c r="B1763" s="201"/>
      <c r="C1763" s="202"/>
      <c r="D1763" s="195" t="s">
        <v>336</v>
      </c>
      <c r="E1763" s="203" t="s">
        <v>19</v>
      </c>
      <c r="F1763" s="204" t="s">
        <v>5081</v>
      </c>
      <c r="G1763" s="202"/>
      <c r="H1763" s="205">
        <v>194.04</v>
      </c>
      <c r="I1763" s="206"/>
      <c r="J1763" s="202"/>
      <c r="K1763" s="202"/>
      <c r="L1763" s="207"/>
      <c r="M1763" s="208"/>
      <c r="N1763" s="209"/>
      <c r="O1763" s="209"/>
      <c r="P1763" s="209"/>
      <c r="Q1763" s="209"/>
      <c r="R1763" s="209"/>
      <c r="S1763" s="209"/>
      <c r="T1763" s="210"/>
      <c r="AT1763" s="211" t="s">
        <v>336</v>
      </c>
      <c r="AU1763" s="211" t="s">
        <v>87</v>
      </c>
      <c r="AV1763" s="13" t="s">
        <v>87</v>
      </c>
      <c r="AW1763" s="13" t="s">
        <v>37</v>
      </c>
      <c r="AX1763" s="13" t="s">
        <v>76</v>
      </c>
      <c r="AY1763" s="211" t="s">
        <v>324</v>
      </c>
    </row>
    <row r="1764" spans="2:51" s="13" customFormat="1" ht="11.25">
      <c r="B1764" s="201"/>
      <c r="C1764" s="202"/>
      <c r="D1764" s="195" t="s">
        <v>336</v>
      </c>
      <c r="E1764" s="203" t="s">
        <v>19</v>
      </c>
      <c r="F1764" s="204" t="s">
        <v>5082</v>
      </c>
      <c r="G1764" s="202"/>
      <c r="H1764" s="205">
        <v>71.739999999999995</v>
      </c>
      <c r="I1764" s="206"/>
      <c r="J1764" s="202"/>
      <c r="K1764" s="202"/>
      <c r="L1764" s="207"/>
      <c r="M1764" s="208"/>
      <c r="N1764" s="209"/>
      <c r="O1764" s="209"/>
      <c r="P1764" s="209"/>
      <c r="Q1764" s="209"/>
      <c r="R1764" s="209"/>
      <c r="S1764" s="209"/>
      <c r="T1764" s="210"/>
      <c r="AT1764" s="211" t="s">
        <v>336</v>
      </c>
      <c r="AU1764" s="211" t="s">
        <v>87</v>
      </c>
      <c r="AV1764" s="13" t="s">
        <v>87</v>
      </c>
      <c r="AW1764" s="13" t="s">
        <v>37</v>
      </c>
      <c r="AX1764" s="13" t="s">
        <v>76</v>
      </c>
      <c r="AY1764" s="211" t="s">
        <v>324</v>
      </c>
    </row>
    <row r="1765" spans="2:51" s="16" customFormat="1" ht="11.25">
      <c r="B1765" s="233"/>
      <c r="C1765" s="234"/>
      <c r="D1765" s="195" t="s">
        <v>336</v>
      </c>
      <c r="E1765" s="235" t="s">
        <v>19</v>
      </c>
      <c r="F1765" s="236" t="s">
        <v>550</v>
      </c>
      <c r="G1765" s="234"/>
      <c r="H1765" s="237">
        <v>482.53</v>
      </c>
      <c r="I1765" s="238"/>
      <c r="J1765" s="234"/>
      <c r="K1765" s="234"/>
      <c r="L1765" s="239"/>
      <c r="M1765" s="240"/>
      <c r="N1765" s="241"/>
      <c r="O1765" s="241"/>
      <c r="P1765" s="241"/>
      <c r="Q1765" s="241"/>
      <c r="R1765" s="241"/>
      <c r="S1765" s="241"/>
      <c r="T1765" s="242"/>
      <c r="AT1765" s="243" t="s">
        <v>336</v>
      </c>
      <c r="AU1765" s="243" t="s">
        <v>87</v>
      </c>
      <c r="AV1765" s="16" t="s">
        <v>343</v>
      </c>
      <c r="AW1765" s="16" t="s">
        <v>37</v>
      </c>
      <c r="AX1765" s="16" t="s">
        <v>76</v>
      </c>
      <c r="AY1765" s="243" t="s">
        <v>324</v>
      </c>
    </row>
    <row r="1766" spans="2:51" s="15" customFormat="1" ht="11.25">
      <c r="B1766" s="223"/>
      <c r="C1766" s="224"/>
      <c r="D1766" s="195" t="s">
        <v>336</v>
      </c>
      <c r="E1766" s="225" t="s">
        <v>19</v>
      </c>
      <c r="F1766" s="226" t="s">
        <v>3343</v>
      </c>
      <c r="G1766" s="224"/>
      <c r="H1766" s="225" t="s">
        <v>19</v>
      </c>
      <c r="I1766" s="227"/>
      <c r="J1766" s="224"/>
      <c r="K1766" s="224"/>
      <c r="L1766" s="228"/>
      <c r="M1766" s="229"/>
      <c r="N1766" s="230"/>
      <c r="O1766" s="230"/>
      <c r="P1766" s="230"/>
      <c r="Q1766" s="230"/>
      <c r="R1766" s="230"/>
      <c r="S1766" s="230"/>
      <c r="T1766" s="231"/>
      <c r="AT1766" s="232" t="s">
        <v>336</v>
      </c>
      <c r="AU1766" s="232" t="s">
        <v>87</v>
      </c>
      <c r="AV1766" s="15" t="s">
        <v>84</v>
      </c>
      <c r="AW1766" s="15" t="s">
        <v>37</v>
      </c>
      <c r="AX1766" s="15" t="s">
        <v>76</v>
      </c>
      <c r="AY1766" s="232" t="s">
        <v>324</v>
      </c>
    </row>
    <row r="1767" spans="2:51" s="13" customFormat="1" ht="11.25">
      <c r="B1767" s="201"/>
      <c r="C1767" s="202"/>
      <c r="D1767" s="195" t="s">
        <v>336</v>
      </c>
      <c r="E1767" s="203" t="s">
        <v>19</v>
      </c>
      <c r="F1767" s="204" t="s">
        <v>5083</v>
      </c>
      <c r="G1767" s="202"/>
      <c r="H1767" s="205">
        <v>30.96</v>
      </c>
      <c r="I1767" s="206"/>
      <c r="J1767" s="202"/>
      <c r="K1767" s="202"/>
      <c r="L1767" s="207"/>
      <c r="M1767" s="208"/>
      <c r="N1767" s="209"/>
      <c r="O1767" s="209"/>
      <c r="P1767" s="209"/>
      <c r="Q1767" s="209"/>
      <c r="R1767" s="209"/>
      <c r="S1767" s="209"/>
      <c r="T1767" s="210"/>
      <c r="AT1767" s="211" t="s">
        <v>336</v>
      </c>
      <c r="AU1767" s="211" t="s">
        <v>87</v>
      </c>
      <c r="AV1767" s="13" t="s">
        <v>87</v>
      </c>
      <c r="AW1767" s="13" t="s">
        <v>37</v>
      </c>
      <c r="AX1767" s="13" t="s">
        <v>76</v>
      </c>
      <c r="AY1767" s="211" t="s">
        <v>324</v>
      </c>
    </row>
    <row r="1768" spans="2:51" s="13" customFormat="1" ht="11.25">
      <c r="B1768" s="201"/>
      <c r="C1768" s="202"/>
      <c r="D1768" s="195" t="s">
        <v>336</v>
      </c>
      <c r="E1768" s="203" t="s">
        <v>19</v>
      </c>
      <c r="F1768" s="204" t="s">
        <v>5084</v>
      </c>
      <c r="G1768" s="202"/>
      <c r="H1768" s="205">
        <v>156.31</v>
      </c>
      <c r="I1768" s="206"/>
      <c r="J1768" s="202"/>
      <c r="K1768" s="202"/>
      <c r="L1768" s="207"/>
      <c r="M1768" s="208"/>
      <c r="N1768" s="209"/>
      <c r="O1768" s="209"/>
      <c r="P1768" s="209"/>
      <c r="Q1768" s="209"/>
      <c r="R1768" s="209"/>
      <c r="S1768" s="209"/>
      <c r="T1768" s="210"/>
      <c r="AT1768" s="211" t="s">
        <v>336</v>
      </c>
      <c r="AU1768" s="211" t="s">
        <v>87</v>
      </c>
      <c r="AV1768" s="13" t="s">
        <v>87</v>
      </c>
      <c r="AW1768" s="13" t="s">
        <v>37</v>
      </c>
      <c r="AX1768" s="13" t="s">
        <v>76</v>
      </c>
      <c r="AY1768" s="211" t="s">
        <v>324</v>
      </c>
    </row>
    <row r="1769" spans="2:51" s="13" customFormat="1" ht="11.25">
      <c r="B1769" s="201"/>
      <c r="C1769" s="202"/>
      <c r="D1769" s="195" t="s">
        <v>336</v>
      </c>
      <c r="E1769" s="203" t="s">
        <v>19</v>
      </c>
      <c r="F1769" s="204" t="s">
        <v>5085</v>
      </c>
      <c r="G1769" s="202"/>
      <c r="H1769" s="205">
        <v>249.48</v>
      </c>
      <c r="I1769" s="206"/>
      <c r="J1769" s="202"/>
      <c r="K1769" s="202"/>
      <c r="L1769" s="207"/>
      <c r="M1769" s="208"/>
      <c r="N1769" s="209"/>
      <c r="O1769" s="209"/>
      <c r="P1769" s="209"/>
      <c r="Q1769" s="209"/>
      <c r="R1769" s="209"/>
      <c r="S1769" s="209"/>
      <c r="T1769" s="210"/>
      <c r="AT1769" s="211" t="s">
        <v>336</v>
      </c>
      <c r="AU1769" s="211" t="s">
        <v>87</v>
      </c>
      <c r="AV1769" s="13" t="s">
        <v>87</v>
      </c>
      <c r="AW1769" s="13" t="s">
        <v>37</v>
      </c>
      <c r="AX1769" s="13" t="s">
        <v>76</v>
      </c>
      <c r="AY1769" s="211" t="s">
        <v>324</v>
      </c>
    </row>
    <row r="1770" spans="2:51" s="13" customFormat="1" ht="11.25">
      <c r="B1770" s="201"/>
      <c r="C1770" s="202"/>
      <c r="D1770" s="195" t="s">
        <v>336</v>
      </c>
      <c r="E1770" s="203" t="s">
        <v>19</v>
      </c>
      <c r="F1770" s="204" t="s">
        <v>5086</v>
      </c>
      <c r="G1770" s="202"/>
      <c r="H1770" s="205">
        <v>84.4</v>
      </c>
      <c r="I1770" s="206"/>
      <c r="J1770" s="202"/>
      <c r="K1770" s="202"/>
      <c r="L1770" s="207"/>
      <c r="M1770" s="208"/>
      <c r="N1770" s="209"/>
      <c r="O1770" s="209"/>
      <c r="P1770" s="209"/>
      <c r="Q1770" s="209"/>
      <c r="R1770" s="209"/>
      <c r="S1770" s="209"/>
      <c r="T1770" s="210"/>
      <c r="AT1770" s="211" t="s">
        <v>336</v>
      </c>
      <c r="AU1770" s="211" t="s">
        <v>87</v>
      </c>
      <c r="AV1770" s="13" t="s">
        <v>87</v>
      </c>
      <c r="AW1770" s="13" t="s">
        <v>37</v>
      </c>
      <c r="AX1770" s="13" t="s">
        <v>76</v>
      </c>
      <c r="AY1770" s="211" t="s">
        <v>324</v>
      </c>
    </row>
    <row r="1771" spans="2:51" s="16" customFormat="1" ht="11.25">
      <c r="B1771" s="233"/>
      <c r="C1771" s="234"/>
      <c r="D1771" s="195" t="s">
        <v>336</v>
      </c>
      <c r="E1771" s="235" t="s">
        <v>19</v>
      </c>
      <c r="F1771" s="236" t="s">
        <v>550</v>
      </c>
      <c r="G1771" s="234"/>
      <c r="H1771" s="237">
        <v>521.15</v>
      </c>
      <c r="I1771" s="238"/>
      <c r="J1771" s="234"/>
      <c r="K1771" s="234"/>
      <c r="L1771" s="239"/>
      <c r="M1771" s="240"/>
      <c r="N1771" s="241"/>
      <c r="O1771" s="241"/>
      <c r="P1771" s="241"/>
      <c r="Q1771" s="241"/>
      <c r="R1771" s="241"/>
      <c r="S1771" s="241"/>
      <c r="T1771" s="242"/>
      <c r="AT1771" s="243" t="s">
        <v>336</v>
      </c>
      <c r="AU1771" s="243" t="s">
        <v>87</v>
      </c>
      <c r="AV1771" s="16" t="s">
        <v>343</v>
      </c>
      <c r="AW1771" s="16" t="s">
        <v>37</v>
      </c>
      <c r="AX1771" s="16" t="s">
        <v>76</v>
      </c>
      <c r="AY1771" s="243" t="s">
        <v>324</v>
      </c>
    </row>
    <row r="1772" spans="2:51" s="15" customFormat="1" ht="11.25">
      <c r="B1772" s="223"/>
      <c r="C1772" s="224"/>
      <c r="D1772" s="195" t="s">
        <v>336</v>
      </c>
      <c r="E1772" s="225" t="s">
        <v>19</v>
      </c>
      <c r="F1772" s="226" t="s">
        <v>3964</v>
      </c>
      <c r="G1772" s="224"/>
      <c r="H1772" s="225" t="s">
        <v>19</v>
      </c>
      <c r="I1772" s="227"/>
      <c r="J1772" s="224"/>
      <c r="K1772" s="224"/>
      <c r="L1772" s="228"/>
      <c r="M1772" s="229"/>
      <c r="N1772" s="230"/>
      <c r="O1772" s="230"/>
      <c r="P1772" s="230"/>
      <c r="Q1772" s="230"/>
      <c r="R1772" s="230"/>
      <c r="S1772" s="230"/>
      <c r="T1772" s="231"/>
      <c r="AT1772" s="232" t="s">
        <v>336</v>
      </c>
      <c r="AU1772" s="232" t="s">
        <v>87</v>
      </c>
      <c r="AV1772" s="15" t="s">
        <v>84</v>
      </c>
      <c r="AW1772" s="15" t="s">
        <v>37</v>
      </c>
      <c r="AX1772" s="15" t="s">
        <v>76</v>
      </c>
      <c r="AY1772" s="232" t="s">
        <v>324</v>
      </c>
    </row>
    <row r="1773" spans="2:51" s="13" customFormat="1" ht="11.25">
      <c r="B1773" s="201"/>
      <c r="C1773" s="202"/>
      <c r="D1773" s="195" t="s">
        <v>336</v>
      </c>
      <c r="E1773" s="203" t="s">
        <v>19</v>
      </c>
      <c r="F1773" s="204" t="s">
        <v>5087</v>
      </c>
      <c r="G1773" s="202"/>
      <c r="H1773" s="205">
        <v>41.44</v>
      </c>
      <c r="I1773" s="206"/>
      <c r="J1773" s="202"/>
      <c r="K1773" s="202"/>
      <c r="L1773" s="207"/>
      <c r="M1773" s="208"/>
      <c r="N1773" s="209"/>
      <c r="O1773" s="209"/>
      <c r="P1773" s="209"/>
      <c r="Q1773" s="209"/>
      <c r="R1773" s="209"/>
      <c r="S1773" s="209"/>
      <c r="T1773" s="210"/>
      <c r="AT1773" s="211" t="s">
        <v>336</v>
      </c>
      <c r="AU1773" s="211" t="s">
        <v>87</v>
      </c>
      <c r="AV1773" s="13" t="s">
        <v>87</v>
      </c>
      <c r="AW1773" s="13" t="s">
        <v>37</v>
      </c>
      <c r="AX1773" s="13" t="s">
        <v>76</v>
      </c>
      <c r="AY1773" s="211" t="s">
        <v>324</v>
      </c>
    </row>
    <row r="1774" spans="2:51" s="13" customFormat="1" ht="11.25">
      <c r="B1774" s="201"/>
      <c r="C1774" s="202"/>
      <c r="D1774" s="195" t="s">
        <v>336</v>
      </c>
      <c r="E1774" s="203" t="s">
        <v>19</v>
      </c>
      <c r="F1774" s="204" t="s">
        <v>5088</v>
      </c>
      <c r="G1774" s="202"/>
      <c r="H1774" s="205">
        <v>131.76</v>
      </c>
      <c r="I1774" s="206"/>
      <c r="J1774" s="202"/>
      <c r="K1774" s="202"/>
      <c r="L1774" s="207"/>
      <c r="M1774" s="208"/>
      <c r="N1774" s="209"/>
      <c r="O1774" s="209"/>
      <c r="P1774" s="209"/>
      <c r="Q1774" s="209"/>
      <c r="R1774" s="209"/>
      <c r="S1774" s="209"/>
      <c r="T1774" s="210"/>
      <c r="AT1774" s="211" t="s">
        <v>336</v>
      </c>
      <c r="AU1774" s="211" t="s">
        <v>87</v>
      </c>
      <c r="AV1774" s="13" t="s">
        <v>87</v>
      </c>
      <c r="AW1774" s="13" t="s">
        <v>37</v>
      </c>
      <c r="AX1774" s="13" t="s">
        <v>76</v>
      </c>
      <c r="AY1774" s="211" t="s">
        <v>324</v>
      </c>
    </row>
    <row r="1775" spans="2:51" s="13" customFormat="1" ht="11.25">
      <c r="B1775" s="201"/>
      <c r="C1775" s="202"/>
      <c r="D1775" s="195" t="s">
        <v>336</v>
      </c>
      <c r="E1775" s="203" t="s">
        <v>19</v>
      </c>
      <c r="F1775" s="204" t="s">
        <v>5089</v>
      </c>
      <c r="G1775" s="202"/>
      <c r="H1775" s="205">
        <v>142.1</v>
      </c>
      <c r="I1775" s="206"/>
      <c r="J1775" s="202"/>
      <c r="K1775" s="202"/>
      <c r="L1775" s="207"/>
      <c r="M1775" s="208"/>
      <c r="N1775" s="209"/>
      <c r="O1775" s="209"/>
      <c r="P1775" s="209"/>
      <c r="Q1775" s="209"/>
      <c r="R1775" s="209"/>
      <c r="S1775" s="209"/>
      <c r="T1775" s="210"/>
      <c r="AT1775" s="211" t="s">
        <v>336</v>
      </c>
      <c r="AU1775" s="211" t="s">
        <v>87</v>
      </c>
      <c r="AV1775" s="13" t="s">
        <v>87</v>
      </c>
      <c r="AW1775" s="13" t="s">
        <v>37</v>
      </c>
      <c r="AX1775" s="13" t="s">
        <v>76</v>
      </c>
      <c r="AY1775" s="211" t="s">
        <v>324</v>
      </c>
    </row>
    <row r="1776" spans="2:51" s="13" customFormat="1" ht="11.25">
      <c r="B1776" s="201"/>
      <c r="C1776" s="202"/>
      <c r="D1776" s="195" t="s">
        <v>336</v>
      </c>
      <c r="E1776" s="203" t="s">
        <v>19</v>
      </c>
      <c r="F1776" s="204" t="s">
        <v>5090</v>
      </c>
      <c r="G1776" s="202"/>
      <c r="H1776" s="205">
        <v>206.36</v>
      </c>
      <c r="I1776" s="206"/>
      <c r="J1776" s="202"/>
      <c r="K1776" s="202"/>
      <c r="L1776" s="207"/>
      <c r="M1776" s="208"/>
      <c r="N1776" s="209"/>
      <c r="O1776" s="209"/>
      <c r="P1776" s="209"/>
      <c r="Q1776" s="209"/>
      <c r="R1776" s="209"/>
      <c r="S1776" s="209"/>
      <c r="T1776" s="210"/>
      <c r="AT1776" s="211" t="s">
        <v>336</v>
      </c>
      <c r="AU1776" s="211" t="s">
        <v>87</v>
      </c>
      <c r="AV1776" s="13" t="s">
        <v>87</v>
      </c>
      <c r="AW1776" s="13" t="s">
        <v>37</v>
      </c>
      <c r="AX1776" s="13" t="s">
        <v>76</v>
      </c>
      <c r="AY1776" s="211" t="s">
        <v>324</v>
      </c>
    </row>
    <row r="1777" spans="1:65" s="13" customFormat="1" ht="11.25">
      <c r="B1777" s="201"/>
      <c r="C1777" s="202"/>
      <c r="D1777" s="195" t="s">
        <v>336</v>
      </c>
      <c r="E1777" s="203" t="s">
        <v>19</v>
      </c>
      <c r="F1777" s="204" t="s">
        <v>5091</v>
      </c>
      <c r="G1777" s="202"/>
      <c r="H1777" s="205">
        <v>65.41</v>
      </c>
      <c r="I1777" s="206"/>
      <c r="J1777" s="202"/>
      <c r="K1777" s="202"/>
      <c r="L1777" s="207"/>
      <c r="M1777" s="208"/>
      <c r="N1777" s="209"/>
      <c r="O1777" s="209"/>
      <c r="P1777" s="209"/>
      <c r="Q1777" s="209"/>
      <c r="R1777" s="209"/>
      <c r="S1777" s="209"/>
      <c r="T1777" s="210"/>
      <c r="AT1777" s="211" t="s">
        <v>336</v>
      </c>
      <c r="AU1777" s="211" t="s">
        <v>87</v>
      </c>
      <c r="AV1777" s="13" t="s">
        <v>87</v>
      </c>
      <c r="AW1777" s="13" t="s">
        <v>37</v>
      </c>
      <c r="AX1777" s="13" t="s">
        <v>76</v>
      </c>
      <c r="AY1777" s="211" t="s">
        <v>324</v>
      </c>
    </row>
    <row r="1778" spans="1:65" s="16" customFormat="1" ht="11.25">
      <c r="B1778" s="233"/>
      <c r="C1778" s="234"/>
      <c r="D1778" s="195" t="s">
        <v>336</v>
      </c>
      <c r="E1778" s="235" t="s">
        <v>19</v>
      </c>
      <c r="F1778" s="236" t="s">
        <v>550</v>
      </c>
      <c r="G1778" s="234"/>
      <c r="H1778" s="237">
        <v>587.07000000000005</v>
      </c>
      <c r="I1778" s="238"/>
      <c r="J1778" s="234"/>
      <c r="K1778" s="234"/>
      <c r="L1778" s="239"/>
      <c r="M1778" s="240"/>
      <c r="N1778" s="241"/>
      <c r="O1778" s="241"/>
      <c r="P1778" s="241"/>
      <c r="Q1778" s="241"/>
      <c r="R1778" s="241"/>
      <c r="S1778" s="241"/>
      <c r="T1778" s="242"/>
      <c r="AT1778" s="243" t="s">
        <v>336</v>
      </c>
      <c r="AU1778" s="243" t="s">
        <v>87</v>
      </c>
      <c r="AV1778" s="16" t="s">
        <v>343</v>
      </c>
      <c r="AW1778" s="16" t="s">
        <v>37</v>
      </c>
      <c r="AX1778" s="16" t="s">
        <v>76</v>
      </c>
      <c r="AY1778" s="243" t="s">
        <v>324</v>
      </c>
    </row>
    <row r="1779" spans="1:65" s="14" customFormat="1" ht="11.25">
      <c r="B1779" s="212"/>
      <c r="C1779" s="213"/>
      <c r="D1779" s="195" t="s">
        <v>336</v>
      </c>
      <c r="E1779" s="214" t="s">
        <v>150</v>
      </c>
      <c r="F1779" s="215" t="s">
        <v>349</v>
      </c>
      <c r="G1779" s="213"/>
      <c r="H1779" s="216">
        <v>1590.75</v>
      </c>
      <c r="I1779" s="217"/>
      <c r="J1779" s="213"/>
      <c r="K1779" s="213"/>
      <c r="L1779" s="218"/>
      <c r="M1779" s="219"/>
      <c r="N1779" s="220"/>
      <c r="O1779" s="220"/>
      <c r="P1779" s="220"/>
      <c r="Q1779" s="220"/>
      <c r="R1779" s="220"/>
      <c r="S1779" s="220"/>
      <c r="T1779" s="221"/>
      <c r="AT1779" s="222" t="s">
        <v>336</v>
      </c>
      <c r="AU1779" s="222" t="s">
        <v>87</v>
      </c>
      <c r="AV1779" s="14" t="s">
        <v>330</v>
      </c>
      <c r="AW1779" s="14" t="s">
        <v>37</v>
      </c>
      <c r="AX1779" s="14" t="s">
        <v>84</v>
      </c>
      <c r="AY1779" s="222" t="s">
        <v>324</v>
      </c>
    </row>
    <row r="1780" spans="1:65" s="2" customFormat="1" ht="14.45" customHeight="1">
      <c r="A1780" s="36"/>
      <c r="B1780" s="37"/>
      <c r="C1780" s="182" t="s">
        <v>1718</v>
      </c>
      <c r="D1780" s="182" t="s">
        <v>326</v>
      </c>
      <c r="E1780" s="183" t="s">
        <v>3282</v>
      </c>
      <c r="F1780" s="184" t="s">
        <v>3283</v>
      </c>
      <c r="G1780" s="185" t="s">
        <v>186</v>
      </c>
      <c r="H1780" s="186">
        <v>60</v>
      </c>
      <c r="I1780" s="187"/>
      <c r="J1780" s="188">
        <f>ROUND(I1780*H1780,2)</f>
        <v>0</v>
      </c>
      <c r="K1780" s="184" t="s">
        <v>329</v>
      </c>
      <c r="L1780" s="41"/>
      <c r="M1780" s="189" t="s">
        <v>19</v>
      </c>
      <c r="N1780" s="190" t="s">
        <v>47</v>
      </c>
      <c r="O1780" s="66"/>
      <c r="P1780" s="191">
        <f>O1780*H1780</f>
        <v>0</v>
      </c>
      <c r="Q1780" s="191">
        <v>8.0000000000000007E-5</v>
      </c>
      <c r="R1780" s="191">
        <f>Q1780*H1780</f>
        <v>4.8000000000000004E-3</v>
      </c>
      <c r="S1780" s="191">
        <v>1.7999999999999999E-2</v>
      </c>
      <c r="T1780" s="192">
        <f>S1780*H1780</f>
        <v>1.0799999999999998</v>
      </c>
      <c r="U1780" s="36"/>
      <c r="V1780" s="36"/>
      <c r="W1780" s="36"/>
      <c r="X1780" s="36"/>
      <c r="Y1780" s="36"/>
      <c r="Z1780" s="36"/>
      <c r="AA1780" s="36"/>
      <c r="AB1780" s="36"/>
      <c r="AC1780" s="36"/>
      <c r="AD1780" s="36"/>
      <c r="AE1780" s="36"/>
      <c r="AR1780" s="193" t="s">
        <v>330</v>
      </c>
      <c r="AT1780" s="193" t="s">
        <v>326</v>
      </c>
      <c r="AU1780" s="193" t="s">
        <v>87</v>
      </c>
      <c r="AY1780" s="19" t="s">
        <v>324</v>
      </c>
      <c r="BE1780" s="194">
        <f>IF(N1780="základní",J1780,0)</f>
        <v>0</v>
      </c>
      <c r="BF1780" s="194">
        <f>IF(N1780="snížená",J1780,0)</f>
        <v>0</v>
      </c>
      <c r="BG1780" s="194">
        <f>IF(N1780="zákl. přenesená",J1780,0)</f>
        <v>0</v>
      </c>
      <c r="BH1780" s="194">
        <f>IF(N1780="sníž. přenesená",J1780,0)</f>
        <v>0</v>
      </c>
      <c r="BI1780" s="194">
        <f>IF(N1780="nulová",J1780,0)</f>
        <v>0</v>
      </c>
      <c r="BJ1780" s="19" t="s">
        <v>84</v>
      </c>
      <c r="BK1780" s="194">
        <f>ROUND(I1780*H1780,2)</f>
        <v>0</v>
      </c>
      <c r="BL1780" s="19" t="s">
        <v>330</v>
      </c>
      <c r="BM1780" s="193" t="s">
        <v>5092</v>
      </c>
    </row>
    <row r="1781" spans="1:65" s="2" customFormat="1" ht="11.25">
      <c r="A1781" s="36"/>
      <c r="B1781" s="37"/>
      <c r="C1781" s="38"/>
      <c r="D1781" s="195" t="s">
        <v>332</v>
      </c>
      <c r="E1781" s="38"/>
      <c r="F1781" s="196" t="s">
        <v>3285</v>
      </c>
      <c r="G1781" s="38"/>
      <c r="H1781" s="38"/>
      <c r="I1781" s="197"/>
      <c r="J1781" s="38"/>
      <c r="K1781" s="38"/>
      <c r="L1781" s="41"/>
      <c r="M1781" s="198"/>
      <c r="N1781" s="199"/>
      <c r="O1781" s="66"/>
      <c r="P1781" s="66"/>
      <c r="Q1781" s="66"/>
      <c r="R1781" s="66"/>
      <c r="S1781" s="66"/>
      <c r="T1781" s="67"/>
      <c r="U1781" s="36"/>
      <c r="V1781" s="36"/>
      <c r="W1781" s="36"/>
      <c r="X1781" s="36"/>
      <c r="Y1781" s="36"/>
      <c r="Z1781" s="36"/>
      <c r="AA1781" s="36"/>
      <c r="AB1781" s="36"/>
      <c r="AC1781" s="36"/>
      <c r="AD1781" s="36"/>
      <c r="AE1781" s="36"/>
      <c r="AT1781" s="19" t="s">
        <v>332</v>
      </c>
      <c r="AU1781" s="19" t="s">
        <v>87</v>
      </c>
    </row>
    <row r="1782" spans="1:65" s="13" customFormat="1" ht="11.25">
      <c r="B1782" s="201"/>
      <c r="C1782" s="202"/>
      <c r="D1782" s="195" t="s">
        <v>336</v>
      </c>
      <c r="E1782" s="203" t="s">
        <v>2212</v>
      </c>
      <c r="F1782" s="204" t="s">
        <v>5093</v>
      </c>
      <c r="G1782" s="202"/>
      <c r="H1782" s="205">
        <v>60</v>
      </c>
      <c r="I1782" s="206"/>
      <c r="J1782" s="202"/>
      <c r="K1782" s="202"/>
      <c r="L1782" s="207"/>
      <c r="M1782" s="208"/>
      <c r="N1782" s="209"/>
      <c r="O1782" s="209"/>
      <c r="P1782" s="209"/>
      <c r="Q1782" s="209"/>
      <c r="R1782" s="209"/>
      <c r="S1782" s="209"/>
      <c r="T1782" s="210"/>
      <c r="AT1782" s="211" t="s">
        <v>336</v>
      </c>
      <c r="AU1782" s="211" t="s">
        <v>87</v>
      </c>
      <c r="AV1782" s="13" t="s">
        <v>87</v>
      </c>
      <c r="AW1782" s="13" t="s">
        <v>37</v>
      </c>
      <c r="AX1782" s="13" t="s">
        <v>84</v>
      </c>
      <c r="AY1782" s="211" t="s">
        <v>324</v>
      </c>
    </row>
    <row r="1783" spans="1:65" s="2" customFormat="1" ht="14.45" customHeight="1">
      <c r="A1783" s="36"/>
      <c r="B1783" s="37"/>
      <c r="C1783" s="182" t="s">
        <v>1726</v>
      </c>
      <c r="D1783" s="182" t="s">
        <v>326</v>
      </c>
      <c r="E1783" s="183" t="s">
        <v>5094</v>
      </c>
      <c r="F1783" s="184" t="s">
        <v>5095</v>
      </c>
      <c r="G1783" s="185" t="s">
        <v>186</v>
      </c>
      <c r="H1783" s="186">
        <v>1.8</v>
      </c>
      <c r="I1783" s="187"/>
      <c r="J1783" s="188">
        <f>ROUND(I1783*H1783,2)</f>
        <v>0</v>
      </c>
      <c r="K1783" s="184" t="s">
        <v>329</v>
      </c>
      <c r="L1783" s="41"/>
      <c r="M1783" s="189" t="s">
        <v>19</v>
      </c>
      <c r="N1783" s="190" t="s">
        <v>47</v>
      </c>
      <c r="O1783" s="66"/>
      <c r="P1783" s="191">
        <f>O1783*H1783</f>
        <v>0</v>
      </c>
      <c r="Q1783" s="191">
        <v>8.1399999999999997E-3</v>
      </c>
      <c r="R1783" s="191">
        <f>Q1783*H1783</f>
        <v>1.4652E-2</v>
      </c>
      <c r="S1783" s="191">
        <v>0.63600000000000001</v>
      </c>
      <c r="T1783" s="192">
        <f>S1783*H1783</f>
        <v>1.1448</v>
      </c>
      <c r="U1783" s="36"/>
      <c r="V1783" s="36"/>
      <c r="W1783" s="36"/>
      <c r="X1783" s="36"/>
      <c r="Y1783" s="36"/>
      <c r="Z1783" s="36"/>
      <c r="AA1783" s="36"/>
      <c r="AB1783" s="36"/>
      <c r="AC1783" s="36"/>
      <c r="AD1783" s="36"/>
      <c r="AE1783" s="36"/>
      <c r="AR1783" s="193" t="s">
        <v>330</v>
      </c>
      <c r="AT1783" s="193" t="s">
        <v>326</v>
      </c>
      <c r="AU1783" s="193" t="s">
        <v>87</v>
      </c>
      <c r="AY1783" s="19" t="s">
        <v>324</v>
      </c>
      <c r="BE1783" s="194">
        <f>IF(N1783="základní",J1783,0)</f>
        <v>0</v>
      </c>
      <c r="BF1783" s="194">
        <f>IF(N1783="snížená",J1783,0)</f>
        <v>0</v>
      </c>
      <c r="BG1783" s="194">
        <f>IF(N1783="zákl. přenesená",J1783,0)</f>
        <v>0</v>
      </c>
      <c r="BH1783" s="194">
        <f>IF(N1783="sníž. přenesená",J1783,0)</f>
        <v>0</v>
      </c>
      <c r="BI1783" s="194">
        <f>IF(N1783="nulová",J1783,0)</f>
        <v>0</v>
      </c>
      <c r="BJ1783" s="19" t="s">
        <v>84</v>
      </c>
      <c r="BK1783" s="194">
        <f>ROUND(I1783*H1783,2)</f>
        <v>0</v>
      </c>
      <c r="BL1783" s="19" t="s">
        <v>330</v>
      </c>
      <c r="BM1783" s="193" t="s">
        <v>5096</v>
      </c>
    </row>
    <row r="1784" spans="1:65" s="2" customFormat="1" ht="19.5">
      <c r="A1784" s="36"/>
      <c r="B1784" s="37"/>
      <c r="C1784" s="38"/>
      <c r="D1784" s="195" t="s">
        <v>332</v>
      </c>
      <c r="E1784" s="38"/>
      <c r="F1784" s="196" t="s">
        <v>5097</v>
      </c>
      <c r="G1784" s="38"/>
      <c r="H1784" s="38"/>
      <c r="I1784" s="197"/>
      <c r="J1784" s="38"/>
      <c r="K1784" s="38"/>
      <c r="L1784" s="41"/>
      <c r="M1784" s="198"/>
      <c r="N1784" s="199"/>
      <c r="O1784" s="66"/>
      <c r="P1784" s="66"/>
      <c r="Q1784" s="66"/>
      <c r="R1784" s="66"/>
      <c r="S1784" s="66"/>
      <c r="T1784" s="67"/>
      <c r="U1784" s="36"/>
      <c r="V1784" s="36"/>
      <c r="W1784" s="36"/>
      <c r="X1784" s="36"/>
      <c r="Y1784" s="36"/>
      <c r="Z1784" s="36"/>
      <c r="AA1784" s="36"/>
      <c r="AB1784" s="36"/>
      <c r="AC1784" s="36"/>
      <c r="AD1784" s="36"/>
      <c r="AE1784" s="36"/>
      <c r="AT1784" s="19" t="s">
        <v>332</v>
      </c>
      <c r="AU1784" s="19" t="s">
        <v>87</v>
      </c>
    </row>
    <row r="1785" spans="1:65" s="2" customFormat="1" ht="48.75">
      <c r="A1785" s="36"/>
      <c r="B1785" s="37"/>
      <c r="C1785" s="38"/>
      <c r="D1785" s="195" t="s">
        <v>334</v>
      </c>
      <c r="E1785" s="38"/>
      <c r="F1785" s="200" t="s">
        <v>1767</v>
      </c>
      <c r="G1785" s="38"/>
      <c r="H1785" s="38"/>
      <c r="I1785" s="197"/>
      <c r="J1785" s="38"/>
      <c r="K1785" s="38"/>
      <c r="L1785" s="41"/>
      <c r="M1785" s="198"/>
      <c r="N1785" s="199"/>
      <c r="O1785" s="66"/>
      <c r="P1785" s="66"/>
      <c r="Q1785" s="66"/>
      <c r="R1785" s="66"/>
      <c r="S1785" s="66"/>
      <c r="T1785" s="67"/>
      <c r="U1785" s="36"/>
      <c r="V1785" s="36"/>
      <c r="W1785" s="36"/>
      <c r="X1785" s="36"/>
      <c r="Y1785" s="36"/>
      <c r="Z1785" s="36"/>
      <c r="AA1785" s="36"/>
      <c r="AB1785" s="36"/>
      <c r="AC1785" s="36"/>
      <c r="AD1785" s="36"/>
      <c r="AE1785" s="36"/>
      <c r="AT1785" s="19" t="s">
        <v>334</v>
      </c>
      <c r="AU1785" s="19" t="s">
        <v>87</v>
      </c>
    </row>
    <row r="1786" spans="1:65" s="13" customFormat="1" ht="11.25">
      <c r="B1786" s="201"/>
      <c r="C1786" s="202"/>
      <c r="D1786" s="195" t="s">
        <v>336</v>
      </c>
      <c r="E1786" s="203" t="s">
        <v>19</v>
      </c>
      <c r="F1786" s="204" t="s">
        <v>5098</v>
      </c>
      <c r="G1786" s="202"/>
      <c r="H1786" s="205">
        <v>1.8</v>
      </c>
      <c r="I1786" s="206"/>
      <c r="J1786" s="202"/>
      <c r="K1786" s="202"/>
      <c r="L1786" s="207"/>
      <c r="M1786" s="208"/>
      <c r="N1786" s="209"/>
      <c r="O1786" s="209"/>
      <c r="P1786" s="209"/>
      <c r="Q1786" s="209"/>
      <c r="R1786" s="209"/>
      <c r="S1786" s="209"/>
      <c r="T1786" s="210"/>
      <c r="AT1786" s="211" t="s">
        <v>336</v>
      </c>
      <c r="AU1786" s="211" t="s">
        <v>87</v>
      </c>
      <c r="AV1786" s="13" t="s">
        <v>87</v>
      </c>
      <c r="AW1786" s="13" t="s">
        <v>37</v>
      </c>
      <c r="AX1786" s="13" t="s">
        <v>84</v>
      </c>
      <c r="AY1786" s="211" t="s">
        <v>324</v>
      </c>
    </row>
    <row r="1787" spans="1:65" s="2" customFormat="1" ht="14.45" customHeight="1">
      <c r="A1787" s="36"/>
      <c r="B1787" s="37"/>
      <c r="C1787" s="182" t="s">
        <v>1733</v>
      </c>
      <c r="D1787" s="182" t="s">
        <v>326</v>
      </c>
      <c r="E1787" s="183" t="s">
        <v>5099</v>
      </c>
      <c r="F1787" s="184" t="s">
        <v>5100</v>
      </c>
      <c r="G1787" s="185" t="s">
        <v>186</v>
      </c>
      <c r="H1787" s="186">
        <v>1.8</v>
      </c>
      <c r="I1787" s="187"/>
      <c r="J1787" s="188">
        <f>ROUND(I1787*H1787,2)</f>
        <v>0</v>
      </c>
      <c r="K1787" s="184" t="s">
        <v>329</v>
      </c>
      <c r="L1787" s="41"/>
      <c r="M1787" s="189" t="s">
        <v>19</v>
      </c>
      <c r="N1787" s="190" t="s">
        <v>47</v>
      </c>
      <c r="O1787" s="66"/>
      <c r="P1787" s="191">
        <f>O1787*H1787</f>
        <v>0</v>
      </c>
      <c r="Q1787" s="191">
        <v>1.15E-3</v>
      </c>
      <c r="R1787" s="191">
        <f>Q1787*H1787</f>
        <v>2.0700000000000002E-3</v>
      </c>
      <c r="S1787" s="191">
        <v>3.1E-2</v>
      </c>
      <c r="T1787" s="192">
        <f>S1787*H1787</f>
        <v>5.5800000000000002E-2</v>
      </c>
      <c r="U1787" s="36"/>
      <c r="V1787" s="36"/>
      <c r="W1787" s="36"/>
      <c r="X1787" s="36"/>
      <c r="Y1787" s="36"/>
      <c r="Z1787" s="36"/>
      <c r="AA1787" s="36"/>
      <c r="AB1787" s="36"/>
      <c r="AC1787" s="36"/>
      <c r="AD1787" s="36"/>
      <c r="AE1787" s="36"/>
      <c r="AR1787" s="193" t="s">
        <v>330</v>
      </c>
      <c r="AT1787" s="193" t="s">
        <v>326</v>
      </c>
      <c r="AU1787" s="193" t="s">
        <v>87</v>
      </c>
      <c r="AY1787" s="19" t="s">
        <v>324</v>
      </c>
      <c r="BE1787" s="194">
        <f>IF(N1787="základní",J1787,0)</f>
        <v>0</v>
      </c>
      <c r="BF1787" s="194">
        <f>IF(N1787="snížená",J1787,0)</f>
        <v>0</v>
      </c>
      <c r="BG1787" s="194">
        <f>IF(N1787="zákl. přenesená",J1787,0)</f>
        <v>0</v>
      </c>
      <c r="BH1787" s="194">
        <f>IF(N1787="sníž. přenesená",J1787,0)</f>
        <v>0</v>
      </c>
      <c r="BI1787" s="194">
        <f>IF(N1787="nulová",J1787,0)</f>
        <v>0</v>
      </c>
      <c r="BJ1787" s="19" t="s">
        <v>84</v>
      </c>
      <c r="BK1787" s="194">
        <f>ROUND(I1787*H1787,2)</f>
        <v>0</v>
      </c>
      <c r="BL1787" s="19" t="s">
        <v>330</v>
      </c>
      <c r="BM1787" s="193" t="s">
        <v>5101</v>
      </c>
    </row>
    <row r="1788" spans="1:65" s="2" customFormat="1" ht="19.5">
      <c r="A1788" s="36"/>
      <c r="B1788" s="37"/>
      <c r="C1788" s="38"/>
      <c r="D1788" s="195" t="s">
        <v>332</v>
      </c>
      <c r="E1788" s="38"/>
      <c r="F1788" s="196" t="s">
        <v>5102</v>
      </c>
      <c r="G1788" s="38"/>
      <c r="H1788" s="38"/>
      <c r="I1788" s="197"/>
      <c r="J1788" s="38"/>
      <c r="K1788" s="38"/>
      <c r="L1788" s="41"/>
      <c r="M1788" s="198"/>
      <c r="N1788" s="199"/>
      <c r="O1788" s="66"/>
      <c r="P1788" s="66"/>
      <c r="Q1788" s="66"/>
      <c r="R1788" s="66"/>
      <c r="S1788" s="66"/>
      <c r="T1788" s="67"/>
      <c r="U1788" s="36"/>
      <c r="V1788" s="36"/>
      <c r="W1788" s="36"/>
      <c r="X1788" s="36"/>
      <c r="Y1788" s="36"/>
      <c r="Z1788" s="36"/>
      <c r="AA1788" s="36"/>
      <c r="AB1788" s="36"/>
      <c r="AC1788" s="36"/>
      <c r="AD1788" s="36"/>
      <c r="AE1788" s="36"/>
      <c r="AT1788" s="19" t="s">
        <v>332</v>
      </c>
      <c r="AU1788" s="19" t="s">
        <v>87</v>
      </c>
    </row>
    <row r="1789" spans="1:65" s="2" customFormat="1" ht="48.75">
      <c r="A1789" s="36"/>
      <c r="B1789" s="37"/>
      <c r="C1789" s="38"/>
      <c r="D1789" s="195" t="s">
        <v>334</v>
      </c>
      <c r="E1789" s="38"/>
      <c r="F1789" s="200" t="s">
        <v>1767</v>
      </c>
      <c r="G1789" s="38"/>
      <c r="H1789" s="38"/>
      <c r="I1789" s="197"/>
      <c r="J1789" s="38"/>
      <c r="K1789" s="38"/>
      <c r="L1789" s="41"/>
      <c r="M1789" s="198"/>
      <c r="N1789" s="199"/>
      <c r="O1789" s="66"/>
      <c r="P1789" s="66"/>
      <c r="Q1789" s="66"/>
      <c r="R1789" s="66"/>
      <c r="S1789" s="66"/>
      <c r="T1789" s="67"/>
      <c r="U1789" s="36"/>
      <c r="V1789" s="36"/>
      <c r="W1789" s="36"/>
      <c r="X1789" s="36"/>
      <c r="Y1789" s="36"/>
      <c r="Z1789" s="36"/>
      <c r="AA1789" s="36"/>
      <c r="AB1789" s="36"/>
      <c r="AC1789" s="36"/>
      <c r="AD1789" s="36"/>
      <c r="AE1789" s="36"/>
      <c r="AT1789" s="19" t="s">
        <v>334</v>
      </c>
      <c r="AU1789" s="19" t="s">
        <v>87</v>
      </c>
    </row>
    <row r="1790" spans="1:65" s="15" customFormat="1" ht="11.25">
      <c r="B1790" s="223"/>
      <c r="C1790" s="224"/>
      <c r="D1790" s="195" t="s">
        <v>336</v>
      </c>
      <c r="E1790" s="225" t="s">
        <v>19</v>
      </c>
      <c r="F1790" s="226" t="s">
        <v>5103</v>
      </c>
      <c r="G1790" s="224"/>
      <c r="H1790" s="225" t="s">
        <v>19</v>
      </c>
      <c r="I1790" s="227"/>
      <c r="J1790" s="224"/>
      <c r="K1790" s="224"/>
      <c r="L1790" s="228"/>
      <c r="M1790" s="229"/>
      <c r="N1790" s="230"/>
      <c r="O1790" s="230"/>
      <c r="P1790" s="230"/>
      <c r="Q1790" s="230"/>
      <c r="R1790" s="230"/>
      <c r="S1790" s="230"/>
      <c r="T1790" s="231"/>
      <c r="AT1790" s="232" t="s">
        <v>336</v>
      </c>
      <c r="AU1790" s="232" t="s">
        <v>87</v>
      </c>
      <c r="AV1790" s="15" t="s">
        <v>84</v>
      </c>
      <c r="AW1790" s="15" t="s">
        <v>37</v>
      </c>
      <c r="AX1790" s="15" t="s">
        <v>76</v>
      </c>
      <c r="AY1790" s="232" t="s">
        <v>324</v>
      </c>
    </row>
    <row r="1791" spans="1:65" s="13" customFormat="1" ht="11.25">
      <c r="B1791" s="201"/>
      <c r="C1791" s="202"/>
      <c r="D1791" s="195" t="s">
        <v>336</v>
      </c>
      <c r="E1791" s="203" t="s">
        <v>19</v>
      </c>
      <c r="F1791" s="204" t="s">
        <v>5104</v>
      </c>
      <c r="G1791" s="202"/>
      <c r="H1791" s="205">
        <v>1.8</v>
      </c>
      <c r="I1791" s="206"/>
      <c r="J1791" s="202"/>
      <c r="K1791" s="202"/>
      <c r="L1791" s="207"/>
      <c r="M1791" s="208"/>
      <c r="N1791" s="209"/>
      <c r="O1791" s="209"/>
      <c r="P1791" s="209"/>
      <c r="Q1791" s="209"/>
      <c r="R1791" s="209"/>
      <c r="S1791" s="209"/>
      <c r="T1791" s="210"/>
      <c r="AT1791" s="211" t="s">
        <v>336</v>
      </c>
      <c r="AU1791" s="211" t="s">
        <v>87</v>
      </c>
      <c r="AV1791" s="13" t="s">
        <v>87</v>
      </c>
      <c r="AW1791" s="13" t="s">
        <v>37</v>
      </c>
      <c r="AX1791" s="13" t="s">
        <v>84</v>
      </c>
      <c r="AY1791" s="211" t="s">
        <v>324</v>
      </c>
    </row>
    <row r="1792" spans="1:65" s="2" customFormat="1" ht="14.45" customHeight="1">
      <c r="A1792" s="36"/>
      <c r="B1792" s="37"/>
      <c r="C1792" s="182" t="s">
        <v>1739</v>
      </c>
      <c r="D1792" s="182" t="s">
        <v>326</v>
      </c>
      <c r="E1792" s="183" t="s">
        <v>5105</v>
      </c>
      <c r="F1792" s="184" t="s">
        <v>5106</v>
      </c>
      <c r="G1792" s="185" t="s">
        <v>186</v>
      </c>
      <c r="H1792" s="186">
        <v>2.4</v>
      </c>
      <c r="I1792" s="187"/>
      <c r="J1792" s="188">
        <f>ROUND(I1792*H1792,2)</f>
        <v>0</v>
      </c>
      <c r="K1792" s="184" t="s">
        <v>329</v>
      </c>
      <c r="L1792" s="41"/>
      <c r="M1792" s="189" t="s">
        <v>19</v>
      </c>
      <c r="N1792" s="190" t="s">
        <v>47</v>
      </c>
      <c r="O1792" s="66"/>
      <c r="P1792" s="191">
        <f>O1792*H1792</f>
        <v>0</v>
      </c>
      <c r="Q1792" s="191">
        <v>1.5E-3</v>
      </c>
      <c r="R1792" s="191">
        <f>Q1792*H1792</f>
        <v>3.5999999999999999E-3</v>
      </c>
      <c r="S1792" s="191">
        <v>7.0000000000000007E-2</v>
      </c>
      <c r="T1792" s="192">
        <f>S1792*H1792</f>
        <v>0.16800000000000001</v>
      </c>
      <c r="U1792" s="36"/>
      <c r="V1792" s="36"/>
      <c r="W1792" s="36"/>
      <c r="X1792" s="36"/>
      <c r="Y1792" s="36"/>
      <c r="Z1792" s="36"/>
      <c r="AA1792" s="36"/>
      <c r="AB1792" s="36"/>
      <c r="AC1792" s="36"/>
      <c r="AD1792" s="36"/>
      <c r="AE1792" s="36"/>
      <c r="AR1792" s="193" t="s">
        <v>330</v>
      </c>
      <c r="AT1792" s="193" t="s">
        <v>326</v>
      </c>
      <c r="AU1792" s="193" t="s">
        <v>87</v>
      </c>
      <c r="AY1792" s="19" t="s">
        <v>324</v>
      </c>
      <c r="BE1792" s="194">
        <f>IF(N1792="základní",J1792,0)</f>
        <v>0</v>
      </c>
      <c r="BF1792" s="194">
        <f>IF(N1792="snížená",J1792,0)</f>
        <v>0</v>
      </c>
      <c r="BG1792" s="194">
        <f>IF(N1792="zákl. přenesená",J1792,0)</f>
        <v>0</v>
      </c>
      <c r="BH1792" s="194">
        <f>IF(N1792="sníž. přenesená",J1792,0)</f>
        <v>0</v>
      </c>
      <c r="BI1792" s="194">
        <f>IF(N1792="nulová",J1792,0)</f>
        <v>0</v>
      </c>
      <c r="BJ1792" s="19" t="s">
        <v>84</v>
      </c>
      <c r="BK1792" s="194">
        <f>ROUND(I1792*H1792,2)</f>
        <v>0</v>
      </c>
      <c r="BL1792" s="19" t="s">
        <v>330</v>
      </c>
      <c r="BM1792" s="193" t="s">
        <v>5107</v>
      </c>
    </row>
    <row r="1793" spans="1:65" s="2" customFormat="1" ht="19.5">
      <c r="A1793" s="36"/>
      <c r="B1793" s="37"/>
      <c r="C1793" s="38"/>
      <c r="D1793" s="195" t="s">
        <v>332</v>
      </c>
      <c r="E1793" s="38"/>
      <c r="F1793" s="196" t="s">
        <v>5108</v>
      </c>
      <c r="G1793" s="38"/>
      <c r="H1793" s="38"/>
      <c r="I1793" s="197"/>
      <c r="J1793" s="38"/>
      <c r="K1793" s="38"/>
      <c r="L1793" s="41"/>
      <c r="M1793" s="198"/>
      <c r="N1793" s="199"/>
      <c r="O1793" s="66"/>
      <c r="P1793" s="66"/>
      <c r="Q1793" s="66"/>
      <c r="R1793" s="66"/>
      <c r="S1793" s="66"/>
      <c r="T1793" s="67"/>
      <c r="U1793" s="36"/>
      <c r="V1793" s="36"/>
      <c r="W1793" s="36"/>
      <c r="X1793" s="36"/>
      <c r="Y1793" s="36"/>
      <c r="Z1793" s="36"/>
      <c r="AA1793" s="36"/>
      <c r="AB1793" s="36"/>
      <c r="AC1793" s="36"/>
      <c r="AD1793" s="36"/>
      <c r="AE1793" s="36"/>
      <c r="AT1793" s="19" t="s">
        <v>332</v>
      </c>
      <c r="AU1793" s="19" t="s">
        <v>87</v>
      </c>
    </row>
    <row r="1794" spans="1:65" s="2" customFormat="1" ht="48.75">
      <c r="A1794" s="36"/>
      <c r="B1794" s="37"/>
      <c r="C1794" s="38"/>
      <c r="D1794" s="195" t="s">
        <v>334</v>
      </c>
      <c r="E1794" s="38"/>
      <c r="F1794" s="200" t="s">
        <v>1767</v>
      </c>
      <c r="G1794" s="38"/>
      <c r="H1794" s="38"/>
      <c r="I1794" s="197"/>
      <c r="J1794" s="38"/>
      <c r="K1794" s="38"/>
      <c r="L1794" s="41"/>
      <c r="M1794" s="198"/>
      <c r="N1794" s="199"/>
      <c r="O1794" s="66"/>
      <c r="P1794" s="66"/>
      <c r="Q1794" s="66"/>
      <c r="R1794" s="66"/>
      <c r="S1794" s="66"/>
      <c r="T1794" s="67"/>
      <c r="U1794" s="36"/>
      <c r="V1794" s="36"/>
      <c r="W1794" s="36"/>
      <c r="X1794" s="36"/>
      <c r="Y1794" s="36"/>
      <c r="Z1794" s="36"/>
      <c r="AA1794" s="36"/>
      <c r="AB1794" s="36"/>
      <c r="AC1794" s="36"/>
      <c r="AD1794" s="36"/>
      <c r="AE1794" s="36"/>
      <c r="AT1794" s="19" t="s">
        <v>334</v>
      </c>
      <c r="AU1794" s="19" t="s">
        <v>87</v>
      </c>
    </row>
    <row r="1795" spans="1:65" s="15" customFormat="1" ht="11.25">
      <c r="B1795" s="223"/>
      <c r="C1795" s="224"/>
      <c r="D1795" s="195" t="s">
        <v>336</v>
      </c>
      <c r="E1795" s="225" t="s">
        <v>19</v>
      </c>
      <c r="F1795" s="226" t="s">
        <v>5103</v>
      </c>
      <c r="G1795" s="224"/>
      <c r="H1795" s="225" t="s">
        <v>19</v>
      </c>
      <c r="I1795" s="227"/>
      <c r="J1795" s="224"/>
      <c r="K1795" s="224"/>
      <c r="L1795" s="228"/>
      <c r="M1795" s="229"/>
      <c r="N1795" s="230"/>
      <c r="O1795" s="230"/>
      <c r="P1795" s="230"/>
      <c r="Q1795" s="230"/>
      <c r="R1795" s="230"/>
      <c r="S1795" s="230"/>
      <c r="T1795" s="231"/>
      <c r="AT1795" s="232" t="s">
        <v>336</v>
      </c>
      <c r="AU1795" s="232" t="s">
        <v>87</v>
      </c>
      <c r="AV1795" s="15" t="s">
        <v>84</v>
      </c>
      <c r="AW1795" s="15" t="s">
        <v>37</v>
      </c>
      <c r="AX1795" s="15" t="s">
        <v>76</v>
      </c>
      <c r="AY1795" s="232" t="s">
        <v>324</v>
      </c>
    </row>
    <row r="1796" spans="1:65" s="13" customFormat="1" ht="11.25">
      <c r="B1796" s="201"/>
      <c r="C1796" s="202"/>
      <c r="D1796" s="195" t="s">
        <v>336</v>
      </c>
      <c r="E1796" s="203" t="s">
        <v>19</v>
      </c>
      <c r="F1796" s="204" t="s">
        <v>5109</v>
      </c>
      <c r="G1796" s="202"/>
      <c r="H1796" s="205">
        <v>2.4</v>
      </c>
      <c r="I1796" s="206"/>
      <c r="J1796" s="202"/>
      <c r="K1796" s="202"/>
      <c r="L1796" s="207"/>
      <c r="M1796" s="208"/>
      <c r="N1796" s="209"/>
      <c r="O1796" s="209"/>
      <c r="P1796" s="209"/>
      <c r="Q1796" s="209"/>
      <c r="R1796" s="209"/>
      <c r="S1796" s="209"/>
      <c r="T1796" s="210"/>
      <c r="AT1796" s="211" t="s">
        <v>336</v>
      </c>
      <c r="AU1796" s="211" t="s">
        <v>87</v>
      </c>
      <c r="AV1796" s="13" t="s">
        <v>87</v>
      </c>
      <c r="AW1796" s="13" t="s">
        <v>37</v>
      </c>
      <c r="AX1796" s="13" t="s">
        <v>84</v>
      </c>
      <c r="AY1796" s="211" t="s">
        <v>324</v>
      </c>
    </row>
    <row r="1797" spans="1:65" s="2" customFormat="1" ht="14.45" customHeight="1">
      <c r="A1797" s="36"/>
      <c r="B1797" s="37"/>
      <c r="C1797" s="182" t="s">
        <v>1745</v>
      </c>
      <c r="D1797" s="182" t="s">
        <v>326</v>
      </c>
      <c r="E1797" s="183" t="s">
        <v>5110</v>
      </c>
      <c r="F1797" s="184" t="s">
        <v>5111</v>
      </c>
      <c r="G1797" s="185" t="s">
        <v>135</v>
      </c>
      <c r="H1797" s="186">
        <v>20.468</v>
      </c>
      <c r="I1797" s="187"/>
      <c r="J1797" s="188">
        <f>ROUND(I1797*H1797,2)</f>
        <v>0</v>
      </c>
      <c r="K1797" s="184" t="s">
        <v>329</v>
      </c>
      <c r="L1797" s="41"/>
      <c r="M1797" s="189" t="s">
        <v>19</v>
      </c>
      <c r="N1797" s="190" t="s">
        <v>47</v>
      </c>
      <c r="O1797" s="66"/>
      <c r="P1797" s="191">
        <f>O1797*H1797</f>
        <v>0</v>
      </c>
      <c r="Q1797" s="191">
        <v>5.0000000000000001E-4</v>
      </c>
      <c r="R1797" s="191">
        <f>Q1797*H1797</f>
        <v>1.0234E-2</v>
      </c>
      <c r="S1797" s="191">
        <v>0</v>
      </c>
      <c r="T1797" s="192">
        <f>S1797*H1797</f>
        <v>0</v>
      </c>
      <c r="U1797" s="36"/>
      <c r="V1797" s="36"/>
      <c r="W1797" s="36"/>
      <c r="X1797" s="36"/>
      <c r="Y1797" s="36"/>
      <c r="Z1797" s="36"/>
      <c r="AA1797" s="36"/>
      <c r="AB1797" s="36"/>
      <c r="AC1797" s="36"/>
      <c r="AD1797" s="36"/>
      <c r="AE1797" s="36"/>
      <c r="AR1797" s="193" t="s">
        <v>330</v>
      </c>
      <c r="AT1797" s="193" t="s">
        <v>326</v>
      </c>
      <c r="AU1797" s="193" t="s">
        <v>87</v>
      </c>
      <c r="AY1797" s="19" t="s">
        <v>324</v>
      </c>
      <c r="BE1797" s="194">
        <f>IF(N1797="základní",J1797,0)</f>
        <v>0</v>
      </c>
      <c r="BF1797" s="194">
        <f>IF(N1797="snížená",J1797,0)</f>
        <v>0</v>
      </c>
      <c r="BG1797" s="194">
        <f>IF(N1797="zákl. přenesená",J1797,0)</f>
        <v>0</v>
      </c>
      <c r="BH1797" s="194">
        <f>IF(N1797="sníž. přenesená",J1797,0)</f>
        <v>0</v>
      </c>
      <c r="BI1797" s="194">
        <f>IF(N1797="nulová",J1797,0)</f>
        <v>0</v>
      </c>
      <c r="BJ1797" s="19" t="s">
        <v>84</v>
      </c>
      <c r="BK1797" s="194">
        <f>ROUND(I1797*H1797,2)</f>
        <v>0</v>
      </c>
      <c r="BL1797" s="19" t="s">
        <v>330</v>
      </c>
      <c r="BM1797" s="193" t="s">
        <v>5112</v>
      </c>
    </row>
    <row r="1798" spans="1:65" s="2" customFormat="1" ht="11.25">
      <c r="A1798" s="36"/>
      <c r="B1798" s="37"/>
      <c r="C1798" s="38"/>
      <c r="D1798" s="195" t="s">
        <v>332</v>
      </c>
      <c r="E1798" s="38"/>
      <c r="F1798" s="196" t="s">
        <v>5113</v>
      </c>
      <c r="G1798" s="38"/>
      <c r="H1798" s="38"/>
      <c r="I1798" s="197"/>
      <c r="J1798" s="38"/>
      <c r="K1798" s="38"/>
      <c r="L1798" s="41"/>
      <c r="M1798" s="198"/>
      <c r="N1798" s="199"/>
      <c r="O1798" s="66"/>
      <c r="P1798" s="66"/>
      <c r="Q1798" s="66"/>
      <c r="R1798" s="66"/>
      <c r="S1798" s="66"/>
      <c r="T1798" s="67"/>
      <c r="U1798" s="36"/>
      <c r="V1798" s="36"/>
      <c r="W1798" s="36"/>
      <c r="X1798" s="36"/>
      <c r="Y1798" s="36"/>
      <c r="Z1798" s="36"/>
      <c r="AA1798" s="36"/>
      <c r="AB1798" s="36"/>
      <c r="AC1798" s="36"/>
      <c r="AD1798" s="36"/>
      <c r="AE1798" s="36"/>
      <c r="AT1798" s="19" t="s">
        <v>332</v>
      </c>
      <c r="AU1798" s="19" t="s">
        <v>87</v>
      </c>
    </row>
    <row r="1799" spans="1:65" s="2" customFormat="1" ht="58.5">
      <c r="A1799" s="36"/>
      <c r="B1799" s="37"/>
      <c r="C1799" s="38"/>
      <c r="D1799" s="195" t="s">
        <v>334</v>
      </c>
      <c r="E1799" s="38"/>
      <c r="F1799" s="200" t="s">
        <v>3300</v>
      </c>
      <c r="G1799" s="38"/>
      <c r="H1799" s="38"/>
      <c r="I1799" s="197"/>
      <c r="J1799" s="38"/>
      <c r="K1799" s="38"/>
      <c r="L1799" s="41"/>
      <c r="M1799" s="198"/>
      <c r="N1799" s="199"/>
      <c r="O1799" s="66"/>
      <c r="P1799" s="66"/>
      <c r="Q1799" s="66"/>
      <c r="R1799" s="66"/>
      <c r="S1799" s="66"/>
      <c r="T1799" s="67"/>
      <c r="U1799" s="36"/>
      <c r="V1799" s="36"/>
      <c r="W1799" s="36"/>
      <c r="X1799" s="36"/>
      <c r="Y1799" s="36"/>
      <c r="Z1799" s="36"/>
      <c r="AA1799" s="36"/>
      <c r="AB1799" s="36"/>
      <c r="AC1799" s="36"/>
      <c r="AD1799" s="36"/>
      <c r="AE1799" s="36"/>
      <c r="AT1799" s="19" t="s">
        <v>334</v>
      </c>
      <c r="AU1799" s="19" t="s">
        <v>87</v>
      </c>
    </row>
    <row r="1800" spans="1:65" s="2" customFormat="1" ht="19.5">
      <c r="A1800" s="36"/>
      <c r="B1800" s="37"/>
      <c r="C1800" s="38"/>
      <c r="D1800" s="195" t="s">
        <v>727</v>
      </c>
      <c r="E1800" s="38"/>
      <c r="F1800" s="200" t="s">
        <v>5114</v>
      </c>
      <c r="G1800" s="38"/>
      <c r="H1800" s="38"/>
      <c r="I1800" s="197"/>
      <c r="J1800" s="38"/>
      <c r="K1800" s="38"/>
      <c r="L1800" s="41"/>
      <c r="M1800" s="198"/>
      <c r="N1800" s="199"/>
      <c r="O1800" s="66"/>
      <c r="P1800" s="66"/>
      <c r="Q1800" s="66"/>
      <c r="R1800" s="66"/>
      <c r="S1800" s="66"/>
      <c r="T1800" s="67"/>
      <c r="U1800" s="36"/>
      <c r="V1800" s="36"/>
      <c r="W1800" s="36"/>
      <c r="X1800" s="36"/>
      <c r="Y1800" s="36"/>
      <c r="Z1800" s="36"/>
      <c r="AA1800" s="36"/>
      <c r="AB1800" s="36"/>
      <c r="AC1800" s="36"/>
      <c r="AD1800" s="36"/>
      <c r="AE1800" s="36"/>
      <c r="AT1800" s="19" t="s">
        <v>727</v>
      </c>
      <c r="AU1800" s="19" t="s">
        <v>87</v>
      </c>
    </row>
    <row r="1801" spans="1:65" s="15" customFormat="1" ht="11.25">
      <c r="B1801" s="223"/>
      <c r="C1801" s="224"/>
      <c r="D1801" s="195" t="s">
        <v>336</v>
      </c>
      <c r="E1801" s="225" t="s">
        <v>19</v>
      </c>
      <c r="F1801" s="226" t="s">
        <v>5115</v>
      </c>
      <c r="G1801" s="224"/>
      <c r="H1801" s="225" t="s">
        <v>19</v>
      </c>
      <c r="I1801" s="227"/>
      <c r="J1801" s="224"/>
      <c r="K1801" s="224"/>
      <c r="L1801" s="228"/>
      <c r="M1801" s="229"/>
      <c r="N1801" s="230"/>
      <c r="O1801" s="230"/>
      <c r="P1801" s="230"/>
      <c r="Q1801" s="230"/>
      <c r="R1801" s="230"/>
      <c r="S1801" s="230"/>
      <c r="T1801" s="231"/>
      <c r="AT1801" s="232" t="s">
        <v>336</v>
      </c>
      <c r="AU1801" s="232" t="s">
        <v>87</v>
      </c>
      <c r="AV1801" s="15" t="s">
        <v>84</v>
      </c>
      <c r="AW1801" s="15" t="s">
        <v>37</v>
      </c>
      <c r="AX1801" s="15" t="s">
        <v>76</v>
      </c>
      <c r="AY1801" s="232" t="s">
        <v>324</v>
      </c>
    </row>
    <row r="1802" spans="1:65" s="13" customFormat="1" ht="11.25">
      <c r="B1802" s="201"/>
      <c r="C1802" s="202"/>
      <c r="D1802" s="195" t="s">
        <v>336</v>
      </c>
      <c r="E1802" s="203" t="s">
        <v>19</v>
      </c>
      <c r="F1802" s="204" t="s">
        <v>5116</v>
      </c>
      <c r="G1802" s="202"/>
      <c r="H1802" s="205">
        <v>7.1</v>
      </c>
      <c r="I1802" s="206"/>
      <c r="J1802" s="202"/>
      <c r="K1802" s="202"/>
      <c r="L1802" s="207"/>
      <c r="M1802" s="208"/>
      <c r="N1802" s="209"/>
      <c r="O1802" s="209"/>
      <c r="P1802" s="209"/>
      <c r="Q1802" s="209"/>
      <c r="R1802" s="209"/>
      <c r="S1802" s="209"/>
      <c r="T1802" s="210"/>
      <c r="AT1802" s="211" t="s">
        <v>336</v>
      </c>
      <c r="AU1802" s="211" t="s">
        <v>87</v>
      </c>
      <c r="AV1802" s="13" t="s">
        <v>87</v>
      </c>
      <c r="AW1802" s="13" t="s">
        <v>37</v>
      </c>
      <c r="AX1802" s="13" t="s">
        <v>76</v>
      </c>
      <c r="AY1802" s="211" t="s">
        <v>324</v>
      </c>
    </row>
    <row r="1803" spans="1:65" s="13" customFormat="1" ht="11.25">
      <c r="B1803" s="201"/>
      <c r="C1803" s="202"/>
      <c r="D1803" s="195" t="s">
        <v>336</v>
      </c>
      <c r="E1803" s="203" t="s">
        <v>19</v>
      </c>
      <c r="F1803" s="204" t="s">
        <v>5117</v>
      </c>
      <c r="G1803" s="202"/>
      <c r="H1803" s="205">
        <v>7.968</v>
      </c>
      <c r="I1803" s="206"/>
      <c r="J1803" s="202"/>
      <c r="K1803" s="202"/>
      <c r="L1803" s="207"/>
      <c r="M1803" s="208"/>
      <c r="N1803" s="209"/>
      <c r="O1803" s="209"/>
      <c r="P1803" s="209"/>
      <c r="Q1803" s="209"/>
      <c r="R1803" s="209"/>
      <c r="S1803" s="209"/>
      <c r="T1803" s="210"/>
      <c r="AT1803" s="211" t="s">
        <v>336</v>
      </c>
      <c r="AU1803" s="211" t="s">
        <v>87</v>
      </c>
      <c r="AV1803" s="13" t="s">
        <v>87</v>
      </c>
      <c r="AW1803" s="13" t="s">
        <v>37</v>
      </c>
      <c r="AX1803" s="13" t="s">
        <v>76</v>
      </c>
      <c r="AY1803" s="211" t="s">
        <v>324</v>
      </c>
    </row>
    <row r="1804" spans="1:65" s="13" customFormat="1" ht="11.25">
      <c r="B1804" s="201"/>
      <c r="C1804" s="202"/>
      <c r="D1804" s="195" t="s">
        <v>336</v>
      </c>
      <c r="E1804" s="203" t="s">
        <v>19</v>
      </c>
      <c r="F1804" s="204" t="s">
        <v>5118</v>
      </c>
      <c r="G1804" s="202"/>
      <c r="H1804" s="205">
        <v>5.4</v>
      </c>
      <c r="I1804" s="206"/>
      <c r="J1804" s="202"/>
      <c r="K1804" s="202"/>
      <c r="L1804" s="207"/>
      <c r="M1804" s="208"/>
      <c r="N1804" s="209"/>
      <c r="O1804" s="209"/>
      <c r="P1804" s="209"/>
      <c r="Q1804" s="209"/>
      <c r="R1804" s="209"/>
      <c r="S1804" s="209"/>
      <c r="T1804" s="210"/>
      <c r="AT1804" s="211" t="s">
        <v>336</v>
      </c>
      <c r="AU1804" s="211" t="s">
        <v>87</v>
      </c>
      <c r="AV1804" s="13" t="s">
        <v>87</v>
      </c>
      <c r="AW1804" s="13" t="s">
        <v>37</v>
      </c>
      <c r="AX1804" s="13" t="s">
        <v>76</v>
      </c>
      <c r="AY1804" s="211" t="s">
        <v>324</v>
      </c>
    </row>
    <row r="1805" spans="1:65" s="14" customFormat="1" ht="11.25">
      <c r="B1805" s="212"/>
      <c r="C1805" s="213"/>
      <c r="D1805" s="195" t="s">
        <v>336</v>
      </c>
      <c r="E1805" s="214" t="s">
        <v>3870</v>
      </c>
      <c r="F1805" s="215" t="s">
        <v>349</v>
      </c>
      <c r="G1805" s="213"/>
      <c r="H1805" s="216">
        <v>20.468</v>
      </c>
      <c r="I1805" s="217"/>
      <c r="J1805" s="213"/>
      <c r="K1805" s="213"/>
      <c r="L1805" s="218"/>
      <c r="M1805" s="219"/>
      <c r="N1805" s="220"/>
      <c r="O1805" s="220"/>
      <c r="P1805" s="220"/>
      <c r="Q1805" s="220"/>
      <c r="R1805" s="220"/>
      <c r="S1805" s="220"/>
      <c r="T1805" s="221"/>
      <c r="AT1805" s="222" t="s">
        <v>336</v>
      </c>
      <c r="AU1805" s="222" t="s">
        <v>87</v>
      </c>
      <c r="AV1805" s="14" t="s">
        <v>330</v>
      </c>
      <c r="AW1805" s="14" t="s">
        <v>37</v>
      </c>
      <c r="AX1805" s="14" t="s">
        <v>84</v>
      </c>
      <c r="AY1805" s="222" t="s">
        <v>324</v>
      </c>
    </row>
    <row r="1806" spans="1:65" s="2" customFormat="1" ht="14.45" customHeight="1">
      <c r="A1806" s="36"/>
      <c r="B1806" s="37"/>
      <c r="C1806" s="182" t="s">
        <v>1754</v>
      </c>
      <c r="D1806" s="182" t="s">
        <v>326</v>
      </c>
      <c r="E1806" s="183" t="s">
        <v>3304</v>
      </c>
      <c r="F1806" s="184" t="s">
        <v>3305</v>
      </c>
      <c r="G1806" s="185" t="s">
        <v>135</v>
      </c>
      <c r="H1806" s="186">
        <v>20.468</v>
      </c>
      <c r="I1806" s="187"/>
      <c r="J1806" s="188">
        <f>ROUND(I1806*H1806,2)</f>
        <v>0</v>
      </c>
      <c r="K1806" s="184" t="s">
        <v>329</v>
      </c>
      <c r="L1806" s="41"/>
      <c r="M1806" s="189" t="s">
        <v>19</v>
      </c>
      <c r="N1806" s="190" t="s">
        <v>47</v>
      </c>
      <c r="O1806" s="66"/>
      <c r="P1806" s="191">
        <f>O1806*H1806</f>
        <v>0</v>
      </c>
      <c r="Q1806" s="191">
        <v>0</v>
      </c>
      <c r="R1806" s="191">
        <f>Q1806*H1806</f>
        <v>0</v>
      </c>
      <c r="S1806" s="191">
        <v>0</v>
      </c>
      <c r="T1806" s="192">
        <f>S1806*H1806</f>
        <v>0</v>
      </c>
      <c r="U1806" s="36"/>
      <c r="V1806" s="36"/>
      <c r="W1806" s="36"/>
      <c r="X1806" s="36"/>
      <c r="Y1806" s="36"/>
      <c r="Z1806" s="36"/>
      <c r="AA1806" s="36"/>
      <c r="AB1806" s="36"/>
      <c r="AC1806" s="36"/>
      <c r="AD1806" s="36"/>
      <c r="AE1806" s="36"/>
      <c r="AR1806" s="193" t="s">
        <v>330</v>
      </c>
      <c r="AT1806" s="193" t="s">
        <v>326</v>
      </c>
      <c r="AU1806" s="193" t="s">
        <v>87</v>
      </c>
      <c r="AY1806" s="19" t="s">
        <v>324</v>
      </c>
      <c r="BE1806" s="194">
        <f>IF(N1806="základní",J1806,0)</f>
        <v>0</v>
      </c>
      <c r="BF1806" s="194">
        <f>IF(N1806="snížená",J1806,0)</f>
        <v>0</v>
      </c>
      <c r="BG1806" s="194">
        <f>IF(N1806="zákl. přenesená",J1806,0)</f>
        <v>0</v>
      </c>
      <c r="BH1806" s="194">
        <f>IF(N1806="sníž. přenesená",J1806,0)</f>
        <v>0</v>
      </c>
      <c r="BI1806" s="194">
        <f>IF(N1806="nulová",J1806,0)</f>
        <v>0</v>
      </c>
      <c r="BJ1806" s="19" t="s">
        <v>84</v>
      </c>
      <c r="BK1806" s="194">
        <f>ROUND(I1806*H1806,2)</f>
        <v>0</v>
      </c>
      <c r="BL1806" s="19" t="s">
        <v>330</v>
      </c>
      <c r="BM1806" s="193" t="s">
        <v>5119</v>
      </c>
    </row>
    <row r="1807" spans="1:65" s="2" customFormat="1" ht="11.25">
      <c r="A1807" s="36"/>
      <c r="B1807" s="37"/>
      <c r="C1807" s="38"/>
      <c r="D1807" s="195" t="s">
        <v>332</v>
      </c>
      <c r="E1807" s="38"/>
      <c r="F1807" s="196" t="s">
        <v>3307</v>
      </c>
      <c r="G1807" s="38"/>
      <c r="H1807" s="38"/>
      <c r="I1807" s="197"/>
      <c r="J1807" s="38"/>
      <c r="K1807" s="38"/>
      <c r="L1807" s="41"/>
      <c r="M1807" s="198"/>
      <c r="N1807" s="199"/>
      <c r="O1807" s="66"/>
      <c r="P1807" s="66"/>
      <c r="Q1807" s="66"/>
      <c r="R1807" s="66"/>
      <c r="S1807" s="66"/>
      <c r="T1807" s="67"/>
      <c r="U1807" s="36"/>
      <c r="V1807" s="36"/>
      <c r="W1807" s="36"/>
      <c r="X1807" s="36"/>
      <c r="Y1807" s="36"/>
      <c r="Z1807" s="36"/>
      <c r="AA1807" s="36"/>
      <c r="AB1807" s="36"/>
      <c r="AC1807" s="36"/>
      <c r="AD1807" s="36"/>
      <c r="AE1807" s="36"/>
      <c r="AT1807" s="19" t="s">
        <v>332</v>
      </c>
      <c r="AU1807" s="19" t="s">
        <v>87</v>
      </c>
    </row>
    <row r="1808" spans="1:65" s="2" customFormat="1" ht="58.5">
      <c r="A1808" s="36"/>
      <c r="B1808" s="37"/>
      <c r="C1808" s="38"/>
      <c r="D1808" s="195" t="s">
        <v>334</v>
      </c>
      <c r="E1808" s="38"/>
      <c r="F1808" s="200" t="s">
        <v>3300</v>
      </c>
      <c r="G1808" s="38"/>
      <c r="H1808" s="38"/>
      <c r="I1808" s="197"/>
      <c r="J1808" s="38"/>
      <c r="K1808" s="38"/>
      <c r="L1808" s="41"/>
      <c r="M1808" s="198"/>
      <c r="N1808" s="199"/>
      <c r="O1808" s="66"/>
      <c r="P1808" s="66"/>
      <c r="Q1808" s="66"/>
      <c r="R1808" s="66"/>
      <c r="S1808" s="66"/>
      <c r="T1808" s="67"/>
      <c r="U1808" s="36"/>
      <c r="V1808" s="36"/>
      <c r="W1808" s="36"/>
      <c r="X1808" s="36"/>
      <c r="Y1808" s="36"/>
      <c r="Z1808" s="36"/>
      <c r="AA1808" s="36"/>
      <c r="AB1808" s="36"/>
      <c r="AC1808" s="36"/>
      <c r="AD1808" s="36"/>
      <c r="AE1808" s="36"/>
      <c r="AT1808" s="19" t="s">
        <v>334</v>
      </c>
      <c r="AU1808" s="19" t="s">
        <v>87</v>
      </c>
    </row>
    <row r="1809" spans="1:65" s="13" customFormat="1" ht="11.25">
      <c r="B1809" s="201"/>
      <c r="C1809" s="202"/>
      <c r="D1809" s="195" t="s">
        <v>336</v>
      </c>
      <c r="E1809" s="203" t="s">
        <v>19</v>
      </c>
      <c r="F1809" s="204" t="s">
        <v>3870</v>
      </c>
      <c r="G1809" s="202"/>
      <c r="H1809" s="205">
        <v>20.468</v>
      </c>
      <c r="I1809" s="206"/>
      <c r="J1809" s="202"/>
      <c r="K1809" s="202"/>
      <c r="L1809" s="207"/>
      <c r="M1809" s="208"/>
      <c r="N1809" s="209"/>
      <c r="O1809" s="209"/>
      <c r="P1809" s="209"/>
      <c r="Q1809" s="209"/>
      <c r="R1809" s="209"/>
      <c r="S1809" s="209"/>
      <c r="T1809" s="210"/>
      <c r="AT1809" s="211" t="s">
        <v>336</v>
      </c>
      <c r="AU1809" s="211" t="s">
        <v>87</v>
      </c>
      <c r="AV1809" s="13" t="s">
        <v>87</v>
      </c>
      <c r="AW1809" s="13" t="s">
        <v>37</v>
      </c>
      <c r="AX1809" s="13" t="s">
        <v>84</v>
      </c>
      <c r="AY1809" s="211" t="s">
        <v>324</v>
      </c>
    </row>
    <row r="1810" spans="1:65" s="2" customFormat="1" ht="14.45" customHeight="1">
      <c r="A1810" s="36"/>
      <c r="B1810" s="37"/>
      <c r="C1810" s="182" t="s">
        <v>1762</v>
      </c>
      <c r="D1810" s="182" t="s">
        <v>326</v>
      </c>
      <c r="E1810" s="183" t="s">
        <v>1790</v>
      </c>
      <c r="F1810" s="184" t="s">
        <v>1791</v>
      </c>
      <c r="G1810" s="185" t="s">
        <v>135</v>
      </c>
      <c r="H1810" s="186">
        <v>396.90300000000002</v>
      </c>
      <c r="I1810" s="187"/>
      <c r="J1810" s="188">
        <f>ROUND(I1810*H1810,2)</f>
        <v>0</v>
      </c>
      <c r="K1810" s="184" t="s">
        <v>329</v>
      </c>
      <c r="L1810" s="41"/>
      <c r="M1810" s="189" t="s">
        <v>19</v>
      </c>
      <c r="N1810" s="190" t="s">
        <v>47</v>
      </c>
      <c r="O1810" s="66"/>
      <c r="P1810" s="191">
        <f>O1810*H1810</f>
        <v>0</v>
      </c>
      <c r="Q1810" s="191">
        <v>0</v>
      </c>
      <c r="R1810" s="191">
        <f>Q1810*H1810</f>
        <v>0</v>
      </c>
      <c r="S1810" s="191">
        <v>0</v>
      </c>
      <c r="T1810" s="192">
        <f>S1810*H1810</f>
        <v>0</v>
      </c>
      <c r="U1810" s="36"/>
      <c r="V1810" s="36"/>
      <c r="W1810" s="36"/>
      <c r="X1810" s="36"/>
      <c r="Y1810" s="36"/>
      <c r="Z1810" s="36"/>
      <c r="AA1810" s="36"/>
      <c r="AB1810" s="36"/>
      <c r="AC1810" s="36"/>
      <c r="AD1810" s="36"/>
      <c r="AE1810" s="36"/>
      <c r="AR1810" s="193" t="s">
        <v>330</v>
      </c>
      <c r="AT1810" s="193" t="s">
        <v>326</v>
      </c>
      <c r="AU1810" s="193" t="s">
        <v>87</v>
      </c>
      <c r="AY1810" s="19" t="s">
        <v>324</v>
      </c>
      <c r="BE1810" s="194">
        <f>IF(N1810="základní",J1810,0)</f>
        <v>0</v>
      </c>
      <c r="BF1810" s="194">
        <f>IF(N1810="snížená",J1810,0)</f>
        <v>0</v>
      </c>
      <c r="BG1810" s="194">
        <f>IF(N1810="zákl. přenesená",J1810,0)</f>
        <v>0</v>
      </c>
      <c r="BH1810" s="194">
        <f>IF(N1810="sníž. přenesená",J1810,0)</f>
        <v>0</v>
      </c>
      <c r="BI1810" s="194">
        <f>IF(N1810="nulová",J1810,0)</f>
        <v>0</v>
      </c>
      <c r="BJ1810" s="19" t="s">
        <v>84</v>
      </c>
      <c r="BK1810" s="194">
        <f>ROUND(I1810*H1810,2)</f>
        <v>0</v>
      </c>
      <c r="BL1810" s="19" t="s">
        <v>330</v>
      </c>
      <c r="BM1810" s="193" t="s">
        <v>5120</v>
      </c>
    </row>
    <row r="1811" spans="1:65" s="2" customFormat="1" ht="11.25">
      <c r="A1811" s="36"/>
      <c r="B1811" s="37"/>
      <c r="C1811" s="38"/>
      <c r="D1811" s="195" t="s">
        <v>332</v>
      </c>
      <c r="E1811" s="38"/>
      <c r="F1811" s="196" t="s">
        <v>1791</v>
      </c>
      <c r="G1811" s="38"/>
      <c r="H1811" s="38"/>
      <c r="I1811" s="197"/>
      <c r="J1811" s="38"/>
      <c r="K1811" s="38"/>
      <c r="L1811" s="41"/>
      <c r="M1811" s="198"/>
      <c r="N1811" s="199"/>
      <c r="O1811" s="66"/>
      <c r="P1811" s="66"/>
      <c r="Q1811" s="66"/>
      <c r="R1811" s="66"/>
      <c r="S1811" s="66"/>
      <c r="T1811" s="67"/>
      <c r="U1811" s="36"/>
      <c r="V1811" s="36"/>
      <c r="W1811" s="36"/>
      <c r="X1811" s="36"/>
      <c r="Y1811" s="36"/>
      <c r="Z1811" s="36"/>
      <c r="AA1811" s="36"/>
      <c r="AB1811" s="36"/>
      <c r="AC1811" s="36"/>
      <c r="AD1811" s="36"/>
      <c r="AE1811" s="36"/>
      <c r="AT1811" s="19" t="s">
        <v>332</v>
      </c>
      <c r="AU1811" s="19" t="s">
        <v>87</v>
      </c>
    </row>
    <row r="1812" spans="1:65" s="2" customFormat="1" ht="58.5">
      <c r="A1812" s="36"/>
      <c r="B1812" s="37"/>
      <c r="C1812" s="38"/>
      <c r="D1812" s="195" t="s">
        <v>334</v>
      </c>
      <c r="E1812" s="38"/>
      <c r="F1812" s="200" t="s">
        <v>1793</v>
      </c>
      <c r="G1812" s="38"/>
      <c r="H1812" s="38"/>
      <c r="I1812" s="197"/>
      <c r="J1812" s="38"/>
      <c r="K1812" s="38"/>
      <c r="L1812" s="41"/>
      <c r="M1812" s="198"/>
      <c r="N1812" s="199"/>
      <c r="O1812" s="66"/>
      <c r="P1812" s="66"/>
      <c r="Q1812" s="66"/>
      <c r="R1812" s="66"/>
      <c r="S1812" s="66"/>
      <c r="T1812" s="67"/>
      <c r="U1812" s="36"/>
      <c r="V1812" s="36"/>
      <c r="W1812" s="36"/>
      <c r="X1812" s="36"/>
      <c r="Y1812" s="36"/>
      <c r="Z1812" s="36"/>
      <c r="AA1812" s="36"/>
      <c r="AB1812" s="36"/>
      <c r="AC1812" s="36"/>
      <c r="AD1812" s="36"/>
      <c r="AE1812" s="36"/>
      <c r="AT1812" s="19" t="s">
        <v>334</v>
      </c>
      <c r="AU1812" s="19" t="s">
        <v>87</v>
      </c>
    </row>
    <row r="1813" spans="1:65" s="15" customFormat="1" ht="11.25">
      <c r="B1813" s="223"/>
      <c r="C1813" s="224"/>
      <c r="D1813" s="195" t="s">
        <v>336</v>
      </c>
      <c r="E1813" s="225" t="s">
        <v>19</v>
      </c>
      <c r="F1813" s="226" t="s">
        <v>5048</v>
      </c>
      <c r="G1813" s="224"/>
      <c r="H1813" s="225" t="s">
        <v>19</v>
      </c>
      <c r="I1813" s="227"/>
      <c r="J1813" s="224"/>
      <c r="K1813" s="224"/>
      <c r="L1813" s="228"/>
      <c r="M1813" s="229"/>
      <c r="N1813" s="230"/>
      <c r="O1813" s="230"/>
      <c r="P1813" s="230"/>
      <c r="Q1813" s="230"/>
      <c r="R1813" s="230"/>
      <c r="S1813" s="230"/>
      <c r="T1813" s="231"/>
      <c r="AT1813" s="232" t="s">
        <v>336</v>
      </c>
      <c r="AU1813" s="232" t="s">
        <v>87</v>
      </c>
      <c r="AV1813" s="15" t="s">
        <v>84</v>
      </c>
      <c r="AW1813" s="15" t="s">
        <v>37</v>
      </c>
      <c r="AX1813" s="15" t="s">
        <v>76</v>
      </c>
      <c r="AY1813" s="232" t="s">
        <v>324</v>
      </c>
    </row>
    <row r="1814" spans="1:65" s="13" customFormat="1" ht="11.25">
      <c r="B1814" s="201"/>
      <c r="C1814" s="202"/>
      <c r="D1814" s="195" t="s">
        <v>336</v>
      </c>
      <c r="E1814" s="203" t="s">
        <v>19</v>
      </c>
      <c r="F1814" s="204" t="s">
        <v>5049</v>
      </c>
      <c r="G1814" s="202"/>
      <c r="H1814" s="205">
        <v>89</v>
      </c>
      <c r="I1814" s="206"/>
      <c r="J1814" s="202"/>
      <c r="K1814" s="202"/>
      <c r="L1814" s="207"/>
      <c r="M1814" s="208"/>
      <c r="N1814" s="209"/>
      <c r="O1814" s="209"/>
      <c r="P1814" s="209"/>
      <c r="Q1814" s="209"/>
      <c r="R1814" s="209"/>
      <c r="S1814" s="209"/>
      <c r="T1814" s="210"/>
      <c r="AT1814" s="211" t="s">
        <v>336</v>
      </c>
      <c r="AU1814" s="211" t="s">
        <v>87</v>
      </c>
      <c r="AV1814" s="13" t="s">
        <v>87</v>
      </c>
      <c r="AW1814" s="13" t="s">
        <v>37</v>
      </c>
      <c r="AX1814" s="13" t="s">
        <v>76</v>
      </c>
      <c r="AY1814" s="211" t="s">
        <v>324</v>
      </c>
    </row>
    <row r="1815" spans="1:65" s="15" customFormat="1" ht="11.25">
      <c r="B1815" s="223"/>
      <c r="C1815" s="224"/>
      <c r="D1815" s="195" t="s">
        <v>336</v>
      </c>
      <c r="E1815" s="225" t="s">
        <v>19</v>
      </c>
      <c r="F1815" s="226" t="s">
        <v>5050</v>
      </c>
      <c r="G1815" s="224"/>
      <c r="H1815" s="225" t="s">
        <v>19</v>
      </c>
      <c r="I1815" s="227"/>
      <c r="J1815" s="224"/>
      <c r="K1815" s="224"/>
      <c r="L1815" s="228"/>
      <c r="M1815" s="229"/>
      <c r="N1815" s="230"/>
      <c r="O1815" s="230"/>
      <c r="P1815" s="230"/>
      <c r="Q1815" s="230"/>
      <c r="R1815" s="230"/>
      <c r="S1815" s="230"/>
      <c r="T1815" s="231"/>
      <c r="AT1815" s="232" t="s">
        <v>336</v>
      </c>
      <c r="AU1815" s="232" t="s">
        <v>87</v>
      </c>
      <c r="AV1815" s="15" t="s">
        <v>84</v>
      </c>
      <c r="AW1815" s="15" t="s">
        <v>37</v>
      </c>
      <c r="AX1815" s="15" t="s">
        <v>76</v>
      </c>
      <c r="AY1815" s="232" t="s">
        <v>324</v>
      </c>
    </row>
    <row r="1816" spans="1:65" s="13" customFormat="1" ht="11.25">
      <c r="B1816" s="201"/>
      <c r="C1816" s="202"/>
      <c r="D1816" s="195" t="s">
        <v>336</v>
      </c>
      <c r="E1816" s="203" t="s">
        <v>19</v>
      </c>
      <c r="F1816" s="204" t="s">
        <v>5051</v>
      </c>
      <c r="G1816" s="202"/>
      <c r="H1816" s="205">
        <v>49</v>
      </c>
      <c r="I1816" s="206"/>
      <c r="J1816" s="202"/>
      <c r="K1816" s="202"/>
      <c r="L1816" s="207"/>
      <c r="M1816" s="208"/>
      <c r="N1816" s="209"/>
      <c r="O1816" s="209"/>
      <c r="P1816" s="209"/>
      <c r="Q1816" s="209"/>
      <c r="R1816" s="209"/>
      <c r="S1816" s="209"/>
      <c r="T1816" s="210"/>
      <c r="AT1816" s="211" t="s">
        <v>336</v>
      </c>
      <c r="AU1816" s="211" t="s">
        <v>87</v>
      </c>
      <c r="AV1816" s="13" t="s">
        <v>87</v>
      </c>
      <c r="AW1816" s="13" t="s">
        <v>37</v>
      </c>
      <c r="AX1816" s="13" t="s">
        <v>76</v>
      </c>
      <c r="AY1816" s="211" t="s">
        <v>324</v>
      </c>
    </row>
    <row r="1817" spans="1:65" s="15" customFormat="1" ht="11.25">
      <c r="B1817" s="223"/>
      <c r="C1817" s="224"/>
      <c r="D1817" s="195" t="s">
        <v>336</v>
      </c>
      <c r="E1817" s="225" t="s">
        <v>19</v>
      </c>
      <c r="F1817" s="226" t="s">
        <v>5052</v>
      </c>
      <c r="G1817" s="224"/>
      <c r="H1817" s="225" t="s">
        <v>19</v>
      </c>
      <c r="I1817" s="227"/>
      <c r="J1817" s="224"/>
      <c r="K1817" s="224"/>
      <c r="L1817" s="228"/>
      <c r="M1817" s="229"/>
      <c r="N1817" s="230"/>
      <c r="O1817" s="230"/>
      <c r="P1817" s="230"/>
      <c r="Q1817" s="230"/>
      <c r="R1817" s="230"/>
      <c r="S1817" s="230"/>
      <c r="T1817" s="231"/>
      <c r="AT1817" s="232" t="s">
        <v>336</v>
      </c>
      <c r="AU1817" s="232" t="s">
        <v>87</v>
      </c>
      <c r="AV1817" s="15" t="s">
        <v>84</v>
      </c>
      <c r="AW1817" s="15" t="s">
        <v>37</v>
      </c>
      <c r="AX1817" s="15" t="s">
        <v>76</v>
      </c>
      <c r="AY1817" s="232" t="s">
        <v>324</v>
      </c>
    </row>
    <row r="1818" spans="1:65" s="13" customFormat="1" ht="11.25">
      <c r="B1818" s="201"/>
      <c r="C1818" s="202"/>
      <c r="D1818" s="195" t="s">
        <v>336</v>
      </c>
      <c r="E1818" s="203" t="s">
        <v>19</v>
      </c>
      <c r="F1818" s="204" t="s">
        <v>5053</v>
      </c>
      <c r="G1818" s="202"/>
      <c r="H1818" s="205">
        <v>86</v>
      </c>
      <c r="I1818" s="206"/>
      <c r="J1818" s="202"/>
      <c r="K1818" s="202"/>
      <c r="L1818" s="207"/>
      <c r="M1818" s="208"/>
      <c r="N1818" s="209"/>
      <c r="O1818" s="209"/>
      <c r="P1818" s="209"/>
      <c r="Q1818" s="209"/>
      <c r="R1818" s="209"/>
      <c r="S1818" s="209"/>
      <c r="T1818" s="210"/>
      <c r="AT1818" s="211" t="s">
        <v>336</v>
      </c>
      <c r="AU1818" s="211" t="s">
        <v>87</v>
      </c>
      <c r="AV1818" s="13" t="s">
        <v>87</v>
      </c>
      <c r="AW1818" s="13" t="s">
        <v>37</v>
      </c>
      <c r="AX1818" s="13" t="s">
        <v>76</v>
      </c>
      <c r="AY1818" s="211" t="s">
        <v>324</v>
      </c>
    </row>
    <row r="1819" spans="1:65" s="13" customFormat="1" ht="11.25">
      <c r="B1819" s="201"/>
      <c r="C1819" s="202"/>
      <c r="D1819" s="195" t="s">
        <v>336</v>
      </c>
      <c r="E1819" s="203" t="s">
        <v>19</v>
      </c>
      <c r="F1819" s="204" t="s">
        <v>5054</v>
      </c>
      <c r="G1819" s="202"/>
      <c r="H1819" s="205">
        <v>96.1</v>
      </c>
      <c r="I1819" s="206"/>
      <c r="J1819" s="202"/>
      <c r="K1819" s="202"/>
      <c r="L1819" s="207"/>
      <c r="M1819" s="208"/>
      <c r="N1819" s="209"/>
      <c r="O1819" s="209"/>
      <c r="P1819" s="209"/>
      <c r="Q1819" s="209"/>
      <c r="R1819" s="209"/>
      <c r="S1819" s="209"/>
      <c r="T1819" s="210"/>
      <c r="AT1819" s="211" t="s">
        <v>336</v>
      </c>
      <c r="AU1819" s="211" t="s">
        <v>87</v>
      </c>
      <c r="AV1819" s="13" t="s">
        <v>87</v>
      </c>
      <c r="AW1819" s="13" t="s">
        <v>37</v>
      </c>
      <c r="AX1819" s="13" t="s">
        <v>76</v>
      </c>
      <c r="AY1819" s="211" t="s">
        <v>324</v>
      </c>
    </row>
    <row r="1820" spans="1:65" s="13" customFormat="1" ht="11.25">
      <c r="B1820" s="201"/>
      <c r="C1820" s="202"/>
      <c r="D1820" s="195" t="s">
        <v>336</v>
      </c>
      <c r="E1820" s="203" t="s">
        <v>19</v>
      </c>
      <c r="F1820" s="204" t="s">
        <v>5055</v>
      </c>
      <c r="G1820" s="202"/>
      <c r="H1820" s="205">
        <v>10.14</v>
      </c>
      <c r="I1820" s="206"/>
      <c r="J1820" s="202"/>
      <c r="K1820" s="202"/>
      <c r="L1820" s="207"/>
      <c r="M1820" s="208"/>
      <c r="N1820" s="209"/>
      <c r="O1820" s="209"/>
      <c r="P1820" s="209"/>
      <c r="Q1820" s="209"/>
      <c r="R1820" s="209"/>
      <c r="S1820" s="209"/>
      <c r="T1820" s="210"/>
      <c r="AT1820" s="211" t="s">
        <v>336</v>
      </c>
      <c r="AU1820" s="211" t="s">
        <v>87</v>
      </c>
      <c r="AV1820" s="13" t="s">
        <v>87</v>
      </c>
      <c r="AW1820" s="13" t="s">
        <v>37</v>
      </c>
      <c r="AX1820" s="13" t="s">
        <v>76</v>
      </c>
      <c r="AY1820" s="211" t="s">
        <v>324</v>
      </c>
    </row>
    <row r="1821" spans="1:65" s="13" customFormat="1" ht="11.25">
      <c r="B1821" s="201"/>
      <c r="C1821" s="202"/>
      <c r="D1821" s="195" t="s">
        <v>336</v>
      </c>
      <c r="E1821" s="203" t="s">
        <v>19</v>
      </c>
      <c r="F1821" s="204" t="s">
        <v>5056</v>
      </c>
      <c r="G1821" s="202"/>
      <c r="H1821" s="205">
        <v>2.19</v>
      </c>
      <c r="I1821" s="206"/>
      <c r="J1821" s="202"/>
      <c r="K1821" s="202"/>
      <c r="L1821" s="207"/>
      <c r="M1821" s="208"/>
      <c r="N1821" s="209"/>
      <c r="O1821" s="209"/>
      <c r="P1821" s="209"/>
      <c r="Q1821" s="209"/>
      <c r="R1821" s="209"/>
      <c r="S1821" s="209"/>
      <c r="T1821" s="210"/>
      <c r="AT1821" s="211" t="s">
        <v>336</v>
      </c>
      <c r="AU1821" s="211" t="s">
        <v>87</v>
      </c>
      <c r="AV1821" s="13" t="s">
        <v>87</v>
      </c>
      <c r="AW1821" s="13" t="s">
        <v>37</v>
      </c>
      <c r="AX1821" s="13" t="s">
        <v>76</v>
      </c>
      <c r="AY1821" s="211" t="s">
        <v>324</v>
      </c>
    </row>
    <row r="1822" spans="1:65" s="13" customFormat="1" ht="11.25">
      <c r="B1822" s="201"/>
      <c r="C1822" s="202"/>
      <c r="D1822" s="195" t="s">
        <v>336</v>
      </c>
      <c r="E1822" s="203" t="s">
        <v>19</v>
      </c>
      <c r="F1822" s="204" t="s">
        <v>5121</v>
      </c>
      <c r="G1822" s="202"/>
      <c r="H1822" s="205">
        <v>3</v>
      </c>
      <c r="I1822" s="206"/>
      <c r="J1822" s="202"/>
      <c r="K1822" s="202"/>
      <c r="L1822" s="207"/>
      <c r="M1822" s="208"/>
      <c r="N1822" s="209"/>
      <c r="O1822" s="209"/>
      <c r="P1822" s="209"/>
      <c r="Q1822" s="209"/>
      <c r="R1822" s="209"/>
      <c r="S1822" s="209"/>
      <c r="T1822" s="210"/>
      <c r="AT1822" s="211" t="s">
        <v>336</v>
      </c>
      <c r="AU1822" s="211" t="s">
        <v>87</v>
      </c>
      <c r="AV1822" s="13" t="s">
        <v>87</v>
      </c>
      <c r="AW1822" s="13" t="s">
        <v>37</v>
      </c>
      <c r="AX1822" s="13" t="s">
        <v>76</v>
      </c>
      <c r="AY1822" s="211" t="s">
        <v>324</v>
      </c>
    </row>
    <row r="1823" spans="1:65" s="15" customFormat="1" ht="11.25">
      <c r="B1823" s="223"/>
      <c r="C1823" s="224"/>
      <c r="D1823" s="195" t="s">
        <v>336</v>
      </c>
      <c r="E1823" s="225" t="s">
        <v>19</v>
      </c>
      <c r="F1823" s="226" t="s">
        <v>5057</v>
      </c>
      <c r="G1823" s="224"/>
      <c r="H1823" s="225" t="s">
        <v>19</v>
      </c>
      <c r="I1823" s="227"/>
      <c r="J1823" s="224"/>
      <c r="K1823" s="224"/>
      <c r="L1823" s="228"/>
      <c r="M1823" s="229"/>
      <c r="N1823" s="230"/>
      <c r="O1823" s="230"/>
      <c r="P1823" s="230"/>
      <c r="Q1823" s="230"/>
      <c r="R1823" s="230"/>
      <c r="S1823" s="230"/>
      <c r="T1823" s="231"/>
      <c r="AT1823" s="232" t="s">
        <v>336</v>
      </c>
      <c r="AU1823" s="232" t="s">
        <v>87</v>
      </c>
      <c r="AV1823" s="15" t="s">
        <v>84</v>
      </c>
      <c r="AW1823" s="15" t="s">
        <v>37</v>
      </c>
      <c r="AX1823" s="15" t="s">
        <v>76</v>
      </c>
      <c r="AY1823" s="232" t="s">
        <v>324</v>
      </c>
    </row>
    <row r="1824" spans="1:65" s="13" customFormat="1" ht="11.25">
      <c r="B1824" s="201"/>
      <c r="C1824" s="202"/>
      <c r="D1824" s="195" t="s">
        <v>336</v>
      </c>
      <c r="E1824" s="203" t="s">
        <v>19</v>
      </c>
      <c r="F1824" s="204" t="s">
        <v>5058</v>
      </c>
      <c r="G1824" s="202"/>
      <c r="H1824" s="205">
        <v>28.21</v>
      </c>
      <c r="I1824" s="206"/>
      <c r="J1824" s="202"/>
      <c r="K1824" s="202"/>
      <c r="L1824" s="207"/>
      <c r="M1824" s="208"/>
      <c r="N1824" s="209"/>
      <c r="O1824" s="209"/>
      <c r="P1824" s="209"/>
      <c r="Q1824" s="209"/>
      <c r="R1824" s="209"/>
      <c r="S1824" s="209"/>
      <c r="T1824" s="210"/>
      <c r="AT1824" s="211" t="s">
        <v>336</v>
      </c>
      <c r="AU1824" s="211" t="s">
        <v>87</v>
      </c>
      <c r="AV1824" s="13" t="s">
        <v>87</v>
      </c>
      <c r="AW1824" s="13" t="s">
        <v>37</v>
      </c>
      <c r="AX1824" s="13" t="s">
        <v>76</v>
      </c>
      <c r="AY1824" s="211" t="s">
        <v>324</v>
      </c>
    </row>
    <row r="1825" spans="1:65" s="13" customFormat="1" ht="11.25">
      <c r="B1825" s="201"/>
      <c r="C1825" s="202"/>
      <c r="D1825" s="195" t="s">
        <v>336</v>
      </c>
      <c r="E1825" s="203" t="s">
        <v>19</v>
      </c>
      <c r="F1825" s="204" t="s">
        <v>5122</v>
      </c>
      <c r="G1825" s="202"/>
      <c r="H1825" s="205">
        <v>33.262999999999998</v>
      </c>
      <c r="I1825" s="206"/>
      <c r="J1825" s="202"/>
      <c r="K1825" s="202"/>
      <c r="L1825" s="207"/>
      <c r="M1825" s="208"/>
      <c r="N1825" s="209"/>
      <c r="O1825" s="209"/>
      <c r="P1825" s="209"/>
      <c r="Q1825" s="209"/>
      <c r="R1825" s="209"/>
      <c r="S1825" s="209"/>
      <c r="T1825" s="210"/>
      <c r="AT1825" s="211" t="s">
        <v>336</v>
      </c>
      <c r="AU1825" s="211" t="s">
        <v>87</v>
      </c>
      <c r="AV1825" s="13" t="s">
        <v>87</v>
      </c>
      <c r="AW1825" s="13" t="s">
        <v>37</v>
      </c>
      <c r="AX1825" s="13" t="s">
        <v>76</v>
      </c>
      <c r="AY1825" s="211" t="s">
        <v>324</v>
      </c>
    </row>
    <row r="1826" spans="1:65" s="14" customFormat="1" ht="11.25">
      <c r="B1826" s="212"/>
      <c r="C1826" s="213"/>
      <c r="D1826" s="195" t="s">
        <v>336</v>
      </c>
      <c r="E1826" s="214" t="s">
        <v>206</v>
      </c>
      <c r="F1826" s="215" t="s">
        <v>349</v>
      </c>
      <c r="G1826" s="213"/>
      <c r="H1826" s="216">
        <v>396.90300000000002</v>
      </c>
      <c r="I1826" s="217"/>
      <c r="J1826" s="213"/>
      <c r="K1826" s="213"/>
      <c r="L1826" s="218"/>
      <c r="M1826" s="219"/>
      <c r="N1826" s="220"/>
      <c r="O1826" s="220"/>
      <c r="P1826" s="220"/>
      <c r="Q1826" s="220"/>
      <c r="R1826" s="220"/>
      <c r="S1826" s="220"/>
      <c r="T1826" s="221"/>
      <c r="AT1826" s="222" t="s">
        <v>336</v>
      </c>
      <c r="AU1826" s="222" t="s">
        <v>87</v>
      </c>
      <c r="AV1826" s="14" t="s">
        <v>330</v>
      </c>
      <c r="AW1826" s="14" t="s">
        <v>37</v>
      </c>
      <c r="AX1826" s="14" t="s">
        <v>84</v>
      </c>
      <c r="AY1826" s="222" t="s">
        <v>324</v>
      </c>
    </row>
    <row r="1827" spans="1:65" s="2" customFormat="1" ht="14.45" customHeight="1">
      <c r="A1827" s="36"/>
      <c r="B1827" s="37"/>
      <c r="C1827" s="182" t="s">
        <v>1769</v>
      </c>
      <c r="D1827" s="182" t="s">
        <v>326</v>
      </c>
      <c r="E1827" s="183" t="s">
        <v>3394</v>
      </c>
      <c r="F1827" s="184" t="s">
        <v>3395</v>
      </c>
      <c r="G1827" s="185" t="s">
        <v>135</v>
      </c>
      <c r="H1827" s="186">
        <v>396.90300000000002</v>
      </c>
      <c r="I1827" s="187"/>
      <c r="J1827" s="188">
        <f>ROUND(I1827*H1827,2)</f>
        <v>0</v>
      </c>
      <c r="K1827" s="184" t="s">
        <v>19</v>
      </c>
      <c r="L1827" s="41"/>
      <c r="M1827" s="189" t="s">
        <v>19</v>
      </c>
      <c r="N1827" s="190" t="s">
        <v>47</v>
      </c>
      <c r="O1827" s="66"/>
      <c r="P1827" s="191">
        <f>O1827*H1827</f>
        <v>0</v>
      </c>
      <c r="Q1827" s="191">
        <v>0</v>
      </c>
      <c r="R1827" s="191">
        <f>Q1827*H1827</f>
        <v>0</v>
      </c>
      <c r="S1827" s="191">
        <v>0</v>
      </c>
      <c r="T1827" s="192">
        <f>S1827*H1827</f>
        <v>0</v>
      </c>
      <c r="U1827" s="36"/>
      <c r="V1827" s="36"/>
      <c r="W1827" s="36"/>
      <c r="X1827" s="36"/>
      <c r="Y1827" s="36"/>
      <c r="Z1827" s="36"/>
      <c r="AA1827" s="36"/>
      <c r="AB1827" s="36"/>
      <c r="AC1827" s="36"/>
      <c r="AD1827" s="36"/>
      <c r="AE1827" s="36"/>
      <c r="AR1827" s="193" t="s">
        <v>330</v>
      </c>
      <c r="AT1827" s="193" t="s">
        <v>326</v>
      </c>
      <c r="AU1827" s="193" t="s">
        <v>87</v>
      </c>
      <c r="AY1827" s="19" t="s">
        <v>324</v>
      </c>
      <c r="BE1827" s="194">
        <f>IF(N1827="základní",J1827,0)</f>
        <v>0</v>
      </c>
      <c r="BF1827" s="194">
        <f>IF(N1827="snížená",J1827,0)</f>
        <v>0</v>
      </c>
      <c r="BG1827" s="194">
        <f>IF(N1827="zákl. přenesená",J1827,0)</f>
        <v>0</v>
      </c>
      <c r="BH1827" s="194">
        <f>IF(N1827="sníž. přenesená",J1827,0)</f>
        <v>0</v>
      </c>
      <c r="BI1827" s="194">
        <f>IF(N1827="nulová",J1827,0)</f>
        <v>0</v>
      </c>
      <c r="BJ1827" s="19" t="s">
        <v>84</v>
      </c>
      <c r="BK1827" s="194">
        <f>ROUND(I1827*H1827,2)</f>
        <v>0</v>
      </c>
      <c r="BL1827" s="19" t="s">
        <v>330</v>
      </c>
      <c r="BM1827" s="193" t="s">
        <v>5123</v>
      </c>
    </row>
    <row r="1828" spans="1:65" s="2" customFormat="1" ht="11.25">
      <c r="A1828" s="36"/>
      <c r="B1828" s="37"/>
      <c r="C1828" s="38"/>
      <c r="D1828" s="195" t="s">
        <v>332</v>
      </c>
      <c r="E1828" s="38"/>
      <c r="F1828" s="196" t="s">
        <v>1801</v>
      </c>
      <c r="G1828" s="38"/>
      <c r="H1828" s="38"/>
      <c r="I1828" s="197"/>
      <c r="J1828" s="38"/>
      <c r="K1828" s="38"/>
      <c r="L1828" s="41"/>
      <c r="M1828" s="198"/>
      <c r="N1828" s="199"/>
      <c r="O1828" s="66"/>
      <c r="P1828" s="66"/>
      <c r="Q1828" s="66"/>
      <c r="R1828" s="66"/>
      <c r="S1828" s="66"/>
      <c r="T1828" s="67"/>
      <c r="U1828" s="36"/>
      <c r="V1828" s="36"/>
      <c r="W1828" s="36"/>
      <c r="X1828" s="36"/>
      <c r="Y1828" s="36"/>
      <c r="Z1828" s="36"/>
      <c r="AA1828" s="36"/>
      <c r="AB1828" s="36"/>
      <c r="AC1828" s="36"/>
      <c r="AD1828" s="36"/>
      <c r="AE1828" s="36"/>
      <c r="AT1828" s="19" t="s">
        <v>332</v>
      </c>
      <c r="AU1828" s="19" t="s">
        <v>87</v>
      </c>
    </row>
    <row r="1829" spans="1:65" s="2" customFormat="1" ht="68.25">
      <c r="A1829" s="36"/>
      <c r="B1829" s="37"/>
      <c r="C1829" s="38"/>
      <c r="D1829" s="195" t="s">
        <v>334</v>
      </c>
      <c r="E1829" s="38"/>
      <c r="F1829" s="200" t="s">
        <v>3397</v>
      </c>
      <c r="G1829" s="38"/>
      <c r="H1829" s="38"/>
      <c r="I1829" s="197"/>
      <c r="J1829" s="38"/>
      <c r="K1829" s="38"/>
      <c r="L1829" s="41"/>
      <c r="M1829" s="198"/>
      <c r="N1829" s="199"/>
      <c r="O1829" s="66"/>
      <c r="P1829" s="66"/>
      <c r="Q1829" s="66"/>
      <c r="R1829" s="66"/>
      <c r="S1829" s="66"/>
      <c r="T1829" s="67"/>
      <c r="U1829" s="36"/>
      <c r="V1829" s="36"/>
      <c r="W1829" s="36"/>
      <c r="X1829" s="36"/>
      <c r="Y1829" s="36"/>
      <c r="Z1829" s="36"/>
      <c r="AA1829" s="36"/>
      <c r="AB1829" s="36"/>
      <c r="AC1829" s="36"/>
      <c r="AD1829" s="36"/>
      <c r="AE1829" s="36"/>
      <c r="AT1829" s="19" t="s">
        <v>334</v>
      </c>
      <c r="AU1829" s="19" t="s">
        <v>87</v>
      </c>
    </row>
    <row r="1830" spans="1:65" s="13" customFormat="1" ht="11.25">
      <c r="B1830" s="201"/>
      <c r="C1830" s="202"/>
      <c r="D1830" s="195" t="s">
        <v>336</v>
      </c>
      <c r="E1830" s="203" t="s">
        <v>19</v>
      </c>
      <c r="F1830" s="204" t="s">
        <v>206</v>
      </c>
      <c r="G1830" s="202"/>
      <c r="H1830" s="205">
        <v>396.90300000000002</v>
      </c>
      <c r="I1830" s="206"/>
      <c r="J1830" s="202"/>
      <c r="K1830" s="202"/>
      <c r="L1830" s="207"/>
      <c r="M1830" s="208"/>
      <c r="N1830" s="209"/>
      <c r="O1830" s="209"/>
      <c r="P1830" s="209"/>
      <c r="Q1830" s="209"/>
      <c r="R1830" s="209"/>
      <c r="S1830" s="209"/>
      <c r="T1830" s="210"/>
      <c r="AT1830" s="211" t="s">
        <v>336</v>
      </c>
      <c r="AU1830" s="211" t="s">
        <v>87</v>
      </c>
      <c r="AV1830" s="13" t="s">
        <v>87</v>
      </c>
      <c r="AW1830" s="13" t="s">
        <v>37</v>
      </c>
      <c r="AX1830" s="13" t="s">
        <v>84</v>
      </c>
      <c r="AY1830" s="211" t="s">
        <v>324</v>
      </c>
    </row>
    <row r="1831" spans="1:65" s="2" customFormat="1" ht="14.45" customHeight="1">
      <c r="A1831" s="36"/>
      <c r="B1831" s="37"/>
      <c r="C1831" s="182" t="s">
        <v>1776</v>
      </c>
      <c r="D1831" s="182" t="s">
        <v>326</v>
      </c>
      <c r="E1831" s="183" t="s">
        <v>5124</v>
      </c>
      <c r="F1831" s="184" t="s">
        <v>5125</v>
      </c>
      <c r="G1831" s="185" t="s">
        <v>135</v>
      </c>
      <c r="H1831" s="186">
        <v>11.7</v>
      </c>
      <c r="I1831" s="187"/>
      <c r="J1831" s="188">
        <f>ROUND(I1831*H1831,2)</f>
        <v>0</v>
      </c>
      <c r="K1831" s="184" t="s">
        <v>329</v>
      </c>
      <c r="L1831" s="41"/>
      <c r="M1831" s="189" t="s">
        <v>19</v>
      </c>
      <c r="N1831" s="190" t="s">
        <v>47</v>
      </c>
      <c r="O1831" s="66"/>
      <c r="P1831" s="191">
        <f>O1831*H1831</f>
        <v>0</v>
      </c>
      <c r="Q1831" s="191">
        <v>5.8279999999999998E-2</v>
      </c>
      <c r="R1831" s="191">
        <f>Q1831*H1831</f>
        <v>0.68187599999999993</v>
      </c>
      <c r="S1831" s="191">
        <v>0</v>
      </c>
      <c r="T1831" s="192">
        <f>S1831*H1831</f>
        <v>0</v>
      </c>
      <c r="U1831" s="36"/>
      <c r="V1831" s="36"/>
      <c r="W1831" s="36"/>
      <c r="X1831" s="36"/>
      <c r="Y1831" s="36"/>
      <c r="Z1831" s="36"/>
      <c r="AA1831" s="36"/>
      <c r="AB1831" s="36"/>
      <c r="AC1831" s="36"/>
      <c r="AD1831" s="36"/>
      <c r="AE1831" s="36"/>
      <c r="AR1831" s="193" t="s">
        <v>330</v>
      </c>
      <c r="AT1831" s="193" t="s">
        <v>326</v>
      </c>
      <c r="AU1831" s="193" t="s">
        <v>87</v>
      </c>
      <c r="AY1831" s="19" t="s">
        <v>324</v>
      </c>
      <c r="BE1831" s="194">
        <f>IF(N1831="základní",J1831,0)</f>
        <v>0</v>
      </c>
      <c r="BF1831" s="194">
        <f>IF(N1831="snížená",J1831,0)</f>
        <v>0</v>
      </c>
      <c r="BG1831" s="194">
        <f>IF(N1831="zákl. přenesená",J1831,0)</f>
        <v>0</v>
      </c>
      <c r="BH1831" s="194">
        <f>IF(N1831="sníž. přenesená",J1831,0)</f>
        <v>0</v>
      </c>
      <c r="BI1831" s="194">
        <f>IF(N1831="nulová",J1831,0)</f>
        <v>0</v>
      </c>
      <c r="BJ1831" s="19" t="s">
        <v>84</v>
      </c>
      <c r="BK1831" s="194">
        <f>ROUND(I1831*H1831,2)</f>
        <v>0</v>
      </c>
      <c r="BL1831" s="19" t="s">
        <v>330</v>
      </c>
      <c r="BM1831" s="193" t="s">
        <v>5126</v>
      </c>
    </row>
    <row r="1832" spans="1:65" s="2" customFormat="1" ht="11.25">
      <c r="A1832" s="36"/>
      <c r="B1832" s="37"/>
      <c r="C1832" s="38"/>
      <c r="D1832" s="195" t="s">
        <v>332</v>
      </c>
      <c r="E1832" s="38"/>
      <c r="F1832" s="196" t="s">
        <v>5127</v>
      </c>
      <c r="G1832" s="38"/>
      <c r="H1832" s="38"/>
      <c r="I1832" s="197"/>
      <c r="J1832" s="38"/>
      <c r="K1832" s="38"/>
      <c r="L1832" s="41"/>
      <c r="M1832" s="198"/>
      <c r="N1832" s="199"/>
      <c r="O1832" s="66"/>
      <c r="P1832" s="66"/>
      <c r="Q1832" s="66"/>
      <c r="R1832" s="66"/>
      <c r="S1832" s="66"/>
      <c r="T1832" s="67"/>
      <c r="U1832" s="36"/>
      <c r="V1832" s="36"/>
      <c r="W1832" s="36"/>
      <c r="X1832" s="36"/>
      <c r="Y1832" s="36"/>
      <c r="Z1832" s="36"/>
      <c r="AA1832" s="36"/>
      <c r="AB1832" s="36"/>
      <c r="AC1832" s="36"/>
      <c r="AD1832" s="36"/>
      <c r="AE1832" s="36"/>
      <c r="AT1832" s="19" t="s">
        <v>332</v>
      </c>
      <c r="AU1832" s="19" t="s">
        <v>87</v>
      </c>
    </row>
    <row r="1833" spans="1:65" s="2" customFormat="1" ht="107.25">
      <c r="A1833" s="36"/>
      <c r="B1833" s="37"/>
      <c r="C1833" s="38"/>
      <c r="D1833" s="195" t="s">
        <v>334</v>
      </c>
      <c r="E1833" s="38"/>
      <c r="F1833" s="200" t="s">
        <v>1807</v>
      </c>
      <c r="G1833" s="38"/>
      <c r="H1833" s="38"/>
      <c r="I1833" s="197"/>
      <c r="J1833" s="38"/>
      <c r="K1833" s="38"/>
      <c r="L1833" s="41"/>
      <c r="M1833" s="198"/>
      <c r="N1833" s="199"/>
      <c r="O1833" s="66"/>
      <c r="P1833" s="66"/>
      <c r="Q1833" s="66"/>
      <c r="R1833" s="66"/>
      <c r="S1833" s="66"/>
      <c r="T1833" s="67"/>
      <c r="U1833" s="36"/>
      <c r="V1833" s="36"/>
      <c r="W1833" s="36"/>
      <c r="X1833" s="36"/>
      <c r="Y1833" s="36"/>
      <c r="Z1833" s="36"/>
      <c r="AA1833" s="36"/>
      <c r="AB1833" s="36"/>
      <c r="AC1833" s="36"/>
      <c r="AD1833" s="36"/>
      <c r="AE1833" s="36"/>
      <c r="AT1833" s="19" t="s">
        <v>334</v>
      </c>
      <c r="AU1833" s="19" t="s">
        <v>87</v>
      </c>
    </row>
    <row r="1834" spans="1:65" s="15" customFormat="1" ht="11.25">
      <c r="B1834" s="223"/>
      <c r="C1834" s="224"/>
      <c r="D1834" s="195" t="s">
        <v>336</v>
      </c>
      <c r="E1834" s="225" t="s">
        <v>19</v>
      </c>
      <c r="F1834" s="226" t="s">
        <v>5128</v>
      </c>
      <c r="G1834" s="224"/>
      <c r="H1834" s="225" t="s">
        <v>19</v>
      </c>
      <c r="I1834" s="227"/>
      <c r="J1834" s="224"/>
      <c r="K1834" s="224"/>
      <c r="L1834" s="228"/>
      <c r="M1834" s="229"/>
      <c r="N1834" s="230"/>
      <c r="O1834" s="230"/>
      <c r="P1834" s="230"/>
      <c r="Q1834" s="230"/>
      <c r="R1834" s="230"/>
      <c r="S1834" s="230"/>
      <c r="T1834" s="231"/>
      <c r="AT1834" s="232" t="s">
        <v>336</v>
      </c>
      <c r="AU1834" s="232" t="s">
        <v>87</v>
      </c>
      <c r="AV1834" s="15" t="s">
        <v>84</v>
      </c>
      <c r="AW1834" s="15" t="s">
        <v>37</v>
      </c>
      <c r="AX1834" s="15" t="s">
        <v>76</v>
      </c>
      <c r="AY1834" s="232" t="s">
        <v>324</v>
      </c>
    </row>
    <row r="1835" spans="1:65" s="13" customFormat="1" ht="11.25">
      <c r="B1835" s="201"/>
      <c r="C1835" s="202"/>
      <c r="D1835" s="195" t="s">
        <v>336</v>
      </c>
      <c r="E1835" s="203" t="s">
        <v>19</v>
      </c>
      <c r="F1835" s="204" t="s">
        <v>5129</v>
      </c>
      <c r="G1835" s="202"/>
      <c r="H1835" s="205">
        <v>6.6</v>
      </c>
      <c r="I1835" s="206"/>
      <c r="J1835" s="202"/>
      <c r="K1835" s="202"/>
      <c r="L1835" s="207"/>
      <c r="M1835" s="208"/>
      <c r="N1835" s="209"/>
      <c r="O1835" s="209"/>
      <c r="P1835" s="209"/>
      <c r="Q1835" s="209"/>
      <c r="R1835" s="209"/>
      <c r="S1835" s="209"/>
      <c r="T1835" s="210"/>
      <c r="AT1835" s="211" t="s">
        <v>336</v>
      </c>
      <c r="AU1835" s="211" t="s">
        <v>87</v>
      </c>
      <c r="AV1835" s="13" t="s">
        <v>87</v>
      </c>
      <c r="AW1835" s="13" t="s">
        <v>37</v>
      </c>
      <c r="AX1835" s="13" t="s">
        <v>76</v>
      </c>
      <c r="AY1835" s="211" t="s">
        <v>324</v>
      </c>
    </row>
    <row r="1836" spans="1:65" s="13" customFormat="1" ht="11.25">
      <c r="B1836" s="201"/>
      <c r="C1836" s="202"/>
      <c r="D1836" s="195" t="s">
        <v>336</v>
      </c>
      <c r="E1836" s="203" t="s">
        <v>19</v>
      </c>
      <c r="F1836" s="204" t="s">
        <v>5130</v>
      </c>
      <c r="G1836" s="202"/>
      <c r="H1836" s="205">
        <v>5.0999999999999996</v>
      </c>
      <c r="I1836" s="206"/>
      <c r="J1836" s="202"/>
      <c r="K1836" s="202"/>
      <c r="L1836" s="207"/>
      <c r="M1836" s="208"/>
      <c r="N1836" s="209"/>
      <c r="O1836" s="209"/>
      <c r="P1836" s="209"/>
      <c r="Q1836" s="209"/>
      <c r="R1836" s="209"/>
      <c r="S1836" s="209"/>
      <c r="T1836" s="210"/>
      <c r="AT1836" s="211" t="s">
        <v>336</v>
      </c>
      <c r="AU1836" s="211" t="s">
        <v>87</v>
      </c>
      <c r="AV1836" s="13" t="s">
        <v>87</v>
      </c>
      <c r="AW1836" s="13" t="s">
        <v>37</v>
      </c>
      <c r="AX1836" s="13" t="s">
        <v>76</v>
      </c>
      <c r="AY1836" s="211" t="s">
        <v>324</v>
      </c>
    </row>
    <row r="1837" spans="1:65" s="14" customFormat="1" ht="11.25">
      <c r="B1837" s="212"/>
      <c r="C1837" s="213"/>
      <c r="D1837" s="195" t="s">
        <v>336</v>
      </c>
      <c r="E1837" s="214" t="s">
        <v>241</v>
      </c>
      <c r="F1837" s="215" t="s">
        <v>349</v>
      </c>
      <c r="G1837" s="213"/>
      <c r="H1837" s="216">
        <v>11.7</v>
      </c>
      <c r="I1837" s="217"/>
      <c r="J1837" s="213"/>
      <c r="K1837" s="213"/>
      <c r="L1837" s="218"/>
      <c r="M1837" s="219"/>
      <c r="N1837" s="220"/>
      <c r="O1837" s="220"/>
      <c r="P1837" s="220"/>
      <c r="Q1837" s="220"/>
      <c r="R1837" s="220"/>
      <c r="S1837" s="220"/>
      <c r="T1837" s="221"/>
      <c r="AT1837" s="222" t="s">
        <v>336</v>
      </c>
      <c r="AU1837" s="222" t="s">
        <v>87</v>
      </c>
      <c r="AV1837" s="14" t="s">
        <v>330</v>
      </c>
      <c r="AW1837" s="14" t="s">
        <v>37</v>
      </c>
      <c r="AX1837" s="14" t="s">
        <v>84</v>
      </c>
      <c r="AY1837" s="222" t="s">
        <v>324</v>
      </c>
    </row>
    <row r="1838" spans="1:65" s="2" customFormat="1" ht="14.45" customHeight="1">
      <c r="A1838" s="36"/>
      <c r="B1838" s="37"/>
      <c r="C1838" s="182" t="s">
        <v>1783</v>
      </c>
      <c r="D1838" s="182" t="s">
        <v>326</v>
      </c>
      <c r="E1838" s="183" t="s">
        <v>3420</v>
      </c>
      <c r="F1838" s="184" t="s">
        <v>3421</v>
      </c>
      <c r="G1838" s="185" t="s">
        <v>186</v>
      </c>
      <c r="H1838" s="186">
        <v>750.1</v>
      </c>
      <c r="I1838" s="187"/>
      <c r="J1838" s="188">
        <f>ROUND(I1838*H1838,2)</f>
        <v>0</v>
      </c>
      <c r="K1838" s="184" t="s">
        <v>329</v>
      </c>
      <c r="L1838" s="41"/>
      <c r="M1838" s="189" t="s">
        <v>19</v>
      </c>
      <c r="N1838" s="190" t="s">
        <v>47</v>
      </c>
      <c r="O1838" s="66"/>
      <c r="P1838" s="191">
        <f>O1838*H1838</f>
        <v>0</v>
      </c>
      <c r="Q1838" s="191">
        <v>4.6999999999999999E-4</v>
      </c>
      <c r="R1838" s="191">
        <f>Q1838*H1838</f>
        <v>0.352547</v>
      </c>
      <c r="S1838" s="191">
        <v>1E-3</v>
      </c>
      <c r="T1838" s="192">
        <f>S1838*H1838</f>
        <v>0.75009999999999999</v>
      </c>
      <c r="U1838" s="36"/>
      <c r="V1838" s="36"/>
      <c r="W1838" s="36"/>
      <c r="X1838" s="36"/>
      <c r="Y1838" s="36"/>
      <c r="Z1838" s="36"/>
      <c r="AA1838" s="36"/>
      <c r="AB1838" s="36"/>
      <c r="AC1838" s="36"/>
      <c r="AD1838" s="36"/>
      <c r="AE1838" s="36"/>
      <c r="AR1838" s="193" t="s">
        <v>330</v>
      </c>
      <c r="AT1838" s="193" t="s">
        <v>326</v>
      </c>
      <c r="AU1838" s="193" t="s">
        <v>87</v>
      </c>
      <c r="AY1838" s="19" t="s">
        <v>324</v>
      </c>
      <c r="BE1838" s="194">
        <f>IF(N1838="základní",J1838,0)</f>
        <v>0</v>
      </c>
      <c r="BF1838" s="194">
        <f>IF(N1838="snížená",J1838,0)</f>
        <v>0</v>
      </c>
      <c r="BG1838" s="194">
        <f>IF(N1838="zákl. přenesená",J1838,0)</f>
        <v>0</v>
      </c>
      <c r="BH1838" s="194">
        <f>IF(N1838="sníž. přenesená",J1838,0)</f>
        <v>0</v>
      </c>
      <c r="BI1838" s="194">
        <f>IF(N1838="nulová",J1838,0)</f>
        <v>0</v>
      </c>
      <c r="BJ1838" s="19" t="s">
        <v>84</v>
      </c>
      <c r="BK1838" s="194">
        <f>ROUND(I1838*H1838,2)</f>
        <v>0</v>
      </c>
      <c r="BL1838" s="19" t="s">
        <v>330</v>
      </c>
      <c r="BM1838" s="193" t="s">
        <v>5131</v>
      </c>
    </row>
    <row r="1839" spans="1:65" s="2" customFormat="1" ht="11.25">
      <c r="A1839" s="36"/>
      <c r="B1839" s="37"/>
      <c r="C1839" s="38"/>
      <c r="D1839" s="195" t="s">
        <v>332</v>
      </c>
      <c r="E1839" s="38"/>
      <c r="F1839" s="196" t="s">
        <v>3423</v>
      </c>
      <c r="G1839" s="38"/>
      <c r="H1839" s="38"/>
      <c r="I1839" s="197"/>
      <c r="J1839" s="38"/>
      <c r="K1839" s="38"/>
      <c r="L1839" s="41"/>
      <c r="M1839" s="198"/>
      <c r="N1839" s="199"/>
      <c r="O1839" s="66"/>
      <c r="P1839" s="66"/>
      <c r="Q1839" s="66"/>
      <c r="R1839" s="66"/>
      <c r="S1839" s="66"/>
      <c r="T1839" s="67"/>
      <c r="U1839" s="36"/>
      <c r="V1839" s="36"/>
      <c r="W1839" s="36"/>
      <c r="X1839" s="36"/>
      <c r="Y1839" s="36"/>
      <c r="Z1839" s="36"/>
      <c r="AA1839" s="36"/>
      <c r="AB1839" s="36"/>
      <c r="AC1839" s="36"/>
      <c r="AD1839" s="36"/>
      <c r="AE1839" s="36"/>
      <c r="AT1839" s="19" t="s">
        <v>332</v>
      </c>
      <c r="AU1839" s="19" t="s">
        <v>87</v>
      </c>
    </row>
    <row r="1840" spans="1:65" s="2" customFormat="1" ht="78">
      <c r="A1840" s="36"/>
      <c r="B1840" s="37"/>
      <c r="C1840" s="38"/>
      <c r="D1840" s="195" t="s">
        <v>334</v>
      </c>
      <c r="E1840" s="38"/>
      <c r="F1840" s="200" t="s">
        <v>1814</v>
      </c>
      <c r="G1840" s="38"/>
      <c r="H1840" s="38"/>
      <c r="I1840" s="197"/>
      <c r="J1840" s="38"/>
      <c r="K1840" s="38"/>
      <c r="L1840" s="41"/>
      <c r="M1840" s="198"/>
      <c r="N1840" s="199"/>
      <c r="O1840" s="66"/>
      <c r="P1840" s="66"/>
      <c r="Q1840" s="66"/>
      <c r="R1840" s="66"/>
      <c r="S1840" s="66"/>
      <c r="T1840" s="67"/>
      <c r="U1840" s="36"/>
      <c r="V1840" s="36"/>
      <c r="W1840" s="36"/>
      <c r="X1840" s="36"/>
      <c r="Y1840" s="36"/>
      <c r="Z1840" s="36"/>
      <c r="AA1840" s="36"/>
      <c r="AB1840" s="36"/>
      <c r="AC1840" s="36"/>
      <c r="AD1840" s="36"/>
      <c r="AE1840" s="36"/>
      <c r="AT1840" s="19" t="s">
        <v>334</v>
      </c>
      <c r="AU1840" s="19" t="s">
        <v>87</v>
      </c>
    </row>
    <row r="1841" spans="1:51" s="2" customFormat="1" ht="19.5">
      <c r="A1841" s="36"/>
      <c r="B1841" s="37"/>
      <c r="C1841" s="38"/>
      <c r="D1841" s="195" t="s">
        <v>727</v>
      </c>
      <c r="E1841" s="38"/>
      <c r="F1841" s="200" t="s">
        <v>5132</v>
      </c>
      <c r="G1841" s="38"/>
      <c r="H1841" s="38"/>
      <c r="I1841" s="197"/>
      <c r="J1841" s="38"/>
      <c r="K1841" s="38"/>
      <c r="L1841" s="41"/>
      <c r="M1841" s="198"/>
      <c r="N1841" s="199"/>
      <c r="O1841" s="66"/>
      <c r="P1841" s="66"/>
      <c r="Q1841" s="66"/>
      <c r="R1841" s="66"/>
      <c r="S1841" s="66"/>
      <c r="T1841" s="67"/>
      <c r="U1841" s="36"/>
      <c r="V1841" s="36"/>
      <c r="W1841" s="36"/>
      <c r="X1841" s="36"/>
      <c r="Y1841" s="36"/>
      <c r="Z1841" s="36"/>
      <c r="AA1841" s="36"/>
      <c r="AB1841" s="36"/>
      <c r="AC1841" s="36"/>
      <c r="AD1841" s="36"/>
      <c r="AE1841" s="36"/>
      <c r="AT1841" s="19" t="s">
        <v>727</v>
      </c>
      <c r="AU1841" s="19" t="s">
        <v>87</v>
      </c>
    </row>
    <row r="1842" spans="1:51" s="15" customFormat="1" ht="11.25">
      <c r="B1842" s="223"/>
      <c r="C1842" s="224"/>
      <c r="D1842" s="195" t="s">
        <v>336</v>
      </c>
      <c r="E1842" s="225" t="s">
        <v>19</v>
      </c>
      <c r="F1842" s="226" t="s">
        <v>3425</v>
      </c>
      <c r="G1842" s="224"/>
      <c r="H1842" s="225" t="s">
        <v>19</v>
      </c>
      <c r="I1842" s="227"/>
      <c r="J1842" s="224"/>
      <c r="K1842" s="224"/>
      <c r="L1842" s="228"/>
      <c r="M1842" s="229"/>
      <c r="N1842" s="230"/>
      <c r="O1842" s="230"/>
      <c r="P1842" s="230"/>
      <c r="Q1842" s="230"/>
      <c r="R1842" s="230"/>
      <c r="S1842" s="230"/>
      <c r="T1842" s="231"/>
      <c r="AT1842" s="232" t="s">
        <v>336</v>
      </c>
      <c r="AU1842" s="232" t="s">
        <v>87</v>
      </c>
      <c r="AV1842" s="15" t="s">
        <v>84</v>
      </c>
      <c r="AW1842" s="15" t="s">
        <v>37</v>
      </c>
      <c r="AX1842" s="15" t="s">
        <v>76</v>
      </c>
      <c r="AY1842" s="232" t="s">
        <v>324</v>
      </c>
    </row>
    <row r="1843" spans="1:51" s="15" customFormat="1" ht="11.25">
      <c r="B1843" s="223"/>
      <c r="C1843" s="224"/>
      <c r="D1843" s="195" t="s">
        <v>336</v>
      </c>
      <c r="E1843" s="225" t="s">
        <v>19</v>
      </c>
      <c r="F1843" s="226" t="s">
        <v>5133</v>
      </c>
      <c r="G1843" s="224"/>
      <c r="H1843" s="225" t="s">
        <v>19</v>
      </c>
      <c r="I1843" s="227"/>
      <c r="J1843" s="224"/>
      <c r="K1843" s="224"/>
      <c r="L1843" s="228"/>
      <c r="M1843" s="229"/>
      <c r="N1843" s="230"/>
      <c r="O1843" s="230"/>
      <c r="P1843" s="230"/>
      <c r="Q1843" s="230"/>
      <c r="R1843" s="230"/>
      <c r="S1843" s="230"/>
      <c r="T1843" s="231"/>
      <c r="AT1843" s="232" t="s">
        <v>336</v>
      </c>
      <c r="AU1843" s="232" t="s">
        <v>87</v>
      </c>
      <c r="AV1843" s="15" t="s">
        <v>84</v>
      </c>
      <c r="AW1843" s="15" t="s">
        <v>37</v>
      </c>
      <c r="AX1843" s="15" t="s">
        <v>76</v>
      </c>
      <c r="AY1843" s="232" t="s">
        <v>324</v>
      </c>
    </row>
    <row r="1844" spans="1:51" s="13" customFormat="1" ht="11.25">
      <c r="B1844" s="201"/>
      <c r="C1844" s="202"/>
      <c r="D1844" s="195" t="s">
        <v>336</v>
      </c>
      <c r="E1844" s="203" t="s">
        <v>19</v>
      </c>
      <c r="F1844" s="204" t="s">
        <v>5134</v>
      </c>
      <c r="G1844" s="202"/>
      <c r="H1844" s="205">
        <v>79.95</v>
      </c>
      <c r="I1844" s="206"/>
      <c r="J1844" s="202"/>
      <c r="K1844" s="202"/>
      <c r="L1844" s="207"/>
      <c r="M1844" s="208"/>
      <c r="N1844" s="209"/>
      <c r="O1844" s="209"/>
      <c r="P1844" s="209"/>
      <c r="Q1844" s="209"/>
      <c r="R1844" s="209"/>
      <c r="S1844" s="209"/>
      <c r="T1844" s="210"/>
      <c r="AT1844" s="211" t="s">
        <v>336</v>
      </c>
      <c r="AU1844" s="211" t="s">
        <v>87</v>
      </c>
      <c r="AV1844" s="13" t="s">
        <v>87</v>
      </c>
      <c r="AW1844" s="13" t="s">
        <v>37</v>
      </c>
      <c r="AX1844" s="13" t="s">
        <v>76</v>
      </c>
      <c r="AY1844" s="211" t="s">
        <v>324</v>
      </c>
    </row>
    <row r="1845" spans="1:51" s="13" customFormat="1" ht="11.25">
      <c r="B1845" s="201"/>
      <c r="C1845" s="202"/>
      <c r="D1845" s="195" t="s">
        <v>336</v>
      </c>
      <c r="E1845" s="203" t="s">
        <v>19</v>
      </c>
      <c r="F1845" s="204" t="s">
        <v>5135</v>
      </c>
      <c r="G1845" s="202"/>
      <c r="H1845" s="205">
        <v>79.95</v>
      </c>
      <c r="I1845" s="206"/>
      <c r="J1845" s="202"/>
      <c r="K1845" s="202"/>
      <c r="L1845" s="207"/>
      <c r="M1845" s="208"/>
      <c r="N1845" s="209"/>
      <c r="O1845" s="209"/>
      <c r="P1845" s="209"/>
      <c r="Q1845" s="209"/>
      <c r="R1845" s="209"/>
      <c r="S1845" s="209"/>
      <c r="T1845" s="210"/>
      <c r="AT1845" s="211" t="s">
        <v>336</v>
      </c>
      <c r="AU1845" s="211" t="s">
        <v>87</v>
      </c>
      <c r="AV1845" s="13" t="s">
        <v>87</v>
      </c>
      <c r="AW1845" s="13" t="s">
        <v>37</v>
      </c>
      <c r="AX1845" s="13" t="s">
        <v>76</v>
      </c>
      <c r="AY1845" s="211" t="s">
        <v>324</v>
      </c>
    </row>
    <row r="1846" spans="1:51" s="13" customFormat="1" ht="11.25">
      <c r="B1846" s="201"/>
      <c r="C1846" s="202"/>
      <c r="D1846" s="195" t="s">
        <v>336</v>
      </c>
      <c r="E1846" s="203" t="s">
        <v>19</v>
      </c>
      <c r="F1846" s="204" t="s">
        <v>5136</v>
      </c>
      <c r="G1846" s="202"/>
      <c r="H1846" s="205">
        <v>79.95</v>
      </c>
      <c r="I1846" s="206"/>
      <c r="J1846" s="202"/>
      <c r="K1846" s="202"/>
      <c r="L1846" s="207"/>
      <c r="M1846" s="208"/>
      <c r="N1846" s="209"/>
      <c r="O1846" s="209"/>
      <c r="P1846" s="209"/>
      <c r="Q1846" s="209"/>
      <c r="R1846" s="209"/>
      <c r="S1846" s="209"/>
      <c r="T1846" s="210"/>
      <c r="AT1846" s="211" t="s">
        <v>336</v>
      </c>
      <c r="AU1846" s="211" t="s">
        <v>87</v>
      </c>
      <c r="AV1846" s="13" t="s">
        <v>87</v>
      </c>
      <c r="AW1846" s="13" t="s">
        <v>37</v>
      </c>
      <c r="AX1846" s="13" t="s">
        <v>76</v>
      </c>
      <c r="AY1846" s="211" t="s">
        <v>324</v>
      </c>
    </row>
    <row r="1847" spans="1:51" s="13" customFormat="1" ht="11.25">
      <c r="B1847" s="201"/>
      <c r="C1847" s="202"/>
      <c r="D1847" s="195" t="s">
        <v>336</v>
      </c>
      <c r="E1847" s="203" t="s">
        <v>19</v>
      </c>
      <c r="F1847" s="204" t="s">
        <v>5137</v>
      </c>
      <c r="G1847" s="202"/>
      <c r="H1847" s="205">
        <v>79.95</v>
      </c>
      <c r="I1847" s="206"/>
      <c r="J1847" s="202"/>
      <c r="K1847" s="202"/>
      <c r="L1847" s="207"/>
      <c r="M1847" s="208"/>
      <c r="N1847" s="209"/>
      <c r="O1847" s="209"/>
      <c r="P1847" s="209"/>
      <c r="Q1847" s="209"/>
      <c r="R1847" s="209"/>
      <c r="S1847" s="209"/>
      <c r="T1847" s="210"/>
      <c r="AT1847" s="211" t="s">
        <v>336</v>
      </c>
      <c r="AU1847" s="211" t="s">
        <v>87</v>
      </c>
      <c r="AV1847" s="13" t="s">
        <v>87</v>
      </c>
      <c r="AW1847" s="13" t="s">
        <v>37</v>
      </c>
      <c r="AX1847" s="13" t="s">
        <v>76</v>
      </c>
      <c r="AY1847" s="211" t="s">
        <v>324</v>
      </c>
    </row>
    <row r="1848" spans="1:51" s="13" customFormat="1" ht="11.25">
      <c r="B1848" s="201"/>
      <c r="C1848" s="202"/>
      <c r="D1848" s="195" t="s">
        <v>336</v>
      </c>
      <c r="E1848" s="203" t="s">
        <v>19</v>
      </c>
      <c r="F1848" s="204" t="s">
        <v>5138</v>
      </c>
      <c r="G1848" s="202"/>
      <c r="H1848" s="205">
        <v>79.95</v>
      </c>
      <c r="I1848" s="206"/>
      <c r="J1848" s="202"/>
      <c r="K1848" s="202"/>
      <c r="L1848" s="207"/>
      <c r="M1848" s="208"/>
      <c r="N1848" s="209"/>
      <c r="O1848" s="209"/>
      <c r="P1848" s="209"/>
      <c r="Q1848" s="209"/>
      <c r="R1848" s="209"/>
      <c r="S1848" s="209"/>
      <c r="T1848" s="210"/>
      <c r="AT1848" s="211" t="s">
        <v>336</v>
      </c>
      <c r="AU1848" s="211" t="s">
        <v>87</v>
      </c>
      <c r="AV1848" s="13" t="s">
        <v>87</v>
      </c>
      <c r="AW1848" s="13" t="s">
        <v>37</v>
      </c>
      <c r="AX1848" s="13" t="s">
        <v>76</v>
      </c>
      <c r="AY1848" s="211" t="s">
        <v>324</v>
      </c>
    </row>
    <row r="1849" spans="1:51" s="13" customFormat="1" ht="11.25">
      <c r="B1849" s="201"/>
      <c r="C1849" s="202"/>
      <c r="D1849" s="195" t="s">
        <v>336</v>
      </c>
      <c r="E1849" s="203" t="s">
        <v>19</v>
      </c>
      <c r="F1849" s="204" t="s">
        <v>5139</v>
      </c>
      <c r="G1849" s="202"/>
      <c r="H1849" s="205">
        <v>79.95</v>
      </c>
      <c r="I1849" s="206"/>
      <c r="J1849" s="202"/>
      <c r="K1849" s="202"/>
      <c r="L1849" s="207"/>
      <c r="M1849" s="208"/>
      <c r="N1849" s="209"/>
      <c r="O1849" s="209"/>
      <c r="P1849" s="209"/>
      <c r="Q1849" s="209"/>
      <c r="R1849" s="209"/>
      <c r="S1849" s="209"/>
      <c r="T1849" s="210"/>
      <c r="AT1849" s="211" t="s">
        <v>336</v>
      </c>
      <c r="AU1849" s="211" t="s">
        <v>87</v>
      </c>
      <c r="AV1849" s="13" t="s">
        <v>87</v>
      </c>
      <c r="AW1849" s="13" t="s">
        <v>37</v>
      </c>
      <c r="AX1849" s="13" t="s">
        <v>76</v>
      </c>
      <c r="AY1849" s="211" t="s">
        <v>324</v>
      </c>
    </row>
    <row r="1850" spans="1:51" s="16" customFormat="1" ht="11.25">
      <c r="B1850" s="233"/>
      <c r="C1850" s="234"/>
      <c r="D1850" s="195" t="s">
        <v>336</v>
      </c>
      <c r="E1850" s="235" t="s">
        <v>19</v>
      </c>
      <c r="F1850" s="236" t="s">
        <v>550</v>
      </c>
      <c r="G1850" s="234"/>
      <c r="H1850" s="237">
        <v>479.7</v>
      </c>
      <c r="I1850" s="238"/>
      <c r="J1850" s="234"/>
      <c r="K1850" s="234"/>
      <c r="L1850" s="239"/>
      <c r="M1850" s="240"/>
      <c r="N1850" s="241"/>
      <c r="O1850" s="241"/>
      <c r="P1850" s="241"/>
      <c r="Q1850" s="241"/>
      <c r="R1850" s="241"/>
      <c r="S1850" s="241"/>
      <c r="T1850" s="242"/>
      <c r="AT1850" s="243" t="s">
        <v>336</v>
      </c>
      <c r="AU1850" s="243" t="s">
        <v>87</v>
      </c>
      <c r="AV1850" s="16" t="s">
        <v>343</v>
      </c>
      <c r="AW1850" s="16" t="s">
        <v>37</v>
      </c>
      <c r="AX1850" s="16" t="s">
        <v>76</v>
      </c>
      <c r="AY1850" s="243" t="s">
        <v>324</v>
      </c>
    </row>
    <row r="1851" spans="1:51" s="15" customFormat="1" ht="11.25">
      <c r="B1851" s="223"/>
      <c r="C1851" s="224"/>
      <c r="D1851" s="195" t="s">
        <v>336</v>
      </c>
      <c r="E1851" s="225" t="s">
        <v>19</v>
      </c>
      <c r="F1851" s="226" t="s">
        <v>5140</v>
      </c>
      <c r="G1851" s="224"/>
      <c r="H1851" s="225" t="s">
        <v>19</v>
      </c>
      <c r="I1851" s="227"/>
      <c r="J1851" s="224"/>
      <c r="K1851" s="224"/>
      <c r="L1851" s="228"/>
      <c r="M1851" s="229"/>
      <c r="N1851" s="230"/>
      <c r="O1851" s="230"/>
      <c r="P1851" s="230"/>
      <c r="Q1851" s="230"/>
      <c r="R1851" s="230"/>
      <c r="S1851" s="230"/>
      <c r="T1851" s="231"/>
      <c r="AT1851" s="232" t="s">
        <v>336</v>
      </c>
      <c r="AU1851" s="232" t="s">
        <v>87</v>
      </c>
      <c r="AV1851" s="15" t="s">
        <v>84</v>
      </c>
      <c r="AW1851" s="15" t="s">
        <v>37</v>
      </c>
      <c r="AX1851" s="15" t="s">
        <v>76</v>
      </c>
      <c r="AY1851" s="232" t="s">
        <v>324</v>
      </c>
    </row>
    <row r="1852" spans="1:51" s="13" customFormat="1" ht="11.25">
      <c r="B1852" s="201"/>
      <c r="C1852" s="202"/>
      <c r="D1852" s="195" t="s">
        <v>336</v>
      </c>
      <c r="E1852" s="203" t="s">
        <v>19</v>
      </c>
      <c r="F1852" s="204" t="s">
        <v>5141</v>
      </c>
      <c r="G1852" s="202"/>
      <c r="H1852" s="205">
        <v>62.4</v>
      </c>
      <c r="I1852" s="206"/>
      <c r="J1852" s="202"/>
      <c r="K1852" s="202"/>
      <c r="L1852" s="207"/>
      <c r="M1852" s="208"/>
      <c r="N1852" s="209"/>
      <c r="O1852" s="209"/>
      <c r="P1852" s="209"/>
      <c r="Q1852" s="209"/>
      <c r="R1852" s="209"/>
      <c r="S1852" s="209"/>
      <c r="T1852" s="210"/>
      <c r="AT1852" s="211" t="s">
        <v>336</v>
      </c>
      <c r="AU1852" s="211" t="s">
        <v>87</v>
      </c>
      <c r="AV1852" s="13" t="s">
        <v>87</v>
      </c>
      <c r="AW1852" s="13" t="s">
        <v>37</v>
      </c>
      <c r="AX1852" s="13" t="s">
        <v>76</v>
      </c>
      <c r="AY1852" s="211" t="s">
        <v>324</v>
      </c>
    </row>
    <row r="1853" spans="1:51" s="13" customFormat="1" ht="11.25">
      <c r="B1853" s="201"/>
      <c r="C1853" s="202"/>
      <c r="D1853" s="195" t="s">
        <v>336</v>
      </c>
      <c r="E1853" s="203" t="s">
        <v>19</v>
      </c>
      <c r="F1853" s="204" t="s">
        <v>5142</v>
      </c>
      <c r="G1853" s="202"/>
      <c r="H1853" s="205">
        <v>62.4</v>
      </c>
      <c r="I1853" s="206"/>
      <c r="J1853" s="202"/>
      <c r="K1853" s="202"/>
      <c r="L1853" s="207"/>
      <c r="M1853" s="208"/>
      <c r="N1853" s="209"/>
      <c r="O1853" s="209"/>
      <c r="P1853" s="209"/>
      <c r="Q1853" s="209"/>
      <c r="R1853" s="209"/>
      <c r="S1853" s="209"/>
      <c r="T1853" s="210"/>
      <c r="AT1853" s="211" t="s">
        <v>336</v>
      </c>
      <c r="AU1853" s="211" t="s">
        <v>87</v>
      </c>
      <c r="AV1853" s="13" t="s">
        <v>87</v>
      </c>
      <c r="AW1853" s="13" t="s">
        <v>37</v>
      </c>
      <c r="AX1853" s="13" t="s">
        <v>76</v>
      </c>
      <c r="AY1853" s="211" t="s">
        <v>324</v>
      </c>
    </row>
    <row r="1854" spans="1:51" s="13" customFormat="1" ht="11.25">
      <c r="B1854" s="201"/>
      <c r="C1854" s="202"/>
      <c r="D1854" s="195" t="s">
        <v>336</v>
      </c>
      <c r="E1854" s="203" t="s">
        <v>19</v>
      </c>
      <c r="F1854" s="204" t="s">
        <v>5143</v>
      </c>
      <c r="G1854" s="202"/>
      <c r="H1854" s="205">
        <v>62.4</v>
      </c>
      <c r="I1854" s="206"/>
      <c r="J1854" s="202"/>
      <c r="K1854" s="202"/>
      <c r="L1854" s="207"/>
      <c r="M1854" s="208"/>
      <c r="N1854" s="209"/>
      <c r="O1854" s="209"/>
      <c r="P1854" s="209"/>
      <c r="Q1854" s="209"/>
      <c r="R1854" s="209"/>
      <c r="S1854" s="209"/>
      <c r="T1854" s="210"/>
      <c r="AT1854" s="211" t="s">
        <v>336</v>
      </c>
      <c r="AU1854" s="211" t="s">
        <v>87</v>
      </c>
      <c r="AV1854" s="13" t="s">
        <v>87</v>
      </c>
      <c r="AW1854" s="13" t="s">
        <v>37</v>
      </c>
      <c r="AX1854" s="13" t="s">
        <v>76</v>
      </c>
      <c r="AY1854" s="211" t="s">
        <v>324</v>
      </c>
    </row>
    <row r="1855" spans="1:51" s="13" customFormat="1" ht="11.25">
      <c r="B1855" s="201"/>
      <c r="C1855" s="202"/>
      <c r="D1855" s="195" t="s">
        <v>336</v>
      </c>
      <c r="E1855" s="203" t="s">
        <v>19</v>
      </c>
      <c r="F1855" s="204" t="s">
        <v>5144</v>
      </c>
      <c r="G1855" s="202"/>
      <c r="H1855" s="205">
        <v>83.2</v>
      </c>
      <c r="I1855" s="206"/>
      <c r="J1855" s="202"/>
      <c r="K1855" s="202"/>
      <c r="L1855" s="207"/>
      <c r="M1855" s="208"/>
      <c r="N1855" s="209"/>
      <c r="O1855" s="209"/>
      <c r="P1855" s="209"/>
      <c r="Q1855" s="209"/>
      <c r="R1855" s="209"/>
      <c r="S1855" s="209"/>
      <c r="T1855" s="210"/>
      <c r="AT1855" s="211" t="s">
        <v>336</v>
      </c>
      <c r="AU1855" s="211" t="s">
        <v>87</v>
      </c>
      <c r="AV1855" s="13" t="s">
        <v>87</v>
      </c>
      <c r="AW1855" s="13" t="s">
        <v>37</v>
      </c>
      <c r="AX1855" s="13" t="s">
        <v>76</v>
      </c>
      <c r="AY1855" s="211" t="s">
        <v>324</v>
      </c>
    </row>
    <row r="1856" spans="1:51" s="16" customFormat="1" ht="11.25">
      <c r="B1856" s="233"/>
      <c r="C1856" s="234"/>
      <c r="D1856" s="195" t="s">
        <v>336</v>
      </c>
      <c r="E1856" s="235" t="s">
        <v>19</v>
      </c>
      <c r="F1856" s="236" t="s">
        <v>550</v>
      </c>
      <c r="G1856" s="234"/>
      <c r="H1856" s="237">
        <v>270.39999999999998</v>
      </c>
      <c r="I1856" s="238"/>
      <c r="J1856" s="234"/>
      <c r="K1856" s="234"/>
      <c r="L1856" s="239"/>
      <c r="M1856" s="240"/>
      <c r="N1856" s="241"/>
      <c r="O1856" s="241"/>
      <c r="P1856" s="241"/>
      <c r="Q1856" s="241"/>
      <c r="R1856" s="241"/>
      <c r="S1856" s="241"/>
      <c r="T1856" s="242"/>
      <c r="AT1856" s="243" t="s">
        <v>336</v>
      </c>
      <c r="AU1856" s="243" t="s">
        <v>87</v>
      </c>
      <c r="AV1856" s="16" t="s">
        <v>343</v>
      </c>
      <c r="AW1856" s="16" t="s">
        <v>37</v>
      </c>
      <c r="AX1856" s="16" t="s">
        <v>76</v>
      </c>
      <c r="AY1856" s="243" t="s">
        <v>324</v>
      </c>
    </row>
    <row r="1857" spans="1:65" s="14" customFormat="1" ht="11.25">
      <c r="B1857" s="212"/>
      <c r="C1857" s="213"/>
      <c r="D1857" s="195" t="s">
        <v>336</v>
      </c>
      <c r="E1857" s="214" t="s">
        <v>19</v>
      </c>
      <c r="F1857" s="215" t="s">
        <v>349</v>
      </c>
      <c r="G1857" s="213"/>
      <c r="H1857" s="216">
        <v>750.1</v>
      </c>
      <c r="I1857" s="217"/>
      <c r="J1857" s="213"/>
      <c r="K1857" s="213"/>
      <c r="L1857" s="218"/>
      <c r="M1857" s="219"/>
      <c r="N1857" s="220"/>
      <c r="O1857" s="220"/>
      <c r="P1857" s="220"/>
      <c r="Q1857" s="220"/>
      <c r="R1857" s="220"/>
      <c r="S1857" s="220"/>
      <c r="T1857" s="221"/>
      <c r="AT1857" s="222" t="s">
        <v>336</v>
      </c>
      <c r="AU1857" s="222" t="s">
        <v>87</v>
      </c>
      <c r="AV1857" s="14" t="s">
        <v>330</v>
      </c>
      <c r="AW1857" s="14" t="s">
        <v>37</v>
      </c>
      <c r="AX1857" s="14" t="s">
        <v>84</v>
      </c>
      <c r="AY1857" s="222" t="s">
        <v>324</v>
      </c>
    </row>
    <row r="1858" spans="1:65" s="2" customFormat="1" ht="14.45" customHeight="1">
      <c r="A1858" s="36"/>
      <c r="B1858" s="37"/>
      <c r="C1858" s="182" t="s">
        <v>1789</v>
      </c>
      <c r="D1858" s="182" t="s">
        <v>326</v>
      </c>
      <c r="E1858" s="183" t="s">
        <v>5145</v>
      </c>
      <c r="F1858" s="184" t="s">
        <v>3312</v>
      </c>
      <c r="G1858" s="185" t="s">
        <v>186</v>
      </c>
      <c r="H1858" s="186">
        <v>15.3</v>
      </c>
      <c r="I1858" s="187"/>
      <c r="J1858" s="188">
        <f>ROUND(I1858*H1858,2)</f>
        <v>0</v>
      </c>
      <c r="K1858" s="184" t="s">
        <v>19</v>
      </c>
      <c r="L1858" s="41"/>
      <c r="M1858" s="189" t="s">
        <v>19</v>
      </c>
      <c r="N1858" s="190" t="s">
        <v>47</v>
      </c>
      <c r="O1858" s="66"/>
      <c r="P1858" s="191">
        <f>O1858*H1858</f>
        <v>0</v>
      </c>
      <c r="Q1858" s="191">
        <v>1.0399999999999999E-3</v>
      </c>
      <c r="R1858" s="191">
        <f>Q1858*H1858</f>
        <v>1.5911999999999999E-2</v>
      </c>
      <c r="S1858" s="191">
        <v>2E-3</v>
      </c>
      <c r="T1858" s="192">
        <f>S1858*H1858</f>
        <v>3.0600000000000002E-2</v>
      </c>
      <c r="U1858" s="36"/>
      <c r="V1858" s="36"/>
      <c r="W1858" s="36"/>
      <c r="X1858" s="36"/>
      <c r="Y1858" s="36"/>
      <c r="Z1858" s="36"/>
      <c r="AA1858" s="36"/>
      <c r="AB1858" s="36"/>
      <c r="AC1858" s="36"/>
      <c r="AD1858" s="36"/>
      <c r="AE1858" s="36"/>
      <c r="AR1858" s="193" t="s">
        <v>330</v>
      </c>
      <c r="AT1858" s="193" t="s">
        <v>326</v>
      </c>
      <c r="AU1858" s="193" t="s">
        <v>87</v>
      </c>
      <c r="AY1858" s="19" t="s">
        <v>324</v>
      </c>
      <c r="BE1858" s="194">
        <f>IF(N1858="základní",J1858,0)</f>
        <v>0</v>
      </c>
      <c r="BF1858" s="194">
        <f>IF(N1858="snížená",J1858,0)</f>
        <v>0</v>
      </c>
      <c r="BG1858" s="194">
        <f>IF(N1858="zákl. přenesená",J1858,0)</f>
        <v>0</v>
      </c>
      <c r="BH1858" s="194">
        <f>IF(N1858="sníž. přenesená",J1858,0)</f>
        <v>0</v>
      </c>
      <c r="BI1858" s="194">
        <f>IF(N1858="nulová",J1858,0)</f>
        <v>0</v>
      </c>
      <c r="BJ1858" s="19" t="s">
        <v>84</v>
      </c>
      <c r="BK1858" s="194">
        <f>ROUND(I1858*H1858,2)</f>
        <v>0</v>
      </c>
      <c r="BL1858" s="19" t="s">
        <v>330</v>
      </c>
      <c r="BM1858" s="193" t="s">
        <v>5146</v>
      </c>
    </row>
    <row r="1859" spans="1:65" s="2" customFormat="1" ht="11.25">
      <c r="A1859" s="36"/>
      <c r="B1859" s="37"/>
      <c r="C1859" s="38"/>
      <c r="D1859" s="195" t="s">
        <v>332</v>
      </c>
      <c r="E1859" s="38"/>
      <c r="F1859" s="196" t="s">
        <v>3314</v>
      </c>
      <c r="G1859" s="38"/>
      <c r="H1859" s="38"/>
      <c r="I1859" s="197"/>
      <c r="J1859" s="38"/>
      <c r="K1859" s="38"/>
      <c r="L1859" s="41"/>
      <c r="M1859" s="198"/>
      <c r="N1859" s="199"/>
      <c r="O1859" s="66"/>
      <c r="P1859" s="66"/>
      <c r="Q1859" s="66"/>
      <c r="R1859" s="66"/>
      <c r="S1859" s="66"/>
      <c r="T1859" s="67"/>
      <c r="U1859" s="36"/>
      <c r="V1859" s="36"/>
      <c r="W1859" s="36"/>
      <c r="X1859" s="36"/>
      <c r="Y1859" s="36"/>
      <c r="Z1859" s="36"/>
      <c r="AA1859" s="36"/>
      <c r="AB1859" s="36"/>
      <c r="AC1859" s="36"/>
      <c r="AD1859" s="36"/>
      <c r="AE1859" s="36"/>
      <c r="AT1859" s="19" t="s">
        <v>332</v>
      </c>
      <c r="AU1859" s="19" t="s">
        <v>87</v>
      </c>
    </row>
    <row r="1860" spans="1:65" s="2" customFormat="1" ht="78">
      <c r="A1860" s="36"/>
      <c r="B1860" s="37"/>
      <c r="C1860" s="38"/>
      <c r="D1860" s="195" t="s">
        <v>334</v>
      </c>
      <c r="E1860" s="38"/>
      <c r="F1860" s="200" t="s">
        <v>1814</v>
      </c>
      <c r="G1860" s="38"/>
      <c r="H1860" s="38"/>
      <c r="I1860" s="197"/>
      <c r="J1860" s="38"/>
      <c r="K1860" s="38"/>
      <c r="L1860" s="41"/>
      <c r="M1860" s="198"/>
      <c r="N1860" s="199"/>
      <c r="O1860" s="66"/>
      <c r="P1860" s="66"/>
      <c r="Q1860" s="66"/>
      <c r="R1860" s="66"/>
      <c r="S1860" s="66"/>
      <c r="T1860" s="67"/>
      <c r="U1860" s="36"/>
      <c r="V1860" s="36"/>
      <c r="W1860" s="36"/>
      <c r="X1860" s="36"/>
      <c r="Y1860" s="36"/>
      <c r="Z1860" s="36"/>
      <c r="AA1860" s="36"/>
      <c r="AB1860" s="36"/>
      <c r="AC1860" s="36"/>
      <c r="AD1860" s="36"/>
      <c r="AE1860" s="36"/>
      <c r="AT1860" s="19" t="s">
        <v>334</v>
      </c>
      <c r="AU1860" s="19" t="s">
        <v>87</v>
      </c>
    </row>
    <row r="1861" spans="1:65" s="15" customFormat="1" ht="11.25">
      <c r="B1861" s="223"/>
      <c r="C1861" s="224"/>
      <c r="D1861" s="195" t="s">
        <v>336</v>
      </c>
      <c r="E1861" s="225" t="s">
        <v>19</v>
      </c>
      <c r="F1861" s="226" t="s">
        <v>5147</v>
      </c>
      <c r="G1861" s="224"/>
      <c r="H1861" s="225" t="s">
        <v>19</v>
      </c>
      <c r="I1861" s="227"/>
      <c r="J1861" s="224"/>
      <c r="K1861" s="224"/>
      <c r="L1861" s="228"/>
      <c r="M1861" s="229"/>
      <c r="N1861" s="230"/>
      <c r="O1861" s="230"/>
      <c r="P1861" s="230"/>
      <c r="Q1861" s="230"/>
      <c r="R1861" s="230"/>
      <c r="S1861" s="230"/>
      <c r="T1861" s="231"/>
      <c r="AT1861" s="232" t="s">
        <v>336</v>
      </c>
      <c r="AU1861" s="232" t="s">
        <v>87</v>
      </c>
      <c r="AV1861" s="15" t="s">
        <v>84</v>
      </c>
      <c r="AW1861" s="15" t="s">
        <v>37</v>
      </c>
      <c r="AX1861" s="15" t="s">
        <v>76</v>
      </c>
      <c r="AY1861" s="232" t="s">
        <v>324</v>
      </c>
    </row>
    <row r="1862" spans="1:65" s="13" customFormat="1" ht="11.25">
      <c r="B1862" s="201"/>
      <c r="C1862" s="202"/>
      <c r="D1862" s="195" t="s">
        <v>336</v>
      </c>
      <c r="E1862" s="203" t="s">
        <v>19</v>
      </c>
      <c r="F1862" s="204" t="s">
        <v>5148</v>
      </c>
      <c r="G1862" s="202"/>
      <c r="H1862" s="205">
        <v>15.3</v>
      </c>
      <c r="I1862" s="206"/>
      <c r="J1862" s="202"/>
      <c r="K1862" s="202"/>
      <c r="L1862" s="207"/>
      <c r="M1862" s="208"/>
      <c r="N1862" s="209"/>
      <c r="O1862" s="209"/>
      <c r="P1862" s="209"/>
      <c r="Q1862" s="209"/>
      <c r="R1862" s="209"/>
      <c r="S1862" s="209"/>
      <c r="T1862" s="210"/>
      <c r="AT1862" s="211" t="s">
        <v>336</v>
      </c>
      <c r="AU1862" s="211" t="s">
        <v>87</v>
      </c>
      <c r="AV1862" s="13" t="s">
        <v>87</v>
      </c>
      <c r="AW1862" s="13" t="s">
        <v>37</v>
      </c>
      <c r="AX1862" s="13" t="s">
        <v>84</v>
      </c>
      <c r="AY1862" s="211" t="s">
        <v>324</v>
      </c>
    </row>
    <row r="1863" spans="1:65" s="2" customFormat="1" ht="14.45" customHeight="1">
      <c r="A1863" s="36"/>
      <c r="B1863" s="37"/>
      <c r="C1863" s="244" t="s">
        <v>1797</v>
      </c>
      <c r="D1863" s="244" t="s">
        <v>588</v>
      </c>
      <c r="E1863" s="245" t="s">
        <v>3319</v>
      </c>
      <c r="F1863" s="246" t="s">
        <v>3320</v>
      </c>
      <c r="G1863" s="247" t="s">
        <v>157</v>
      </c>
      <c r="H1863" s="248">
        <v>6.2E-2</v>
      </c>
      <c r="I1863" s="249"/>
      <c r="J1863" s="250">
        <f>ROUND(I1863*H1863,2)</f>
        <v>0</v>
      </c>
      <c r="K1863" s="246" t="s">
        <v>329</v>
      </c>
      <c r="L1863" s="251"/>
      <c r="M1863" s="252" t="s">
        <v>19</v>
      </c>
      <c r="N1863" s="253" t="s">
        <v>47</v>
      </c>
      <c r="O1863" s="66"/>
      <c r="P1863" s="191">
        <f>O1863*H1863</f>
        <v>0</v>
      </c>
      <c r="Q1863" s="191">
        <v>1</v>
      </c>
      <c r="R1863" s="191">
        <f>Q1863*H1863</f>
        <v>6.2E-2</v>
      </c>
      <c r="S1863" s="191">
        <v>0</v>
      </c>
      <c r="T1863" s="192">
        <f>S1863*H1863</f>
        <v>0</v>
      </c>
      <c r="U1863" s="36"/>
      <c r="V1863" s="36"/>
      <c r="W1863" s="36"/>
      <c r="X1863" s="36"/>
      <c r="Y1863" s="36"/>
      <c r="Z1863" s="36"/>
      <c r="AA1863" s="36"/>
      <c r="AB1863" s="36"/>
      <c r="AC1863" s="36"/>
      <c r="AD1863" s="36"/>
      <c r="AE1863" s="36"/>
      <c r="AR1863" s="193" t="s">
        <v>378</v>
      </c>
      <c r="AT1863" s="193" t="s">
        <v>588</v>
      </c>
      <c r="AU1863" s="193" t="s">
        <v>87</v>
      </c>
      <c r="AY1863" s="19" t="s">
        <v>324</v>
      </c>
      <c r="BE1863" s="194">
        <f>IF(N1863="základní",J1863,0)</f>
        <v>0</v>
      </c>
      <c r="BF1863" s="194">
        <f>IF(N1863="snížená",J1863,0)</f>
        <v>0</v>
      </c>
      <c r="BG1863" s="194">
        <f>IF(N1863="zákl. přenesená",J1863,0)</f>
        <v>0</v>
      </c>
      <c r="BH1863" s="194">
        <f>IF(N1863="sníž. přenesená",J1863,0)</f>
        <v>0</v>
      </c>
      <c r="BI1863" s="194">
        <f>IF(N1863="nulová",J1863,0)</f>
        <v>0</v>
      </c>
      <c r="BJ1863" s="19" t="s">
        <v>84</v>
      </c>
      <c r="BK1863" s="194">
        <f>ROUND(I1863*H1863,2)</f>
        <v>0</v>
      </c>
      <c r="BL1863" s="19" t="s">
        <v>330</v>
      </c>
      <c r="BM1863" s="193" t="s">
        <v>5149</v>
      </c>
    </row>
    <row r="1864" spans="1:65" s="2" customFormat="1" ht="11.25">
      <c r="A1864" s="36"/>
      <c r="B1864" s="37"/>
      <c r="C1864" s="38"/>
      <c r="D1864" s="195" t="s">
        <v>332</v>
      </c>
      <c r="E1864" s="38"/>
      <c r="F1864" s="196" t="s">
        <v>3320</v>
      </c>
      <c r="G1864" s="38"/>
      <c r="H1864" s="38"/>
      <c r="I1864" s="197"/>
      <c r="J1864" s="38"/>
      <c r="K1864" s="38"/>
      <c r="L1864" s="41"/>
      <c r="M1864" s="198"/>
      <c r="N1864" s="199"/>
      <c r="O1864" s="66"/>
      <c r="P1864" s="66"/>
      <c r="Q1864" s="66"/>
      <c r="R1864" s="66"/>
      <c r="S1864" s="66"/>
      <c r="T1864" s="67"/>
      <c r="U1864" s="36"/>
      <c r="V1864" s="36"/>
      <c r="W1864" s="36"/>
      <c r="X1864" s="36"/>
      <c r="Y1864" s="36"/>
      <c r="Z1864" s="36"/>
      <c r="AA1864" s="36"/>
      <c r="AB1864" s="36"/>
      <c r="AC1864" s="36"/>
      <c r="AD1864" s="36"/>
      <c r="AE1864" s="36"/>
      <c r="AT1864" s="19" t="s">
        <v>332</v>
      </c>
      <c r="AU1864" s="19" t="s">
        <v>87</v>
      </c>
    </row>
    <row r="1865" spans="1:65" s="15" customFormat="1" ht="11.25">
      <c r="B1865" s="223"/>
      <c r="C1865" s="224"/>
      <c r="D1865" s="195" t="s">
        <v>336</v>
      </c>
      <c r="E1865" s="225" t="s">
        <v>19</v>
      </c>
      <c r="F1865" s="226" t="s">
        <v>5147</v>
      </c>
      <c r="G1865" s="224"/>
      <c r="H1865" s="225" t="s">
        <v>19</v>
      </c>
      <c r="I1865" s="227"/>
      <c r="J1865" s="224"/>
      <c r="K1865" s="224"/>
      <c r="L1865" s="228"/>
      <c r="M1865" s="229"/>
      <c r="N1865" s="230"/>
      <c r="O1865" s="230"/>
      <c r="P1865" s="230"/>
      <c r="Q1865" s="230"/>
      <c r="R1865" s="230"/>
      <c r="S1865" s="230"/>
      <c r="T1865" s="231"/>
      <c r="AT1865" s="232" t="s">
        <v>336</v>
      </c>
      <c r="AU1865" s="232" t="s">
        <v>87</v>
      </c>
      <c r="AV1865" s="15" t="s">
        <v>84</v>
      </c>
      <c r="AW1865" s="15" t="s">
        <v>37</v>
      </c>
      <c r="AX1865" s="15" t="s">
        <v>76</v>
      </c>
      <c r="AY1865" s="232" t="s">
        <v>324</v>
      </c>
    </row>
    <row r="1866" spans="1:65" s="13" customFormat="1" ht="11.25">
      <c r="B1866" s="201"/>
      <c r="C1866" s="202"/>
      <c r="D1866" s="195" t="s">
        <v>336</v>
      </c>
      <c r="E1866" s="203" t="s">
        <v>19</v>
      </c>
      <c r="F1866" s="204" t="s">
        <v>5150</v>
      </c>
      <c r="G1866" s="202"/>
      <c r="H1866" s="205">
        <v>6.2E-2</v>
      </c>
      <c r="I1866" s="206"/>
      <c r="J1866" s="202"/>
      <c r="K1866" s="202"/>
      <c r="L1866" s="207"/>
      <c r="M1866" s="208"/>
      <c r="N1866" s="209"/>
      <c r="O1866" s="209"/>
      <c r="P1866" s="209"/>
      <c r="Q1866" s="209"/>
      <c r="R1866" s="209"/>
      <c r="S1866" s="209"/>
      <c r="T1866" s="210"/>
      <c r="AT1866" s="211" t="s">
        <v>336</v>
      </c>
      <c r="AU1866" s="211" t="s">
        <v>87</v>
      </c>
      <c r="AV1866" s="13" t="s">
        <v>87</v>
      </c>
      <c r="AW1866" s="13" t="s">
        <v>37</v>
      </c>
      <c r="AX1866" s="13" t="s">
        <v>84</v>
      </c>
      <c r="AY1866" s="211" t="s">
        <v>324</v>
      </c>
    </row>
    <row r="1867" spans="1:65" s="2" customFormat="1" ht="14.45" customHeight="1">
      <c r="A1867" s="36"/>
      <c r="B1867" s="37"/>
      <c r="C1867" s="182" t="s">
        <v>1802</v>
      </c>
      <c r="D1867" s="182" t="s">
        <v>326</v>
      </c>
      <c r="E1867" s="183" t="s">
        <v>5151</v>
      </c>
      <c r="F1867" s="184" t="s">
        <v>5152</v>
      </c>
      <c r="G1867" s="185" t="s">
        <v>152</v>
      </c>
      <c r="H1867" s="186">
        <v>20.7</v>
      </c>
      <c r="I1867" s="187"/>
      <c r="J1867" s="188">
        <f>ROUND(I1867*H1867,2)</f>
        <v>0</v>
      </c>
      <c r="K1867" s="184" t="s">
        <v>19</v>
      </c>
      <c r="L1867" s="41"/>
      <c r="M1867" s="189" t="s">
        <v>19</v>
      </c>
      <c r="N1867" s="190" t="s">
        <v>47</v>
      </c>
      <c r="O1867" s="66"/>
      <c r="P1867" s="191">
        <f>O1867*H1867</f>
        <v>0</v>
      </c>
      <c r="Q1867" s="191">
        <v>0</v>
      </c>
      <c r="R1867" s="191">
        <f>Q1867*H1867</f>
        <v>0</v>
      </c>
      <c r="S1867" s="191">
        <v>2.4470000000000001</v>
      </c>
      <c r="T1867" s="192">
        <f>S1867*H1867</f>
        <v>50.652900000000002</v>
      </c>
      <c r="U1867" s="36"/>
      <c r="V1867" s="36"/>
      <c r="W1867" s="36"/>
      <c r="X1867" s="36"/>
      <c r="Y1867" s="36"/>
      <c r="Z1867" s="36"/>
      <c r="AA1867" s="36"/>
      <c r="AB1867" s="36"/>
      <c r="AC1867" s="36"/>
      <c r="AD1867" s="36"/>
      <c r="AE1867" s="36"/>
      <c r="AR1867" s="193" t="s">
        <v>330</v>
      </c>
      <c r="AT1867" s="193" t="s">
        <v>326</v>
      </c>
      <c r="AU1867" s="193" t="s">
        <v>87</v>
      </c>
      <c r="AY1867" s="19" t="s">
        <v>324</v>
      </c>
      <c r="BE1867" s="194">
        <f>IF(N1867="základní",J1867,0)</f>
        <v>0</v>
      </c>
      <c r="BF1867" s="194">
        <f>IF(N1867="snížená",J1867,0)</f>
        <v>0</v>
      </c>
      <c r="BG1867" s="194">
        <f>IF(N1867="zákl. přenesená",J1867,0)</f>
        <v>0</v>
      </c>
      <c r="BH1867" s="194">
        <f>IF(N1867="sníž. přenesená",J1867,0)</f>
        <v>0</v>
      </c>
      <c r="BI1867" s="194">
        <f>IF(N1867="nulová",J1867,0)</f>
        <v>0</v>
      </c>
      <c r="BJ1867" s="19" t="s">
        <v>84</v>
      </c>
      <c r="BK1867" s="194">
        <f>ROUND(I1867*H1867,2)</f>
        <v>0</v>
      </c>
      <c r="BL1867" s="19" t="s">
        <v>330</v>
      </c>
      <c r="BM1867" s="193" t="s">
        <v>5153</v>
      </c>
    </row>
    <row r="1868" spans="1:65" s="2" customFormat="1" ht="11.25">
      <c r="A1868" s="36"/>
      <c r="B1868" s="37"/>
      <c r="C1868" s="38"/>
      <c r="D1868" s="195" t="s">
        <v>332</v>
      </c>
      <c r="E1868" s="38"/>
      <c r="F1868" s="196" t="s">
        <v>5154</v>
      </c>
      <c r="G1868" s="38"/>
      <c r="H1868" s="38"/>
      <c r="I1868" s="197"/>
      <c r="J1868" s="38"/>
      <c r="K1868" s="38"/>
      <c r="L1868" s="41"/>
      <c r="M1868" s="198"/>
      <c r="N1868" s="199"/>
      <c r="O1868" s="66"/>
      <c r="P1868" s="66"/>
      <c r="Q1868" s="66"/>
      <c r="R1868" s="66"/>
      <c r="S1868" s="66"/>
      <c r="T1868" s="67"/>
      <c r="U1868" s="36"/>
      <c r="V1868" s="36"/>
      <c r="W1868" s="36"/>
      <c r="X1868" s="36"/>
      <c r="Y1868" s="36"/>
      <c r="Z1868" s="36"/>
      <c r="AA1868" s="36"/>
      <c r="AB1868" s="36"/>
      <c r="AC1868" s="36"/>
      <c r="AD1868" s="36"/>
      <c r="AE1868" s="36"/>
      <c r="AT1868" s="19" t="s">
        <v>332</v>
      </c>
      <c r="AU1868" s="19" t="s">
        <v>87</v>
      </c>
    </row>
    <row r="1869" spans="1:65" s="2" customFormat="1" ht="19.5">
      <c r="A1869" s="36"/>
      <c r="B1869" s="37"/>
      <c r="C1869" s="38"/>
      <c r="D1869" s="195" t="s">
        <v>727</v>
      </c>
      <c r="E1869" s="38"/>
      <c r="F1869" s="200" t="s">
        <v>1751</v>
      </c>
      <c r="G1869" s="38"/>
      <c r="H1869" s="38"/>
      <c r="I1869" s="197"/>
      <c r="J1869" s="38"/>
      <c r="K1869" s="38"/>
      <c r="L1869" s="41"/>
      <c r="M1869" s="198"/>
      <c r="N1869" s="199"/>
      <c r="O1869" s="66"/>
      <c r="P1869" s="66"/>
      <c r="Q1869" s="66"/>
      <c r="R1869" s="66"/>
      <c r="S1869" s="66"/>
      <c r="T1869" s="67"/>
      <c r="U1869" s="36"/>
      <c r="V1869" s="36"/>
      <c r="W1869" s="36"/>
      <c r="X1869" s="36"/>
      <c r="Y1869" s="36"/>
      <c r="Z1869" s="36"/>
      <c r="AA1869" s="36"/>
      <c r="AB1869" s="36"/>
      <c r="AC1869" s="36"/>
      <c r="AD1869" s="36"/>
      <c r="AE1869" s="36"/>
      <c r="AT1869" s="19" t="s">
        <v>727</v>
      </c>
      <c r="AU1869" s="19" t="s">
        <v>87</v>
      </c>
    </row>
    <row r="1870" spans="1:65" s="15" customFormat="1" ht="11.25">
      <c r="B1870" s="223"/>
      <c r="C1870" s="224"/>
      <c r="D1870" s="195" t="s">
        <v>336</v>
      </c>
      <c r="E1870" s="225" t="s">
        <v>19</v>
      </c>
      <c r="F1870" s="226" t="s">
        <v>5155</v>
      </c>
      <c r="G1870" s="224"/>
      <c r="H1870" s="225" t="s">
        <v>19</v>
      </c>
      <c r="I1870" s="227"/>
      <c r="J1870" s="224"/>
      <c r="K1870" s="224"/>
      <c r="L1870" s="228"/>
      <c r="M1870" s="229"/>
      <c r="N1870" s="230"/>
      <c r="O1870" s="230"/>
      <c r="P1870" s="230"/>
      <c r="Q1870" s="230"/>
      <c r="R1870" s="230"/>
      <c r="S1870" s="230"/>
      <c r="T1870" s="231"/>
      <c r="AT1870" s="232" t="s">
        <v>336</v>
      </c>
      <c r="AU1870" s="232" t="s">
        <v>87</v>
      </c>
      <c r="AV1870" s="15" t="s">
        <v>84</v>
      </c>
      <c r="AW1870" s="15" t="s">
        <v>37</v>
      </c>
      <c r="AX1870" s="15" t="s">
        <v>76</v>
      </c>
      <c r="AY1870" s="232" t="s">
        <v>324</v>
      </c>
    </row>
    <row r="1871" spans="1:65" s="13" customFormat="1" ht="11.25">
      <c r="B1871" s="201"/>
      <c r="C1871" s="202"/>
      <c r="D1871" s="195" t="s">
        <v>336</v>
      </c>
      <c r="E1871" s="203" t="s">
        <v>19</v>
      </c>
      <c r="F1871" s="204" t="s">
        <v>5156</v>
      </c>
      <c r="G1871" s="202"/>
      <c r="H1871" s="205">
        <v>20.7</v>
      </c>
      <c r="I1871" s="206"/>
      <c r="J1871" s="202"/>
      <c r="K1871" s="202"/>
      <c r="L1871" s="207"/>
      <c r="M1871" s="208"/>
      <c r="N1871" s="209"/>
      <c r="O1871" s="209"/>
      <c r="P1871" s="209"/>
      <c r="Q1871" s="209"/>
      <c r="R1871" s="209"/>
      <c r="S1871" s="209"/>
      <c r="T1871" s="210"/>
      <c r="AT1871" s="211" t="s">
        <v>336</v>
      </c>
      <c r="AU1871" s="211" t="s">
        <v>87</v>
      </c>
      <c r="AV1871" s="13" t="s">
        <v>87</v>
      </c>
      <c r="AW1871" s="13" t="s">
        <v>37</v>
      </c>
      <c r="AX1871" s="13" t="s">
        <v>76</v>
      </c>
      <c r="AY1871" s="211" t="s">
        <v>324</v>
      </c>
    </row>
    <row r="1872" spans="1:65" s="14" customFormat="1" ht="11.25">
      <c r="B1872" s="212"/>
      <c r="C1872" s="213"/>
      <c r="D1872" s="195" t="s">
        <v>336</v>
      </c>
      <c r="E1872" s="214" t="s">
        <v>3852</v>
      </c>
      <c r="F1872" s="215" t="s">
        <v>349</v>
      </c>
      <c r="G1872" s="213"/>
      <c r="H1872" s="216">
        <v>20.7</v>
      </c>
      <c r="I1872" s="217"/>
      <c r="J1872" s="213"/>
      <c r="K1872" s="213"/>
      <c r="L1872" s="218"/>
      <c r="M1872" s="219"/>
      <c r="N1872" s="220"/>
      <c r="O1872" s="220"/>
      <c r="P1872" s="220"/>
      <c r="Q1872" s="220"/>
      <c r="R1872" s="220"/>
      <c r="S1872" s="220"/>
      <c r="T1872" s="221"/>
      <c r="AT1872" s="222" t="s">
        <v>336</v>
      </c>
      <c r="AU1872" s="222" t="s">
        <v>87</v>
      </c>
      <c r="AV1872" s="14" t="s">
        <v>330</v>
      </c>
      <c r="AW1872" s="14" t="s">
        <v>37</v>
      </c>
      <c r="AX1872" s="14" t="s">
        <v>84</v>
      </c>
      <c r="AY1872" s="222" t="s">
        <v>324</v>
      </c>
    </row>
    <row r="1873" spans="1:65" s="2" customFormat="1" ht="14.45" customHeight="1">
      <c r="A1873" s="36"/>
      <c r="B1873" s="37"/>
      <c r="C1873" s="182" t="s">
        <v>1809</v>
      </c>
      <c r="D1873" s="182" t="s">
        <v>326</v>
      </c>
      <c r="E1873" s="183" t="s">
        <v>1898</v>
      </c>
      <c r="F1873" s="184" t="s">
        <v>5157</v>
      </c>
      <c r="G1873" s="185" t="s">
        <v>1530</v>
      </c>
      <c r="H1873" s="186">
        <v>1</v>
      </c>
      <c r="I1873" s="187"/>
      <c r="J1873" s="188">
        <f>ROUND(I1873*H1873,2)</f>
        <v>0</v>
      </c>
      <c r="K1873" s="184" t="s">
        <v>19</v>
      </c>
      <c r="L1873" s="41"/>
      <c r="M1873" s="189" t="s">
        <v>19</v>
      </c>
      <c r="N1873" s="190" t="s">
        <v>47</v>
      </c>
      <c r="O1873" s="66"/>
      <c r="P1873" s="191">
        <f>O1873*H1873</f>
        <v>0</v>
      </c>
      <c r="Q1873" s="191">
        <v>0</v>
      </c>
      <c r="R1873" s="191">
        <f>Q1873*H1873</f>
        <v>0</v>
      </c>
      <c r="S1873" s="191">
        <v>0</v>
      </c>
      <c r="T1873" s="192">
        <f>S1873*H1873</f>
        <v>0</v>
      </c>
      <c r="U1873" s="36"/>
      <c r="V1873" s="36"/>
      <c r="W1873" s="36"/>
      <c r="X1873" s="36"/>
      <c r="Y1873" s="36"/>
      <c r="Z1873" s="36"/>
      <c r="AA1873" s="36"/>
      <c r="AB1873" s="36"/>
      <c r="AC1873" s="36"/>
      <c r="AD1873" s="36"/>
      <c r="AE1873" s="36"/>
      <c r="AR1873" s="193" t="s">
        <v>330</v>
      </c>
      <c r="AT1873" s="193" t="s">
        <v>326</v>
      </c>
      <c r="AU1873" s="193" t="s">
        <v>87</v>
      </c>
      <c r="AY1873" s="19" t="s">
        <v>324</v>
      </c>
      <c r="BE1873" s="194">
        <f>IF(N1873="základní",J1873,0)</f>
        <v>0</v>
      </c>
      <c r="BF1873" s="194">
        <f>IF(N1873="snížená",J1873,0)</f>
        <v>0</v>
      </c>
      <c r="BG1873" s="194">
        <f>IF(N1873="zákl. přenesená",J1873,0)</f>
        <v>0</v>
      </c>
      <c r="BH1873" s="194">
        <f>IF(N1873="sníž. přenesená",J1873,0)</f>
        <v>0</v>
      </c>
      <c r="BI1873" s="194">
        <f>IF(N1873="nulová",J1873,0)</f>
        <v>0</v>
      </c>
      <c r="BJ1873" s="19" t="s">
        <v>84</v>
      </c>
      <c r="BK1873" s="194">
        <f>ROUND(I1873*H1873,2)</f>
        <v>0</v>
      </c>
      <c r="BL1873" s="19" t="s">
        <v>330</v>
      </c>
      <c r="BM1873" s="193" t="s">
        <v>5158</v>
      </c>
    </row>
    <row r="1874" spans="1:65" s="2" customFormat="1" ht="11.25">
      <c r="A1874" s="36"/>
      <c r="B1874" s="37"/>
      <c r="C1874" s="38"/>
      <c r="D1874" s="195" t="s">
        <v>332</v>
      </c>
      <c r="E1874" s="38"/>
      <c r="F1874" s="196" t="s">
        <v>5157</v>
      </c>
      <c r="G1874" s="38"/>
      <c r="H1874" s="38"/>
      <c r="I1874" s="197"/>
      <c r="J1874" s="38"/>
      <c r="K1874" s="38"/>
      <c r="L1874" s="41"/>
      <c r="M1874" s="198"/>
      <c r="N1874" s="199"/>
      <c r="O1874" s="66"/>
      <c r="P1874" s="66"/>
      <c r="Q1874" s="66"/>
      <c r="R1874" s="66"/>
      <c r="S1874" s="66"/>
      <c r="T1874" s="67"/>
      <c r="U1874" s="36"/>
      <c r="V1874" s="36"/>
      <c r="W1874" s="36"/>
      <c r="X1874" s="36"/>
      <c r="Y1874" s="36"/>
      <c r="Z1874" s="36"/>
      <c r="AA1874" s="36"/>
      <c r="AB1874" s="36"/>
      <c r="AC1874" s="36"/>
      <c r="AD1874" s="36"/>
      <c r="AE1874" s="36"/>
      <c r="AT1874" s="19" t="s">
        <v>332</v>
      </c>
      <c r="AU1874" s="19" t="s">
        <v>87</v>
      </c>
    </row>
    <row r="1875" spans="1:65" s="2" customFormat="1" ht="14.45" customHeight="1">
      <c r="A1875" s="36"/>
      <c r="B1875" s="37"/>
      <c r="C1875" s="182" t="s">
        <v>1825</v>
      </c>
      <c r="D1875" s="182" t="s">
        <v>326</v>
      </c>
      <c r="E1875" s="183" t="s">
        <v>1909</v>
      </c>
      <c r="F1875" s="184" t="s">
        <v>5159</v>
      </c>
      <c r="G1875" s="185" t="s">
        <v>1530</v>
      </c>
      <c r="H1875" s="186">
        <v>1</v>
      </c>
      <c r="I1875" s="187"/>
      <c r="J1875" s="188">
        <f>ROUND(I1875*H1875,2)</f>
        <v>0</v>
      </c>
      <c r="K1875" s="184" t="s">
        <v>19</v>
      </c>
      <c r="L1875" s="41"/>
      <c r="M1875" s="189" t="s">
        <v>19</v>
      </c>
      <c r="N1875" s="190" t="s">
        <v>47</v>
      </c>
      <c r="O1875" s="66"/>
      <c r="P1875" s="191">
        <f>O1875*H1875</f>
        <v>0</v>
      </c>
      <c r="Q1875" s="191">
        <v>0</v>
      </c>
      <c r="R1875" s="191">
        <f>Q1875*H1875</f>
        <v>0</v>
      </c>
      <c r="S1875" s="191">
        <v>0</v>
      </c>
      <c r="T1875" s="192">
        <f>S1875*H1875</f>
        <v>0</v>
      </c>
      <c r="U1875" s="36"/>
      <c r="V1875" s="36"/>
      <c r="W1875" s="36"/>
      <c r="X1875" s="36"/>
      <c r="Y1875" s="36"/>
      <c r="Z1875" s="36"/>
      <c r="AA1875" s="36"/>
      <c r="AB1875" s="36"/>
      <c r="AC1875" s="36"/>
      <c r="AD1875" s="36"/>
      <c r="AE1875" s="36"/>
      <c r="AR1875" s="193" t="s">
        <v>330</v>
      </c>
      <c r="AT1875" s="193" t="s">
        <v>326</v>
      </c>
      <c r="AU1875" s="193" t="s">
        <v>87</v>
      </c>
      <c r="AY1875" s="19" t="s">
        <v>324</v>
      </c>
      <c r="BE1875" s="194">
        <f>IF(N1875="základní",J1875,0)</f>
        <v>0</v>
      </c>
      <c r="BF1875" s="194">
        <f>IF(N1875="snížená",J1875,0)</f>
        <v>0</v>
      </c>
      <c r="BG1875" s="194">
        <f>IF(N1875="zákl. přenesená",J1875,0)</f>
        <v>0</v>
      </c>
      <c r="BH1875" s="194">
        <f>IF(N1875="sníž. přenesená",J1875,0)</f>
        <v>0</v>
      </c>
      <c r="BI1875" s="194">
        <f>IF(N1875="nulová",J1875,0)</f>
        <v>0</v>
      </c>
      <c r="BJ1875" s="19" t="s">
        <v>84</v>
      </c>
      <c r="BK1875" s="194">
        <f>ROUND(I1875*H1875,2)</f>
        <v>0</v>
      </c>
      <c r="BL1875" s="19" t="s">
        <v>330</v>
      </c>
      <c r="BM1875" s="193" t="s">
        <v>5160</v>
      </c>
    </row>
    <row r="1876" spans="1:65" s="2" customFormat="1" ht="11.25">
      <c r="A1876" s="36"/>
      <c r="B1876" s="37"/>
      <c r="C1876" s="38"/>
      <c r="D1876" s="195" t="s">
        <v>332</v>
      </c>
      <c r="E1876" s="38"/>
      <c r="F1876" s="196" t="s">
        <v>5159</v>
      </c>
      <c r="G1876" s="38"/>
      <c r="H1876" s="38"/>
      <c r="I1876" s="197"/>
      <c r="J1876" s="38"/>
      <c r="K1876" s="38"/>
      <c r="L1876" s="41"/>
      <c r="M1876" s="198"/>
      <c r="N1876" s="199"/>
      <c r="O1876" s="66"/>
      <c r="P1876" s="66"/>
      <c r="Q1876" s="66"/>
      <c r="R1876" s="66"/>
      <c r="S1876" s="66"/>
      <c r="T1876" s="67"/>
      <c r="U1876" s="36"/>
      <c r="V1876" s="36"/>
      <c r="W1876" s="36"/>
      <c r="X1876" s="36"/>
      <c r="Y1876" s="36"/>
      <c r="Z1876" s="36"/>
      <c r="AA1876" s="36"/>
      <c r="AB1876" s="36"/>
      <c r="AC1876" s="36"/>
      <c r="AD1876" s="36"/>
      <c r="AE1876" s="36"/>
      <c r="AT1876" s="19" t="s">
        <v>332</v>
      </c>
      <c r="AU1876" s="19" t="s">
        <v>87</v>
      </c>
    </row>
    <row r="1877" spans="1:65" s="2" customFormat="1" ht="14.45" customHeight="1">
      <c r="A1877" s="36"/>
      <c r="B1877" s="37"/>
      <c r="C1877" s="182" t="s">
        <v>1833</v>
      </c>
      <c r="D1877" s="182" t="s">
        <v>326</v>
      </c>
      <c r="E1877" s="183" t="s">
        <v>1913</v>
      </c>
      <c r="F1877" s="184" t="s">
        <v>5161</v>
      </c>
      <c r="G1877" s="185" t="s">
        <v>1530</v>
      </c>
      <c r="H1877" s="186">
        <v>1</v>
      </c>
      <c r="I1877" s="187"/>
      <c r="J1877" s="188">
        <f>ROUND(I1877*H1877,2)</f>
        <v>0</v>
      </c>
      <c r="K1877" s="184" t="s">
        <v>19</v>
      </c>
      <c r="L1877" s="41"/>
      <c r="M1877" s="189" t="s">
        <v>19</v>
      </c>
      <c r="N1877" s="190" t="s">
        <v>47</v>
      </c>
      <c r="O1877" s="66"/>
      <c r="P1877" s="191">
        <f>O1877*H1877</f>
        <v>0</v>
      </c>
      <c r="Q1877" s="191">
        <v>0</v>
      </c>
      <c r="R1877" s="191">
        <f>Q1877*H1877</f>
        <v>0</v>
      </c>
      <c r="S1877" s="191">
        <v>0</v>
      </c>
      <c r="T1877" s="192">
        <f>S1877*H1877</f>
        <v>0</v>
      </c>
      <c r="U1877" s="36"/>
      <c r="V1877" s="36"/>
      <c r="W1877" s="36"/>
      <c r="X1877" s="36"/>
      <c r="Y1877" s="36"/>
      <c r="Z1877" s="36"/>
      <c r="AA1877" s="36"/>
      <c r="AB1877" s="36"/>
      <c r="AC1877" s="36"/>
      <c r="AD1877" s="36"/>
      <c r="AE1877" s="36"/>
      <c r="AR1877" s="193" t="s">
        <v>330</v>
      </c>
      <c r="AT1877" s="193" t="s">
        <v>326</v>
      </c>
      <c r="AU1877" s="193" t="s">
        <v>87</v>
      </c>
      <c r="AY1877" s="19" t="s">
        <v>324</v>
      </c>
      <c r="BE1877" s="194">
        <f>IF(N1877="základní",J1877,0)</f>
        <v>0</v>
      </c>
      <c r="BF1877" s="194">
        <f>IF(N1877="snížená",J1877,0)</f>
        <v>0</v>
      </c>
      <c r="BG1877" s="194">
        <f>IF(N1877="zákl. přenesená",J1877,0)</f>
        <v>0</v>
      </c>
      <c r="BH1877" s="194">
        <f>IF(N1877="sníž. přenesená",J1877,0)</f>
        <v>0</v>
      </c>
      <c r="BI1877" s="194">
        <f>IF(N1877="nulová",J1877,0)</f>
        <v>0</v>
      </c>
      <c r="BJ1877" s="19" t="s">
        <v>84</v>
      </c>
      <c r="BK1877" s="194">
        <f>ROUND(I1877*H1877,2)</f>
        <v>0</v>
      </c>
      <c r="BL1877" s="19" t="s">
        <v>330</v>
      </c>
      <c r="BM1877" s="193" t="s">
        <v>5162</v>
      </c>
    </row>
    <row r="1878" spans="1:65" s="2" customFormat="1" ht="11.25">
      <c r="A1878" s="36"/>
      <c r="B1878" s="37"/>
      <c r="C1878" s="38"/>
      <c r="D1878" s="195" t="s">
        <v>332</v>
      </c>
      <c r="E1878" s="38"/>
      <c r="F1878" s="196" t="s">
        <v>5161</v>
      </c>
      <c r="G1878" s="38"/>
      <c r="H1878" s="38"/>
      <c r="I1878" s="197"/>
      <c r="J1878" s="38"/>
      <c r="K1878" s="38"/>
      <c r="L1878" s="41"/>
      <c r="M1878" s="198"/>
      <c r="N1878" s="199"/>
      <c r="O1878" s="66"/>
      <c r="P1878" s="66"/>
      <c r="Q1878" s="66"/>
      <c r="R1878" s="66"/>
      <c r="S1878" s="66"/>
      <c r="T1878" s="67"/>
      <c r="U1878" s="36"/>
      <c r="V1878" s="36"/>
      <c r="W1878" s="36"/>
      <c r="X1878" s="36"/>
      <c r="Y1878" s="36"/>
      <c r="Z1878" s="36"/>
      <c r="AA1878" s="36"/>
      <c r="AB1878" s="36"/>
      <c r="AC1878" s="36"/>
      <c r="AD1878" s="36"/>
      <c r="AE1878" s="36"/>
      <c r="AT1878" s="19" t="s">
        <v>332</v>
      </c>
      <c r="AU1878" s="19" t="s">
        <v>87</v>
      </c>
    </row>
    <row r="1879" spans="1:65" s="2" customFormat="1" ht="39">
      <c r="A1879" s="36"/>
      <c r="B1879" s="37"/>
      <c r="C1879" s="38"/>
      <c r="D1879" s="195" t="s">
        <v>727</v>
      </c>
      <c r="E1879" s="38"/>
      <c r="F1879" s="200" t="s">
        <v>5163</v>
      </c>
      <c r="G1879" s="38"/>
      <c r="H1879" s="38"/>
      <c r="I1879" s="197"/>
      <c r="J1879" s="38"/>
      <c r="K1879" s="38"/>
      <c r="L1879" s="41"/>
      <c r="M1879" s="198"/>
      <c r="N1879" s="199"/>
      <c r="O1879" s="66"/>
      <c r="P1879" s="66"/>
      <c r="Q1879" s="66"/>
      <c r="R1879" s="66"/>
      <c r="S1879" s="66"/>
      <c r="T1879" s="67"/>
      <c r="U1879" s="36"/>
      <c r="V1879" s="36"/>
      <c r="W1879" s="36"/>
      <c r="X1879" s="36"/>
      <c r="Y1879" s="36"/>
      <c r="Z1879" s="36"/>
      <c r="AA1879" s="36"/>
      <c r="AB1879" s="36"/>
      <c r="AC1879" s="36"/>
      <c r="AD1879" s="36"/>
      <c r="AE1879" s="36"/>
      <c r="AT1879" s="19" t="s">
        <v>727</v>
      </c>
      <c r="AU1879" s="19" t="s">
        <v>87</v>
      </c>
    </row>
    <row r="1880" spans="1:65" s="2" customFormat="1" ht="24.2" customHeight="1">
      <c r="A1880" s="36"/>
      <c r="B1880" s="37"/>
      <c r="C1880" s="182" t="s">
        <v>1841</v>
      </c>
      <c r="D1880" s="254" t="s">
        <v>326</v>
      </c>
      <c r="E1880" s="183" t="s">
        <v>1919</v>
      </c>
      <c r="F1880" s="184" t="s">
        <v>5164</v>
      </c>
      <c r="G1880" s="185" t="s">
        <v>1530</v>
      </c>
      <c r="H1880" s="186">
        <v>1</v>
      </c>
      <c r="I1880" s="187"/>
      <c r="J1880" s="188">
        <f>ROUND(I1880*H1880,2)</f>
        <v>0</v>
      </c>
      <c r="K1880" s="184" t="s">
        <v>19</v>
      </c>
      <c r="L1880" s="41"/>
      <c r="M1880" s="189" t="s">
        <v>19</v>
      </c>
      <c r="N1880" s="190" t="s">
        <v>47</v>
      </c>
      <c r="O1880" s="66"/>
      <c r="P1880" s="191">
        <f>O1880*H1880</f>
        <v>0</v>
      </c>
      <c r="Q1880" s="191">
        <v>0</v>
      </c>
      <c r="R1880" s="191">
        <f>Q1880*H1880</f>
        <v>0</v>
      </c>
      <c r="S1880" s="191">
        <v>0</v>
      </c>
      <c r="T1880" s="192">
        <f>S1880*H1880</f>
        <v>0</v>
      </c>
      <c r="U1880" s="36"/>
      <c r="V1880" s="36"/>
      <c r="W1880" s="36"/>
      <c r="X1880" s="36"/>
      <c r="Y1880" s="36"/>
      <c r="Z1880" s="36"/>
      <c r="AA1880" s="36"/>
      <c r="AB1880" s="36"/>
      <c r="AC1880" s="36"/>
      <c r="AD1880" s="36"/>
      <c r="AE1880" s="36"/>
      <c r="AR1880" s="193" t="s">
        <v>330</v>
      </c>
      <c r="AT1880" s="193" t="s">
        <v>326</v>
      </c>
      <c r="AU1880" s="193" t="s">
        <v>87</v>
      </c>
      <c r="AY1880" s="19" t="s">
        <v>324</v>
      </c>
      <c r="BE1880" s="194">
        <f>IF(N1880="základní",J1880,0)</f>
        <v>0</v>
      </c>
      <c r="BF1880" s="194">
        <f>IF(N1880="snížená",J1880,0)</f>
        <v>0</v>
      </c>
      <c r="BG1880" s="194">
        <f>IF(N1880="zákl. přenesená",J1880,0)</f>
        <v>0</v>
      </c>
      <c r="BH1880" s="194">
        <f>IF(N1880="sníž. přenesená",J1880,0)</f>
        <v>0</v>
      </c>
      <c r="BI1880" s="194">
        <f>IF(N1880="nulová",J1880,0)</f>
        <v>0</v>
      </c>
      <c r="BJ1880" s="19" t="s">
        <v>84</v>
      </c>
      <c r="BK1880" s="194">
        <f>ROUND(I1880*H1880,2)</f>
        <v>0</v>
      </c>
      <c r="BL1880" s="19" t="s">
        <v>330</v>
      </c>
      <c r="BM1880" s="193" t="s">
        <v>5165</v>
      </c>
    </row>
    <row r="1881" spans="1:65" s="2" customFormat="1" ht="29.25">
      <c r="A1881" s="36"/>
      <c r="B1881" s="37"/>
      <c r="C1881" s="38"/>
      <c r="D1881" s="195" t="s">
        <v>332</v>
      </c>
      <c r="E1881" s="38"/>
      <c r="F1881" s="196" t="s">
        <v>5166</v>
      </c>
      <c r="G1881" s="38"/>
      <c r="H1881" s="38"/>
      <c r="I1881" s="197"/>
      <c r="J1881" s="38"/>
      <c r="K1881" s="38"/>
      <c r="L1881" s="41"/>
      <c r="M1881" s="198"/>
      <c r="N1881" s="199"/>
      <c r="O1881" s="66"/>
      <c r="P1881" s="66"/>
      <c r="Q1881" s="66"/>
      <c r="R1881" s="66"/>
      <c r="S1881" s="66"/>
      <c r="T1881" s="67"/>
      <c r="U1881" s="36"/>
      <c r="V1881" s="36"/>
      <c r="W1881" s="36"/>
      <c r="X1881" s="36"/>
      <c r="Y1881" s="36"/>
      <c r="Z1881" s="36"/>
      <c r="AA1881" s="36"/>
      <c r="AB1881" s="36"/>
      <c r="AC1881" s="36"/>
      <c r="AD1881" s="36"/>
      <c r="AE1881" s="36"/>
      <c r="AT1881" s="19" t="s">
        <v>332</v>
      </c>
      <c r="AU1881" s="19" t="s">
        <v>87</v>
      </c>
    </row>
    <row r="1882" spans="1:65" s="2" customFormat="1" ht="14.45" customHeight="1">
      <c r="A1882" s="36"/>
      <c r="B1882" s="37"/>
      <c r="C1882" s="182" t="s">
        <v>1846</v>
      </c>
      <c r="D1882" s="182" t="s">
        <v>326</v>
      </c>
      <c r="E1882" s="183" t="s">
        <v>5167</v>
      </c>
      <c r="F1882" s="184" t="s">
        <v>5168</v>
      </c>
      <c r="G1882" s="185" t="s">
        <v>1530</v>
      </c>
      <c r="H1882" s="186">
        <v>1</v>
      </c>
      <c r="I1882" s="187"/>
      <c r="J1882" s="188">
        <f>ROUND(I1882*H1882,2)</f>
        <v>0</v>
      </c>
      <c r="K1882" s="184" t="s">
        <v>19</v>
      </c>
      <c r="L1882" s="41"/>
      <c r="M1882" s="189" t="s">
        <v>19</v>
      </c>
      <c r="N1882" s="190" t="s">
        <v>47</v>
      </c>
      <c r="O1882" s="66"/>
      <c r="P1882" s="191">
        <f>O1882*H1882</f>
        <v>0</v>
      </c>
      <c r="Q1882" s="191">
        <v>0</v>
      </c>
      <c r="R1882" s="191">
        <f>Q1882*H1882</f>
        <v>0</v>
      </c>
      <c r="S1882" s="191">
        <v>0</v>
      </c>
      <c r="T1882" s="192">
        <f>S1882*H1882</f>
        <v>0</v>
      </c>
      <c r="U1882" s="36"/>
      <c r="V1882" s="36"/>
      <c r="W1882" s="36"/>
      <c r="X1882" s="36"/>
      <c r="Y1882" s="36"/>
      <c r="Z1882" s="36"/>
      <c r="AA1882" s="36"/>
      <c r="AB1882" s="36"/>
      <c r="AC1882" s="36"/>
      <c r="AD1882" s="36"/>
      <c r="AE1882" s="36"/>
      <c r="AR1882" s="193" t="s">
        <v>330</v>
      </c>
      <c r="AT1882" s="193" t="s">
        <v>326</v>
      </c>
      <c r="AU1882" s="193" t="s">
        <v>87</v>
      </c>
      <c r="AY1882" s="19" t="s">
        <v>324</v>
      </c>
      <c r="BE1882" s="194">
        <f>IF(N1882="základní",J1882,0)</f>
        <v>0</v>
      </c>
      <c r="BF1882" s="194">
        <f>IF(N1882="snížená",J1882,0)</f>
        <v>0</v>
      </c>
      <c r="BG1882" s="194">
        <f>IF(N1882="zákl. přenesená",J1882,0)</f>
        <v>0</v>
      </c>
      <c r="BH1882" s="194">
        <f>IF(N1882="sníž. přenesená",J1882,0)</f>
        <v>0</v>
      </c>
      <c r="BI1882" s="194">
        <f>IF(N1882="nulová",J1882,0)</f>
        <v>0</v>
      </c>
      <c r="BJ1882" s="19" t="s">
        <v>84</v>
      </c>
      <c r="BK1882" s="194">
        <f>ROUND(I1882*H1882,2)</f>
        <v>0</v>
      </c>
      <c r="BL1882" s="19" t="s">
        <v>330</v>
      </c>
      <c r="BM1882" s="193" t="s">
        <v>5169</v>
      </c>
    </row>
    <row r="1883" spans="1:65" s="2" customFormat="1" ht="19.5">
      <c r="A1883" s="36"/>
      <c r="B1883" s="37"/>
      <c r="C1883" s="38"/>
      <c r="D1883" s="195" t="s">
        <v>332</v>
      </c>
      <c r="E1883" s="38"/>
      <c r="F1883" s="196" t="s">
        <v>5170</v>
      </c>
      <c r="G1883" s="38"/>
      <c r="H1883" s="38"/>
      <c r="I1883" s="197"/>
      <c r="J1883" s="38"/>
      <c r="K1883" s="38"/>
      <c r="L1883" s="41"/>
      <c r="M1883" s="198"/>
      <c r="N1883" s="199"/>
      <c r="O1883" s="66"/>
      <c r="P1883" s="66"/>
      <c r="Q1883" s="66"/>
      <c r="R1883" s="66"/>
      <c r="S1883" s="66"/>
      <c r="T1883" s="67"/>
      <c r="U1883" s="36"/>
      <c r="V1883" s="36"/>
      <c r="W1883" s="36"/>
      <c r="X1883" s="36"/>
      <c r="Y1883" s="36"/>
      <c r="Z1883" s="36"/>
      <c r="AA1883" s="36"/>
      <c r="AB1883" s="36"/>
      <c r="AC1883" s="36"/>
      <c r="AD1883" s="36"/>
      <c r="AE1883" s="36"/>
      <c r="AT1883" s="19" t="s">
        <v>332</v>
      </c>
      <c r="AU1883" s="19" t="s">
        <v>87</v>
      </c>
    </row>
    <row r="1884" spans="1:65" s="12" customFormat="1" ht="22.9" customHeight="1">
      <c r="B1884" s="166"/>
      <c r="C1884" s="167"/>
      <c r="D1884" s="168" t="s">
        <v>75</v>
      </c>
      <c r="E1884" s="180" t="s">
        <v>1924</v>
      </c>
      <c r="F1884" s="180" t="s">
        <v>1925</v>
      </c>
      <c r="G1884" s="167"/>
      <c r="H1884" s="167"/>
      <c r="I1884" s="170"/>
      <c r="J1884" s="181">
        <f>BK1884</f>
        <v>0</v>
      </c>
      <c r="K1884" s="167"/>
      <c r="L1884" s="172"/>
      <c r="M1884" s="173"/>
      <c r="N1884" s="174"/>
      <c r="O1884" s="174"/>
      <c r="P1884" s="175">
        <f>SUM(P1885:P1934)</f>
        <v>0</v>
      </c>
      <c r="Q1884" s="174"/>
      <c r="R1884" s="175">
        <f>SUM(R1885:R1934)</f>
        <v>0</v>
      </c>
      <c r="S1884" s="174"/>
      <c r="T1884" s="176">
        <f>SUM(T1885:T1934)</f>
        <v>0</v>
      </c>
      <c r="AR1884" s="177" t="s">
        <v>84</v>
      </c>
      <c r="AT1884" s="178" t="s">
        <v>75</v>
      </c>
      <c r="AU1884" s="178" t="s">
        <v>84</v>
      </c>
      <c r="AY1884" s="177" t="s">
        <v>324</v>
      </c>
      <c r="BK1884" s="179">
        <f>SUM(BK1885:BK1934)</f>
        <v>0</v>
      </c>
    </row>
    <row r="1885" spans="1:65" s="2" customFormat="1" ht="14.45" customHeight="1">
      <c r="A1885" s="36"/>
      <c r="B1885" s="37"/>
      <c r="C1885" s="182" t="s">
        <v>1853</v>
      </c>
      <c r="D1885" s="182" t="s">
        <v>326</v>
      </c>
      <c r="E1885" s="183" t="s">
        <v>3564</v>
      </c>
      <c r="F1885" s="184" t="s">
        <v>3565</v>
      </c>
      <c r="G1885" s="185" t="s">
        <v>267</v>
      </c>
      <c r="H1885" s="186">
        <v>-1080</v>
      </c>
      <c r="I1885" s="187"/>
      <c r="J1885" s="188">
        <f>ROUND(I1885*H1885,2)</f>
        <v>0</v>
      </c>
      <c r="K1885" s="184" t="s">
        <v>19</v>
      </c>
      <c r="L1885" s="41"/>
      <c r="M1885" s="189" t="s">
        <v>19</v>
      </c>
      <c r="N1885" s="190" t="s">
        <v>47</v>
      </c>
      <c r="O1885" s="66"/>
      <c r="P1885" s="191">
        <f>O1885*H1885</f>
        <v>0</v>
      </c>
      <c r="Q1885" s="191">
        <v>0</v>
      </c>
      <c r="R1885" s="191">
        <f>Q1885*H1885</f>
        <v>0</v>
      </c>
      <c r="S1885" s="191">
        <v>0</v>
      </c>
      <c r="T1885" s="192">
        <f>S1885*H1885</f>
        <v>0</v>
      </c>
      <c r="U1885" s="36"/>
      <c r="V1885" s="36"/>
      <c r="W1885" s="36"/>
      <c r="X1885" s="36"/>
      <c r="Y1885" s="36"/>
      <c r="Z1885" s="36"/>
      <c r="AA1885" s="36"/>
      <c r="AB1885" s="36"/>
      <c r="AC1885" s="36"/>
      <c r="AD1885" s="36"/>
      <c r="AE1885" s="36"/>
      <c r="AR1885" s="193" t="s">
        <v>330</v>
      </c>
      <c r="AT1885" s="193" t="s">
        <v>326</v>
      </c>
      <c r="AU1885" s="193" t="s">
        <v>87</v>
      </c>
      <c r="AY1885" s="19" t="s">
        <v>324</v>
      </c>
      <c r="BE1885" s="194">
        <f>IF(N1885="základní",J1885,0)</f>
        <v>0</v>
      </c>
      <c r="BF1885" s="194">
        <f>IF(N1885="snížená",J1885,0)</f>
        <v>0</v>
      </c>
      <c r="BG1885" s="194">
        <f>IF(N1885="zákl. přenesená",J1885,0)</f>
        <v>0</v>
      </c>
      <c r="BH1885" s="194">
        <f>IF(N1885="sníž. přenesená",J1885,0)</f>
        <v>0</v>
      </c>
      <c r="BI1885" s="194">
        <f>IF(N1885="nulová",J1885,0)</f>
        <v>0</v>
      </c>
      <c r="BJ1885" s="19" t="s">
        <v>84</v>
      </c>
      <c r="BK1885" s="194">
        <f>ROUND(I1885*H1885,2)</f>
        <v>0</v>
      </c>
      <c r="BL1885" s="19" t="s">
        <v>330</v>
      </c>
      <c r="BM1885" s="193" t="s">
        <v>5171</v>
      </c>
    </row>
    <row r="1886" spans="1:65" s="2" customFormat="1" ht="11.25">
      <c r="A1886" s="36"/>
      <c r="B1886" s="37"/>
      <c r="C1886" s="38"/>
      <c r="D1886" s="195" t="s">
        <v>332</v>
      </c>
      <c r="E1886" s="38"/>
      <c r="F1886" s="196" t="s">
        <v>3565</v>
      </c>
      <c r="G1886" s="38"/>
      <c r="H1886" s="38"/>
      <c r="I1886" s="197"/>
      <c r="J1886" s="38"/>
      <c r="K1886" s="38"/>
      <c r="L1886" s="41"/>
      <c r="M1886" s="198"/>
      <c r="N1886" s="199"/>
      <c r="O1886" s="66"/>
      <c r="P1886" s="66"/>
      <c r="Q1886" s="66"/>
      <c r="R1886" s="66"/>
      <c r="S1886" s="66"/>
      <c r="T1886" s="67"/>
      <c r="U1886" s="36"/>
      <c r="V1886" s="36"/>
      <c r="W1886" s="36"/>
      <c r="X1886" s="36"/>
      <c r="Y1886" s="36"/>
      <c r="Z1886" s="36"/>
      <c r="AA1886" s="36"/>
      <c r="AB1886" s="36"/>
      <c r="AC1886" s="36"/>
      <c r="AD1886" s="36"/>
      <c r="AE1886" s="36"/>
      <c r="AT1886" s="19" t="s">
        <v>332</v>
      </c>
      <c r="AU1886" s="19" t="s">
        <v>87</v>
      </c>
    </row>
    <row r="1887" spans="1:65" s="13" customFormat="1" ht="11.25">
      <c r="B1887" s="201"/>
      <c r="C1887" s="202"/>
      <c r="D1887" s="195" t="s">
        <v>336</v>
      </c>
      <c r="E1887" s="203" t="s">
        <v>19</v>
      </c>
      <c r="F1887" s="204" t="s">
        <v>5172</v>
      </c>
      <c r="G1887" s="202"/>
      <c r="H1887" s="205">
        <v>-1080</v>
      </c>
      <c r="I1887" s="206"/>
      <c r="J1887" s="202"/>
      <c r="K1887" s="202"/>
      <c r="L1887" s="207"/>
      <c r="M1887" s="208"/>
      <c r="N1887" s="209"/>
      <c r="O1887" s="209"/>
      <c r="P1887" s="209"/>
      <c r="Q1887" s="209"/>
      <c r="R1887" s="209"/>
      <c r="S1887" s="209"/>
      <c r="T1887" s="210"/>
      <c r="AT1887" s="211" t="s">
        <v>336</v>
      </c>
      <c r="AU1887" s="211" t="s">
        <v>87</v>
      </c>
      <c r="AV1887" s="13" t="s">
        <v>87</v>
      </c>
      <c r="AW1887" s="13" t="s">
        <v>37</v>
      </c>
      <c r="AX1887" s="13" t="s">
        <v>84</v>
      </c>
      <c r="AY1887" s="211" t="s">
        <v>324</v>
      </c>
    </row>
    <row r="1888" spans="1:65" s="2" customFormat="1" ht="24.2" customHeight="1">
      <c r="A1888" s="36"/>
      <c r="B1888" s="37"/>
      <c r="C1888" s="182" t="s">
        <v>1859</v>
      </c>
      <c r="D1888" s="254" t="s">
        <v>326</v>
      </c>
      <c r="E1888" s="183" t="s">
        <v>5173</v>
      </c>
      <c r="F1888" s="184" t="s">
        <v>5174</v>
      </c>
      <c r="G1888" s="185" t="s">
        <v>157</v>
      </c>
      <c r="H1888" s="186">
        <v>50</v>
      </c>
      <c r="I1888" s="187"/>
      <c r="J1888" s="188">
        <f>ROUND(I1888*H1888,2)</f>
        <v>0</v>
      </c>
      <c r="K1888" s="184" t="s">
        <v>19</v>
      </c>
      <c r="L1888" s="41"/>
      <c r="M1888" s="189" t="s">
        <v>19</v>
      </c>
      <c r="N1888" s="190" t="s">
        <v>47</v>
      </c>
      <c r="O1888" s="66"/>
      <c r="P1888" s="191">
        <f>O1888*H1888</f>
        <v>0</v>
      </c>
      <c r="Q1888" s="191">
        <v>0</v>
      </c>
      <c r="R1888" s="191">
        <f>Q1888*H1888</f>
        <v>0</v>
      </c>
      <c r="S1888" s="191">
        <v>0</v>
      </c>
      <c r="T1888" s="192">
        <f>S1888*H1888</f>
        <v>0</v>
      </c>
      <c r="U1888" s="36"/>
      <c r="V1888" s="36"/>
      <c r="W1888" s="36"/>
      <c r="X1888" s="36"/>
      <c r="Y1888" s="36"/>
      <c r="Z1888" s="36"/>
      <c r="AA1888" s="36"/>
      <c r="AB1888" s="36"/>
      <c r="AC1888" s="36"/>
      <c r="AD1888" s="36"/>
      <c r="AE1888" s="36"/>
      <c r="AR1888" s="193" t="s">
        <v>330</v>
      </c>
      <c r="AT1888" s="193" t="s">
        <v>326</v>
      </c>
      <c r="AU1888" s="193" t="s">
        <v>87</v>
      </c>
      <c r="AY1888" s="19" t="s">
        <v>324</v>
      </c>
      <c r="BE1888" s="194">
        <f>IF(N1888="základní",J1888,0)</f>
        <v>0</v>
      </c>
      <c r="BF1888" s="194">
        <f>IF(N1888="snížená",J1888,0)</f>
        <v>0</v>
      </c>
      <c r="BG1888" s="194">
        <f>IF(N1888="zákl. přenesená",J1888,0)</f>
        <v>0</v>
      </c>
      <c r="BH1888" s="194">
        <f>IF(N1888="sníž. přenesená",J1888,0)</f>
        <v>0</v>
      </c>
      <c r="BI1888" s="194">
        <f>IF(N1888="nulová",J1888,0)</f>
        <v>0</v>
      </c>
      <c r="BJ1888" s="19" t="s">
        <v>84</v>
      </c>
      <c r="BK1888" s="194">
        <f>ROUND(I1888*H1888,2)</f>
        <v>0</v>
      </c>
      <c r="BL1888" s="19" t="s">
        <v>330</v>
      </c>
      <c r="BM1888" s="193" t="s">
        <v>5175</v>
      </c>
    </row>
    <row r="1889" spans="1:65" s="2" customFormat="1" ht="11.25">
      <c r="A1889" s="36"/>
      <c r="B1889" s="37"/>
      <c r="C1889" s="38"/>
      <c r="D1889" s="195" t="s">
        <v>332</v>
      </c>
      <c r="E1889" s="38"/>
      <c r="F1889" s="196" t="s">
        <v>5174</v>
      </c>
      <c r="G1889" s="38"/>
      <c r="H1889" s="38"/>
      <c r="I1889" s="197"/>
      <c r="J1889" s="38"/>
      <c r="K1889" s="38"/>
      <c r="L1889" s="41"/>
      <c r="M1889" s="198"/>
      <c r="N1889" s="199"/>
      <c r="O1889" s="66"/>
      <c r="P1889" s="66"/>
      <c r="Q1889" s="66"/>
      <c r="R1889" s="66"/>
      <c r="S1889" s="66"/>
      <c r="T1889" s="67"/>
      <c r="U1889" s="36"/>
      <c r="V1889" s="36"/>
      <c r="W1889" s="36"/>
      <c r="X1889" s="36"/>
      <c r="Y1889" s="36"/>
      <c r="Z1889" s="36"/>
      <c r="AA1889" s="36"/>
      <c r="AB1889" s="36"/>
      <c r="AC1889" s="36"/>
      <c r="AD1889" s="36"/>
      <c r="AE1889" s="36"/>
      <c r="AT1889" s="19" t="s">
        <v>332</v>
      </c>
      <c r="AU1889" s="19" t="s">
        <v>87</v>
      </c>
    </row>
    <row r="1890" spans="1:65" s="2" customFormat="1" ht="58.5">
      <c r="A1890" s="36"/>
      <c r="B1890" s="37"/>
      <c r="C1890" s="38"/>
      <c r="D1890" s="195" t="s">
        <v>334</v>
      </c>
      <c r="E1890" s="38"/>
      <c r="F1890" s="200" t="s">
        <v>5176</v>
      </c>
      <c r="G1890" s="38"/>
      <c r="H1890" s="38"/>
      <c r="I1890" s="197"/>
      <c r="J1890" s="38"/>
      <c r="K1890" s="38"/>
      <c r="L1890" s="41"/>
      <c r="M1890" s="198"/>
      <c r="N1890" s="199"/>
      <c r="O1890" s="66"/>
      <c r="P1890" s="66"/>
      <c r="Q1890" s="66"/>
      <c r="R1890" s="66"/>
      <c r="S1890" s="66"/>
      <c r="T1890" s="67"/>
      <c r="U1890" s="36"/>
      <c r="V1890" s="36"/>
      <c r="W1890" s="36"/>
      <c r="X1890" s="36"/>
      <c r="Y1890" s="36"/>
      <c r="Z1890" s="36"/>
      <c r="AA1890" s="36"/>
      <c r="AB1890" s="36"/>
      <c r="AC1890" s="36"/>
      <c r="AD1890" s="36"/>
      <c r="AE1890" s="36"/>
      <c r="AT1890" s="19" t="s">
        <v>334</v>
      </c>
      <c r="AU1890" s="19" t="s">
        <v>87</v>
      </c>
    </row>
    <row r="1891" spans="1:65" s="13" customFormat="1" ht="11.25">
      <c r="B1891" s="201"/>
      <c r="C1891" s="202"/>
      <c r="D1891" s="195" t="s">
        <v>336</v>
      </c>
      <c r="E1891" s="203" t="s">
        <v>19</v>
      </c>
      <c r="F1891" s="204" t="s">
        <v>3855</v>
      </c>
      <c r="G1891" s="202"/>
      <c r="H1891" s="205">
        <v>50</v>
      </c>
      <c r="I1891" s="206"/>
      <c r="J1891" s="202"/>
      <c r="K1891" s="202"/>
      <c r="L1891" s="207"/>
      <c r="M1891" s="208"/>
      <c r="N1891" s="209"/>
      <c r="O1891" s="209"/>
      <c r="P1891" s="209"/>
      <c r="Q1891" s="209"/>
      <c r="R1891" s="209"/>
      <c r="S1891" s="209"/>
      <c r="T1891" s="210"/>
      <c r="AT1891" s="211" t="s">
        <v>336</v>
      </c>
      <c r="AU1891" s="211" t="s">
        <v>87</v>
      </c>
      <c r="AV1891" s="13" t="s">
        <v>87</v>
      </c>
      <c r="AW1891" s="13" t="s">
        <v>37</v>
      </c>
      <c r="AX1891" s="13" t="s">
        <v>84</v>
      </c>
      <c r="AY1891" s="211" t="s">
        <v>324</v>
      </c>
    </row>
    <row r="1892" spans="1:65" s="2" customFormat="1" ht="24.2" customHeight="1">
      <c r="A1892" s="36"/>
      <c r="B1892" s="37"/>
      <c r="C1892" s="182" t="s">
        <v>1864</v>
      </c>
      <c r="D1892" s="254" t="s">
        <v>326</v>
      </c>
      <c r="E1892" s="183" t="s">
        <v>1970</v>
      </c>
      <c r="F1892" s="184" t="s">
        <v>1971</v>
      </c>
      <c r="G1892" s="185" t="s">
        <v>157</v>
      </c>
      <c r="H1892" s="186">
        <v>27</v>
      </c>
      <c r="I1892" s="187"/>
      <c r="J1892" s="188">
        <f>ROUND(I1892*H1892,2)</f>
        <v>0</v>
      </c>
      <c r="K1892" s="184" t="s">
        <v>19</v>
      </c>
      <c r="L1892" s="41"/>
      <c r="M1892" s="189" t="s">
        <v>19</v>
      </c>
      <c r="N1892" s="190" t="s">
        <v>47</v>
      </c>
      <c r="O1892" s="66"/>
      <c r="P1892" s="191">
        <f>O1892*H1892</f>
        <v>0</v>
      </c>
      <c r="Q1892" s="191">
        <v>0</v>
      </c>
      <c r="R1892" s="191">
        <f>Q1892*H1892</f>
        <v>0</v>
      </c>
      <c r="S1892" s="191">
        <v>0</v>
      </c>
      <c r="T1892" s="192">
        <f>S1892*H1892</f>
        <v>0</v>
      </c>
      <c r="U1892" s="36"/>
      <c r="V1892" s="36"/>
      <c r="W1892" s="36"/>
      <c r="X1892" s="36"/>
      <c r="Y1892" s="36"/>
      <c r="Z1892" s="36"/>
      <c r="AA1892" s="36"/>
      <c r="AB1892" s="36"/>
      <c r="AC1892" s="36"/>
      <c r="AD1892" s="36"/>
      <c r="AE1892" s="36"/>
      <c r="AR1892" s="193" t="s">
        <v>330</v>
      </c>
      <c r="AT1892" s="193" t="s">
        <v>326</v>
      </c>
      <c r="AU1892" s="193" t="s">
        <v>87</v>
      </c>
      <c r="AY1892" s="19" t="s">
        <v>324</v>
      </c>
      <c r="BE1892" s="194">
        <f>IF(N1892="základní",J1892,0)</f>
        <v>0</v>
      </c>
      <c r="BF1892" s="194">
        <f>IF(N1892="snížená",J1892,0)</f>
        <v>0</v>
      </c>
      <c r="BG1892" s="194">
        <f>IF(N1892="zákl. přenesená",J1892,0)</f>
        <v>0</v>
      </c>
      <c r="BH1892" s="194">
        <f>IF(N1892="sníž. přenesená",J1892,0)</f>
        <v>0</v>
      </c>
      <c r="BI1892" s="194">
        <f>IF(N1892="nulová",J1892,0)</f>
        <v>0</v>
      </c>
      <c r="BJ1892" s="19" t="s">
        <v>84</v>
      </c>
      <c r="BK1892" s="194">
        <f>ROUND(I1892*H1892,2)</f>
        <v>0</v>
      </c>
      <c r="BL1892" s="19" t="s">
        <v>330</v>
      </c>
      <c r="BM1892" s="193" t="s">
        <v>5177</v>
      </c>
    </row>
    <row r="1893" spans="1:65" s="2" customFormat="1" ht="11.25">
      <c r="A1893" s="36"/>
      <c r="B1893" s="37"/>
      <c r="C1893" s="38"/>
      <c r="D1893" s="195" t="s">
        <v>332</v>
      </c>
      <c r="E1893" s="38"/>
      <c r="F1893" s="196" t="s">
        <v>1971</v>
      </c>
      <c r="G1893" s="38"/>
      <c r="H1893" s="38"/>
      <c r="I1893" s="197"/>
      <c r="J1893" s="38"/>
      <c r="K1893" s="38"/>
      <c r="L1893" s="41"/>
      <c r="M1893" s="198"/>
      <c r="N1893" s="199"/>
      <c r="O1893" s="66"/>
      <c r="P1893" s="66"/>
      <c r="Q1893" s="66"/>
      <c r="R1893" s="66"/>
      <c r="S1893" s="66"/>
      <c r="T1893" s="67"/>
      <c r="U1893" s="36"/>
      <c r="V1893" s="36"/>
      <c r="W1893" s="36"/>
      <c r="X1893" s="36"/>
      <c r="Y1893" s="36"/>
      <c r="Z1893" s="36"/>
      <c r="AA1893" s="36"/>
      <c r="AB1893" s="36"/>
      <c r="AC1893" s="36"/>
      <c r="AD1893" s="36"/>
      <c r="AE1893" s="36"/>
      <c r="AT1893" s="19" t="s">
        <v>332</v>
      </c>
      <c r="AU1893" s="19" t="s">
        <v>87</v>
      </c>
    </row>
    <row r="1894" spans="1:65" s="13" customFormat="1" ht="11.25">
      <c r="B1894" s="201"/>
      <c r="C1894" s="202"/>
      <c r="D1894" s="195" t="s">
        <v>336</v>
      </c>
      <c r="E1894" s="203" t="s">
        <v>19</v>
      </c>
      <c r="F1894" s="204" t="s">
        <v>5178</v>
      </c>
      <c r="G1894" s="202"/>
      <c r="H1894" s="205">
        <v>27</v>
      </c>
      <c r="I1894" s="206"/>
      <c r="J1894" s="202"/>
      <c r="K1894" s="202"/>
      <c r="L1894" s="207"/>
      <c r="M1894" s="208"/>
      <c r="N1894" s="209"/>
      <c r="O1894" s="209"/>
      <c r="P1894" s="209"/>
      <c r="Q1894" s="209"/>
      <c r="R1894" s="209"/>
      <c r="S1894" s="209"/>
      <c r="T1894" s="210"/>
      <c r="AT1894" s="211" t="s">
        <v>336</v>
      </c>
      <c r="AU1894" s="211" t="s">
        <v>87</v>
      </c>
      <c r="AV1894" s="13" t="s">
        <v>87</v>
      </c>
      <c r="AW1894" s="13" t="s">
        <v>37</v>
      </c>
      <c r="AX1894" s="13" t="s">
        <v>84</v>
      </c>
      <c r="AY1894" s="211" t="s">
        <v>324</v>
      </c>
    </row>
    <row r="1895" spans="1:65" s="2" customFormat="1" ht="14.45" customHeight="1">
      <c r="A1895" s="36"/>
      <c r="B1895" s="37"/>
      <c r="C1895" s="182" t="s">
        <v>1873</v>
      </c>
      <c r="D1895" s="254" t="s">
        <v>326</v>
      </c>
      <c r="E1895" s="183" t="s">
        <v>1982</v>
      </c>
      <c r="F1895" s="184" t="s">
        <v>1983</v>
      </c>
      <c r="G1895" s="185" t="s">
        <v>157</v>
      </c>
      <c r="H1895" s="186">
        <v>228.84200000000001</v>
      </c>
      <c r="I1895" s="187"/>
      <c r="J1895" s="188">
        <f>ROUND(I1895*H1895,2)</f>
        <v>0</v>
      </c>
      <c r="K1895" s="184" t="s">
        <v>19</v>
      </c>
      <c r="L1895" s="41"/>
      <c r="M1895" s="189" t="s">
        <v>19</v>
      </c>
      <c r="N1895" s="190" t="s">
        <v>47</v>
      </c>
      <c r="O1895" s="66"/>
      <c r="P1895" s="191">
        <f>O1895*H1895</f>
        <v>0</v>
      </c>
      <c r="Q1895" s="191">
        <v>0</v>
      </c>
      <c r="R1895" s="191">
        <f>Q1895*H1895</f>
        <v>0</v>
      </c>
      <c r="S1895" s="191">
        <v>0</v>
      </c>
      <c r="T1895" s="192">
        <f>S1895*H1895</f>
        <v>0</v>
      </c>
      <c r="U1895" s="36"/>
      <c r="V1895" s="36"/>
      <c r="W1895" s="36"/>
      <c r="X1895" s="36"/>
      <c r="Y1895" s="36"/>
      <c r="Z1895" s="36"/>
      <c r="AA1895" s="36"/>
      <c r="AB1895" s="36"/>
      <c r="AC1895" s="36"/>
      <c r="AD1895" s="36"/>
      <c r="AE1895" s="36"/>
      <c r="AR1895" s="193" t="s">
        <v>330</v>
      </c>
      <c r="AT1895" s="193" t="s">
        <v>326</v>
      </c>
      <c r="AU1895" s="193" t="s">
        <v>87</v>
      </c>
      <c r="AY1895" s="19" t="s">
        <v>324</v>
      </c>
      <c r="BE1895" s="194">
        <f>IF(N1895="základní",J1895,0)</f>
        <v>0</v>
      </c>
      <c r="BF1895" s="194">
        <f>IF(N1895="snížená",J1895,0)</f>
        <v>0</v>
      </c>
      <c r="BG1895" s="194">
        <f>IF(N1895="zákl. přenesená",J1895,0)</f>
        <v>0</v>
      </c>
      <c r="BH1895" s="194">
        <f>IF(N1895="sníž. přenesená",J1895,0)</f>
        <v>0</v>
      </c>
      <c r="BI1895" s="194">
        <f>IF(N1895="nulová",J1895,0)</f>
        <v>0</v>
      </c>
      <c r="BJ1895" s="19" t="s">
        <v>84</v>
      </c>
      <c r="BK1895" s="194">
        <f>ROUND(I1895*H1895,2)</f>
        <v>0</v>
      </c>
      <c r="BL1895" s="19" t="s">
        <v>330</v>
      </c>
      <c r="BM1895" s="193" t="s">
        <v>5179</v>
      </c>
    </row>
    <row r="1896" spans="1:65" s="2" customFormat="1" ht="11.25">
      <c r="A1896" s="36"/>
      <c r="B1896" s="37"/>
      <c r="C1896" s="38"/>
      <c r="D1896" s="195" t="s">
        <v>332</v>
      </c>
      <c r="E1896" s="38"/>
      <c r="F1896" s="196" t="s">
        <v>1983</v>
      </c>
      <c r="G1896" s="38"/>
      <c r="H1896" s="38"/>
      <c r="I1896" s="197"/>
      <c r="J1896" s="38"/>
      <c r="K1896" s="38"/>
      <c r="L1896" s="41"/>
      <c r="M1896" s="198"/>
      <c r="N1896" s="199"/>
      <c r="O1896" s="66"/>
      <c r="P1896" s="66"/>
      <c r="Q1896" s="66"/>
      <c r="R1896" s="66"/>
      <c r="S1896" s="66"/>
      <c r="T1896" s="67"/>
      <c r="U1896" s="36"/>
      <c r="V1896" s="36"/>
      <c r="W1896" s="36"/>
      <c r="X1896" s="36"/>
      <c r="Y1896" s="36"/>
      <c r="Z1896" s="36"/>
      <c r="AA1896" s="36"/>
      <c r="AB1896" s="36"/>
      <c r="AC1896" s="36"/>
      <c r="AD1896" s="36"/>
      <c r="AE1896" s="36"/>
      <c r="AT1896" s="19" t="s">
        <v>332</v>
      </c>
      <c r="AU1896" s="19" t="s">
        <v>87</v>
      </c>
    </row>
    <row r="1897" spans="1:65" s="13" customFormat="1" ht="11.25">
      <c r="B1897" s="201"/>
      <c r="C1897" s="202"/>
      <c r="D1897" s="195" t="s">
        <v>336</v>
      </c>
      <c r="E1897" s="203" t="s">
        <v>19</v>
      </c>
      <c r="F1897" s="204" t="s">
        <v>3535</v>
      </c>
      <c r="G1897" s="202"/>
      <c r="H1897" s="205">
        <v>216.94200000000001</v>
      </c>
      <c r="I1897" s="206"/>
      <c r="J1897" s="202"/>
      <c r="K1897" s="202"/>
      <c r="L1897" s="207"/>
      <c r="M1897" s="208"/>
      <c r="N1897" s="209"/>
      <c r="O1897" s="209"/>
      <c r="P1897" s="209"/>
      <c r="Q1897" s="209"/>
      <c r="R1897" s="209"/>
      <c r="S1897" s="209"/>
      <c r="T1897" s="210"/>
      <c r="AT1897" s="211" t="s">
        <v>336</v>
      </c>
      <c r="AU1897" s="211" t="s">
        <v>87</v>
      </c>
      <c r="AV1897" s="13" t="s">
        <v>87</v>
      </c>
      <c r="AW1897" s="13" t="s">
        <v>37</v>
      </c>
      <c r="AX1897" s="13" t="s">
        <v>76</v>
      </c>
      <c r="AY1897" s="211" t="s">
        <v>324</v>
      </c>
    </row>
    <row r="1898" spans="1:65" s="13" customFormat="1" ht="11.25">
      <c r="B1898" s="201"/>
      <c r="C1898" s="202"/>
      <c r="D1898" s="195" t="s">
        <v>336</v>
      </c>
      <c r="E1898" s="203" t="s">
        <v>19</v>
      </c>
      <c r="F1898" s="204" t="s">
        <v>5180</v>
      </c>
      <c r="G1898" s="202"/>
      <c r="H1898" s="205">
        <v>11.9</v>
      </c>
      <c r="I1898" s="206"/>
      <c r="J1898" s="202"/>
      <c r="K1898" s="202"/>
      <c r="L1898" s="207"/>
      <c r="M1898" s="208"/>
      <c r="N1898" s="209"/>
      <c r="O1898" s="209"/>
      <c r="P1898" s="209"/>
      <c r="Q1898" s="209"/>
      <c r="R1898" s="209"/>
      <c r="S1898" s="209"/>
      <c r="T1898" s="210"/>
      <c r="AT1898" s="211" t="s">
        <v>336</v>
      </c>
      <c r="AU1898" s="211" t="s">
        <v>87</v>
      </c>
      <c r="AV1898" s="13" t="s">
        <v>87</v>
      </c>
      <c r="AW1898" s="13" t="s">
        <v>37</v>
      </c>
      <c r="AX1898" s="13" t="s">
        <v>76</v>
      </c>
      <c r="AY1898" s="211" t="s">
        <v>324</v>
      </c>
    </row>
    <row r="1899" spans="1:65" s="14" customFormat="1" ht="11.25">
      <c r="B1899" s="212"/>
      <c r="C1899" s="213"/>
      <c r="D1899" s="195" t="s">
        <v>336</v>
      </c>
      <c r="E1899" s="214" t="s">
        <v>19</v>
      </c>
      <c r="F1899" s="215" t="s">
        <v>349</v>
      </c>
      <c r="G1899" s="213"/>
      <c r="H1899" s="216">
        <v>228.84200000000001</v>
      </c>
      <c r="I1899" s="217"/>
      <c r="J1899" s="213"/>
      <c r="K1899" s="213"/>
      <c r="L1899" s="218"/>
      <c r="M1899" s="219"/>
      <c r="N1899" s="220"/>
      <c r="O1899" s="220"/>
      <c r="P1899" s="220"/>
      <c r="Q1899" s="220"/>
      <c r="R1899" s="220"/>
      <c r="S1899" s="220"/>
      <c r="T1899" s="221"/>
      <c r="AT1899" s="222" t="s">
        <v>336</v>
      </c>
      <c r="AU1899" s="222" t="s">
        <v>87</v>
      </c>
      <c r="AV1899" s="14" t="s">
        <v>330</v>
      </c>
      <c r="AW1899" s="14" t="s">
        <v>37</v>
      </c>
      <c r="AX1899" s="14" t="s">
        <v>84</v>
      </c>
      <c r="AY1899" s="222" t="s">
        <v>324</v>
      </c>
    </row>
    <row r="1900" spans="1:65" s="2" customFormat="1" ht="14.45" customHeight="1">
      <c r="A1900" s="36"/>
      <c r="B1900" s="37"/>
      <c r="C1900" s="182" t="s">
        <v>1881</v>
      </c>
      <c r="D1900" s="182" t="s">
        <v>326</v>
      </c>
      <c r="E1900" s="183" t="s">
        <v>1986</v>
      </c>
      <c r="F1900" s="184" t="s">
        <v>1987</v>
      </c>
      <c r="G1900" s="185" t="s">
        <v>157</v>
      </c>
      <c r="H1900" s="186">
        <v>4237.16</v>
      </c>
      <c r="I1900" s="187"/>
      <c r="J1900" s="188">
        <f>ROUND(I1900*H1900,2)</f>
        <v>0</v>
      </c>
      <c r="K1900" s="184" t="s">
        <v>329</v>
      </c>
      <c r="L1900" s="41"/>
      <c r="M1900" s="189" t="s">
        <v>19</v>
      </c>
      <c r="N1900" s="190" t="s">
        <v>47</v>
      </c>
      <c r="O1900" s="66"/>
      <c r="P1900" s="191">
        <f>O1900*H1900</f>
        <v>0</v>
      </c>
      <c r="Q1900" s="191">
        <v>0</v>
      </c>
      <c r="R1900" s="191">
        <f>Q1900*H1900</f>
        <v>0</v>
      </c>
      <c r="S1900" s="191">
        <v>0</v>
      </c>
      <c r="T1900" s="192">
        <f>S1900*H1900</f>
        <v>0</v>
      </c>
      <c r="U1900" s="36"/>
      <c r="V1900" s="36"/>
      <c r="W1900" s="36"/>
      <c r="X1900" s="36"/>
      <c r="Y1900" s="36"/>
      <c r="Z1900" s="36"/>
      <c r="AA1900" s="36"/>
      <c r="AB1900" s="36"/>
      <c r="AC1900" s="36"/>
      <c r="AD1900" s="36"/>
      <c r="AE1900" s="36"/>
      <c r="AR1900" s="193" t="s">
        <v>330</v>
      </c>
      <c r="AT1900" s="193" t="s">
        <v>326</v>
      </c>
      <c r="AU1900" s="193" t="s">
        <v>87</v>
      </c>
      <c r="AY1900" s="19" t="s">
        <v>324</v>
      </c>
      <c r="BE1900" s="194">
        <f>IF(N1900="základní",J1900,0)</f>
        <v>0</v>
      </c>
      <c r="BF1900" s="194">
        <f>IF(N1900="snížená",J1900,0)</f>
        <v>0</v>
      </c>
      <c r="BG1900" s="194">
        <f>IF(N1900="zákl. přenesená",J1900,0)</f>
        <v>0</v>
      </c>
      <c r="BH1900" s="194">
        <f>IF(N1900="sníž. přenesená",J1900,0)</f>
        <v>0</v>
      </c>
      <c r="BI1900" s="194">
        <f>IF(N1900="nulová",J1900,0)</f>
        <v>0</v>
      </c>
      <c r="BJ1900" s="19" t="s">
        <v>84</v>
      </c>
      <c r="BK1900" s="194">
        <f>ROUND(I1900*H1900,2)</f>
        <v>0</v>
      </c>
      <c r="BL1900" s="19" t="s">
        <v>330</v>
      </c>
      <c r="BM1900" s="193" t="s">
        <v>5181</v>
      </c>
    </row>
    <row r="1901" spans="1:65" s="2" customFormat="1" ht="19.5">
      <c r="A1901" s="36"/>
      <c r="B1901" s="37"/>
      <c r="C1901" s="38"/>
      <c r="D1901" s="195" t="s">
        <v>332</v>
      </c>
      <c r="E1901" s="38"/>
      <c r="F1901" s="196" t="s">
        <v>1989</v>
      </c>
      <c r="G1901" s="38"/>
      <c r="H1901" s="38"/>
      <c r="I1901" s="197"/>
      <c r="J1901" s="38"/>
      <c r="K1901" s="38"/>
      <c r="L1901" s="41"/>
      <c r="M1901" s="198"/>
      <c r="N1901" s="199"/>
      <c r="O1901" s="66"/>
      <c r="P1901" s="66"/>
      <c r="Q1901" s="66"/>
      <c r="R1901" s="66"/>
      <c r="S1901" s="66"/>
      <c r="T1901" s="67"/>
      <c r="U1901" s="36"/>
      <c r="V1901" s="36"/>
      <c r="W1901" s="36"/>
      <c r="X1901" s="36"/>
      <c r="Y1901" s="36"/>
      <c r="Z1901" s="36"/>
      <c r="AA1901" s="36"/>
      <c r="AB1901" s="36"/>
      <c r="AC1901" s="36"/>
      <c r="AD1901" s="36"/>
      <c r="AE1901" s="36"/>
      <c r="AT1901" s="19" t="s">
        <v>332</v>
      </c>
      <c r="AU1901" s="19" t="s">
        <v>87</v>
      </c>
    </row>
    <row r="1902" spans="1:65" s="2" customFormat="1" ht="68.25">
      <c r="A1902" s="36"/>
      <c r="B1902" s="37"/>
      <c r="C1902" s="38"/>
      <c r="D1902" s="195" t="s">
        <v>334</v>
      </c>
      <c r="E1902" s="38"/>
      <c r="F1902" s="200" t="s">
        <v>1990</v>
      </c>
      <c r="G1902" s="38"/>
      <c r="H1902" s="38"/>
      <c r="I1902" s="197"/>
      <c r="J1902" s="38"/>
      <c r="K1902" s="38"/>
      <c r="L1902" s="41"/>
      <c r="M1902" s="198"/>
      <c r="N1902" s="199"/>
      <c r="O1902" s="66"/>
      <c r="P1902" s="66"/>
      <c r="Q1902" s="66"/>
      <c r="R1902" s="66"/>
      <c r="S1902" s="66"/>
      <c r="T1902" s="67"/>
      <c r="U1902" s="36"/>
      <c r="V1902" s="36"/>
      <c r="W1902" s="36"/>
      <c r="X1902" s="36"/>
      <c r="Y1902" s="36"/>
      <c r="Z1902" s="36"/>
      <c r="AA1902" s="36"/>
      <c r="AB1902" s="36"/>
      <c r="AC1902" s="36"/>
      <c r="AD1902" s="36"/>
      <c r="AE1902" s="36"/>
      <c r="AT1902" s="19" t="s">
        <v>334</v>
      </c>
      <c r="AU1902" s="19" t="s">
        <v>87</v>
      </c>
    </row>
    <row r="1903" spans="1:65" s="13" customFormat="1" ht="11.25">
      <c r="B1903" s="201"/>
      <c r="C1903" s="202"/>
      <c r="D1903" s="195" t="s">
        <v>336</v>
      </c>
      <c r="E1903" s="203" t="s">
        <v>19</v>
      </c>
      <c r="F1903" s="204" t="s">
        <v>3535</v>
      </c>
      <c r="G1903" s="202"/>
      <c r="H1903" s="205">
        <v>216.94200000000001</v>
      </c>
      <c r="I1903" s="206"/>
      <c r="J1903" s="202"/>
      <c r="K1903" s="202"/>
      <c r="L1903" s="207"/>
      <c r="M1903" s="208"/>
      <c r="N1903" s="209"/>
      <c r="O1903" s="209"/>
      <c r="P1903" s="209"/>
      <c r="Q1903" s="209"/>
      <c r="R1903" s="209"/>
      <c r="S1903" s="209"/>
      <c r="T1903" s="210"/>
      <c r="AT1903" s="211" t="s">
        <v>336</v>
      </c>
      <c r="AU1903" s="211" t="s">
        <v>87</v>
      </c>
      <c r="AV1903" s="13" t="s">
        <v>87</v>
      </c>
      <c r="AW1903" s="13" t="s">
        <v>37</v>
      </c>
      <c r="AX1903" s="13" t="s">
        <v>76</v>
      </c>
      <c r="AY1903" s="211" t="s">
        <v>324</v>
      </c>
    </row>
    <row r="1904" spans="1:65" s="13" customFormat="1" ht="11.25">
      <c r="B1904" s="201"/>
      <c r="C1904" s="202"/>
      <c r="D1904" s="195" t="s">
        <v>336</v>
      </c>
      <c r="E1904" s="203" t="s">
        <v>19</v>
      </c>
      <c r="F1904" s="204" t="s">
        <v>5182</v>
      </c>
      <c r="G1904" s="202"/>
      <c r="H1904" s="205">
        <v>50.652999999999999</v>
      </c>
      <c r="I1904" s="206"/>
      <c r="J1904" s="202"/>
      <c r="K1904" s="202"/>
      <c r="L1904" s="207"/>
      <c r="M1904" s="208"/>
      <c r="N1904" s="209"/>
      <c r="O1904" s="209"/>
      <c r="P1904" s="209"/>
      <c r="Q1904" s="209"/>
      <c r="R1904" s="209"/>
      <c r="S1904" s="209"/>
      <c r="T1904" s="210"/>
      <c r="AT1904" s="211" t="s">
        <v>336</v>
      </c>
      <c r="AU1904" s="211" t="s">
        <v>87</v>
      </c>
      <c r="AV1904" s="13" t="s">
        <v>87</v>
      </c>
      <c r="AW1904" s="13" t="s">
        <v>37</v>
      </c>
      <c r="AX1904" s="13" t="s">
        <v>76</v>
      </c>
      <c r="AY1904" s="211" t="s">
        <v>324</v>
      </c>
    </row>
    <row r="1905" spans="1:65" s="13" customFormat="1" ht="11.25">
      <c r="B1905" s="201"/>
      <c r="C1905" s="202"/>
      <c r="D1905" s="195" t="s">
        <v>336</v>
      </c>
      <c r="E1905" s="203" t="s">
        <v>19</v>
      </c>
      <c r="F1905" s="204" t="s">
        <v>1991</v>
      </c>
      <c r="G1905" s="202"/>
      <c r="H1905" s="205">
        <v>3892.5650000000001</v>
      </c>
      <c r="I1905" s="206"/>
      <c r="J1905" s="202"/>
      <c r="K1905" s="202"/>
      <c r="L1905" s="207"/>
      <c r="M1905" s="208"/>
      <c r="N1905" s="209"/>
      <c r="O1905" s="209"/>
      <c r="P1905" s="209"/>
      <c r="Q1905" s="209"/>
      <c r="R1905" s="209"/>
      <c r="S1905" s="209"/>
      <c r="T1905" s="210"/>
      <c r="AT1905" s="211" t="s">
        <v>336</v>
      </c>
      <c r="AU1905" s="211" t="s">
        <v>87</v>
      </c>
      <c r="AV1905" s="13" t="s">
        <v>87</v>
      </c>
      <c r="AW1905" s="13" t="s">
        <v>37</v>
      </c>
      <c r="AX1905" s="13" t="s">
        <v>76</v>
      </c>
      <c r="AY1905" s="211" t="s">
        <v>324</v>
      </c>
    </row>
    <row r="1906" spans="1:65" s="13" customFormat="1" ht="11.25">
      <c r="B1906" s="201"/>
      <c r="C1906" s="202"/>
      <c r="D1906" s="195" t="s">
        <v>336</v>
      </c>
      <c r="E1906" s="203" t="s">
        <v>19</v>
      </c>
      <c r="F1906" s="204" t="s">
        <v>3855</v>
      </c>
      <c r="G1906" s="202"/>
      <c r="H1906" s="205">
        <v>50</v>
      </c>
      <c r="I1906" s="206"/>
      <c r="J1906" s="202"/>
      <c r="K1906" s="202"/>
      <c r="L1906" s="207"/>
      <c r="M1906" s="208"/>
      <c r="N1906" s="209"/>
      <c r="O1906" s="209"/>
      <c r="P1906" s="209"/>
      <c r="Q1906" s="209"/>
      <c r="R1906" s="209"/>
      <c r="S1906" s="209"/>
      <c r="T1906" s="210"/>
      <c r="AT1906" s="211" t="s">
        <v>336</v>
      </c>
      <c r="AU1906" s="211" t="s">
        <v>87</v>
      </c>
      <c r="AV1906" s="13" t="s">
        <v>87</v>
      </c>
      <c r="AW1906" s="13" t="s">
        <v>37</v>
      </c>
      <c r="AX1906" s="13" t="s">
        <v>76</v>
      </c>
      <c r="AY1906" s="211" t="s">
        <v>324</v>
      </c>
    </row>
    <row r="1907" spans="1:65" s="13" customFormat="1" ht="11.25">
      <c r="B1907" s="201"/>
      <c r="C1907" s="202"/>
      <c r="D1907" s="195" t="s">
        <v>336</v>
      </c>
      <c r="E1907" s="203" t="s">
        <v>19</v>
      </c>
      <c r="F1907" s="204" t="s">
        <v>5183</v>
      </c>
      <c r="G1907" s="202"/>
      <c r="H1907" s="205">
        <v>27</v>
      </c>
      <c r="I1907" s="206"/>
      <c r="J1907" s="202"/>
      <c r="K1907" s="202"/>
      <c r="L1907" s="207"/>
      <c r="M1907" s="208"/>
      <c r="N1907" s="209"/>
      <c r="O1907" s="209"/>
      <c r="P1907" s="209"/>
      <c r="Q1907" s="209"/>
      <c r="R1907" s="209"/>
      <c r="S1907" s="209"/>
      <c r="T1907" s="210"/>
      <c r="AT1907" s="211" t="s">
        <v>336</v>
      </c>
      <c r="AU1907" s="211" t="s">
        <v>87</v>
      </c>
      <c r="AV1907" s="13" t="s">
        <v>87</v>
      </c>
      <c r="AW1907" s="13" t="s">
        <v>37</v>
      </c>
      <c r="AX1907" s="13" t="s">
        <v>76</v>
      </c>
      <c r="AY1907" s="211" t="s">
        <v>324</v>
      </c>
    </row>
    <row r="1908" spans="1:65" s="14" customFormat="1" ht="11.25">
      <c r="B1908" s="212"/>
      <c r="C1908" s="213"/>
      <c r="D1908" s="195" t="s">
        <v>336</v>
      </c>
      <c r="E1908" s="214" t="s">
        <v>19</v>
      </c>
      <c r="F1908" s="215" t="s">
        <v>349</v>
      </c>
      <c r="G1908" s="213"/>
      <c r="H1908" s="216">
        <v>4237.16</v>
      </c>
      <c r="I1908" s="217"/>
      <c r="J1908" s="213"/>
      <c r="K1908" s="213"/>
      <c r="L1908" s="218"/>
      <c r="M1908" s="219"/>
      <c r="N1908" s="220"/>
      <c r="O1908" s="220"/>
      <c r="P1908" s="220"/>
      <c r="Q1908" s="220"/>
      <c r="R1908" s="220"/>
      <c r="S1908" s="220"/>
      <c r="T1908" s="221"/>
      <c r="AT1908" s="222" t="s">
        <v>336</v>
      </c>
      <c r="AU1908" s="222" t="s">
        <v>87</v>
      </c>
      <c r="AV1908" s="14" t="s">
        <v>330</v>
      </c>
      <c r="AW1908" s="14" t="s">
        <v>37</v>
      </c>
      <c r="AX1908" s="14" t="s">
        <v>84</v>
      </c>
      <c r="AY1908" s="222" t="s">
        <v>324</v>
      </c>
    </row>
    <row r="1909" spans="1:65" s="2" customFormat="1" ht="14.45" customHeight="1">
      <c r="A1909" s="36"/>
      <c r="B1909" s="37"/>
      <c r="C1909" s="182" t="s">
        <v>1887</v>
      </c>
      <c r="D1909" s="182" t="s">
        <v>326</v>
      </c>
      <c r="E1909" s="183" t="s">
        <v>1993</v>
      </c>
      <c r="F1909" s="184" t="s">
        <v>1994</v>
      </c>
      <c r="G1909" s="185" t="s">
        <v>157</v>
      </c>
      <c r="H1909" s="186">
        <v>4250.1400000000003</v>
      </c>
      <c r="I1909" s="187"/>
      <c r="J1909" s="188">
        <f>ROUND(I1909*H1909,2)</f>
        <v>0</v>
      </c>
      <c r="K1909" s="184" t="s">
        <v>329</v>
      </c>
      <c r="L1909" s="41"/>
      <c r="M1909" s="189" t="s">
        <v>19</v>
      </c>
      <c r="N1909" s="190" t="s">
        <v>47</v>
      </c>
      <c r="O1909" s="66"/>
      <c r="P1909" s="191">
        <f>O1909*H1909</f>
        <v>0</v>
      </c>
      <c r="Q1909" s="191">
        <v>0</v>
      </c>
      <c r="R1909" s="191">
        <f>Q1909*H1909</f>
        <v>0</v>
      </c>
      <c r="S1909" s="191">
        <v>0</v>
      </c>
      <c r="T1909" s="192">
        <f>S1909*H1909</f>
        <v>0</v>
      </c>
      <c r="U1909" s="36"/>
      <c r="V1909" s="36"/>
      <c r="W1909" s="36"/>
      <c r="X1909" s="36"/>
      <c r="Y1909" s="36"/>
      <c r="Z1909" s="36"/>
      <c r="AA1909" s="36"/>
      <c r="AB1909" s="36"/>
      <c r="AC1909" s="36"/>
      <c r="AD1909" s="36"/>
      <c r="AE1909" s="36"/>
      <c r="AR1909" s="193" t="s">
        <v>330</v>
      </c>
      <c r="AT1909" s="193" t="s">
        <v>326</v>
      </c>
      <c r="AU1909" s="193" t="s">
        <v>87</v>
      </c>
      <c r="AY1909" s="19" t="s">
        <v>324</v>
      </c>
      <c r="BE1909" s="194">
        <f>IF(N1909="základní",J1909,0)</f>
        <v>0</v>
      </c>
      <c r="BF1909" s="194">
        <f>IF(N1909="snížená",J1909,0)</f>
        <v>0</v>
      </c>
      <c r="BG1909" s="194">
        <f>IF(N1909="zákl. přenesená",J1909,0)</f>
        <v>0</v>
      </c>
      <c r="BH1909" s="194">
        <f>IF(N1909="sníž. přenesená",J1909,0)</f>
        <v>0</v>
      </c>
      <c r="BI1909" s="194">
        <f>IF(N1909="nulová",J1909,0)</f>
        <v>0</v>
      </c>
      <c r="BJ1909" s="19" t="s">
        <v>84</v>
      </c>
      <c r="BK1909" s="194">
        <f>ROUND(I1909*H1909,2)</f>
        <v>0</v>
      </c>
      <c r="BL1909" s="19" t="s">
        <v>330</v>
      </c>
      <c r="BM1909" s="193" t="s">
        <v>5184</v>
      </c>
    </row>
    <row r="1910" spans="1:65" s="2" customFormat="1" ht="11.25">
      <c r="A1910" s="36"/>
      <c r="B1910" s="37"/>
      <c r="C1910" s="38"/>
      <c r="D1910" s="195" t="s">
        <v>332</v>
      </c>
      <c r="E1910" s="38"/>
      <c r="F1910" s="196" t="s">
        <v>1996</v>
      </c>
      <c r="G1910" s="38"/>
      <c r="H1910" s="38"/>
      <c r="I1910" s="197"/>
      <c r="J1910" s="38"/>
      <c r="K1910" s="38"/>
      <c r="L1910" s="41"/>
      <c r="M1910" s="198"/>
      <c r="N1910" s="199"/>
      <c r="O1910" s="66"/>
      <c r="P1910" s="66"/>
      <c r="Q1910" s="66"/>
      <c r="R1910" s="66"/>
      <c r="S1910" s="66"/>
      <c r="T1910" s="67"/>
      <c r="U1910" s="36"/>
      <c r="V1910" s="36"/>
      <c r="W1910" s="36"/>
      <c r="X1910" s="36"/>
      <c r="Y1910" s="36"/>
      <c r="Z1910" s="36"/>
      <c r="AA1910" s="36"/>
      <c r="AB1910" s="36"/>
      <c r="AC1910" s="36"/>
      <c r="AD1910" s="36"/>
      <c r="AE1910" s="36"/>
      <c r="AT1910" s="19" t="s">
        <v>332</v>
      </c>
      <c r="AU1910" s="19" t="s">
        <v>87</v>
      </c>
    </row>
    <row r="1911" spans="1:65" s="2" customFormat="1" ht="175.5">
      <c r="A1911" s="36"/>
      <c r="B1911" s="37"/>
      <c r="C1911" s="38"/>
      <c r="D1911" s="195" t="s">
        <v>334</v>
      </c>
      <c r="E1911" s="38"/>
      <c r="F1911" s="200" t="s">
        <v>1997</v>
      </c>
      <c r="G1911" s="38"/>
      <c r="H1911" s="38"/>
      <c r="I1911" s="197"/>
      <c r="J1911" s="38"/>
      <c r="K1911" s="38"/>
      <c r="L1911" s="41"/>
      <c r="M1911" s="198"/>
      <c r="N1911" s="199"/>
      <c r="O1911" s="66"/>
      <c r="P1911" s="66"/>
      <c r="Q1911" s="66"/>
      <c r="R1911" s="66"/>
      <c r="S1911" s="66"/>
      <c r="T1911" s="67"/>
      <c r="U1911" s="36"/>
      <c r="V1911" s="36"/>
      <c r="W1911" s="36"/>
      <c r="X1911" s="36"/>
      <c r="Y1911" s="36"/>
      <c r="Z1911" s="36"/>
      <c r="AA1911" s="36"/>
      <c r="AB1911" s="36"/>
      <c r="AC1911" s="36"/>
      <c r="AD1911" s="36"/>
      <c r="AE1911" s="36"/>
      <c r="AT1911" s="19" t="s">
        <v>334</v>
      </c>
      <c r="AU1911" s="19" t="s">
        <v>87</v>
      </c>
    </row>
    <row r="1912" spans="1:65" s="13" customFormat="1" ht="11.25">
      <c r="B1912" s="201"/>
      <c r="C1912" s="202"/>
      <c r="D1912" s="195" t="s">
        <v>336</v>
      </c>
      <c r="E1912" s="203" t="s">
        <v>19</v>
      </c>
      <c r="F1912" s="204" t="s">
        <v>3549</v>
      </c>
      <c r="G1912" s="202"/>
      <c r="H1912" s="205">
        <v>216.94200000000001</v>
      </c>
      <c r="I1912" s="206"/>
      <c r="J1912" s="202"/>
      <c r="K1912" s="202"/>
      <c r="L1912" s="207"/>
      <c r="M1912" s="208"/>
      <c r="N1912" s="209"/>
      <c r="O1912" s="209"/>
      <c r="P1912" s="209"/>
      <c r="Q1912" s="209"/>
      <c r="R1912" s="209"/>
      <c r="S1912" s="209"/>
      <c r="T1912" s="210"/>
      <c r="AT1912" s="211" t="s">
        <v>336</v>
      </c>
      <c r="AU1912" s="211" t="s">
        <v>87</v>
      </c>
      <c r="AV1912" s="13" t="s">
        <v>87</v>
      </c>
      <c r="AW1912" s="13" t="s">
        <v>37</v>
      </c>
      <c r="AX1912" s="13" t="s">
        <v>76</v>
      </c>
      <c r="AY1912" s="211" t="s">
        <v>324</v>
      </c>
    </row>
    <row r="1913" spans="1:65" s="13" customFormat="1" ht="11.25">
      <c r="B1913" s="201"/>
      <c r="C1913" s="202"/>
      <c r="D1913" s="195" t="s">
        <v>336</v>
      </c>
      <c r="E1913" s="203" t="s">
        <v>19</v>
      </c>
      <c r="F1913" s="204" t="s">
        <v>5185</v>
      </c>
      <c r="G1913" s="202"/>
      <c r="H1913" s="205">
        <v>50.652999999999999</v>
      </c>
      <c r="I1913" s="206"/>
      <c r="J1913" s="202"/>
      <c r="K1913" s="202"/>
      <c r="L1913" s="207"/>
      <c r="M1913" s="208"/>
      <c r="N1913" s="209"/>
      <c r="O1913" s="209"/>
      <c r="P1913" s="209"/>
      <c r="Q1913" s="209"/>
      <c r="R1913" s="209"/>
      <c r="S1913" s="209"/>
      <c r="T1913" s="210"/>
      <c r="AT1913" s="211" t="s">
        <v>336</v>
      </c>
      <c r="AU1913" s="211" t="s">
        <v>87</v>
      </c>
      <c r="AV1913" s="13" t="s">
        <v>87</v>
      </c>
      <c r="AW1913" s="13" t="s">
        <v>37</v>
      </c>
      <c r="AX1913" s="13" t="s">
        <v>76</v>
      </c>
      <c r="AY1913" s="211" t="s">
        <v>324</v>
      </c>
    </row>
    <row r="1914" spans="1:65" s="13" customFormat="1" ht="11.25">
      <c r="B1914" s="201"/>
      <c r="C1914" s="202"/>
      <c r="D1914" s="195" t="s">
        <v>336</v>
      </c>
      <c r="E1914" s="203" t="s">
        <v>19</v>
      </c>
      <c r="F1914" s="204" t="s">
        <v>1998</v>
      </c>
      <c r="G1914" s="202"/>
      <c r="H1914" s="205">
        <v>3892.5650000000001</v>
      </c>
      <c r="I1914" s="206"/>
      <c r="J1914" s="202"/>
      <c r="K1914" s="202"/>
      <c r="L1914" s="207"/>
      <c r="M1914" s="208"/>
      <c r="N1914" s="209"/>
      <c r="O1914" s="209"/>
      <c r="P1914" s="209"/>
      <c r="Q1914" s="209"/>
      <c r="R1914" s="209"/>
      <c r="S1914" s="209"/>
      <c r="T1914" s="210"/>
      <c r="AT1914" s="211" t="s">
        <v>336</v>
      </c>
      <c r="AU1914" s="211" t="s">
        <v>87</v>
      </c>
      <c r="AV1914" s="13" t="s">
        <v>87</v>
      </c>
      <c r="AW1914" s="13" t="s">
        <v>37</v>
      </c>
      <c r="AX1914" s="13" t="s">
        <v>76</v>
      </c>
      <c r="AY1914" s="211" t="s">
        <v>324</v>
      </c>
    </row>
    <row r="1915" spans="1:65" s="13" customFormat="1" ht="11.25">
      <c r="B1915" s="201"/>
      <c r="C1915" s="202"/>
      <c r="D1915" s="195" t="s">
        <v>336</v>
      </c>
      <c r="E1915" s="203" t="s">
        <v>19</v>
      </c>
      <c r="F1915" s="204" t="s">
        <v>3551</v>
      </c>
      <c r="G1915" s="202"/>
      <c r="H1915" s="205">
        <v>1.08</v>
      </c>
      <c r="I1915" s="206"/>
      <c r="J1915" s="202"/>
      <c r="K1915" s="202"/>
      <c r="L1915" s="207"/>
      <c r="M1915" s="208"/>
      <c r="N1915" s="209"/>
      <c r="O1915" s="209"/>
      <c r="P1915" s="209"/>
      <c r="Q1915" s="209"/>
      <c r="R1915" s="209"/>
      <c r="S1915" s="209"/>
      <c r="T1915" s="210"/>
      <c r="AT1915" s="211" t="s">
        <v>336</v>
      </c>
      <c r="AU1915" s="211" t="s">
        <v>87</v>
      </c>
      <c r="AV1915" s="13" t="s">
        <v>87</v>
      </c>
      <c r="AW1915" s="13" t="s">
        <v>37</v>
      </c>
      <c r="AX1915" s="13" t="s">
        <v>76</v>
      </c>
      <c r="AY1915" s="211" t="s">
        <v>324</v>
      </c>
    </row>
    <row r="1916" spans="1:65" s="13" customFormat="1" ht="11.25">
      <c r="B1916" s="201"/>
      <c r="C1916" s="202"/>
      <c r="D1916" s="195" t="s">
        <v>336</v>
      </c>
      <c r="E1916" s="203" t="s">
        <v>19</v>
      </c>
      <c r="F1916" s="204" t="s">
        <v>5186</v>
      </c>
      <c r="G1916" s="202"/>
      <c r="H1916" s="205">
        <v>11.9</v>
      </c>
      <c r="I1916" s="206"/>
      <c r="J1916" s="202"/>
      <c r="K1916" s="202"/>
      <c r="L1916" s="207"/>
      <c r="M1916" s="208"/>
      <c r="N1916" s="209"/>
      <c r="O1916" s="209"/>
      <c r="P1916" s="209"/>
      <c r="Q1916" s="209"/>
      <c r="R1916" s="209"/>
      <c r="S1916" s="209"/>
      <c r="T1916" s="210"/>
      <c r="AT1916" s="211" t="s">
        <v>336</v>
      </c>
      <c r="AU1916" s="211" t="s">
        <v>87</v>
      </c>
      <c r="AV1916" s="13" t="s">
        <v>87</v>
      </c>
      <c r="AW1916" s="13" t="s">
        <v>37</v>
      </c>
      <c r="AX1916" s="13" t="s">
        <v>76</v>
      </c>
      <c r="AY1916" s="211" t="s">
        <v>324</v>
      </c>
    </row>
    <row r="1917" spans="1:65" s="13" customFormat="1" ht="11.25">
      <c r="B1917" s="201"/>
      <c r="C1917" s="202"/>
      <c r="D1917" s="195" t="s">
        <v>336</v>
      </c>
      <c r="E1917" s="203" t="s">
        <v>19</v>
      </c>
      <c r="F1917" s="204" t="s">
        <v>5187</v>
      </c>
      <c r="G1917" s="202"/>
      <c r="H1917" s="205">
        <v>50</v>
      </c>
      <c r="I1917" s="206"/>
      <c r="J1917" s="202"/>
      <c r="K1917" s="202"/>
      <c r="L1917" s="207"/>
      <c r="M1917" s="208"/>
      <c r="N1917" s="209"/>
      <c r="O1917" s="209"/>
      <c r="P1917" s="209"/>
      <c r="Q1917" s="209"/>
      <c r="R1917" s="209"/>
      <c r="S1917" s="209"/>
      <c r="T1917" s="210"/>
      <c r="AT1917" s="211" t="s">
        <v>336</v>
      </c>
      <c r="AU1917" s="211" t="s">
        <v>87</v>
      </c>
      <c r="AV1917" s="13" t="s">
        <v>87</v>
      </c>
      <c r="AW1917" s="13" t="s">
        <v>37</v>
      </c>
      <c r="AX1917" s="13" t="s">
        <v>76</v>
      </c>
      <c r="AY1917" s="211" t="s">
        <v>324</v>
      </c>
    </row>
    <row r="1918" spans="1:65" s="13" customFormat="1" ht="11.25">
      <c r="B1918" s="201"/>
      <c r="C1918" s="202"/>
      <c r="D1918" s="195" t="s">
        <v>336</v>
      </c>
      <c r="E1918" s="203" t="s">
        <v>19</v>
      </c>
      <c r="F1918" s="204" t="s">
        <v>5178</v>
      </c>
      <c r="G1918" s="202"/>
      <c r="H1918" s="205">
        <v>27</v>
      </c>
      <c r="I1918" s="206"/>
      <c r="J1918" s="202"/>
      <c r="K1918" s="202"/>
      <c r="L1918" s="207"/>
      <c r="M1918" s="208"/>
      <c r="N1918" s="209"/>
      <c r="O1918" s="209"/>
      <c r="P1918" s="209"/>
      <c r="Q1918" s="209"/>
      <c r="R1918" s="209"/>
      <c r="S1918" s="209"/>
      <c r="T1918" s="210"/>
      <c r="AT1918" s="211" t="s">
        <v>336</v>
      </c>
      <c r="AU1918" s="211" t="s">
        <v>87</v>
      </c>
      <c r="AV1918" s="13" t="s">
        <v>87</v>
      </c>
      <c r="AW1918" s="13" t="s">
        <v>37</v>
      </c>
      <c r="AX1918" s="13" t="s">
        <v>76</v>
      </c>
      <c r="AY1918" s="211" t="s">
        <v>324</v>
      </c>
    </row>
    <row r="1919" spans="1:65" s="14" customFormat="1" ht="11.25">
      <c r="B1919" s="212"/>
      <c r="C1919" s="213"/>
      <c r="D1919" s="195" t="s">
        <v>336</v>
      </c>
      <c r="E1919" s="214" t="s">
        <v>19</v>
      </c>
      <c r="F1919" s="215" t="s">
        <v>349</v>
      </c>
      <c r="G1919" s="213"/>
      <c r="H1919" s="216">
        <v>4250.1400000000003</v>
      </c>
      <c r="I1919" s="217"/>
      <c r="J1919" s="213"/>
      <c r="K1919" s="213"/>
      <c r="L1919" s="218"/>
      <c r="M1919" s="219"/>
      <c r="N1919" s="220"/>
      <c r="O1919" s="220"/>
      <c r="P1919" s="220"/>
      <c r="Q1919" s="220"/>
      <c r="R1919" s="220"/>
      <c r="S1919" s="220"/>
      <c r="T1919" s="221"/>
      <c r="AT1919" s="222" t="s">
        <v>336</v>
      </c>
      <c r="AU1919" s="222" t="s">
        <v>87</v>
      </c>
      <c r="AV1919" s="14" t="s">
        <v>330</v>
      </c>
      <c r="AW1919" s="14" t="s">
        <v>37</v>
      </c>
      <c r="AX1919" s="14" t="s">
        <v>84</v>
      </c>
      <c r="AY1919" s="222" t="s">
        <v>324</v>
      </c>
    </row>
    <row r="1920" spans="1:65" s="2" customFormat="1" ht="14.45" customHeight="1">
      <c r="A1920" s="36"/>
      <c r="B1920" s="37"/>
      <c r="C1920" s="182" t="s">
        <v>1891</v>
      </c>
      <c r="D1920" s="182" t="s">
        <v>326</v>
      </c>
      <c r="E1920" s="183" t="s">
        <v>2001</v>
      </c>
      <c r="F1920" s="184" t="s">
        <v>2002</v>
      </c>
      <c r="G1920" s="185" t="s">
        <v>157</v>
      </c>
      <c r="H1920" s="186">
        <v>15252.565000000001</v>
      </c>
      <c r="I1920" s="187"/>
      <c r="J1920" s="188">
        <f>ROUND(I1920*H1920,2)</f>
        <v>0</v>
      </c>
      <c r="K1920" s="184" t="s">
        <v>329</v>
      </c>
      <c r="L1920" s="41"/>
      <c r="M1920" s="189" t="s">
        <v>19</v>
      </c>
      <c r="N1920" s="190" t="s">
        <v>47</v>
      </c>
      <c r="O1920" s="66"/>
      <c r="P1920" s="191">
        <f>O1920*H1920</f>
        <v>0</v>
      </c>
      <c r="Q1920" s="191">
        <v>0</v>
      </c>
      <c r="R1920" s="191">
        <f>Q1920*H1920</f>
        <v>0</v>
      </c>
      <c r="S1920" s="191">
        <v>0</v>
      </c>
      <c r="T1920" s="192">
        <f>S1920*H1920</f>
        <v>0</v>
      </c>
      <c r="U1920" s="36"/>
      <c r="V1920" s="36"/>
      <c r="W1920" s="36"/>
      <c r="X1920" s="36"/>
      <c r="Y1920" s="36"/>
      <c r="Z1920" s="36"/>
      <c r="AA1920" s="36"/>
      <c r="AB1920" s="36"/>
      <c r="AC1920" s="36"/>
      <c r="AD1920" s="36"/>
      <c r="AE1920" s="36"/>
      <c r="AR1920" s="193" t="s">
        <v>330</v>
      </c>
      <c r="AT1920" s="193" t="s">
        <v>326</v>
      </c>
      <c r="AU1920" s="193" t="s">
        <v>87</v>
      </c>
      <c r="AY1920" s="19" t="s">
        <v>324</v>
      </c>
      <c r="BE1920" s="194">
        <f>IF(N1920="základní",J1920,0)</f>
        <v>0</v>
      </c>
      <c r="BF1920" s="194">
        <f>IF(N1920="snížená",J1920,0)</f>
        <v>0</v>
      </c>
      <c r="BG1920" s="194">
        <f>IF(N1920="zákl. přenesená",J1920,0)</f>
        <v>0</v>
      </c>
      <c r="BH1920" s="194">
        <f>IF(N1920="sníž. přenesená",J1920,0)</f>
        <v>0</v>
      </c>
      <c r="BI1920" s="194">
        <f>IF(N1920="nulová",J1920,0)</f>
        <v>0</v>
      </c>
      <c r="BJ1920" s="19" t="s">
        <v>84</v>
      </c>
      <c r="BK1920" s="194">
        <f>ROUND(I1920*H1920,2)</f>
        <v>0</v>
      </c>
      <c r="BL1920" s="19" t="s">
        <v>330</v>
      </c>
      <c r="BM1920" s="193" t="s">
        <v>5188</v>
      </c>
    </row>
    <row r="1921" spans="1:65" s="2" customFormat="1" ht="19.5">
      <c r="A1921" s="36"/>
      <c r="B1921" s="37"/>
      <c r="C1921" s="38"/>
      <c r="D1921" s="195" t="s">
        <v>332</v>
      </c>
      <c r="E1921" s="38"/>
      <c r="F1921" s="196" t="s">
        <v>2004</v>
      </c>
      <c r="G1921" s="38"/>
      <c r="H1921" s="38"/>
      <c r="I1921" s="197"/>
      <c r="J1921" s="38"/>
      <c r="K1921" s="38"/>
      <c r="L1921" s="41"/>
      <c r="M1921" s="198"/>
      <c r="N1921" s="199"/>
      <c r="O1921" s="66"/>
      <c r="P1921" s="66"/>
      <c r="Q1921" s="66"/>
      <c r="R1921" s="66"/>
      <c r="S1921" s="66"/>
      <c r="T1921" s="67"/>
      <c r="U1921" s="36"/>
      <c r="V1921" s="36"/>
      <c r="W1921" s="36"/>
      <c r="X1921" s="36"/>
      <c r="Y1921" s="36"/>
      <c r="Z1921" s="36"/>
      <c r="AA1921" s="36"/>
      <c r="AB1921" s="36"/>
      <c r="AC1921" s="36"/>
      <c r="AD1921" s="36"/>
      <c r="AE1921" s="36"/>
      <c r="AT1921" s="19" t="s">
        <v>332</v>
      </c>
      <c r="AU1921" s="19" t="s">
        <v>87</v>
      </c>
    </row>
    <row r="1922" spans="1:65" s="2" customFormat="1" ht="175.5">
      <c r="A1922" s="36"/>
      <c r="B1922" s="37"/>
      <c r="C1922" s="38"/>
      <c r="D1922" s="195" t="s">
        <v>334</v>
      </c>
      <c r="E1922" s="38"/>
      <c r="F1922" s="200" t="s">
        <v>1997</v>
      </c>
      <c r="G1922" s="38"/>
      <c r="H1922" s="38"/>
      <c r="I1922" s="197"/>
      <c r="J1922" s="38"/>
      <c r="K1922" s="38"/>
      <c r="L1922" s="41"/>
      <c r="M1922" s="198"/>
      <c r="N1922" s="199"/>
      <c r="O1922" s="66"/>
      <c r="P1922" s="66"/>
      <c r="Q1922" s="66"/>
      <c r="R1922" s="66"/>
      <c r="S1922" s="66"/>
      <c r="T1922" s="67"/>
      <c r="U1922" s="36"/>
      <c r="V1922" s="36"/>
      <c r="W1922" s="36"/>
      <c r="X1922" s="36"/>
      <c r="Y1922" s="36"/>
      <c r="Z1922" s="36"/>
      <c r="AA1922" s="36"/>
      <c r="AB1922" s="36"/>
      <c r="AC1922" s="36"/>
      <c r="AD1922" s="36"/>
      <c r="AE1922" s="36"/>
      <c r="AT1922" s="19" t="s">
        <v>334</v>
      </c>
      <c r="AU1922" s="19" t="s">
        <v>87</v>
      </c>
    </row>
    <row r="1923" spans="1:65" s="13" customFormat="1" ht="11.25">
      <c r="B1923" s="201"/>
      <c r="C1923" s="202"/>
      <c r="D1923" s="195" t="s">
        <v>336</v>
      </c>
      <c r="E1923" s="203" t="s">
        <v>19</v>
      </c>
      <c r="F1923" s="204" t="s">
        <v>5189</v>
      </c>
      <c r="G1923" s="202"/>
      <c r="H1923" s="205">
        <v>5206.6080000000002</v>
      </c>
      <c r="I1923" s="206"/>
      <c r="J1923" s="202"/>
      <c r="K1923" s="202"/>
      <c r="L1923" s="207"/>
      <c r="M1923" s="208"/>
      <c r="N1923" s="209"/>
      <c r="O1923" s="209"/>
      <c r="P1923" s="209"/>
      <c r="Q1923" s="209"/>
      <c r="R1923" s="209"/>
      <c r="S1923" s="209"/>
      <c r="T1923" s="210"/>
      <c r="AT1923" s="211" t="s">
        <v>336</v>
      </c>
      <c r="AU1923" s="211" t="s">
        <v>87</v>
      </c>
      <c r="AV1923" s="13" t="s">
        <v>87</v>
      </c>
      <c r="AW1923" s="13" t="s">
        <v>37</v>
      </c>
      <c r="AX1923" s="13" t="s">
        <v>76</v>
      </c>
      <c r="AY1923" s="211" t="s">
        <v>324</v>
      </c>
    </row>
    <row r="1924" spans="1:65" s="13" customFormat="1" ht="11.25">
      <c r="B1924" s="201"/>
      <c r="C1924" s="202"/>
      <c r="D1924" s="195" t="s">
        <v>336</v>
      </c>
      <c r="E1924" s="203" t="s">
        <v>19</v>
      </c>
      <c r="F1924" s="204" t="s">
        <v>5190</v>
      </c>
      <c r="G1924" s="202"/>
      <c r="H1924" s="205">
        <v>101.306</v>
      </c>
      <c r="I1924" s="206"/>
      <c r="J1924" s="202"/>
      <c r="K1924" s="202"/>
      <c r="L1924" s="207"/>
      <c r="M1924" s="208"/>
      <c r="N1924" s="209"/>
      <c r="O1924" s="209"/>
      <c r="P1924" s="209"/>
      <c r="Q1924" s="209"/>
      <c r="R1924" s="209"/>
      <c r="S1924" s="209"/>
      <c r="T1924" s="210"/>
      <c r="AT1924" s="211" t="s">
        <v>336</v>
      </c>
      <c r="AU1924" s="211" t="s">
        <v>87</v>
      </c>
      <c r="AV1924" s="13" t="s">
        <v>87</v>
      </c>
      <c r="AW1924" s="13" t="s">
        <v>37</v>
      </c>
      <c r="AX1924" s="13" t="s">
        <v>76</v>
      </c>
      <c r="AY1924" s="211" t="s">
        <v>324</v>
      </c>
    </row>
    <row r="1925" spans="1:65" s="13" customFormat="1" ht="11.25">
      <c r="B1925" s="201"/>
      <c r="C1925" s="202"/>
      <c r="D1925" s="195" t="s">
        <v>336</v>
      </c>
      <c r="E1925" s="203" t="s">
        <v>19</v>
      </c>
      <c r="F1925" s="204" t="s">
        <v>2005</v>
      </c>
      <c r="G1925" s="202"/>
      <c r="H1925" s="205">
        <v>7785.1310000000003</v>
      </c>
      <c r="I1925" s="206"/>
      <c r="J1925" s="202"/>
      <c r="K1925" s="202"/>
      <c r="L1925" s="207"/>
      <c r="M1925" s="208"/>
      <c r="N1925" s="209"/>
      <c r="O1925" s="209"/>
      <c r="P1925" s="209"/>
      <c r="Q1925" s="209"/>
      <c r="R1925" s="209"/>
      <c r="S1925" s="209"/>
      <c r="T1925" s="210"/>
      <c r="AT1925" s="211" t="s">
        <v>336</v>
      </c>
      <c r="AU1925" s="211" t="s">
        <v>87</v>
      </c>
      <c r="AV1925" s="13" t="s">
        <v>87</v>
      </c>
      <c r="AW1925" s="13" t="s">
        <v>37</v>
      </c>
      <c r="AX1925" s="13" t="s">
        <v>76</v>
      </c>
      <c r="AY1925" s="211" t="s">
        <v>324</v>
      </c>
    </row>
    <row r="1926" spans="1:65" s="13" customFormat="1" ht="11.25">
      <c r="B1926" s="201"/>
      <c r="C1926" s="202"/>
      <c r="D1926" s="195" t="s">
        <v>336</v>
      </c>
      <c r="E1926" s="203" t="s">
        <v>19</v>
      </c>
      <c r="F1926" s="204" t="s">
        <v>3557</v>
      </c>
      <c r="G1926" s="202"/>
      <c r="H1926" s="205">
        <v>25.92</v>
      </c>
      <c r="I1926" s="206"/>
      <c r="J1926" s="202"/>
      <c r="K1926" s="202"/>
      <c r="L1926" s="207"/>
      <c r="M1926" s="208"/>
      <c r="N1926" s="209"/>
      <c r="O1926" s="209"/>
      <c r="P1926" s="209"/>
      <c r="Q1926" s="209"/>
      <c r="R1926" s="209"/>
      <c r="S1926" s="209"/>
      <c r="T1926" s="210"/>
      <c r="AT1926" s="211" t="s">
        <v>336</v>
      </c>
      <c r="AU1926" s="211" t="s">
        <v>87</v>
      </c>
      <c r="AV1926" s="13" t="s">
        <v>87</v>
      </c>
      <c r="AW1926" s="13" t="s">
        <v>37</v>
      </c>
      <c r="AX1926" s="13" t="s">
        <v>76</v>
      </c>
      <c r="AY1926" s="211" t="s">
        <v>324</v>
      </c>
    </row>
    <row r="1927" spans="1:65" s="13" customFormat="1" ht="11.25">
      <c r="B1927" s="201"/>
      <c r="C1927" s="202"/>
      <c r="D1927" s="195" t="s">
        <v>336</v>
      </c>
      <c r="E1927" s="203" t="s">
        <v>19</v>
      </c>
      <c r="F1927" s="204" t="s">
        <v>5191</v>
      </c>
      <c r="G1927" s="202"/>
      <c r="H1927" s="205">
        <v>285.60000000000002</v>
      </c>
      <c r="I1927" s="206"/>
      <c r="J1927" s="202"/>
      <c r="K1927" s="202"/>
      <c r="L1927" s="207"/>
      <c r="M1927" s="208"/>
      <c r="N1927" s="209"/>
      <c r="O1927" s="209"/>
      <c r="P1927" s="209"/>
      <c r="Q1927" s="209"/>
      <c r="R1927" s="209"/>
      <c r="S1927" s="209"/>
      <c r="T1927" s="210"/>
      <c r="AT1927" s="211" t="s">
        <v>336</v>
      </c>
      <c r="AU1927" s="211" t="s">
        <v>87</v>
      </c>
      <c r="AV1927" s="13" t="s">
        <v>87</v>
      </c>
      <c r="AW1927" s="13" t="s">
        <v>37</v>
      </c>
      <c r="AX1927" s="13" t="s">
        <v>76</v>
      </c>
      <c r="AY1927" s="211" t="s">
        <v>324</v>
      </c>
    </row>
    <row r="1928" spans="1:65" s="13" customFormat="1" ht="11.25">
      <c r="B1928" s="201"/>
      <c r="C1928" s="202"/>
      <c r="D1928" s="195" t="s">
        <v>336</v>
      </c>
      <c r="E1928" s="203" t="s">
        <v>19</v>
      </c>
      <c r="F1928" s="204" t="s">
        <v>5192</v>
      </c>
      <c r="G1928" s="202"/>
      <c r="H1928" s="205">
        <v>1200</v>
      </c>
      <c r="I1928" s="206"/>
      <c r="J1928" s="202"/>
      <c r="K1928" s="202"/>
      <c r="L1928" s="207"/>
      <c r="M1928" s="208"/>
      <c r="N1928" s="209"/>
      <c r="O1928" s="209"/>
      <c r="P1928" s="209"/>
      <c r="Q1928" s="209"/>
      <c r="R1928" s="209"/>
      <c r="S1928" s="209"/>
      <c r="T1928" s="210"/>
      <c r="AT1928" s="211" t="s">
        <v>336</v>
      </c>
      <c r="AU1928" s="211" t="s">
        <v>87</v>
      </c>
      <c r="AV1928" s="13" t="s">
        <v>87</v>
      </c>
      <c r="AW1928" s="13" t="s">
        <v>37</v>
      </c>
      <c r="AX1928" s="13" t="s">
        <v>76</v>
      </c>
      <c r="AY1928" s="211" t="s">
        <v>324</v>
      </c>
    </row>
    <row r="1929" spans="1:65" s="13" customFormat="1" ht="11.25">
      <c r="B1929" s="201"/>
      <c r="C1929" s="202"/>
      <c r="D1929" s="195" t="s">
        <v>336</v>
      </c>
      <c r="E1929" s="203" t="s">
        <v>19</v>
      </c>
      <c r="F1929" s="204" t="s">
        <v>5193</v>
      </c>
      <c r="G1929" s="202"/>
      <c r="H1929" s="205">
        <v>648</v>
      </c>
      <c r="I1929" s="206"/>
      <c r="J1929" s="202"/>
      <c r="K1929" s="202"/>
      <c r="L1929" s="207"/>
      <c r="M1929" s="208"/>
      <c r="N1929" s="209"/>
      <c r="O1929" s="209"/>
      <c r="P1929" s="209"/>
      <c r="Q1929" s="209"/>
      <c r="R1929" s="209"/>
      <c r="S1929" s="209"/>
      <c r="T1929" s="210"/>
      <c r="AT1929" s="211" t="s">
        <v>336</v>
      </c>
      <c r="AU1929" s="211" t="s">
        <v>87</v>
      </c>
      <c r="AV1929" s="13" t="s">
        <v>87</v>
      </c>
      <c r="AW1929" s="13" t="s">
        <v>37</v>
      </c>
      <c r="AX1929" s="13" t="s">
        <v>76</v>
      </c>
      <c r="AY1929" s="211" t="s">
        <v>324</v>
      </c>
    </row>
    <row r="1930" spans="1:65" s="14" customFormat="1" ht="11.25">
      <c r="B1930" s="212"/>
      <c r="C1930" s="213"/>
      <c r="D1930" s="195" t="s">
        <v>336</v>
      </c>
      <c r="E1930" s="214" t="s">
        <v>19</v>
      </c>
      <c r="F1930" s="215" t="s">
        <v>349</v>
      </c>
      <c r="G1930" s="213"/>
      <c r="H1930" s="216">
        <v>15252.565000000001</v>
      </c>
      <c r="I1930" s="217"/>
      <c r="J1930" s="213"/>
      <c r="K1930" s="213"/>
      <c r="L1930" s="218"/>
      <c r="M1930" s="219"/>
      <c r="N1930" s="220"/>
      <c r="O1930" s="220"/>
      <c r="P1930" s="220"/>
      <c r="Q1930" s="220"/>
      <c r="R1930" s="220"/>
      <c r="S1930" s="220"/>
      <c r="T1930" s="221"/>
      <c r="AT1930" s="222" t="s">
        <v>336</v>
      </c>
      <c r="AU1930" s="222" t="s">
        <v>87</v>
      </c>
      <c r="AV1930" s="14" t="s">
        <v>330</v>
      </c>
      <c r="AW1930" s="14" t="s">
        <v>37</v>
      </c>
      <c r="AX1930" s="14" t="s">
        <v>84</v>
      </c>
      <c r="AY1930" s="222" t="s">
        <v>324</v>
      </c>
    </row>
    <row r="1931" spans="1:65" s="2" customFormat="1" ht="14.45" customHeight="1">
      <c r="A1931" s="36"/>
      <c r="B1931" s="37"/>
      <c r="C1931" s="182" t="s">
        <v>1897</v>
      </c>
      <c r="D1931" s="182" t="s">
        <v>326</v>
      </c>
      <c r="E1931" s="183" t="s">
        <v>2008</v>
      </c>
      <c r="F1931" s="184" t="s">
        <v>2009</v>
      </c>
      <c r="G1931" s="185" t="s">
        <v>157</v>
      </c>
      <c r="H1931" s="186">
        <v>50</v>
      </c>
      <c r="I1931" s="187"/>
      <c r="J1931" s="188">
        <f>ROUND(I1931*H1931,2)</f>
        <v>0</v>
      </c>
      <c r="K1931" s="184" t="s">
        <v>329</v>
      </c>
      <c r="L1931" s="41"/>
      <c r="M1931" s="189" t="s">
        <v>19</v>
      </c>
      <c r="N1931" s="190" t="s">
        <v>47</v>
      </c>
      <c r="O1931" s="66"/>
      <c r="P1931" s="191">
        <f>O1931*H1931</f>
        <v>0</v>
      </c>
      <c r="Q1931" s="191">
        <v>0</v>
      </c>
      <c r="R1931" s="191">
        <f>Q1931*H1931</f>
        <v>0</v>
      </c>
      <c r="S1931" s="191">
        <v>0</v>
      </c>
      <c r="T1931" s="192">
        <f>S1931*H1931</f>
        <v>0</v>
      </c>
      <c r="U1931" s="36"/>
      <c r="V1931" s="36"/>
      <c r="W1931" s="36"/>
      <c r="X1931" s="36"/>
      <c r="Y1931" s="36"/>
      <c r="Z1931" s="36"/>
      <c r="AA1931" s="36"/>
      <c r="AB1931" s="36"/>
      <c r="AC1931" s="36"/>
      <c r="AD1931" s="36"/>
      <c r="AE1931" s="36"/>
      <c r="AR1931" s="193" t="s">
        <v>330</v>
      </c>
      <c r="AT1931" s="193" t="s">
        <v>326</v>
      </c>
      <c r="AU1931" s="193" t="s">
        <v>87</v>
      </c>
      <c r="AY1931" s="19" t="s">
        <v>324</v>
      </c>
      <c r="BE1931" s="194">
        <f>IF(N1931="základní",J1931,0)</f>
        <v>0</v>
      </c>
      <c r="BF1931" s="194">
        <f>IF(N1931="snížená",J1931,0)</f>
        <v>0</v>
      </c>
      <c r="BG1931" s="194">
        <f>IF(N1931="zákl. přenesená",J1931,0)</f>
        <v>0</v>
      </c>
      <c r="BH1931" s="194">
        <f>IF(N1931="sníž. přenesená",J1931,0)</f>
        <v>0</v>
      </c>
      <c r="BI1931" s="194">
        <f>IF(N1931="nulová",J1931,0)</f>
        <v>0</v>
      </c>
      <c r="BJ1931" s="19" t="s">
        <v>84</v>
      </c>
      <c r="BK1931" s="194">
        <f>ROUND(I1931*H1931,2)</f>
        <v>0</v>
      </c>
      <c r="BL1931" s="19" t="s">
        <v>330</v>
      </c>
      <c r="BM1931" s="193" t="s">
        <v>5194</v>
      </c>
    </row>
    <row r="1932" spans="1:65" s="2" customFormat="1" ht="19.5">
      <c r="A1932" s="36"/>
      <c r="B1932" s="37"/>
      <c r="C1932" s="38"/>
      <c r="D1932" s="195" t="s">
        <v>332</v>
      </c>
      <c r="E1932" s="38"/>
      <c r="F1932" s="196" t="s">
        <v>2011</v>
      </c>
      <c r="G1932" s="38"/>
      <c r="H1932" s="38"/>
      <c r="I1932" s="197"/>
      <c r="J1932" s="38"/>
      <c r="K1932" s="38"/>
      <c r="L1932" s="41"/>
      <c r="M1932" s="198"/>
      <c r="N1932" s="199"/>
      <c r="O1932" s="66"/>
      <c r="P1932" s="66"/>
      <c r="Q1932" s="66"/>
      <c r="R1932" s="66"/>
      <c r="S1932" s="66"/>
      <c r="T1932" s="67"/>
      <c r="U1932" s="36"/>
      <c r="V1932" s="36"/>
      <c r="W1932" s="36"/>
      <c r="X1932" s="36"/>
      <c r="Y1932" s="36"/>
      <c r="Z1932" s="36"/>
      <c r="AA1932" s="36"/>
      <c r="AB1932" s="36"/>
      <c r="AC1932" s="36"/>
      <c r="AD1932" s="36"/>
      <c r="AE1932" s="36"/>
      <c r="AT1932" s="19" t="s">
        <v>332</v>
      </c>
      <c r="AU1932" s="19" t="s">
        <v>87</v>
      </c>
    </row>
    <row r="1933" spans="1:65" s="2" customFormat="1" ht="175.5">
      <c r="A1933" s="36"/>
      <c r="B1933" s="37"/>
      <c r="C1933" s="38"/>
      <c r="D1933" s="195" t="s">
        <v>334</v>
      </c>
      <c r="E1933" s="38"/>
      <c r="F1933" s="200" t="s">
        <v>1997</v>
      </c>
      <c r="G1933" s="38"/>
      <c r="H1933" s="38"/>
      <c r="I1933" s="197"/>
      <c r="J1933" s="38"/>
      <c r="K1933" s="38"/>
      <c r="L1933" s="41"/>
      <c r="M1933" s="198"/>
      <c r="N1933" s="199"/>
      <c r="O1933" s="66"/>
      <c r="P1933" s="66"/>
      <c r="Q1933" s="66"/>
      <c r="R1933" s="66"/>
      <c r="S1933" s="66"/>
      <c r="T1933" s="67"/>
      <c r="U1933" s="36"/>
      <c r="V1933" s="36"/>
      <c r="W1933" s="36"/>
      <c r="X1933" s="36"/>
      <c r="Y1933" s="36"/>
      <c r="Z1933" s="36"/>
      <c r="AA1933" s="36"/>
      <c r="AB1933" s="36"/>
      <c r="AC1933" s="36"/>
      <c r="AD1933" s="36"/>
      <c r="AE1933" s="36"/>
      <c r="AT1933" s="19" t="s">
        <v>334</v>
      </c>
      <c r="AU1933" s="19" t="s">
        <v>87</v>
      </c>
    </row>
    <row r="1934" spans="1:65" s="13" customFormat="1" ht="11.25">
      <c r="B1934" s="201"/>
      <c r="C1934" s="202"/>
      <c r="D1934" s="195" t="s">
        <v>336</v>
      </c>
      <c r="E1934" s="203" t="s">
        <v>3855</v>
      </c>
      <c r="F1934" s="204" t="s">
        <v>5195</v>
      </c>
      <c r="G1934" s="202"/>
      <c r="H1934" s="205">
        <v>50</v>
      </c>
      <c r="I1934" s="206"/>
      <c r="J1934" s="202"/>
      <c r="K1934" s="202"/>
      <c r="L1934" s="207"/>
      <c r="M1934" s="208"/>
      <c r="N1934" s="209"/>
      <c r="O1934" s="209"/>
      <c r="P1934" s="209"/>
      <c r="Q1934" s="209"/>
      <c r="R1934" s="209"/>
      <c r="S1934" s="209"/>
      <c r="T1934" s="210"/>
      <c r="AT1934" s="211" t="s">
        <v>336</v>
      </c>
      <c r="AU1934" s="211" t="s">
        <v>87</v>
      </c>
      <c r="AV1934" s="13" t="s">
        <v>87</v>
      </c>
      <c r="AW1934" s="13" t="s">
        <v>37</v>
      </c>
      <c r="AX1934" s="13" t="s">
        <v>84</v>
      </c>
      <c r="AY1934" s="211" t="s">
        <v>324</v>
      </c>
    </row>
    <row r="1935" spans="1:65" s="12" customFormat="1" ht="22.9" customHeight="1">
      <c r="B1935" s="166"/>
      <c r="C1935" s="167"/>
      <c r="D1935" s="168" t="s">
        <v>75</v>
      </c>
      <c r="E1935" s="180" t="s">
        <v>2013</v>
      </c>
      <c r="F1935" s="180" t="s">
        <v>2014</v>
      </c>
      <c r="G1935" s="167"/>
      <c r="H1935" s="167"/>
      <c r="I1935" s="170"/>
      <c r="J1935" s="181">
        <f>BK1935</f>
        <v>0</v>
      </c>
      <c r="K1935" s="167"/>
      <c r="L1935" s="172"/>
      <c r="M1935" s="173"/>
      <c r="N1935" s="174"/>
      <c r="O1935" s="174"/>
      <c r="P1935" s="175">
        <f>SUM(P1936:P1938)</f>
        <v>0</v>
      </c>
      <c r="Q1935" s="174"/>
      <c r="R1935" s="175">
        <f>SUM(R1936:R1938)</f>
        <v>0</v>
      </c>
      <c r="S1935" s="174"/>
      <c r="T1935" s="176">
        <f>SUM(T1936:T1938)</f>
        <v>0</v>
      </c>
      <c r="AR1935" s="177" t="s">
        <v>84</v>
      </c>
      <c r="AT1935" s="178" t="s">
        <v>75</v>
      </c>
      <c r="AU1935" s="178" t="s">
        <v>84</v>
      </c>
      <c r="AY1935" s="177" t="s">
        <v>324</v>
      </c>
      <c r="BK1935" s="179">
        <f>SUM(BK1936:BK1938)</f>
        <v>0</v>
      </c>
    </row>
    <row r="1936" spans="1:65" s="2" customFormat="1" ht="14.45" customHeight="1">
      <c r="A1936" s="36"/>
      <c r="B1936" s="37"/>
      <c r="C1936" s="182" t="s">
        <v>1903</v>
      </c>
      <c r="D1936" s="182" t="s">
        <v>326</v>
      </c>
      <c r="E1936" s="183" t="s">
        <v>2016</v>
      </c>
      <c r="F1936" s="184" t="s">
        <v>2017</v>
      </c>
      <c r="G1936" s="185" t="s">
        <v>157</v>
      </c>
      <c r="H1936" s="186">
        <v>3165.9650000000001</v>
      </c>
      <c r="I1936" s="187"/>
      <c r="J1936" s="188">
        <f>ROUND(I1936*H1936,2)</f>
        <v>0</v>
      </c>
      <c r="K1936" s="184" t="s">
        <v>329</v>
      </c>
      <c r="L1936" s="41"/>
      <c r="M1936" s="189" t="s">
        <v>19</v>
      </c>
      <c r="N1936" s="190" t="s">
        <v>47</v>
      </c>
      <c r="O1936" s="66"/>
      <c r="P1936" s="191">
        <f>O1936*H1936</f>
        <v>0</v>
      </c>
      <c r="Q1936" s="191">
        <v>0</v>
      </c>
      <c r="R1936" s="191">
        <f>Q1936*H1936</f>
        <v>0</v>
      </c>
      <c r="S1936" s="191">
        <v>0</v>
      </c>
      <c r="T1936" s="192">
        <f>S1936*H1936</f>
        <v>0</v>
      </c>
      <c r="U1936" s="36"/>
      <c r="V1936" s="36"/>
      <c r="W1936" s="36"/>
      <c r="X1936" s="36"/>
      <c r="Y1936" s="36"/>
      <c r="Z1936" s="36"/>
      <c r="AA1936" s="36"/>
      <c r="AB1936" s="36"/>
      <c r="AC1936" s="36"/>
      <c r="AD1936" s="36"/>
      <c r="AE1936" s="36"/>
      <c r="AR1936" s="193" t="s">
        <v>330</v>
      </c>
      <c r="AT1936" s="193" t="s">
        <v>326</v>
      </c>
      <c r="AU1936" s="193" t="s">
        <v>87</v>
      </c>
      <c r="AY1936" s="19" t="s">
        <v>324</v>
      </c>
      <c r="BE1936" s="194">
        <f>IF(N1936="základní",J1936,0)</f>
        <v>0</v>
      </c>
      <c r="BF1936" s="194">
        <f>IF(N1936="snížená",J1936,0)</f>
        <v>0</v>
      </c>
      <c r="BG1936" s="194">
        <f>IF(N1936="zákl. přenesená",J1936,0)</f>
        <v>0</v>
      </c>
      <c r="BH1936" s="194">
        <f>IF(N1936="sníž. přenesená",J1936,0)</f>
        <v>0</v>
      </c>
      <c r="BI1936" s="194">
        <f>IF(N1936="nulová",J1936,0)</f>
        <v>0</v>
      </c>
      <c r="BJ1936" s="19" t="s">
        <v>84</v>
      </c>
      <c r="BK1936" s="194">
        <f>ROUND(I1936*H1936,2)</f>
        <v>0</v>
      </c>
      <c r="BL1936" s="19" t="s">
        <v>330</v>
      </c>
      <c r="BM1936" s="193" t="s">
        <v>5196</v>
      </c>
    </row>
    <row r="1937" spans="1:65" s="2" customFormat="1" ht="11.25">
      <c r="A1937" s="36"/>
      <c r="B1937" s="37"/>
      <c r="C1937" s="38"/>
      <c r="D1937" s="195" t="s">
        <v>332</v>
      </c>
      <c r="E1937" s="38"/>
      <c r="F1937" s="196" t="s">
        <v>2019</v>
      </c>
      <c r="G1937" s="38"/>
      <c r="H1937" s="38"/>
      <c r="I1937" s="197"/>
      <c r="J1937" s="38"/>
      <c r="K1937" s="38"/>
      <c r="L1937" s="41"/>
      <c r="M1937" s="198"/>
      <c r="N1937" s="199"/>
      <c r="O1937" s="66"/>
      <c r="P1937" s="66"/>
      <c r="Q1937" s="66"/>
      <c r="R1937" s="66"/>
      <c r="S1937" s="66"/>
      <c r="T1937" s="67"/>
      <c r="U1937" s="36"/>
      <c r="V1937" s="36"/>
      <c r="W1937" s="36"/>
      <c r="X1937" s="36"/>
      <c r="Y1937" s="36"/>
      <c r="Z1937" s="36"/>
      <c r="AA1937" s="36"/>
      <c r="AB1937" s="36"/>
      <c r="AC1937" s="36"/>
      <c r="AD1937" s="36"/>
      <c r="AE1937" s="36"/>
      <c r="AT1937" s="19" t="s">
        <v>332</v>
      </c>
      <c r="AU1937" s="19" t="s">
        <v>87</v>
      </c>
    </row>
    <row r="1938" spans="1:65" s="2" customFormat="1" ht="29.25">
      <c r="A1938" s="36"/>
      <c r="B1938" s="37"/>
      <c r="C1938" s="38"/>
      <c r="D1938" s="195" t="s">
        <v>334</v>
      </c>
      <c r="E1938" s="38"/>
      <c r="F1938" s="200" t="s">
        <v>2020</v>
      </c>
      <c r="G1938" s="38"/>
      <c r="H1938" s="38"/>
      <c r="I1938" s="197"/>
      <c r="J1938" s="38"/>
      <c r="K1938" s="38"/>
      <c r="L1938" s="41"/>
      <c r="M1938" s="198"/>
      <c r="N1938" s="199"/>
      <c r="O1938" s="66"/>
      <c r="P1938" s="66"/>
      <c r="Q1938" s="66"/>
      <c r="R1938" s="66"/>
      <c r="S1938" s="66"/>
      <c r="T1938" s="67"/>
      <c r="U1938" s="36"/>
      <c r="V1938" s="36"/>
      <c r="W1938" s="36"/>
      <c r="X1938" s="36"/>
      <c r="Y1938" s="36"/>
      <c r="Z1938" s="36"/>
      <c r="AA1938" s="36"/>
      <c r="AB1938" s="36"/>
      <c r="AC1938" s="36"/>
      <c r="AD1938" s="36"/>
      <c r="AE1938" s="36"/>
      <c r="AT1938" s="19" t="s">
        <v>334</v>
      </c>
      <c r="AU1938" s="19" t="s">
        <v>87</v>
      </c>
    </row>
    <row r="1939" spans="1:65" s="12" customFormat="1" ht="25.9" customHeight="1">
      <c r="B1939" s="166"/>
      <c r="C1939" s="167"/>
      <c r="D1939" s="168" t="s">
        <v>75</v>
      </c>
      <c r="E1939" s="169" t="s">
        <v>2021</v>
      </c>
      <c r="F1939" s="169" t="s">
        <v>2022</v>
      </c>
      <c r="G1939" s="167"/>
      <c r="H1939" s="167"/>
      <c r="I1939" s="170"/>
      <c r="J1939" s="171">
        <f>BK1939</f>
        <v>0</v>
      </c>
      <c r="K1939" s="167"/>
      <c r="L1939" s="172"/>
      <c r="M1939" s="173"/>
      <c r="N1939" s="174"/>
      <c r="O1939" s="174"/>
      <c r="P1939" s="175">
        <f>P1940</f>
        <v>0</v>
      </c>
      <c r="Q1939" s="174"/>
      <c r="R1939" s="175">
        <f>R1940</f>
        <v>0.22774281000000002</v>
      </c>
      <c r="S1939" s="174"/>
      <c r="T1939" s="176">
        <f>T1940</f>
        <v>0</v>
      </c>
      <c r="AR1939" s="177" t="s">
        <v>87</v>
      </c>
      <c r="AT1939" s="178" t="s">
        <v>75</v>
      </c>
      <c r="AU1939" s="178" t="s">
        <v>76</v>
      </c>
      <c r="AY1939" s="177" t="s">
        <v>324</v>
      </c>
      <c r="BK1939" s="179">
        <f>BK1940</f>
        <v>0</v>
      </c>
    </row>
    <row r="1940" spans="1:65" s="12" customFormat="1" ht="22.9" customHeight="1">
      <c r="B1940" s="166"/>
      <c r="C1940" s="167"/>
      <c r="D1940" s="168" t="s">
        <v>75</v>
      </c>
      <c r="E1940" s="180" t="s">
        <v>2107</v>
      </c>
      <c r="F1940" s="180" t="s">
        <v>2108</v>
      </c>
      <c r="G1940" s="167"/>
      <c r="H1940" s="167"/>
      <c r="I1940" s="170"/>
      <c r="J1940" s="181">
        <f>BK1940</f>
        <v>0</v>
      </c>
      <c r="K1940" s="167"/>
      <c r="L1940" s="172"/>
      <c r="M1940" s="173"/>
      <c r="N1940" s="174"/>
      <c r="O1940" s="174"/>
      <c r="P1940" s="175">
        <f>SUM(P1941:P1961)</f>
        <v>0</v>
      </c>
      <c r="Q1940" s="174"/>
      <c r="R1940" s="175">
        <f>SUM(R1941:R1961)</f>
        <v>0.22774281000000002</v>
      </c>
      <c r="S1940" s="174"/>
      <c r="T1940" s="176">
        <f>SUM(T1941:T1961)</f>
        <v>0</v>
      </c>
      <c r="AR1940" s="177" t="s">
        <v>87</v>
      </c>
      <c r="AT1940" s="178" t="s">
        <v>75</v>
      </c>
      <c r="AU1940" s="178" t="s">
        <v>84</v>
      </c>
      <c r="AY1940" s="177" t="s">
        <v>324</v>
      </c>
      <c r="BK1940" s="179">
        <f>SUM(BK1941:BK1961)</f>
        <v>0</v>
      </c>
    </row>
    <row r="1941" spans="1:65" s="2" customFormat="1" ht="14.45" customHeight="1">
      <c r="A1941" s="36"/>
      <c r="B1941" s="37"/>
      <c r="C1941" s="182" t="s">
        <v>1908</v>
      </c>
      <c r="D1941" s="182" t="s">
        <v>326</v>
      </c>
      <c r="E1941" s="183" t="s">
        <v>5197</v>
      </c>
      <c r="F1941" s="184" t="s">
        <v>5198</v>
      </c>
      <c r="G1941" s="185" t="s">
        <v>186</v>
      </c>
      <c r="H1941" s="186">
        <v>34.200000000000003</v>
      </c>
      <c r="I1941" s="187"/>
      <c r="J1941" s="188">
        <f>ROUND(I1941*H1941,2)</f>
        <v>0</v>
      </c>
      <c r="K1941" s="184" t="s">
        <v>329</v>
      </c>
      <c r="L1941" s="41"/>
      <c r="M1941" s="189" t="s">
        <v>19</v>
      </c>
      <c r="N1941" s="190" t="s">
        <v>47</v>
      </c>
      <c r="O1941" s="66"/>
      <c r="P1941" s="191">
        <f>O1941*H1941</f>
        <v>0</v>
      </c>
      <c r="Q1941" s="191">
        <v>2.0000000000000001E-4</v>
      </c>
      <c r="R1941" s="191">
        <f>Q1941*H1941</f>
        <v>6.8400000000000006E-3</v>
      </c>
      <c r="S1941" s="191">
        <v>0</v>
      </c>
      <c r="T1941" s="192">
        <f>S1941*H1941</f>
        <v>0</v>
      </c>
      <c r="U1941" s="36"/>
      <c r="V1941" s="36"/>
      <c r="W1941" s="36"/>
      <c r="X1941" s="36"/>
      <c r="Y1941" s="36"/>
      <c r="Z1941" s="36"/>
      <c r="AA1941" s="36"/>
      <c r="AB1941" s="36"/>
      <c r="AC1941" s="36"/>
      <c r="AD1941" s="36"/>
      <c r="AE1941" s="36"/>
      <c r="AR1941" s="193" t="s">
        <v>187</v>
      </c>
      <c r="AT1941" s="193" t="s">
        <v>326</v>
      </c>
      <c r="AU1941" s="193" t="s">
        <v>87</v>
      </c>
      <c r="AY1941" s="19" t="s">
        <v>324</v>
      </c>
      <c r="BE1941" s="194">
        <f>IF(N1941="základní",J1941,0)</f>
        <v>0</v>
      </c>
      <c r="BF1941" s="194">
        <f>IF(N1941="snížená",J1941,0)</f>
        <v>0</v>
      </c>
      <c r="BG1941" s="194">
        <f>IF(N1941="zákl. přenesená",J1941,0)</f>
        <v>0</v>
      </c>
      <c r="BH1941" s="194">
        <f>IF(N1941="sníž. přenesená",J1941,0)</f>
        <v>0</v>
      </c>
      <c r="BI1941" s="194">
        <f>IF(N1941="nulová",J1941,0)</f>
        <v>0</v>
      </c>
      <c r="BJ1941" s="19" t="s">
        <v>84</v>
      </c>
      <c r="BK1941" s="194">
        <f>ROUND(I1941*H1941,2)</f>
        <v>0</v>
      </c>
      <c r="BL1941" s="19" t="s">
        <v>187</v>
      </c>
      <c r="BM1941" s="193" t="s">
        <v>5199</v>
      </c>
    </row>
    <row r="1942" spans="1:65" s="2" customFormat="1" ht="11.25">
      <c r="A1942" s="36"/>
      <c r="B1942" s="37"/>
      <c r="C1942" s="38"/>
      <c r="D1942" s="195" t="s">
        <v>332</v>
      </c>
      <c r="E1942" s="38"/>
      <c r="F1942" s="196" t="s">
        <v>5200</v>
      </c>
      <c r="G1942" s="38"/>
      <c r="H1942" s="38"/>
      <c r="I1942" s="197"/>
      <c r="J1942" s="38"/>
      <c r="K1942" s="38"/>
      <c r="L1942" s="41"/>
      <c r="M1942" s="198"/>
      <c r="N1942" s="199"/>
      <c r="O1942" s="66"/>
      <c r="P1942" s="66"/>
      <c r="Q1942" s="66"/>
      <c r="R1942" s="66"/>
      <c r="S1942" s="66"/>
      <c r="T1942" s="67"/>
      <c r="U1942" s="36"/>
      <c r="V1942" s="36"/>
      <c r="W1942" s="36"/>
      <c r="X1942" s="36"/>
      <c r="Y1942" s="36"/>
      <c r="Z1942" s="36"/>
      <c r="AA1942" s="36"/>
      <c r="AB1942" s="36"/>
      <c r="AC1942" s="36"/>
      <c r="AD1942" s="36"/>
      <c r="AE1942" s="36"/>
      <c r="AT1942" s="19" t="s">
        <v>332</v>
      </c>
      <c r="AU1942" s="19" t="s">
        <v>87</v>
      </c>
    </row>
    <row r="1943" spans="1:65" s="15" customFormat="1" ht="11.25">
      <c r="B1943" s="223"/>
      <c r="C1943" s="224"/>
      <c r="D1943" s="195" t="s">
        <v>336</v>
      </c>
      <c r="E1943" s="225" t="s">
        <v>19</v>
      </c>
      <c r="F1943" s="226" t="s">
        <v>5201</v>
      </c>
      <c r="G1943" s="224"/>
      <c r="H1943" s="225" t="s">
        <v>19</v>
      </c>
      <c r="I1943" s="227"/>
      <c r="J1943" s="224"/>
      <c r="K1943" s="224"/>
      <c r="L1943" s="228"/>
      <c r="M1943" s="229"/>
      <c r="N1943" s="230"/>
      <c r="O1943" s="230"/>
      <c r="P1943" s="230"/>
      <c r="Q1943" s="230"/>
      <c r="R1943" s="230"/>
      <c r="S1943" s="230"/>
      <c r="T1943" s="231"/>
      <c r="AT1943" s="232" t="s">
        <v>336</v>
      </c>
      <c r="AU1943" s="232" t="s">
        <v>87</v>
      </c>
      <c r="AV1943" s="15" t="s">
        <v>84</v>
      </c>
      <c r="AW1943" s="15" t="s">
        <v>37</v>
      </c>
      <c r="AX1943" s="15" t="s">
        <v>76</v>
      </c>
      <c r="AY1943" s="232" t="s">
        <v>324</v>
      </c>
    </row>
    <row r="1944" spans="1:65" s="15" customFormat="1" ht="11.25">
      <c r="B1944" s="223"/>
      <c r="C1944" s="224"/>
      <c r="D1944" s="195" t="s">
        <v>336</v>
      </c>
      <c r="E1944" s="225" t="s">
        <v>19</v>
      </c>
      <c r="F1944" s="226" t="s">
        <v>5202</v>
      </c>
      <c r="G1944" s="224"/>
      <c r="H1944" s="225" t="s">
        <v>19</v>
      </c>
      <c r="I1944" s="227"/>
      <c r="J1944" s="224"/>
      <c r="K1944" s="224"/>
      <c r="L1944" s="228"/>
      <c r="M1944" s="229"/>
      <c r="N1944" s="230"/>
      <c r="O1944" s="230"/>
      <c r="P1944" s="230"/>
      <c r="Q1944" s="230"/>
      <c r="R1944" s="230"/>
      <c r="S1944" s="230"/>
      <c r="T1944" s="231"/>
      <c r="AT1944" s="232" t="s">
        <v>336</v>
      </c>
      <c r="AU1944" s="232" t="s">
        <v>87</v>
      </c>
      <c r="AV1944" s="15" t="s">
        <v>84</v>
      </c>
      <c r="AW1944" s="15" t="s">
        <v>37</v>
      </c>
      <c r="AX1944" s="15" t="s">
        <v>76</v>
      </c>
      <c r="AY1944" s="232" t="s">
        <v>324</v>
      </c>
    </row>
    <row r="1945" spans="1:65" s="13" customFormat="1" ht="11.25">
      <c r="B1945" s="201"/>
      <c r="C1945" s="202"/>
      <c r="D1945" s="195" t="s">
        <v>336</v>
      </c>
      <c r="E1945" s="203" t="s">
        <v>19</v>
      </c>
      <c r="F1945" s="204" t="s">
        <v>5203</v>
      </c>
      <c r="G1945" s="202"/>
      <c r="H1945" s="205">
        <v>34.200000000000003</v>
      </c>
      <c r="I1945" s="206"/>
      <c r="J1945" s="202"/>
      <c r="K1945" s="202"/>
      <c r="L1945" s="207"/>
      <c r="M1945" s="208"/>
      <c r="N1945" s="209"/>
      <c r="O1945" s="209"/>
      <c r="P1945" s="209"/>
      <c r="Q1945" s="209"/>
      <c r="R1945" s="209"/>
      <c r="S1945" s="209"/>
      <c r="T1945" s="210"/>
      <c r="AT1945" s="211" t="s">
        <v>336</v>
      </c>
      <c r="AU1945" s="211" t="s">
        <v>87</v>
      </c>
      <c r="AV1945" s="13" t="s">
        <v>87</v>
      </c>
      <c r="AW1945" s="13" t="s">
        <v>37</v>
      </c>
      <c r="AX1945" s="13" t="s">
        <v>84</v>
      </c>
      <c r="AY1945" s="211" t="s">
        <v>324</v>
      </c>
    </row>
    <row r="1946" spans="1:65" s="2" customFormat="1" ht="14.45" customHeight="1">
      <c r="A1946" s="36"/>
      <c r="B1946" s="37"/>
      <c r="C1946" s="244" t="s">
        <v>1912</v>
      </c>
      <c r="D1946" s="244" t="s">
        <v>588</v>
      </c>
      <c r="E1946" s="245" t="s">
        <v>5204</v>
      </c>
      <c r="F1946" s="246" t="s">
        <v>5205</v>
      </c>
      <c r="G1946" s="247" t="s">
        <v>186</v>
      </c>
      <c r="H1946" s="248">
        <v>34.200000000000003</v>
      </c>
      <c r="I1946" s="249"/>
      <c r="J1946" s="250">
        <f>ROUND(I1946*H1946,2)</f>
        <v>0</v>
      </c>
      <c r="K1946" s="246" t="s">
        <v>329</v>
      </c>
      <c r="L1946" s="251"/>
      <c r="M1946" s="252" t="s">
        <v>19</v>
      </c>
      <c r="N1946" s="253" t="s">
        <v>47</v>
      </c>
      <c r="O1946" s="66"/>
      <c r="P1946" s="191">
        <f>O1946*H1946</f>
        <v>0</v>
      </c>
      <c r="Q1946" s="191">
        <v>6.1999999999999998E-3</v>
      </c>
      <c r="R1946" s="191">
        <f>Q1946*H1946</f>
        <v>0.21204000000000001</v>
      </c>
      <c r="S1946" s="191">
        <v>0</v>
      </c>
      <c r="T1946" s="192">
        <f>S1946*H1946</f>
        <v>0</v>
      </c>
      <c r="U1946" s="36"/>
      <c r="V1946" s="36"/>
      <c r="W1946" s="36"/>
      <c r="X1946" s="36"/>
      <c r="Y1946" s="36"/>
      <c r="Z1946" s="36"/>
      <c r="AA1946" s="36"/>
      <c r="AB1946" s="36"/>
      <c r="AC1946" s="36"/>
      <c r="AD1946" s="36"/>
      <c r="AE1946" s="36"/>
      <c r="AR1946" s="193" t="s">
        <v>677</v>
      </c>
      <c r="AT1946" s="193" t="s">
        <v>588</v>
      </c>
      <c r="AU1946" s="193" t="s">
        <v>87</v>
      </c>
      <c r="AY1946" s="19" t="s">
        <v>324</v>
      </c>
      <c r="BE1946" s="194">
        <f>IF(N1946="základní",J1946,0)</f>
        <v>0</v>
      </c>
      <c r="BF1946" s="194">
        <f>IF(N1946="snížená",J1946,0)</f>
        <v>0</v>
      </c>
      <c r="BG1946" s="194">
        <f>IF(N1946="zákl. přenesená",J1946,0)</f>
        <v>0</v>
      </c>
      <c r="BH1946" s="194">
        <f>IF(N1946="sníž. přenesená",J1946,0)</f>
        <v>0</v>
      </c>
      <c r="BI1946" s="194">
        <f>IF(N1946="nulová",J1946,0)</f>
        <v>0</v>
      </c>
      <c r="BJ1946" s="19" t="s">
        <v>84</v>
      </c>
      <c r="BK1946" s="194">
        <f>ROUND(I1946*H1946,2)</f>
        <v>0</v>
      </c>
      <c r="BL1946" s="19" t="s">
        <v>187</v>
      </c>
      <c r="BM1946" s="193" t="s">
        <v>5206</v>
      </c>
    </row>
    <row r="1947" spans="1:65" s="2" customFormat="1" ht="11.25">
      <c r="A1947" s="36"/>
      <c r="B1947" s="37"/>
      <c r="C1947" s="38"/>
      <c r="D1947" s="195" t="s">
        <v>332</v>
      </c>
      <c r="E1947" s="38"/>
      <c r="F1947" s="196" t="s">
        <v>5205</v>
      </c>
      <c r="G1947" s="38"/>
      <c r="H1947" s="38"/>
      <c r="I1947" s="197"/>
      <c r="J1947" s="38"/>
      <c r="K1947" s="38"/>
      <c r="L1947" s="41"/>
      <c r="M1947" s="198"/>
      <c r="N1947" s="199"/>
      <c r="O1947" s="66"/>
      <c r="P1947" s="66"/>
      <c r="Q1947" s="66"/>
      <c r="R1947" s="66"/>
      <c r="S1947" s="66"/>
      <c r="T1947" s="67"/>
      <c r="U1947" s="36"/>
      <c r="V1947" s="36"/>
      <c r="W1947" s="36"/>
      <c r="X1947" s="36"/>
      <c r="Y1947" s="36"/>
      <c r="Z1947" s="36"/>
      <c r="AA1947" s="36"/>
      <c r="AB1947" s="36"/>
      <c r="AC1947" s="36"/>
      <c r="AD1947" s="36"/>
      <c r="AE1947" s="36"/>
      <c r="AT1947" s="19" t="s">
        <v>332</v>
      </c>
      <c r="AU1947" s="19" t="s">
        <v>87</v>
      </c>
    </row>
    <row r="1948" spans="1:65" s="2" customFormat="1" ht="39">
      <c r="A1948" s="36"/>
      <c r="B1948" s="37"/>
      <c r="C1948" s="38"/>
      <c r="D1948" s="195" t="s">
        <v>727</v>
      </c>
      <c r="E1948" s="38"/>
      <c r="F1948" s="200" t="s">
        <v>5207</v>
      </c>
      <c r="G1948" s="38"/>
      <c r="H1948" s="38"/>
      <c r="I1948" s="197"/>
      <c r="J1948" s="38"/>
      <c r="K1948" s="38"/>
      <c r="L1948" s="41"/>
      <c r="M1948" s="198"/>
      <c r="N1948" s="199"/>
      <c r="O1948" s="66"/>
      <c r="P1948" s="66"/>
      <c r="Q1948" s="66"/>
      <c r="R1948" s="66"/>
      <c r="S1948" s="66"/>
      <c r="T1948" s="67"/>
      <c r="U1948" s="36"/>
      <c r="V1948" s="36"/>
      <c r="W1948" s="36"/>
      <c r="X1948" s="36"/>
      <c r="Y1948" s="36"/>
      <c r="Z1948" s="36"/>
      <c r="AA1948" s="36"/>
      <c r="AB1948" s="36"/>
      <c r="AC1948" s="36"/>
      <c r="AD1948" s="36"/>
      <c r="AE1948" s="36"/>
      <c r="AT1948" s="19" t="s">
        <v>727</v>
      </c>
      <c r="AU1948" s="19" t="s">
        <v>87</v>
      </c>
    </row>
    <row r="1949" spans="1:65" s="2" customFormat="1" ht="14.45" customHeight="1">
      <c r="A1949" s="36"/>
      <c r="B1949" s="37"/>
      <c r="C1949" s="182" t="s">
        <v>1918</v>
      </c>
      <c r="D1949" s="182" t="s">
        <v>326</v>
      </c>
      <c r="E1949" s="183" t="s">
        <v>2110</v>
      </c>
      <c r="F1949" s="184" t="s">
        <v>2111</v>
      </c>
      <c r="G1949" s="185" t="s">
        <v>267</v>
      </c>
      <c r="H1949" s="186">
        <v>8.2829999999999995</v>
      </c>
      <c r="I1949" s="187"/>
      <c r="J1949" s="188">
        <f>ROUND(I1949*H1949,2)</f>
        <v>0</v>
      </c>
      <c r="K1949" s="184" t="s">
        <v>329</v>
      </c>
      <c r="L1949" s="41"/>
      <c r="M1949" s="189" t="s">
        <v>19</v>
      </c>
      <c r="N1949" s="190" t="s">
        <v>47</v>
      </c>
      <c r="O1949" s="66"/>
      <c r="P1949" s="191">
        <f>O1949*H1949</f>
        <v>0</v>
      </c>
      <c r="Q1949" s="191">
        <v>6.9999999999999994E-5</v>
      </c>
      <c r="R1949" s="191">
        <f>Q1949*H1949</f>
        <v>5.7980999999999994E-4</v>
      </c>
      <c r="S1949" s="191">
        <v>0</v>
      </c>
      <c r="T1949" s="192">
        <f>S1949*H1949</f>
        <v>0</v>
      </c>
      <c r="U1949" s="36"/>
      <c r="V1949" s="36"/>
      <c r="W1949" s="36"/>
      <c r="X1949" s="36"/>
      <c r="Y1949" s="36"/>
      <c r="Z1949" s="36"/>
      <c r="AA1949" s="36"/>
      <c r="AB1949" s="36"/>
      <c r="AC1949" s="36"/>
      <c r="AD1949" s="36"/>
      <c r="AE1949" s="36"/>
      <c r="AR1949" s="193" t="s">
        <v>187</v>
      </c>
      <c r="AT1949" s="193" t="s">
        <v>326</v>
      </c>
      <c r="AU1949" s="193" t="s">
        <v>87</v>
      </c>
      <c r="AY1949" s="19" t="s">
        <v>324</v>
      </c>
      <c r="BE1949" s="194">
        <f>IF(N1949="základní",J1949,0)</f>
        <v>0</v>
      </c>
      <c r="BF1949" s="194">
        <f>IF(N1949="snížená",J1949,0)</f>
        <v>0</v>
      </c>
      <c r="BG1949" s="194">
        <f>IF(N1949="zákl. přenesená",J1949,0)</f>
        <v>0</v>
      </c>
      <c r="BH1949" s="194">
        <f>IF(N1949="sníž. přenesená",J1949,0)</f>
        <v>0</v>
      </c>
      <c r="BI1949" s="194">
        <f>IF(N1949="nulová",J1949,0)</f>
        <v>0</v>
      </c>
      <c r="BJ1949" s="19" t="s">
        <v>84</v>
      </c>
      <c r="BK1949" s="194">
        <f>ROUND(I1949*H1949,2)</f>
        <v>0</v>
      </c>
      <c r="BL1949" s="19" t="s">
        <v>187</v>
      </c>
      <c r="BM1949" s="193" t="s">
        <v>5208</v>
      </c>
    </row>
    <row r="1950" spans="1:65" s="2" customFormat="1" ht="11.25">
      <c r="A1950" s="36"/>
      <c r="B1950" s="37"/>
      <c r="C1950" s="38"/>
      <c r="D1950" s="195" t="s">
        <v>332</v>
      </c>
      <c r="E1950" s="38"/>
      <c r="F1950" s="196" t="s">
        <v>2113</v>
      </c>
      <c r="G1950" s="38"/>
      <c r="H1950" s="38"/>
      <c r="I1950" s="197"/>
      <c r="J1950" s="38"/>
      <c r="K1950" s="38"/>
      <c r="L1950" s="41"/>
      <c r="M1950" s="198"/>
      <c r="N1950" s="199"/>
      <c r="O1950" s="66"/>
      <c r="P1950" s="66"/>
      <c r="Q1950" s="66"/>
      <c r="R1950" s="66"/>
      <c r="S1950" s="66"/>
      <c r="T1950" s="67"/>
      <c r="U1950" s="36"/>
      <c r="V1950" s="36"/>
      <c r="W1950" s="36"/>
      <c r="X1950" s="36"/>
      <c r="Y1950" s="36"/>
      <c r="Z1950" s="36"/>
      <c r="AA1950" s="36"/>
      <c r="AB1950" s="36"/>
      <c r="AC1950" s="36"/>
      <c r="AD1950" s="36"/>
      <c r="AE1950" s="36"/>
      <c r="AT1950" s="19" t="s">
        <v>332</v>
      </c>
      <c r="AU1950" s="19" t="s">
        <v>87</v>
      </c>
    </row>
    <row r="1951" spans="1:65" s="2" customFormat="1" ht="29.25">
      <c r="A1951" s="36"/>
      <c r="B1951" s="37"/>
      <c r="C1951" s="38"/>
      <c r="D1951" s="195" t="s">
        <v>334</v>
      </c>
      <c r="E1951" s="38"/>
      <c r="F1951" s="200" t="s">
        <v>2114</v>
      </c>
      <c r="G1951" s="38"/>
      <c r="H1951" s="38"/>
      <c r="I1951" s="197"/>
      <c r="J1951" s="38"/>
      <c r="K1951" s="38"/>
      <c r="L1951" s="41"/>
      <c r="M1951" s="198"/>
      <c r="N1951" s="199"/>
      <c r="O1951" s="66"/>
      <c r="P1951" s="66"/>
      <c r="Q1951" s="66"/>
      <c r="R1951" s="66"/>
      <c r="S1951" s="66"/>
      <c r="T1951" s="67"/>
      <c r="U1951" s="36"/>
      <c r="V1951" s="36"/>
      <c r="W1951" s="36"/>
      <c r="X1951" s="36"/>
      <c r="Y1951" s="36"/>
      <c r="Z1951" s="36"/>
      <c r="AA1951" s="36"/>
      <c r="AB1951" s="36"/>
      <c r="AC1951" s="36"/>
      <c r="AD1951" s="36"/>
      <c r="AE1951" s="36"/>
      <c r="AT1951" s="19" t="s">
        <v>334</v>
      </c>
      <c r="AU1951" s="19" t="s">
        <v>87</v>
      </c>
    </row>
    <row r="1952" spans="1:65" s="13" customFormat="1" ht="11.25">
      <c r="B1952" s="201"/>
      <c r="C1952" s="202"/>
      <c r="D1952" s="195" t="s">
        <v>336</v>
      </c>
      <c r="E1952" s="203" t="s">
        <v>19</v>
      </c>
      <c r="F1952" s="204" t="s">
        <v>265</v>
      </c>
      <c r="G1952" s="202"/>
      <c r="H1952" s="205">
        <v>8.2829999999999995</v>
      </c>
      <c r="I1952" s="206"/>
      <c r="J1952" s="202"/>
      <c r="K1952" s="202"/>
      <c r="L1952" s="207"/>
      <c r="M1952" s="208"/>
      <c r="N1952" s="209"/>
      <c r="O1952" s="209"/>
      <c r="P1952" s="209"/>
      <c r="Q1952" s="209"/>
      <c r="R1952" s="209"/>
      <c r="S1952" s="209"/>
      <c r="T1952" s="210"/>
      <c r="AT1952" s="211" t="s">
        <v>336</v>
      </c>
      <c r="AU1952" s="211" t="s">
        <v>87</v>
      </c>
      <c r="AV1952" s="13" t="s">
        <v>87</v>
      </c>
      <c r="AW1952" s="13" t="s">
        <v>37</v>
      </c>
      <c r="AX1952" s="13" t="s">
        <v>84</v>
      </c>
      <c r="AY1952" s="211" t="s">
        <v>324</v>
      </c>
    </row>
    <row r="1953" spans="1:65" s="2" customFormat="1" ht="14.45" customHeight="1">
      <c r="A1953" s="36"/>
      <c r="B1953" s="37"/>
      <c r="C1953" s="244" t="s">
        <v>1926</v>
      </c>
      <c r="D1953" s="260" t="s">
        <v>588</v>
      </c>
      <c r="E1953" s="245" t="s">
        <v>2116</v>
      </c>
      <c r="F1953" s="246" t="s">
        <v>2117</v>
      </c>
      <c r="G1953" s="247" t="s">
        <v>267</v>
      </c>
      <c r="H1953" s="248">
        <v>8.2829999999999995</v>
      </c>
      <c r="I1953" s="249"/>
      <c r="J1953" s="250">
        <f>ROUND(I1953*H1953,2)</f>
        <v>0</v>
      </c>
      <c r="K1953" s="246" t="s">
        <v>19</v>
      </c>
      <c r="L1953" s="251"/>
      <c r="M1953" s="252" t="s">
        <v>19</v>
      </c>
      <c r="N1953" s="253" t="s">
        <v>47</v>
      </c>
      <c r="O1953" s="66"/>
      <c r="P1953" s="191">
        <f>O1953*H1953</f>
        <v>0</v>
      </c>
      <c r="Q1953" s="191">
        <v>1E-3</v>
      </c>
      <c r="R1953" s="191">
        <f>Q1953*H1953</f>
        <v>8.2830000000000004E-3</v>
      </c>
      <c r="S1953" s="191">
        <v>0</v>
      </c>
      <c r="T1953" s="192">
        <f>S1953*H1953</f>
        <v>0</v>
      </c>
      <c r="U1953" s="36"/>
      <c r="V1953" s="36"/>
      <c r="W1953" s="36"/>
      <c r="X1953" s="36"/>
      <c r="Y1953" s="36"/>
      <c r="Z1953" s="36"/>
      <c r="AA1953" s="36"/>
      <c r="AB1953" s="36"/>
      <c r="AC1953" s="36"/>
      <c r="AD1953" s="36"/>
      <c r="AE1953" s="36"/>
      <c r="AR1953" s="193" t="s">
        <v>677</v>
      </c>
      <c r="AT1953" s="193" t="s">
        <v>588</v>
      </c>
      <c r="AU1953" s="193" t="s">
        <v>87</v>
      </c>
      <c r="AY1953" s="19" t="s">
        <v>324</v>
      </c>
      <c r="BE1953" s="194">
        <f>IF(N1953="základní",J1953,0)</f>
        <v>0</v>
      </c>
      <c r="BF1953" s="194">
        <f>IF(N1953="snížená",J1953,0)</f>
        <v>0</v>
      </c>
      <c r="BG1953" s="194">
        <f>IF(N1953="zákl. přenesená",J1953,0)</f>
        <v>0</v>
      </c>
      <c r="BH1953" s="194">
        <f>IF(N1953="sníž. přenesená",J1953,0)</f>
        <v>0</v>
      </c>
      <c r="BI1953" s="194">
        <f>IF(N1953="nulová",J1953,0)</f>
        <v>0</v>
      </c>
      <c r="BJ1953" s="19" t="s">
        <v>84</v>
      </c>
      <c r="BK1953" s="194">
        <f>ROUND(I1953*H1953,2)</f>
        <v>0</v>
      </c>
      <c r="BL1953" s="19" t="s">
        <v>187</v>
      </c>
      <c r="BM1953" s="193" t="s">
        <v>5209</v>
      </c>
    </row>
    <row r="1954" spans="1:65" s="2" customFormat="1" ht="39">
      <c r="A1954" s="36"/>
      <c r="B1954" s="37"/>
      <c r="C1954" s="38"/>
      <c r="D1954" s="195" t="s">
        <v>332</v>
      </c>
      <c r="E1954" s="38"/>
      <c r="F1954" s="196" t="s">
        <v>2119</v>
      </c>
      <c r="G1954" s="38"/>
      <c r="H1954" s="38"/>
      <c r="I1954" s="197"/>
      <c r="J1954" s="38"/>
      <c r="K1954" s="38"/>
      <c r="L1954" s="41"/>
      <c r="M1954" s="198"/>
      <c r="N1954" s="199"/>
      <c r="O1954" s="66"/>
      <c r="P1954" s="66"/>
      <c r="Q1954" s="66"/>
      <c r="R1954" s="66"/>
      <c r="S1954" s="66"/>
      <c r="T1954" s="67"/>
      <c r="U1954" s="36"/>
      <c r="V1954" s="36"/>
      <c r="W1954" s="36"/>
      <c r="X1954" s="36"/>
      <c r="Y1954" s="36"/>
      <c r="Z1954" s="36"/>
      <c r="AA1954" s="36"/>
      <c r="AB1954" s="36"/>
      <c r="AC1954" s="36"/>
      <c r="AD1954" s="36"/>
      <c r="AE1954" s="36"/>
      <c r="AT1954" s="19" t="s">
        <v>332</v>
      </c>
      <c r="AU1954" s="19" t="s">
        <v>87</v>
      </c>
    </row>
    <row r="1955" spans="1:65" s="15" customFormat="1" ht="11.25">
      <c r="B1955" s="223"/>
      <c r="C1955" s="224"/>
      <c r="D1955" s="195" t="s">
        <v>336</v>
      </c>
      <c r="E1955" s="225" t="s">
        <v>19</v>
      </c>
      <c r="F1955" s="226" t="s">
        <v>5210</v>
      </c>
      <c r="G1955" s="224"/>
      <c r="H1955" s="225" t="s">
        <v>19</v>
      </c>
      <c r="I1955" s="227"/>
      <c r="J1955" s="224"/>
      <c r="K1955" s="224"/>
      <c r="L1955" s="228"/>
      <c r="M1955" s="229"/>
      <c r="N1955" s="230"/>
      <c r="O1955" s="230"/>
      <c r="P1955" s="230"/>
      <c r="Q1955" s="230"/>
      <c r="R1955" s="230"/>
      <c r="S1955" s="230"/>
      <c r="T1955" s="231"/>
      <c r="AT1955" s="232" t="s">
        <v>336</v>
      </c>
      <c r="AU1955" s="232" t="s">
        <v>87</v>
      </c>
      <c r="AV1955" s="15" t="s">
        <v>84</v>
      </c>
      <c r="AW1955" s="15" t="s">
        <v>37</v>
      </c>
      <c r="AX1955" s="15" t="s">
        <v>76</v>
      </c>
      <c r="AY1955" s="232" t="s">
        <v>324</v>
      </c>
    </row>
    <row r="1956" spans="1:65" s="13" customFormat="1" ht="11.25">
      <c r="B1956" s="201"/>
      <c r="C1956" s="202"/>
      <c r="D1956" s="195" t="s">
        <v>336</v>
      </c>
      <c r="E1956" s="203" t="s">
        <v>19</v>
      </c>
      <c r="F1956" s="204" t="s">
        <v>3796</v>
      </c>
      <c r="G1956" s="202"/>
      <c r="H1956" s="205">
        <v>2.355</v>
      </c>
      <c r="I1956" s="206"/>
      <c r="J1956" s="202"/>
      <c r="K1956" s="202"/>
      <c r="L1956" s="207"/>
      <c r="M1956" s="208"/>
      <c r="N1956" s="209"/>
      <c r="O1956" s="209"/>
      <c r="P1956" s="209"/>
      <c r="Q1956" s="209"/>
      <c r="R1956" s="209"/>
      <c r="S1956" s="209"/>
      <c r="T1956" s="210"/>
      <c r="AT1956" s="211" t="s">
        <v>336</v>
      </c>
      <c r="AU1956" s="211" t="s">
        <v>87</v>
      </c>
      <c r="AV1956" s="13" t="s">
        <v>87</v>
      </c>
      <c r="AW1956" s="13" t="s">
        <v>37</v>
      </c>
      <c r="AX1956" s="13" t="s">
        <v>76</v>
      </c>
      <c r="AY1956" s="211" t="s">
        <v>324</v>
      </c>
    </row>
    <row r="1957" spans="1:65" s="13" customFormat="1" ht="11.25">
      <c r="B1957" s="201"/>
      <c r="C1957" s="202"/>
      <c r="D1957" s="195" t="s">
        <v>336</v>
      </c>
      <c r="E1957" s="203" t="s">
        <v>19</v>
      </c>
      <c r="F1957" s="204" t="s">
        <v>3797</v>
      </c>
      <c r="G1957" s="202"/>
      <c r="H1957" s="205">
        <v>5.9279999999999999</v>
      </c>
      <c r="I1957" s="206"/>
      <c r="J1957" s="202"/>
      <c r="K1957" s="202"/>
      <c r="L1957" s="207"/>
      <c r="M1957" s="208"/>
      <c r="N1957" s="209"/>
      <c r="O1957" s="209"/>
      <c r="P1957" s="209"/>
      <c r="Q1957" s="209"/>
      <c r="R1957" s="209"/>
      <c r="S1957" s="209"/>
      <c r="T1957" s="210"/>
      <c r="AT1957" s="211" t="s">
        <v>336</v>
      </c>
      <c r="AU1957" s="211" t="s">
        <v>87</v>
      </c>
      <c r="AV1957" s="13" t="s">
        <v>87</v>
      </c>
      <c r="AW1957" s="13" t="s">
        <v>37</v>
      </c>
      <c r="AX1957" s="13" t="s">
        <v>76</v>
      </c>
      <c r="AY1957" s="211" t="s">
        <v>324</v>
      </c>
    </row>
    <row r="1958" spans="1:65" s="14" customFormat="1" ht="11.25">
      <c r="B1958" s="212"/>
      <c r="C1958" s="213"/>
      <c r="D1958" s="195" t="s">
        <v>336</v>
      </c>
      <c r="E1958" s="214" t="s">
        <v>265</v>
      </c>
      <c r="F1958" s="215" t="s">
        <v>349</v>
      </c>
      <c r="G1958" s="213"/>
      <c r="H1958" s="216">
        <v>8.2829999999999995</v>
      </c>
      <c r="I1958" s="217"/>
      <c r="J1958" s="213"/>
      <c r="K1958" s="213"/>
      <c r="L1958" s="218"/>
      <c r="M1958" s="219"/>
      <c r="N1958" s="220"/>
      <c r="O1958" s="220"/>
      <c r="P1958" s="220"/>
      <c r="Q1958" s="220"/>
      <c r="R1958" s="220"/>
      <c r="S1958" s="220"/>
      <c r="T1958" s="221"/>
      <c r="AT1958" s="222" t="s">
        <v>336</v>
      </c>
      <c r="AU1958" s="222" t="s">
        <v>87</v>
      </c>
      <c r="AV1958" s="14" t="s">
        <v>330</v>
      </c>
      <c r="AW1958" s="14" t="s">
        <v>37</v>
      </c>
      <c r="AX1958" s="14" t="s">
        <v>84</v>
      </c>
      <c r="AY1958" s="222" t="s">
        <v>324</v>
      </c>
    </row>
    <row r="1959" spans="1:65" s="2" customFormat="1" ht="14.45" customHeight="1">
      <c r="A1959" s="36"/>
      <c r="B1959" s="37"/>
      <c r="C1959" s="182" t="s">
        <v>1933</v>
      </c>
      <c r="D1959" s="182" t="s">
        <v>326</v>
      </c>
      <c r="E1959" s="183" t="s">
        <v>2124</v>
      </c>
      <c r="F1959" s="184" t="s">
        <v>2125</v>
      </c>
      <c r="G1959" s="185" t="s">
        <v>157</v>
      </c>
      <c r="H1959" s="186">
        <v>0.22800000000000001</v>
      </c>
      <c r="I1959" s="187"/>
      <c r="J1959" s="188">
        <f>ROUND(I1959*H1959,2)</f>
        <v>0</v>
      </c>
      <c r="K1959" s="184" t="s">
        <v>329</v>
      </c>
      <c r="L1959" s="41"/>
      <c r="M1959" s="189" t="s">
        <v>19</v>
      </c>
      <c r="N1959" s="190" t="s">
        <v>47</v>
      </c>
      <c r="O1959" s="66"/>
      <c r="P1959" s="191">
        <f>O1959*H1959</f>
        <v>0</v>
      </c>
      <c r="Q1959" s="191">
        <v>0</v>
      </c>
      <c r="R1959" s="191">
        <f>Q1959*H1959</f>
        <v>0</v>
      </c>
      <c r="S1959" s="191">
        <v>0</v>
      </c>
      <c r="T1959" s="192">
        <f>S1959*H1959</f>
        <v>0</v>
      </c>
      <c r="U1959" s="36"/>
      <c r="V1959" s="36"/>
      <c r="W1959" s="36"/>
      <c r="X1959" s="36"/>
      <c r="Y1959" s="36"/>
      <c r="Z1959" s="36"/>
      <c r="AA1959" s="36"/>
      <c r="AB1959" s="36"/>
      <c r="AC1959" s="36"/>
      <c r="AD1959" s="36"/>
      <c r="AE1959" s="36"/>
      <c r="AR1959" s="193" t="s">
        <v>187</v>
      </c>
      <c r="AT1959" s="193" t="s">
        <v>326</v>
      </c>
      <c r="AU1959" s="193" t="s">
        <v>87</v>
      </c>
      <c r="AY1959" s="19" t="s">
        <v>324</v>
      </c>
      <c r="BE1959" s="194">
        <f>IF(N1959="základní",J1959,0)</f>
        <v>0</v>
      </c>
      <c r="BF1959" s="194">
        <f>IF(N1959="snížená",J1959,0)</f>
        <v>0</v>
      </c>
      <c r="BG1959" s="194">
        <f>IF(N1959="zákl. přenesená",J1959,0)</f>
        <v>0</v>
      </c>
      <c r="BH1959" s="194">
        <f>IF(N1959="sníž. přenesená",J1959,0)</f>
        <v>0</v>
      </c>
      <c r="BI1959" s="194">
        <f>IF(N1959="nulová",J1959,0)</f>
        <v>0</v>
      </c>
      <c r="BJ1959" s="19" t="s">
        <v>84</v>
      </c>
      <c r="BK1959" s="194">
        <f>ROUND(I1959*H1959,2)</f>
        <v>0</v>
      </c>
      <c r="BL1959" s="19" t="s">
        <v>187</v>
      </c>
      <c r="BM1959" s="193" t="s">
        <v>5211</v>
      </c>
    </row>
    <row r="1960" spans="1:65" s="2" customFormat="1" ht="19.5">
      <c r="A1960" s="36"/>
      <c r="B1960" s="37"/>
      <c r="C1960" s="38"/>
      <c r="D1960" s="195" t="s">
        <v>332</v>
      </c>
      <c r="E1960" s="38"/>
      <c r="F1960" s="196" t="s">
        <v>2127</v>
      </c>
      <c r="G1960" s="38"/>
      <c r="H1960" s="38"/>
      <c r="I1960" s="197"/>
      <c r="J1960" s="38"/>
      <c r="K1960" s="38"/>
      <c r="L1960" s="41"/>
      <c r="M1960" s="198"/>
      <c r="N1960" s="199"/>
      <c r="O1960" s="66"/>
      <c r="P1960" s="66"/>
      <c r="Q1960" s="66"/>
      <c r="R1960" s="66"/>
      <c r="S1960" s="66"/>
      <c r="T1960" s="67"/>
      <c r="U1960" s="36"/>
      <c r="V1960" s="36"/>
      <c r="W1960" s="36"/>
      <c r="X1960" s="36"/>
      <c r="Y1960" s="36"/>
      <c r="Z1960" s="36"/>
      <c r="AA1960" s="36"/>
      <c r="AB1960" s="36"/>
      <c r="AC1960" s="36"/>
      <c r="AD1960" s="36"/>
      <c r="AE1960" s="36"/>
      <c r="AT1960" s="19" t="s">
        <v>332</v>
      </c>
      <c r="AU1960" s="19" t="s">
        <v>87</v>
      </c>
    </row>
    <row r="1961" spans="1:65" s="2" customFormat="1" ht="78">
      <c r="A1961" s="36"/>
      <c r="B1961" s="37"/>
      <c r="C1961" s="38"/>
      <c r="D1961" s="195" t="s">
        <v>334</v>
      </c>
      <c r="E1961" s="38"/>
      <c r="F1961" s="200" t="s">
        <v>2128</v>
      </c>
      <c r="G1961" s="38"/>
      <c r="H1961" s="38"/>
      <c r="I1961" s="197"/>
      <c r="J1961" s="38"/>
      <c r="K1961" s="38"/>
      <c r="L1961" s="41"/>
      <c r="M1961" s="198"/>
      <c r="N1961" s="199"/>
      <c r="O1961" s="66"/>
      <c r="P1961" s="66"/>
      <c r="Q1961" s="66"/>
      <c r="R1961" s="66"/>
      <c r="S1961" s="66"/>
      <c r="T1961" s="67"/>
      <c r="U1961" s="36"/>
      <c r="V1961" s="36"/>
      <c r="W1961" s="36"/>
      <c r="X1961" s="36"/>
      <c r="Y1961" s="36"/>
      <c r="Z1961" s="36"/>
      <c r="AA1961" s="36"/>
      <c r="AB1961" s="36"/>
      <c r="AC1961" s="36"/>
      <c r="AD1961" s="36"/>
      <c r="AE1961" s="36"/>
      <c r="AT1961" s="19" t="s">
        <v>334</v>
      </c>
      <c r="AU1961" s="19" t="s">
        <v>87</v>
      </c>
    </row>
    <row r="1962" spans="1:65" s="12" customFormat="1" ht="25.9" customHeight="1">
      <c r="B1962" s="166"/>
      <c r="C1962" s="167"/>
      <c r="D1962" s="168" t="s">
        <v>75</v>
      </c>
      <c r="E1962" s="169" t="s">
        <v>588</v>
      </c>
      <c r="F1962" s="169" t="s">
        <v>2129</v>
      </c>
      <c r="G1962" s="167"/>
      <c r="H1962" s="167"/>
      <c r="I1962" s="170"/>
      <c r="J1962" s="171">
        <f>BK1962</f>
        <v>0</v>
      </c>
      <c r="K1962" s="167"/>
      <c r="L1962" s="172"/>
      <c r="M1962" s="173"/>
      <c r="N1962" s="174"/>
      <c r="O1962" s="174"/>
      <c r="P1962" s="175">
        <f>P1963+P1977</f>
        <v>0</v>
      </c>
      <c r="Q1962" s="174"/>
      <c r="R1962" s="175">
        <f>R1963+R1977</f>
        <v>0.38562350000000001</v>
      </c>
      <c r="S1962" s="174"/>
      <c r="T1962" s="176">
        <f>T1963+T1977</f>
        <v>0</v>
      </c>
      <c r="AR1962" s="177" t="s">
        <v>343</v>
      </c>
      <c r="AT1962" s="178" t="s">
        <v>75</v>
      </c>
      <c r="AU1962" s="178" t="s">
        <v>76</v>
      </c>
      <c r="AY1962" s="177" t="s">
        <v>324</v>
      </c>
      <c r="BK1962" s="179">
        <f>BK1963+BK1977</f>
        <v>0</v>
      </c>
    </row>
    <row r="1963" spans="1:65" s="12" customFormat="1" ht="22.9" customHeight="1">
      <c r="B1963" s="166"/>
      <c r="C1963" s="167"/>
      <c r="D1963" s="168" t="s">
        <v>75</v>
      </c>
      <c r="E1963" s="180" t="s">
        <v>2130</v>
      </c>
      <c r="F1963" s="180" t="s">
        <v>2131</v>
      </c>
      <c r="G1963" s="167"/>
      <c r="H1963" s="167"/>
      <c r="I1963" s="170"/>
      <c r="J1963" s="181">
        <f>BK1963</f>
        <v>0</v>
      </c>
      <c r="K1963" s="167"/>
      <c r="L1963" s="172"/>
      <c r="M1963" s="173"/>
      <c r="N1963" s="174"/>
      <c r="O1963" s="174"/>
      <c r="P1963" s="175">
        <f>SUM(P1964:P1976)</f>
        <v>0</v>
      </c>
      <c r="Q1963" s="174"/>
      <c r="R1963" s="175">
        <f>SUM(R1964:R1976)</f>
        <v>6.2726000000000004E-2</v>
      </c>
      <c r="S1963" s="174"/>
      <c r="T1963" s="176">
        <f>SUM(T1964:T1976)</f>
        <v>0</v>
      </c>
      <c r="AR1963" s="177" t="s">
        <v>343</v>
      </c>
      <c r="AT1963" s="178" t="s">
        <v>75</v>
      </c>
      <c r="AU1963" s="178" t="s">
        <v>84</v>
      </c>
      <c r="AY1963" s="177" t="s">
        <v>324</v>
      </c>
      <c r="BK1963" s="179">
        <f>SUM(BK1964:BK1976)</f>
        <v>0</v>
      </c>
    </row>
    <row r="1964" spans="1:65" s="2" customFormat="1" ht="14.45" customHeight="1">
      <c r="A1964" s="36"/>
      <c r="B1964" s="37"/>
      <c r="C1964" s="182" t="s">
        <v>1939</v>
      </c>
      <c r="D1964" s="182" t="s">
        <v>326</v>
      </c>
      <c r="E1964" s="183" t="s">
        <v>2133</v>
      </c>
      <c r="F1964" s="184" t="s">
        <v>2134</v>
      </c>
      <c r="G1964" s="185" t="s">
        <v>186</v>
      </c>
      <c r="H1964" s="186">
        <v>62</v>
      </c>
      <c r="I1964" s="187"/>
      <c r="J1964" s="188">
        <f>ROUND(I1964*H1964,2)</f>
        <v>0</v>
      </c>
      <c r="K1964" s="184" t="s">
        <v>329</v>
      </c>
      <c r="L1964" s="41"/>
      <c r="M1964" s="189" t="s">
        <v>19</v>
      </c>
      <c r="N1964" s="190" t="s">
        <v>47</v>
      </c>
      <c r="O1964" s="66"/>
      <c r="P1964" s="191">
        <f>O1964*H1964</f>
        <v>0</v>
      </c>
      <c r="Q1964" s="191">
        <v>0</v>
      </c>
      <c r="R1964" s="191">
        <f>Q1964*H1964</f>
        <v>0</v>
      </c>
      <c r="S1964" s="191">
        <v>0</v>
      </c>
      <c r="T1964" s="192">
        <f>S1964*H1964</f>
        <v>0</v>
      </c>
      <c r="U1964" s="36"/>
      <c r="V1964" s="36"/>
      <c r="W1964" s="36"/>
      <c r="X1964" s="36"/>
      <c r="Y1964" s="36"/>
      <c r="Z1964" s="36"/>
      <c r="AA1964" s="36"/>
      <c r="AB1964" s="36"/>
      <c r="AC1964" s="36"/>
      <c r="AD1964" s="36"/>
      <c r="AE1964" s="36"/>
      <c r="AR1964" s="193" t="s">
        <v>954</v>
      </c>
      <c r="AT1964" s="193" t="s">
        <v>326</v>
      </c>
      <c r="AU1964" s="193" t="s">
        <v>87</v>
      </c>
      <c r="AY1964" s="19" t="s">
        <v>324</v>
      </c>
      <c r="BE1964" s="194">
        <f>IF(N1964="základní",J1964,0)</f>
        <v>0</v>
      </c>
      <c r="BF1964" s="194">
        <f>IF(N1964="snížená",J1964,0)</f>
        <v>0</v>
      </c>
      <c r="BG1964" s="194">
        <f>IF(N1964="zákl. přenesená",J1964,0)</f>
        <v>0</v>
      </c>
      <c r="BH1964" s="194">
        <f>IF(N1964="sníž. přenesená",J1964,0)</f>
        <v>0</v>
      </c>
      <c r="BI1964" s="194">
        <f>IF(N1964="nulová",J1964,0)</f>
        <v>0</v>
      </c>
      <c r="BJ1964" s="19" t="s">
        <v>84</v>
      </c>
      <c r="BK1964" s="194">
        <f>ROUND(I1964*H1964,2)</f>
        <v>0</v>
      </c>
      <c r="BL1964" s="19" t="s">
        <v>954</v>
      </c>
      <c r="BM1964" s="193" t="s">
        <v>5212</v>
      </c>
    </row>
    <row r="1965" spans="1:65" s="2" customFormat="1" ht="19.5">
      <c r="A1965" s="36"/>
      <c r="B1965" s="37"/>
      <c r="C1965" s="38"/>
      <c r="D1965" s="195" t="s">
        <v>332</v>
      </c>
      <c r="E1965" s="38"/>
      <c r="F1965" s="196" t="s">
        <v>2136</v>
      </c>
      <c r="G1965" s="38"/>
      <c r="H1965" s="38"/>
      <c r="I1965" s="197"/>
      <c r="J1965" s="38"/>
      <c r="K1965" s="38"/>
      <c r="L1965" s="41"/>
      <c r="M1965" s="198"/>
      <c r="N1965" s="199"/>
      <c r="O1965" s="66"/>
      <c r="P1965" s="66"/>
      <c r="Q1965" s="66"/>
      <c r="R1965" s="66"/>
      <c r="S1965" s="66"/>
      <c r="T1965" s="67"/>
      <c r="U1965" s="36"/>
      <c r="V1965" s="36"/>
      <c r="W1965" s="36"/>
      <c r="X1965" s="36"/>
      <c r="Y1965" s="36"/>
      <c r="Z1965" s="36"/>
      <c r="AA1965" s="36"/>
      <c r="AB1965" s="36"/>
      <c r="AC1965" s="36"/>
      <c r="AD1965" s="36"/>
      <c r="AE1965" s="36"/>
      <c r="AT1965" s="19" t="s">
        <v>332</v>
      </c>
      <c r="AU1965" s="19" t="s">
        <v>87</v>
      </c>
    </row>
    <row r="1966" spans="1:65" s="15" customFormat="1" ht="11.25">
      <c r="B1966" s="223"/>
      <c r="C1966" s="224"/>
      <c r="D1966" s="195" t="s">
        <v>336</v>
      </c>
      <c r="E1966" s="225" t="s">
        <v>19</v>
      </c>
      <c r="F1966" s="226" t="s">
        <v>5210</v>
      </c>
      <c r="G1966" s="224"/>
      <c r="H1966" s="225" t="s">
        <v>19</v>
      </c>
      <c r="I1966" s="227"/>
      <c r="J1966" s="224"/>
      <c r="K1966" s="224"/>
      <c r="L1966" s="228"/>
      <c r="M1966" s="229"/>
      <c r="N1966" s="230"/>
      <c r="O1966" s="230"/>
      <c r="P1966" s="230"/>
      <c r="Q1966" s="230"/>
      <c r="R1966" s="230"/>
      <c r="S1966" s="230"/>
      <c r="T1966" s="231"/>
      <c r="AT1966" s="232" t="s">
        <v>336</v>
      </c>
      <c r="AU1966" s="232" t="s">
        <v>87</v>
      </c>
      <c r="AV1966" s="15" t="s">
        <v>84</v>
      </c>
      <c r="AW1966" s="15" t="s">
        <v>37</v>
      </c>
      <c r="AX1966" s="15" t="s">
        <v>76</v>
      </c>
      <c r="AY1966" s="232" t="s">
        <v>324</v>
      </c>
    </row>
    <row r="1967" spans="1:65" s="13" customFormat="1" ht="11.25">
      <c r="B1967" s="201"/>
      <c r="C1967" s="202"/>
      <c r="D1967" s="195" t="s">
        <v>336</v>
      </c>
      <c r="E1967" s="203" t="s">
        <v>19</v>
      </c>
      <c r="F1967" s="204" t="s">
        <v>5213</v>
      </c>
      <c r="G1967" s="202"/>
      <c r="H1967" s="205">
        <v>30</v>
      </c>
      <c r="I1967" s="206"/>
      <c r="J1967" s="202"/>
      <c r="K1967" s="202"/>
      <c r="L1967" s="207"/>
      <c r="M1967" s="208"/>
      <c r="N1967" s="209"/>
      <c r="O1967" s="209"/>
      <c r="P1967" s="209"/>
      <c r="Q1967" s="209"/>
      <c r="R1967" s="209"/>
      <c r="S1967" s="209"/>
      <c r="T1967" s="210"/>
      <c r="AT1967" s="211" t="s">
        <v>336</v>
      </c>
      <c r="AU1967" s="211" t="s">
        <v>87</v>
      </c>
      <c r="AV1967" s="13" t="s">
        <v>87</v>
      </c>
      <c r="AW1967" s="13" t="s">
        <v>37</v>
      </c>
      <c r="AX1967" s="13" t="s">
        <v>76</v>
      </c>
      <c r="AY1967" s="211" t="s">
        <v>324</v>
      </c>
    </row>
    <row r="1968" spans="1:65" s="13" customFormat="1" ht="11.25">
      <c r="B1968" s="201"/>
      <c r="C1968" s="202"/>
      <c r="D1968" s="195" t="s">
        <v>336</v>
      </c>
      <c r="E1968" s="203" t="s">
        <v>19</v>
      </c>
      <c r="F1968" s="204" t="s">
        <v>5214</v>
      </c>
      <c r="G1968" s="202"/>
      <c r="H1968" s="205">
        <v>32</v>
      </c>
      <c r="I1968" s="206"/>
      <c r="J1968" s="202"/>
      <c r="K1968" s="202"/>
      <c r="L1968" s="207"/>
      <c r="M1968" s="208"/>
      <c r="N1968" s="209"/>
      <c r="O1968" s="209"/>
      <c r="P1968" s="209"/>
      <c r="Q1968" s="209"/>
      <c r="R1968" s="209"/>
      <c r="S1968" s="209"/>
      <c r="T1968" s="210"/>
      <c r="AT1968" s="211" t="s">
        <v>336</v>
      </c>
      <c r="AU1968" s="211" t="s">
        <v>87</v>
      </c>
      <c r="AV1968" s="13" t="s">
        <v>87</v>
      </c>
      <c r="AW1968" s="13" t="s">
        <v>37</v>
      </c>
      <c r="AX1968" s="13" t="s">
        <v>76</v>
      </c>
      <c r="AY1968" s="211" t="s">
        <v>324</v>
      </c>
    </row>
    <row r="1969" spans="1:65" s="14" customFormat="1" ht="11.25">
      <c r="B1969" s="212"/>
      <c r="C1969" s="213"/>
      <c r="D1969" s="195" t="s">
        <v>336</v>
      </c>
      <c r="E1969" s="214" t="s">
        <v>238</v>
      </c>
      <c r="F1969" s="215" t="s">
        <v>349</v>
      </c>
      <c r="G1969" s="213"/>
      <c r="H1969" s="216">
        <v>62</v>
      </c>
      <c r="I1969" s="217"/>
      <c r="J1969" s="213"/>
      <c r="K1969" s="213"/>
      <c r="L1969" s="218"/>
      <c r="M1969" s="219"/>
      <c r="N1969" s="220"/>
      <c r="O1969" s="220"/>
      <c r="P1969" s="220"/>
      <c r="Q1969" s="220"/>
      <c r="R1969" s="220"/>
      <c r="S1969" s="220"/>
      <c r="T1969" s="221"/>
      <c r="AT1969" s="222" t="s">
        <v>336</v>
      </c>
      <c r="AU1969" s="222" t="s">
        <v>87</v>
      </c>
      <c r="AV1969" s="14" t="s">
        <v>330</v>
      </c>
      <c r="AW1969" s="14" t="s">
        <v>37</v>
      </c>
      <c r="AX1969" s="14" t="s">
        <v>84</v>
      </c>
      <c r="AY1969" s="222" t="s">
        <v>324</v>
      </c>
    </row>
    <row r="1970" spans="1:65" s="2" customFormat="1" ht="14.45" customHeight="1">
      <c r="A1970" s="36"/>
      <c r="B1970" s="37"/>
      <c r="C1970" s="244" t="s">
        <v>1948</v>
      </c>
      <c r="D1970" s="244" t="s">
        <v>588</v>
      </c>
      <c r="E1970" s="245" t="s">
        <v>2139</v>
      </c>
      <c r="F1970" s="246" t="s">
        <v>2140</v>
      </c>
      <c r="G1970" s="247" t="s">
        <v>267</v>
      </c>
      <c r="H1970" s="248">
        <v>59.085999999999999</v>
      </c>
      <c r="I1970" s="249"/>
      <c r="J1970" s="250">
        <f>ROUND(I1970*H1970,2)</f>
        <v>0</v>
      </c>
      <c r="K1970" s="246" t="s">
        <v>329</v>
      </c>
      <c r="L1970" s="251"/>
      <c r="M1970" s="252" t="s">
        <v>19</v>
      </c>
      <c r="N1970" s="253" t="s">
        <v>47</v>
      </c>
      <c r="O1970" s="66"/>
      <c r="P1970" s="191">
        <f>O1970*H1970</f>
        <v>0</v>
      </c>
      <c r="Q1970" s="191">
        <v>1E-3</v>
      </c>
      <c r="R1970" s="191">
        <f>Q1970*H1970</f>
        <v>5.9086E-2</v>
      </c>
      <c r="S1970" s="191">
        <v>0</v>
      </c>
      <c r="T1970" s="192">
        <f>S1970*H1970</f>
        <v>0</v>
      </c>
      <c r="U1970" s="36"/>
      <c r="V1970" s="36"/>
      <c r="W1970" s="36"/>
      <c r="X1970" s="36"/>
      <c r="Y1970" s="36"/>
      <c r="Z1970" s="36"/>
      <c r="AA1970" s="36"/>
      <c r="AB1970" s="36"/>
      <c r="AC1970" s="36"/>
      <c r="AD1970" s="36"/>
      <c r="AE1970" s="36"/>
      <c r="AR1970" s="193" t="s">
        <v>1461</v>
      </c>
      <c r="AT1970" s="193" t="s">
        <v>588</v>
      </c>
      <c r="AU1970" s="193" t="s">
        <v>87</v>
      </c>
      <c r="AY1970" s="19" t="s">
        <v>324</v>
      </c>
      <c r="BE1970" s="194">
        <f>IF(N1970="základní",J1970,0)</f>
        <v>0</v>
      </c>
      <c r="BF1970" s="194">
        <f>IF(N1970="snížená",J1970,0)</f>
        <v>0</v>
      </c>
      <c r="BG1970" s="194">
        <f>IF(N1970="zákl. přenesená",J1970,0)</f>
        <v>0</v>
      </c>
      <c r="BH1970" s="194">
        <f>IF(N1970="sníž. přenesená",J1970,0)</f>
        <v>0</v>
      </c>
      <c r="BI1970" s="194">
        <f>IF(N1970="nulová",J1970,0)</f>
        <v>0</v>
      </c>
      <c r="BJ1970" s="19" t="s">
        <v>84</v>
      </c>
      <c r="BK1970" s="194">
        <f>ROUND(I1970*H1970,2)</f>
        <v>0</v>
      </c>
      <c r="BL1970" s="19" t="s">
        <v>1461</v>
      </c>
      <c r="BM1970" s="193" t="s">
        <v>5215</v>
      </c>
    </row>
    <row r="1971" spans="1:65" s="2" customFormat="1" ht="11.25">
      <c r="A1971" s="36"/>
      <c r="B1971" s="37"/>
      <c r="C1971" s="38"/>
      <c r="D1971" s="195" t="s">
        <v>332</v>
      </c>
      <c r="E1971" s="38"/>
      <c r="F1971" s="196" t="s">
        <v>2140</v>
      </c>
      <c r="G1971" s="38"/>
      <c r="H1971" s="38"/>
      <c r="I1971" s="197"/>
      <c r="J1971" s="38"/>
      <c r="K1971" s="38"/>
      <c r="L1971" s="41"/>
      <c r="M1971" s="198"/>
      <c r="N1971" s="199"/>
      <c r="O1971" s="66"/>
      <c r="P1971" s="66"/>
      <c r="Q1971" s="66"/>
      <c r="R1971" s="66"/>
      <c r="S1971" s="66"/>
      <c r="T1971" s="67"/>
      <c r="U1971" s="36"/>
      <c r="V1971" s="36"/>
      <c r="W1971" s="36"/>
      <c r="X1971" s="36"/>
      <c r="Y1971" s="36"/>
      <c r="Z1971" s="36"/>
      <c r="AA1971" s="36"/>
      <c r="AB1971" s="36"/>
      <c r="AC1971" s="36"/>
      <c r="AD1971" s="36"/>
      <c r="AE1971" s="36"/>
      <c r="AT1971" s="19" t="s">
        <v>332</v>
      </c>
      <c r="AU1971" s="19" t="s">
        <v>87</v>
      </c>
    </row>
    <row r="1972" spans="1:65" s="13" customFormat="1" ht="11.25">
      <c r="B1972" s="201"/>
      <c r="C1972" s="202"/>
      <c r="D1972" s="195" t="s">
        <v>336</v>
      </c>
      <c r="E1972" s="203" t="s">
        <v>19</v>
      </c>
      <c r="F1972" s="204" t="s">
        <v>2142</v>
      </c>
      <c r="G1972" s="202"/>
      <c r="H1972" s="205">
        <v>59.085999999999999</v>
      </c>
      <c r="I1972" s="206"/>
      <c r="J1972" s="202"/>
      <c r="K1972" s="202"/>
      <c r="L1972" s="207"/>
      <c r="M1972" s="208"/>
      <c r="N1972" s="209"/>
      <c r="O1972" s="209"/>
      <c r="P1972" s="209"/>
      <c r="Q1972" s="209"/>
      <c r="R1972" s="209"/>
      <c r="S1972" s="209"/>
      <c r="T1972" s="210"/>
      <c r="AT1972" s="211" t="s">
        <v>336</v>
      </c>
      <c r="AU1972" s="211" t="s">
        <v>87</v>
      </c>
      <c r="AV1972" s="13" t="s">
        <v>87</v>
      </c>
      <c r="AW1972" s="13" t="s">
        <v>37</v>
      </c>
      <c r="AX1972" s="13" t="s">
        <v>84</v>
      </c>
      <c r="AY1972" s="211" t="s">
        <v>324</v>
      </c>
    </row>
    <row r="1973" spans="1:65" s="2" customFormat="1" ht="14.45" customHeight="1">
      <c r="A1973" s="36"/>
      <c r="B1973" s="37"/>
      <c r="C1973" s="182" t="s">
        <v>1956</v>
      </c>
      <c r="D1973" s="182" t="s">
        <v>326</v>
      </c>
      <c r="E1973" s="183" t="s">
        <v>2144</v>
      </c>
      <c r="F1973" s="184" t="s">
        <v>2145</v>
      </c>
      <c r="G1973" s="185" t="s">
        <v>190</v>
      </c>
      <c r="H1973" s="186">
        <v>14</v>
      </c>
      <c r="I1973" s="187"/>
      <c r="J1973" s="188">
        <f>ROUND(I1973*H1973,2)</f>
        <v>0</v>
      </c>
      <c r="K1973" s="184" t="s">
        <v>329</v>
      </c>
      <c r="L1973" s="41"/>
      <c r="M1973" s="189" t="s">
        <v>19</v>
      </c>
      <c r="N1973" s="190" t="s">
        <v>47</v>
      </c>
      <c r="O1973" s="66"/>
      <c r="P1973" s="191">
        <f>O1973*H1973</f>
        <v>0</v>
      </c>
      <c r="Q1973" s="191">
        <v>0</v>
      </c>
      <c r="R1973" s="191">
        <f>Q1973*H1973</f>
        <v>0</v>
      </c>
      <c r="S1973" s="191">
        <v>0</v>
      </c>
      <c r="T1973" s="192">
        <f>S1973*H1973</f>
        <v>0</v>
      </c>
      <c r="U1973" s="36"/>
      <c r="V1973" s="36"/>
      <c r="W1973" s="36"/>
      <c r="X1973" s="36"/>
      <c r="Y1973" s="36"/>
      <c r="Z1973" s="36"/>
      <c r="AA1973" s="36"/>
      <c r="AB1973" s="36"/>
      <c r="AC1973" s="36"/>
      <c r="AD1973" s="36"/>
      <c r="AE1973" s="36"/>
      <c r="AR1973" s="193" t="s">
        <v>954</v>
      </c>
      <c r="AT1973" s="193" t="s">
        <v>326</v>
      </c>
      <c r="AU1973" s="193" t="s">
        <v>87</v>
      </c>
      <c r="AY1973" s="19" t="s">
        <v>324</v>
      </c>
      <c r="BE1973" s="194">
        <f>IF(N1973="základní",J1973,0)</f>
        <v>0</v>
      </c>
      <c r="BF1973" s="194">
        <f>IF(N1973="snížená",J1973,0)</f>
        <v>0</v>
      </c>
      <c r="BG1973" s="194">
        <f>IF(N1973="zákl. přenesená",J1973,0)</f>
        <v>0</v>
      </c>
      <c r="BH1973" s="194">
        <f>IF(N1973="sníž. přenesená",J1973,0)</f>
        <v>0</v>
      </c>
      <c r="BI1973" s="194">
        <f>IF(N1973="nulová",J1973,0)</f>
        <v>0</v>
      </c>
      <c r="BJ1973" s="19" t="s">
        <v>84</v>
      </c>
      <c r="BK1973" s="194">
        <f>ROUND(I1973*H1973,2)</f>
        <v>0</v>
      </c>
      <c r="BL1973" s="19" t="s">
        <v>954</v>
      </c>
      <c r="BM1973" s="193" t="s">
        <v>5216</v>
      </c>
    </row>
    <row r="1974" spans="1:65" s="2" customFormat="1" ht="11.25">
      <c r="A1974" s="36"/>
      <c r="B1974" s="37"/>
      <c r="C1974" s="38"/>
      <c r="D1974" s="195" t="s">
        <v>332</v>
      </c>
      <c r="E1974" s="38"/>
      <c r="F1974" s="196" t="s">
        <v>2147</v>
      </c>
      <c r="G1974" s="38"/>
      <c r="H1974" s="38"/>
      <c r="I1974" s="197"/>
      <c r="J1974" s="38"/>
      <c r="K1974" s="38"/>
      <c r="L1974" s="41"/>
      <c r="M1974" s="198"/>
      <c r="N1974" s="199"/>
      <c r="O1974" s="66"/>
      <c r="P1974" s="66"/>
      <c r="Q1974" s="66"/>
      <c r="R1974" s="66"/>
      <c r="S1974" s="66"/>
      <c r="T1974" s="67"/>
      <c r="U1974" s="36"/>
      <c r="V1974" s="36"/>
      <c r="W1974" s="36"/>
      <c r="X1974" s="36"/>
      <c r="Y1974" s="36"/>
      <c r="Z1974" s="36"/>
      <c r="AA1974" s="36"/>
      <c r="AB1974" s="36"/>
      <c r="AC1974" s="36"/>
      <c r="AD1974" s="36"/>
      <c r="AE1974" s="36"/>
      <c r="AT1974" s="19" t="s">
        <v>332</v>
      </c>
      <c r="AU1974" s="19" t="s">
        <v>87</v>
      </c>
    </row>
    <row r="1975" spans="1:65" s="2" customFormat="1" ht="14.45" customHeight="1">
      <c r="A1975" s="36"/>
      <c r="B1975" s="37"/>
      <c r="C1975" s="244" t="s">
        <v>1963</v>
      </c>
      <c r="D1975" s="244" t="s">
        <v>588</v>
      </c>
      <c r="E1975" s="245" t="s">
        <v>2149</v>
      </c>
      <c r="F1975" s="246" t="s">
        <v>2150</v>
      </c>
      <c r="G1975" s="247" t="s">
        <v>190</v>
      </c>
      <c r="H1975" s="248">
        <v>14</v>
      </c>
      <c r="I1975" s="249"/>
      <c r="J1975" s="250">
        <f>ROUND(I1975*H1975,2)</f>
        <v>0</v>
      </c>
      <c r="K1975" s="246" t="s">
        <v>329</v>
      </c>
      <c r="L1975" s="251"/>
      <c r="M1975" s="252" t="s">
        <v>19</v>
      </c>
      <c r="N1975" s="253" t="s">
        <v>47</v>
      </c>
      <c r="O1975" s="66"/>
      <c r="P1975" s="191">
        <f>O1975*H1975</f>
        <v>0</v>
      </c>
      <c r="Q1975" s="191">
        <v>2.5999999999999998E-4</v>
      </c>
      <c r="R1975" s="191">
        <f>Q1975*H1975</f>
        <v>3.6399999999999996E-3</v>
      </c>
      <c r="S1975" s="191">
        <v>0</v>
      </c>
      <c r="T1975" s="192">
        <f>S1975*H1975</f>
        <v>0</v>
      </c>
      <c r="U1975" s="36"/>
      <c r="V1975" s="36"/>
      <c r="W1975" s="36"/>
      <c r="X1975" s="36"/>
      <c r="Y1975" s="36"/>
      <c r="Z1975" s="36"/>
      <c r="AA1975" s="36"/>
      <c r="AB1975" s="36"/>
      <c r="AC1975" s="36"/>
      <c r="AD1975" s="36"/>
      <c r="AE1975" s="36"/>
      <c r="AR1975" s="193" t="s">
        <v>1461</v>
      </c>
      <c r="AT1975" s="193" t="s">
        <v>588</v>
      </c>
      <c r="AU1975" s="193" t="s">
        <v>87</v>
      </c>
      <c r="AY1975" s="19" t="s">
        <v>324</v>
      </c>
      <c r="BE1975" s="194">
        <f>IF(N1975="základní",J1975,0)</f>
        <v>0</v>
      </c>
      <c r="BF1975" s="194">
        <f>IF(N1975="snížená",J1975,0)</f>
        <v>0</v>
      </c>
      <c r="BG1975" s="194">
        <f>IF(N1975="zákl. přenesená",J1975,0)</f>
        <v>0</v>
      </c>
      <c r="BH1975" s="194">
        <f>IF(N1975="sníž. přenesená",J1975,0)</f>
        <v>0</v>
      </c>
      <c r="BI1975" s="194">
        <f>IF(N1975="nulová",J1975,0)</f>
        <v>0</v>
      </c>
      <c r="BJ1975" s="19" t="s">
        <v>84</v>
      </c>
      <c r="BK1975" s="194">
        <f>ROUND(I1975*H1975,2)</f>
        <v>0</v>
      </c>
      <c r="BL1975" s="19" t="s">
        <v>1461</v>
      </c>
      <c r="BM1975" s="193" t="s">
        <v>5217</v>
      </c>
    </row>
    <row r="1976" spans="1:65" s="2" customFormat="1" ht="11.25">
      <c r="A1976" s="36"/>
      <c r="B1976" s="37"/>
      <c r="C1976" s="38"/>
      <c r="D1976" s="195" t="s">
        <v>332</v>
      </c>
      <c r="E1976" s="38"/>
      <c r="F1976" s="196" t="s">
        <v>2150</v>
      </c>
      <c r="G1976" s="38"/>
      <c r="H1976" s="38"/>
      <c r="I1976" s="197"/>
      <c r="J1976" s="38"/>
      <c r="K1976" s="38"/>
      <c r="L1976" s="41"/>
      <c r="M1976" s="198"/>
      <c r="N1976" s="199"/>
      <c r="O1976" s="66"/>
      <c r="P1976" s="66"/>
      <c r="Q1976" s="66"/>
      <c r="R1976" s="66"/>
      <c r="S1976" s="66"/>
      <c r="T1976" s="67"/>
      <c r="U1976" s="36"/>
      <c r="V1976" s="36"/>
      <c r="W1976" s="36"/>
      <c r="X1976" s="36"/>
      <c r="Y1976" s="36"/>
      <c r="Z1976" s="36"/>
      <c r="AA1976" s="36"/>
      <c r="AB1976" s="36"/>
      <c r="AC1976" s="36"/>
      <c r="AD1976" s="36"/>
      <c r="AE1976" s="36"/>
      <c r="AT1976" s="19" t="s">
        <v>332</v>
      </c>
      <c r="AU1976" s="19" t="s">
        <v>87</v>
      </c>
    </row>
    <row r="1977" spans="1:65" s="12" customFormat="1" ht="22.9" customHeight="1">
      <c r="B1977" s="166"/>
      <c r="C1977" s="167"/>
      <c r="D1977" s="168" t="s">
        <v>75</v>
      </c>
      <c r="E1977" s="180" t="s">
        <v>5218</v>
      </c>
      <c r="F1977" s="180" t="s">
        <v>5219</v>
      </c>
      <c r="G1977" s="167"/>
      <c r="H1977" s="167"/>
      <c r="I1977" s="170"/>
      <c r="J1977" s="181">
        <f>BK1977</f>
        <v>0</v>
      </c>
      <c r="K1977" s="167"/>
      <c r="L1977" s="172"/>
      <c r="M1977" s="173"/>
      <c r="N1977" s="174"/>
      <c r="O1977" s="174"/>
      <c r="P1977" s="175">
        <f>SUM(P1978:P1995)</f>
        <v>0</v>
      </c>
      <c r="Q1977" s="174"/>
      <c r="R1977" s="175">
        <f>SUM(R1978:R1995)</f>
        <v>0.3228975</v>
      </c>
      <c r="S1977" s="174"/>
      <c r="T1977" s="176">
        <f>SUM(T1978:T1995)</f>
        <v>0</v>
      </c>
      <c r="AR1977" s="177" t="s">
        <v>343</v>
      </c>
      <c r="AT1977" s="178" t="s">
        <v>75</v>
      </c>
      <c r="AU1977" s="178" t="s">
        <v>84</v>
      </c>
      <c r="AY1977" s="177" t="s">
        <v>324</v>
      </c>
      <c r="BK1977" s="179">
        <f>SUM(BK1978:BK1995)</f>
        <v>0</v>
      </c>
    </row>
    <row r="1978" spans="1:65" s="2" customFormat="1" ht="14.45" customHeight="1">
      <c r="A1978" s="36"/>
      <c r="B1978" s="37"/>
      <c r="C1978" s="182" t="s">
        <v>1969</v>
      </c>
      <c r="D1978" s="182" t="s">
        <v>326</v>
      </c>
      <c r="E1978" s="183" t="s">
        <v>5220</v>
      </c>
      <c r="F1978" s="184" t="s">
        <v>5221</v>
      </c>
      <c r="G1978" s="185" t="s">
        <v>186</v>
      </c>
      <c r="H1978" s="186">
        <v>23.5</v>
      </c>
      <c r="I1978" s="187"/>
      <c r="J1978" s="188">
        <f>ROUND(I1978*H1978,2)</f>
        <v>0</v>
      </c>
      <c r="K1978" s="184" t="s">
        <v>329</v>
      </c>
      <c r="L1978" s="41"/>
      <c r="M1978" s="189" t="s">
        <v>19</v>
      </c>
      <c r="N1978" s="190" t="s">
        <v>47</v>
      </c>
      <c r="O1978" s="66"/>
      <c r="P1978" s="191">
        <f>O1978*H1978</f>
        <v>0</v>
      </c>
      <c r="Q1978" s="191">
        <v>3.0000000000000001E-5</v>
      </c>
      <c r="R1978" s="191">
        <f>Q1978*H1978</f>
        <v>7.0500000000000001E-4</v>
      </c>
      <c r="S1978" s="191">
        <v>0</v>
      </c>
      <c r="T1978" s="192">
        <f>S1978*H1978</f>
        <v>0</v>
      </c>
      <c r="U1978" s="36"/>
      <c r="V1978" s="36"/>
      <c r="W1978" s="36"/>
      <c r="X1978" s="36"/>
      <c r="Y1978" s="36"/>
      <c r="Z1978" s="36"/>
      <c r="AA1978" s="36"/>
      <c r="AB1978" s="36"/>
      <c r="AC1978" s="36"/>
      <c r="AD1978" s="36"/>
      <c r="AE1978" s="36"/>
      <c r="AR1978" s="193" t="s">
        <v>954</v>
      </c>
      <c r="AT1978" s="193" t="s">
        <v>326</v>
      </c>
      <c r="AU1978" s="193" t="s">
        <v>87</v>
      </c>
      <c r="AY1978" s="19" t="s">
        <v>324</v>
      </c>
      <c r="BE1978" s="194">
        <f>IF(N1978="základní",J1978,0)</f>
        <v>0</v>
      </c>
      <c r="BF1978" s="194">
        <f>IF(N1978="snížená",J1978,0)</f>
        <v>0</v>
      </c>
      <c r="BG1978" s="194">
        <f>IF(N1978="zákl. přenesená",J1978,0)</f>
        <v>0</v>
      </c>
      <c r="BH1978" s="194">
        <f>IF(N1978="sníž. přenesená",J1978,0)</f>
        <v>0</v>
      </c>
      <c r="BI1978" s="194">
        <f>IF(N1978="nulová",J1978,0)</f>
        <v>0</v>
      </c>
      <c r="BJ1978" s="19" t="s">
        <v>84</v>
      </c>
      <c r="BK1978" s="194">
        <f>ROUND(I1978*H1978,2)</f>
        <v>0</v>
      </c>
      <c r="BL1978" s="19" t="s">
        <v>954</v>
      </c>
      <c r="BM1978" s="193" t="s">
        <v>5222</v>
      </c>
    </row>
    <row r="1979" spans="1:65" s="2" customFormat="1" ht="19.5">
      <c r="A1979" s="36"/>
      <c r="B1979" s="37"/>
      <c r="C1979" s="38"/>
      <c r="D1979" s="195" t="s">
        <v>332</v>
      </c>
      <c r="E1979" s="38"/>
      <c r="F1979" s="196" t="s">
        <v>5223</v>
      </c>
      <c r="G1979" s="38"/>
      <c r="H1979" s="38"/>
      <c r="I1979" s="197"/>
      <c r="J1979" s="38"/>
      <c r="K1979" s="38"/>
      <c r="L1979" s="41"/>
      <c r="M1979" s="198"/>
      <c r="N1979" s="199"/>
      <c r="O1979" s="66"/>
      <c r="P1979" s="66"/>
      <c r="Q1979" s="66"/>
      <c r="R1979" s="66"/>
      <c r="S1979" s="66"/>
      <c r="T1979" s="67"/>
      <c r="U1979" s="36"/>
      <c r="V1979" s="36"/>
      <c r="W1979" s="36"/>
      <c r="X1979" s="36"/>
      <c r="Y1979" s="36"/>
      <c r="Z1979" s="36"/>
      <c r="AA1979" s="36"/>
      <c r="AB1979" s="36"/>
      <c r="AC1979" s="36"/>
      <c r="AD1979" s="36"/>
      <c r="AE1979" s="36"/>
      <c r="AT1979" s="19" t="s">
        <v>332</v>
      </c>
      <c r="AU1979" s="19" t="s">
        <v>87</v>
      </c>
    </row>
    <row r="1980" spans="1:65" s="2" customFormat="1" ht="48.75">
      <c r="A1980" s="36"/>
      <c r="B1980" s="37"/>
      <c r="C1980" s="38"/>
      <c r="D1980" s="195" t="s">
        <v>334</v>
      </c>
      <c r="E1980" s="38"/>
      <c r="F1980" s="200" t="s">
        <v>5224</v>
      </c>
      <c r="G1980" s="38"/>
      <c r="H1980" s="38"/>
      <c r="I1980" s="197"/>
      <c r="J1980" s="38"/>
      <c r="K1980" s="38"/>
      <c r="L1980" s="41"/>
      <c r="M1980" s="198"/>
      <c r="N1980" s="199"/>
      <c r="O1980" s="66"/>
      <c r="P1980" s="66"/>
      <c r="Q1980" s="66"/>
      <c r="R1980" s="66"/>
      <c r="S1980" s="66"/>
      <c r="T1980" s="67"/>
      <c r="U1980" s="36"/>
      <c r="V1980" s="36"/>
      <c r="W1980" s="36"/>
      <c r="X1980" s="36"/>
      <c r="Y1980" s="36"/>
      <c r="Z1980" s="36"/>
      <c r="AA1980" s="36"/>
      <c r="AB1980" s="36"/>
      <c r="AC1980" s="36"/>
      <c r="AD1980" s="36"/>
      <c r="AE1980" s="36"/>
      <c r="AT1980" s="19" t="s">
        <v>334</v>
      </c>
      <c r="AU1980" s="19" t="s">
        <v>87</v>
      </c>
    </row>
    <row r="1981" spans="1:65" s="13" customFormat="1" ht="11.25">
      <c r="B1981" s="201"/>
      <c r="C1981" s="202"/>
      <c r="D1981" s="195" t="s">
        <v>336</v>
      </c>
      <c r="E1981" s="203" t="s">
        <v>19</v>
      </c>
      <c r="F1981" s="204" t="s">
        <v>5225</v>
      </c>
      <c r="G1981" s="202"/>
      <c r="H1981" s="205">
        <v>23.5</v>
      </c>
      <c r="I1981" s="206"/>
      <c r="J1981" s="202"/>
      <c r="K1981" s="202"/>
      <c r="L1981" s="207"/>
      <c r="M1981" s="208"/>
      <c r="N1981" s="209"/>
      <c r="O1981" s="209"/>
      <c r="P1981" s="209"/>
      <c r="Q1981" s="209"/>
      <c r="R1981" s="209"/>
      <c r="S1981" s="209"/>
      <c r="T1981" s="210"/>
      <c r="AT1981" s="211" t="s">
        <v>336</v>
      </c>
      <c r="AU1981" s="211" t="s">
        <v>87</v>
      </c>
      <c r="AV1981" s="13" t="s">
        <v>87</v>
      </c>
      <c r="AW1981" s="13" t="s">
        <v>37</v>
      </c>
      <c r="AX1981" s="13" t="s">
        <v>84</v>
      </c>
      <c r="AY1981" s="211" t="s">
        <v>324</v>
      </c>
    </row>
    <row r="1982" spans="1:65" s="2" customFormat="1" ht="14.45" customHeight="1">
      <c r="A1982" s="36"/>
      <c r="B1982" s="37"/>
      <c r="C1982" s="244" t="s">
        <v>1973</v>
      </c>
      <c r="D1982" s="244" t="s">
        <v>588</v>
      </c>
      <c r="E1982" s="245" t="s">
        <v>5226</v>
      </c>
      <c r="F1982" s="246" t="s">
        <v>5227</v>
      </c>
      <c r="G1982" s="247" t="s">
        <v>186</v>
      </c>
      <c r="H1982" s="248">
        <v>24</v>
      </c>
      <c r="I1982" s="249"/>
      <c r="J1982" s="250">
        <f>ROUND(I1982*H1982,2)</f>
        <v>0</v>
      </c>
      <c r="K1982" s="246" t="s">
        <v>19</v>
      </c>
      <c r="L1982" s="251"/>
      <c r="M1982" s="252" t="s">
        <v>19</v>
      </c>
      <c r="N1982" s="253" t="s">
        <v>47</v>
      </c>
      <c r="O1982" s="66"/>
      <c r="P1982" s="191">
        <f>O1982*H1982</f>
        <v>0</v>
      </c>
      <c r="Q1982" s="191">
        <v>7.1500000000000001E-3</v>
      </c>
      <c r="R1982" s="191">
        <f>Q1982*H1982</f>
        <v>0.1716</v>
      </c>
      <c r="S1982" s="191">
        <v>0</v>
      </c>
      <c r="T1982" s="192">
        <f>S1982*H1982</f>
        <v>0</v>
      </c>
      <c r="U1982" s="36"/>
      <c r="V1982" s="36"/>
      <c r="W1982" s="36"/>
      <c r="X1982" s="36"/>
      <c r="Y1982" s="36"/>
      <c r="Z1982" s="36"/>
      <c r="AA1982" s="36"/>
      <c r="AB1982" s="36"/>
      <c r="AC1982" s="36"/>
      <c r="AD1982" s="36"/>
      <c r="AE1982" s="36"/>
      <c r="AR1982" s="193" t="s">
        <v>1461</v>
      </c>
      <c r="AT1982" s="193" t="s">
        <v>588</v>
      </c>
      <c r="AU1982" s="193" t="s">
        <v>87</v>
      </c>
      <c r="AY1982" s="19" t="s">
        <v>324</v>
      </c>
      <c r="BE1982" s="194">
        <f>IF(N1982="základní",J1982,0)</f>
        <v>0</v>
      </c>
      <c r="BF1982" s="194">
        <f>IF(N1982="snížená",J1982,0)</f>
        <v>0</v>
      </c>
      <c r="BG1982" s="194">
        <f>IF(N1982="zákl. přenesená",J1982,0)</f>
        <v>0</v>
      </c>
      <c r="BH1982" s="194">
        <f>IF(N1982="sníž. přenesená",J1982,0)</f>
        <v>0</v>
      </c>
      <c r="BI1982" s="194">
        <f>IF(N1982="nulová",J1982,0)</f>
        <v>0</v>
      </c>
      <c r="BJ1982" s="19" t="s">
        <v>84</v>
      </c>
      <c r="BK1982" s="194">
        <f>ROUND(I1982*H1982,2)</f>
        <v>0</v>
      </c>
      <c r="BL1982" s="19" t="s">
        <v>1461</v>
      </c>
      <c r="BM1982" s="193" t="s">
        <v>5228</v>
      </c>
    </row>
    <row r="1983" spans="1:65" s="2" customFormat="1" ht="11.25">
      <c r="A1983" s="36"/>
      <c r="B1983" s="37"/>
      <c r="C1983" s="38"/>
      <c r="D1983" s="195" t="s">
        <v>332</v>
      </c>
      <c r="E1983" s="38"/>
      <c r="F1983" s="196" t="s">
        <v>5227</v>
      </c>
      <c r="G1983" s="38"/>
      <c r="H1983" s="38"/>
      <c r="I1983" s="197"/>
      <c r="J1983" s="38"/>
      <c r="K1983" s="38"/>
      <c r="L1983" s="41"/>
      <c r="M1983" s="198"/>
      <c r="N1983" s="199"/>
      <c r="O1983" s="66"/>
      <c r="P1983" s="66"/>
      <c r="Q1983" s="66"/>
      <c r="R1983" s="66"/>
      <c r="S1983" s="66"/>
      <c r="T1983" s="67"/>
      <c r="U1983" s="36"/>
      <c r="V1983" s="36"/>
      <c r="W1983" s="36"/>
      <c r="X1983" s="36"/>
      <c r="Y1983" s="36"/>
      <c r="Z1983" s="36"/>
      <c r="AA1983" s="36"/>
      <c r="AB1983" s="36"/>
      <c r="AC1983" s="36"/>
      <c r="AD1983" s="36"/>
      <c r="AE1983" s="36"/>
      <c r="AT1983" s="19" t="s">
        <v>332</v>
      </c>
      <c r="AU1983" s="19" t="s">
        <v>87</v>
      </c>
    </row>
    <row r="1984" spans="1:65" s="2" customFormat="1" ht="14.45" customHeight="1">
      <c r="A1984" s="36"/>
      <c r="B1984" s="37"/>
      <c r="C1984" s="182" t="s">
        <v>1977</v>
      </c>
      <c r="D1984" s="182" t="s">
        <v>326</v>
      </c>
      <c r="E1984" s="183" t="s">
        <v>5229</v>
      </c>
      <c r="F1984" s="184" t="s">
        <v>5230</v>
      </c>
      <c r="G1984" s="185" t="s">
        <v>186</v>
      </c>
      <c r="H1984" s="186">
        <v>11.75</v>
      </c>
      <c r="I1984" s="187"/>
      <c r="J1984" s="188">
        <f>ROUND(I1984*H1984,2)</f>
        <v>0</v>
      </c>
      <c r="K1984" s="184" t="s">
        <v>329</v>
      </c>
      <c r="L1984" s="41"/>
      <c r="M1984" s="189" t="s">
        <v>19</v>
      </c>
      <c r="N1984" s="190" t="s">
        <v>47</v>
      </c>
      <c r="O1984" s="66"/>
      <c r="P1984" s="191">
        <f>O1984*H1984</f>
        <v>0</v>
      </c>
      <c r="Q1984" s="191">
        <v>3.0000000000000001E-5</v>
      </c>
      <c r="R1984" s="191">
        <f>Q1984*H1984</f>
        <v>3.525E-4</v>
      </c>
      <c r="S1984" s="191">
        <v>0</v>
      </c>
      <c r="T1984" s="192">
        <f>S1984*H1984</f>
        <v>0</v>
      </c>
      <c r="U1984" s="36"/>
      <c r="V1984" s="36"/>
      <c r="W1984" s="36"/>
      <c r="X1984" s="36"/>
      <c r="Y1984" s="36"/>
      <c r="Z1984" s="36"/>
      <c r="AA1984" s="36"/>
      <c r="AB1984" s="36"/>
      <c r="AC1984" s="36"/>
      <c r="AD1984" s="36"/>
      <c r="AE1984" s="36"/>
      <c r="AR1984" s="193" t="s">
        <v>954</v>
      </c>
      <c r="AT1984" s="193" t="s">
        <v>326</v>
      </c>
      <c r="AU1984" s="193" t="s">
        <v>87</v>
      </c>
      <c r="AY1984" s="19" t="s">
        <v>324</v>
      </c>
      <c r="BE1984" s="194">
        <f>IF(N1984="základní",J1984,0)</f>
        <v>0</v>
      </c>
      <c r="BF1984" s="194">
        <f>IF(N1984="snížená",J1984,0)</f>
        <v>0</v>
      </c>
      <c r="BG1984" s="194">
        <f>IF(N1984="zákl. přenesená",J1984,0)</f>
        <v>0</v>
      </c>
      <c r="BH1984" s="194">
        <f>IF(N1984="sníž. přenesená",J1984,0)</f>
        <v>0</v>
      </c>
      <c r="BI1984" s="194">
        <f>IF(N1984="nulová",J1984,0)</f>
        <v>0</v>
      </c>
      <c r="BJ1984" s="19" t="s">
        <v>84</v>
      </c>
      <c r="BK1984" s="194">
        <f>ROUND(I1984*H1984,2)</f>
        <v>0</v>
      </c>
      <c r="BL1984" s="19" t="s">
        <v>954</v>
      </c>
      <c r="BM1984" s="193" t="s">
        <v>5231</v>
      </c>
    </row>
    <row r="1985" spans="1:65" s="2" customFormat="1" ht="19.5">
      <c r="A1985" s="36"/>
      <c r="B1985" s="37"/>
      <c r="C1985" s="38"/>
      <c r="D1985" s="195" t="s">
        <v>332</v>
      </c>
      <c r="E1985" s="38"/>
      <c r="F1985" s="196" t="s">
        <v>5232</v>
      </c>
      <c r="G1985" s="38"/>
      <c r="H1985" s="38"/>
      <c r="I1985" s="197"/>
      <c r="J1985" s="38"/>
      <c r="K1985" s="38"/>
      <c r="L1985" s="41"/>
      <c r="M1985" s="198"/>
      <c r="N1985" s="199"/>
      <c r="O1985" s="66"/>
      <c r="P1985" s="66"/>
      <c r="Q1985" s="66"/>
      <c r="R1985" s="66"/>
      <c r="S1985" s="66"/>
      <c r="T1985" s="67"/>
      <c r="U1985" s="36"/>
      <c r="V1985" s="36"/>
      <c r="W1985" s="36"/>
      <c r="X1985" s="36"/>
      <c r="Y1985" s="36"/>
      <c r="Z1985" s="36"/>
      <c r="AA1985" s="36"/>
      <c r="AB1985" s="36"/>
      <c r="AC1985" s="36"/>
      <c r="AD1985" s="36"/>
      <c r="AE1985" s="36"/>
      <c r="AT1985" s="19" t="s">
        <v>332</v>
      </c>
      <c r="AU1985" s="19" t="s">
        <v>87</v>
      </c>
    </row>
    <row r="1986" spans="1:65" s="2" customFormat="1" ht="48.75">
      <c r="A1986" s="36"/>
      <c r="B1986" s="37"/>
      <c r="C1986" s="38"/>
      <c r="D1986" s="195" t="s">
        <v>334</v>
      </c>
      <c r="E1986" s="38"/>
      <c r="F1986" s="200" t="s">
        <v>5224</v>
      </c>
      <c r="G1986" s="38"/>
      <c r="H1986" s="38"/>
      <c r="I1986" s="197"/>
      <c r="J1986" s="38"/>
      <c r="K1986" s="38"/>
      <c r="L1986" s="41"/>
      <c r="M1986" s="198"/>
      <c r="N1986" s="199"/>
      <c r="O1986" s="66"/>
      <c r="P1986" s="66"/>
      <c r="Q1986" s="66"/>
      <c r="R1986" s="66"/>
      <c r="S1986" s="66"/>
      <c r="T1986" s="67"/>
      <c r="U1986" s="36"/>
      <c r="V1986" s="36"/>
      <c r="W1986" s="36"/>
      <c r="X1986" s="36"/>
      <c r="Y1986" s="36"/>
      <c r="Z1986" s="36"/>
      <c r="AA1986" s="36"/>
      <c r="AB1986" s="36"/>
      <c r="AC1986" s="36"/>
      <c r="AD1986" s="36"/>
      <c r="AE1986" s="36"/>
      <c r="AT1986" s="19" t="s">
        <v>334</v>
      </c>
      <c r="AU1986" s="19" t="s">
        <v>87</v>
      </c>
    </row>
    <row r="1987" spans="1:65" s="13" customFormat="1" ht="11.25">
      <c r="B1987" s="201"/>
      <c r="C1987" s="202"/>
      <c r="D1987" s="195" t="s">
        <v>336</v>
      </c>
      <c r="E1987" s="203" t="s">
        <v>19</v>
      </c>
      <c r="F1987" s="204" t="s">
        <v>5233</v>
      </c>
      <c r="G1987" s="202"/>
      <c r="H1987" s="205">
        <v>11.75</v>
      </c>
      <c r="I1987" s="206"/>
      <c r="J1987" s="202"/>
      <c r="K1987" s="202"/>
      <c r="L1987" s="207"/>
      <c r="M1987" s="208"/>
      <c r="N1987" s="209"/>
      <c r="O1987" s="209"/>
      <c r="P1987" s="209"/>
      <c r="Q1987" s="209"/>
      <c r="R1987" s="209"/>
      <c r="S1987" s="209"/>
      <c r="T1987" s="210"/>
      <c r="AT1987" s="211" t="s">
        <v>336</v>
      </c>
      <c r="AU1987" s="211" t="s">
        <v>87</v>
      </c>
      <c r="AV1987" s="13" t="s">
        <v>87</v>
      </c>
      <c r="AW1987" s="13" t="s">
        <v>37</v>
      </c>
      <c r="AX1987" s="13" t="s">
        <v>84</v>
      </c>
      <c r="AY1987" s="211" t="s">
        <v>324</v>
      </c>
    </row>
    <row r="1988" spans="1:65" s="2" customFormat="1" ht="14.45" customHeight="1">
      <c r="A1988" s="36"/>
      <c r="B1988" s="37"/>
      <c r="C1988" s="244" t="s">
        <v>1981</v>
      </c>
      <c r="D1988" s="244" t="s">
        <v>588</v>
      </c>
      <c r="E1988" s="245" t="s">
        <v>5234</v>
      </c>
      <c r="F1988" s="246" t="s">
        <v>5235</v>
      </c>
      <c r="G1988" s="247" t="s">
        <v>186</v>
      </c>
      <c r="H1988" s="248">
        <v>12</v>
      </c>
      <c r="I1988" s="249"/>
      <c r="J1988" s="250">
        <f>ROUND(I1988*H1988,2)</f>
        <v>0</v>
      </c>
      <c r="K1988" s="246" t="s">
        <v>329</v>
      </c>
      <c r="L1988" s="251"/>
      <c r="M1988" s="252" t="s">
        <v>19</v>
      </c>
      <c r="N1988" s="253" t="s">
        <v>47</v>
      </c>
      <c r="O1988" s="66"/>
      <c r="P1988" s="191">
        <f>O1988*H1988</f>
        <v>0</v>
      </c>
      <c r="Q1988" s="191">
        <v>1.252E-2</v>
      </c>
      <c r="R1988" s="191">
        <f>Q1988*H1988</f>
        <v>0.15023999999999998</v>
      </c>
      <c r="S1988" s="191">
        <v>0</v>
      </c>
      <c r="T1988" s="192">
        <f>S1988*H1988</f>
        <v>0</v>
      </c>
      <c r="U1988" s="36"/>
      <c r="V1988" s="36"/>
      <c r="W1988" s="36"/>
      <c r="X1988" s="36"/>
      <c r="Y1988" s="36"/>
      <c r="Z1988" s="36"/>
      <c r="AA1988" s="36"/>
      <c r="AB1988" s="36"/>
      <c r="AC1988" s="36"/>
      <c r="AD1988" s="36"/>
      <c r="AE1988" s="36"/>
      <c r="AR1988" s="193" t="s">
        <v>1461</v>
      </c>
      <c r="AT1988" s="193" t="s">
        <v>588</v>
      </c>
      <c r="AU1988" s="193" t="s">
        <v>87</v>
      </c>
      <c r="AY1988" s="19" t="s">
        <v>324</v>
      </c>
      <c r="BE1988" s="194">
        <f>IF(N1988="základní",J1988,0)</f>
        <v>0</v>
      </c>
      <c r="BF1988" s="194">
        <f>IF(N1988="snížená",J1988,0)</f>
        <v>0</v>
      </c>
      <c r="BG1988" s="194">
        <f>IF(N1988="zákl. přenesená",J1988,0)</f>
        <v>0</v>
      </c>
      <c r="BH1988" s="194">
        <f>IF(N1988="sníž. přenesená",J1988,0)</f>
        <v>0</v>
      </c>
      <c r="BI1988" s="194">
        <f>IF(N1988="nulová",J1988,0)</f>
        <v>0</v>
      </c>
      <c r="BJ1988" s="19" t="s">
        <v>84</v>
      </c>
      <c r="BK1988" s="194">
        <f>ROUND(I1988*H1988,2)</f>
        <v>0</v>
      </c>
      <c r="BL1988" s="19" t="s">
        <v>1461</v>
      </c>
      <c r="BM1988" s="193" t="s">
        <v>5236</v>
      </c>
    </row>
    <row r="1989" spans="1:65" s="2" customFormat="1" ht="11.25">
      <c r="A1989" s="36"/>
      <c r="B1989" s="37"/>
      <c r="C1989" s="38"/>
      <c r="D1989" s="195" t="s">
        <v>332</v>
      </c>
      <c r="E1989" s="38"/>
      <c r="F1989" s="196" t="s">
        <v>5235</v>
      </c>
      <c r="G1989" s="38"/>
      <c r="H1989" s="38"/>
      <c r="I1989" s="197"/>
      <c r="J1989" s="38"/>
      <c r="K1989" s="38"/>
      <c r="L1989" s="41"/>
      <c r="M1989" s="198"/>
      <c r="N1989" s="199"/>
      <c r="O1989" s="66"/>
      <c r="P1989" s="66"/>
      <c r="Q1989" s="66"/>
      <c r="R1989" s="66"/>
      <c r="S1989" s="66"/>
      <c r="T1989" s="67"/>
      <c r="U1989" s="36"/>
      <c r="V1989" s="36"/>
      <c r="W1989" s="36"/>
      <c r="X1989" s="36"/>
      <c r="Y1989" s="36"/>
      <c r="Z1989" s="36"/>
      <c r="AA1989" s="36"/>
      <c r="AB1989" s="36"/>
      <c r="AC1989" s="36"/>
      <c r="AD1989" s="36"/>
      <c r="AE1989" s="36"/>
      <c r="AT1989" s="19" t="s">
        <v>332</v>
      </c>
      <c r="AU1989" s="19" t="s">
        <v>87</v>
      </c>
    </row>
    <row r="1990" spans="1:65" s="2" customFormat="1" ht="14.45" customHeight="1">
      <c r="A1990" s="36"/>
      <c r="B1990" s="37"/>
      <c r="C1990" s="182" t="s">
        <v>1985</v>
      </c>
      <c r="D1990" s="182" t="s">
        <v>326</v>
      </c>
      <c r="E1990" s="183" t="s">
        <v>5237</v>
      </c>
      <c r="F1990" s="184" t="s">
        <v>5238</v>
      </c>
      <c r="G1990" s="185" t="s">
        <v>1530</v>
      </c>
      <c r="H1990" s="186">
        <v>1</v>
      </c>
      <c r="I1990" s="187"/>
      <c r="J1990" s="188">
        <f>ROUND(I1990*H1990,2)</f>
        <v>0</v>
      </c>
      <c r="K1990" s="184" t="s">
        <v>19</v>
      </c>
      <c r="L1990" s="41"/>
      <c r="M1990" s="189" t="s">
        <v>19</v>
      </c>
      <c r="N1990" s="190" t="s">
        <v>47</v>
      </c>
      <c r="O1990" s="66"/>
      <c r="P1990" s="191">
        <f>O1990*H1990</f>
        <v>0</v>
      </c>
      <c r="Q1990" s="191">
        <v>0</v>
      </c>
      <c r="R1990" s="191">
        <f>Q1990*H1990</f>
        <v>0</v>
      </c>
      <c r="S1990" s="191">
        <v>0</v>
      </c>
      <c r="T1990" s="192">
        <f>S1990*H1990</f>
        <v>0</v>
      </c>
      <c r="U1990" s="36"/>
      <c r="V1990" s="36"/>
      <c r="W1990" s="36"/>
      <c r="X1990" s="36"/>
      <c r="Y1990" s="36"/>
      <c r="Z1990" s="36"/>
      <c r="AA1990" s="36"/>
      <c r="AB1990" s="36"/>
      <c r="AC1990" s="36"/>
      <c r="AD1990" s="36"/>
      <c r="AE1990" s="36"/>
      <c r="AR1990" s="193" t="s">
        <v>954</v>
      </c>
      <c r="AT1990" s="193" t="s">
        <v>326</v>
      </c>
      <c r="AU1990" s="193" t="s">
        <v>87</v>
      </c>
      <c r="AY1990" s="19" t="s">
        <v>324</v>
      </c>
      <c r="BE1990" s="194">
        <f>IF(N1990="základní",J1990,0)</f>
        <v>0</v>
      </c>
      <c r="BF1990" s="194">
        <f>IF(N1990="snížená",J1990,0)</f>
        <v>0</v>
      </c>
      <c r="BG1990" s="194">
        <f>IF(N1990="zákl. přenesená",J1990,0)</f>
        <v>0</v>
      </c>
      <c r="BH1990" s="194">
        <f>IF(N1990="sníž. přenesená",J1990,0)</f>
        <v>0</v>
      </c>
      <c r="BI1990" s="194">
        <f>IF(N1990="nulová",J1990,0)</f>
        <v>0</v>
      </c>
      <c r="BJ1990" s="19" t="s">
        <v>84</v>
      </c>
      <c r="BK1990" s="194">
        <f>ROUND(I1990*H1990,2)</f>
        <v>0</v>
      </c>
      <c r="BL1990" s="19" t="s">
        <v>954</v>
      </c>
      <c r="BM1990" s="193" t="s">
        <v>5239</v>
      </c>
    </row>
    <row r="1991" spans="1:65" s="2" customFormat="1" ht="11.25">
      <c r="A1991" s="36"/>
      <c r="B1991" s="37"/>
      <c r="C1991" s="38"/>
      <c r="D1991" s="195" t="s">
        <v>332</v>
      </c>
      <c r="E1991" s="38"/>
      <c r="F1991" s="196" t="s">
        <v>5238</v>
      </c>
      <c r="G1991" s="38"/>
      <c r="H1991" s="38"/>
      <c r="I1991" s="197"/>
      <c r="J1991" s="38"/>
      <c r="K1991" s="38"/>
      <c r="L1991" s="41"/>
      <c r="M1991" s="198"/>
      <c r="N1991" s="199"/>
      <c r="O1991" s="66"/>
      <c r="P1991" s="66"/>
      <c r="Q1991" s="66"/>
      <c r="R1991" s="66"/>
      <c r="S1991" s="66"/>
      <c r="T1991" s="67"/>
      <c r="U1991" s="36"/>
      <c r="V1991" s="36"/>
      <c r="W1991" s="36"/>
      <c r="X1991" s="36"/>
      <c r="Y1991" s="36"/>
      <c r="Z1991" s="36"/>
      <c r="AA1991" s="36"/>
      <c r="AB1991" s="36"/>
      <c r="AC1991" s="36"/>
      <c r="AD1991" s="36"/>
      <c r="AE1991" s="36"/>
      <c r="AT1991" s="19" t="s">
        <v>332</v>
      </c>
      <c r="AU1991" s="19" t="s">
        <v>87</v>
      </c>
    </row>
    <row r="1992" spans="1:65" s="2" customFormat="1" ht="29.25">
      <c r="A1992" s="36"/>
      <c r="B1992" s="37"/>
      <c r="C1992" s="38"/>
      <c r="D1992" s="195" t="s">
        <v>727</v>
      </c>
      <c r="E1992" s="38"/>
      <c r="F1992" s="200" t="s">
        <v>5240</v>
      </c>
      <c r="G1992" s="38"/>
      <c r="H1992" s="38"/>
      <c r="I1992" s="197"/>
      <c r="J1992" s="38"/>
      <c r="K1992" s="38"/>
      <c r="L1992" s="41"/>
      <c r="M1992" s="198"/>
      <c r="N1992" s="199"/>
      <c r="O1992" s="66"/>
      <c r="P1992" s="66"/>
      <c r="Q1992" s="66"/>
      <c r="R1992" s="66"/>
      <c r="S1992" s="66"/>
      <c r="T1992" s="67"/>
      <c r="U1992" s="36"/>
      <c r="V1992" s="36"/>
      <c r="W1992" s="36"/>
      <c r="X1992" s="36"/>
      <c r="Y1992" s="36"/>
      <c r="Z1992" s="36"/>
      <c r="AA1992" s="36"/>
      <c r="AB1992" s="36"/>
      <c r="AC1992" s="36"/>
      <c r="AD1992" s="36"/>
      <c r="AE1992" s="36"/>
      <c r="AT1992" s="19" t="s">
        <v>727</v>
      </c>
      <c r="AU1992" s="19" t="s">
        <v>87</v>
      </c>
    </row>
    <row r="1993" spans="1:65" s="2" customFormat="1" ht="14.45" customHeight="1">
      <c r="A1993" s="36"/>
      <c r="B1993" s="37"/>
      <c r="C1993" s="182" t="s">
        <v>1992</v>
      </c>
      <c r="D1993" s="182" t="s">
        <v>326</v>
      </c>
      <c r="E1993" s="183" t="s">
        <v>5241</v>
      </c>
      <c r="F1993" s="184" t="s">
        <v>5242</v>
      </c>
      <c r="G1993" s="185" t="s">
        <v>190</v>
      </c>
      <c r="H1993" s="186">
        <v>28</v>
      </c>
      <c r="I1993" s="187"/>
      <c r="J1993" s="188">
        <f>ROUND(I1993*H1993,2)</f>
        <v>0</v>
      </c>
      <c r="K1993" s="184" t="s">
        <v>19</v>
      </c>
      <c r="L1993" s="41"/>
      <c r="M1993" s="189" t="s">
        <v>19</v>
      </c>
      <c r="N1993" s="190" t="s">
        <v>47</v>
      </c>
      <c r="O1993" s="66"/>
      <c r="P1993" s="191">
        <f>O1993*H1993</f>
        <v>0</v>
      </c>
      <c r="Q1993" s="191">
        <v>0</v>
      </c>
      <c r="R1993" s="191">
        <f>Q1993*H1993</f>
        <v>0</v>
      </c>
      <c r="S1993" s="191">
        <v>0</v>
      </c>
      <c r="T1993" s="192">
        <f>S1993*H1993</f>
        <v>0</v>
      </c>
      <c r="U1993" s="36"/>
      <c r="V1993" s="36"/>
      <c r="W1993" s="36"/>
      <c r="X1993" s="36"/>
      <c r="Y1993" s="36"/>
      <c r="Z1993" s="36"/>
      <c r="AA1993" s="36"/>
      <c r="AB1993" s="36"/>
      <c r="AC1993" s="36"/>
      <c r="AD1993" s="36"/>
      <c r="AE1993" s="36"/>
      <c r="AR1993" s="193" t="s">
        <v>954</v>
      </c>
      <c r="AT1993" s="193" t="s">
        <v>326</v>
      </c>
      <c r="AU1993" s="193" t="s">
        <v>87</v>
      </c>
      <c r="AY1993" s="19" t="s">
        <v>324</v>
      </c>
      <c r="BE1993" s="194">
        <f>IF(N1993="základní",J1993,0)</f>
        <v>0</v>
      </c>
      <c r="BF1993" s="194">
        <f>IF(N1993="snížená",J1993,0)</f>
        <v>0</v>
      </c>
      <c r="BG1993" s="194">
        <f>IF(N1993="zákl. přenesená",J1993,0)</f>
        <v>0</v>
      </c>
      <c r="BH1993" s="194">
        <f>IF(N1993="sníž. přenesená",J1993,0)</f>
        <v>0</v>
      </c>
      <c r="BI1993" s="194">
        <f>IF(N1993="nulová",J1993,0)</f>
        <v>0</v>
      </c>
      <c r="BJ1993" s="19" t="s">
        <v>84</v>
      </c>
      <c r="BK1993" s="194">
        <f>ROUND(I1993*H1993,2)</f>
        <v>0</v>
      </c>
      <c r="BL1993" s="19" t="s">
        <v>954</v>
      </c>
      <c r="BM1993" s="193" t="s">
        <v>5243</v>
      </c>
    </row>
    <row r="1994" spans="1:65" s="2" customFormat="1" ht="11.25">
      <c r="A1994" s="36"/>
      <c r="B1994" s="37"/>
      <c r="C1994" s="38"/>
      <c r="D1994" s="195" t="s">
        <v>332</v>
      </c>
      <c r="E1994" s="38"/>
      <c r="F1994" s="196" t="s">
        <v>5242</v>
      </c>
      <c r="G1994" s="38"/>
      <c r="H1994" s="38"/>
      <c r="I1994" s="197"/>
      <c r="J1994" s="38"/>
      <c r="K1994" s="38"/>
      <c r="L1994" s="41"/>
      <c r="M1994" s="198"/>
      <c r="N1994" s="199"/>
      <c r="O1994" s="66"/>
      <c r="P1994" s="66"/>
      <c r="Q1994" s="66"/>
      <c r="R1994" s="66"/>
      <c r="S1994" s="66"/>
      <c r="T1994" s="67"/>
      <c r="U1994" s="36"/>
      <c r="V1994" s="36"/>
      <c r="W1994" s="36"/>
      <c r="X1994" s="36"/>
      <c r="Y1994" s="36"/>
      <c r="Z1994" s="36"/>
      <c r="AA1994" s="36"/>
      <c r="AB1994" s="36"/>
      <c r="AC1994" s="36"/>
      <c r="AD1994" s="36"/>
      <c r="AE1994" s="36"/>
      <c r="AT1994" s="19" t="s">
        <v>332</v>
      </c>
      <c r="AU1994" s="19" t="s">
        <v>87</v>
      </c>
    </row>
    <row r="1995" spans="1:65" s="13" customFormat="1" ht="11.25">
      <c r="B1995" s="201"/>
      <c r="C1995" s="202"/>
      <c r="D1995" s="195" t="s">
        <v>336</v>
      </c>
      <c r="E1995" s="203" t="s">
        <v>19</v>
      </c>
      <c r="F1995" s="204" t="s">
        <v>5244</v>
      </c>
      <c r="G1995" s="202"/>
      <c r="H1995" s="205">
        <v>28</v>
      </c>
      <c r="I1995" s="206"/>
      <c r="J1995" s="202"/>
      <c r="K1995" s="202"/>
      <c r="L1995" s="207"/>
      <c r="M1995" s="261"/>
      <c r="N1995" s="262"/>
      <c r="O1995" s="262"/>
      <c r="P1995" s="262"/>
      <c r="Q1995" s="262"/>
      <c r="R1995" s="262"/>
      <c r="S1995" s="262"/>
      <c r="T1995" s="263"/>
      <c r="AT1995" s="211" t="s">
        <v>336</v>
      </c>
      <c r="AU1995" s="211" t="s">
        <v>87</v>
      </c>
      <c r="AV1995" s="13" t="s">
        <v>87</v>
      </c>
      <c r="AW1995" s="13" t="s">
        <v>37</v>
      </c>
      <c r="AX1995" s="13" t="s">
        <v>84</v>
      </c>
      <c r="AY1995" s="211" t="s">
        <v>324</v>
      </c>
    </row>
    <row r="1996" spans="1:65" s="2" customFormat="1" ht="6.95" customHeight="1">
      <c r="A1996" s="36"/>
      <c r="B1996" s="49"/>
      <c r="C1996" s="50"/>
      <c r="D1996" s="50"/>
      <c r="E1996" s="50"/>
      <c r="F1996" s="50"/>
      <c r="G1996" s="50"/>
      <c r="H1996" s="50"/>
      <c r="I1996" s="50"/>
      <c r="J1996" s="50"/>
      <c r="K1996" s="50"/>
      <c r="L1996" s="41"/>
      <c r="M1996" s="36"/>
      <c r="O1996" s="36"/>
      <c r="P1996" s="36"/>
      <c r="Q1996" s="36"/>
      <c r="R1996" s="36"/>
      <c r="S1996" s="36"/>
      <c r="T1996" s="36"/>
      <c r="U1996" s="36"/>
      <c r="V1996" s="36"/>
      <c r="W1996" s="36"/>
      <c r="X1996" s="36"/>
      <c r="Y1996" s="36"/>
      <c r="Z1996" s="36"/>
      <c r="AA1996" s="36"/>
      <c r="AB1996" s="36"/>
      <c r="AC1996" s="36"/>
      <c r="AD1996" s="36"/>
      <c r="AE1996" s="36"/>
    </row>
  </sheetData>
  <sheetProtection algorithmName="SHA-512" hashValue="7djV1MhoYLO1crkqlYHwxRxixW/uiNvrO3h7Y9Fq1vltW8OeQvBZJ6aQV6+TfjRZJ/aF4EW4Fwg1jvvbsnvVoQ==" saltValue="J5t2/69bgLtntUHh0kztZtoK742lFANsR08Z1lPE3VwMCQ8/2vproB/7l8RTem8/1F3Z1NKgTwU2q6CM4OuiIg==" spinCount="100000" sheet="1" objects="1" scenarios="1" formatColumns="0" formatRows="0" autoFilter="0"/>
  <autoFilter ref="C93:K1995"/>
  <mergeCells count="9">
    <mergeCell ref="E50:H50"/>
    <mergeCell ref="E84:H84"/>
    <mergeCell ref="E86:H86"/>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64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56" s="1" customFormat="1" ht="36.950000000000003" customHeight="1">
      <c r="L2" s="390"/>
      <c r="M2" s="390"/>
      <c r="N2" s="390"/>
      <c r="O2" s="390"/>
      <c r="P2" s="390"/>
      <c r="Q2" s="390"/>
      <c r="R2" s="390"/>
      <c r="S2" s="390"/>
      <c r="T2" s="390"/>
      <c r="U2" s="390"/>
      <c r="V2" s="390"/>
      <c r="AT2" s="19" t="s">
        <v>96</v>
      </c>
      <c r="AZ2" s="110" t="s">
        <v>133</v>
      </c>
      <c r="BA2" s="110" t="s">
        <v>5245</v>
      </c>
      <c r="BB2" s="110" t="s">
        <v>135</v>
      </c>
      <c r="BC2" s="110" t="s">
        <v>5246</v>
      </c>
      <c r="BD2" s="110" t="s">
        <v>87</v>
      </c>
    </row>
    <row r="3" spans="1:56" s="1" customFormat="1" ht="6.95" customHeight="1">
      <c r="B3" s="111"/>
      <c r="C3" s="112"/>
      <c r="D3" s="112"/>
      <c r="E3" s="112"/>
      <c r="F3" s="112"/>
      <c r="G3" s="112"/>
      <c r="H3" s="112"/>
      <c r="I3" s="112"/>
      <c r="J3" s="112"/>
      <c r="K3" s="112"/>
      <c r="L3" s="22"/>
      <c r="AT3" s="19" t="s">
        <v>87</v>
      </c>
      <c r="AZ3" s="110" t="s">
        <v>144</v>
      </c>
      <c r="BA3" s="110" t="s">
        <v>145</v>
      </c>
      <c r="BB3" s="110" t="s">
        <v>135</v>
      </c>
      <c r="BC3" s="110" t="s">
        <v>5247</v>
      </c>
      <c r="BD3" s="110" t="s">
        <v>87</v>
      </c>
    </row>
    <row r="4" spans="1:56" s="1" customFormat="1" ht="24.95" customHeight="1">
      <c r="B4" s="22"/>
      <c r="D4" s="113" t="s">
        <v>140</v>
      </c>
      <c r="L4" s="22"/>
      <c r="M4" s="114" t="s">
        <v>10</v>
      </c>
      <c r="AT4" s="19" t="s">
        <v>4</v>
      </c>
      <c r="AZ4" s="110" t="s">
        <v>5248</v>
      </c>
      <c r="BA4" s="110" t="s">
        <v>5249</v>
      </c>
      <c r="BB4" s="110" t="s">
        <v>152</v>
      </c>
      <c r="BC4" s="110" t="s">
        <v>5250</v>
      </c>
      <c r="BD4" s="110" t="s">
        <v>87</v>
      </c>
    </row>
    <row r="5" spans="1:56" s="1" customFormat="1" ht="6.95" customHeight="1">
      <c r="B5" s="22"/>
      <c r="L5" s="22"/>
      <c r="AZ5" s="110" t="s">
        <v>150</v>
      </c>
      <c r="BA5" s="110" t="s">
        <v>151</v>
      </c>
      <c r="BB5" s="110" t="s">
        <v>152</v>
      </c>
      <c r="BC5" s="110" t="s">
        <v>5251</v>
      </c>
      <c r="BD5" s="110" t="s">
        <v>87</v>
      </c>
    </row>
    <row r="6" spans="1:56" s="1" customFormat="1" ht="12" customHeight="1">
      <c r="B6" s="22"/>
      <c r="D6" s="115" t="s">
        <v>16</v>
      </c>
      <c r="L6" s="22"/>
      <c r="AZ6" s="110" t="s">
        <v>5252</v>
      </c>
      <c r="BA6" s="110" t="s">
        <v>5253</v>
      </c>
      <c r="BB6" s="110" t="s">
        <v>135</v>
      </c>
      <c r="BC6" s="110" t="s">
        <v>5254</v>
      </c>
      <c r="BD6" s="110" t="s">
        <v>87</v>
      </c>
    </row>
    <row r="7" spans="1:56" s="1" customFormat="1" ht="16.5" customHeight="1">
      <c r="B7" s="22"/>
      <c r="E7" s="407" t="str">
        <f>'Rekapitulace stavby'!K6</f>
        <v>VD Morávka – převedení extrémních povodní, stavba č. 4074</v>
      </c>
      <c r="F7" s="408"/>
      <c r="G7" s="408"/>
      <c r="H7" s="408"/>
      <c r="L7" s="22"/>
      <c r="AZ7" s="110" t="s">
        <v>5255</v>
      </c>
      <c r="BA7" s="110" t="s">
        <v>5256</v>
      </c>
      <c r="BB7" s="110" t="s">
        <v>135</v>
      </c>
      <c r="BC7" s="110" t="s">
        <v>5257</v>
      </c>
      <c r="BD7" s="110" t="s">
        <v>87</v>
      </c>
    </row>
    <row r="8" spans="1:56" s="2" customFormat="1" ht="12" customHeight="1">
      <c r="A8" s="36"/>
      <c r="B8" s="41"/>
      <c r="C8" s="36"/>
      <c r="D8" s="115" t="s">
        <v>154</v>
      </c>
      <c r="E8" s="36"/>
      <c r="F8" s="36"/>
      <c r="G8" s="36"/>
      <c r="H8" s="36"/>
      <c r="I8" s="36"/>
      <c r="J8" s="36"/>
      <c r="K8" s="36"/>
      <c r="L8" s="116"/>
      <c r="S8" s="36"/>
      <c r="T8" s="36"/>
      <c r="U8" s="36"/>
      <c r="V8" s="36"/>
      <c r="W8" s="36"/>
      <c r="X8" s="36"/>
      <c r="Y8" s="36"/>
      <c r="Z8" s="36"/>
      <c r="AA8" s="36"/>
      <c r="AB8" s="36"/>
      <c r="AC8" s="36"/>
      <c r="AD8" s="36"/>
      <c r="AE8" s="36"/>
      <c r="AZ8" s="110" t="s">
        <v>5258</v>
      </c>
      <c r="BA8" s="110" t="s">
        <v>5259</v>
      </c>
      <c r="BB8" s="110" t="s">
        <v>186</v>
      </c>
      <c r="BC8" s="110" t="s">
        <v>5260</v>
      </c>
      <c r="BD8" s="110" t="s">
        <v>87</v>
      </c>
    </row>
    <row r="9" spans="1:56" s="2" customFormat="1" ht="16.5" customHeight="1">
      <c r="A9" s="36"/>
      <c r="B9" s="41"/>
      <c r="C9" s="36"/>
      <c r="D9" s="36"/>
      <c r="E9" s="409" t="s">
        <v>5261</v>
      </c>
      <c r="F9" s="410"/>
      <c r="G9" s="410"/>
      <c r="H9" s="410"/>
      <c r="I9" s="36"/>
      <c r="J9" s="36"/>
      <c r="K9" s="36"/>
      <c r="L9" s="116"/>
      <c r="S9" s="36"/>
      <c r="T9" s="36"/>
      <c r="U9" s="36"/>
      <c r="V9" s="36"/>
      <c r="W9" s="36"/>
      <c r="X9" s="36"/>
      <c r="Y9" s="36"/>
      <c r="Z9" s="36"/>
      <c r="AA9" s="36"/>
      <c r="AB9" s="36"/>
      <c r="AC9" s="36"/>
      <c r="AD9" s="36"/>
      <c r="AE9" s="36"/>
      <c r="AZ9" s="110" t="s">
        <v>5262</v>
      </c>
      <c r="BA9" s="110" t="s">
        <v>5263</v>
      </c>
      <c r="BB9" s="110" t="s">
        <v>267</v>
      </c>
      <c r="BC9" s="110" t="s">
        <v>5264</v>
      </c>
      <c r="BD9" s="110" t="s">
        <v>87</v>
      </c>
    </row>
    <row r="10" spans="1:56" s="2" customFormat="1" ht="11.25">
      <c r="A10" s="36"/>
      <c r="B10" s="41"/>
      <c r="C10" s="36"/>
      <c r="D10" s="36"/>
      <c r="E10" s="36"/>
      <c r="F10" s="36"/>
      <c r="G10" s="36"/>
      <c r="H10" s="36"/>
      <c r="I10" s="36"/>
      <c r="J10" s="36"/>
      <c r="K10" s="36"/>
      <c r="L10" s="116"/>
      <c r="S10" s="36"/>
      <c r="T10" s="36"/>
      <c r="U10" s="36"/>
      <c r="V10" s="36"/>
      <c r="W10" s="36"/>
      <c r="X10" s="36"/>
      <c r="Y10" s="36"/>
      <c r="Z10" s="36"/>
      <c r="AA10" s="36"/>
      <c r="AB10" s="36"/>
      <c r="AC10" s="36"/>
      <c r="AD10" s="36"/>
      <c r="AE10" s="36"/>
      <c r="AZ10" s="110" t="s">
        <v>5265</v>
      </c>
      <c r="BA10" s="110" t="s">
        <v>5266</v>
      </c>
      <c r="BB10" s="110" t="s">
        <v>186</v>
      </c>
      <c r="BC10" s="110" t="s">
        <v>5267</v>
      </c>
      <c r="BD10" s="110" t="s">
        <v>87</v>
      </c>
    </row>
    <row r="11" spans="1:56" s="2" customFormat="1" ht="12" customHeight="1">
      <c r="A11" s="36"/>
      <c r="B11" s="41"/>
      <c r="C11" s="36"/>
      <c r="D11" s="115" t="s">
        <v>18</v>
      </c>
      <c r="E11" s="36"/>
      <c r="F11" s="105" t="s">
        <v>97</v>
      </c>
      <c r="G11" s="36"/>
      <c r="H11" s="36"/>
      <c r="I11" s="115" t="s">
        <v>20</v>
      </c>
      <c r="J11" s="105" t="s">
        <v>19</v>
      </c>
      <c r="K11" s="36"/>
      <c r="L11" s="116"/>
      <c r="S11" s="36"/>
      <c r="T11" s="36"/>
      <c r="U11" s="36"/>
      <c r="V11" s="36"/>
      <c r="W11" s="36"/>
      <c r="X11" s="36"/>
      <c r="Y11" s="36"/>
      <c r="Z11" s="36"/>
      <c r="AA11" s="36"/>
      <c r="AB11" s="36"/>
      <c r="AC11" s="36"/>
      <c r="AD11" s="36"/>
      <c r="AE11" s="36"/>
      <c r="AZ11" s="110" t="s">
        <v>238</v>
      </c>
      <c r="BA11" s="110" t="s">
        <v>239</v>
      </c>
      <c r="BB11" s="110" t="s">
        <v>186</v>
      </c>
      <c r="BC11" s="110" t="s">
        <v>556</v>
      </c>
      <c r="BD11" s="110" t="s">
        <v>87</v>
      </c>
    </row>
    <row r="12" spans="1:56" s="2" customFormat="1" ht="12" customHeight="1">
      <c r="A12" s="36"/>
      <c r="B12" s="41"/>
      <c r="C12" s="36"/>
      <c r="D12" s="115" t="s">
        <v>21</v>
      </c>
      <c r="E12" s="36"/>
      <c r="F12" s="105" t="s">
        <v>22</v>
      </c>
      <c r="G12" s="36"/>
      <c r="H12" s="36"/>
      <c r="I12" s="115" t="s">
        <v>23</v>
      </c>
      <c r="J12" s="117" t="str">
        <f>'Rekapitulace stavby'!AN8</f>
        <v>11. 11. 2020</v>
      </c>
      <c r="K12" s="36"/>
      <c r="L12" s="116"/>
      <c r="S12" s="36"/>
      <c r="T12" s="36"/>
      <c r="U12" s="36"/>
      <c r="V12" s="36"/>
      <c r="W12" s="36"/>
      <c r="X12" s="36"/>
      <c r="Y12" s="36"/>
      <c r="Z12" s="36"/>
      <c r="AA12" s="36"/>
      <c r="AB12" s="36"/>
      <c r="AC12" s="36"/>
      <c r="AD12" s="36"/>
      <c r="AE12" s="36"/>
      <c r="AZ12" s="110" t="s">
        <v>5268</v>
      </c>
      <c r="BA12" s="110" t="s">
        <v>5269</v>
      </c>
      <c r="BB12" s="110" t="s">
        <v>135</v>
      </c>
      <c r="BC12" s="110" t="s">
        <v>5270</v>
      </c>
      <c r="BD12" s="110" t="s">
        <v>87</v>
      </c>
    </row>
    <row r="13" spans="1:56" s="2" customFormat="1" ht="10.9" customHeight="1">
      <c r="A13" s="36"/>
      <c r="B13" s="41"/>
      <c r="C13" s="36"/>
      <c r="D13" s="36"/>
      <c r="E13" s="36"/>
      <c r="F13" s="36"/>
      <c r="G13" s="36"/>
      <c r="H13" s="36"/>
      <c r="I13" s="36"/>
      <c r="J13" s="36"/>
      <c r="K13" s="36"/>
      <c r="L13" s="116"/>
      <c r="S13" s="36"/>
      <c r="T13" s="36"/>
      <c r="U13" s="36"/>
      <c r="V13" s="36"/>
      <c r="W13" s="36"/>
      <c r="X13" s="36"/>
      <c r="Y13" s="36"/>
      <c r="Z13" s="36"/>
      <c r="AA13" s="36"/>
      <c r="AB13" s="36"/>
      <c r="AC13" s="36"/>
      <c r="AD13" s="36"/>
      <c r="AE13" s="36"/>
      <c r="AZ13" s="110" t="s">
        <v>5271</v>
      </c>
      <c r="BA13" s="110" t="s">
        <v>5272</v>
      </c>
      <c r="BB13" s="110" t="s">
        <v>186</v>
      </c>
      <c r="BC13" s="110" t="s">
        <v>5273</v>
      </c>
      <c r="BD13" s="110" t="s">
        <v>87</v>
      </c>
    </row>
    <row r="14" spans="1:56" s="2" customFormat="1" ht="12" customHeight="1">
      <c r="A14" s="36"/>
      <c r="B14" s="41"/>
      <c r="C14" s="36"/>
      <c r="D14" s="115" t="s">
        <v>25</v>
      </c>
      <c r="E14" s="36"/>
      <c r="F14" s="36"/>
      <c r="G14" s="36"/>
      <c r="H14" s="36"/>
      <c r="I14" s="115" t="s">
        <v>26</v>
      </c>
      <c r="J14" s="105" t="s">
        <v>27</v>
      </c>
      <c r="K14" s="36"/>
      <c r="L14" s="116"/>
      <c r="S14" s="36"/>
      <c r="T14" s="36"/>
      <c r="U14" s="36"/>
      <c r="V14" s="36"/>
      <c r="W14" s="36"/>
      <c r="X14" s="36"/>
      <c r="Y14" s="36"/>
      <c r="Z14" s="36"/>
      <c r="AA14" s="36"/>
      <c r="AB14" s="36"/>
      <c r="AC14" s="36"/>
      <c r="AD14" s="36"/>
      <c r="AE14" s="36"/>
      <c r="AZ14" s="110" t="s">
        <v>259</v>
      </c>
      <c r="BA14" s="110" t="s">
        <v>5274</v>
      </c>
      <c r="BB14" s="110" t="s">
        <v>152</v>
      </c>
      <c r="BC14" s="110" t="s">
        <v>2242</v>
      </c>
      <c r="BD14" s="110" t="s">
        <v>87</v>
      </c>
    </row>
    <row r="15" spans="1:56" s="2" customFormat="1" ht="18" customHeight="1">
      <c r="A15" s="36"/>
      <c r="B15" s="41"/>
      <c r="C15" s="36"/>
      <c r="D15" s="36"/>
      <c r="E15" s="105" t="s">
        <v>28</v>
      </c>
      <c r="F15" s="36"/>
      <c r="G15" s="36"/>
      <c r="H15" s="36"/>
      <c r="I15" s="115" t="s">
        <v>29</v>
      </c>
      <c r="J15" s="105" t="s">
        <v>30</v>
      </c>
      <c r="K15" s="36"/>
      <c r="L15" s="116"/>
      <c r="S15" s="36"/>
      <c r="T15" s="36"/>
      <c r="U15" s="36"/>
      <c r="V15" s="36"/>
      <c r="W15" s="36"/>
      <c r="X15" s="36"/>
      <c r="Y15" s="36"/>
      <c r="Z15" s="36"/>
      <c r="AA15" s="36"/>
      <c r="AB15" s="36"/>
      <c r="AC15" s="36"/>
      <c r="AD15" s="36"/>
      <c r="AE15" s="36"/>
      <c r="AZ15" s="110" t="s">
        <v>262</v>
      </c>
      <c r="BA15" s="110" t="s">
        <v>263</v>
      </c>
      <c r="BB15" s="110" t="s">
        <v>152</v>
      </c>
      <c r="BC15" s="110" t="s">
        <v>5275</v>
      </c>
      <c r="BD15" s="110" t="s">
        <v>87</v>
      </c>
    </row>
    <row r="16" spans="1:56" s="2" customFormat="1" ht="6.95" customHeight="1">
      <c r="A16" s="36"/>
      <c r="B16" s="41"/>
      <c r="C16" s="36"/>
      <c r="D16" s="36"/>
      <c r="E16" s="36"/>
      <c r="F16" s="36"/>
      <c r="G16" s="36"/>
      <c r="H16" s="36"/>
      <c r="I16" s="36"/>
      <c r="J16" s="36"/>
      <c r="K16" s="36"/>
      <c r="L16" s="116"/>
      <c r="S16" s="36"/>
      <c r="T16" s="36"/>
      <c r="U16" s="36"/>
      <c r="V16" s="36"/>
      <c r="W16" s="36"/>
      <c r="X16" s="36"/>
      <c r="Y16" s="36"/>
      <c r="Z16" s="36"/>
      <c r="AA16" s="36"/>
      <c r="AB16" s="36"/>
      <c r="AC16" s="36"/>
      <c r="AD16" s="36"/>
      <c r="AE16" s="36"/>
      <c r="AZ16" s="110" t="s">
        <v>5276</v>
      </c>
      <c r="BA16" s="110" t="s">
        <v>5277</v>
      </c>
      <c r="BB16" s="110" t="s">
        <v>267</v>
      </c>
      <c r="BC16" s="110" t="s">
        <v>5278</v>
      </c>
      <c r="BD16" s="110" t="s">
        <v>87</v>
      </c>
    </row>
    <row r="17" spans="1:56" s="2" customFormat="1" ht="12" customHeight="1">
      <c r="A17" s="36"/>
      <c r="B17" s="41"/>
      <c r="C17" s="36"/>
      <c r="D17" s="115" t="s">
        <v>31</v>
      </c>
      <c r="E17" s="36"/>
      <c r="F17" s="36"/>
      <c r="G17" s="36"/>
      <c r="H17" s="36"/>
      <c r="I17" s="115" t="s">
        <v>26</v>
      </c>
      <c r="J17" s="32" t="str">
        <f>'Rekapitulace stavby'!AN13</f>
        <v>Vyplň údaj</v>
      </c>
      <c r="K17" s="36"/>
      <c r="L17" s="116"/>
      <c r="S17" s="36"/>
      <c r="T17" s="36"/>
      <c r="U17" s="36"/>
      <c r="V17" s="36"/>
      <c r="W17" s="36"/>
      <c r="X17" s="36"/>
      <c r="Y17" s="36"/>
      <c r="Z17" s="36"/>
      <c r="AA17" s="36"/>
      <c r="AB17" s="36"/>
      <c r="AC17" s="36"/>
      <c r="AD17" s="36"/>
      <c r="AE17" s="36"/>
      <c r="AZ17" s="110" t="s">
        <v>281</v>
      </c>
      <c r="BA17" s="110" t="s">
        <v>282</v>
      </c>
      <c r="BB17" s="110" t="s">
        <v>152</v>
      </c>
      <c r="BC17" s="110" t="s">
        <v>5279</v>
      </c>
      <c r="BD17" s="110" t="s">
        <v>87</v>
      </c>
    </row>
    <row r="18" spans="1:56" s="2" customFormat="1" ht="18" customHeight="1">
      <c r="A18" s="36"/>
      <c r="B18" s="41"/>
      <c r="C18" s="36"/>
      <c r="D18" s="36"/>
      <c r="E18" s="411" t="str">
        <f>'Rekapitulace stavby'!E14</f>
        <v>Vyplň údaj</v>
      </c>
      <c r="F18" s="412"/>
      <c r="G18" s="412"/>
      <c r="H18" s="412"/>
      <c r="I18" s="115" t="s">
        <v>29</v>
      </c>
      <c r="J18" s="32" t="str">
        <f>'Rekapitulace stavby'!AN14</f>
        <v>Vyplň údaj</v>
      </c>
      <c r="K18" s="36"/>
      <c r="L18" s="116"/>
      <c r="S18" s="36"/>
      <c r="T18" s="36"/>
      <c r="U18" s="36"/>
      <c r="V18" s="36"/>
      <c r="W18" s="36"/>
      <c r="X18" s="36"/>
      <c r="Y18" s="36"/>
      <c r="Z18" s="36"/>
      <c r="AA18" s="36"/>
      <c r="AB18" s="36"/>
      <c r="AC18" s="36"/>
      <c r="AD18" s="36"/>
      <c r="AE18" s="36"/>
      <c r="AZ18" s="110" t="s">
        <v>3899</v>
      </c>
      <c r="BA18" s="110" t="s">
        <v>3900</v>
      </c>
      <c r="BB18" s="110" t="s">
        <v>186</v>
      </c>
      <c r="BC18" s="110" t="s">
        <v>5280</v>
      </c>
      <c r="BD18" s="110" t="s">
        <v>87</v>
      </c>
    </row>
    <row r="19" spans="1:56" s="2" customFormat="1" ht="6.95" customHeight="1">
      <c r="A19" s="36"/>
      <c r="B19" s="41"/>
      <c r="C19" s="36"/>
      <c r="D19" s="36"/>
      <c r="E19" s="36"/>
      <c r="F19" s="36"/>
      <c r="G19" s="36"/>
      <c r="H19" s="36"/>
      <c r="I19" s="36"/>
      <c r="J19" s="36"/>
      <c r="K19" s="36"/>
      <c r="L19" s="116"/>
      <c r="S19" s="36"/>
      <c r="T19" s="36"/>
      <c r="U19" s="36"/>
      <c r="V19" s="36"/>
      <c r="W19" s="36"/>
      <c r="X19" s="36"/>
      <c r="Y19" s="36"/>
      <c r="Z19" s="36"/>
      <c r="AA19" s="36"/>
      <c r="AB19" s="36"/>
      <c r="AC19" s="36"/>
      <c r="AD19" s="36"/>
      <c r="AE19" s="36"/>
    </row>
    <row r="20" spans="1:56" s="2" customFormat="1" ht="12" customHeight="1">
      <c r="A20" s="36"/>
      <c r="B20" s="41"/>
      <c r="C20" s="36"/>
      <c r="D20" s="115" t="s">
        <v>33</v>
      </c>
      <c r="E20" s="36"/>
      <c r="F20" s="36"/>
      <c r="G20" s="36"/>
      <c r="H20" s="36"/>
      <c r="I20" s="115" t="s">
        <v>26</v>
      </c>
      <c r="J20" s="105" t="s">
        <v>34</v>
      </c>
      <c r="K20" s="36"/>
      <c r="L20" s="116"/>
      <c r="S20" s="36"/>
      <c r="T20" s="36"/>
      <c r="U20" s="36"/>
      <c r="V20" s="36"/>
      <c r="W20" s="36"/>
      <c r="X20" s="36"/>
      <c r="Y20" s="36"/>
      <c r="Z20" s="36"/>
      <c r="AA20" s="36"/>
      <c r="AB20" s="36"/>
      <c r="AC20" s="36"/>
      <c r="AD20" s="36"/>
      <c r="AE20" s="36"/>
    </row>
    <row r="21" spans="1:56" s="2" customFormat="1" ht="18" customHeight="1">
      <c r="A21" s="36"/>
      <c r="B21" s="41"/>
      <c r="C21" s="36"/>
      <c r="D21" s="36"/>
      <c r="E21" s="105" t="s">
        <v>35</v>
      </c>
      <c r="F21" s="36"/>
      <c r="G21" s="36"/>
      <c r="H21" s="36"/>
      <c r="I21" s="115" t="s">
        <v>29</v>
      </c>
      <c r="J21" s="105" t="s">
        <v>36</v>
      </c>
      <c r="K21" s="36"/>
      <c r="L21" s="116"/>
      <c r="S21" s="36"/>
      <c r="T21" s="36"/>
      <c r="U21" s="36"/>
      <c r="V21" s="36"/>
      <c r="W21" s="36"/>
      <c r="X21" s="36"/>
      <c r="Y21" s="36"/>
      <c r="Z21" s="36"/>
      <c r="AA21" s="36"/>
      <c r="AB21" s="36"/>
      <c r="AC21" s="36"/>
      <c r="AD21" s="36"/>
      <c r="AE21" s="36"/>
    </row>
    <row r="22" spans="1:56" s="2" customFormat="1" ht="6.95" customHeight="1">
      <c r="A22" s="36"/>
      <c r="B22" s="41"/>
      <c r="C22" s="36"/>
      <c r="D22" s="36"/>
      <c r="E22" s="36"/>
      <c r="F22" s="36"/>
      <c r="G22" s="36"/>
      <c r="H22" s="36"/>
      <c r="I22" s="36"/>
      <c r="J22" s="36"/>
      <c r="K22" s="36"/>
      <c r="L22" s="116"/>
      <c r="S22" s="36"/>
      <c r="T22" s="36"/>
      <c r="U22" s="36"/>
      <c r="V22" s="36"/>
      <c r="W22" s="36"/>
      <c r="X22" s="36"/>
      <c r="Y22" s="36"/>
      <c r="Z22" s="36"/>
      <c r="AA22" s="36"/>
      <c r="AB22" s="36"/>
      <c r="AC22" s="36"/>
      <c r="AD22" s="36"/>
      <c r="AE22" s="36"/>
    </row>
    <row r="23" spans="1:56" s="2" customFormat="1" ht="12" customHeight="1">
      <c r="A23" s="36"/>
      <c r="B23" s="41"/>
      <c r="C23" s="36"/>
      <c r="D23" s="115" t="s">
        <v>38</v>
      </c>
      <c r="E23" s="36"/>
      <c r="F23" s="36"/>
      <c r="G23" s="36"/>
      <c r="H23" s="36"/>
      <c r="I23" s="115" t="s">
        <v>26</v>
      </c>
      <c r="J23" s="105" t="str">
        <f>IF('Rekapitulace stavby'!AN19="","",'Rekapitulace stavby'!AN19)</f>
        <v/>
      </c>
      <c r="K23" s="36"/>
      <c r="L23" s="116"/>
      <c r="S23" s="36"/>
      <c r="T23" s="36"/>
      <c r="U23" s="36"/>
      <c r="V23" s="36"/>
      <c r="W23" s="36"/>
      <c r="X23" s="36"/>
      <c r="Y23" s="36"/>
      <c r="Z23" s="36"/>
      <c r="AA23" s="36"/>
      <c r="AB23" s="36"/>
      <c r="AC23" s="36"/>
      <c r="AD23" s="36"/>
      <c r="AE23" s="36"/>
    </row>
    <row r="24" spans="1:56" s="2" customFormat="1" ht="18" customHeight="1">
      <c r="A24" s="36"/>
      <c r="B24" s="41"/>
      <c r="C24" s="36"/>
      <c r="D24" s="36"/>
      <c r="E24" s="105" t="str">
        <f>IF('Rekapitulace stavby'!E20="","",'Rekapitulace stavby'!E20)</f>
        <v xml:space="preserve"> </v>
      </c>
      <c r="F24" s="36"/>
      <c r="G24" s="36"/>
      <c r="H24" s="36"/>
      <c r="I24" s="115" t="s">
        <v>29</v>
      </c>
      <c r="J24" s="105" t="str">
        <f>IF('Rekapitulace stavby'!AN20="","",'Rekapitulace stavby'!AN20)</f>
        <v/>
      </c>
      <c r="K24" s="36"/>
      <c r="L24" s="116"/>
      <c r="S24" s="36"/>
      <c r="T24" s="36"/>
      <c r="U24" s="36"/>
      <c r="V24" s="36"/>
      <c r="W24" s="36"/>
      <c r="X24" s="36"/>
      <c r="Y24" s="36"/>
      <c r="Z24" s="36"/>
      <c r="AA24" s="36"/>
      <c r="AB24" s="36"/>
      <c r="AC24" s="36"/>
      <c r="AD24" s="36"/>
      <c r="AE24" s="36"/>
    </row>
    <row r="25" spans="1:56" s="2" customFormat="1" ht="6.95" customHeight="1">
      <c r="A25" s="36"/>
      <c r="B25" s="41"/>
      <c r="C25" s="36"/>
      <c r="D25" s="36"/>
      <c r="E25" s="36"/>
      <c r="F25" s="36"/>
      <c r="G25" s="36"/>
      <c r="H25" s="36"/>
      <c r="I25" s="36"/>
      <c r="J25" s="36"/>
      <c r="K25" s="36"/>
      <c r="L25" s="116"/>
      <c r="S25" s="36"/>
      <c r="T25" s="36"/>
      <c r="U25" s="36"/>
      <c r="V25" s="36"/>
      <c r="W25" s="36"/>
      <c r="X25" s="36"/>
      <c r="Y25" s="36"/>
      <c r="Z25" s="36"/>
      <c r="AA25" s="36"/>
      <c r="AB25" s="36"/>
      <c r="AC25" s="36"/>
      <c r="AD25" s="36"/>
      <c r="AE25" s="36"/>
    </row>
    <row r="26" spans="1:56" s="2" customFormat="1" ht="12" customHeight="1">
      <c r="A26" s="36"/>
      <c r="B26" s="41"/>
      <c r="C26" s="36"/>
      <c r="D26" s="115" t="s">
        <v>40</v>
      </c>
      <c r="E26" s="36"/>
      <c r="F26" s="36"/>
      <c r="G26" s="36"/>
      <c r="H26" s="36"/>
      <c r="I26" s="36"/>
      <c r="J26" s="36"/>
      <c r="K26" s="36"/>
      <c r="L26" s="116"/>
      <c r="S26" s="36"/>
      <c r="T26" s="36"/>
      <c r="U26" s="36"/>
      <c r="V26" s="36"/>
      <c r="W26" s="36"/>
      <c r="X26" s="36"/>
      <c r="Y26" s="36"/>
      <c r="Z26" s="36"/>
      <c r="AA26" s="36"/>
      <c r="AB26" s="36"/>
      <c r="AC26" s="36"/>
      <c r="AD26" s="36"/>
      <c r="AE26" s="36"/>
    </row>
    <row r="27" spans="1:56" s="8" customFormat="1" ht="16.5" customHeight="1">
      <c r="A27" s="118"/>
      <c r="B27" s="119"/>
      <c r="C27" s="118"/>
      <c r="D27" s="118"/>
      <c r="E27" s="413" t="s">
        <v>19</v>
      </c>
      <c r="F27" s="413"/>
      <c r="G27" s="413"/>
      <c r="H27" s="413"/>
      <c r="I27" s="118"/>
      <c r="J27" s="118"/>
      <c r="K27" s="118"/>
      <c r="L27" s="120"/>
      <c r="S27" s="118"/>
      <c r="T27" s="118"/>
      <c r="U27" s="118"/>
      <c r="V27" s="118"/>
      <c r="W27" s="118"/>
      <c r="X27" s="118"/>
      <c r="Y27" s="118"/>
      <c r="Z27" s="118"/>
      <c r="AA27" s="118"/>
      <c r="AB27" s="118"/>
      <c r="AC27" s="118"/>
      <c r="AD27" s="118"/>
      <c r="AE27" s="118"/>
    </row>
    <row r="28" spans="1:56" s="2" customFormat="1" ht="6.95" customHeight="1">
      <c r="A28" s="36"/>
      <c r="B28" s="41"/>
      <c r="C28" s="36"/>
      <c r="D28" s="36"/>
      <c r="E28" s="36"/>
      <c r="F28" s="36"/>
      <c r="G28" s="36"/>
      <c r="H28" s="36"/>
      <c r="I28" s="36"/>
      <c r="J28" s="36"/>
      <c r="K28" s="36"/>
      <c r="L28" s="116"/>
      <c r="S28" s="36"/>
      <c r="T28" s="36"/>
      <c r="U28" s="36"/>
      <c r="V28" s="36"/>
      <c r="W28" s="36"/>
      <c r="X28" s="36"/>
      <c r="Y28" s="36"/>
      <c r="Z28" s="36"/>
      <c r="AA28" s="36"/>
      <c r="AB28" s="36"/>
      <c r="AC28" s="36"/>
      <c r="AD28" s="36"/>
      <c r="AE28" s="36"/>
    </row>
    <row r="29" spans="1:56" s="2" customFormat="1" ht="6.95" customHeight="1">
      <c r="A29" s="36"/>
      <c r="B29" s="41"/>
      <c r="C29" s="36"/>
      <c r="D29" s="122"/>
      <c r="E29" s="122"/>
      <c r="F29" s="122"/>
      <c r="G29" s="122"/>
      <c r="H29" s="122"/>
      <c r="I29" s="122"/>
      <c r="J29" s="122"/>
      <c r="K29" s="122"/>
      <c r="L29" s="116"/>
      <c r="S29" s="36"/>
      <c r="T29" s="36"/>
      <c r="U29" s="36"/>
      <c r="V29" s="36"/>
      <c r="W29" s="36"/>
      <c r="X29" s="36"/>
      <c r="Y29" s="36"/>
      <c r="Z29" s="36"/>
      <c r="AA29" s="36"/>
      <c r="AB29" s="36"/>
      <c r="AC29" s="36"/>
      <c r="AD29" s="36"/>
      <c r="AE29" s="36"/>
    </row>
    <row r="30" spans="1:56" s="2" customFormat="1" ht="25.35" customHeight="1">
      <c r="A30" s="36"/>
      <c r="B30" s="41"/>
      <c r="C30" s="36"/>
      <c r="D30" s="123" t="s">
        <v>42</v>
      </c>
      <c r="E30" s="36"/>
      <c r="F30" s="36"/>
      <c r="G30" s="36"/>
      <c r="H30" s="36"/>
      <c r="I30" s="36"/>
      <c r="J30" s="124">
        <f>ROUND(J93, 2)</f>
        <v>0</v>
      </c>
      <c r="K30" s="36"/>
      <c r="L30" s="116"/>
      <c r="S30" s="36"/>
      <c r="T30" s="36"/>
      <c r="U30" s="36"/>
      <c r="V30" s="36"/>
      <c r="W30" s="36"/>
      <c r="X30" s="36"/>
      <c r="Y30" s="36"/>
      <c r="Z30" s="36"/>
      <c r="AA30" s="36"/>
      <c r="AB30" s="36"/>
      <c r="AC30" s="36"/>
      <c r="AD30" s="36"/>
      <c r="AE30" s="36"/>
    </row>
    <row r="31" spans="1:56" s="2" customFormat="1" ht="6.95" customHeight="1">
      <c r="A31" s="36"/>
      <c r="B31" s="41"/>
      <c r="C31" s="36"/>
      <c r="D31" s="122"/>
      <c r="E31" s="122"/>
      <c r="F31" s="122"/>
      <c r="G31" s="122"/>
      <c r="H31" s="122"/>
      <c r="I31" s="122"/>
      <c r="J31" s="122"/>
      <c r="K31" s="122"/>
      <c r="L31" s="116"/>
      <c r="S31" s="36"/>
      <c r="T31" s="36"/>
      <c r="U31" s="36"/>
      <c r="V31" s="36"/>
      <c r="W31" s="36"/>
      <c r="X31" s="36"/>
      <c r="Y31" s="36"/>
      <c r="Z31" s="36"/>
      <c r="AA31" s="36"/>
      <c r="AB31" s="36"/>
      <c r="AC31" s="36"/>
      <c r="AD31" s="36"/>
      <c r="AE31" s="36"/>
    </row>
    <row r="32" spans="1:56" s="2" customFormat="1" ht="14.45" customHeight="1">
      <c r="A32" s="36"/>
      <c r="B32" s="41"/>
      <c r="C32" s="36"/>
      <c r="D32" s="36"/>
      <c r="E32" s="36"/>
      <c r="F32" s="125" t="s">
        <v>44</v>
      </c>
      <c r="G32" s="36"/>
      <c r="H32" s="36"/>
      <c r="I32" s="125" t="s">
        <v>43</v>
      </c>
      <c r="J32" s="125" t="s">
        <v>45</v>
      </c>
      <c r="K32" s="36"/>
      <c r="L32" s="116"/>
      <c r="S32" s="36"/>
      <c r="T32" s="36"/>
      <c r="U32" s="36"/>
      <c r="V32" s="36"/>
      <c r="W32" s="36"/>
      <c r="X32" s="36"/>
      <c r="Y32" s="36"/>
      <c r="Z32" s="36"/>
      <c r="AA32" s="36"/>
      <c r="AB32" s="36"/>
      <c r="AC32" s="36"/>
      <c r="AD32" s="36"/>
      <c r="AE32" s="36"/>
    </row>
    <row r="33" spans="1:31" s="2" customFormat="1" ht="14.45" customHeight="1">
      <c r="A33" s="36"/>
      <c r="B33" s="41"/>
      <c r="C33" s="36"/>
      <c r="D33" s="126" t="s">
        <v>46</v>
      </c>
      <c r="E33" s="115" t="s">
        <v>47</v>
      </c>
      <c r="F33" s="127">
        <f>ROUND((SUM(BE93:BE640)),  2)</f>
        <v>0</v>
      </c>
      <c r="G33" s="36"/>
      <c r="H33" s="36"/>
      <c r="I33" s="128">
        <v>0.21</v>
      </c>
      <c r="J33" s="127">
        <f>ROUND(((SUM(BE93:BE640))*I33),  2)</f>
        <v>0</v>
      </c>
      <c r="K33" s="36"/>
      <c r="L33" s="116"/>
      <c r="S33" s="36"/>
      <c r="T33" s="36"/>
      <c r="U33" s="36"/>
      <c r="V33" s="36"/>
      <c r="W33" s="36"/>
      <c r="X33" s="36"/>
      <c r="Y33" s="36"/>
      <c r="Z33" s="36"/>
      <c r="AA33" s="36"/>
      <c r="AB33" s="36"/>
      <c r="AC33" s="36"/>
      <c r="AD33" s="36"/>
      <c r="AE33" s="36"/>
    </row>
    <row r="34" spans="1:31" s="2" customFormat="1" ht="14.45" customHeight="1">
      <c r="A34" s="36"/>
      <c r="B34" s="41"/>
      <c r="C34" s="36"/>
      <c r="D34" s="36"/>
      <c r="E34" s="115" t="s">
        <v>48</v>
      </c>
      <c r="F34" s="127">
        <f>ROUND((SUM(BF93:BF640)),  2)</f>
        <v>0</v>
      </c>
      <c r="G34" s="36"/>
      <c r="H34" s="36"/>
      <c r="I34" s="128">
        <v>0.15</v>
      </c>
      <c r="J34" s="127">
        <f>ROUND(((SUM(BF93:BF640))*I34),  2)</f>
        <v>0</v>
      </c>
      <c r="K34" s="36"/>
      <c r="L34" s="116"/>
      <c r="S34" s="36"/>
      <c r="T34" s="36"/>
      <c r="U34" s="36"/>
      <c r="V34" s="36"/>
      <c r="W34" s="36"/>
      <c r="X34" s="36"/>
      <c r="Y34" s="36"/>
      <c r="Z34" s="36"/>
      <c r="AA34" s="36"/>
      <c r="AB34" s="36"/>
      <c r="AC34" s="36"/>
      <c r="AD34" s="36"/>
      <c r="AE34" s="36"/>
    </row>
    <row r="35" spans="1:31" s="2" customFormat="1" ht="14.45" hidden="1" customHeight="1">
      <c r="A35" s="36"/>
      <c r="B35" s="41"/>
      <c r="C35" s="36"/>
      <c r="D35" s="36"/>
      <c r="E35" s="115" t="s">
        <v>49</v>
      </c>
      <c r="F35" s="127">
        <f>ROUND((SUM(BG93:BG640)),  2)</f>
        <v>0</v>
      </c>
      <c r="G35" s="36"/>
      <c r="H35" s="36"/>
      <c r="I35" s="128">
        <v>0.21</v>
      </c>
      <c r="J35" s="127">
        <f>0</f>
        <v>0</v>
      </c>
      <c r="K35" s="36"/>
      <c r="L35" s="116"/>
      <c r="S35" s="36"/>
      <c r="T35" s="36"/>
      <c r="U35" s="36"/>
      <c r="V35" s="36"/>
      <c r="W35" s="36"/>
      <c r="X35" s="36"/>
      <c r="Y35" s="36"/>
      <c r="Z35" s="36"/>
      <c r="AA35" s="36"/>
      <c r="AB35" s="36"/>
      <c r="AC35" s="36"/>
      <c r="AD35" s="36"/>
      <c r="AE35" s="36"/>
    </row>
    <row r="36" spans="1:31" s="2" customFormat="1" ht="14.45" hidden="1" customHeight="1">
      <c r="A36" s="36"/>
      <c r="B36" s="41"/>
      <c r="C36" s="36"/>
      <c r="D36" s="36"/>
      <c r="E36" s="115" t="s">
        <v>50</v>
      </c>
      <c r="F36" s="127">
        <f>ROUND((SUM(BH93:BH640)),  2)</f>
        <v>0</v>
      </c>
      <c r="G36" s="36"/>
      <c r="H36" s="36"/>
      <c r="I36" s="128">
        <v>0.15</v>
      </c>
      <c r="J36" s="127">
        <f>0</f>
        <v>0</v>
      </c>
      <c r="K36" s="36"/>
      <c r="L36" s="116"/>
      <c r="S36" s="36"/>
      <c r="T36" s="36"/>
      <c r="U36" s="36"/>
      <c r="V36" s="36"/>
      <c r="W36" s="36"/>
      <c r="X36" s="36"/>
      <c r="Y36" s="36"/>
      <c r="Z36" s="36"/>
      <c r="AA36" s="36"/>
      <c r="AB36" s="36"/>
      <c r="AC36" s="36"/>
      <c r="AD36" s="36"/>
      <c r="AE36" s="36"/>
    </row>
    <row r="37" spans="1:31" s="2" customFormat="1" ht="14.45" hidden="1" customHeight="1">
      <c r="A37" s="36"/>
      <c r="B37" s="41"/>
      <c r="C37" s="36"/>
      <c r="D37" s="36"/>
      <c r="E37" s="115" t="s">
        <v>51</v>
      </c>
      <c r="F37" s="127">
        <f>ROUND((SUM(BI93:BI640)),  2)</f>
        <v>0</v>
      </c>
      <c r="G37" s="36"/>
      <c r="H37" s="36"/>
      <c r="I37" s="128">
        <v>0</v>
      </c>
      <c r="J37" s="127">
        <f>0</f>
        <v>0</v>
      </c>
      <c r="K37" s="36"/>
      <c r="L37" s="116"/>
      <c r="S37" s="36"/>
      <c r="T37" s="36"/>
      <c r="U37" s="36"/>
      <c r="V37" s="36"/>
      <c r="W37" s="36"/>
      <c r="X37" s="36"/>
      <c r="Y37" s="36"/>
      <c r="Z37" s="36"/>
      <c r="AA37" s="36"/>
      <c r="AB37" s="36"/>
      <c r="AC37" s="36"/>
      <c r="AD37" s="36"/>
      <c r="AE37" s="36"/>
    </row>
    <row r="38" spans="1:31" s="2" customFormat="1" ht="6.95" customHeight="1">
      <c r="A38" s="36"/>
      <c r="B38" s="41"/>
      <c r="C38" s="36"/>
      <c r="D38" s="36"/>
      <c r="E38" s="36"/>
      <c r="F38" s="36"/>
      <c r="G38" s="36"/>
      <c r="H38" s="36"/>
      <c r="I38" s="36"/>
      <c r="J38" s="36"/>
      <c r="K38" s="36"/>
      <c r="L38" s="116"/>
      <c r="S38" s="36"/>
      <c r="T38" s="36"/>
      <c r="U38" s="36"/>
      <c r="V38" s="36"/>
      <c r="W38" s="36"/>
      <c r="X38" s="36"/>
      <c r="Y38" s="36"/>
      <c r="Z38" s="36"/>
      <c r="AA38" s="36"/>
      <c r="AB38" s="36"/>
      <c r="AC38" s="36"/>
      <c r="AD38" s="36"/>
      <c r="AE38" s="36"/>
    </row>
    <row r="39" spans="1:31" s="2" customFormat="1" ht="25.35" customHeight="1">
      <c r="A39" s="36"/>
      <c r="B39" s="41"/>
      <c r="C39" s="129"/>
      <c r="D39" s="130" t="s">
        <v>52</v>
      </c>
      <c r="E39" s="131"/>
      <c r="F39" s="131"/>
      <c r="G39" s="132" t="s">
        <v>53</v>
      </c>
      <c r="H39" s="133" t="s">
        <v>54</v>
      </c>
      <c r="I39" s="131"/>
      <c r="J39" s="134">
        <f>SUM(J30:J37)</f>
        <v>0</v>
      </c>
      <c r="K39" s="135"/>
      <c r="L39" s="116"/>
      <c r="S39" s="36"/>
      <c r="T39" s="36"/>
      <c r="U39" s="36"/>
      <c r="V39" s="36"/>
      <c r="W39" s="36"/>
      <c r="X39" s="36"/>
      <c r="Y39" s="36"/>
      <c r="Z39" s="36"/>
      <c r="AA39" s="36"/>
      <c r="AB39" s="36"/>
      <c r="AC39" s="36"/>
      <c r="AD39" s="36"/>
      <c r="AE39" s="36"/>
    </row>
    <row r="40" spans="1:31" s="2" customFormat="1" ht="14.45" customHeight="1">
      <c r="A40" s="36"/>
      <c r="B40" s="136"/>
      <c r="C40" s="137"/>
      <c r="D40" s="137"/>
      <c r="E40" s="137"/>
      <c r="F40" s="137"/>
      <c r="G40" s="137"/>
      <c r="H40" s="137"/>
      <c r="I40" s="137"/>
      <c r="J40" s="137"/>
      <c r="K40" s="137"/>
      <c r="L40" s="116"/>
      <c r="S40" s="36"/>
      <c r="T40" s="36"/>
      <c r="U40" s="36"/>
      <c r="V40" s="36"/>
      <c r="W40" s="36"/>
      <c r="X40" s="36"/>
      <c r="Y40" s="36"/>
      <c r="Z40" s="36"/>
      <c r="AA40" s="36"/>
      <c r="AB40" s="36"/>
      <c r="AC40" s="36"/>
      <c r="AD40" s="36"/>
      <c r="AE40" s="36"/>
    </row>
    <row r="44" spans="1:31" s="2" customFormat="1" ht="6.95" customHeight="1">
      <c r="A44" s="36"/>
      <c r="B44" s="138"/>
      <c r="C44" s="139"/>
      <c r="D44" s="139"/>
      <c r="E44" s="139"/>
      <c r="F44" s="139"/>
      <c r="G44" s="139"/>
      <c r="H44" s="139"/>
      <c r="I44" s="139"/>
      <c r="J44" s="139"/>
      <c r="K44" s="139"/>
      <c r="L44" s="116"/>
      <c r="S44" s="36"/>
      <c r="T44" s="36"/>
      <c r="U44" s="36"/>
      <c r="V44" s="36"/>
      <c r="W44" s="36"/>
      <c r="X44" s="36"/>
      <c r="Y44" s="36"/>
      <c r="Z44" s="36"/>
      <c r="AA44" s="36"/>
      <c r="AB44" s="36"/>
      <c r="AC44" s="36"/>
      <c r="AD44" s="36"/>
      <c r="AE44" s="36"/>
    </row>
    <row r="45" spans="1:31" s="2" customFormat="1" ht="24.95" customHeight="1">
      <c r="A45" s="36"/>
      <c r="B45" s="37"/>
      <c r="C45" s="25" t="s">
        <v>269</v>
      </c>
      <c r="D45" s="38"/>
      <c r="E45" s="38"/>
      <c r="F45" s="38"/>
      <c r="G45" s="38"/>
      <c r="H45" s="38"/>
      <c r="I45" s="38"/>
      <c r="J45" s="38"/>
      <c r="K45" s="38"/>
      <c r="L45" s="116"/>
      <c r="S45" s="36"/>
      <c r="T45" s="36"/>
      <c r="U45" s="36"/>
      <c r="V45" s="36"/>
      <c r="W45" s="36"/>
      <c r="X45" s="36"/>
      <c r="Y45" s="36"/>
      <c r="Z45" s="36"/>
      <c r="AA45" s="36"/>
      <c r="AB45" s="36"/>
      <c r="AC45" s="36"/>
      <c r="AD45" s="36"/>
      <c r="AE45" s="36"/>
    </row>
    <row r="46" spans="1:31" s="2" customFormat="1" ht="6.95" customHeight="1">
      <c r="A46" s="36"/>
      <c r="B46" s="37"/>
      <c r="C46" s="38"/>
      <c r="D46" s="38"/>
      <c r="E46" s="38"/>
      <c r="F46" s="38"/>
      <c r="G46" s="38"/>
      <c r="H46" s="38"/>
      <c r="I46" s="38"/>
      <c r="J46" s="38"/>
      <c r="K46" s="38"/>
      <c r="L46" s="116"/>
      <c r="S46" s="36"/>
      <c r="T46" s="36"/>
      <c r="U46" s="36"/>
      <c r="V46" s="36"/>
      <c r="W46" s="36"/>
      <c r="X46" s="36"/>
      <c r="Y46" s="36"/>
      <c r="Z46" s="36"/>
      <c r="AA46" s="36"/>
      <c r="AB46" s="36"/>
      <c r="AC46" s="36"/>
      <c r="AD46" s="36"/>
      <c r="AE46" s="36"/>
    </row>
    <row r="47" spans="1:31" s="2" customFormat="1" ht="12" customHeight="1">
      <c r="A47" s="36"/>
      <c r="B47" s="37"/>
      <c r="C47" s="31" t="s">
        <v>16</v>
      </c>
      <c r="D47" s="38"/>
      <c r="E47" s="38"/>
      <c r="F47" s="38"/>
      <c r="G47" s="38"/>
      <c r="H47" s="38"/>
      <c r="I47" s="38"/>
      <c r="J47" s="38"/>
      <c r="K47" s="38"/>
      <c r="L47" s="116"/>
      <c r="S47" s="36"/>
      <c r="T47" s="36"/>
      <c r="U47" s="36"/>
      <c r="V47" s="36"/>
      <c r="W47" s="36"/>
      <c r="X47" s="36"/>
      <c r="Y47" s="36"/>
      <c r="Z47" s="36"/>
      <c r="AA47" s="36"/>
      <c r="AB47" s="36"/>
      <c r="AC47" s="36"/>
      <c r="AD47" s="36"/>
      <c r="AE47" s="36"/>
    </row>
    <row r="48" spans="1:31" s="2" customFormat="1" ht="16.5" customHeight="1">
      <c r="A48" s="36"/>
      <c r="B48" s="37"/>
      <c r="C48" s="38"/>
      <c r="D48" s="38"/>
      <c r="E48" s="414" t="str">
        <f>E7</f>
        <v>VD Morávka – převedení extrémních povodní, stavba č. 4074</v>
      </c>
      <c r="F48" s="415"/>
      <c r="G48" s="415"/>
      <c r="H48" s="415"/>
      <c r="I48" s="38"/>
      <c r="J48" s="38"/>
      <c r="K48" s="38"/>
      <c r="L48" s="116"/>
      <c r="S48" s="36"/>
      <c r="T48" s="36"/>
      <c r="U48" s="36"/>
      <c r="V48" s="36"/>
      <c r="W48" s="36"/>
      <c r="X48" s="36"/>
      <c r="Y48" s="36"/>
      <c r="Z48" s="36"/>
      <c r="AA48" s="36"/>
      <c r="AB48" s="36"/>
      <c r="AC48" s="36"/>
      <c r="AD48" s="36"/>
      <c r="AE48" s="36"/>
    </row>
    <row r="49" spans="1:47" s="2" customFormat="1" ht="12" customHeight="1">
      <c r="A49" s="36"/>
      <c r="B49" s="37"/>
      <c r="C49" s="31" t="s">
        <v>154</v>
      </c>
      <c r="D49" s="38"/>
      <c r="E49" s="38"/>
      <c r="F49" s="38"/>
      <c r="G49" s="38"/>
      <c r="H49" s="38"/>
      <c r="I49" s="38"/>
      <c r="J49" s="38"/>
      <c r="K49" s="38"/>
      <c r="L49" s="116"/>
      <c r="S49" s="36"/>
      <c r="T49" s="36"/>
      <c r="U49" s="36"/>
      <c r="V49" s="36"/>
      <c r="W49" s="36"/>
      <c r="X49" s="36"/>
      <c r="Y49" s="36"/>
      <c r="Z49" s="36"/>
      <c r="AA49" s="36"/>
      <c r="AB49" s="36"/>
      <c r="AC49" s="36"/>
      <c r="AD49" s="36"/>
      <c r="AE49" s="36"/>
    </row>
    <row r="50" spans="1:47" s="2" customFormat="1" ht="16.5" customHeight="1">
      <c r="A50" s="36"/>
      <c r="B50" s="37"/>
      <c r="C50" s="38"/>
      <c r="D50" s="38"/>
      <c r="E50" s="368" t="str">
        <f>E9</f>
        <v>SO 04 - Úpravy v LB zavázání hráze a vlnolam</v>
      </c>
      <c r="F50" s="416"/>
      <c r="G50" s="416"/>
      <c r="H50" s="416"/>
      <c r="I50" s="38"/>
      <c r="J50" s="38"/>
      <c r="K50" s="38"/>
      <c r="L50" s="116"/>
      <c r="S50" s="36"/>
      <c r="T50" s="36"/>
      <c r="U50" s="36"/>
      <c r="V50" s="36"/>
      <c r="W50" s="36"/>
      <c r="X50" s="36"/>
      <c r="Y50" s="36"/>
      <c r="Z50" s="36"/>
      <c r="AA50" s="36"/>
      <c r="AB50" s="36"/>
      <c r="AC50" s="36"/>
      <c r="AD50" s="36"/>
      <c r="AE50" s="36"/>
    </row>
    <row r="51" spans="1:47" s="2" customFormat="1" ht="6.95" customHeight="1">
      <c r="A51" s="36"/>
      <c r="B51" s="37"/>
      <c r="C51" s="38"/>
      <c r="D51" s="38"/>
      <c r="E51" s="38"/>
      <c r="F51" s="38"/>
      <c r="G51" s="38"/>
      <c r="H51" s="38"/>
      <c r="I51" s="38"/>
      <c r="J51" s="38"/>
      <c r="K51" s="38"/>
      <c r="L51" s="116"/>
      <c r="S51" s="36"/>
      <c r="T51" s="36"/>
      <c r="U51" s="36"/>
      <c r="V51" s="36"/>
      <c r="W51" s="36"/>
      <c r="X51" s="36"/>
      <c r="Y51" s="36"/>
      <c r="Z51" s="36"/>
      <c r="AA51" s="36"/>
      <c r="AB51" s="36"/>
      <c r="AC51" s="36"/>
      <c r="AD51" s="36"/>
      <c r="AE51" s="36"/>
    </row>
    <row r="52" spans="1:47" s="2" customFormat="1" ht="12" customHeight="1">
      <c r="A52" s="36"/>
      <c r="B52" s="37"/>
      <c r="C52" s="31" t="s">
        <v>21</v>
      </c>
      <c r="D52" s="38"/>
      <c r="E52" s="38"/>
      <c r="F52" s="29" t="str">
        <f>F12</f>
        <v>VD Morávka</v>
      </c>
      <c r="G52" s="38"/>
      <c r="H52" s="38"/>
      <c r="I52" s="31" t="s">
        <v>23</v>
      </c>
      <c r="J52" s="61" t="str">
        <f>IF(J12="","",J12)</f>
        <v>11. 11. 2020</v>
      </c>
      <c r="K52" s="38"/>
      <c r="L52" s="116"/>
      <c r="S52" s="36"/>
      <c r="T52" s="36"/>
      <c r="U52" s="36"/>
      <c r="V52" s="36"/>
      <c r="W52" s="36"/>
      <c r="X52" s="36"/>
      <c r="Y52" s="36"/>
      <c r="Z52" s="36"/>
      <c r="AA52" s="36"/>
      <c r="AB52" s="36"/>
      <c r="AC52" s="36"/>
      <c r="AD52" s="36"/>
      <c r="AE52" s="36"/>
    </row>
    <row r="53" spans="1:47" s="2" customFormat="1" ht="6.95" customHeight="1">
      <c r="A53" s="36"/>
      <c r="B53" s="37"/>
      <c r="C53" s="38"/>
      <c r="D53" s="38"/>
      <c r="E53" s="38"/>
      <c r="F53" s="38"/>
      <c r="G53" s="38"/>
      <c r="H53" s="38"/>
      <c r="I53" s="38"/>
      <c r="J53" s="38"/>
      <c r="K53" s="38"/>
      <c r="L53" s="116"/>
      <c r="S53" s="36"/>
      <c r="T53" s="36"/>
      <c r="U53" s="36"/>
      <c r="V53" s="36"/>
      <c r="W53" s="36"/>
      <c r="X53" s="36"/>
      <c r="Y53" s="36"/>
      <c r="Z53" s="36"/>
      <c r="AA53" s="36"/>
      <c r="AB53" s="36"/>
      <c r="AC53" s="36"/>
      <c r="AD53" s="36"/>
      <c r="AE53" s="36"/>
    </row>
    <row r="54" spans="1:47" s="2" customFormat="1" ht="15.2" customHeight="1">
      <c r="A54" s="36"/>
      <c r="B54" s="37"/>
      <c r="C54" s="31" t="s">
        <v>25</v>
      </c>
      <c r="D54" s="38"/>
      <c r="E54" s="38"/>
      <c r="F54" s="29" t="str">
        <f>E15</f>
        <v>Povodí Odry, státní podnik</v>
      </c>
      <c r="G54" s="38"/>
      <c r="H54" s="38"/>
      <c r="I54" s="31" t="s">
        <v>33</v>
      </c>
      <c r="J54" s="34" t="str">
        <f>E21</f>
        <v xml:space="preserve">Golik VH, s. r. o. </v>
      </c>
      <c r="K54" s="38"/>
      <c r="L54" s="116"/>
      <c r="S54" s="36"/>
      <c r="T54" s="36"/>
      <c r="U54" s="36"/>
      <c r="V54" s="36"/>
      <c r="W54" s="36"/>
      <c r="X54" s="36"/>
      <c r="Y54" s="36"/>
      <c r="Z54" s="36"/>
      <c r="AA54" s="36"/>
      <c r="AB54" s="36"/>
      <c r="AC54" s="36"/>
      <c r="AD54" s="36"/>
      <c r="AE54" s="36"/>
    </row>
    <row r="55" spans="1:47" s="2" customFormat="1" ht="15.2" customHeight="1">
      <c r="A55" s="36"/>
      <c r="B55" s="37"/>
      <c r="C55" s="31" t="s">
        <v>31</v>
      </c>
      <c r="D55" s="38"/>
      <c r="E55" s="38"/>
      <c r="F55" s="29" t="str">
        <f>IF(E18="","",E18)</f>
        <v>Vyplň údaj</v>
      </c>
      <c r="G55" s="38"/>
      <c r="H55" s="38"/>
      <c r="I55" s="31" t="s">
        <v>38</v>
      </c>
      <c r="J55" s="34" t="str">
        <f>E24</f>
        <v xml:space="preserve"> </v>
      </c>
      <c r="K55" s="38"/>
      <c r="L55" s="116"/>
      <c r="S55" s="36"/>
      <c r="T55" s="36"/>
      <c r="U55" s="36"/>
      <c r="V55" s="36"/>
      <c r="W55" s="36"/>
      <c r="X55" s="36"/>
      <c r="Y55" s="36"/>
      <c r="Z55" s="36"/>
      <c r="AA55" s="36"/>
      <c r="AB55" s="36"/>
      <c r="AC55" s="36"/>
      <c r="AD55" s="36"/>
      <c r="AE55" s="36"/>
    </row>
    <row r="56" spans="1:47" s="2" customFormat="1" ht="10.35" customHeight="1">
      <c r="A56" s="36"/>
      <c r="B56" s="37"/>
      <c r="C56" s="38"/>
      <c r="D56" s="38"/>
      <c r="E56" s="38"/>
      <c r="F56" s="38"/>
      <c r="G56" s="38"/>
      <c r="H56" s="38"/>
      <c r="I56" s="38"/>
      <c r="J56" s="38"/>
      <c r="K56" s="38"/>
      <c r="L56" s="116"/>
      <c r="S56" s="36"/>
      <c r="T56" s="36"/>
      <c r="U56" s="36"/>
      <c r="V56" s="36"/>
      <c r="W56" s="36"/>
      <c r="X56" s="36"/>
      <c r="Y56" s="36"/>
      <c r="Z56" s="36"/>
      <c r="AA56" s="36"/>
      <c r="AB56" s="36"/>
      <c r="AC56" s="36"/>
      <c r="AD56" s="36"/>
      <c r="AE56" s="36"/>
    </row>
    <row r="57" spans="1:47" s="2" customFormat="1" ht="29.25" customHeight="1">
      <c r="A57" s="36"/>
      <c r="B57" s="37"/>
      <c r="C57" s="140" t="s">
        <v>290</v>
      </c>
      <c r="D57" s="141"/>
      <c r="E57" s="141"/>
      <c r="F57" s="141"/>
      <c r="G57" s="141"/>
      <c r="H57" s="141"/>
      <c r="I57" s="141"/>
      <c r="J57" s="142" t="s">
        <v>291</v>
      </c>
      <c r="K57" s="141"/>
      <c r="L57" s="116"/>
      <c r="S57" s="36"/>
      <c r="T57" s="36"/>
      <c r="U57" s="36"/>
      <c r="V57" s="36"/>
      <c r="W57" s="36"/>
      <c r="X57" s="36"/>
      <c r="Y57" s="36"/>
      <c r="Z57" s="36"/>
      <c r="AA57" s="36"/>
      <c r="AB57" s="36"/>
      <c r="AC57" s="36"/>
      <c r="AD57" s="36"/>
      <c r="AE57" s="36"/>
    </row>
    <row r="58" spans="1:47" s="2" customFormat="1" ht="10.35" customHeight="1">
      <c r="A58" s="36"/>
      <c r="B58" s="37"/>
      <c r="C58" s="38"/>
      <c r="D58" s="38"/>
      <c r="E58" s="38"/>
      <c r="F58" s="38"/>
      <c r="G58" s="38"/>
      <c r="H58" s="38"/>
      <c r="I58" s="38"/>
      <c r="J58" s="38"/>
      <c r="K58" s="38"/>
      <c r="L58" s="116"/>
      <c r="S58" s="36"/>
      <c r="T58" s="36"/>
      <c r="U58" s="36"/>
      <c r="V58" s="36"/>
      <c r="W58" s="36"/>
      <c r="X58" s="36"/>
      <c r="Y58" s="36"/>
      <c r="Z58" s="36"/>
      <c r="AA58" s="36"/>
      <c r="AB58" s="36"/>
      <c r="AC58" s="36"/>
      <c r="AD58" s="36"/>
      <c r="AE58" s="36"/>
    </row>
    <row r="59" spans="1:47" s="2" customFormat="1" ht="22.9" customHeight="1">
      <c r="A59" s="36"/>
      <c r="B59" s="37"/>
      <c r="C59" s="143" t="s">
        <v>74</v>
      </c>
      <c r="D59" s="38"/>
      <c r="E59" s="38"/>
      <c r="F59" s="38"/>
      <c r="G59" s="38"/>
      <c r="H59" s="38"/>
      <c r="I59" s="38"/>
      <c r="J59" s="79">
        <f>J93</f>
        <v>0</v>
      </c>
      <c r="K59" s="38"/>
      <c r="L59" s="116"/>
      <c r="S59" s="36"/>
      <c r="T59" s="36"/>
      <c r="U59" s="36"/>
      <c r="V59" s="36"/>
      <c r="W59" s="36"/>
      <c r="X59" s="36"/>
      <c r="Y59" s="36"/>
      <c r="Z59" s="36"/>
      <c r="AA59" s="36"/>
      <c r="AB59" s="36"/>
      <c r="AC59" s="36"/>
      <c r="AD59" s="36"/>
      <c r="AE59" s="36"/>
      <c r="AU59" s="19" t="s">
        <v>121</v>
      </c>
    </row>
    <row r="60" spans="1:47" s="9" customFormat="1" ht="24.95" customHeight="1">
      <c r="B60" s="144"/>
      <c r="C60" s="145"/>
      <c r="D60" s="146" t="s">
        <v>292</v>
      </c>
      <c r="E60" s="147"/>
      <c r="F60" s="147"/>
      <c r="G60" s="147"/>
      <c r="H60" s="147"/>
      <c r="I60" s="147"/>
      <c r="J60" s="148">
        <f>J94</f>
        <v>0</v>
      </c>
      <c r="K60" s="145"/>
      <c r="L60" s="149"/>
    </row>
    <row r="61" spans="1:47" s="10" customFormat="1" ht="19.899999999999999" customHeight="1">
      <c r="B61" s="150"/>
      <c r="C61" s="99"/>
      <c r="D61" s="151" t="s">
        <v>293</v>
      </c>
      <c r="E61" s="152"/>
      <c r="F61" s="152"/>
      <c r="G61" s="152"/>
      <c r="H61" s="152"/>
      <c r="I61" s="152"/>
      <c r="J61" s="153">
        <f>J95</f>
        <v>0</v>
      </c>
      <c r="K61" s="99"/>
      <c r="L61" s="154"/>
    </row>
    <row r="62" spans="1:47" s="10" customFormat="1" ht="19.899999999999999" customHeight="1">
      <c r="B62" s="150"/>
      <c r="C62" s="99"/>
      <c r="D62" s="151" t="s">
        <v>295</v>
      </c>
      <c r="E62" s="152"/>
      <c r="F62" s="152"/>
      <c r="G62" s="152"/>
      <c r="H62" s="152"/>
      <c r="I62" s="152"/>
      <c r="J62" s="153">
        <f>J173</f>
        <v>0</v>
      </c>
      <c r="K62" s="99"/>
      <c r="L62" s="154"/>
    </row>
    <row r="63" spans="1:47" s="10" customFormat="1" ht="19.899999999999999" customHeight="1">
      <c r="B63" s="150"/>
      <c r="C63" s="99"/>
      <c r="D63" s="151" t="s">
        <v>297</v>
      </c>
      <c r="E63" s="152"/>
      <c r="F63" s="152"/>
      <c r="G63" s="152"/>
      <c r="H63" s="152"/>
      <c r="I63" s="152"/>
      <c r="J63" s="153">
        <f>J271</f>
        <v>0</v>
      </c>
      <c r="K63" s="99"/>
      <c r="L63" s="154"/>
    </row>
    <row r="64" spans="1:47" s="10" customFormat="1" ht="19.899999999999999" customHeight="1">
      <c r="B64" s="150"/>
      <c r="C64" s="99"/>
      <c r="D64" s="151" t="s">
        <v>298</v>
      </c>
      <c r="E64" s="152"/>
      <c r="F64" s="152"/>
      <c r="G64" s="152"/>
      <c r="H64" s="152"/>
      <c r="I64" s="152"/>
      <c r="J64" s="153">
        <f>J308</f>
        <v>0</v>
      </c>
      <c r="K64" s="99"/>
      <c r="L64" s="154"/>
    </row>
    <row r="65" spans="1:31" s="10" customFormat="1" ht="19.899999999999999" customHeight="1">
      <c r="B65" s="150"/>
      <c r="C65" s="99"/>
      <c r="D65" s="151" t="s">
        <v>299</v>
      </c>
      <c r="E65" s="152"/>
      <c r="F65" s="152"/>
      <c r="G65" s="152"/>
      <c r="H65" s="152"/>
      <c r="I65" s="152"/>
      <c r="J65" s="153">
        <f>J342</f>
        <v>0</v>
      </c>
      <c r="K65" s="99"/>
      <c r="L65" s="154"/>
    </row>
    <row r="66" spans="1:31" s="10" customFormat="1" ht="19.899999999999999" customHeight="1">
      <c r="B66" s="150"/>
      <c r="C66" s="99"/>
      <c r="D66" s="151" t="s">
        <v>300</v>
      </c>
      <c r="E66" s="152"/>
      <c r="F66" s="152"/>
      <c r="G66" s="152"/>
      <c r="H66" s="152"/>
      <c r="I66" s="152"/>
      <c r="J66" s="153">
        <f>J358</f>
        <v>0</v>
      </c>
      <c r="K66" s="99"/>
      <c r="L66" s="154"/>
    </row>
    <row r="67" spans="1:31" s="10" customFormat="1" ht="19.899999999999999" customHeight="1">
      <c r="B67" s="150"/>
      <c r="C67" s="99"/>
      <c r="D67" s="151" t="s">
        <v>301</v>
      </c>
      <c r="E67" s="152"/>
      <c r="F67" s="152"/>
      <c r="G67" s="152"/>
      <c r="H67" s="152"/>
      <c r="I67" s="152"/>
      <c r="J67" s="153">
        <f>J526</f>
        <v>0</v>
      </c>
      <c r="K67" s="99"/>
      <c r="L67" s="154"/>
    </row>
    <row r="68" spans="1:31" s="10" customFormat="1" ht="19.899999999999999" customHeight="1">
      <c r="B68" s="150"/>
      <c r="C68" s="99"/>
      <c r="D68" s="151" t="s">
        <v>302</v>
      </c>
      <c r="E68" s="152"/>
      <c r="F68" s="152"/>
      <c r="G68" s="152"/>
      <c r="H68" s="152"/>
      <c r="I68" s="152"/>
      <c r="J68" s="153">
        <f>J575</f>
        <v>0</v>
      </c>
      <c r="K68" s="99"/>
      <c r="L68" s="154"/>
    </row>
    <row r="69" spans="1:31" s="9" customFormat="1" ht="24.95" customHeight="1">
      <c r="B69" s="144"/>
      <c r="C69" s="145"/>
      <c r="D69" s="146" t="s">
        <v>303</v>
      </c>
      <c r="E69" s="147"/>
      <c r="F69" s="147"/>
      <c r="G69" s="147"/>
      <c r="H69" s="147"/>
      <c r="I69" s="147"/>
      <c r="J69" s="148">
        <f>J579</f>
        <v>0</v>
      </c>
      <c r="K69" s="145"/>
      <c r="L69" s="149"/>
    </row>
    <row r="70" spans="1:31" s="10" customFormat="1" ht="19.899999999999999" customHeight="1">
      <c r="B70" s="150"/>
      <c r="C70" s="99"/>
      <c r="D70" s="151" t="s">
        <v>306</v>
      </c>
      <c r="E70" s="152"/>
      <c r="F70" s="152"/>
      <c r="G70" s="152"/>
      <c r="H70" s="152"/>
      <c r="I70" s="152"/>
      <c r="J70" s="153">
        <f>J580</f>
        <v>0</v>
      </c>
      <c r="K70" s="99"/>
      <c r="L70" s="154"/>
    </row>
    <row r="71" spans="1:31" s="9" customFormat="1" ht="24.95" customHeight="1">
      <c r="B71" s="144"/>
      <c r="C71" s="145"/>
      <c r="D71" s="146" t="s">
        <v>307</v>
      </c>
      <c r="E71" s="147"/>
      <c r="F71" s="147"/>
      <c r="G71" s="147"/>
      <c r="H71" s="147"/>
      <c r="I71" s="147"/>
      <c r="J71" s="148">
        <f>J607</f>
        <v>0</v>
      </c>
      <c r="K71" s="145"/>
      <c r="L71" s="149"/>
    </row>
    <row r="72" spans="1:31" s="10" customFormat="1" ht="19.899999999999999" customHeight="1">
      <c r="B72" s="150"/>
      <c r="C72" s="99"/>
      <c r="D72" s="151" t="s">
        <v>308</v>
      </c>
      <c r="E72" s="152"/>
      <c r="F72" s="152"/>
      <c r="G72" s="152"/>
      <c r="H72" s="152"/>
      <c r="I72" s="152"/>
      <c r="J72" s="153">
        <f>J608</f>
        <v>0</v>
      </c>
      <c r="K72" s="99"/>
      <c r="L72" s="154"/>
    </row>
    <row r="73" spans="1:31" s="10" customFormat="1" ht="19.899999999999999" customHeight="1">
      <c r="B73" s="150"/>
      <c r="C73" s="99"/>
      <c r="D73" s="151" t="s">
        <v>3901</v>
      </c>
      <c r="E73" s="152"/>
      <c r="F73" s="152"/>
      <c r="G73" s="152"/>
      <c r="H73" s="152"/>
      <c r="I73" s="152"/>
      <c r="J73" s="153">
        <f>J622</f>
        <v>0</v>
      </c>
      <c r="K73" s="99"/>
      <c r="L73" s="154"/>
    </row>
    <row r="74" spans="1:31" s="2" customFormat="1" ht="21.75" customHeight="1">
      <c r="A74" s="36"/>
      <c r="B74" s="37"/>
      <c r="C74" s="38"/>
      <c r="D74" s="38"/>
      <c r="E74" s="38"/>
      <c r="F74" s="38"/>
      <c r="G74" s="38"/>
      <c r="H74" s="38"/>
      <c r="I74" s="38"/>
      <c r="J74" s="38"/>
      <c r="K74" s="38"/>
      <c r="L74" s="116"/>
      <c r="S74" s="36"/>
      <c r="T74" s="36"/>
      <c r="U74" s="36"/>
      <c r="V74" s="36"/>
      <c r="W74" s="36"/>
      <c r="X74" s="36"/>
      <c r="Y74" s="36"/>
      <c r="Z74" s="36"/>
      <c r="AA74" s="36"/>
      <c r="AB74" s="36"/>
      <c r="AC74" s="36"/>
      <c r="AD74" s="36"/>
      <c r="AE74" s="36"/>
    </row>
    <row r="75" spans="1:31" s="2" customFormat="1" ht="6.95" customHeight="1">
      <c r="A75" s="36"/>
      <c r="B75" s="49"/>
      <c r="C75" s="50"/>
      <c r="D75" s="50"/>
      <c r="E75" s="50"/>
      <c r="F75" s="50"/>
      <c r="G75" s="50"/>
      <c r="H75" s="50"/>
      <c r="I75" s="50"/>
      <c r="J75" s="50"/>
      <c r="K75" s="50"/>
      <c r="L75" s="116"/>
      <c r="S75" s="36"/>
      <c r="T75" s="36"/>
      <c r="U75" s="36"/>
      <c r="V75" s="36"/>
      <c r="W75" s="36"/>
      <c r="X75" s="36"/>
      <c r="Y75" s="36"/>
      <c r="Z75" s="36"/>
      <c r="AA75" s="36"/>
      <c r="AB75" s="36"/>
      <c r="AC75" s="36"/>
      <c r="AD75" s="36"/>
      <c r="AE75" s="36"/>
    </row>
    <row r="79" spans="1:31" s="2" customFormat="1" ht="6.95" customHeight="1">
      <c r="A79" s="36"/>
      <c r="B79" s="51"/>
      <c r="C79" s="52"/>
      <c r="D79" s="52"/>
      <c r="E79" s="52"/>
      <c r="F79" s="52"/>
      <c r="G79" s="52"/>
      <c r="H79" s="52"/>
      <c r="I79" s="52"/>
      <c r="J79" s="52"/>
      <c r="K79" s="52"/>
      <c r="L79" s="116"/>
      <c r="S79" s="36"/>
      <c r="T79" s="36"/>
      <c r="U79" s="36"/>
      <c r="V79" s="36"/>
      <c r="W79" s="36"/>
      <c r="X79" s="36"/>
      <c r="Y79" s="36"/>
      <c r="Z79" s="36"/>
      <c r="AA79" s="36"/>
      <c r="AB79" s="36"/>
      <c r="AC79" s="36"/>
      <c r="AD79" s="36"/>
      <c r="AE79" s="36"/>
    </row>
    <row r="80" spans="1:31" s="2" customFormat="1" ht="24.95" customHeight="1">
      <c r="A80" s="36"/>
      <c r="B80" s="37"/>
      <c r="C80" s="25" t="s">
        <v>309</v>
      </c>
      <c r="D80" s="38"/>
      <c r="E80" s="38"/>
      <c r="F80" s="38"/>
      <c r="G80" s="38"/>
      <c r="H80" s="38"/>
      <c r="I80" s="38"/>
      <c r="J80" s="38"/>
      <c r="K80" s="38"/>
      <c r="L80" s="116"/>
      <c r="S80" s="36"/>
      <c r="T80" s="36"/>
      <c r="U80" s="36"/>
      <c r="V80" s="36"/>
      <c r="W80" s="36"/>
      <c r="X80" s="36"/>
      <c r="Y80" s="36"/>
      <c r="Z80" s="36"/>
      <c r="AA80" s="36"/>
      <c r="AB80" s="36"/>
      <c r="AC80" s="36"/>
      <c r="AD80" s="36"/>
      <c r="AE80" s="36"/>
    </row>
    <row r="81" spans="1:65" s="2" customFormat="1" ht="6.95" customHeight="1">
      <c r="A81" s="36"/>
      <c r="B81" s="37"/>
      <c r="C81" s="38"/>
      <c r="D81" s="38"/>
      <c r="E81" s="38"/>
      <c r="F81" s="38"/>
      <c r="G81" s="38"/>
      <c r="H81" s="38"/>
      <c r="I81" s="38"/>
      <c r="J81" s="38"/>
      <c r="K81" s="38"/>
      <c r="L81" s="116"/>
      <c r="S81" s="36"/>
      <c r="T81" s="36"/>
      <c r="U81" s="36"/>
      <c r="V81" s="36"/>
      <c r="W81" s="36"/>
      <c r="X81" s="36"/>
      <c r="Y81" s="36"/>
      <c r="Z81" s="36"/>
      <c r="AA81" s="36"/>
      <c r="AB81" s="36"/>
      <c r="AC81" s="36"/>
      <c r="AD81" s="36"/>
      <c r="AE81" s="36"/>
    </row>
    <row r="82" spans="1:65" s="2" customFormat="1" ht="12" customHeight="1">
      <c r="A82" s="36"/>
      <c r="B82" s="37"/>
      <c r="C82" s="31" t="s">
        <v>16</v>
      </c>
      <c r="D82" s="38"/>
      <c r="E82" s="38"/>
      <c r="F82" s="38"/>
      <c r="G82" s="38"/>
      <c r="H82" s="38"/>
      <c r="I82" s="38"/>
      <c r="J82" s="38"/>
      <c r="K82" s="38"/>
      <c r="L82" s="116"/>
      <c r="S82" s="36"/>
      <c r="T82" s="36"/>
      <c r="U82" s="36"/>
      <c r="V82" s="36"/>
      <c r="W82" s="36"/>
      <c r="X82" s="36"/>
      <c r="Y82" s="36"/>
      <c r="Z82" s="36"/>
      <c r="AA82" s="36"/>
      <c r="AB82" s="36"/>
      <c r="AC82" s="36"/>
      <c r="AD82" s="36"/>
      <c r="AE82" s="36"/>
    </row>
    <row r="83" spans="1:65" s="2" customFormat="1" ht="16.5" customHeight="1">
      <c r="A83" s="36"/>
      <c r="B83" s="37"/>
      <c r="C83" s="38"/>
      <c r="D83" s="38"/>
      <c r="E83" s="414" t="str">
        <f>E7</f>
        <v>VD Morávka – převedení extrémních povodní, stavba č. 4074</v>
      </c>
      <c r="F83" s="415"/>
      <c r="G83" s="415"/>
      <c r="H83" s="415"/>
      <c r="I83" s="38"/>
      <c r="J83" s="38"/>
      <c r="K83" s="38"/>
      <c r="L83" s="116"/>
      <c r="S83" s="36"/>
      <c r="T83" s="36"/>
      <c r="U83" s="36"/>
      <c r="V83" s="36"/>
      <c r="W83" s="36"/>
      <c r="X83" s="36"/>
      <c r="Y83" s="36"/>
      <c r="Z83" s="36"/>
      <c r="AA83" s="36"/>
      <c r="AB83" s="36"/>
      <c r="AC83" s="36"/>
      <c r="AD83" s="36"/>
      <c r="AE83" s="36"/>
    </row>
    <row r="84" spans="1:65" s="2" customFormat="1" ht="12" customHeight="1">
      <c r="A84" s="36"/>
      <c r="B84" s="37"/>
      <c r="C84" s="31" t="s">
        <v>154</v>
      </c>
      <c r="D84" s="38"/>
      <c r="E84" s="38"/>
      <c r="F84" s="38"/>
      <c r="G84" s="38"/>
      <c r="H84" s="38"/>
      <c r="I84" s="38"/>
      <c r="J84" s="38"/>
      <c r="K84" s="38"/>
      <c r="L84" s="116"/>
      <c r="S84" s="36"/>
      <c r="T84" s="36"/>
      <c r="U84" s="36"/>
      <c r="V84" s="36"/>
      <c r="W84" s="36"/>
      <c r="X84" s="36"/>
      <c r="Y84" s="36"/>
      <c r="Z84" s="36"/>
      <c r="AA84" s="36"/>
      <c r="AB84" s="36"/>
      <c r="AC84" s="36"/>
      <c r="AD84" s="36"/>
      <c r="AE84" s="36"/>
    </row>
    <row r="85" spans="1:65" s="2" customFormat="1" ht="16.5" customHeight="1">
      <c r="A85" s="36"/>
      <c r="B85" s="37"/>
      <c r="C85" s="38"/>
      <c r="D85" s="38"/>
      <c r="E85" s="368" t="str">
        <f>E9</f>
        <v>SO 04 - Úpravy v LB zavázání hráze a vlnolam</v>
      </c>
      <c r="F85" s="416"/>
      <c r="G85" s="416"/>
      <c r="H85" s="416"/>
      <c r="I85" s="38"/>
      <c r="J85" s="38"/>
      <c r="K85" s="38"/>
      <c r="L85" s="116"/>
      <c r="S85" s="36"/>
      <c r="T85" s="36"/>
      <c r="U85" s="36"/>
      <c r="V85" s="36"/>
      <c r="W85" s="36"/>
      <c r="X85" s="36"/>
      <c r="Y85" s="36"/>
      <c r="Z85" s="36"/>
      <c r="AA85" s="36"/>
      <c r="AB85" s="36"/>
      <c r="AC85" s="36"/>
      <c r="AD85" s="36"/>
      <c r="AE85" s="36"/>
    </row>
    <row r="86" spans="1:65" s="2" customFormat="1" ht="6.95" customHeight="1">
      <c r="A86" s="36"/>
      <c r="B86" s="37"/>
      <c r="C86" s="38"/>
      <c r="D86" s="38"/>
      <c r="E86" s="38"/>
      <c r="F86" s="38"/>
      <c r="G86" s="38"/>
      <c r="H86" s="38"/>
      <c r="I86" s="38"/>
      <c r="J86" s="38"/>
      <c r="K86" s="38"/>
      <c r="L86" s="116"/>
      <c r="S86" s="36"/>
      <c r="T86" s="36"/>
      <c r="U86" s="36"/>
      <c r="V86" s="36"/>
      <c r="W86" s="36"/>
      <c r="X86" s="36"/>
      <c r="Y86" s="36"/>
      <c r="Z86" s="36"/>
      <c r="AA86" s="36"/>
      <c r="AB86" s="36"/>
      <c r="AC86" s="36"/>
      <c r="AD86" s="36"/>
      <c r="AE86" s="36"/>
    </row>
    <row r="87" spans="1:65" s="2" customFormat="1" ht="12" customHeight="1">
      <c r="A87" s="36"/>
      <c r="B87" s="37"/>
      <c r="C87" s="31" t="s">
        <v>21</v>
      </c>
      <c r="D87" s="38"/>
      <c r="E87" s="38"/>
      <c r="F87" s="29" t="str">
        <f>F12</f>
        <v>VD Morávka</v>
      </c>
      <c r="G87" s="38"/>
      <c r="H87" s="38"/>
      <c r="I87" s="31" t="s">
        <v>23</v>
      </c>
      <c r="J87" s="61" t="str">
        <f>IF(J12="","",J12)</f>
        <v>11. 11. 2020</v>
      </c>
      <c r="K87" s="38"/>
      <c r="L87" s="116"/>
      <c r="S87" s="36"/>
      <c r="T87" s="36"/>
      <c r="U87" s="36"/>
      <c r="V87" s="36"/>
      <c r="W87" s="36"/>
      <c r="X87" s="36"/>
      <c r="Y87" s="36"/>
      <c r="Z87" s="36"/>
      <c r="AA87" s="36"/>
      <c r="AB87" s="36"/>
      <c r="AC87" s="36"/>
      <c r="AD87" s="36"/>
      <c r="AE87" s="36"/>
    </row>
    <row r="88" spans="1:65" s="2" customFormat="1" ht="6.95" customHeight="1">
      <c r="A88" s="36"/>
      <c r="B88" s="37"/>
      <c r="C88" s="38"/>
      <c r="D88" s="38"/>
      <c r="E88" s="38"/>
      <c r="F88" s="38"/>
      <c r="G88" s="38"/>
      <c r="H88" s="38"/>
      <c r="I88" s="38"/>
      <c r="J88" s="38"/>
      <c r="K88" s="38"/>
      <c r="L88" s="116"/>
      <c r="S88" s="36"/>
      <c r="T88" s="36"/>
      <c r="U88" s="36"/>
      <c r="V88" s="36"/>
      <c r="W88" s="36"/>
      <c r="X88" s="36"/>
      <c r="Y88" s="36"/>
      <c r="Z88" s="36"/>
      <c r="AA88" s="36"/>
      <c r="AB88" s="36"/>
      <c r="AC88" s="36"/>
      <c r="AD88" s="36"/>
      <c r="AE88" s="36"/>
    </row>
    <row r="89" spans="1:65" s="2" customFormat="1" ht="15.2" customHeight="1">
      <c r="A89" s="36"/>
      <c r="B89" s="37"/>
      <c r="C89" s="31" t="s">
        <v>25</v>
      </c>
      <c r="D89" s="38"/>
      <c r="E89" s="38"/>
      <c r="F89" s="29" t="str">
        <f>E15</f>
        <v>Povodí Odry, státní podnik</v>
      </c>
      <c r="G89" s="38"/>
      <c r="H89" s="38"/>
      <c r="I89" s="31" t="s">
        <v>33</v>
      </c>
      <c r="J89" s="34" t="str">
        <f>E21</f>
        <v xml:space="preserve">Golik VH, s. r. o. </v>
      </c>
      <c r="K89" s="38"/>
      <c r="L89" s="116"/>
      <c r="S89" s="36"/>
      <c r="T89" s="36"/>
      <c r="U89" s="36"/>
      <c r="V89" s="36"/>
      <c r="W89" s="36"/>
      <c r="X89" s="36"/>
      <c r="Y89" s="36"/>
      <c r="Z89" s="36"/>
      <c r="AA89" s="36"/>
      <c r="AB89" s="36"/>
      <c r="AC89" s="36"/>
      <c r="AD89" s="36"/>
      <c r="AE89" s="36"/>
    </row>
    <row r="90" spans="1:65" s="2" customFormat="1" ht="15.2" customHeight="1">
      <c r="A90" s="36"/>
      <c r="B90" s="37"/>
      <c r="C90" s="31" t="s">
        <v>31</v>
      </c>
      <c r="D90" s="38"/>
      <c r="E90" s="38"/>
      <c r="F90" s="29" t="str">
        <f>IF(E18="","",E18)</f>
        <v>Vyplň údaj</v>
      </c>
      <c r="G90" s="38"/>
      <c r="H90" s="38"/>
      <c r="I90" s="31" t="s">
        <v>38</v>
      </c>
      <c r="J90" s="34" t="str">
        <f>E24</f>
        <v xml:space="preserve"> </v>
      </c>
      <c r="K90" s="38"/>
      <c r="L90" s="116"/>
      <c r="S90" s="36"/>
      <c r="T90" s="36"/>
      <c r="U90" s="36"/>
      <c r="V90" s="36"/>
      <c r="W90" s="36"/>
      <c r="X90" s="36"/>
      <c r="Y90" s="36"/>
      <c r="Z90" s="36"/>
      <c r="AA90" s="36"/>
      <c r="AB90" s="36"/>
      <c r="AC90" s="36"/>
      <c r="AD90" s="36"/>
      <c r="AE90" s="36"/>
    </row>
    <row r="91" spans="1:65" s="2" customFormat="1" ht="10.35" customHeight="1">
      <c r="A91" s="36"/>
      <c r="B91" s="37"/>
      <c r="C91" s="38"/>
      <c r="D91" s="38"/>
      <c r="E91" s="38"/>
      <c r="F91" s="38"/>
      <c r="G91" s="38"/>
      <c r="H91" s="38"/>
      <c r="I91" s="38"/>
      <c r="J91" s="38"/>
      <c r="K91" s="38"/>
      <c r="L91" s="116"/>
      <c r="S91" s="36"/>
      <c r="T91" s="36"/>
      <c r="U91" s="36"/>
      <c r="V91" s="36"/>
      <c r="W91" s="36"/>
      <c r="X91" s="36"/>
      <c r="Y91" s="36"/>
      <c r="Z91" s="36"/>
      <c r="AA91" s="36"/>
      <c r="AB91" s="36"/>
      <c r="AC91" s="36"/>
      <c r="AD91" s="36"/>
      <c r="AE91" s="36"/>
    </row>
    <row r="92" spans="1:65" s="11" customFormat="1" ht="29.25" customHeight="1">
      <c r="A92" s="155"/>
      <c r="B92" s="156"/>
      <c r="C92" s="157" t="s">
        <v>310</v>
      </c>
      <c r="D92" s="158" t="s">
        <v>61</v>
      </c>
      <c r="E92" s="158" t="s">
        <v>57</v>
      </c>
      <c r="F92" s="158" t="s">
        <v>58</v>
      </c>
      <c r="G92" s="158" t="s">
        <v>311</v>
      </c>
      <c r="H92" s="158" t="s">
        <v>312</v>
      </c>
      <c r="I92" s="158" t="s">
        <v>313</v>
      </c>
      <c r="J92" s="158" t="s">
        <v>291</v>
      </c>
      <c r="K92" s="159" t="s">
        <v>314</v>
      </c>
      <c r="L92" s="160"/>
      <c r="M92" s="70" t="s">
        <v>19</v>
      </c>
      <c r="N92" s="71" t="s">
        <v>46</v>
      </c>
      <c r="O92" s="71" t="s">
        <v>315</v>
      </c>
      <c r="P92" s="71" t="s">
        <v>316</v>
      </c>
      <c r="Q92" s="71" t="s">
        <v>317</v>
      </c>
      <c r="R92" s="71" t="s">
        <v>318</v>
      </c>
      <c r="S92" s="71" t="s">
        <v>319</v>
      </c>
      <c r="T92" s="72" t="s">
        <v>320</v>
      </c>
      <c r="U92" s="155"/>
      <c r="V92" s="155"/>
      <c r="W92" s="155"/>
      <c r="X92" s="155"/>
      <c r="Y92" s="155"/>
      <c r="Z92" s="155"/>
      <c r="AA92" s="155"/>
      <c r="AB92" s="155"/>
      <c r="AC92" s="155"/>
      <c r="AD92" s="155"/>
      <c r="AE92" s="155"/>
    </row>
    <row r="93" spans="1:65" s="2" customFormat="1" ht="22.9" customHeight="1">
      <c r="A93" s="36"/>
      <c r="B93" s="37"/>
      <c r="C93" s="77" t="s">
        <v>321</v>
      </c>
      <c r="D93" s="38"/>
      <c r="E93" s="38"/>
      <c r="F93" s="38"/>
      <c r="G93" s="38"/>
      <c r="H93" s="38"/>
      <c r="I93" s="38"/>
      <c r="J93" s="161">
        <f>BK93</f>
        <v>0</v>
      </c>
      <c r="K93" s="38"/>
      <c r="L93" s="41"/>
      <c r="M93" s="73"/>
      <c r="N93" s="162"/>
      <c r="O93" s="74"/>
      <c r="P93" s="163">
        <f>P94+P579+P607</f>
        <v>0</v>
      </c>
      <c r="Q93" s="74"/>
      <c r="R93" s="163">
        <f>R94+R579+R607</f>
        <v>14.39974932</v>
      </c>
      <c r="S93" s="74"/>
      <c r="T93" s="164">
        <f>T94+T579+T607</f>
        <v>19.647476999999999</v>
      </c>
      <c r="U93" s="36"/>
      <c r="V93" s="36"/>
      <c r="W93" s="36"/>
      <c r="X93" s="36"/>
      <c r="Y93" s="36"/>
      <c r="Z93" s="36"/>
      <c r="AA93" s="36"/>
      <c r="AB93" s="36"/>
      <c r="AC93" s="36"/>
      <c r="AD93" s="36"/>
      <c r="AE93" s="36"/>
      <c r="AT93" s="19" t="s">
        <v>75</v>
      </c>
      <c r="AU93" s="19" t="s">
        <v>121</v>
      </c>
      <c r="BK93" s="165">
        <f>BK94+BK579+BK607</f>
        <v>0</v>
      </c>
    </row>
    <row r="94" spans="1:65" s="12" customFormat="1" ht="25.9" customHeight="1">
      <c r="B94" s="166"/>
      <c r="C94" s="167"/>
      <c r="D94" s="168" t="s">
        <v>75</v>
      </c>
      <c r="E94" s="169" t="s">
        <v>322</v>
      </c>
      <c r="F94" s="169" t="s">
        <v>323</v>
      </c>
      <c r="G94" s="167"/>
      <c r="H94" s="167"/>
      <c r="I94" s="170"/>
      <c r="J94" s="171">
        <f>BK94</f>
        <v>0</v>
      </c>
      <c r="K94" s="167"/>
      <c r="L94" s="172"/>
      <c r="M94" s="173"/>
      <c r="N94" s="174"/>
      <c r="O94" s="174"/>
      <c r="P94" s="175">
        <f>P95+P173+P271+P308+P342+P358+P526+P575</f>
        <v>0</v>
      </c>
      <c r="Q94" s="174"/>
      <c r="R94" s="175">
        <f>R95+R173+R271+R308+R342+R358+R526+R575</f>
        <v>13.79195532</v>
      </c>
      <c r="S94" s="174"/>
      <c r="T94" s="176">
        <f>T95+T173+T271+T308+T342+T358+T526+T575</f>
        <v>19.477909999999998</v>
      </c>
      <c r="AR94" s="177" t="s">
        <v>84</v>
      </c>
      <c r="AT94" s="178" t="s">
        <v>75</v>
      </c>
      <c r="AU94" s="178" t="s">
        <v>76</v>
      </c>
      <c r="AY94" s="177" t="s">
        <v>324</v>
      </c>
      <c r="BK94" s="179">
        <f>BK95+BK173+BK271+BK308+BK342+BK358+BK526+BK575</f>
        <v>0</v>
      </c>
    </row>
    <row r="95" spans="1:65" s="12" customFormat="1" ht="22.9" customHeight="1">
      <c r="B95" s="166"/>
      <c r="C95" s="167"/>
      <c r="D95" s="168" t="s">
        <v>75</v>
      </c>
      <c r="E95" s="180" t="s">
        <v>84</v>
      </c>
      <c r="F95" s="180" t="s">
        <v>325</v>
      </c>
      <c r="G95" s="167"/>
      <c r="H95" s="167"/>
      <c r="I95" s="170"/>
      <c r="J95" s="181">
        <f>BK95</f>
        <v>0</v>
      </c>
      <c r="K95" s="167"/>
      <c r="L95" s="172"/>
      <c r="M95" s="173"/>
      <c r="N95" s="174"/>
      <c r="O95" s="174"/>
      <c r="P95" s="175">
        <f>SUM(P96:P172)</f>
        <v>0</v>
      </c>
      <c r="Q95" s="174"/>
      <c r="R95" s="175">
        <f>SUM(R96:R172)</f>
        <v>3.2640000000000002E-4</v>
      </c>
      <c r="S95" s="174"/>
      <c r="T95" s="176">
        <f>SUM(T96:T172)</f>
        <v>5.4118399999999998</v>
      </c>
      <c r="AR95" s="177" t="s">
        <v>84</v>
      </c>
      <c r="AT95" s="178" t="s">
        <v>75</v>
      </c>
      <c r="AU95" s="178" t="s">
        <v>84</v>
      </c>
      <c r="AY95" s="177" t="s">
        <v>324</v>
      </c>
      <c r="BK95" s="179">
        <f>SUM(BK96:BK172)</f>
        <v>0</v>
      </c>
    </row>
    <row r="96" spans="1:65" s="2" customFormat="1" ht="14.45" customHeight="1">
      <c r="A96" s="36"/>
      <c r="B96" s="37"/>
      <c r="C96" s="182" t="s">
        <v>84</v>
      </c>
      <c r="D96" s="182" t="s">
        <v>326</v>
      </c>
      <c r="E96" s="183" t="s">
        <v>5281</v>
      </c>
      <c r="F96" s="184" t="s">
        <v>5282</v>
      </c>
      <c r="G96" s="185" t="s">
        <v>135</v>
      </c>
      <c r="H96" s="186">
        <v>1.5</v>
      </c>
      <c r="I96" s="187"/>
      <c r="J96" s="188">
        <f>ROUND(I96*H96,2)</f>
        <v>0</v>
      </c>
      <c r="K96" s="184" t="s">
        <v>329</v>
      </c>
      <c r="L96" s="41"/>
      <c r="M96" s="189" t="s">
        <v>19</v>
      </c>
      <c r="N96" s="190" t="s">
        <v>47</v>
      </c>
      <c r="O96" s="66"/>
      <c r="P96" s="191">
        <f>O96*H96</f>
        <v>0</v>
      </c>
      <c r="Q96" s="191">
        <v>0</v>
      </c>
      <c r="R96" s="191">
        <f>Q96*H96</f>
        <v>0</v>
      </c>
      <c r="S96" s="191">
        <v>0.32</v>
      </c>
      <c r="T96" s="192">
        <f>S96*H96</f>
        <v>0.48</v>
      </c>
      <c r="U96" s="36"/>
      <c r="V96" s="36"/>
      <c r="W96" s="36"/>
      <c r="X96" s="36"/>
      <c r="Y96" s="36"/>
      <c r="Z96" s="36"/>
      <c r="AA96" s="36"/>
      <c r="AB96" s="36"/>
      <c r="AC96" s="36"/>
      <c r="AD96" s="36"/>
      <c r="AE96" s="36"/>
      <c r="AR96" s="193" t="s">
        <v>330</v>
      </c>
      <c r="AT96" s="193" t="s">
        <v>326</v>
      </c>
      <c r="AU96" s="193" t="s">
        <v>87</v>
      </c>
      <c r="AY96" s="19" t="s">
        <v>324</v>
      </c>
      <c r="BE96" s="194">
        <f>IF(N96="základní",J96,0)</f>
        <v>0</v>
      </c>
      <c r="BF96" s="194">
        <f>IF(N96="snížená",J96,0)</f>
        <v>0</v>
      </c>
      <c r="BG96" s="194">
        <f>IF(N96="zákl. přenesená",J96,0)</f>
        <v>0</v>
      </c>
      <c r="BH96" s="194">
        <f>IF(N96="sníž. přenesená",J96,0)</f>
        <v>0</v>
      </c>
      <c r="BI96" s="194">
        <f>IF(N96="nulová",J96,0)</f>
        <v>0</v>
      </c>
      <c r="BJ96" s="19" t="s">
        <v>84</v>
      </c>
      <c r="BK96" s="194">
        <f>ROUND(I96*H96,2)</f>
        <v>0</v>
      </c>
      <c r="BL96" s="19" t="s">
        <v>330</v>
      </c>
      <c r="BM96" s="193" t="s">
        <v>5283</v>
      </c>
    </row>
    <row r="97" spans="1:65" s="2" customFormat="1" ht="19.5">
      <c r="A97" s="36"/>
      <c r="B97" s="37"/>
      <c r="C97" s="38"/>
      <c r="D97" s="195" t="s">
        <v>332</v>
      </c>
      <c r="E97" s="38"/>
      <c r="F97" s="196" t="s">
        <v>5284</v>
      </c>
      <c r="G97" s="38"/>
      <c r="H97" s="38"/>
      <c r="I97" s="197"/>
      <c r="J97" s="38"/>
      <c r="K97" s="38"/>
      <c r="L97" s="41"/>
      <c r="M97" s="198"/>
      <c r="N97" s="199"/>
      <c r="O97" s="66"/>
      <c r="P97" s="66"/>
      <c r="Q97" s="66"/>
      <c r="R97" s="66"/>
      <c r="S97" s="66"/>
      <c r="T97" s="67"/>
      <c r="U97" s="36"/>
      <c r="V97" s="36"/>
      <c r="W97" s="36"/>
      <c r="X97" s="36"/>
      <c r="Y97" s="36"/>
      <c r="Z97" s="36"/>
      <c r="AA97" s="36"/>
      <c r="AB97" s="36"/>
      <c r="AC97" s="36"/>
      <c r="AD97" s="36"/>
      <c r="AE97" s="36"/>
      <c r="AT97" s="19" t="s">
        <v>332</v>
      </c>
      <c r="AU97" s="19" t="s">
        <v>87</v>
      </c>
    </row>
    <row r="98" spans="1:65" s="2" customFormat="1" ht="126.75">
      <c r="A98" s="36"/>
      <c r="B98" s="37"/>
      <c r="C98" s="38"/>
      <c r="D98" s="195" t="s">
        <v>334</v>
      </c>
      <c r="E98" s="38"/>
      <c r="F98" s="200" t="s">
        <v>5285</v>
      </c>
      <c r="G98" s="38"/>
      <c r="H98" s="38"/>
      <c r="I98" s="197"/>
      <c r="J98" s="38"/>
      <c r="K98" s="38"/>
      <c r="L98" s="41"/>
      <c r="M98" s="198"/>
      <c r="N98" s="199"/>
      <c r="O98" s="66"/>
      <c r="P98" s="66"/>
      <c r="Q98" s="66"/>
      <c r="R98" s="66"/>
      <c r="S98" s="66"/>
      <c r="T98" s="67"/>
      <c r="U98" s="36"/>
      <c r="V98" s="36"/>
      <c r="W98" s="36"/>
      <c r="X98" s="36"/>
      <c r="Y98" s="36"/>
      <c r="Z98" s="36"/>
      <c r="AA98" s="36"/>
      <c r="AB98" s="36"/>
      <c r="AC98" s="36"/>
      <c r="AD98" s="36"/>
      <c r="AE98" s="36"/>
      <c r="AT98" s="19" t="s">
        <v>334</v>
      </c>
      <c r="AU98" s="19" t="s">
        <v>87</v>
      </c>
    </row>
    <row r="99" spans="1:65" s="15" customFormat="1" ht="11.25">
      <c r="B99" s="223"/>
      <c r="C99" s="224"/>
      <c r="D99" s="195" t="s">
        <v>336</v>
      </c>
      <c r="E99" s="225" t="s">
        <v>19</v>
      </c>
      <c r="F99" s="226" t="s">
        <v>5286</v>
      </c>
      <c r="G99" s="224"/>
      <c r="H99" s="225" t="s">
        <v>19</v>
      </c>
      <c r="I99" s="227"/>
      <c r="J99" s="224"/>
      <c r="K99" s="224"/>
      <c r="L99" s="228"/>
      <c r="M99" s="229"/>
      <c r="N99" s="230"/>
      <c r="O99" s="230"/>
      <c r="P99" s="230"/>
      <c r="Q99" s="230"/>
      <c r="R99" s="230"/>
      <c r="S99" s="230"/>
      <c r="T99" s="231"/>
      <c r="AT99" s="232" t="s">
        <v>336</v>
      </c>
      <c r="AU99" s="232" t="s">
        <v>87</v>
      </c>
      <c r="AV99" s="15" t="s">
        <v>84</v>
      </c>
      <c r="AW99" s="15" t="s">
        <v>37</v>
      </c>
      <c r="AX99" s="15" t="s">
        <v>76</v>
      </c>
      <c r="AY99" s="232" t="s">
        <v>324</v>
      </c>
    </row>
    <row r="100" spans="1:65" s="13" customFormat="1" ht="11.25">
      <c r="B100" s="201"/>
      <c r="C100" s="202"/>
      <c r="D100" s="195" t="s">
        <v>336</v>
      </c>
      <c r="E100" s="203" t="s">
        <v>19</v>
      </c>
      <c r="F100" s="204" t="s">
        <v>5287</v>
      </c>
      <c r="G100" s="202"/>
      <c r="H100" s="205">
        <v>1.5</v>
      </c>
      <c r="I100" s="206"/>
      <c r="J100" s="202"/>
      <c r="K100" s="202"/>
      <c r="L100" s="207"/>
      <c r="M100" s="208"/>
      <c r="N100" s="209"/>
      <c r="O100" s="209"/>
      <c r="P100" s="209"/>
      <c r="Q100" s="209"/>
      <c r="R100" s="209"/>
      <c r="S100" s="209"/>
      <c r="T100" s="210"/>
      <c r="AT100" s="211" t="s">
        <v>336</v>
      </c>
      <c r="AU100" s="211" t="s">
        <v>87</v>
      </c>
      <c r="AV100" s="13" t="s">
        <v>87</v>
      </c>
      <c r="AW100" s="13" t="s">
        <v>37</v>
      </c>
      <c r="AX100" s="13" t="s">
        <v>76</v>
      </c>
      <c r="AY100" s="211" t="s">
        <v>324</v>
      </c>
    </row>
    <row r="101" spans="1:65" s="14" customFormat="1" ht="11.25">
      <c r="B101" s="212"/>
      <c r="C101" s="213"/>
      <c r="D101" s="195" t="s">
        <v>336</v>
      </c>
      <c r="E101" s="214" t="s">
        <v>5268</v>
      </c>
      <c r="F101" s="215" t="s">
        <v>349</v>
      </c>
      <c r="G101" s="213"/>
      <c r="H101" s="216">
        <v>1.5</v>
      </c>
      <c r="I101" s="217"/>
      <c r="J101" s="213"/>
      <c r="K101" s="213"/>
      <c r="L101" s="218"/>
      <c r="M101" s="219"/>
      <c r="N101" s="220"/>
      <c r="O101" s="220"/>
      <c r="P101" s="220"/>
      <c r="Q101" s="220"/>
      <c r="R101" s="220"/>
      <c r="S101" s="220"/>
      <c r="T101" s="221"/>
      <c r="AT101" s="222" t="s">
        <v>336</v>
      </c>
      <c r="AU101" s="222" t="s">
        <v>87</v>
      </c>
      <c r="AV101" s="14" t="s">
        <v>330</v>
      </c>
      <c r="AW101" s="14" t="s">
        <v>37</v>
      </c>
      <c r="AX101" s="14" t="s">
        <v>84</v>
      </c>
      <c r="AY101" s="222" t="s">
        <v>324</v>
      </c>
    </row>
    <row r="102" spans="1:65" s="2" customFormat="1" ht="14.45" customHeight="1">
      <c r="A102" s="36"/>
      <c r="B102" s="37"/>
      <c r="C102" s="182" t="s">
        <v>87</v>
      </c>
      <c r="D102" s="182" t="s">
        <v>326</v>
      </c>
      <c r="E102" s="183" t="s">
        <v>5288</v>
      </c>
      <c r="F102" s="184" t="s">
        <v>5289</v>
      </c>
      <c r="G102" s="185" t="s">
        <v>135</v>
      </c>
      <c r="H102" s="186">
        <v>10.88</v>
      </c>
      <c r="I102" s="187"/>
      <c r="J102" s="188">
        <f>ROUND(I102*H102,2)</f>
        <v>0</v>
      </c>
      <c r="K102" s="184" t="s">
        <v>329</v>
      </c>
      <c r="L102" s="41"/>
      <c r="M102" s="189" t="s">
        <v>19</v>
      </c>
      <c r="N102" s="190" t="s">
        <v>47</v>
      </c>
      <c r="O102" s="66"/>
      <c r="P102" s="191">
        <f>O102*H102</f>
        <v>0</v>
      </c>
      <c r="Q102" s="191">
        <v>0</v>
      </c>
      <c r="R102" s="191">
        <f>Q102*H102</f>
        <v>0</v>
      </c>
      <c r="S102" s="191">
        <v>0.28999999999999998</v>
      </c>
      <c r="T102" s="192">
        <f>S102*H102</f>
        <v>3.1552000000000002</v>
      </c>
      <c r="U102" s="36"/>
      <c r="V102" s="36"/>
      <c r="W102" s="36"/>
      <c r="X102" s="36"/>
      <c r="Y102" s="36"/>
      <c r="Z102" s="36"/>
      <c r="AA102" s="36"/>
      <c r="AB102" s="36"/>
      <c r="AC102" s="36"/>
      <c r="AD102" s="36"/>
      <c r="AE102" s="36"/>
      <c r="AR102" s="193" t="s">
        <v>330</v>
      </c>
      <c r="AT102" s="193" t="s">
        <v>326</v>
      </c>
      <c r="AU102" s="193" t="s">
        <v>87</v>
      </c>
      <c r="AY102" s="19" t="s">
        <v>324</v>
      </c>
      <c r="BE102" s="194">
        <f>IF(N102="základní",J102,0)</f>
        <v>0</v>
      </c>
      <c r="BF102" s="194">
        <f>IF(N102="snížená",J102,0)</f>
        <v>0</v>
      </c>
      <c r="BG102" s="194">
        <f>IF(N102="zákl. přenesená",J102,0)</f>
        <v>0</v>
      </c>
      <c r="BH102" s="194">
        <f>IF(N102="sníž. přenesená",J102,0)</f>
        <v>0</v>
      </c>
      <c r="BI102" s="194">
        <f>IF(N102="nulová",J102,0)</f>
        <v>0</v>
      </c>
      <c r="BJ102" s="19" t="s">
        <v>84</v>
      </c>
      <c r="BK102" s="194">
        <f>ROUND(I102*H102,2)</f>
        <v>0</v>
      </c>
      <c r="BL102" s="19" t="s">
        <v>330</v>
      </c>
      <c r="BM102" s="193" t="s">
        <v>5290</v>
      </c>
    </row>
    <row r="103" spans="1:65" s="2" customFormat="1" ht="19.5">
      <c r="A103" s="36"/>
      <c r="B103" s="37"/>
      <c r="C103" s="38"/>
      <c r="D103" s="195" t="s">
        <v>332</v>
      </c>
      <c r="E103" s="38"/>
      <c r="F103" s="196" t="s">
        <v>5291</v>
      </c>
      <c r="G103" s="38"/>
      <c r="H103" s="38"/>
      <c r="I103" s="197"/>
      <c r="J103" s="38"/>
      <c r="K103" s="38"/>
      <c r="L103" s="41"/>
      <c r="M103" s="198"/>
      <c r="N103" s="199"/>
      <c r="O103" s="66"/>
      <c r="P103" s="66"/>
      <c r="Q103" s="66"/>
      <c r="R103" s="66"/>
      <c r="S103" s="66"/>
      <c r="T103" s="67"/>
      <c r="U103" s="36"/>
      <c r="V103" s="36"/>
      <c r="W103" s="36"/>
      <c r="X103" s="36"/>
      <c r="Y103" s="36"/>
      <c r="Z103" s="36"/>
      <c r="AA103" s="36"/>
      <c r="AB103" s="36"/>
      <c r="AC103" s="36"/>
      <c r="AD103" s="36"/>
      <c r="AE103" s="36"/>
      <c r="AT103" s="19" t="s">
        <v>332</v>
      </c>
      <c r="AU103" s="19" t="s">
        <v>87</v>
      </c>
    </row>
    <row r="104" spans="1:65" s="2" customFormat="1" ht="175.5">
      <c r="A104" s="36"/>
      <c r="B104" s="37"/>
      <c r="C104" s="38"/>
      <c r="D104" s="195" t="s">
        <v>334</v>
      </c>
      <c r="E104" s="38"/>
      <c r="F104" s="200" t="s">
        <v>335</v>
      </c>
      <c r="G104" s="38"/>
      <c r="H104" s="38"/>
      <c r="I104" s="197"/>
      <c r="J104" s="38"/>
      <c r="K104" s="38"/>
      <c r="L104" s="41"/>
      <c r="M104" s="198"/>
      <c r="N104" s="199"/>
      <c r="O104" s="66"/>
      <c r="P104" s="66"/>
      <c r="Q104" s="66"/>
      <c r="R104" s="66"/>
      <c r="S104" s="66"/>
      <c r="T104" s="67"/>
      <c r="U104" s="36"/>
      <c r="V104" s="36"/>
      <c r="W104" s="36"/>
      <c r="X104" s="36"/>
      <c r="Y104" s="36"/>
      <c r="Z104" s="36"/>
      <c r="AA104" s="36"/>
      <c r="AB104" s="36"/>
      <c r="AC104" s="36"/>
      <c r="AD104" s="36"/>
      <c r="AE104" s="36"/>
      <c r="AT104" s="19" t="s">
        <v>334</v>
      </c>
      <c r="AU104" s="19" t="s">
        <v>87</v>
      </c>
    </row>
    <row r="105" spans="1:65" s="13" customFormat="1" ht="11.25">
      <c r="B105" s="201"/>
      <c r="C105" s="202"/>
      <c r="D105" s="195" t="s">
        <v>336</v>
      </c>
      <c r="E105" s="203" t="s">
        <v>19</v>
      </c>
      <c r="F105" s="204" t="s">
        <v>5255</v>
      </c>
      <c r="G105" s="202"/>
      <c r="H105" s="205">
        <v>10.88</v>
      </c>
      <c r="I105" s="206"/>
      <c r="J105" s="202"/>
      <c r="K105" s="202"/>
      <c r="L105" s="207"/>
      <c r="M105" s="208"/>
      <c r="N105" s="209"/>
      <c r="O105" s="209"/>
      <c r="P105" s="209"/>
      <c r="Q105" s="209"/>
      <c r="R105" s="209"/>
      <c r="S105" s="209"/>
      <c r="T105" s="210"/>
      <c r="AT105" s="211" t="s">
        <v>336</v>
      </c>
      <c r="AU105" s="211" t="s">
        <v>87</v>
      </c>
      <c r="AV105" s="13" t="s">
        <v>87</v>
      </c>
      <c r="AW105" s="13" t="s">
        <v>37</v>
      </c>
      <c r="AX105" s="13" t="s">
        <v>84</v>
      </c>
      <c r="AY105" s="211" t="s">
        <v>324</v>
      </c>
    </row>
    <row r="106" spans="1:65" s="2" customFormat="1" ht="14.45" customHeight="1">
      <c r="A106" s="36"/>
      <c r="B106" s="37"/>
      <c r="C106" s="182" t="s">
        <v>343</v>
      </c>
      <c r="D106" s="182" t="s">
        <v>326</v>
      </c>
      <c r="E106" s="183" t="s">
        <v>5292</v>
      </c>
      <c r="F106" s="184" t="s">
        <v>5293</v>
      </c>
      <c r="G106" s="185" t="s">
        <v>135</v>
      </c>
      <c r="H106" s="186">
        <v>10.88</v>
      </c>
      <c r="I106" s="187"/>
      <c r="J106" s="188">
        <f>ROUND(I106*H106,2)</f>
        <v>0</v>
      </c>
      <c r="K106" s="184" t="s">
        <v>329</v>
      </c>
      <c r="L106" s="41"/>
      <c r="M106" s="189" t="s">
        <v>19</v>
      </c>
      <c r="N106" s="190" t="s">
        <v>47</v>
      </c>
      <c r="O106" s="66"/>
      <c r="P106" s="191">
        <f>O106*H106</f>
        <v>0</v>
      </c>
      <c r="Q106" s="191">
        <v>3.0000000000000001E-5</v>
      </c>
      <c r="R106" s="191">
        <f>Q106*H106</f>
        <v>3.2640000000000002E-4</v>
      </c>
      <c r="S106" s="191">
        <v>0.10299999999999999</v>
      </c>
      <c r="T106" s="192">
        <f>S106*H106</f>
        <v>1.1206400000000001</v>
      </c>
      <c r="U106" s="36"/>
      <c r="V106" s="36"/>
      <c r="W106" s="36"/>
      <c r="X106" s="36"/>
      <c r="Y106" s="36"/>
      <c r="Z106" s="36"/>
      <c r="AA106" s="36"/>
      <c r="AB106" s="36"/>
      <c r="AC106" s="36"/>
      <c r="AD106" s="36"/>
      <c r="AE106" s="36"/>
      <c r="AR106" s="193" t="s">
        <v>330</v>
      </c>
      <c r="AT106" s="193" t="s">
        <v>326</v>
      </c>
      <c r="AU106" s="193" t="s">
        <v>87</v>
      </c>
      <c r="AY106" s="19" t="s">
        <v>324</v>
      </c>
      <c r="BE106" s="194">
        <f>IF(N106="základní",J106,0)</f>
        <v>0</v>
      </c>
      <c r="BF106" s="194">
        <f>IF(N106="snížená",J106,0)</f>
        <v>0</v>
      </c>
      <c r="BG106" s="194">
        <f>IF(N106="zákl. přenesená",J106,0)</f>
        <v>0</v>
      </c>
      <c r="BH106" s="194">
        <f>IF(N106="sníž. přenesená",J106,0)</f>
        <v>0</v>
      </c>
      <c r="BI106" s="194">
        <f>IF(N106="nulová",J106,0)</f>
        <v>0</v>
      </c>
      <c r="BJ106" s="19" t="s">
        <v>84</v>
      </c>
      <c r="BK106" s="194">
        <f>ROUND(I106*H106,2)</f>
        <v>0</v>
      </c>
      <c r="BL106" s="19" t="s">
        <v>330</v>
      </c>
      <c r="BM106" s="193" t="s">
        <v>5294</v>
      </c>
    </row>
    <row r="107" spans="1:65" s="2" customFormat="1" ht="19.5">
      <c r="A107" s="36"/>
      <c r="B107" s="37"/>
      <c r="C107" s="38"/>
      <c r="D107" s="195" t="s">
        <v>332</v>
      </c>
      <c r="E107" s="38"/>
      <c r="F107" s="196" t="s">
        <v>5295</v>
      </c>
      <c r="G107" s="38"/>
      <c r="H107" s="38"/>
      <c r="I107" s="197"/>
      <c r="J107" s="38"/>
      <c r="K107" s="38"/>
      <c r="L107" s="41"/>
      <c r="M107" s="198"/>
      <c r="N107" s="199"/>
      <c r="O107" s="66"/>
      <c r="P107" s="66"/>
      <c r="Q107" s="66"/>
      <c r="R107" s="66"/>
      <c r="S107" s="66"/>
      <c r="T107" s="67"/>
      <c r="U107" s="36"/>
      <c r="V107" s="36"/>
      <c r="W107" s="36"/>
      <c r="X107" s="36"/>
      <c r="Y107" s="36"/>
      <c r="Z107" s="36"/>
      <c r="AA107" s="36"/>
      <c r="AB107" s="36"/>
      <c r="AC107" s="36"/>
      <c r="AD107" s="36"/>
      <c r="AE107" s="36"/>
      <c r="AT107" s="19" t="s">
        <v>332</v>
      </c>
      <c r="AU107" s="19" t="s">
        <v>87</v>
      </c>
    </row>
    <row r="108" spans="1:65" s="2" customFormat="1" ht="195">
      <c r="A108" s="36"/>
      <c r="B108" s="37"/>
      <c r="C108" s="38"/>
      <c r="D108" s="195" t="s">
        <v>334</v>
      </c>
      <c r="E108" s="38"/>
      <c r="F108" s="200" t="s">
        <v>5296</v>
      </c>
      <c r="G108" s="38"/>
      <c r="H108" s="38"/>
      <c r="I108" s="197"/>
      <c r="J108" s="38"/>
      <c r="K108" s="38"/>
      <c r="L108" s="41"/>
      <c r="M108" s="198"/>
      <c r="N108" s="199"/>
      <c r="O108" s="66"/>
      <c r="P108" s="66"/>
      <c r="Q108" s="66"/>
      <c r="R108" s="66"/>
      <c r="S108" s="66"/>
      <c r="T108" s="67"/>
      <c r="U108" s="36"/>
      <c r="V108" s="36"/>
      <c r="W108" s="36"/>
      <c r="X108" s="36"/>
      <c r="Y108" s="36"/>
      <c r="Z108" s="36"/>
      <c r="AA108" s="36"/>
      <c r="AB108" s="36"/>
      <c r="AC108" s="36"/>
      <c r="AD108" s="36"/>
      <c r="AE108" s="36"/>
      <c r="AT108" s="19" t="s">
        <v>334</v>
      </c>
      <c r="AU108" s="19" t="s">
        <v>87</v>
      </c>
    </row>
    <row r="109" spans="1:65" s="15" customFormat="1" ht="11.25">
      <c r="B109" s="223"/>
      <c r="C109" s="224"/>
      <c r="D109" s="195" t="s">
        <v>336</v>
      </c>
      <c r="E109" s="225" t="s">
        <v>19</v>
      </c>
      <c r="F109" s="226" t="s">
        <v>5286</v>
      </c>
      <c r="G109" s="224"/>
      <c r="H109" s="225" t="s">
        <v>19</v>
      </c>
      <c r="I109" s="227"/>
      <c r="J109" s="224"/>
      <c r="K109" s="224"/>
      <c r="L109" s="228"/>
      <c r="M109" s="229"/>
      <c r="N109" s="230"/>
      <c r="O109" s="230"/>
      <c r="P109" s="230"/>
      <c r="Q109" s="230"/>
      <c r="R109" s="230"/>
      <c r="S109" s="230"/>
      <c r="T109" s="231"/>
      <c r="AT109" s="232" t="s">
        <v>336</v>
      </c>
      <c r="AU109" s="232" t="s">
        <v>87</v>
      </c>
      <c r="AV109" s="15" t="s">
        <v>84</v>
      </c>
      <c r="AW109" s="15" t="s">
        <v>37</v>
      </c>
      <c r="AX109" s="15" t="s">
        <v>76</v>
      </c>
      <c r="AY109" s="232" t="s">
        <v>324</v>
      </c>
    </row>
    <row r="110" spans="1:65" s="13" customFormat="1" ht="11.25">
      <c r="B110" s="201"/>
      <c r="C110" s="202"/>
      <c r="D110" s="195" t="s">
        <v>336</v>
      </c>
      <c r="E110" s="203" t="s">
        <v>5255</v>
      </c>
      <c r="F110" s="204" t="s">
        <v>5297</v>
      </c>
      <c r="G110" s="202"/>
      <c r="H110" s="205">
        <v>10.88</v>
      </c>
      <c r="I110" s="206"/>
      <c r="J110" s="202"/>
      <c r="K110" s="202"/>
      <c r="L110" s="207"/>
      <c r="M110" s="208"/>
      <c r="N110" s="209"/>
      <c r="O110" s="209"/>
      <c r="P110" s="209"/>
      <c r="Q110" s="209"/>
      <c r="R110" s="209"/>
      <c r="S110" s="209"/>
      <c r="T110" s="210"/>
      <c r="AT110" s="211" t="s">
        <v>336</v>
      </c>
      <c r="AU110" s="211" t="s">
        <v>87</v>
      </c>
      <c r="AV110" s="13" t="s">
        <v>87</v>
      </c>
      <c r="AW110" s="13" t="s">
        <v>37</v>
      </c>
      <c r="AX110" s="13" t="s">
        <v>84</v>
      </c>
      <c r="AY110" s="211" t="s">
        <v>324</v>
      </c>
    </row>
    <row r="111" spans="1:65" s="13" customFormat="1" ht="11.25">
      <c r="B111" s="201"/>
      <c r="C111" s="202"/>
      <c r="D111" s="195" t="s">
        <v>336</v>
      </c>
      <c r="E111" s="203" t="s">
        <v>19</v>
      </c>
      <c r="F111" s="204" t="s">
        <v>5298</v>
      </c>
      <c r="G111" s="202"/>
      <c r="H111" s="205">
        <v>21.76</v>
      </c>
      <c r="I111" s="206"/>
      <c r="J111" s="202"/>
      <c r="K111" s="202"/>
      <c r="L111" s="207"/>
      <c r="M111" s="208"/>
      <c r="N111" s="209"/>
      <c r="O111" s="209"/>
      <c r="P111" s="209"/>
      <c r="Q111" s="209"/>
      <c r="R111" s="209"/>
      <c r="S111" s="209"/>
      <c r="T111" s="210"/>
      <c r="AT111" s="211" t="s">
        <v>336</v>
      </c>
      <c r="AU111" s="211" t="s">
        <v>87</v>
      </c>
      <c r="AV111" s="13" t="s">
        <v>87</v>
      </c>
      <c r="AW111" s="13" t="s">
        <v>37</v>
      </c>
      <c r="AX111" s="13" t="s">
        <v>76</v>
      </c>
      <c r="AY111" s="211" t="s">
        <v>324</v>
      </c>
    </row>
    <row r="112" spans="1:65" s="2" customFormat="1" ht="14.45" customHeight="1">
      <c r="A112" s="36"/>
      <c r="B112" s="37"/>
      <c r="C112" s="182" t="s">
        <v>330</v>
      </c>
      <c r="D112" s="182" t="s">
        <v>326</v>
      </c>
      <c r="E112" s="183" t="s">
        <v>5299</v>
      </c>
      <c r="F112" s="184" t="s">
        <v>5300</v>
      </c>
      <c r="G112" s="185" t="s">
        <v>186</v>
      </c>
      <c r="H112" s="186">
        <v>3.2</v>
      </c>
      <c r="I112" s="187"/>
      <c r="J112" s="188">
        <f>ROUND(I112*H112,2)</f>
        <v>0</v>
      </c>
      <c r="K112" s="184" t="s">
        <v>329</v>
      </c>
      <c r="L112" s="41"/>
      <c r="M112" s="189" t="s">
        <v>19</v>
      </c>
      <c r="N112" s="190" t="s">
        <v>47</v>
      </c>
      <c r="O112" s="66"/>
      <c r="P112" s="191">
        <f>O112*H112</f>
        <v>0</v>
      </c>
      <c r="Q112" s="191">
        <v>0</v>
      </c>
      <c r="R112" s="191">
        <f>Q112*H112</f>
        <v>0</v>
      </c>
      <c r="S112" s="191">
        <v>0.20499999999999999</v>
      </c>
      <c r="T112" s="192">
        <f>S112*H112</f>
        <v>0.65600000000000003</v>
      </c>
      <c r="U112" s="36"/>
      <c r="V112" s="36"/>
      <c r="W112" s="36"/>
      <c r="X112" s="36"/>
      <c r="Y112" s="36"/>
      <c r="Z112" s="36"/>
      <c r="AA112" s="36"/>
      <c r="AB112" s="36"/>
      <c r="AC112" s="36"/>
      <c r="AD112" s="36"/>
      <c r="AE112" s="36"/>
      <c r="AR112" s="193" t="s">
        <v>330</v>
      </c>
      <c r="AT112" s="193" t="s">
        <v>326</v>
      </c>
      <c r="AU112" s="193" t="s">
        <v>87</v>
      </c>
      <c r="AY112" s="19" t="s">
        <v>324</v>
      </c>
      <c r="BE112" s="194">
        <f>IF(N112="základní",J112,0)</f>
        <v>0</v>
      </c>
      <c r="BF112" s="194">
        <f>IF(N112="snížená",J112,0)</f>
        <v>0</v>
      </c>
      <c r="BG112" s="194">
        <f>IF(N112="zákl. přenesená",J112,0)</f>
        <v>0</v>
      </c>
      <c r="BH112" s="194">
        <f>IF(N112="sníž. přenesená",J112,0)</f>
        <v>0</v>
      </c>
      <c r="BI112" s="194">
        <f>IF(N112="nulová",J112,0)</f>
        <v>0</v>
      </c>
      <c r="BJ112" s="19" t="s">
        <v>84</v>
      </c>
      <c r="BK112" s="194">
        <f>ROUND(I112*H112,2)</f>
        <v>0</v>
      </c>
      <c r="BL112" s="19" t="s">
        <v>330</v>
      </c>
      <c r="BM112" s="193" t="s">
        <v>5301</v>
      </c>
    </row>
    <row r="113" spans="1:65" s="2" customFormat="1" ht="19.5">
      <c r="A113" s="36"/>
      <c r="B113" s="37"/>
      <c r="C113" s="38"/>
      <c r="D113" s="195" t="s">
        <v>332</v>
      </c>
      <c r="E113" s="38"/>
      <c r="F113" s="196" t="s">
        <v>5302</v>
      </c>
      <c r="G113" s="38"/>
      <c r="H113" s="38"/>
      <c r="I113" s="197"/>
      <c r="J113" s="38"/>
      <c r="K113" s="38"/>
      <c r="L113" s="41"/>
      <c r="M113" s="198"/>
      <c r="N113" s="199"/>
      <c r="O113" s="66"/>
      <c r="P113" s="66"/>
      <c r="Q113" s="66"/>
      <c r="R113" s="66"/>
      <c r="S113" s="66"/>
      <c r="T113" s="67"/>
      <c r="U113" s="36"/>
      <c r="V113" s="36"/>
      <c r="W113" s="36"/>
      <c r="X113" s="36"/>
      <c r="Y113" s="36"/>
      <c r="Z113" s="36"/>
      <c r="AA113" s="36"/>
      <c r="AB113" s="36"/>
      <c r="AC113" s="36"/>
      <c r="AD113" s="36"/>
      <c r="AE113" s="36"/>
      <c r="AT113" s="19" t="s">
        <v>332</v>
      </c>
      <c r="AU113" s="19" t="s">
        <v>87</v>
      </c>
    </row>
    <row r="114" spans="1:65" s="2" customFormat="1" ht="136.5">
      <c r="A114" s="36"/>
      <c r="B114" s="37"/>
      <c r="C114" s="38"/>
      <c r="D114" s="195" t="s">
        <v>334</v>
      </c>
      <c r="E114" s="38"/>
      <c r="F114" s="200" t="s">
        <v>354</v>
      </c>
      <c r="G114" s="38"/>
      <c r="H114" s="38"/>
      <c r="I114" s="197"/>
      <c r="J114" s="38"/>
      <c r="K114" s="38"/>
      <c r="L114" s="41"/>
      <c r="M114" s="198"/>
      <c r="N114" s="199"/>
      <c r="O114" s="66"/>
      <c r="P114" s="66"/>
      <c r="Q114" s="66"/>
      <c r="R114" s="66"/>
      <c r="S114" s="66"/>
      <c r="T114" s="67"/>
      <c r="U114" s="36"/>
      <c r="V114" s="36"/>
      <c r="W114" s="36"/>
      <c r="X114" s="36"/>
      <c r="Y114" s="36"/>
      <c r="Z114" s="36"/>
      <c r="AA114" s="36"/>
      <c r="AB114" s="36"/>
      <c r="AC114" s="36"/>
      <c r="AD114" s="36"/>
      <c r="AE114" s="36"/>
      <c r="AT114" s="19" t="s">
        <v>334</v>
      </c>
      <c r="AU114" s="19" t="s">
        <v>87</v>
      </c>
    </row>
    <row r="115" spans="1:65" s="15" customFormat="1" ht="11.25">
      <c r="B115" s="223"/>
      <c r="C115" s="224"/>
      <c r="D115" s="195" t="s">
        <v>336</v>
      </c>
      <c r="E115" s="225" t="s">
        <v>19</v>
      </c>
      <c r="F115" s="226" t="s">
        <v>5286</v>
      </c>
      <c r="G115" s="224"/>
      <c r="H115" s="225" t="s">
        <v>19</v>
      </c>
      <c r="I115" s="227"/>
      <c r="J115" s="224"/>
      <c r="K115" s="224"/>
      <c r="L115" s="228"/>
      <c r="M115" s="229"/>
      <c r="N115" s="230"/>
      <c r="O115" s="230"/>
      <c r="P115" s="230"/>
      <c r="Q115" s="230"/>
      <c r="R115" s="230"/>
      <c r="S115" s="230"/>
      <c r="T115" s="231"/>
      <c r="AT115" s="232" t="s">
        <v>336</v>
      </c>
      <c r="AU115" s="232" t="s">
        <v>87</v>
      </c>
      <c r="AV115" s="15" t="s">
        <v>84</v>
      </c>
      <c r="AW115" s="15" t="s">
        <v>37</v>
      </c>
      <c r="AX115" s="15" t="s">
        <v>76</v>
      </c>
      <c r="AY115" s="232" t="s">
        <v>324</v>
      </c>
    </row>
    <row r="116" spans="1:65" s="13" customFormat="1" ht="11.25">
      <c r="B116" s="201"/>
      <c r="C116" s="202"/>
      <c r="D116" s="195" t="s">
        <v>336</v>
      </c>
      <c r="E116" s="203" t="s">
        <v>5258</v>
      </c>
      <c r="F116" s="204" t="s">
        <v>5303</v>
      </c>
      <c r="G116" s="202"/>
      <c r="H116" s="205">
        <v>3.2</v>
      </c>
      <c r="I116" s="206"/>
      <c r="J116" s="202"/>
      <c r="K116" s="202"/>
      <c r="L116" s="207"/>
      <c r="M116" s="208"/>
      <c r="N116" s="209"/>
      <c r="O116" s="209"/>
      <c r="P116" s="209"/>
      <c r="Q116" s="209"/>
      <c r="R116" s="209"/>
      <c r="S116" s="209"/>
      <c r="T116" s="210"/>
      <c r="AT116" s="211" t="s">
        <v>336</v>
      </c>
      <c r="AU116" s="211" t="s">
        <v>87</v>
      </c>
      <c r="AV116" s="13" t="s">
        <v>87</v>
      </c>
      <c r="AW116" s="13" t="s">
        <v>37</v>
      </c>
      <c r="AX116" s="13" t="s">
        <v>84</v>
      </c>
      <c r="AY116" s="211" t="s">
        <v>324</v>
      </c>
    </row>
    <row r="117" spans="1:65" s="2" customFormat="1" ht="14.45" customHeight="1">
      <c r="A117" s="36"/>
      <c r="B117" s="37"/>
      <c r="C117" s="182" t="s">
        <v>220</v>
      </c>
      <c r="D117" s="182" t="s">
        <v>326</v>
      </c>
      <c r="E117" s="183" t="s">
        <v>363</v>
      </c>
      <c r="F117" s="184" t="s">
        <v>364</v>
      </c>
      <c r="G117" s="185" t="s">
        <v>365</v>
      </c>
      <c r="H117" s="186">
        <v>80</v>
      </c>
      <c r="I117" s="187"/>
      <c r="J117" s="188">
        <f>ROUND(I117*H117,2)</f>
        <v>0</v>
      </c>
      <c r="K117" s="184" t="s">
        <v>329</v>
      </c>
      <c r="L117" s="41"/>
      <c r="M117" s="189" t="s">
        <v>19</v>
      </c>
      <c r="N117" s="190" t="s">
        <v>47</v>
      </c>
      <c r="O117" s="66"/>
      <c r="P117" s="191">
        <f>O117*H117</f>
        <v>0</v>
      </c>
      <c r="Q117" s="191">
        <v>0</v>
      </c>
      <c r="R117" s="191">
        <f>Q117*H117</f>
        <v>0</v>
      </c>
      <c r="S117" s="191">
        <v>0</v>
      </c>
      <c r="T117" s="192">
        <f>S117*H117</f>
        <v>0</v>
      </c>
      <c r="U117" s="36"/>
      <c r="V117" s="36"/>
      <c r="W117" s="36"/>
      <c r="X117" s="36"/>
      <c r="Y117" s="36"/>
      <c r="Z117" s="36"/>
      <c r="AA117" s="36"/>
      <c r="AB117" s="36"/>
      <c r="AC117" s="36"/>
      <c r="AD117" s="36"/>
      <c r="AE117" s="36"/>
      <c r="AR117" s="193" t="s">
        <v>330</v>
      </c>
      <c r="AT117" s="193" t="s">
        <v>326</v>
      </c>
      <c r="AU117" s="193" t="s">
        <v>87</v>
      </c>
      <c r="AY117" s="19" t="s">
        <v>324</v>
      </c>
      <c r="BE117" s="194">
        <f>IF(N117="základní",J117,0)</f>
        <v>0</v>
      </c>
      <c r="BF117" s="194">
        <f>IF(N117="snížená",J117,0)</f>
        <v>0</v>
      </c>
      <c r="BG117" s="194">
        <f>IF(N117="zákl. přenesená",J117,0)</f>
        <v>0</v>
      </c>
      <c r="BH117" s="194">
        <f>IF(N117="sníž. přenesená",J117,0)</f>
        <v>0</v>
      </c>
      <c r="BI117" s="194">
        <f>IF(N117="nulová",J117,0)</f>
        <v>0</v>
      </c>
      <c r="BJ117" s="19" t="s">
        <v>84</v>
      </c>
      <c r="BK117" s="194">
        <f>ROUND(I117*H117,2)</f>
        <v>0</v>
      </c>
      <c r="BL117" s="19" t="s">
        <v>330</v>
      </c>
      <c r="BM117" s="193" t="s">
        <v>5304</v>
      </c>
    </row>
    <row r="118" spans="1:65" s="2" customFormat="1" ht="11.25">
      <c r="A118" s="36"/>
      <c r="B118" s="37"/>
      <c r="C118" s="38"/>
      <c r="D118" s="195" t="s">
        <v>332</v>
      </c>
      <c r="E118" s="38"/>
      <c r="F118" s="196" t="s">
        <v>367</v>
      </c>
      <c r="G118" s="38"/>
      <c r="H118" s="38"/>
      <c r="I118" s="197"/>
      <c r="J118" s="38"/>
      <c r="K118" s="38"/>
      <c r="L118" s="41"/>
      <c r="M118" s="198"/>
      <c r="N118" s="199"/>
      <c r="O118" s="66"/>
      <c r="P118" s="66"/>
      <c r="Q118" s="66"/>
      <c r="R118" s="66"/>
      <c r="S118" s="66"/>
      <c r="T118" s="67"/>
      <c r="U118" s="36"/>
      <c r="V118" s="36"/>
      <c r="W118" s="36"/>
      <c r="X118" s="36"/>
      <c r="Y118" s="36"/>
      <c r="Z118" s="36"/>
      <c r="AA118" s="36"/>
      <c r="AB118" s="36"/>
      <c r="AC118" s="36"/>
      <c r="AD118" s="36"/>
      <c r="AE118" s="36"/>
      <c r="AT118" s="19" t="s">
        <v>332</v>
      </c>
      <c r="AU118" s="19" t="s">
        <v>87</v>
      </c>
    </row>
    <row r="119" spans="1:65" s="2" customFormat="1" ht="204.75">
      <c r="A119" s="36"/>
      <c r="B119" s="37"/>
      <c r="C119" s="38"/>
      <c r="D119" s="195" t="s">
        <v>334</v>
      </c>
      <c r="E119" s="38"/>
      <c r="F119" s="200" t="s">
        <v>368</v>
      </c>
      <c r="G119" s="38"/>
      <c r="H119" s="38"/>
      <c r="I119" s="197"/>
      <c r="J119" s="38"/>
      <c r="K119" s="38"/>
      <c r="L119" s="41"/>
      <c r="M119" s="198"/>
      <c r="N119" s="199"/>
      <c r="O119" s="66"/>
      <c r="P119" s="66"/>
      <c r="Q119" s="66"/>
      <c r="R119" s="66"/>
      <c r="S119" s="66"/>
      <c r="T119" s="67"/>
      <c r="U119" s="36"/>
      <c r="V119" s="36"/>
      <c r="W119" s="36"/>
      <c r="X119" s="36"/>
      <c r="Y119" s="36"/>
      <c r="Z119" s="36"/>
      <c r="AA119" s="36"/>
      <c r="AB119" s="36"/>
      <c r="AC119" s="36"/>
      <c r="AD119" s="36"/>
      <c r="AE119" s="36"/>
      <c r="AT119" s="19" t="s">
        <v>334</v>
      </c>
      <c r="AU119" s="19" t="s">
        <v>87</v>
      </c>
    </row>
    <row r="120" spans="1:65" s="13" customFormat="1" ht="11.25">
      <c r="B120" s="201"/>
      <c r="C120" s="202"/>
      <c r="D120" s="195" t="s">
        <v>336</v>
      </c>
      <c r="E120" s="203" t="s">
        <v>19</v>
      </c>
      <c r="F120" s="204" t="s">
        <v>5305</v>
      </c>
      <c r="G120" s="202"/>
      <c r="H120" s="205">
        <v>80</v>
      </c>
      <c r="I120" s="206"/>
      <c r="J120" s="202"/>
      <c r="K120" s="202"/>
      <c r="L120" s="207"/>
      <c r="M120" s="208"/>
      <c r="N120" s="209"/>
      <c r="O120" s="209"/>
      <c r="P120" s="209"/>
      <c r="Q120" s="209"/>
      <c r="R120" s="209"/>
      <c r="S120" s="209"/>
      <c r="T120" s="210"/>
      <c r="AT120" s="211" t="s">
        <v>336</v>
      </c>
      <c r="AU120" s="211" t="s">
        <v>87</v>
      </c>
      <c r="AV120" s="13" t="s">
        <v>87</v>
      </c>
      <c r="AW120" s="13" t="s">
        <v>37</v>
      </c>
      <c r="AX120" s="13" t="s">
        <v>84</v>
      </c>
      <c r="AY120" s="211" t="s">
        <v>324</v>
      </c>
    </row>
    <row r="121" spans="1:65" s="2" customFormat="1" ht="14.45" customHeight="1">
      <c r="A121" s="36"/>
      <c r="B121" s="37"/>
      <c r="C121" s="182" t="s">
        <v>362</v>
      </c>
      <c r="D121" s="182" t="s">
        <v>326</v>
      </c>
      <c r="E121" s="183" t="s">
        <v>371</v>
      </c>
      <c r="F121" s="184" t="s">
        <v>372</v>
      </c>
      <c r="G121" s="185" t="s">
        <v>373</v>
      </c>
      <c r="H121" s="186">
        <v>30</v>
      </c>
      <c r="I121" s="187"/>
      <c r="J121" s="188">
        <f>ROUND(I121*H121,2)</f>
        <v>0</v>
      </c>
      <c r="K121" s="184" t="s">
        <v>329</v>
      </c>
      <c r="L121" s="41"/>
      <c r="M121" s="189" t="s">
        <v>19</v>
      </c>
      <c r="N121" s="190" t="s">
        <v>47</v>
      </c>
      <c r="O121" s="66"/>
      <c r="P121" s="191">
        <f>O121*H121</f>
        <v>0</v>
      </c>
      <c r="Q121" s="191">
        <v>0</v>
      </c>
      <c r="R121" s="191">
        <f>Q121*H121</f>
        <v>0</v>
      </c>
      <c r="S121" s="191">
        <v>0</v>
      </c>
      <c r="T121" s="192">
        <f>S121*H121</f>
        <v>0</v>
      </c>
      <c r="U121" s="36"/>
      <c r="V121" s="36"/>
      <c r="W121" s="36"/>
      <c r="X121" s="36"/>
      <c r="Y121" s="36"/>
      <c r="Z121" s="36"/>
      <c r="AA121" s="36"/>
      <c r="AB121" s="36"/>
      <c r="AC121" s="36"/>
      <c r="AD121" s="36"/>
      <c r="AE121" s="36"/>
      <c r="AR121" s="193" t="s">
        <v>330</v>
      </c>
      <c r="AT121" s="193" t="s">
        <v>326</v>
      </c>
      <c r="AU121" s="193" t="s">
        <v>87</v>
      </c>
      <c r="AY121" s="19" t="s">
        <v>324</v>
      </c>
      <c r="BE121" s="194">
        <f>IF(N121="základní",J121,0)</f>
        <v>0</v>
      </c>
      <c r="BF121" s="194">
        <f>IF(N121="snížená",J121,0)</f>
        <v>0</v>
      </c>
      <c r="BG121" s="194">
        <f>IF(N121="zákl. přenesená",J121,0)</f>
        <v>0</v>
      </c>
      <c r="BH121" s="194">
        <f>IF(N121="sníž. přenesená",J121,0)</f>
        <v>0</v>
      </c>
      <c r="BI121" s="194">
        <f>IF(N121="nulová",J121,0)</f>
        <v>0</v>
      </c>
      <c r="BJ121" s="19" t="s">
        <v>84</v>
      </c>
      <c r="BK121" s="194">
        <f>ROUND(I121*H121,2)</f>
        <v>0</v>
      </c>
      <c r="BL121" s="19" t="s">
        <v>330</v>
      </c>
      <c r="BM121" s="193" t="s">
        <v>5306</v>
      </c>
    </row>
    <row r="122" spans="1:65" s="2" customFormat="1" ht="11.25">
      <c r="A122" s="36"/>
      <c r="B122" s="37"/>
      <c r="C122" s="38"/>
      <c r="D122" s="195" t="s">
        <v>332</v>
      </c>
      <c r="E122" s="38"/>
      <c r="F122" s="196" t="s">
        <v>375</v>
      </c>
      <c r="G122" s="38"/>
      <c r="H122" s="38"/>
      <c r="I122" s="197"/>
      <c r="J122" s="38"/>
      <c r="K122" s="38"/>
      <c r="L122" s="41"/>
      <c r="M122" s="198"/>
      <c r="N122" s="199"/>
      <c r="O122" s="66"/>
      <c r="P122" s="66"/>
      <c r="Q122" s="66"/>
      <c r="R122" s="66"/>
      <c r="S122" s="66"/>
      <c r="T122" s="67"/>
      <c r="U122" s="36"/>
      <c r="V122" s="36"/>
      <c r="W122" s="36"/>
      <c r="X122" s="36"/>
      <c r="Y122" s="36"/>
      <c r="Z122" s="36"/>
      <c r="AA122" s="36"/>
      <c r="AB122" s="36"/>
      <c r="AC122" s="36"/>
      <c r="AD122" s="36"/>
      <c r="AE122" s="36"/>
      <c r="AT122" s="19" t="s">
        <v>332</v>
      </c>
      <c r="AU122" s="19" t="s">
        <v>87</v>
      </c>
    </row>
    <row r="123" spans="1:65" s="2" customFormat="1" ht="126.75">
      <c r="A123" s="36"/>
      <c r="B123" s="37"/>
      <c r="C123" s="38"/>
      <c r="D123" s="195" t="s">
        <v>334</v>
      </c>
      <c r="E123" s="38"/>
      <c r="F123" s="200" t="s">
        <v>376</v>
      </c>
      <c r="G123" s="38"/>
      <c r="H123" s="38"/>
      <c r="I123" s="197"/>
      <c r="J123" s="38"/>
      <c r="K123" s="38"/>
      <c r="L123" s="41"/>
      <c r="M123" s="198"/>
      <c r="N123" s="199"/>
      <c r="O123" s="66"/>
      <c r="P123" s="66"/>
      <c r="Q123" s="66"/>
      <c r="R123" s="66"/>
      <c r="S123" s="66"/>
      <c r="T123" s="67"/>
      <c r="U123" s="36"/>
      <c r="V123" s="36"/>
      <c r="W123" s="36"/>
      <c r="X123" s="36"/>
      <c r="Y123" s="36"/>
      <c r="Z123" s="36"/>
      <c r="AA123" s="36"/>
      <c r="AB123" s="36"/>
      <c r="AC123" s="36"/>
      <c r="AD123" s="36"/>
      <c r="AE123" s="36"/>
      <c r="AT123" s="19" t="s">
        <v>334</v>
      </c>
      <c r="AU123" s="19" t="s">
        <v>87</v>
      </c>
    </row>
    <row r="124" spans="1:65" s="13" customFormat="1" ht="11.25">
      <c r="B124" s="201"/>
      <c r="C124" s="202"/>
      <c r="D124" s="195" t="s">
        <v>336</v>
      </c>
      <c r="E124" s="203" t="s">
        <v>19</v>
      </c>
      <c r="F124" s="204" t="s">
        <v>5307</v>
      </c>
      <c r="G124" s="202"/>
      <c r="H124" s="205">
        <v>30</v>
      </c>
      <c r="I124" s="206"/>
      <c r="J124" s="202"/>
      <c r="K124" s="202"/>
      <c r="L124" s="207"/>
      <c r="M124" s="208"/>
      <c r="N124" s="209"/>
      <c r="O124" s="209"/>
      <c r="P124" s="209"/>
      <c r="Q124" s="209"/>
      <c r="R124" s="209"/>
      <c r="S124" s="209"/>
      <c r="T124" s="210"/>
      <c r="AT124" s="211" t="s">
        <v>336</v>
      </c>
      <c r="AU124" s="211" t="s">
        <v>87</v>
      </c>
      <c r="AV124" s="13" t="s">
        <v>87</v>
      </c>
      <c r="AW124" s="13" t="s">
        <v>37</v>
      </c>
      <c r="AX124" s="13" t="s">
        <v>84</v>
      </c>
      <c r="AY124" s="211" t="s">
        <v>324</v>
      </c>
    </row>
    <row r="125" spans="1:65" s="2" customFormat="1" ht="14.45" customHeight="1">
      <c r="A125" s="36"/>
      <c r="B125" s="37"/>
      <c r="C125" s="182" t="s">
        <v>370</v>
      </c>
      <c r="D125" s="182" t="s">
        <v>326</v>
      </c>
      <c r="E125" s="183" t="s">
        <v>5308</v>
      </c>
      <c r="F125" s="184" t="s">
        <v>5309</v>
      </c>
      <c r="G125" s="185" t="s">
        <v>152</v>
      </c>
      <c r="H125" s="186">
        <v>5.85</v>
      </c>
      <c r="I125" s="187"/>
      <c r="J125" s="188">
        <f>ROUND(I125*H125,2)</f>
        <v>0</v>
      </c>
      <c r="K125" s="184" t="s">
        <v>329</v>
      </c>
      <c r="L125" s="41"/>
      <c r="M125" s="189" t="s">
        <v>19</v>
      </c>
      <c r="N125" s="190" t="s">
        <v>47</v>
      </c>
      <c r="O125" s="66"/>
      <c r="P125" s="191">
        <f>O125*H125</f>
        <v>0</v>
      </c>
      <c r="Q125" s="191">
        <v>0</v>
      </c>
      <c r="R125" s="191">
        <f>Q125*H125</f>
        <v>0</v>
      </c>
      <c r="S125" s="191">
        <v>0</v>
      </c>
      <c r="T125" s="192">
        <f>S125*H125</f>
        <v>0</v>
      </c>
      <c r="U125" s="36"/>
      <c r="V125" s="36"/>
      <c r="W125" s="36"/>
      <c r="X125" s="36"/>
      <c r="Y125" s="36"/>
      <c r="Z125" s="36"/>
      <c r="AA125" s="36"/>
      <c r="AB125" s="36"/>
      <c r="AC125" s="36"/>
      <c r="AD125" s="36"/>
      <c r="AE125" s="36"/>
      <c r="AR125" s="193" t="s">
        <v>330</v>
      </c>
      <c r="AT125" s="193" t="s">
        <v>326</v>
      </c>
      <c r="AU125" s="193" t="s">
        <v>87</v>
      </c>
      <c r="AY125" s="19" t="s">
        <v>324</v>
      </c>
      <c r="BE125" s="194">
        <f>IF(N125="základní",J125,0)</f>
        <v>0</v>
      </c>
      <c r="BF125" s="194">
        <f>IF(N125="snížená",J125,0)</f>
        <v>0</v>
      </c>
      <c r="BG125" s="194">
        <f>IF(N125="zákl. přenesená",J125,0)</f>
        <v>0</v>
      </c>
      <c r="BH125" s="194">
        <f>IF(N125="sníž. přenesená",J125,0)</f>
        <v>0</v>
      </c>
      <c r="BI125" s="194">
        <f>IF(N125="nulová",J125,0)</f>
        <v>0</v>
      </c>
      <c r="BJ125" s="19" t="s">
        <v>84</v>
      </c>
      <c r="BK125" s="194">
        <f>ROUND(I125*H125,2)</f>
        <v>0</v>
      </c>
      <c r="BL125" s="19" t="s">
        <v>330</v>
      </c>
      <c r="BM125" s="193" t="s">
        <v>5310</v>
      </c>
    </row>
    <row r="126" spans="1:65" s="2" customFormat="1" ht="11.25">
      <c r="A126" s="36"/>
      <c r="B126" s="37"/>
      <c r="C126" s="38"/>
      <c r="D126" s="195" t="s">
        <v>332</v>
      </c>
      <c r="E126" s="38"/>
      <c r="F126" s="196" t="s">
        <v>5311</v>
      </c>
      <c r="G126" s="38"/>
      <c r="H126" s="38"/>
      <c r="I126" s="197"/>
      <c r="J126" s="38"/>
      <c r="K126" s="38"/>
      <c r="L126" s="41"/>
      <c r="M126" s="198"/>
      <c r="N126" s="199"/>
      <c r="O126" s="66"/>
      <c r="P126" s="66"/>
      <c r="Q126" s="66"/>
      <c r="R126" s="66"/>
      <c r="S126" s="66"/>
      <c r="T126" s="67"/>
      <c r="U126" s="36"/>
      <c r="V126" s="36"/>
      <c r="W126" s="36"/>
      <c r="X126" s="36"/>
      <c r="Y126" s="36"/>
      <c r="Z126" s="36"/>
      <c r="AA126" s="36"/>
      <c r="AB126" s="36"/>
      <c r="AC126" s="36"/>
      <c r="AD126" s="36"/>
      <c r="AE126" s="36"/>
      <c r="AT126" s="19" t="s">
        <v>332</v>
      </c>
      <c r="AU126" s="19" t="s">
        <v>87</v>
      </c>
    </row>
    <row r="127" spans="1:65" s="2" customFormat="1" ht="146.25">
      <c r="A127" s="36"/>
      <c r="B127" s="37"/>
      <c r="C127" s="38"/>
      <c r="D127" s="195" t="s">
        <v>334</v>
      </c>
      <c r="E127" s="38"/>
      <c r="F127" s="200" t="s">
        <v>413</v>
      </c>
      <c r="G127" s="38"/>
      <c r="H127" s="38"/>
      <c r="I127" s="197"/>
      <c r="J127" s="38"/>
      <c r="K127" s="38"/>
      <c r="L127" s="41"/>
      <c r="M127" s="198"/>
      <c r="N127" s="199"/>
      <c r="O127" s="66"/>
      <c r="P127" s="66"/>
      <c r="Q127" s="66"/>
      <c r="R127" s="66"/>
      <c r="S127" s="66"/>
      <c r="T127" s="67"/>
      <c r="U127" s="36"/>
      <c r="V127" s="36"/>
      <c r="W127" s="36"/>
      <c r="X127" s="36"/>
      <c r="Y127" s="36"/>
      <c r="Z127" s="36"/>
      <c r="AA127" s="36"/>
      <c r="AB127" s="36"/>
      <c r="AC127" s="36"/>
      <c r="AD127" s="36"/>
      <c r="AE127" s="36"/>
      <c r="AT127" s="19" t="s">
        <v>334</v>
      </c>
      <c r="AU127" s="19" t="s">
        <v>87</v>
      </c>
    </row>
    <row r="128" spans="1:65" s="15" customFormat="1" ht="11.25">
      <c r="B128" s="223"/>
      <c r="C128" s="224"/>
      <c r="D128" s="195" t="s">
        <v>336</v>
      </c>
      <c r="E128" s="225" t="s">
        <v>19</v>
      </c>
      <c r="F128" s="226" t="s">
        <v>5286</v>
      </c>
      <c r="G128" s="224"/>
      <c r="H128" s="225" t="s">
        <v>19</v>
      </c>
      <c r="I128" s="227"/>
      <c r="J128" s="224"/>
      <c r="K128" s="224"/>
      <c r="L128" s="228"/>
      <c r="M128" s="229"/>
      <c r="N128" s="230"/>
      <c r="O128" s="230"/>
      <c r="P128" s="230"/>
      <c r="Q128" s="230"/>
      <c r="R128" s="230"/>
      <c r="S128" s="230"/>
      <c r="T128" s="231"/>
      <c r="AT128" s="232" t="s">
        <v>336</v>
      </c>
      <c r="AU128" s="232" t="s">
        <v>87</v>
      </c>
      <c r="AV128" s="15" t="s">
        <v>84</v>
      </c>
      <c r="AW128" s="15" t="s">
        <v>37</v>
      </c>
      <c r="AX128" s="15" t="s">
        <v>76</v>
      </c>
      <c r="AY128" s="232" t="s">
        <v>324</v>
      </c>
    </row>
    <row r="129" spans="1:65" s="13" customFormat="1" ht="11.25">
      <c r="B129" s="201"/>
      <c r="C129" s="202"/>
      <c r="D129" s="195" t="s">
        <v>336</v>
      </c>
      <c r="E129" s="203" t="s">
        <v>19</v>
      </c>
      <c r="F129" s="204" t="s">
        <v>5312</v>
      </c>
      <c r="G129" s="202"/>
      <c r="H129" s="205">
        <v>11.7</v>
      </c>
      <c r="I129" s="206"/>
      <c r="J129" s="202"/>
      <c r="K129" s="202"/>
      <c r="L129" s="207"/>
      <c r="M129" s="208"/>
      <c r="N129" s="209"/>
      <c r="O129" s="209"/>
      <c r="P129" s="209"/>
      <c r="Q129" s="209"/>
      <c r="R129" s="209"/>
      <c r="S129" s="209"/>
      <c r="T129" s="210"/>
      <c r="AT129" s="211" t="s">
        <v>336</v>
      </c>
      <c r="AU129" s="211" t="s">
        <v>87</v>
      </c>
      <c r="AV129" s="13" t="s">
        <v>87</v>
      </c>
      <c r="AW129" s="13" t="s">
        <v>37</v>
      </c>
      <c r="AX129" s="13" t="s">
        <v>76</v>
      </c>
      <c r="AY129" s="211" t="s">
        <v>324</v>
      </c>
    </row>
    <row r="130" spans="1:65" s="14" customFormat="1" ht="11.25">
      <c r="B130" s="212"/>
      <c r="C130" s="213"/>
      <c r="D130" s="195" t="s">
        <v>336</v>
      </c>
      <c r="E130" s="214" t="s">
        <v>259</v>
      </c>
      <c r="F130" s="215" t="s">
        <v>349</v>
      </c>
      <c r="G130" s="213"/>
      <c r="H130" s="216">
        <v>11.7</v>
      </c>
      <c r="I130" s="217"/>
      <c r="J130" s="213"/>
      <c r="K130" s="213"/>
      <c r="L130" s="218"/>
      <c r="M130" s="219"/>
      <c r="N130" s="220"/>
      <c r="O130" s="220"/>
      <c r="P130" s="220"/>
      <c r="Q130" s="220"/>
      <c r="R130" s="220"/>
      <c r="S130" s="220"/>
      <c r="T130" s="221"/>
      <c r="AT130" s="222" t="s">
        <v>336</v>
      </c>
      <c r="AU130" s="222" t="s">
        <v>87</v>
      </c>
      <c r="AV130" s="14" t="s">
        <v>330</v>
      </c>
      <c r="AW130" s="14" t="s">
        <v>37</v>
      </c>
      <c r="AX130" s="14" t="s">
        <v>76</v>
      </c>
      <c r="AY130" s="222" t="s">
        <v>324</v>
      </c>
    </row>
    <row r="131" spans="1:65" s="13" customFormat="1" ht="11.25">
      <c r="B131" s="201"/>
      <c r="C131" s="202"/>
      <c r="D131" s="195" t="s">
        <v>336</v>
      </c>
      <c r="E131" s="203" t="s">
        <v>19</v>
      </c>
      <c r="F131" s="204" t="s">
        <v>414</v>
      </c>
      <c r="G131" s="202"/>
      <c r="H131" s="205">
        <v>5.85</v>
      </c>
      <c r="I131" s="206"/>
      <c r="J131" s="202"/>
      <c r="K131" s="202"/>
      <c r="L131" s="207"/>
      <c r="M131" s="208"/>
      <c r="N131" s="209"/>
      <c r="O131" s="209"/>
      <c r="P131" s="209"/>
      <c r="Q131" s="209"/>
      <c r="R131" s="209"/>
      <c r="S131" s="209"/>
      <c r="T131" s="210"/>
      <c r="AT131" s="211" t="s">
        <v>336</v>
      </c>
      <c r="AU131" s="211" t="s">
        <v>87</v>
      </c>
      <c r="AV131" s="13" t="s">
        <v>87</v>
      </c>
      <c r="AW131" s="13" t="s">
        <v>37</v>
      </c>
      <c r="AX131" s="13" t="s">
        <v>84</v>
      </c>
      <c r="AY131" s="211" t="s">
        <v>324</v>
      </c>
    </row>
    <row r="132" spans="1:65" s="2" customFormat="1" ht="14.45" customHeight="1">
      <c r="A132" s="36"/>
      <c r="B132" s="37"/>
      <c r="C132" s="182" t="s">
        <v>378</v>
      </c>
      <c r="D132" s="182" t="s">
        <v>326</v>
      </c>
      <c r="E132" s="183" t="s">
        <v>5313</v>
      </c>
      <c r="F132" s="184" t="s">
        <v>5314</v>
      </c>
      <c r="G132" s="185" t="s">
        <v>152</v>
      </c>
      <c r="H132" s="186">
        <v>5.85</v>
      </c>
      <c r="I132" s="187"/>
      <c r="J132" s="188">
        <f>ROUND(I132*H132,2)</f>
        <v>0</v>
      </c>
      <c r="K132" s="184" t="s">
        <v>329</v>
      </c>
      <c r="L132" s="41"/>
      <c r="M132" s="189" t="s">
        <v>19</v>
      </c>
      <c r="N132" s="190" t="s">
        <v>47</v>
      </c>
      <c r="O132" s="66"/>
      <c r="P132" s="191">
        <f>O132*H132</f>
        <v>0</v>
      </c>
      <c r="Q132" s="191">
        <v>0</v>
      </c>
      <c r="R132" s="191">
        <f>Q132*H132</f>
        <v>0</v>
      </c>
      <c r="S132" s="191">
        <v>0</v>
      </c>
      <c r="T132" s="192">
        <f>S132*H132</f>
        <v>0</v>
      </c>
      <c r="U132" s="36"/>
      <c r="V132" s="36"/>
      <c r="W132" s="36"/>
      <c r="X132" s="36"/>
      <c r="Y132" s="36"/>
      <c r="Z132" s="36"/>
      <c r="AA132" s="36"/>
      <c r="AB132" s="36"/>
      <c r="AC132" s="36"/>
      <c r="AD132" s="36"/>
      <c r="AE132" s="36"/>
      <c r="AR132" s="193" t="s">
        <v>330</v>
      </c>
      <c r="AT132" s="193" t="s">
        <v>326</v>
      </c>
      <c r="AU132" s="193" t="s">
        <v>87</v>
      </c>
      <c r="AY132" s="19" t="s">
        <v>324</v>
      </c>
      <c r="BE132" s="194">
        <f>IF(N132="základní",J132,0)</f>
        <v>0</v>
      </c>
      <c r="BF132" s="194">
        <f>IF(N132="snížená",J132,0)</f>
        <v>0</v>
      </c>
      <c r="BG132" s="194">
        <f>IF(N132="zákl. přenesená",J132,0)</f>
        <v>0</v>
      </c>
      <c r="BH132" s="194">
        <f>IF(N132="sníž. přenesená",J132,0)</f>
        <v>0</v>
      </c>
      <c r="BI132" s="194">
        <f>IF(N132="nulová",J132,0)</f>
        <v>0</v>
      </c>
      <c r="BJ132" s="19" t="s">
        <v>84</v>
      </c>
      <c r="BK132" s="194">
        <f>ROUND(I132*H132,2)</f>
        <v>0</v>
      </c>
      <c r="BL132" s="19" t="s">
        <v>330</v>
      </c>
      <c r="BM132" s="193" t="s">
        <v>5315</v>
      </c>
    </row>
    <row r="133" spans="1:65" s="2" customFormat="1" ht="11.25">
      <c r="A133" s="36"/>
      <c r="B133" s="37"/>
      <c r="C133" s="38"/>
      <c r="D133" s="195" t="s">
        <v>332</v>
      </c>
      <c r="E133" s="38"/>
      <c r="F133" s="196" t="s">
        <v>5316</v>
      </c>
      <c r="G133" s="38"/>
      <c r="H133" s="38"/>
      <c r="I133" s="197"/>
      <c r="J133" s="38"/>
      <c r="K133" s="38"/>
      <c r="L133" s="41"/>
      <c r="M133" s="198"/>
      <c r="N133" s="199"/>
      <c r="O133" s="66"/>
      <c r="P133" s="66"/>
      <c r="Q133" s="66"/>
      <c r="R133" s="66"/>
      <c r="S133" s="66"/>
      <c r="T133" s="67"/>
      <c r="U133" s="36"/>
      <c r="V133" s="36"/>
      <c r="W133" s="36"/>
      <c r="X133" s="36"/>
      <c r="Y133" s="36"/>
      <c r="Z133" s="36"/>
      <c r="AA133" s="36"/>
      <c r="AB133" s="36"/>
      <c r="AC133" s="36"/>
      <c r="AD133" s="36"/>
      <c r="AE133" s="36"/>
      <c r="AT133" s="19" t="s">
        <v>332</v>
      </c>
      <c r="AU133" s="19" t="s">
        <v>87</v>
      </c>
    </row>
    <row r="134" spans="1:65" s="2" customFormat="1" ht="146.25">
      <c r="A134" s="36"/>
      <c r="B134" s="37"/>
      <c r="C134" s="38"/>
      <c r="D134" s="195" t="s">
        <v>334</v>
      </c>
      <c r="E134" s="38"/>
      <c r="F134" s="200" t="s">
        <v>413</v>
      </c>
      <c r="G134" s="38"/>
      <c r="H134" s="38"/>
      <c r="I134" s="197"/>
      <c r="J134" s="38"/>
      <c r="K134" s="38"/>
      <c r="L134" s="41"/>
      <c r="M134" s="198"/>
      <c r="N134" s="199"/>
      <c r="O134" s="66"/>
      <c r="P134" s="66"/>
      <c r="Q134" s="66"/>
      <c r="R134" s="66"/>
      <c r="S134" s="66"/>
      <c r="T134" s="67"/>
      <c r="U134" s="36"/>
      <c r="V134" s="36"/>
      <c r="W134" s="36"/>
      <c r="X134" s="36"/>
      <c r="Y134" s="36"/>
      <c r="Z134" s="36"/>
      <c r="AA134" s="36"/>
      <c r="AB134" s="36"/>
      <c r="AC134" s="36"/>
      <c r="AD134" s="36"/>
      <c r="AE134" s="36"/>
      <c r="AT134" s="19" t="s">
        <v>334</v>
      </c>
      <c r="AU134" s="19" t="s">
        <v>87</v>
      </c>
    </row>
    <row r="135" spans="1:65" s="13" customFormat="1" ht="11.25">
      <c r="B135" s="201"/>
      <c r="C135" s="202"/>
      <c r="D135" s="195" t="s">
        <v>336</v>
      </c>
      <c r="E135" s="203" t="s">
        <v>19</v>
      </c>
      <c r="F135" s="204" t="s">
        <v>505</v>
      </c>
      <c r="G135" s="202"/>
      <c r="H135" s="205">
        <v>5.85</v>
      </c>
      <c r="I135" s="206"/>
      <c r="J135" s="202"/>
      <c r="K135" s="202"/>
      <c r="L135" s="207"/>
      <c r="M135" s="208"/>
      <c r="N135" s="209"/>
      <c r="O135" s="209"/>
      <c r="P135" s="209"/>
      <c r="Q135" s="209"/>
      <c r="R135" s="209"/>
      <c r="S135" s="209"/>
      <c r="T135" s="210"/>
      <c r="AT135" s="211" t="s">
        <v>336</v>
      </c>
      <c r="AU135" s="211" t="s">
        <v>87</v>
      </c>
      <c r="AV135" s="13" t="s">
        <v>87</v>
      </c>
      <c r="AW135" s="13" t="s">
        <v>37</v>
      </c>
      <c r="AX135" s="13" t="s">
        <v>84</v>
      </c>
      <c r="AY135" s="211" t="s">
        <v>324</v>
      </c>
    </row>
    <row r="136" spans="1:65" s="2" customFormat="1" ht="14.45" customHeight="1">
      <c r="A136" s="36"/>
      <c r="B136" s="37"/>
      <c r="C136" s="182" t="s">
        <v>408</v>
      </c>
      <c r="D136" s="182" t="s">
        <v>326</v>
      </c>
      <c r="E136" s="183" t="s">
        <v>565</v>
      </c>
      <c r="F136" s="184" t="s">
        <v>566</v>
      </c>
      <c r="G136" s="185" t="s">
        <v>152</v>
      </c>
      <c r="H136" s="186">
        <v>7.53</v>
      </c>
      <c r="I136" s="187"/>
      <c r="J136" s="188">
        <f>ROUND(I136*H136,2)</f>
        <v>0</v>
      </c>
      <c r="K136" s="184" t="s">
        <v>329</v>
      </c>
      <c r="L136" s="41"/>
      <c r="M136" s="189" t="s">
        <v>19</v>
      </c>
      <c r="N136" s="190" t="s">
        <v>47</v>
      </c>
      <c r="O136" s="66"/>
      <c r="P136" s="191">
        <f>O136*H136</f>
        <v>0</v>
      </c>
      <c r="Q136" s="191">
        <v>0</v>
      </c>
      <c r="R136" s="191">
        <f>Q136*H136</f>
        <v>0</v>
      </c>
      <c r="S136" s="191">
        <v>0</v>
      </c>
      <c r="T136" s="192">
        <f>S136*H136</f>
        <v>0</v>
      </c>
      <c r="U136" s="36"/>
      <c r="V136" s="36"/>
      <c r="W136" s="36"/>
      <c r="X136" s="36"/>
      <c r="Y136" s="36"/>
      <c r="Z136" s="36"/>
      <c r="AA136" s="36"/>
      <c r="AB136" s="36"/>
      <c r="AC136" s="36"/>
      <c r="AD136" s="36"/>
      <c r="AE136" s="36"/>
      <c r="AR136" s="193" t="s">
        <v>330</v>
      </c>
      <c r="AT136" s="193" t="s">
        <v>326</v>
      </c>
      <c r="AU136" s="193" t="s">
        <v>87</v>
      </c>
      <c r="AY136" s="19" t="s">
        <v>324</v>
      </c>
      <c r="BE136" s="194">
        <f>IF(N136="základní",J136,0)</f>
        <v>0</v>
      </c>
      <c r="BF136" s="194">
        <f>IF(N136="snížená",J136,0)</f>
        <v>0</v>
      </c>
      <c r="BG136" s="194">
        <f>IF(N136="zákl. přenesená",J136,0)</f>
        <v>0</v>
      </c>
      <c r="BH136" s="194">
        <f>IF(N136="sníž. přenesená",J136,0)</f>
        <v>0</v>
      </c>
      <c r="BI136" s="194">
        <f>IF(N136="nulová",J136,0)</f>
        <v>0</v>
      </c>
      <c r="BJ136" s="19" t="s">
        <v>84</v>
      </c>
      <c r="BK136" s="194">
        <f>ROUND(I136*H136,2)</f>
        <v>0</v>
      </c>
      <c r="BL136" s="19" t="s">
        <v>330</v>
      </c>
      <c r="BM136" s="193" t="s">
        <v>5317</v>
      </c>
    </row>
    <row r="137" spans="1:65" s="2" customFormat="1" ht="19.5">
      <c r="A137" s="36"/>
      <c r="B137" s="37"/>
      <c r="C137" s="38"/>
      <c r="D137" s="195" t="s">
        <v>332</v>
      </c>
      <c r="E137" s="38"/>
      <c r="F137" s="196" t="s">
        <v>568</v>
      </c>
      <c r="G137" s="38"/>
      <c r="H137" s="38"/>
      <c r="I137" s="197"/>
      <c r="J137" s="38"/>
      <c r="K137" s="38"/>
      <c r="L137" s="41"/>
      <c r="M137" s="198"/>
      <c r="N137" s="199"/>
      <c r="O137" s="66"/>
      <c r="P137" s="66"/>
      <c r="Q137" s="66"/>
      <c r="R137" s="66"/>
      <c r="S137" s="66"/>
      <c r="T137" s="67"/>
      <c r="U137" s="36"/>
      <c r="V137" s="36"/>
      <c r="W137" s="36"/>
      <c r="X137" s="36"/>
      <c r="Y137" s="36"/>
      <c r="Z137" s="36"/>
      <c r="AA137" s="36"/>
      <c r="AB137" s="36"/>
      <c r="AC137" s="36"/>
      <c r="AD137" s="36"/>
      <c r="AE137" s="36"/>
      <c r="AT137" s="19" t="s">
        <v>332</v>
      </c>
      <c r="AU137" s="19" t="s">
        <v>87</v>
      </c>
    </row>
    <row r="138" spans="1:65" s="2" customFormat="1" ht="97.5">
      <c r="A138" s="36"/>
      <c r="B138" s="37"/>
      <c r="C138" s="38"/>
      <c r="D138" s="195" t="s">
        <v>334</v>
      </c>
      <c r="E138" s="38"/>
      <c r="F138" s="200" t="s">
        <v>569</v>
      </c>
      <c r="G138" s="38"/>
      <c r="H138" s="38"/>
      <c r="I138" s="197"/>
      <c r="J138" s="38"/>
      <c r="K138" s="38"/>
      <c r="L138" s="41"/>
      <c r="M138" s="198"/>
      <c r="N138" s="199"/>
      <c r="O138" s="66"/>
      <c r="P138" s="66"/>
      <c r="Q138" s="66"/>
      <c r="R138" s="66"/>
      <c r="S138" s="66"/>
      <c r="T138" s="67"/>
      <c r="U138" s="36"/>
      <c r="V138" s="36"/>
      <c r="W138" s="36"/>
      <c r="X138" s="36"/>
      <c r="Y138" s="36"/>
      <c r="Z138" s="36"/>
      <c r="AA138" s="36"/>
      <c r="AB138" s="36"/>
      <c r="AC138" s="36"/>
      <c r="AD138" s="36"/>
      <c r="AE138" s="36"/>
      <c r="AT138" s="19" t="s">
        <v>334</v>
      </c>
      <c r="AU138" s="19" t="s">
        <v>87</v>
      </c>
    </row>
    <row r="139" spans="1:65" s="15" customFormat="1" ht="11.25">
      <c r="B139" s="223"/>
      <c r="C139" s="224"/>
      <c r="D139" s="195" t="s">
        <v>336</v>
      </c>
      <c r="E139" s="225" t="s">
        <v>19</v>
      </c>
      <c r="F139" s="226" t="s">
        <v>5286</v>
      </c>
      <c r="G139" s="224"/>
      <c r="H139" s="225" t="s">
        <v>19</v>
      </c>
      <c r="I139" s="227"/>
      <c r="J139" s="224"/>
      <c r="K139" s="224"/>
      <c r="L139" s="228"/>
      <c r="M139" s="229"/>
      <c r="N139" s="230"/>
      <c r="O139" s="230"/>
      <c r="P139" s="230"/>
      <c r="Q139" s="230"/>
      <c r="R139" s="230"/>
      <c r="S139" s="230"/>
      <c r="T139" s="231"/>
      <c r="AT139" s="232" t="s">
        <v>336</v>
      </c>
      <c r="AU139" s="232" t="s">
        <v>87</v>
      </c>
      <c r="AV139" s="15" t="s">
        <v>84</v>
      </c>
      <c r="AW139" s="15" t="s">
        <v>37</v>
      </c>
      <c r="AX139" s="15" t="s">
        <v>76</v>
      </c>
      <c r="AY139" s="232" t="s">
        <v>324</v>
      </c>
    </row>
    <row r="140" spans="1:65" s="13" customFormat="1" ht="11.25">
      <c r="B140" s="201"/>
      <c r="C140" s="202"/>
      <c r="D140" s="195" t="s">
        <v>336</v>
      </c>
      <c r="E140" s="203" t="s">
        <v>19</v>
      </c>
      <c r="F140" s="204" t="s">
        <v>5318</v>
      </c>
      <c r="G140" s="202"/>
      <c r="H140" s="205">
        <v>7.53</v>
      </c>
      <c r="I140" s="206"/>
      <c r="J140" s="202"/>
      <c r="K140" s="202"/>
      <c r="L140" s="207"/>
      <c r="M140" s="208"/>
      <c r="N140" s="209"/>
      <c r="O140" s="209"/>
      <c r="P140" s="209"/>
      <c r="Q140" s="209"/>
      <c r="R140" s="209"/>
      <c r="S140" s="209"/>
      <c r="T140" s="210"/>
      <c r="AT140" s="211" t="s">
        <v>336</v>
      </c>
      <c r="AU140" s="211" t="s">
        <v>87</v>
      </c>
      <c r="AV140" s="13" t="s">
        <v>87</v>
      </c>
      <c r="AW140" s="13" t="s">
        <v>37</v>
      </c>
      <c r="AX140" s="13" t="s">
        <v>76</v>
      </c>
      <c r="AY140" s="211" t="s">
        <v>324</v>
      </c>
    </row>
    <row r="141" spans="1:65" s="14" customFormat="1" ht="11.25">
      <c r="B141" s="212"/>
      <c r="C141" s="213"/>
      <c r="D141" s="195" t="s">
        <v>336</v>
      </c>
      <c r="E141" s="214" t="s">
        <v>262</v>
      </c>
      <c r="F141" s="215" t="s">
        <v>349</v>
      </c>
      <c r="G141" s="213"/>
      <c r="H141" s="216">
        <v>7.53</v>
      </c>
      <c r="I141" s="217"/>
      <c r="J141" s="213"/>
      <c r="K141" s="213"/>
      <c r="L141" s="218"/>
      <c r="M141" s="219"/>
      <c r="N141" s="220"/>
      <c r="O141" s="220"/>
      <c r="P141" s="220"/>
      <c r="Q141" s="220"/>
      <c r="R141" s="220"/>
      <c r="S141" s="220"/>
      <c r="T141" s="221"/>
      <c r="AT141" s="222" t="s">
        <v>336</v>
      </c>
      <c r="AU141" s="222" t="s">
        <v>87</v>
      </c>
      <c r="AV141" s="14" t="s">
        <v>330</v>
      </c>
      <c r="AW141" s="14" t="s">
        <v>37</v>
      </c>
      <c r="AX141" s="14" t="s">
        <v>84</v>
      </c>
      <c r="AY141" s="222" t="s">
        <v>324</v>
      </c>
    </row>
    <row r="142" spans="1:65" s="2" customFormat="1" ht="14.45" customHeight="1">
      <c r="A142" s="36"/>
      <c r="B142" s="37"/>
      <c r="C142" s="182" t="s">
        <v>415</v>
      </c>
      <c r="D142" s="182" t="s">
        <v>326</v>
      </c>
      <c r="E142" s="183" t="s">
        <v>5319</v>
      </c>
      <c r="F142" s="184" t="s">
        <v>5320</v>
      </c>
      <c r="G142" s="185" t="s">
        <v>152</v>
      </c>
      <c r="H142" s="186">
        <v>22.72</v>
      </c>
      <c r="I142" s="187"/>
      <c r="J142" s="188">
        <f>ROUND(I142*H142,2)</f>
        <v>0</v>
      </c>
      <c r="K142" s="184" t="s">
        <v>329</v>
      </c>
      <c r="L142" s="41"/>
      <c r="M142" s="189" t="s">
        <v>19</v>
      </c>
      <c r="N142" s="190" t="s">
        <v>47</v>
      </c>
      <c r="O142" s="66"/>
      <c r="P142" s="191">
        <f>O142*H142</f>
        <v>0</v>
      </c>
      <c r="Q142" s="191">
        <v>0</v>
      </c>
      <c r="R142" s="191">
        <f>Q142*H142</f>
        <v>0</v>
      </c>
      <c r="S142" s="191">
        <v>0</v>
      </c>
      <c r="T142" s="192">
        <f>S142*H142</f>
        <v>0</v>
      </c>
      <c r="U142" s="36"/>
      <c r="V142" s="36"/>
      <c r="W142" s="36"/>
      <c r="X142" s="36"/>
      <c r="Y142" s="36"/>
      <c r="Z142" s="36"/>
      <c r="AA142" s="36"/>
      <c r="AB142" s="36"/>
      <c r="AC142" s="36"/>
      <c r="AD142" s="36"/>
      <c r="AE142" s="36"/>
      <c r="AR142" s="193" t="s">
        <v>330</v>
      </c>
      <c r="AT142" s="193" t="s">
        <v>326</v>
      </c>
      <c r="AU142" s="193" t="s">
        <v>87</v>
      </c>
      <c r="AY142" s="19" t="s">
        <v>324</v>
      </c>
      <c r="BE142" s="194">
        <f>IF(N142="základní",J142,0)</f>
        <v>0</v>
      </c>
      <c r="BF142" s="194">
        <f>IF(N142="snížená",J142,0)</f>
        <v>0</v>
      </c>
      <c r="BG142" s="194">
        <f>IF(N142="zákl. přenesená",J142,0)</f>
        <v>0</v>
      </c>
      <c r="BH142" s="194">
        <f>IF(N142="sníž. přenesená",J142,0)</f>
        <v>0</v>
      </c>
      <c r="BI142" s="194">
        <f>IF(N142="nulová",J142,0)</f>
        <v>0</v>
      </c>
      <c r="BJ142" s="19" t="s">
        <v>84</v>
      </c>
      <c r="BK142" s="194">
        <f>ROUND(I142*H142,2)</f>
        <v>0</v>
      </c>
      <c r="BL142" s="19" t="s">
        <v>330</v>
      </c>
      <c r="BM142" s="193" t="s">
        <v>5321</v>
      </c>
    </row>
    <row r="143" spans="1:65" s="2" customFormat="1" ht="19.5">
      <c r="A143" s="36"/>
      <c r="B143" s="37"/>
      <c r="C143" s="38"/>
      <c r="D143" s="195" t="s">
        <v>332</v>
      </c>
      <c r="E143" s="38"/>
      <c r="F143" s="196" t="s">
        <v>5322</v>
      </c>
      <c r="G143" s="38"/>
      <c r="H143" s="38"/>
      <c r="I143" s="197"/>
      <c r="J143" s="38"/>
      <c r="K143" s="38"/>
      <c r="L143" s="41"/>
      <c r="M143" s="198"/>
      <c r="N143" s="199"/>
      <c r="O143" s="66"/>
      <c r="P143" s="66"/>
      <c r="Q143" s="66"/>
      <c r="R143" s="66"/>
      <c r="S143" s="66"/>
      <c r="T143" s="67"/>
      <c r="U143" s="36"/>
      <c r="V143" s="36"/>
      <c r="W143" s="36"/>
      <c r="X143" s="36"/>
      <c r="Y143" s="36"/>
      <c r="Z143" s="36"/>
      <c r="AA143" s="36"/>
      <c r="AB143" s="36"/>
      <c r="AC143" s="36"/>
      <c r="AD143" s="36"/>
      <c r="AE143" s="36"/>
      <c r="AT143" s="19" t="s">
        <v>332</v>
      </c>
      <c r="AU143" s="19" t="s">
        <v>87</v>
      </c>
    </row>
    <row r="144" spans="1:65" s="2" customFormat="1" ht="136.5">
      <c r="A144" s="36"/>
      <c r="B144" s="37"/>
      <c r="C144" s="38"/>
      <c r="D144" s="195" t="s">
        <v>334</v>
      </c>
      <c r="E144" s="38"/>
      <c r="F144" s="200" t="s">
        <v>666</v>
      </c>
      <c r="G144" s="38"/>
      <c r="H144" s="38"/>
      <c r="I144" s="197"/>
      <c r="J144" s="38"/>
      <c r="K144" s="38"/>
      <c r="L144" s="41"/>
      <c r="M144" s="198"/>
      <c r="N144" s="199"/>
      <c r="O144" s="66"/>
      <c r="P144" s="66"/>
      <c r="Q144" s="66"/>
      <c r="R144" s="66"/>
      <c r="S144" s="66"/>
      <c r="T144" s="67"/>
      <c r="U144" s="36"/>
      <c r="V144" s="36"/>
      <c r="W144" s="36"/>
      <c r="X144" s="36"/>
      <c r="Y144" s="36"/>
      <c r="Z144" s="36"/>
      <c r="AA144" s="36"/>
      <c r="AB144" s="36"/>
      <c r="AC144" s="36"/>
      <c r="AD144" s="36"/>
      <c r="AE144" s="36"/>
      <c r="AT144" s="19" t="s">
        <v>334</v>
      </c>
      <c r="AU144" s="19" t="s">
        <v>87</v>
      </c>
    </row>
    <row r="145" spans="1:65" s="13" customFormat="1" ht="11.25">
      <c r="B145" s="201"/>
      <c r="C145" s="202"/>
      <c r="D145" s="195" t="s">
        <v>336</v>
      </c>
      <c r="E145" s="203" t="s">
        <v>19</v>
      </c>
      <c r="F145" s="204" t="s">
        <v>4073</v>
      </c>
      <c r="G145" s="202"/>
      <c r="H145" s="205">
        <v>11.7</v>
      </c>
      <c r="I145" s="206"/>
      <c r="J145" s="202"/>
      <c r="K145" s="202"/>
      <c r="L145" s="207"/>
      <c r="M145" s="208"/>
      <c r="N145" s="209"/>
      <c r="O145" s="209"/>
      <c r="P145" s="209"/>
      <c r="Q145" s="209"/>
      <c r="R145" s="209"/>
      <c r="S145" s="209"/>
      <c r="T145" s="210"/>
      <c r="AT145" s="211" t="s">
        <v>336</v>
      </c>
      <c r="AU145" s="211" t="s">
        <v>87</v>
      </c>
      <c r="AV145" s="13" t="s">
        <v>87</v>
      </c>
      <c r="AW145" s="13" t="s">
        <v>37</v>
      </c>
      <c r="AX145" s="13" t="s">
        <v>76</v>
      </c>
      <c r="AY145" s="211" t="s">
        <v>324</v>
      </c>
    </row>
    <row r="146" spans="1:65" s="13" customFormat="1" ht="11.25">
      <c r="B146" s="201"/>
      <c r="C146" s="202"/>
      <c r="D146" s="195" t="s">
        <v>336</v>
      </c>
      <c r="E146" s="203" t="s">
        <v>19</v>
      </c>
      <c r="F146" s="204" t="s">
        <v>668</v>
      </c>
      <c r="G146" s="202"/>
      <c r="H146" s="205">
        <v>11.02</v>
      </c>
      <c r="I146" s="206"/>
      <c r="J146" s="202"/>
      <c r="K146" s="202"/>
      <c r="L146" s="207"/>
      <c r="M146" s="208"/>
      <c r="N146" s="209"/>
      <c r="O146" s="209"/>
      <c r="P146" s="209"/>
      <c r="Q146" s="209"/>
      <c r="R146" s="209"/>
      <c r="S146" s="209"/>
      <c r="T146" s="210"/>
      <c r="AT146" s="211" t="s">
        <v>336</v>
      </c>
      <c r="AU146" s="211" t="s">
        <v>87</v>
      </c>
      <c r="AV146" s="13" t="s">
        <v>87</v>
      </c>
      <c r="AW146" s="13" t="s">
        <v>37</v>
      </c>
      <c r="AX146" s="13" t="s">
        <v>76</v>
      </c>
      <c r="AY146" s="211" t="s">
        <v>324</v>
      </c>
    </row>
    <row r="147" spans="1:65" s="14" customFormat="1" ht="11.25">
      <c r="B147" s="212"/>
      <c r="C147" s="213"/>
      <c r="D147" s="195" t="s">
        <v>336</v>
      </c>
      <c r="E147" s="214" t="s">
        <v>19</v>
      </c>
      <c r="F147" s="215" t="s">
        <v>349</v>
      </c>
      <c r="G147" s="213"/>
      <c r="H147" s="216">
        <v>22.72</v>
      </c>
      <c r="I147" s="217"/>
      <c r="J147" s="213"/>
      <c r="K147" s="213"/>
      <c r="L147" s="218"/>
      <c r="M147" s="219"/>
      <c r="N147" s="220"/>
      <c r="O147" s="220"/>
      <c r="P147" s="220"/>
      <c r="Q147" s="220"/>
      <c r="R147" s="220"/>
      <c r="S147" s="220"/>
      <c r="T147" s="221"/>
      <c r="AT147" s="222" t="s">
        <v>336</v>
      </c>
      <c r="AU147" s="222" t="s">
        <v>87</v>
      </c>
      <c r="AV147" s="14" t="s">
        <v>330</v>
      </c>
      <c r="AW147" s="14" t="s">
        <v>37</v>
      </c>
      <c r="AX147" s="14" t="s">
        <v>84</v>
      </c>
      <c r="AY147" s="222" t="s">
        <v>324</v>
      </c>
    </row>
    <row r="148" spans="1:65" s="2" customFormat="1" ht="14.45" customHeight="1">
      <c r="A148" s="36"/>
      <c r="B148" s="37"/>
      <c r="C148" s="182" t="s">
        <v>506</v>
      </c>
      <c r="D148" s="182" t="s">
        <v>326</v>
      </c>
      <c r="E148" s="183" t="s">
        <v>5323</v>
      </c>
      <c r="F148" s="184" t="s">
        <v>5324</v>
      </c>
      <c r="G148" s="185" t="s">
        <v>152</v>
      </c>
      <c r="H148" s="186">
        <v>7.53</v>
      </c>
      <c r="I148" s="187"/>
      <c r="J148" s="188">
        <f>ROUND(I148*H148,2)</f>
        <v>0</v>
      </c>
      <c r="K148" s="184" t="s">
        <v>329</v>
      </c>
      <c r="L148" s="41"/>
      <c r="M148" s="189" t="s">
        <v>19</v>
      </c>
      <c r="N148" s="190" t="s">
        <v>47</v>
      </c>
      <c r="O148" s="66"/>
      <c r="P148" s="191">
        <f>O148*H148</f>
        <v>0</v>
      </c>
      <c r="Q148" s="191">
        <v>0</v>
      </c>
      <c r="R148" s="191">
        <f>Q148*H148</f>
        <v>0</v>
      </c>
      <c r="S148" s="191">
        <v>0</v>
      </c>
      <c r="T148" s="192">
        <f>S148*H148</f>
        <v>0</v>
      </c>
      <c r="U148" s="36"/>
      <c r="V148" s="36"/>
      <c r="W148" s="36"/>
      <c r="X148" s="36"/>
      <c r="Y148" s="36"/>
      <c r="Z148" s="36"/>
      <c r="AA148" s="36"/>
      <c r="AB148" s="36"/>
      <c r="AC148" s="36"/>
      <c r="AD148" s="36"/>
      <c r="AE148" s="36"/>
      <c r="AR148" s="193" t="s">
        <v>330</v>
      </c>
      <c r="AT148" s="193" t="s">
        <v>326</v>
      </c>
      <c r="AU148" s="193" t="s">
        <v>87</v>
      </c>
      <c r="AY148" s="19" t="s">
        <v>324</v>
      </c>
      <c r="BE148" s="194">
        <f>IF(N148="základní",J148,0)</f>
        <v>0</v>
      </c>
      <c r="BF148" s="194">
        <f>IF(N148="snížená",J148,0)</f>
        <v>0</v>
      </c>
      <c r="BG148" s="194">
        <f>IF(N148="zákl. přenesená",J148,0)</f>
        <v>0</v>
      </c>
      <c r="BH148" s="194">
        <f>IF(N148="sníž. přenesená",J148,0)</f>
        <v>0</v>
      </c>
      <c r="BI148" s="194">
        <f>IF(N148="nulová",J148,0)</f>
        <v>0</v>
      </c>
      <c r="BJ148" s="19" t="s">
        <v>84</v>
      </c>
      <c r="BK148" s="194">
        <f>ROUND(I148*H148,2)</f>
        <v>0</v>
      </c>
      <c r="BL148" s="19" t="s">
        <v>330</v>
      </c>
      <c r="BM148" s="193" t="s">
        <v>5325</v>
      </c>
    </row>
    <row r="149" spans="1:65" s="2" customFormat="1" ht="19.5">
      <c r="A149" s="36"/>
      <c r="B149" s="37"/>
      <c r="C149" s="38"/>
      <c r="D149" s="195" t="s">
        <v>332</v>
      </c>
      <c r="E149" s="38"/>
      <c r="F149" s="196" t="s">
        <v>5326</v>
      </c>
      <c r="G149" s="38"/>
      <c r="H149" s="38"/>
      <c r="I149" s="197"/>
      <c r="J149" s="38"/>
      <c r="K149" s="38"/>
      <c r="L149" s="41"/>
      <c r="M149" s="198"/>
      <c r="N149" s="199"/>
      <c r="O149" s="66"/>
      <c r="P149" s="66"/>
      <c r="Q149" s="66"/>
      <c r="R149" s="66"/>
      <c r="S149" s="66"/>
      <c r="T149" s="67"/>
      <c r="U149" s="36"/>
      <c r="V149" s="36"/>
      <c r="W149" s="36"/>
      <c r="X149" s="36"/>
      <c r="Y149" s="36"/>
      <c r="Z149" s="36"/>
      <c r="AA149" s="36"/>
      <c r="AB149" s="36"/>
      <c r="AC149" s="36"/>
      <c r="AD149" s="36"/>
      <c r="AE149" s="36"/>
      <c r="AT149" s="19" t="s">
        <v>332</v>
      </c>
      <c r="AU149" s="19" t="s">
        <v>87</v>
      </c>
    </row>
    <row r="150" spans="1:65" s="2" customFormat="1" ht="136.5">
      <c r="A150" s="36"/>
      <c r="B150" s="37"/>
      <c r="C150" s="38"/>
      <c r="D150" s="195" t="s">
        <v>334</v>
      </c>
      <c r="E150" s="38"/>
      <c r="F150" s="200" t="s">
        <v>666</v>
      </c>
      <c r="G150" s="38"/>
      <c r="H150" s="38"/>
      <c r="I150" s="197"/>
      <c r="J150" s="38"/>
      <c r="K150" s="38"/>
      <c r="L150" s="41"/>
      <c r="M150" s="198"/>
      <c r="N150" s="199"/>
      <c r="O150" s="66"/>
      <c r="P150" s="66"/>
      <c r="Q150" s="66"/>
      <c r="R150" s="66"/>
      <c r="S150" s="66"/>
      <c r="T150" s="67"/>
      <c r="U150" s="36"/>
      <c r="V150" s="36"/>
      <c r="W150" s="36"/>
      <c r="X150" s="36"/>
      <c r="Y150" s="36"/>
      <c r="Z150" s="36"/>
      <c r="AA150" s="36"/>
      <c r="AB150" s="36"/>
      <c r="AC150" s="36"/>
      <c r="AD150" s="36"/>
      <c r="AE150" s="36"/>
      <c r="AT150" s="19" t="s">
        <v>334</v>
      </c>
      <c r="AU150" s="19" t="s">
        <v>87</v>
      </c>
    </row>
    <row r="151" spans="1:65" s="13" customFormat="1" ht="11.25">
      <c r="B151" s="201"/>
      <c r="C151" s="202"/>
      <c r="D151" s="195" t="s">
        <v>336</v>
      </c>
      <c r="E151" s="203" t="s">
        <v>19</v>
      </c>
      <c r="F151" s="204" t="s">
        <v>4078</v>
      </c>
      <c r="G151" s="202"/>
      <c r="H151" s="205">
        <v>7.53</v>
      </c>
      <c r="I151" s="206"/>
      <c r="J151" s="202"/>
      <c r="K151" s="202"/>
      <c r="L151" s="207"/>
      <c r="M151" s="208"/>
      <c r="N151" s="209"/>
      <c r="O151" s="209"/>
      <c r="P151" s="209"/>
      <c r="Q151" s="209"/>
      <c r="R151" s="209"/>
      <c r="S151" s="209"/>
      <c r="T151" s="210"/>
      <c r="AT151" s="211" t="s">
        <v>336</v>
      </c>
      <c r="AU151" s="211" t="s">
        <v>87</v>
      </c>
      <c r="AV151" s="13" t="s">
        <v>87</v>
      </c>
      <c r="AW151" s="13" t="s">
        <v>37</v>
      </c>
      <c r="AX151" s="13" t="s">
        <v>84</v>
      </c>
      <c r="AY151" s="211" t="s">
        <v>324</v>
      </c>
    </row>
    <row r="152" spans="1:65" s="2" customFormat="1" ht="14.45" customHeight="1">
      <c r="A152" s="36"/>
      <c r="B152" s="37"/>
      <c r="C152" s="182" t="s">
        <v>517</v>
      </c>
      <c r="D152" s="182" t="s">
        <v>326</v>
      </c>
      <c r="E152" s="183" t="s">
        <v>5327</v>
      </c>
      <c r="F152" s="184" t="s">
        <v>5328</v>
      </c>
      <c r="G152" s="185" t="s">
        <v>152</v>
      </c>
      <c r="H152" s="186">
        <v>11.02</v>
      </c>
      <c r="I152" s="187"/>
      <c r="J152" s="188">
        <f>ROUND(I152*H152,2)</f>
        <v>0</v>
      </c>
      <c r="K152" s="184" t="s">
        <v>329</v>
      </c>
      <c r="L152" s="41"/>
      <c r="M152" s="189" t="s">
        <v>19</v>
      </c>
      <c r="N152" s="190" t="s">
        <v>47</v>
      </c>
      <c r="O152" s="66"/>
      <c r="P152" s="191">
        <f>O152*H152</f>
        <v>0</v>
      </c>
      <c r="Q152" s="191">
        <v>0</v>
      </c>
      <c r="R152" s="191">
        <f>Q152*H152</f>
        <v>0</v>
      </c>
      <c r="S152" s="191">
        <v>0</v>
      </c>
      <c r="T152" s="192">
        <f>S152*H152</f>
        <v>0</v>
      </c>
      <c r="U152" s="36"/>
      <c r="V152" s="36"/>
      <c r="W152" s="36"/>
      <c r="X152" s="36"/>
      <c r="Y152" s="36"/>
      <c r="Z152" s="36"/>
      <c r="AA152" s="36"/>
      <c r="AB152" s="36"/>
      <c r="AC152" s="36"/>
      <c r="AD152" s="36"/>
      <c r="AE152" s="36"/>
      <c r="AR152" s="193" t="s">
        <v>330</v>
      </c>
      <c r="AT152" s="193" t="s">
        <v>326</v>
      </c>
      <c r="AU152" s="193" t="s">
        <v>87</v>
      </c>
      <c r="AY152" s="19" t="s">
        <v>324</v>
      </c>
      <c r="BE152" s="194">
        <f>IF(N152="základní",J152,0)</f>
        <v>0</v>
      </c>
      <c r="BF152" s="194">
        <f>IF(N152="snížená",J152,0)</f>
        <v>0</v>
      </c>
      <c r="BG152" s="194">
        <f>IF(N152="zákl. přenesená",J152,0)</f>
        <v>0</v>
      </c>
      <c r="BH152" s="194">
        <f>IF(N152="sníž. přenesená",J152,0)</f>
        <v>0</v>
      </c>
      <c r="BI152" s="194">
        <f>IF(N152="nulová",J152,0)</f>
        <v>0</v>
      </c>
      <c r="BJ152" s="19" t="s">
        <v>84</v>
      </c>
      <c r="BK152" s="194">
        <f>ROUND(I152*H152,2)</f>
        <v>0</v>
      </c>
      <c r="BL152" s="19" t="s">
        <v>330</v>
      </c>
      <c r="BM152" s="193" t="s">
        <v>5329</v>
      </c>
    </row>
    <row r="153" spans="1:65" s="2" customFormat="1" ht="11.25">
      <c r="A153" s="36"/>
      <c r="B153" s="37"/>
      <c r="C153" s="38"/>
      <c r="D153" s="195" t="s">
        <v>332</v>
      </c>
      <c r="E153" s="38"/>
      <c r="F153" s="196" t="s">
        <v>5330</v>
      </c>
      <c r="G153" s="38"/>
      <c r="H153" s="38"/>
      <c r="I153" s="197"/>
      <c r="J153" s="38"/>
      <c r="K153" s="38"/>
      <c r="L153" s="41"/>
      <c r="M153" s="198"/>
      <c r="N153" s="199"/>
      <c r="O153" s="66"/>
      <c r="P153" s="66"/>
      <c r="Q153" s="66"/>
      <c r="R153" s="66"/>
      <c r="S153" s="66"/>
      <c r="T153" s="67"/>
      <c r="U153" s="36"/>
      <c r="V153" s="36"/>
      <c r="W153" s="36"/>
      <c r="X153" s="36"/>
      <c r="Y153" s="36"/>
      <c r="Z153" s="36"/>
      <c r="AA153" s="36"/>
      <c r="AB153" s="36"/>
      <c r="AC153" s="36"/>
      <c r="AD153" s="36"/>
      <c r="AE153" s="36"/>
      <c r="AT153" s="19" t="s">
        <v>332</v>
      </c>
      <c r="AU153" s="19" t="s">
        <v>87</v>
      </c>
    </row>
    <row r="154" spans="1:65" s="2" customFormat="1" ht="107.25">
      <c r="A154" s="36"/>
      <c r="B154" s="37"/>
      <c r="C154" s="38"/>
      <c r="D154" s="195" t="s">
        <v>334</v>
      </c>
      <c r="E154" s="38"/>
      <c r="F154" s="200" t="s">
        <v>698</v>
      </c>
      <c r="G154" s="38"/>
      <c r="H154" s="38"/>
      <c r="I154" s="197"/>
      <c r="J154" s="38"/>
      <c r="K154" s="38"/>
      <c r="L154" s="41"/>
      <c r="M154" s="198"/>
      <c r="N154" s="199"/>
      <c r="O154" s="66"/>
      <c r="P154" s="66"/>
      <c r="Q154" s="66"/>
      <c r="R154" s="66"/>
      <c r="S154" s="66"/>
      <c r="T154" s="67"/>
      <c r="U154" s="36"/>
      <c r="V154" s="36"/>
      <c r="W154" s="36"/>
      <c r="X154" s="36"/>
      <c r="Y154" s="36"/>
      <c r="Z154" s="36"/>
      <c r="AA154" s="36"/>
      <c r="AB154" s="36"/>
      <c r="AC154" s="36"/>
      <c r="AD154" s="36"/>
      <c r="AE154" s="36"/>
      <c r="AT154" s="19" t="s">
        <v>334</v>
      </c>
      <c r="AU154" s="19" t="s">
        <v>87</v>
      </c>
    </row>
    <row r="155" spans="1:65" s="13" customFormat="1" ht="11.25">
      <c r="B155" s="201"/>
      <c r="C155" s="202"/>
      <c r="D155" s="195" t="s">
        <v>336</v>
      </c>
      <c r="E155" s="203" t="s">
        <v>19</v>
      </c>
      <c r="F155" s="204" t="s">
        <v>699</v>
      </c>
      <c r="G155" s="202"/>
      <c r="H155" s="205">
        <v>11.02</v>
      </c>
      <c r="I155" s="206"/>
      <c r="J155" s="202"/>
      <c r="K155" s="202"/>
      <c r="L155" s="207"/>
      <c r="M155" s="208"/>
      <c r="N155" s="209"/>
      <c r="O155" s="209"/>
      <c r="P155" s="209"/>
      <c r="Q155" s="209"/>
      <c r="R155" s="209"/>
      <c r="S155" s="209"/>
      <c r="T155" s="210"/>
      <c r="AT155" s="211" t="s">
        <v>336</v>
      </c>
      <c r="AU155" s="211" t="s">
        <v>87</v>
      </c>
      <c r="AV155" s="13" t="s">
        <v>87</v>
      </c>
      <c r="AW155" s="13" t="s">
        <v>37</v>
      </c>
      <c r="AX155" s="13" t="s">
        <v>84</v>
      </c>
      <c r="AY155" s="211" t="s">
        <v>324</v>
      </c>
    </row>
    <row r="156" spans="1:65" s="2" customFormat="1" ht="14.45" customHeight="1">
      <c r="A156" s="36"/>
      <c r="B156" s="37"/>
      <c r="C156" s="182" t="s">
        <v>556</v>
      </c>
      <c r="D156" s="182" t="s">
        <v>326</v>
      </c>
      <c r="E156" s="183" t="s">
        <v>709</v>
      </c>
      <c r="F156" s="184" t="s">
        <v>710</v>
      </c>
      <c r="G156" s="185" t="s">
        <v>152</v>
      </c>
      <c r="H156" s="186">
        <v>19.23</v>
      </c>
      <c r="I156" s="187"/>
      <c r="J156" s="188">
        <f>ROUND(I156*H156,2)</f>
        <v>0</v>
      </c>
      <c r="K156" s="184" t="s">
        <v>329</v>
      </c>
      <c r="L156" s="41"/>
      <c r="M156" s="189" t="s">
        <v>19</v>
      </c>
      <c r="N156" s="190" t="s">
        <v>47</v>
      </c>
      <c r="O156" s="66"/>
      <c r="P156" s="191">
        <f>O156*H156</f>
        <v>0</v>
      </c>
      <c r="Q156" s="191">
        <v>0</v>
      </c>
      <c r="R156" s="191">
        <f>Q156*H156</f>
        <v>0</v>
      </c>
      <c r="S156" s="191">
        <v>0</v>
      </c>
      <c r="T156" s="192">
        <f>S156*H156</f>
        <v>0</v>
      </c>
      <c r="U156" s="36"/>
      <c r="V156" s="36"/>
      <c r="W156" s="36"/>
      <c r="X156" s="36"/>
      <c r="Y156" s="36"/>
      <c r="Z156" s="36"/>
      <c r="AA156" s="36"/>
      <c r="AB156" s="36"/>
      <c r="AC156" s="36"/>
      <c r="AD156" s="36"/>
      <c r="AE156" s="36"/>
      <c r="AR156" s="193" t="s">
        <v>330</v>
      </c>
      <c r="AT156" s="193" t="s">
        <v>326</v>
      </c>
      <c r="AU156" s="193" t="s">
        <v>87</v>
      </c>
      <c r="AY156" s="19" t="s">
        <v>324</v>
      </c>
      <c r="BE156" s="194">
        <f>IF(N156="základní",J156,0)</f>
        <v>0</v>
      </c>
      <c r="BF156" s="194">
        <f>IF(N156="snížená",J156,0)</f>
        <v>0</v>
      </c>
      <c r="BG156" s="194">
        <f>IF(N156="zákl. přenesená",J156,0)</f>
        <v>0</v>
      </c>
      <c r="BH156" s="194">
        <f>IF(N156="sníž. přenesená",J156,0)</f>
        <v>0</v>
      </c>
      <c r="BI156" s="194">
        <f>IF(N156="nulová",J156,0)</f>
        <v>0</v>
      </c>
      <c r="BJ156" s="19" t="s">
        <v>84</v>
      </c>
      <c r="BK156" s="194">
        <f>ROUND(I156*H156,2)</f>
        <v>0</v>
      </c>
      <c r="BL156" s="19" t="s">
        <v>330</v>
      </c>
      <c r="BM156" s="193" t="s">
        <v>5331</v>
      </c>
    </row>
    <row r="157" spans="1:65" s="2" customFormat="1" ht="11.25">
      <c r="A157" s="36"/>
      <c r="B157" s="37"/>
      <c r="C157" s="38"/>
      <c r="D157" s="195" t="s">
        <v>332</v>
      </c>
      <c r="E157" s="38"/>
      <c r="F157" s="196" t="s">
        <v>710</v>
      </c>
      <c r="G157" s="38"/>
      <c r="H157" s="38"/>
      <c r="I157" s="197"/>
      <c r="J157" s="38"/>
      <c r="K157" s="38"/>
      <c r="L157" s="41"/>
      <c r="M157" s="198"/>
      <c r="N157" s="199"/>
      <c r="O157" s="66"/>
      <c r="P157" s="66"/>
      <c r="Q157" s="66"/>
      <c r="R157" s="66"/>
      <c r="S157" s="66"/>
      <c r="T157" s="67"/>
      <c r="U157" s="36"/>
      <c r="V157" s="36"/>
      <c r="W157" s="36"/>
      <c r="X157" s="36"/>
      <c r="Y157" s="36"/>
      <c r="Z157" s="36"/>
      <c r="AA157" s="36"/>
      <c r="AB157" s="36"/>
      <c r="AC157" s="36"/>
      <c r="AD157" s="36"/>
      <c r="AE157" s="36"/>
      <c r="AT157" s="19" t="s">
        <v>332</v>
      </c>
      <c r="AU157" s="19" t="s">
        <v>87</v>
      </c>
    </row>
    <row r="158" spans="1:65" s="2" customFormat="1" ht="214.5">
      <c r="A158" s="36"/>
      <c r="B158" s="37"/>
      <c r="C158" s="38"/>
      <c r="D158" s="195" t="s">
        <v>334</v>
      </c>
      <c r="E158" s="38"/>
      <c r="F158" s="200" t="s">
        <v>712</v>
      </c>
      <c r="G158" s="38"/>
      <c r="H158" s="38"/>
      <c r="I158" s="197"/>
      <c r="J158" s="38"/>
      <c r="K158" s="38"/>
      <c r="L158" s="41"/>
      <c r="M158" s="198"/>
      <c r="N158" s="199"/>
      <c r="O158" s="66"/>
      <c r="P158" s="66"/>
      <c r="Q158" s="66"/>
      <c r="R158" s="66"/>
      <c r="S158" s="66"/>
      <c r="T158" s="67"/>
      <c r="U158" s="36"/>
      <c r="V158" s="36"/>
      <c r="W158" s="36"/>
      <c r="X158" s="36"/>
      <c r="Y158" s="36"/>
      <c r="Z158" s="36"/>
      <c r="AA158" s="36"/>
      <c r="AB158" s="36"/>
      <c r="AC158" s="36"/>
      <c r="AD158" s="36"/>
      <c r="AE158" s="36"/>
      <c r="AT158" s="19" t="s">
        <v>334</v>
      </c>
      <c r="AU158" s="19" t="s">
        <v>87</v>
      </c>
    </row>
    <row r="159" spans="1:65" s="13" customFormat="1" ht="11.25">
      <c r="B159" s="201"/>
      <c r="C159" s="202"/>
      <c r="D159" s="195" t="s">
        <v>336</v>
      </c>
      <c r="E159" s="203" t="s">
        <v>19</v>
      </c>
      <c r="F159" s="204" t="s">
        <v>4097</v>
      </c>
      <c r="G159" s="202"/>
      <c r="H159" s="205">
        <v>11.7</v>
      </c>
      <c r="I159" s="206"/>
      <c r="J159" s="202"/>
      <c r="K159" s="202"/>
      <c r="L159" s="207"/>
      <c r="M159" s="208"/>
      <c r="N159" s="209"/>
      <c r="O159" s="209"/>
      <c r="P159" s="209"/>
      <c r="Q159" s="209"/>
      <c r="R159" s="209"/>
      <c r="S159" s="209"/>
      <c r="T159" s="210"/>
      <c r="AT159" s="211" t="s">
        <v>336</v>
      </c>
      <c r="AU159" s="211" t="s">
        <v>87</v>
      </c>
      <c r="AV159" s="13" t="s">
        <v>87</v>
      </c>
      <c r="AW159" s="13" t="s">
        <v>37</v>
      </c>
      <c r="AX159" s="13" t="s">
        <v>76</v>
      </c>
      <c r="AY159" s="211" t="s">
        <v>324</v>
      </c>
    </row>
    <row r="160" spans="1:65" s="13" customFormat="1" ht="11.25">
      <c r="B160" s="201"/>
      <c r="C160" s="202"/>
      <c r="D160" s="195" t="s">
        <v>336</v>
      </c>
      <c r="E160" s="203" t="s">
        <v>19</v>
      </c>
      <c r="F160" s="204" t="s">
        <v>4101</v>
      </c>
      <c r="G160" s="202"/>
      <c r="H160" s="205">
        <v>7.53</v>
      </c>
      <c r="I160" s="206"/>
      <c r="J160" s="202"/>
      <c r="K160" s="202"/>
      <c r="L160" s="207"/>
      <c r="M160" s="208"/>
      <c r="N160" s="209"/>
      <c r="O160" s="209"/>
      <c r="P160" s="209"/>
      <c r="Q160" s="209"/>
      <c r="R160" s="209"/>
      <c r="S160" s="209"/>
      <c r="T160" s="210"/>
      <c r="AT160" s="211" t="s">
        <v>336</v>
      </c>
      <c r="AU160" s="211" t="s">
        <v>87</v>
      </c>
      <c r="AV160" s="13" t="s">
        <v>87</v>
      </c>
      <c r="AW160" s="13" t="s">
        <v>37</v>
      </c>
      <c r="AX160" s="13" t="s">
        <v>76</v>
      </c>
      <c r="AY160" s="211" t="s">
        <v>324</v>
      </c>
    </row>
    <row r="161" spans="1:65" s="14" customFormat="1" ht="11.25">
      <c r="B161" s="212"/>
      <c r="C161" s="213"/>
      <c r="D161" s="195" t="s">
        <v>336</v>
      </c>
      <c r="E161" s="214" t="s">
        <v>19</v>
      </c>
      <c r="F161" s="215" t="s">
        <v>349</v>
      </c>
      <c r="G161" s="213"/>
      <c r="H161" s="216">
        <v>19.23</v>
      </c>
      <c r="I161" s="217"/>
      <c r="J161" s="213"/>
      <c r="K161" s="213"/>
      <c r="L161" s="218"/>
      <c r="M161" s="219"/>
      <c r="N161" s="220"/>
      <c r="O161" s="220"/>
      <c r="P161" s="220"/>
      <c r="Q161" s="220"/>
      <c r="R161" s="220"/>
      <c r="S161" s="220"/>
      <c r="T161" s="221"/>
      <c r="AT161" s="222" t="s">
        <v>336</v>
      </c>
      <c r="AU161" s="222" t="s">
        <v>87</v>
      </c>
      <c r="AV161" s="14" t="s">
        <v>330</v>
      </c>
      <c r="AW161" s="14" t="s">
        <v>37</v>
      </c>
      <c r="AX161" s="14" t="s">
        <v>84</v>
      </c>
      <c r="AY161" s="222" t="s">
        <v>324</v>
      </c>
    </row>
    <row r="162" spans="1:65" s="2" customFormat="1" ht="14.45" customHeight="1">
      <c r="A162" s="36"/>
      <c r="B162" s="37"/>
      <c r="C162" s="182" t="s">
        <v>564</v>
      </c>
      <c r="D162" s="182" t="s">
        <v>326</v>
      </c>
      <c r="E162" s="183" t="s">
        <v>2443</v>
      </c>
      <c r="F162" s="184" t="s">
        <v>723</v>
      </c>
      <c r="G162" s="185" t="s">
        <v>152</v>
      </c>
      <c r="H162" s="186">
        <v>11.02</v>
      </c>
      <c r="I162" s="187"/>
      <c r="J162" s="188">
        <f>ROUND(I162*H162,2)</f>
        <v>0</v>
      </c>
      <c r="K162" s="184" t="s">
        <v>329</v>
      </c>
      <c r="L162" s="41"/>
      <c r="M162" s="189" t="s">
        <v>19</v>
      </c>
      <c r="N162" s="190" t="s">
        <v>47</v>
      </c>
      <c r="O162" s="66"/>
      <c r="P162" s="191">
        <f>O162*H162</f>
        <v>0</v>
      </c>
      <c r="Q162" s="191">
        <v>0</v>
      </c>
      <c r="R162" s="191">
        <f>Q162*H162</f>
        <v>0</v>
      </c>
      <c r="S162" s="191">
        <v>0</v>
      </c>
      <c r="T162" s="192">
        <f>S162*H162</f>
        <v>0</v>
      </c>
      <c r="U162" s="36"/>
      <c r="V162" s="36"/>
      <c r="W162" s="36"/>
      <c r="X162" s="36"/>
      <c r="Y162" s="36"/>
      <c r="Z162" s="36"/>
      <c r="AA162" s="36"/>
      <c r="AB162" s="36"/>
      <c r="AC162" s="36"/>
      <c r="AD162" s="36"/>
      <c r="AE162" s="36"/>
      <c r="AR162" s="193" t="s">
        <v>330</v>
      </c>
      <c r="AT162" s="193" t="s">
        <v>326</v>
      </c>
      <c r="AU162" s="193" t="s">
        <v>87</v>
      </c>
      <c r="AY162" s="19" t="s">
        <v>324</v>
      </c>
      <c r="BE162" s="194">
        <f>IF(N162="základní",J162,0)</f>
        <v>0</v>
      </c>
      <c r="BF162" s="194">
        <f>IF(N162="snížená",J162,0)</f>
        <v>0</v>
      </c>
      <c r="BG162" s="194">
        <f>IF(N162="zákl. přenesená",J162,0)</f>
        <v>0</v>
      </c>
      <c r="BH162" s="194">
        <f>IF(N162="sníž. přenesená",J162,0)</f>
        <v>0</v>
      </c>
      <c r="BI162" s="194">
        <f>IF(N162="nulová",J162,0)</f>
        <v>0</v>
      </c>
      <c r="BJ162" s="19" t="s">
        <v>84</v>
      </c>
      <c r="BK162" s="194">
        <f>ROUND(I162*H162,2)</f>
        <v>0</v>
      </c>
      <c r="BL162" s="19" t="s">
        <v>330</v>
      </c>
      <c r="BM162" s="193" t="s">
        <v>5332</v>
      </c>
    </row>
    <row r="163" spans="1:65" s="2" customFormat="1" ht="19.5">
      <c r="A163" s="36"/>
      <c r="B163" s="37"/>
      <c r="C163" s="38"/>
      <c r="D163" s="195" t="s">
        <v>332</v>
      </c>
      <c r="E163" s="38"/>
      <c r="F163" s="196" t="s">
        <v>725</v>
      </c>
      <c r="G163" s="38"/>
      <c r="H163" s="38"/>
      <c r="I163" s="197"/>
      <c r="J163" s="38"/>
      <c r="K163" s="38"/>
      <c r="L163" s="41"/>
      <c r="M163" s="198"/>
      <c r="N163" s="199"/>
      <c r="O163" s="66"/>
      <c r="P163" s="66"/>
      <c r="Q163" s="66"/>
      <c r="R163" s="66"/>
      <c r="S163" s="66"/>
      <c r="T163" s="67"/>
      <c r="U163" s="36"/>
      <c r="V163" s="36"/>
      <c r="W163" s="36"/>
      <c r="X163" s="36"/>
      <c r="Y163" s="36"/>
      <c r="Z163" s="36"/>
      <c r="AA163" s="36"/>
      <c r="AB163" s="36"/>
      <c r="AC163" s="36"/>
      <c r="AD163" s="36"/>
      <c r="AE163" s="36"/>
      <c r="AT163" s="19" t="s">
        <v>332</v>
      </c>
      <c r="AU163" s="19" t="s">
        <v>87</v>
      </c>
    </row>
    <row r="164" spans="1:65" s="2" customFormat="1" ht="321.75">
      <c r="A164" s="36"/>
      <c r="B164" s="37"/>
      <c r="C164" s="38"/>
      <c r="D164" s="195" t="s">
        <v>334</v>
      </c>
      <c r="E164" s="38"/>
      <c r="F164" s="200" t="s">
        <v>726</v>
      </c>
      <c r="G164" s="38"/>
      <c r="H164" s="38"/>
      <c r="I164" s="197"/>
      <c r="J164" s="38"/>
      <c r="K164" s="38"/>
      <c r="L164" s="41"/>
      <c r="M164" s="198"/>
      <c r="N164" s="199"/>
      <c r="O164" s="66"/>
      <c r="P164" s="66"/>
      <c r="Q164" s="66"/>
      <c r="R164" s="66"/>
      <c r="S164" s="66"/>
      <c r="T164" s="67"/>
      <c r="U164" s="36"/>
      <c r="V164" s="36"/>
      <c r="W164" s="36"/>
      <c r="X164" s="36"/>
      <c r="Y164" s="36"/>
      <c r="Z164" s="36"/>
      <c r="AA164" s="36"/>
      <c r="AB164" s="36"/>
      <c r="AC164" s="36"/>
      <c r="AD164" s="36"/>
      <c r="AE164" s="36"/>
      <c r="AT164" s="19" t="s">
        <v>334</v>
      </c>
      <c r="AU164" s="19" t="s">
        <v>87</v>
      </c>
    </row>
    <row r="165" spans="1:65" s="2" customFormat="1" ht="19.5">
      <c r="A165" s="36"/>
      <c r="B165" s="37"/>
      <c r="C165" s="38"/>
      <c r="D165" s="195" t="s">
        <v>727</v>
      </c>
      <c r="E165" s="38"/>
      <c r="F165" s="200" t="s">
        <v>5333</v>
      </c>
      <c r="G165" s="38"/>
      <c r="H165" s="38"/>
      <c r="I165" s="197"/>
      <c r="J165" s="38"/>
      <c r="K165" s="38"/>
      <c r="L165" s="41"/>
      <c r="M165" s="198"/>
      <c r="N165" s="199"/>
      <c r="O165" s="66"/>
      <c r="P165" s="66"/>
      <c r="Q165" s="66"/>
      <c r="R165" s="66"/>
      <c r="S165" s="66"/>
      <c r="T165" s="67"/>
      <c r="U165" s="36"/>
      <c r="V165" s="36"/>
      <c r="W165" s="36"/>
      <c r="X165" s="36"/>
      <c r="Y165" s="36"/>
      <c r="Z165" s="36"/>
      <c r="AA165" s="36"/>
      <c r="AB165" s="36"/>
      <c r="AC165" s="36"/>
      <c r="AD165" s="36"/>
      <c r="AE165" s="36"/>
      <c r="AT165" s="19" t="s">
        <v>727</v>
      </c>
      <c r="AU165" s="19" t="s">
        <v>87</v>
      </c>
    </row>
    <row r="166" spans="1:65" s="15" customFormat="1" ht="11.25">
      <c r="B166" s="223"/>
      <c r="C166" s="224"/>
      <c r="D166" s="195" t="s">
        <v>336</v>
      </c>
      <c r="E166" s="225" t="s">
        <v>19</v>
      </c>
      <c r="F166" s="226" t="s">
        <v>5286</v>
      </c>
      <c r="G166" s="224"/>
      <c r="H166" s="225" t="s">
        <v>19</v>
      </c>
      <c r="I166" s="227"/>
      <c r="J166" s="224"/>
      <c r="K166" s="224"/>
      <c r="L166" s="228"/>
      <c r="M166" s="229"/>
      <c r="N166" s="230"/>
      <c r="O166" s="230"/>
      <c r="P166" s="230"/>
      <c r="Q166" s="230"/>
      <c r="R166" s="230"/>
      <c r="S166" s="230"/>
      <c r="T166" s="231"/>
      <c r="AT166" s="232" t="s">
        <v>336</v>
      </c>
      <c r="AU166" s="232" t="s">
        <v>87</v>
      </c>
      <c r="AV166" s="15" t="s">
        <v>84</v>
      </c>
      <c r="AW166" s="15" t="s">
        <v>37</v>
      </c>
      <c r="AX166" s="15" t="s">
        <v>76</v>
      </c>
      <c r="AY166" s="232" t="s">
        <v>324</v>
      </c>
    </row>
    <row r="167" spans="1:65" s="13" customFormat="1" ht="11.25">
      <c r="B167" s="201"/>
      <c r="C167" s="202"/>
      <c r="D167" s="195" t="s">
        <v>336</v>
      </c>
      <c r="E167" s="203" t="s">
        <v>19</v>
      </c>
      <c r="F167" s="204" t="s">
        <v>5334</v>
      </c>
      <c r="G167" s="202"/>
      <c r="H167" s="205">
        <v>11.02</v>
      </c>
      <c r="I167" s="206"/>
      <c r="J167" s="202"/>
      <c r="K167" s="202"/>
      <c r="L167" s="207"/>
      <c r="M167" s="208"/>
      <c r="N167" s="209"/>
      <c r="O167" s="209"/>
      <c r="P167" s="209"/>
      <c r="Q167" s="209"/>
      <c r="R167" s="209"/>
      <c r="S167" s="209"/>
      <c r="T167" s="210"/>
      <c r="AT167" s="211" t="s">
        <v>336</v>
      </c>
      <c r="AU167" s="211" t="s">
        <v>87</v>
      </c>
      <c r="AV167" s="13" t="s">
        <v>87</v>
      </c>
      <c r="AW167" s="13" t="s">
        <v>37</v>
      </c>
      <c r="AX167" s="13" t="s">
        <v>76</v>
      </c>
      <c r="AY167" s="211" t="s">
        <v>324</v>
      </c>
    </row>
    <row r="168" spans="1:65" s="14" customFormat="1" ht="11.25">
      <c r="B168" s="212"/>
      <c r="C168" s="213"/>
      <c r="D168" s="195" t="s">
        <v>336</v>
      </c>
      <c r="E168" s="214" t="s">
        <v>281</v>
      </c>
      <c r="F168" s="215" t="s">
        <v>349</v>
      </c>
      <c r="G168" s="213"/>
      <c r="H168" s="216">
        <v>11.02</v>
      </c>
      <c r="I168" s="217"/>
      <c r="J168" s="213"/>
      <c r="K168" s="213"/>
      <c r="L168" s="218"/>
      <c r="M168" s="219"/>
      <c r="N168" s="220"/>
      <c r="O168" s="220"/>
      <c r="P168" s="220"/>
      <c r="Q168" s="220"/>
      <c r="R168" s="220"/>
      <c r="S168" s="220"/>
      <c r="T168" s="221"/>
      <c r="AT168" s="222" t="s">
        <v>336</v>
      </c>
      <c r="AU168" s="222" t="s">
        <v>87</v>
      </c>
      <c r="AV168" s="14" t="s">
        <v>330</v>
      </c>
      <c r="AW168" s="14" t="s">
        <v>37</v>
      </c>
      <c r="AX168" s="14" t="s">
        <v>84</v>
      </c>
      <c r="AY168" s="222" t="s">
        <v>324</v>
      </c>
    </row>
    <row r="169" spans="1:65" s="2" customFormat="1" ht="14.45" customHeight="1">
      <c r="A169" s="36"/>
      <c r="B169" s="37"/>
      <c r="C169" s="182" t="s">
        <v>8</v>
      </c>
      <c r="D169" s="182" t="s">
        <v>326</v>
      </c>
      <c r="E169" s="183" t="s">
        <v>789</v>
      </c>
      <c r="F169" s="184" t="s">
        <v>790</v>
      </c>
      <c r="G169" s="185" t="s">
        <v>135</v>
      </c>
      <c r="H169" s="186">
        <v>6.46</v>
      </c>
      <c r="I169" s="187"/>
      <c r="J169" s="188">
        <f>ROUND(I169*H169,2)</f>
        <v>0</v>
      </c>
      <c r="K169" s="184" t="s">
        <v>329</v>
      </c>
      <c r="L169" s="41"/>
      <c r="M169" s="189" t="s">
        <v>19</v>
      </c>
      <c r="N169" s="190" t="s">
        <v>47</v>
      </c>
      <c r="O169" s="66"/>
      <c r="P169" s="191">
        <f>O169*H169</f>
        <v>0</v>
      </c>
      <c r="Q169" s="191">
        <v>0</v>
      </c>
      <c r="R169" s="191">
        <f>Q169*H169</f>
        <v>0</v>
      </c>
      <c r="S169" s="191">
        <v>0</v>
      </c>
      <c r="T169" s="192">
        <f>S169*H169</f>
        <v>0</v>
      </c>
      <c r="U169" s="36"/>
      <c r="V169" s="36"/>
      <c r="W169" s="36"/>
      <c r="X169" s="36"/>
      <c r="Y169" s="36"/>
      <c r="Z169" s="36"/>
      <c r="AA169" s="36"/>
      <c r="AB169" s="36"/>
      <c r="AC169" s="36"/>
      <c r="AD169" s="36"/>
      <c r="AE169" s="36"/>
      <c r="AR169" s="193" t="s">
        <v>330</v>
      </c>
      <c r="AT169" s="193" t="s">
        <v>326</v>
      </c>
      <c r="AU169" s="193" t="s">
        <v>87</v>
      </c>
      <c r="AY169" s="19" t="s">
        <v>324</v>
      </c>
      <c r="BE169" s="194">
        <f>IF(N169="základní",J169,0)</f>
        <v>0</v>
      </c>
      <c r="BF169" s="194">
        <f>IF(N169="snížená",J169,0)</f>
        <v>0</v>
      </c>
      <c r="BG169" s="194">
        <f>IF(N169="zákl. přenesená",J169,0)</f>
        <v>0</v>
      </c>
      <c r="BH169" s="194">
        <f>IF(N169="sníž. přenesená",J169,0)</f>
        <v>0</v>
      </c>
      <c r="BI169" s="194">
        <f>IF(N169="nulová",J169,0)</f>
        <v>0</v>
      </c>
      <c r="BJ169" s="19" t="s">
        <v>84</v>
      </c>
      <c r="BK169" s="194">
        <f>ROUND(I169*H169,2)</f>
        <v>0</v>
      </c>
      <c r="BL169" s="19" t="s">
        <v>330</v>
      </c>
      <c r="BM169" s="193" t="s">
        <v>5335</v>
      </c>
    </row>
    <row r="170" spans="1:65" s="2" customFormat="1" ht="11.25">
      <c r="A170" s="36"/>
      <c r="B170" s="37"/>
      <c r="C170" s="38"/>
      <c r="D170" s="195" t="s">
        <v>332</v>
      </c>
      <c r="E170" s="38"/>
      <c r="F170" s="196" t="s">
        <v>792</v>
      </c>
      <c r="G170" s="38"/>
      <c r="H170" s="38"/>
      <c r="I170" s="197"/>
      <c r="J170" s="38"/>
      <c r="K170" s="38"/>
      <c r="L170" s="41"/>
      <c r="M170" s="198"/>
      <c r="N170" s="199"/>
      <c r="O170" s="66"/>
      <c r="P170" s="66"/>
      <c r="Q170" s="66"/>
      <c r="R170" s="66"/>
      <c r="S170" s="66"/>
      <c r="T170" s="67"/>
      <c r="U170" s="36"/>
      <c r="V170" s="36"/>
      <c r="W170" s="36"/>
      <c r="X170" s="36"/>
      <c r="Y170" s="36"/>
      <c r="Z170" s="36"/>
      <c r="AA170" s="36"/>
      <c r="AB170" s="36"/>
      <c r="AC170" s="36"/>
      <c r="AD170" s="36"/>
      <c r="AE170" s="36"/>
      <c r="AT170" s="19" t="s">
        <v>332</v>
      </c>
      <c r="AU170" s="19" t="s">
        <v>87</v>
      </c>
    </row>
    <row r="171" spans="1:65" s="2" customFormat="1" ht="107.25">
      <c r="A171" s="36"/>
      <c r="B171" s="37"/>
      <c r="C171" s="38"/>
      <c r="D171" s="195" t="s">
        <v>334</v>
      </c>
      <c r="E171" s="38"/>
      <c r="F171" s="200" t="s">
        <v>793</v>
      </c>
      <c r="G171" s="38"/>
      <c r="H171" s="38"/>
      <c r="I171" s="197"/>
      <c r="J171" s="38"/>
      <c r="K171" s="38"/>
      <c r="L171" s="41"/>
      <c r="M171" s="198"/>
      <c r="N171" s="199"/>
      <c r="O171" s="66"/>
      <c r="P171" s="66"/>
      <c r="Q171" s="66"/>
      <c r="R171" s="66"/>
      <c r="S171" s="66"/>
      <c r="T171" s="67"/>
      <c r="U171" s="36"/>
      <c r="V171" s="36"/>
      <c r="W171" s="36"/>
      <c r="X171" s="36"/>
      <c r="Y171" s="36"/>
      <c r="Z171" s="36"/>
      <c r="AA171" s="36"/>
      <c r="AB171" s="36"/>
      <c r="AC171" s="36"/>
      <c r="AD171" s="36"/>
      <c r="AE171" s="36"/>
      <c r="AT171" s="19" t="s">
        <v>334</v>
      </c>
      <c r="AU171" s="19" t="s">
        <v>87</v>
      </c>
    </row>
    <row r="172" spans="1:65" s="13" customFormat="1" ht="11.25">
      <c r="B172" s="201"/>
      <c r="C172" s="202"/>
      <c r="D172" s="195" t="s">
        <v>336</v>
      </c>
      <c r="E172" s="203" t="s">
        <v>19</v>
      </c>
      <c r="F172" s="204" t="s">
        <v>133</v>
      </c>
      <c r="G172" s="202"/>
      <c r="H172" s="205">
        <v>6.46</v>
      </c>
      <c r="I172" s="206"/>
      <c r="J172" s="202"/>
      <c r="K172" s="202"/>
      <c r="L172" s="207"/>
      <c r="M172" s="208"/>
      <c r="N172" s="209"/>
      <c r="O172" s="209"/>
      <c r="P172" s="209"/>
      <c r="Q172" s="209"/>
      <c r="R172" s="209"/>
      <c r="S172" s="209"/>
      <c r="T172" s="210"/>
      <c r="AT172" s="211" t="s">
        <v>336</v>
      </c>
      <c r="AU172" s="211" t="s">
        <v>87</v>
      </c>
      <c r="AV172" s="13" t="s">
        <v>87</v>
      </c>
      <c r="AW172" s="13" t="s">
        <v>37</v>
      </c>
      <c r="AX172" s="13" t="s">
        <v>84</v>
      </c>
      <c r="AY172" s="211" t="s">
        <v>324</v>
      </c>
    </row>
    <row r="173" spans="1:65" s="12" customFormat="1" ht="22.9" customHeight="1">
      <c r="B173" s="166"/>
      <c r="C173" s="167"/>
      <c r="D173" s="168" t="s">
        <v>75</v>
      </c>
      <c r="E173" s="180" t="s">
        <v>343</v>
      </c>
      <c r="F173" s="180" t="s">
        <v>938</v>
      </c>
      <c r="G173" s="167"/>
      <c r="H173" s="167"/>
      <c r="I173" s="170"/>
      <c r="J173" s="181">
        <f>BK173</f>
        <v>0</v>
      </c>
      <c r="K173" s="167"/>
      <c r="L173" s="172"/>
      <c r="M173" s="173"/>
      <c r="N173" s="174"/>
      <c r="O173" s="174"/>
      <c r="P173" s="175">
        <f>SUM(P174:P270)</f>
        <v>0</v>
      </c>
      <c r="Q173" s="174"/>
      <c r="R173" s="175">
        <f>SUM(R174:R270)</f>
        <v>4.9767804199999999</v>
      </c>
      <c r="S173" s="174"/>
      <c r="T173" s="176">
        <f>SUM(T174:T270)</f>
        <v>0</v>
      </c>
      <c r="AR173" s="177" t="s">
        <v>84</v>
      </c>
      <c r="AT173" s="178" t="s">
        <v>75</v>
      </c>
      <c r="AU173" s="178" t="s">
        <v>84</v>
      </c>
      <c r="AY173" s="177" t="s">
        <v>324</v>
      </c>
      <c r="BK173" s="179">
        <f>SUM(BK174:BK270)</f>
        <v>0</v>
      </c>
    </row>
    <row r="174" spans="1:65" s="2" customFormat="1" ht="14.45" customHeight="1">
      <c r="A174" s="36"/>
      <c r="B174" s="37"/>
      <c r="C174" s="182" t="s">
        <v>187</v>
      </c>
      <c r="D174" s="182" t="s">
        <v>326</v>
      </c>
      <c r="E174" s="183" t="s">
        <v>973</v>
      </c>
      <c r="F174" s="184" t="s">
        <v>974</v>
      </c>
      <c r="G174" s="185" t="s">
        <v>152</v>
      </c>
      <c r="H174" s="186">
        <v>0.56399999999999995</v>
      </c>
      <c r="I174" s="187"/>
      <c r="J174" s="188">
        <f>ROUND(I174*H174,2)</f>
        <v>0</v>
      </c>
      <c r="K174" s="184" t="s">
        <v>19</v>
      </c>
      <c r="L174" s="41"/>
      <c r="M174" s="189" t="s">
        <v>19</v>
      </c>
      <c r="N174" s="190" t="s">
        <v>47</v>
      </c>
      <c r="O174" s="66"/>
      <c r="P174" s="191">
        <f>O174*H174</f>
        <v>0</v>
      </c>
      <c r="Q174" s="191">
        <v>0.36037999999999998</v>
      </c>
      <c r="R174" s="191">
        <f>Q174*H174</f>
        <v>0.20325431999999996</v>
      </c>
      <c r="S174" s="191">
        <v>0</v>
      </c>
      <c r="T174" s="192">
        <f>S174*H174</f>
        <v>0</v>
      </c>
      <c r="U174" s="36"/>
      <c r="V174" s="36"/>
      <c r="W174" s="36"/>
      <c r="X174" s="36"/>
      <c r="Y174" s="36"/>
      <c r="Z174" s="36"/>
      <c r="AA174" s="36"/>
      <c r="AB174" s="36"/>
      <c r="AC174" s="36"/>
      <c r="AD174" s="36"/>
      <c r="AE174" s="36"/>
      <c r="AR174" s="193" t="s">
        <v>330</v>
      </c>
      <c r="AT174" s="193" t="s">
        <v>326</v>
      </c>
      <c r="AU174" s="193" t="s">
        <v>87</v>
      </c>
      <c r="AY174" s="19" t="s">
        <v>324</v>
      </c>
      <c r="BE174" s="194">
        <f>IF(N174="základní",J174,0)</f>
        <v>0</v>
      </c>
      <c r="BF174" s="194">
        <f>IF(N174="snížená",J174,0)</f>
        <v>0</v>
      </c>
      <c r="BG174" s="194">
        <f>IF(N174="zákl. přenesená",J174,0)</f>
        <v>0</v>
      </c>
      <c r="BH174" s="194">
        <f>IF(N174="sníž. přenesená",J174,0)</f>
        <v>0</v>
      </c>
      <c r="BI174" s="194">
        <f>IF(N174="nulová",J174,0)</f>
        <v>0</v>
      </c>
      <c r="BJ174" s="19" t="s">
        <v>84</v>
      </c>
      <c r="BK174" s="194">
        <f>ROUND(I174*H174,2)</f>
        <v>0</v>
      </c>
      <c r="BL174" s="19" t="s">
        <v>330</v>
      </c>
      <c r="BM174" s="193" t="s">
        <v>5336</v>
      </c>
    </row>
    <row r="175" spans="1:65" s="2" customFormat="1" ht="29.25">
      <c r="A175" s="36"/>
      <c r="B175" s="37"/>
      <c r="C175" s="38"/>
      <c r="D175" s="195" t="s">
        <v>332</v>
      </c>
      <c r="E175" s="38"/>
      <c r="F175" s="196" t="s">
        <v>976</v>
      </c>
      <c r="G175" s="38"/>
      <c r="H175" s="38"/>
      <c r="I175" s="197"/>
      <c r="J175" s="38"/>
      <c r="K175" s="38"/>
      <c r="L175" s="41"/>
      <c r="M175" s="198"/>
      <c r="N175" s="199"/>
      <c r="O175" s="66"/>
      <c r="P175" s="66"/>
      <c r="Q175" s="66"/>
      <c r="R175" s="66"/>
      <c r="S175" s="66"/>
      <c r="T175" s="67"/>
      <c r="U175" s="36"/>
      <c r="V175" s="36"/>
      <c r="W175" s="36"/>
      <c r="X175" s="36"/>
      <c r="Y175" s="36"/>
      <c r="Z175" s="36"/>
      <c r="AA175" s="36"/>
      <c r="AB175" s="36"/>
      <c r="AC175" s="36"/>
      <c r="AD175" s="36"/>
      <c r="AE175" s="36"/>
      <c r="AT175" s="19" t="s">
        <v>332</v>
      </c>
      <c r="AU175" s="19" t="s">
        <v>87</v>
      </c>
    </row>
    <row r="176" spans="1:65" s="2" customFormat="1" ht="126.75">
      <c r="A176" s="36"/>
      <c r="B176" s="37"/>
      <c r="C176" s="38"/>
      <c r="D176" s="195" t="s">
        <v>334</v>
      </c>
      <c r="E176" s="38"/>
      <c r="F176" s="200" t="s">
        <v>977</v>
      </c>
      <c r="G176" s="38"/>
      <c r="H176" s="38"/>
      <c r="I176" s="197"/>
      <c r="J176" s="38"/>
      <c r="K176" s="38"/>
      <c r="L176" s="41"/>
      <c r="M176" s="198"/>
      <c r="N176" s="199"/>
      <c r="O176" s="66"/>
      <c r="P176" s="66"/>
      <c r="Q176" s="66"/>
      <c r="R176" s="66"/>
      <c r="S176" s="66"/>
      <c r="T176" s="67"/>
      <c r="U176" s="36"/>
      <c r="V176" s="36"/>
      <c r="W176" s="36"/>
      <c r="X176" s="36"/>
      <c r="Y176" s="36"/>
      <c r="Z176" s="36"/>
      <c r="AA176" s="36"/>
      <c r="AB176" s="36"/>
      <c r="AC176" s="36"/>
      <c r="AD176" s="36"/>
      <c r="AE176" s="36"/>
      <c r="AT176" s="19" t="s">
        <v>334</v>
      </c>
      <c r="AU176" s="19" t="s">
        <v>87</v>
      </c>
    </row>
    <row r="177" spans="1:65" s="2" customFormat="1" ht="136.5">
      <c r="A177" s="36"/>
      <c r="B177" s="37"/>
      <c r="C177" s="38"/>
      <c r="D177" s="195" t="s">
        <v>727</v>
      </c>
      <c r="E177" s="38"/>
      <c r="F177" s="200" t="s">
        <v>5337</v>
      </c>
      <c r="G177" s="38"/>
      <c r="H177" s="38"/>
      <c r="I177" s="197"/>
      <c r="J177" s="38"/>
      <c r="K177" s="38"/>
      <c r="L177" s="41"/>
      <c r="M177" s="198"/>
      <c r="N177" s="199"/>
      <c r="O177" s="66"/>
      <c r="P177" s="66"/>
      <c r="Q177" s="66"/>
      <c r="R177" s="66"/>
      <c r="S177" s="66"/>
      <c r="T177" s="67"/>
      <c r="U177" s="36"/>
      <c r="V177" s="36"/>
      <c r="W177" s="36"/>
      <c r="X177" s="36"/>
      <c r="Y177" s="36"/>
      <c r="Z177" s="36"/>
      <c r="AA177" s="36"/>
      <c r="AB177" s="36"/>
      <c r="AC177" s="36"/>
      <c r="AD177" s="36"/>
      <c r="AE177" s="36"/>
      <c r="AT177" s="19" t="s">
        <v>727</v>
      </c>
      <c r="AU177" s="19" t="s">
        <v>87</v>
      </c>
    </row>
    <row r="178" spans="1:65" s="15" customFormat="1" ht="11.25">
      <c r="B178" s="223"/>
      <c r="C178" s="224"/>
      <c r="D178" s="195" t="s">
        <v>336</v>
      </c>
      <c r="E178" s="225" t="s">
        <v>19</v>
      </c>
      <c r="F178" s="226" t="s">
        <v>5338</v>
      </c>
      <c r="G178" s="224"/>
      <c r="H178" s="225" t="s">
        <v>19</v>
      </c>
      <c r="I178" s="227"/>
      <c r="J178" s="224"/>
      <c r="K178" s="224"/>
      <c r="L178" s="228"/>
      <c r="M178" s="229"/>
      <c r="N178" s="230"/>
      <c r="O178" s="230"/>
      <c r="P178" s="230"/>
      <c r="Q178" s="230"/>
      <c r="R178" s="230"/>
      <c r="S178" s="230"/>
      <c r="T178" s="231"/>
      <c r="AT178" s="232" t="s">
        <v>336</v>
      </c>
      <c r="AU178" s="232" t="s">
        <v>87</v>
      </c>
      <c r="AV178" s="15" t="s">
        <v>84</v>
      </c>
      <c r="AW178" s="15" t="s">
        <v>37</v>
      </c>
      <c r="AX178" s="15" t="s">
        <v>76</v>
      </c>
      <c r="AY178" s="232" t="s">
        <v>324</v>
      </c>
    </row>
    <row r="179" spans="1:65" s="13" customFormat="1" ht="11.25">
      <c r="B179" s="201"/>
      <c r="C179" s="202"/>
      <c r="D179" s="195" t="s">
        <v>336</v>
      </c>
      <c r="E179" s="203" t="s">
        <v>19</v>
      </c>
      <c r="F179" s="204" t="s">
        <v>5339</v>
      </c>
      <c r="G179" s="202"/>
      <c r="H179" s="205">
        <v>0.14599999999999999</v>
      </c>
      <c r="I179" s="206"/>
      <c r="J179" s="202"/>
      <c r="K179" s="202"/>
      <c r="L179" s="207"/>
      <c r="M179" s="208"/>
      <c r="N179" s="209"/>
      <c r="O179" s="209"/>
      <c r="P179" s="209"/>
      <c r="Q179" s="209"/>
      <c r="R179" s="209"/>
      <c r="S179" s="209"/>
      <c r="T179" s="210"/>
      <c r="AT179" s="211" t="s">
        <v>336</v>
      </c>
      <c r="AU179" s="211" t="s">
        <v>87</v>
      </c>
      <c r="AV179" s="13" t="s">
        <v>87</v>
      </c>
      <c r="AW179" s="13" t="s">
        <v>37</v>
      </c>
      <c r="AX179" s="13" t="s">
        <v>76</v>
      </c>
      <c r="AY179" s="211" t="s">
        <v>324</v>
      </c>
    </row>
    <row r="180" spans="1:65" s="13" customFormat="1" ht="11.25">
      <c r="B180" s="201"/>
      <c r="C180" s="202"/>
      <c r="D180" s="195" t="s">
        <v>336</v>
      </c>
      <c r="E180" s="203" t="s">
        <v>19</v>
      </c>
      <c r="F180" s="204" t="s">
        <v>5340</v>
      </c>
      <c r="G180" s="202"/>
      <c r="H180" s="205">
        <v>0.14599999999999999</v>
      </c>
      <c r="I180" s="206"/>
      <c r="J180" s="202"/>
      <c r="K180" s="202"/>
      <c r="L180" s="207"/>
      <c r="M180" s="208"/>
      <c r="N180" s="209"/>
      <c r="O180" s="209"/>
      <c r="P180" s="209"/>
      <c r="Q180" s="209"/>
      <c r="R180" s="209"/>
      <c r="S180" s="209"/>
      <c r="T180" s="210"/>
      <c r="AT180" s="211" t="s">
        <v>336</v>
      </c>
      <c r="AU180" s="211" t="s">
        <v>87</v>
      </c>
      <c r="AV180" s="13" t="s">
        <v>87</v>
      </c>
      <c r="AW180" s="13" t="s">
        <v>37</v>
      </c>
      <c r="AX180" s="13" t="s">
        <v>76</v>
      </c>
      <c r="AY180" s="211" t="s">
        <v>324</v>
      </c>
    </row>
    <row r="181" spans="1:65" s="13" customFormat="1" ht="11.25">
      <c r="B181" s="201"/>
      <c r="C181" s="202"/>
      <c r="D181" s="195" t="s">
        <v>336</v>
      </c>
      <c r="E181" s="203" t="s">
        <v>19</v>
      </c>
      <c r="F181" s="204" t="s">
        <v>5341</v>
      </c>
      <c r="G181" s="202"/>
      <c r="H181" s="205">
        <v>0.13500000000000001</v>
      </c>
      <c r="I181" s="206"/>
      <c r="J181" s="202"/>
      <c r="K181" s="202"/>
      <c r="L181" s="207"/>
      <c r="M181" s="208"/>
      <c r="N181" s="209"/>
      <c r="O181" s="209"/>
      <c r="P181" s="209"/>
      <c r="Q181" s="209"/>
      <c r="R181" s="209"/>
      <c r="S181" s="209"/>
      <c r="T181" s="210"/>
      <c r="AT181" s="211" t="s">
        <v>336</v>
      </c>
      <c r="AU181" s="211" t="s">
        <v>87</v>
      </c>
      <c r="AV181" s="13" t="s">
        <v>87</v>
      </c>
      <c r="AW181" s="13" t="s">
        <v>37</v>
      </c>
      <c r="AX181" s="13" t="s">
        <v>76</v>
      </c>
      <c r="AY181" s="211" t="s">
        <v>324</v>
      </c>
    </row>
    <row r="182" spans="1:65" s="13" customFormat="1" ht="11.25">
      <c r="B182" s="201"/>
      <c r="C182" s="202"/>
      <c r="D182" s="195" t="s">
        <v>336</v>
      </c>
      <c r="E182" s="203" t="s">
        <v>19</v>
      </c>
      <c r="F182" s="204" t="s">
        <v>5342</v>
      </c>
      <c r="G182" s="202"/>
      <c r="H182" s="205">
        <v>0.13700000000000001</v>
      </c>
      <c r="I182" s="206"/>
      <c r="J182" s="202"/>
      <c r="K182" s="202"/>
      <c r="L182" s="207"/>
      <c r="M182" s="208"/>
      <c r="N182" s="209"/>
      <c r="O182" s="209"/>
      <c r="P182" s="209"/>
      <c r="Q182" s="209"/>
      <c r="R182" s="209"/>
      <c r="S182" s="209"/>
      <c r="T182" s="210"/>
      <c r="AT182" s="211" t="s">
        <v>336</v>
      </c>
      <c r="AU182" s="211" t="s">
        <v>87</v>
      </c>
      <c r="AV182" s="13" t="s">
        <v>87</v>
      </c>
      <c r="AW182" s="13" t="s">
        <v>37</v>
      </c>
      <c r="AX182" s="13" t="s">
        <v>76</v>
      </c>
      <c r="AY182" s="211" t="s">
        <v>324</v>
      </c>
    </row>
    <row r="183" spans="1:65" s="14" customFormat="1" ht="11.25">
      <c r="B183" s="212"/>
      <c r="C183" s="213"/>
      <c r="D183" s="195" t="s">
        <v>336</v>
      </c>
      <c r="E183" s="214" t="s">
        <v>19</v>
      </c>
      <c r="F183" s="215" t="s">
        <v>349</v>
      </c>
      <c r="G183" s="213"/>
      <c r="H183" s="216">
        <v>0.56399999999999995</v>
      </c>
      <c r="I183" s="217"/>
      <c r="J183" s="213"/>
      <c r="K183" s="213"/>
      <c r="L183" s="218"/>
      <c r="M183" s="219"/>
      <c r="N183" s="220"/>
      <c r="O183" s="220"/>
      <c r="P183" s="220"/>
      <c r="Q183" s="220"/>
      <c r="R183" s="220"/>
      <c r="S183" s="220"/>
      <c r="T183" s="221"/>
      <c r="AT183" s="222" t="s">
        <v>336</v>
      </c>
      <c r="AU183" s="222" t="s">
        <v>87</v>
      </c>
      <c r="AV183" s="14" t="s">
        <v>330</v>
      </c>
      <c r="AW183" s="14" t="s">
        <v>37</v>
      </c>
      <c r="AX183" s="14" t="s">
        <v>84</v>
      </c>
      <c r="AY183" s="222" t="s">
        <v>324</v>
      </c>
    </row>
    <row r="184" spans="1:65" s="2" customFormat="1" ht="14.45" customHeight="1">
      <c r="A184" s="36"/>
      <c r="B184" s="37"/>
      <c r="C184" s="244" t="s">
        <v>587</v>
      </c>
      <c r="D184" s="244" t="s">
        <v>588</v>
      </c>
      <c r="E184" s="245" t="s">
        <v>2799</v>
      </c>
      <c r="F184" s="246" t="s">
        <v>5343</v>
      </c>
      <c r="G184" s="247" t="s">
        <v>190</v>
      </c>
      <c r="H184" s="248">
        <v>1</v>
      </c>
      <c r="I184" s="249"/>
      <c r="J184" s="250">
        <f>ROUND(I184*H184,2)</f>
        <v>0</v>
      </c>
      <c r="K184" s="246" t="s">
        <v>19</v>
      </c>
      <c r="L184" s="251"/>
      <c r="M184" s="252" t="s">
        <v>19</v>
      </c>
      <c r="N184" s="253" t="s">
        <v>47</v>
      </c>
      <c r="O184" s="66"/>
      <c r="P184" s="191">
        <f>O184*H184</f>
        <v>0</v>
      </c>
      <c r="Q184" s="191">
        <v>0.38</v>
      </c>
      <c r="R184" s="191">
        <f>Q184*H184</f>
        <v>0.38</v>
      </c>
      <c r="S184" s="191">
        <v>0</v>
      </c>
      <c r="T184" s="192">
        <f>S184*H184</f>
        <v>0</v>
      </c>
      <c r="U184" s="36"/>
      <c r="V184" s="36"/>
      <c r="W184" s="36"/>
      <c r="X184" s="36"/>
      <c r="Y184" s="36"/>
      <c r="Z184" s="36"/>
      <c r="AA184" s="36"/>
      <c r="AB184" s="36"/>
      <c r="AC184" s="36"/>
      <c r="AD184" s="36"/>
      <c r="AE184" s="36"/>
      <c r="AR184" s="193" t="s">
        <v>378</v>
      </c>
      <c r="AT184" s="193" t="s">
        <v>588</v>
      </c>
      <c r="AU184" s="193" t="s">
        <v>87</v>
      </c>
      <c r="AY184" s="19" t="s">
        <v>324</v>
      </c>
      <c r="BE184" s="194">
        <f>IF(N184="základní",J184,0)</f>
        <v>0</v>
      </c>
      <c r="BF184" s="194">
        <f>IF(N184="snížená",J184,0)</f>
        <v>0</v>
      </c>
      <c r="BG184" s="194">
        <f>IF(N184="zákl. přenesená",J184,0)</f>
        <v>0</v>
      </c>
      <c r="BH184" s="194">
        <f>IF(N184="sníž. přenesená",J184,0)</f>
        <v>0</v>
      </c>
      <c r="BI184" s="194">
        <f>IF(N184="nulová",J184,0)</f>
        <v>0</v>
      </c>
      <c r="BJ184" s="19" t="s">
        <v>84</v>
      </c>
      <c r="BK184" s="194">
        <f>ROUND(I184*H184,2)</f>
        <v>0</v>
      </c>
      <c r="BL184" s="19" t="s">
        <v>330</v>
      </c>
      <c r="BM184" s="193" t="s">
        <v>5344</v>
      </c>
    </row>
    <row r="185" spans="1:65" s="2" customFormat="1" ht="11.25">
      <c r="A185" s="36"/>
      <c r="B185" s="37"/>
      <c r="C185" s="38"/>
      <c r="D185" s="195" t="s">
        <v>332</v>
      </c>
      <c r="E185" s="38"/>
      <c r="F185" s="196" t="s">
        <v>5343</v>
      </c>
      <c r="G185" s="38"/>
      <c r="H185" s="38"/>
      <c r="I185" s="197"/>
      <c r="J185" s="38"/>
      <c r="K185" s="38"/>
      <c r="L185" s="41"/>
      <c r="M185" s="198"/>
      <c r="N185" s="199"/>
      <c r="O185" s="66"/>
      <c r="P185" s="66"/>
      <c r="Q185" s="66"/>
      <c r="R185" s="66"/>
      <c r="S185" s="66"/>
      <c r="T185" s="67"/>
      <c r="U185" s="36"/>
      <c r="V185" s="36"/>
      <c r="W185" s="36"/>
      <c r="X185" s="36"/>
      <c r="Y185" s="36"/>
      <c r="Z185" s="36"/>
      <c r="AA185" s="36"/>
      <c r="AB185" s="36"/>
      <c r="AC185" s="36"/>
      <c r="AD185" s="36"/>
      <c r="AE185" s="36"/>
      <c r="AT185" s="19" t="s">
        <v>332</v>
      </c>
      <c r="AU185" s="19" t="s">
        <v>87</v>
      </c>
    </row>
    <row r="186" spans="1:65" s="2" customFormat="1" ht="48.75">
      <c r="A186" s="36"/>
      <c r="B186" s="37"/>
      <c r="C186" s="38"/>
      <c r="D186" s="195" t="s">
        <v>727</v>
      </c>
      <c r="E186" s="38"/>
      <c r="F186" s="200" t="s">
        <v>5345</v>
      </c>
      <c r="G186" s="38"/>
      <c r="H186" s="38"/>
      <c r="I186" s="197"/>
      <c r="J186" s="38"/>
      <c r="K186" s="38"/>
      <c r="L186" s="41"/>
      <c r="M186" s="198"/>
      <c r="N186" s="199"/>
      <c r="O186" s="66"/>
      <c r="P186" s="66"/>
      <c r="Q186" s="66"/>
      <c r="R186" s="66"/>
      <c r="S186" s="66"/>
      <c r="T186" s="67"/>
      <c r="U186" s="36"/>
      <c r="V186" s="36"/>
      <c r="W186" s="36"/>
      <c r="X186" s="36"/>
      <c r="Y186" s="36"/>
      <c r="Z186" s="36"/>
      <c r="AA186" s="36"/>
      <c r="AB186" s="36"/>
      <c r="AC186" s="36"/>
      <c r="AD186" s="36"/>
      <c r="AE186" s="36"/>
      <c r="AT186" s="19" t="s">
        <v>727</v>
      </c>
      <c r="AU186" s="19" t="s">
        <v>87</v>
      </c>
    </row>
    <row r="187" spans="1:65" s="13" customFormat="1" ht="11.25">
      <c r="B187" s="201"/>
      <c r="C187" s="202"/>
      <c r="D187" s="195" t="s">
        <v>336</v>
      </c>
      <c r="E187" s="203" t="s">
        <v>19</v>
      </c>
      <c r="F187" s="204" t="s">
        <v>5346</v>
      </c>
      <c r="G187" s="202"/>
      <c r="H187" s="205">
        <v>1</v>
      </c>
      <c r="I187" s="206"/>
      <c r="J187" s="202"/>
      <c r="K187" s="202"/>
      <c r="L187" s="207"/>
      <c r="M187" s="208"/>
      <c r="N187" s="209"/>
      <c r="O187" s="209"/>
      <c r="P187" s="209"/>
      <c r="Q187" s="209"/>
      <c r="R187" s="209"/>
      <c r="S187" s="209"/>
      <c r="T187" s="210"/>
      <c r="AT187" s="211" t="s">
        <v>336</v>
      </c>
      <c r="AU187" s="211" t="s">
        <v>87</v>
      </c>
      <c r="AV187" s="13" t="s">
        <v>87</v>
      </c>
      <c r="AW187" s="13" t="s">
        <v>37</v>
      </c>
      <c r="AX187" s="13" t="s">
        <v>84</v>
      </c>
      <c r="AY187" s="211" t="s">
        <v>324</v>
      </c>
    </row>
    <row r="188" spans="1:65" s="2" customFormat="1" ht="14.45" customHeight="1">
      <c r="A188" s="36"/>
      <c r="B188" s="37"/>
      <c r="C188" s="244" t="s">
        <v>593</v>
      </c>
      <c r="D188" s="244" t="s">
        <v>588</v>
      </c>
      <c r="E188" s="245" t="s">
        <v>2803</v>
      </c>
      <c r="F188" s="246" t="s">
        <v>5347</v>
      </c>
      <c r="G188" s="247" t="s">
        <v>190</v>
      </c>
      <c r="H188" s="248">
        <v>1</v>
      </c>
      <c r="I188" s="249"/>
      <c r="J188" s="250">
        <f>ROUND(I188*H188,2)</f>
        <v>0</v>
      </c>
      <c r="K188" s="246" t="s">
        <v>19</v>
      </c>
      <c r="L188" s="251"/>
      <c r="M188" s="252" t="s">
        <v>19</v>
      </c>
      <c r="N188" s="253" t="s">
        <v>47</v>
      </c>
      <c r="O188" s="66"/>
      <c r="P188" s="191">
        <f>O188*H188</f>
        <v>0</v>
      </c>
      <c r="Q188" s="191">
        <v>0.38</v>
      </c>
      <c r="R188" s="191">
        <f>Q188*H188</f>
        <v>0.38</v>
      </c>
      <c r="S188" s="191">
        <v>0</v>
      </c>
      <c r="T188" s="192">
        <f>S188*H188</f>
        <v>0</v>
      </c>
      <c r="U188" s="36"/>
      <c r="V188" s="36"/>
      <c r="W188" s="36"/>
      <c r="X188" s="36"/>
      <c r="Y188" s="36"/>
      <c r="Z188" s="36"/>
      <c r="AA188" s="36"/>
      <c r="AB188" s="36"/>
      <c r="AC188" s="36"/>
      <c r="AD188" s="36"/>
      <c r="AE188" s="36"/>
      <c r="AR188" s="193" t="s">
        <v>378</v>
      </c>
      <c r="AT188" s="193" t="s">
        <v>588</v>
      </c>
      <c r="AU188" s="193" t="s">
        <v>87</v>
      </c>
      <c r="AY188" s="19" t="s">
        <v>324</v>
      </c>
      <c r="BE188" s="194">
        <f>IF(N188="základní",J188,0)</f>
        <v>0</v>
      </c>
      <c r="BF188" s="194">
        <f>IF(N188="snížená",J188,0)</f>
        <v>0</v>
      </c>
      <c r="BG188" s="194">
        <f>IF(N188="zákl. přenesená",J188,0)</f>
        <v>0</v>
      </c>
      <c r="BH188" s="194">
        <f>IF(N188="sníž. přenesená",J188,0)</f>
        <v>0</v>
      </c>
      <c r="BI188" s="194">
        <f>IF(N188="nulová",J188,0)</f>
        <v>0</v>
      </c>
      <c r="BJ188" s="19" t="s">
        <v>84</v>
      </c>
      <c r="BK188" s="194">
        <f>ROUND(I188*H188,2)</f>
        <v>0</v>
      </c>
      <c r="BL188" s="19" t="s">
        <v>330</v>
      </c>
      <c r="BM188" s="193" t="s">
        <v>5348</v>
      </c>
    </row>
    <row r="189" spans="1:65" s="2" customFormat="1" ht="19.5">
      <c r="A189" s="36"/>
      <c r="B189" s="37"/>
      <c r="C189" s="38"/>
      <c r="D189" s="195" t="s">
        <v>332</v>
      </c>
      <c r="E189" s="38"/>
      <c r="F189" s="196" t="s">
        <v>5349</v>
      </c>
      <c r="G189" s="38"/>
      <c r="H189" s="38"/>
      <c r="I189" s="197"/>
      <c r="J189" s="38"/>
      <c r="K189" s="38"/>
      <c r="L189" s="41"/>
      <c r="M189" s="198"/>
      <c r="N189" s="199"/>
      <c r="O189" s="66"/>
      <c r="P189" s="66"/>
      <c r="Q189" s="66"/>
      <c r="R189" s="66"/>
      <c r="S189" s="66"/>
      <c r="T189" s="67"/>
      <c r="U189" s="36"/>
      <c r="V189" s="36"/>
      <c r="W189" s="36"/>
      <c r="X189" s="36"/>
      <c r="Y189" s="36"/>
      <c r="Z189" s="36"/>
      <c r="AA189" s="36"/>
      <c r="AB189" s="36"/>
      <c r="AC189" s="36"/>
      <c r="AD189" s="36"/>
      <c r="AE189" s="36"/>
      <c r="AT189" s="19" t="s">
        <v>332</v>
      </c>
      <c r="AU189" s="19" t="s">
        <v>87</v>
      </c>
    </row>
    <row r="190" spans="1:65" s="2" customFormat="1" ht="48.75">
      <c r="A190" s="36"/>
      <c r="B190" s="37"/>
      <c r="C190" s="38"/>
      <c r="D190" s="195" t="s">
        <v>727</v>
      </c>
      <c r="E190" s="38"/>
      <c r="F190" s="200" t="s">
        <v>5345</v>
      </c>
      <c r="G190" s="38"/>
      <c r="H190" s="38"/>
      <c r="I190" s="197"/>
      <c r="J190" s="38"/>
      <c r="K190" s="38"/>
      <c r="L190" s="41"/>
      <c r="M190" s="198"/>
      <c r="N190" s="199"/>
      <c r="O190" s="66"/>
      <c r="P190" s="66"/>
      <c r="Q190" s="66"/>
      <c r="R190" s="66"/>
      <c r="S190" s="66"/>
      <c r="T190" s="67"/>
      <c r="U190" s="36"/>
      <c r="V190" s="36"/>
      <c r="W190" s="36"/>
      <c r="X190" s="36"/>
      <c r="Y190" s="36"/>
      <c r="Z190" s="36"/>
      <c r="AA190" s="36"/>
      <c r="AB190" s="36"/>
      <c r="AC190" s="36"/>
      <c r="AD190" s="36"/>
      <c r="AE190" s="36"/>
      <c r="AT190" s="19" t="s">
        <v>727</v>
      </c>
      <c r="AU190" s="19" t="s">
        <v>87</v>
      </c>
    </row>
    <row r="191" spans="1:65" s="13" customFormat="1" ht="11.25">
      <c r="B191" s="201"/>
      <c r="C191" s="202"/>
      <c r="D191" s="195" t="s">
        <v>336</v>
      </c>
      <c r="E191" s="203" t="s">
        <v>19</v>
      </c>
      <c r="F191" s="204" t="s">
        <v>5346</v>
      </c>
      <c r="G191" s="202"/>
      <c r="H191" s="205">
        <v>1</v>
      </c>
      <c r="I191" s="206"/>
      <c r="J191" s="202"/>
      <c r="K191" s="202"/>
      <c r="L191" s="207"/>
      <c r="M191" s="208"/>
      <c r="N191" s="209"/>
      <c r="O191" s="209"/>
      <c r="P191" s="209"/>
      <c r="Q191" s="209"/>
      <c r="R191" s="209"/>
      <c r="S191" s="209"/>
      <c r="T191" s="210"/>
      <c r="AT191" s="211" t="s">
        <v>336</v>
      </c>
      <c r="AU191" s="211" t="s">
        <v>87</v>
      </c>
      <c r="AV191" s="13" t="s">
        <v>87</v>
      </c>
      <c r="AW191" s="13" t="s">
        <v>37</v>
      </c>
      <c r="AX191" s="13" t="s">
        <v>84</v>
      </c>
      <c r="AY191" s="211" t="s">
        <v>324</v>
      </c>
    </row>
    <row r="192" spans="1:65" s="2" customFormat="1" ht="14.45" customHeight="1">
      <c r="A192" s="36"/>
      <c r="B192" s="37"/>
      <c r="C192" s="244" t="s">
        <v>598</v>
      </c>
      <c r="D192" s="244" t="s">
        <v>588</v>
      </c>
      <c r="E192" s="245" t="s">
        <v>2807</v>
      </c>
      <c r="F192" s="246" t="s">
        <v>5350</v>
      </c>
      <c r="G192" s="247" t="s">
        <v>190</v>
      </c>
      <c r="H192" s="248">
        <v>1</v>
      </c>
      <c r="I192" s="249"/>
      <c r="J192" s="250">
        <f>ROUND(I192*H192,2)</f>
        <v>0</v>
      </c>
      <c r="K192" s="246" t="s">
        <v>19</v>
      </c>
      <c r="L192" s="251"/>
      <c r="M192" s="252" t="s">
        <v>19</v>
      </c>
      <c r="N192" s="253" t="s">
        <v>47</v>
      </c>
      <c r="O192" s="66"/>
      <c r="P192" s="191">
        <f>O192*H192</f>
        <v>0</v>
      </c>
      <c r="Q192" s="191">
        <v>0.35099999999999998</v>
      </c>
      <c r="R192" s="191">
        <f>Q192*H192</f>
        <v>0.35099999999999998</v>
      </c>
      <c r="S192" s="191">
        <v>0</v>
      </c>
      <c r="T192" s="192">
        <f>S192*H192</f>
        <v>0</v>
      </c>
      <c r="U192" s="36"/>
      <c r="V192" s="36"/>
      <c r="W192" s="36"/>
      <c r="X192" s="36"/>
      <c r="Y192" s="36"/>
      <c r="Z192" s="36"/>
      <c r="AA192" s="36"/>
      <c r="AB192" s="36"/>
      <c r="AC192" s="36"/>
      <c r="AD192" s="36"/>
      <c r="AE192" s="36"/>
      <c r="AR192" s="193" t="s">
        <v>378</v>
      </c>
      <c r="AT192" s="193" t="s">
        <v>588</v>
      </c>
      <c r="AU192" s="193" t="s">
        <v>87</v>
      </c>
      <c r="AY192" s="19" t="s">
        <v>324</v>
      </c>
      <c r="BE192" s="194">
        <f>IF(N192="základní",J192,0)</f>
        <v>0</v>
      </c>
      <c r="BF192" s="194">
        <f>IF(N192="snížená",J192,0)</f>
        <v>0</v>
      </c>
      <c r="BG192" s="194">
        <f>IF(N192="zákl. přenesená",J192,0)</f>
        <v>0</v>
      </c>
      <c r="BH192" s="194">
        <f>IF(N192="sníž. přenesená",J192,0)</f>
        <v>0</v>
      </c>
      <c r="BI192" s="194">
        <f>IF(N192="nulová",J192,0)</f>
        <v>0</v>
      </c>
      <c r="BJ192" s="19" t="s">
        <v>84</v>
      </c>
      <c r="BK192" s="194">
        <f>ROUND(I192*H192,2)</f>
        <v>0</v>
      </c>
      <c r="BL192" s="19" t="s">
        <v>330</v>
      </c>
      <c r="BM192" s="193" t="s">
        <v>5351</v>
      </c>
    </row>
    <row r="193" spans="1:65" s="2" customFormat="1" ht="19.5">
      <c r="A193" s="36"/>
      <c r="B193" s="37"/>
      <c r="C193" s="38"/>
      <c r="D193" s="195" t="s">
        <v>332</v>
      </c>
      <c r="E193" s="38"/>
      <c r="F193" s="196" t="s">
        <v>5352</v>
      </c>
      <c r="G193" s="38"/>
      <c r="H193" s="38"/>
      <c r="I193" s="197"/>
      <c r="J193" s="38"/>
      <c r="K193" s="38"/>
      <c r="L193" s="41"/>
      <c r="M193" s="198"/>
      <c r="N193" s="199"/>
      <c r="O193" s="66"/>
      <c r="P193" s="66"/>
      <c r="Q193" s="66"/>
      <c r="R193" s="66"/>
      <c r="S193" s="66"/>
      <c r="T193" s="67"/>
      <c r="U193" s="36"/>
      <c r="V193" s="36"/>
      <c r="W193" s="36"/>
      <c r="X193" s="36"/>
      <c r="Y193" s="36"/>
      <c r="Z193" s="36"/>
      <c r="AA193" s="36"/>
      <c r="AB193" s="36"/>
      <c r="AC193" s="36"/>
      <c r="AD193" s="36"/>
      <c r="AE193" s="36"/>
      <c r="AT193" s="19" t="s">
        <v>332</v>
      </c>
      <c r="AU193" s="19" t="s">
        <v>87</v>
      </c>
    </row>
    <row r="194" spans="1:65" s="2" customFormat="1" ht="48.75">
      <c r="A194" s="36"/>
      <c r="B194" s="37"/>
      <c r="C194" s="38"/>
      <c r="D194" s="195" t="s">
        <v>727</v>
      </c>
      <c r="E194" s="38"/>
      <c r="F194" s="200" t="s">
        <v>5345</v>
      </c>
      <c r="G194" s="38"/>
      <c r="H194" s="38"/>
      <c r="I194" s="197"/>
      <c r="J194" s="38"/>
      <c r="K194" s="38"/>
      <c r="L194" s="41"/>
      <c r="M194" s="198"/>
      <c r="N194" s="199"/>
      <c r="O194" s="66"/>
      <c r="P194" s="66"/>
      <c r="Q194" s="66"/>
      <c r="R194" s="66"/>
      <c r="S194" s="66"/>
      <c r="T194" s="67"/>
      <c r="U194" s="36"/>
      <c r="V194" s="36"/>
      <c r="W194" s="36"/>
      <c r="X194" s="36"/>
      <c r="Y194" s="36"/>
      <c r="Z194" s="36"/>
      <c r="AA194" s="36"/>
      <c r="AB194" s="36"/>
      <c r="AC194" s="36"/>
      <c r="AD194" s="36"/>
      <c r="AE194" s="36"/>
      <c r="AT194" s="19" t="s">
        <v>727</v>
      </c>
      <c r="AU194" s="19" t="s">
        <v>87</v>
      </c>
    </row>
    <row r="195" spans="1:65" s="13" customFormat="1" ht="11.25">
      <c r="B195" s="201"/>
      <c r="C195" s="202"/>
      <c r="D195" s="195" t="s">
        <v>336</v>
      </c>
      <c r="E195" s="203" t="s">
        <v>19</v>
      </c>
      <c r="F195" s="204" t="s">
        <v>5346</v>
      </c>
      <c r="G195" s="202"/>
      <c r="H195" s="205">
        <v>1</v>
      </c>
      <c r="I195" s="206"/>
      <c r="J195" s="202"/>
      <c r="K195" s="202"/>
      <c r="L195" s="207"/>
      <c r="M195" s="208"/>
      <c r="N195" s="209"/>
      <c r="O195" s="209"/>
      <c r="P195" s="209"/>
      <c r="Q195" s="209"/>
      <c r="R195" s="209"/>
      <c r="S195" s="209"/>
      <c r="T195" s="210"/>
      <c r="AT195" s="211" t="s">
        <v>336</v>
      </c>
      <c r="AU195" s="211" t="s">
        <v>87</v>
      </c>
      <c r="AV195" s="13" t="s">
        <v>87</v>
      </c>
      <c r="AW195" s="13" t="s">
        <v>37</v>
      </c>
      <c r="AX195" s="13" t="s">
        <v>84</v>
      </c>
      <c r="AY195" s="211" t="s">
        <v>324</v>
      </c>
    </row>
    <row r="196" spans="1:65" s="2" customFormat="1" ht="14.45" customHeight="1">
      <c r="A196" s="36"/>
      <c r="B196" s="37"/>
      <c r="C196" s="244" t="s">
        <v>605</v>
      </c>
      <c r="D196" s="244" t="s">
        <v>588</v>
      </c>
      <c r="E196" s="245" t="s">
        <v>2811</v>
      </c>
      <c r="F196" s="246" t="s">
        <v>5353</v>
      </c>
      <c r="G196" s="247" t="s">
        <v>190</v>
      </c>
      <c r="H196" s="248">
        <v>1</v>
      </c>
      <c r="I196" s="249"/>
      <c r="J196" s="250">
        <f>ROUND(I196*H196,2)</f>
        <v>0</v>
      </c>
      <c r="K196" s="246" t="s">
        <v>19</v>
      </c>
      <c r="L196" s="251"/>
      <c r="M196" s="252" t="s">
        <v>19</v>
      </c>
      <c r="N196" s="253" t="s">
        <v>47</v>
      </c>
      <c r="O196" s="66"/>
      <c r="P196" s="191">
        <f>O196*H196</f>
        <v>0</v>
      </c>
      <c r="Q196" s="191">
        <v>0.35699999999999998</v>
      </c>
      <c r="R196" s="191">
        <f>Q196*H196</f>
        <v>0.35699999999999998</v>
      </c>
      <c r="S196" s="191">
        <v>0</v>
      </c>
      <c r="T196" s="192">
        <f>S196*H196</f>
        <v>0</v>
      </c>
      <c r="U196" s="36"/>
      <c r="V196" s="36"/>
      <c r="W196" s="36"/>
      <c r="X196" s="36"/>
      <c r="Y196" s="36"/>
      <c r="Z196" s="36"/>
      <c r="AA196" s="36"/>
      <c r="AB196" s="36"/>
      <c r="AC196" s="36"/>
      <c r="AD196" s="36"/>
      <c r="AE196" s="36"/>
      <c r="AR196" s="193" t="s">
        <v>378</v>
      </c>
      <c r="AT196" s="193" t="s">
        <v>588</v>
      </c>
      <c r="AU196" s="193" t="s">
        <v>87</v>
      </c>
      <c r="AY196" s="19" t="s">
        <v>324</v>
      </c>
      <c r="BE196" s="194">
        <f>IF(N196="základní",J196,0)</f>
        <v>0</v>
      </c>
      <c r="BF196" s="194">
        <f>IF(N196="snížená",J196,0)</f>
        <v>0</v>
      </c>
      <c r="BG196" s="194">
        <f>IF(N196="zákl. přenesená",J196,0)</f>
        <v>0</v>
      </c>
      <c r="BH196" s="194">
        <f>IF(N196="sníž. přenesená",J196,0)</f>
        <v>0</v>
      </c>
      <c r="BI196" s="194">
        <f>IF(N196="nulová",J196,0)</f>
        <v>0</v>
      </c>
      <c r="BJ196" s="19" t="s">
        <v>84</v>
      </c>
      <c r="BK196" s="194">
        <f>ROUND(I196*H196,2)</f>
        <v>0</v>
      </c>
      <c r="BL196" s="19" t="s">
        <v>330</v>
      </c>
      <c r="BM196" s="193" t="s">
        <v>5354</v>
      </c>
    </row>
    <row r="197" spans="1:65" s="2" customFormat="1" ht="11.25">
      <c r="A197" s="36"/>
      <c r="B197" s="37"/>
      <c r="C197" s="38"/>
      <c r="D197" s="195" t="s">
        <v>332</v>
      </c>
      <c r="E197" s="38"/>
      <c r="F197" s="196" t="s">
        <v>5353</v>
      </c>
      <c r="G197" s="38"/>
      <c r="H197" s="38"/>
      <c r="I197" s="197"/>
      <c r="J197" s="38"/>
      <c r="K197" s="38"/>
      <c r="L197" s="41"/>
      <c r="M197" s="198"/>
      <c r="N197" s="199"/>
      <c r="O197" s="66"/>
      <c r="P197" s="66"/>
      <c r="Q197" s="66"/>
      <c r="R197" s="66"/>
      <c r="S197" s="66"/>
      <c r="T197" s="67"/>
      <c r="U197" s="36"/>
      <c r="V197" s="36"/>
      <c r="W197" s="36"/>
      <c r="X197" s="36"/>
      <c r="Y197" s="36"/>
      <c r="Z197" s="36"/>
      <c r="AA197" s="36"/>
      <c r="AB197" s="36"/>
      <c r="AC197" s="36"/>
      <c r="AD197" s="36"/>
      <c r="AE197" s="36"/>
      <c r="AT197" s="19" t="s">
        <v>332</v>
      </c>
      <c r="AU197" s="19" t="s">
        <v>87</v>
      </c>
    </row>
    <row r="198" spans="1:65" s="2" customFormat="1" ht="48.75">
      <c r="A198" s="36"/>
      <c r="B198" s="37"/>
      <c r="C198" s="38"/>
      <c r="D198" s="195" t="s">
        <v>727</v>
      </c>
      <c r="E198" s="38"/>
      <c r="F198" s="200" t="s">
        <v>5345</v>
      </c>
      <c r="G198" s="38"/>
      <c r="H198" s="38"/>
      <c r="I198" s="197"/>
      <c r="J198" s="38"/>
      <c r="K198" s="38"/>
      <c r="L198" s="41"/>
      <c r="M198" s="198"/>
      <c r="N198" s="199"/>
      <c r="O198" s="66"/>
      <c r="P198" s="66"/>
      <c r="Q198" s="66"/>
      <c r="R198" s="66"/>
      <c r="S198" s="66"/>
      <c r="T198" s="67"/>
      <c r="U198" s="36"/>
      <c r="V198" s="36"/>
      <c r="W198" s="36"/>
      <c r="X198" s="36"/>
      <c r="Y198" s="36"/>
      <c r="Z198" s="36"/>
      <c r="AA198" s="36"/>
      <c r="AB198" s="36"/>
      <c r="AC198" s="36"/>
      <c r="AD198" s="36"/>
      <c r="AE198" s="36"/>
      <c r="AT198" s="19" t="s">
        <v>727</v>
      </c>
      <c r="AU198" s="19" t="s">
        <v>87</v>
      </c>
    </row>
    <row r="199" spans="1:65" s="13" customFormat="1" ht="11.25">
      <c r="B199" s="201"/>
      <c r="C199" s="202"/>
      <c r="D199" s="195" t="s">
        <v>336</v>
      </c>
      <c r="E199" s="203" t="s">
        <v>19</v>
      </c>
      <c r="F199" s="204" t="s">
        <v>5346</v>
      </c>
      <c r="G199" s="202"/>
      <c r="H199" s="205">
        <v>1</v>
      </c>
      <c r="I199" s="206"/>
      <c r="J199" s="202"/>
      <c r="K199" s="202"/>
      <c r="L199" s="207"/>
      <c r="M199" s="208"/>
      <c r="N199" s="209"/>
      <c r="O199" s="209"/>
      <c r="P199" s="209"/>
      <c r="Q199" s="209"/>
      <c r="R199" s="209"/>
      <c r="S199" s="209"/>
      <c r="T199" s="210"/>
      <c r="AT199" s="211" t="s">
        <v>336</v>
      </c>
      <c r="AU199" s="211" t="s">
        <v>87</v>
      </c>
      <c r="AV199" s="13" t="s">
        <v>87</v>
      </c>
      <c r="AW199" s="13" t="s">
        <v>37</v>
      </c>
      <c r="AX199" s="13" t="s">
        <v>84</v>
      </c>
      <c r="AY199" s="211" t="s">
        <v>324</v>
      </c>
    </row>
    <row r="200" spans="1:65" s="2" customFormat="1" ht="14.45" customHeight="1">
      <c r="A200" s="36"/>
      <c r="B200" s="37"/>
      <c r="C200" s="182" t="s">
        <v>7</v>
      </c>
      <c r="D200" s="182" t="s">
        <v>326</v>
      </c>
      <c r="E200" s="183" t="s">
        <v>1033</v>
      </c>
      <c r="F200" s="184" t="s">
        <v>974</v>
      </c>
      <c r="G200" s="185" t="s">
        <v>152</v>
      </c>
      <c r="H200" s="186">
        <v>0.67500000000000004</v>
      </c>
      <c r="I200" s="187"/>
      <c r="J200" s="188">
        <f>ROUND(I200*H200,2)</f>
        <v>0</v>
      </c>
      <c r="K200" s="184" t="s">
        <v>19</v>
      </c>
      <c r="L200" s="41"/>
      <c r="M200" s="189" t="s">
        <v>19</v>
      </c>
      <c r="N200" s="190" t="s">
        <v>47</v>
      </c>
      <c r="O200" s="66"/>
      <c r="P200" s="191">
        <f>O200*H200</f>
        <v>0</v>
      </c>
      <c r="Q200" s="191">
        <v>0.36037999999999998</v>
      </c>
      <c r="R200" s="191">
        <f>Q200*H200</f>
        <v>0.24325650000000001</v>
      </c>
      <c r="S200" s="191">
        <v>0</v>
      </c>
      <c r="T200" s="192">
        <f>S200*H200</f>
        <v>0</v>
      </c>
      <c r="U200" s="36"/>
      <c r="V200" s="36"/>
      <c r="W200" s="36"/>
      <c r="X200" s="36"/>
      <c r="Y200" s="36"/>
      <c r="Z200" s="36"/>
      <c r="AA200" s="36"/>
      <c r="AB200" s="36"/>
      <c r="AC200" s="36"/>
      <c r="AD200" s="36"/>
      <c r="AE200" s="36"/>
      <c r="AR200" s="193" t="s">
        <v>330</v>
      </c>
      <c r="AT200" s="193" t="s">
        <v>326</v>
      </c>
      <c r="AU200" s="193" t="s">
        <v>87</v>
      </c>
      <c r="AY200" s="19" t="s">
        <v>324</v>
      </c>
      <c r="BE200" s="194">
        <f>IF(N200="základní",J200,0)</f>
        <v>0</v>
      </c>
      <c r="BF200" s="194">
        <f>IF(N200="snížená",J200,0)</f>
        <v>0</v>
      </c>
      <c r="BG200" s="194">
        <f>IF(N200="zákl. přenesená",J200,0)</f>
        <v>0</v>
      </c>
      <c r="BH200" s="194">
        <f>IF(N200="sníž. přenesená",J200,0)</f>
        <v>0</v>
      </c>
      <c r="BI200" s="194">
        <f>IF(N200="nulová",J200,0)</f>
        <v>0</v>
      </c>
      <c r="BJ200" s="19" t="s">
        <v>84</v>
      </c>
      <c r="BK200" s="194">
        <f>ROUND(I200*H200,2)</f>
        <v>0</v>
      </c>
      <c r="BL200" s="19" t="s">
        <v>330</v>
      </c>
      <c r="BM200" s="193" t="s">
        <v>5355</v>
      </c>
    </row>
    <row r="201" spans="1:65" s="2" customFormat="1" ht="29.25">
      <c r="A201" s="36"/>
      <c r="B201" s="37"/>
      <c r="C201" s="38"/>
      <c r="D201" s="195" t="s">
        <v>332</v>
      </c>
      <c r="E201" s="38"/>
      <c r="F201" s="196" t="s">
        <v>976</v>
      </c>
      <c r="G201" s="38"/>
      <c r="H201" s="38"/>
      <c r="I201" s="197"/>
      <c r="J201" s="38"/>
      <c r="K201" s="38"/>
      <c r="L201" s="41"/>
      <c r="M201" s="198"/>
      <c r="N201" s="199"/>
      <c r="O201" s="66"/>
      <c r="P201" s="66"/>
      <c r="Q201" s="66"/>
      <c r="R201" s="66"/>
      <c r="S201" s="66"/>
      <c r="T201" s="67"/>
      <c r="U201" s="36"/>
      <c r="V201" s="36"/>
      <c r="W201" s="36"/>
      <c r="X201" s="36"/>
      <c r="Y201" s="36"/>
      <c r="Z201" s="36"/>
      <c r="AA201" s="36"/>
      <c r="AB201" s="36"/>
      <c r="AC201" s="36"/>
      <c r="AD201" s="36"/>
      <c r="AE201" s="36"/>
      <c r="AT201" s="19" t="s">
        <v>332</v>
      </c>
      <c r="AU201" s="19" t="s">
        <v>87</v>
      </c>
    </row>
    <row r="202" spans="1:65" s="2" customFormat="1" ht="126.75">
      <c r="A202" s="36"/>
      <c r="B202" s="37"/>
      <c r="C202" s="38"/>
      <c r="D202" s="195" t="s">
        <v>334</v>
      </c>
      <c r="E202" s="38"/>
      <c r="F202" s="200" t="s">
        <v>977</v>
      </c>
      <c r="G202" s="38"/>
      <c r="H202" s="38"/>
      <c r="I202" s="197"/>
      <c r="J202" s="38"/>
      <c r="K202" s="38"/>
      <c r="L202" s="41"/>
      <c r="M202" s="198"/>
      <c r="N202" s="199"/>
      <c r="O202" s="66"/>
      <c r="P202" s="66"/>
      <c r="Q202" s="66"/>
      <c r="R202" s="66"/>
      <c r="S202" s="66"/>
      <c r="T202" s="67"/>
      <c r="U202" s="36"/>
      <c r="V202" s="36"/>
      <c r="W202" s="36"/>
      <c r="X202" s="36"/>
      <c r="Y202" s="36"/>
      <c r="Z202" s="36"/>
      <c r="AA202" s="36"/>
      <c r="AB202" s="36"/>
      <c r="AC202" s="36"/>
      <c r="AD202" s="36"/>
      <c r="AE202" s="36"/>
      <c r="AT202" s="19" t="s">
        <v>334</v>
      </c>
      <c r="AU202" s="19" t="s">
        <v>87</v>
      </c>
    </row>
    <row r="203" spans="1:65" s="2" customFormat="1" ht="126.75">
      <c r="A203" s="36"/>
      <c r="B203" s="37"/>
      <c r="C203" s="38"/>
      <c r="D203" s="195" t="s">
        <v>727</v>
      </c>
      <c r="E203" s="38"/>
      <c r="F203" s="200" t="s">
        <v>5356</v>
      </c>
      <c r="G203" s="38"/>
      <c r="H203" s="38"/>
      <c r="I203" s="197"/>
      <c r="J203" s="38"/>
      <c r="K203" s="38"/>
      <c r="L203" s="41"/>
      <c r="M203" s="198"/>
      <c r="N203" s="199"/>
      <c r="O203" s="66"/>
      <c r="P203" s="66"/>
      <c r="Q203" s="66"/>
      <c r="R203" s="66"/>
      <c r="S203" s="66"/>
      <c r="T203" s="67"/>
      <c r="U203" s="36"/>
      <c r="V203" s="36"/>
      <c r="W203" s="36"/>
      <c r="X203" s="36"/>
      <c r="Y203" s="36"/>
      <c r="Z203" s="36"/>
      <c r="AA203" s="36"/>
      <c r="AB203" s="36"/>
      <c r="AC203" s="36"/>
      <c r="AD203" s="36"/>
      <c r="AE203" s="36"/>
      <c r="AT203" s="19" t="s">
        <v>727</v>
      </c>
      <c r="AU203" s="19" t="s">
        <v>87</v>
      </c>
    </row>
    <row r="204" spans="1:65" s="15" customFormat="1" ht="11.25">
      <c r="B204" s="223"/>
      <c r="C204" s="224"/>
      <c r="D204" s="195" t="s">
        <v>336</v>
      </c>
      <c r="E204" s="225" t="s">
        <v>19</v>
      </c>
      <c r="F204" s="226" t="s">
        <v>5338</v>
      </c>
      <c r="G204" s="224"/>
      <c r="H204" s="225" t="s">
        <v>19</v>
      </c>
      <c r="I204" s="227"/>
      <c r="J204" s="224"/>
      <c r="K204" s="224"/>
      <c r="L204" s="228"/>
      <c r="M204" s="229"/>
      <c r="N204" s="230"/>
      <c r="O204" s="230"/>
      <c r="P204" s="230"/>
      <c r="Q204" s="230"/>
      <c r="R204" s="230"/>
      <c r="S204" s="230"/>
      <c r="T204" s="231"/>
      <c r="AT204" s="232" t="s">
        <v>336</v>
      </c>
      <c r="AU204" s="232" t="s">
        <v>87</v>
      </c>
      <c r="AV204" s="15" t="s">
        <v>84</v>
      </c>
      <c r="AW204" s="15" t="s">
        <v>37</v>
      </c>
      <c r="AX204" s="15" t="s">
        <v>76</v>
      </c>
      <c r="AY204" s="232" t="s">
        <v>324</v>
      </c>
    </row>
    <row r="205" spans="1:65" s="15" customFormat="1" ht="11.25">
      <c r="B205" s="223"/>
      <c r="C205" s="224"/>
      <c r="D205" s="195" t="s">
        <v>336</v>
      </c>
      <c r="E205" s="225" t="s">
        <v>19</v>
      </c>
      <c r="F205" s="226" t="s">
        <v>5357</v>
      </c>
      <c r="G205" s="224"/>
      <c r="H205" s="225" t="s">
        <v>19</v>
      </c>
      <c r="I205" s="227"/>
      <c r="J205" s="224"/>
      <c r="K205" s="224"/>
      <c r="L205" s="228"/>
      <c r="M205" s="229"/>
      <c r="N205" s="230"/>
      <c r="O205" s="230"/>
      <c r="P205" s="230"/>
      <c r="Q205" s="230"/>
      <c r="R205" s="230"/>
      <c r="S205" s="230"/>
      <c r="T205" s="231"/>
      <c r="AT205" s="232" t="s">
        <v>336</v>
      </c>
      <c r="AU205" s="232" t="s">
        <v>87</v>
      </c>
      <c r="AV205" s="15" t="s">
        <v>84</v>
      </c>
      <c r="AW205" s="15" t="s">
        <v>37</v>
      </c>
      <c r="AX205" s="15" t="s">
        <v>76</v>
      </c>
      <c r="AY205" s="232" t="s">
        <v>324</v>
      </c>
    </row>
    <row r="206" spans="1:65" s="13" customFormat="1" ht="11.25">
      <c r="B206" s="201"/>
      <c r="C206" s="202"/>
      <c r="D206" s="195" t="s">
        <v>336</v>
      </c>
      <c r="E206" s="203" t="s">
        <v>19</v>
      </c>
      <c r="F206" s="204" t="s">
        <v>5358</v>
      </c>
      <c r="G206" s="202"/>
      <c r="H206" s="205">
        <v>0.67500000000000004</v>
      </c>
      <c r="I206" s="206"/>
      <c r="J206" s="202"/>
      <c r="K206" s="202"/>
      <c r="L206" s="207"/>
      <c r="M206" s="208"/>
      <c r="N206" s="209"/>
      <c r="O206" s="209"/>
      <c r="P206" s="209"/>
      <c r="Q206" s="209"/>
      <c r="R206" s="209"/>
      <c r="S206" s="209"/>
      <c r="T206" s="210"/>
      <c r="AT206" s="211" t="s">
        <v>336</v>
      </c>
      <c r="AU206" s="211" t="s">
        <v>87</v>
      </c>
      <c r="AV206" s="13" t="s">
        <v>87</v>
      </c>
      <c r="AW206" s="13" t="s">
        <v>37</v>
      </c>
      <c r="AX206" s="13" t="s">
        <v>84</v>
      </c>
      <c r="AY206" s="211" t="s">
        <v>324</v>
      </c>
    </row>
    <row r="207" spans="1:65" s="2" customFormat="1" ht="14.45" customHeight="1">
      <c r="A207" s="36"/>
      <c r="B207" s="37"/>
      <c r="C207" s="244" t="s">
        <v>613</v>
      </c>
      <c r="D207" s="244" t="s">
        <v>588</v>
      </c>
      <c r="E207" s="245" t="s">
        <v>2815</v>
      </c>
      <c r="F207" s="246" t="s">
        <v>5359</v>
      </c>
      <c r="G207" s="247" t="s">
        <v>190</v>
      </c>
      <c r="H207" s="248">
        <v>5</v>
      </c>
      <c r="I207" s="249"/>
      <c r="J207" s="250">
        <f>ROUND(I207*H207,2)</f>
        <v>0</v>
      </c>
      <c r="K207" s="246" t="s">
        <v>19</v>
      </c>
      <c r="L207" s="251"/>
      <c r="M207" s="252" t="s">
        <v>19</v>
      </c>
      <c r="N207" s="253" t="s">
        <v>47</v>
      </c>
      <c r="O207" s="66"/>
      <c r="P207" s="191">
        <f>O207*H207</f>
        <v>0</v>
      </c>
      <c r="Q207" s="191">
        <v>0.35099999999999998</v>
      </c>
      <c r="R207" s="191">
        <f>Q207*H207</f>
        <v>1.7549999999999999</v>
      </c>
      <c r="S207" s="191">
        <v>0</v>
      </c>
      <c r="T207" s="192">
        <f>S207*H207</f>
        <v>0</v>
      </c>
      <c r="U207" s="36"/>
      <c r="V207" s="36"/>
      <c r="W207" s="36"/>
      <c r="X207" s="36"/>
      <c r="Y207" s="36"/>
      <c r="Z207" s="36"/>
      <c r="AA207" s="36"/>
      <c r="AB207" s="36"/>
      <c r="AC207" s="36"/>
      <c r="AD207" s="36"/>
      <c r="AE207" s="36"/>
      <c r="AR207" s="193" t="s">
        <v>378</v>
      </c>
      <c r="AT207" s="193" t="s">
        <v>588</v>
      </c>
      <c r="AU207" s="193" t="s">
        <v>87</v>
      </c>
      <c r="AY207" s="19" t="s">
        <v>324</v>
      </c>
      <c r="BE207" s="194">
        <f>IF(N207="základní",J207,0)</f>
        <v>0</v>
      </c>
      <c r="BF207" s="194">
        <f>IF(N207="snížená",J207,0)</f>
        <v>0</v>
      </c>
      <c r="BG207" s="194">
        <f>IF(N207="zákl. přenesená",J207,0)</f>
        <v>0</v>
      </c>
      <c r="BH207" s="194">
        <f>IF(N207="sníž. přenesená",J207,0)</f>
        <v>0</v>
      </c>
      <c r="BI207" s="194">
        <f>IF(N207="nulová",J207,0)</f>
        <v>0</v>
      </c>
      <c r="BJ207" s="19" t="s">
        <v>84</v>
      </c>
      <c r="BK207" s="194">
        <f>ROUND(I207*H207,2)</f>
        <v>0</v>
      </c>
      <c r="BL207" s="19" t="s">
        <v>330</v>
      </c>
      <c r="BM207" s="193" t="s">
        <v>5360</v>
      </c>
    </row>
    <row r="208" spans="1:65" s="2" customFormat="1" ht="11.25">
      <c r="A208" s="36"/>
      <c r="B208" s="37"/>
      <c r="C208" s="38"/>
      <c r="D208" s="195" t="s">
        <v>332</v>
      </c>
      <c r="E208" s="38"/>
      <c r="F208" s="196" t="s">
        <v>5359</v>
      </c>
      <c r="G208" s="38"/>
      <c r="H208" s="38"/>
      <c r="I208" s="197"/>
      <c r="J208" s="38"/>
      <c r="K208" s="38"/>
      <c r="L208" s="41"/>
      <c r="M208" s="198"/>
      <c r="N208" s="199"/>
      <c r="O208" s="66"/>
      <c r="P208" s="66"/>
      <c r="Q208" s="66"/>
      <c r="R208" s="66"/>
      <c r="S208" s="66"/>
      <c r="T208" s="67"/>
      <c r="U208" s="36"/>
      <c r="V208" s="36"/>
      <c r="W208" s="36"/>
      <c r="X208" s="36"/>
      <c r="Y208" s="36"/>
      <c r="Z208" s="36"/>
      <c r="AA208" s="36"/>
      <c r="AB208" s="36"/>
      <c r="AC208" s="36"/>
      <c r="AD208" s="36"/>
      <c r="AE208" s="36"/>
      <c r="AT208" s="19" t="s">
        <v>332</v>
      </c>
      <c r="AU208" s="19" t="s">
        <v>87</v>
      </c>
    </row>
    <row r="209" spans="1:65" s="2" customFormat="1" ht="48.75">
      <c r="A209" s="36"/>
      <c r="B209" s="37"/>
      <c r="C209" s="38"/>
      <c r="D209" s="195" t="s">
        <v>727</v>
      </c>
      <c r="E209" s="38"/>
      <c r="F209" s="200" t="s">
        <v>5345</v>
      </c>
      <c r="G209" s="38"/>
      <c r="H209" s="38"/>
      <c r="I209" s="197"/>
      <c r="J209" s="38"/>
      <c r="K209" s="38"/>
      <c r="L209" s="41"/>
      <c r="M209" s="198"/>
      <c r="N209" s="199"/>
      <c r="O209" s="66"/>
      <c r="P209" s="66"/>
      <c r="Q209" s="66"/>
      <c r="R209" s="66"/>
      <c r="S209" s="66"/>
      <c r="T209" s="67"/>
      <c r="U209" s="36"/>
      <c r="V209" s="36"/>
      <c r="W209" s="36"/>
      <c r="X209" s="36"/>
      <c r="Y209" s="36"/>
      <c r="Z209" s="36"/>
      <c r="AA209" s="36"/>
      <c r="AB209" s="36"/>
      <c r="AC209" s="36"/>
      <c r="AD209" s="36"/>
      <c r="AE209" s="36"/>
      <c r="AT209" s="19" t="s">
        <v>727</v>
      </c>
      <c r="AU209" s="19" t="s">
        <v>87</v>
      </c>
    </row>
    <row r="210" spans="1:65" s="13" customFormat="1" ht="11.25">
      <c r="B210" s="201"/>
      <c r="C210" s="202"/>
      <c r="D210" s="195" t="s">
        <v>336</v>
      </c>
      <c r="E210" s="203" t="s">
        <v>19</v>
      </c>
      <c r="F210" s="204" t="s">
        <v>5361</v>
      </c>
      <c r="G210" s="202"/>
      <c r="H210" s="205">
        <v>5</v>
      </c>
      <c r="I210" s="206"/>
      <c r="J210" s="202"/>
      <c r="K210" s="202"/>
      <c r="L210" s="207"/>
      <c r="M210" s="208"/>
      <c r="N210" s="209"/>
      <c r="O210" s="209"/>
      <c r="P210" s="209"/>
      <c r="Q210" s="209"/>
      <c r="R210" s="209"/>
      <c r="S210" s="209"/>
      <c r="T210" s="210"/>
      <c r="AT210" s="211" t="s">
        <v>336</v>
      </c>
      <c r="AU210" s="211" t="s">
        <v>87</v>
      </c>
      <c r="AV210" s="13" t="s">
        <v>87</v>
      </c>
      <c r="AW210" s="13" t="s">
        <v>37</v>
      </c>
      <c r="AX210" s="13" t="s">
        <v>84</v>
      </c>
      <c r="AY210" s="211" t="s">
        <v>324</v>
      </c>
    </row>
    <row r="211" spans="1:65" s="2" customFormat="1" ht="14.45" customHeight="1">
      <c r="A211" s="36"/>
      <c r="B211" s="37"/>
      <c r="C211" s="182" t="s">
        <v>619</v>
      </c>
      <c r="D211" s="182" t="s">
        <v>326</v>
      </c>
      <c r="E211" s="183" t="s">
        <v>1076</v>
      </c>
      <c r="F211" s="184" t="s">
        <v>1077</v>
      </c>
      <c r="G211" s="185" t="s">
        <v>152</v>
      </c>
      <c r="H211" s="186">
        <v>0.80300000000000005</v>
      </c>
      <c r="I211" s="187"/>
      <c r="J211" s="188">
        <f>ROUND(I211*H211,2)</f>
        <v>0</v>
      </c>
      <c r="K211" s="184" t="s">
        <v>19</v>
      </c>
      <c r="L211" s="41"/>
      <c r="M211" s="189" t="s">
        <v>19</v>
      </c>
      <c r="N211" s="190" t="s">
        <v>47</v>
      </c>
      <c r="O211" s="66"/>
      <c r="P211" s="191">
        <f>O211*H211</f>
        <v>0</v>
      </c>
      <c r="Q211" s="191">
        <v>0</v>
      </c>
      <c r="R211" s="191">
        <f>Q211*H211</f>
        <v>0</v>
      </c>
      <c r="S211" s="191">
        <v>0</v>
      </c>
      <c r="T211" s="192">
        <f>S211*H211</f>
        <v>0</v>
      </c>
      <c r="U211" s="36"/>
      <c r="V211" s="36"/>
      <c r="W211" s="36"/>
      <c r="X211" s="36"/>
      <c r="Y211" s="36"/>
      <c r="Z211" s="36"/>
      <c r="AA211" s="36"/>
      <c r="AB211" s="36"/>
      <c r="AC211" s="36"/>
      <c r="AD211" s="36"/>
      <c r="AE211" s="36"/>
      <c r="AR211" s="193" t="s">
        <v>330</v>
      </c>
      <c r="AT211" s="193" t="s">
        <v>326</v>
      </c>
      <c r="AU211" s="193" t="s">
        <v>87</v>
      </c>
      <c r="AY211" s="19" t="s">
        <v>324</v>
      </c>
      <c r="BE211" s="194">
        <f>IF(N211="základní",J211,0)</f>
        <v>0</v>
      </c>
      <c r="BF211" s="194">
        <f>IF(N211="snížená",J211,0)</f>
        <v>0</v>
      </c>
      <c r="BG211" s="194">
        <f>IF(N211="zákl. přenesená",J211,0)</f>
        <v>0</v>
      </c>
      <c r="BH211" s="194">
        <f>IF(N211="sníž. přenesená",J211,0)</f>
        <v>0</v>
      </c>
      <c r="BI211" s="194">
        <f>IF(N211="nulová",J211,0)</f>
        <v>0</v>
      </c>
      <c r="BJ211" s="19" t="s">
        <v>84</v>
      </c>
      <c r="BK211" s="194">
        <f>ROUND(I211*H211,2)</f>
        <v>0</v>
      </c>
      <c r="BL211" s="19" t="s">
        <v>330</v>
      </c>
      <c r="BM211" s="193" t="s">
        <v>5362</v>
      </c>
    </row>
    <row r="212" spans="1:65" s="2" customFormat="1" ht="19.5">
      <c r="A212" s="36"/>
      <c r="B212" s="37"/>
      <c r="C212" s="38"/>
      <c r="D212" s="195" t="s">
        <v>332</v>
      </c>
      <c r="E212" s="38"/>
      <c r="F212" s="196" t="s">
        <v>1079</v>
      </c>
      <c r="G212" s="38"/>
      <c r="H212" s="38"/>
      <c r="I212" s="197"/>
      <c r="J212" s="38"/>
      <c r="K212" s="38"/>
      <c r="L212" s="41"/>
      <c r="M212" s="198"/>
      <c r="N212" s="199"/>
      <c r="O212" s="66"/>
      <c r="P212" s="66"/>
      <c r="Q212" s="66"/>
      <c r="R212" s="66"/>
      <c r="S212" s="66"/>
      <c r="T212" s="67"/>
      <c r="U212" s="36"/>
      <c r="V212" s="36"/>
      <c r="W212" s="36"/>
      <c r="X212" s="36"/>
      <c r="Y212" s="36"/>
      <c r="Z212" s="36"/>
      <c r="AA212" s="36"/>
      <c r="AB212" s="36"/>
      <c r="AC212" s="36"/>
      <c r="AD212" s="36"/>
      <c r="AE212" s="36"/>
      <c r="AT212" s="19" t="s">
        <v>332</v>
      </c>
      <c r="AU212" s="19" t="s">
        <v>87</v>
      </c>
    </row>
    <row r="213" spans="1:65" s="2" customFormat="1" ht="234">
      <c r="A213" s="36"/>
      <c r="B213" s="37"/>
      <c r="C213" s="38"/>
      <c r="D213" s="195" t="s">
        <v>334</v>
      </c>
      <c r="E213" s="38"/>
      <c r="F213" s="200" t="s">
        <v>1080</v>
      </c>
      <c r="G213" s="38"/>
      <c r="H213" s="38"/>
      <c r="I213" s="197"/>
      <c r="J213" s="38"/>
      <c r="K213" s="38"/>
      <c r="L213" s="41"/>
      <c r="M213" s="198"/>
      <c r="N213" s="199"/>
      <c r="O213" s="66"/>
      <c r="P213" s="66"/>
      <c r="Q213" s="66"/>
      <c r="R213" s="66"/>
      <c r="S213" s="66"/>
      <c r="T213" s="67"/>
      <c r="U213" s="36"/>
      <c r="V213" s="36"/>
      <c r="W213" s="36"/>
      <c r="X213" s="36"/>
      <c r="Y213" s="36"/>
      <c r="Z213" s="36"/>
      <c r="AA213" s="36"/>
      <c r="AB213" s="36"/>
      <c r="AC213" s="36"/>
      <c r="AD213" s="36"/>
      <c r="AE213" s="36"/>
      <c r="AT213" s="19" t="s">
        <v>334</v>
      </c>
      <c r="AU213" s="19" t="s">
        <v>87</v>
      </c>
    </row>
    <row r="214" spans="1:65" s="2" customFormat="1" ht="19.5">
      <c r="A214" s="36"/>
      <c r="B214" s="37"/>
      <c r="C214" s="38"/>
      <c r="D214" s="195" t="s">
        <v>727</v>
      </c>
      <c r="E214" s="38"/>
      <c r="F214" s="200" t="s">
        <v>1081</v>
      </c>
      <c r="G214" s="38"/>
      <c r="H214" s="38"/>
      <c r="I214" s="197"/>
      <c r="J214" s="38"/>
      <c r="K214" s="38"/>
      <c r="L214" s="41"/>
      <c r="M214" s="198"/>
      <c r="N214" s="199"/>
      <c r="O214" s="66"/>
      <c r="P214" s="66"/>
      <c r="Q214" s="66"/>
      <c r="R214" s="66"/>
      <c r="S214" s="66"/>
      <c r="T214" s="67"/>
      <c r="U214" s="36"/>
      <c r="V214" s="36"/>
      <c r="W214" s="36"/>
      <c r="X214" s="36"/>
      <c r="Y214" s="36"/>
      <c r="Z214" s="36"/>
      <c r="AA214" s="36"/>
      <c r="AB214" s="36"/>
      <c r="AC214" s="36"/>
      <c r="AD214" s="36"/>
      <c r="AE214" s="36"/>
      <c r="AT214" s="19" t="s">
        <v>727</v>
      </c>
      <c r="AU214" s="19" t="s">
        <v>87</v>
      </c>
    </row>
    <row r="215" spans="1:65" s="15" customFormat="1" ht="11.25">
      <c r="B215" s="223"/>
      <c r="C215" s="224"/>
      <c r="D215" s="195" t="s">
        <v>336</v>
      </c>
      <c r="E215" s="225" t="s">
        <v>19</v>
      </c>
      <c r="F215" s="226" t="s">
        <v>5363</v>
      </c>
      <c r="G215" s="224"/>
      <c r="H215" s="225" t="s">
        <v>19</v>
      </c>
      <c r="I215" s="227"/>
      <c r="J215" s="224"/>
      <c r="K215" s="224"/>
      <c r="L215" s="228"/>
      <c r="M215" s="229"/>
      <c r="N215" s="230"/>
      <c r="O215" s="230"/>
      <c r="P215" s="230"/>
      <c r="Q215" s="230"/>
      <c r="R215" s="230"/>
      <c r="S215" s="230"/>
      <c r="T215" s="231"/>
      <c r="AT215" s="232" t="s">
        <v>336</v>
      </c>
      <c r="AU215" s="232" t="s">
        <v>87</v>
      </c>
      <c r="AV215" s="15" t="s">
        <v>84</v>
      </c>
      <c r="AW215" s="15" t="s">
        <v>37</v>
      </c>
      <c r="AX215" s="15" t="s">
        <v>76</v>
      </c>
      <c r="AY215" s="232" t="s">
        <v>324</v>
      </c>
    </row>
    <row r="216" spans="1:65" s="13" customFormat="1" ht="11.25">
      <c r="B216" s="201"/>
      <c r="C216" s="202"/>
      <c r="D216" s="195" t="s">
        <v>336</v>
      </c>
      <c r="E216" s="203" t="s">
        <v>19</v>
      </c>
      <c r="F216" s="204" t="s">
        <v>5364</v>
      </c>
      <c r="G216" s="202"/>
      <c r="H216" s="205">
        <v>7.1999999999999995E-2</v>
      </c>
      <c r="I216" s="206"/>
      <c r="J216" s="202"/>
      <c r="K216" s="202"/>
      <c r="L216" s="207"/>
      <c r="M216" s="208"/>
      <c r="N216" s="209"/>
      <c r="O216" s="209"/>
      <c r="P216" s="209"/>
      <c r="Q216" s="209"/>
      <c r="R216" s="209"/>
      <c r="S216" s="209"/>
      <c r="T216" s="210"/>
      <c r="AT216" s="211" t="s">
        <v>336</v>
      </c>
      <c r="AU216" s="211" t="s">
        <v>87</v>
      </c>
      <c r="AV216" s="13" t="s">
        <v>87</v>
      </c>
      <c r="AW216" s="13" t="s">
        <v>37</v>
      </c>
      <c r="AX216" s="13" t="s">
        <v>76</v>
      </c>
      <c r="AY216" s="211" t="s">
        <v>324</v>
      </c>
    </row>
    <row r="217" spans="1:65" s="16" customFormat="1" ht="11.25">
      <c r="B217" s="233"/>
      <c r="C217" s="234"/>
      <c r="D217" s="195" t="s">
        <v>336</v>
      </c>
      <c r="E217" s="235" t="s">
        <v>19</v>
      </c>
      <c r="F217" s="236" t="s">
        <v>550</v>
      </c>
      <c r="G217" s="234"/>
      <c r="H217" s="237">
        <v>7.1999999999999995E-2</v>
      </c>
      <c r="I217" s="238"/>
      <c r="J217" s="234"/>
      <c r="K217" s="234"/>
      <c r="L217" s="239"/>
      <c r="M217" s="240"/>
      <c r="N217" s="241"/>
      <c r="O217" s="241"/>
      <c r="P217" s="241"/>
      <c r="Q217" s="241"/>
      <c r="R217" s="241"/>
      <c r="S217" s="241"/>
      <c r="T217" s="242"/>
      <c r="AT217" s="243" t="s">
        <v>336</v>
      </c>
      <c r="AU217" s="243" t="s">
        <v>87</v>
      </c>
      <c r="AV217" s="16" t="s">
        <v>343</v>
      </c>
      <c r="AW217" s="16" t="s">
        <v>37</v>
      </c>
      <c r="AX217" s="16" t="s">
        <v>76</v>
      </c>
      <c r="AY217" s="243" t="s">
        <v>324</v>
      </c>
    </row>
    <row r="218" spans="1:65" s="15" customFormat="1" ht="11.25">
      <c r="B218" s="223"/>
      <c r="C218" s="224"/>
      <c r="D218" s="195" t="s">
        <v>336</v>
      </c>
      <c r="E218" s="225" t="s">
        <v>19</v>
      </c>
      <c r="F218" s="226" t="s">
        <v>5365</v>
      </c>
      <c r="G218" s="224"/>
      <c r="H218" s="225" t="s">
        <v>19</v>
      </c>
      <c r="I218" s="227"/>
      <c r="J218" s="224"/>
      <c r="K218" s="224"/>
      <c r="L218" s="228"/>
      <c r="M218" s="229"/>
      <c r="N218" s="230"/>
      <c r="O218" s="230"/>
      <c r="P218" s="230"/>
      <c r="Q218" s="230"/>
      <c r="R218" s="230"/>
      <c r="S218" s="230"/>
      <c r="T218" s="231"/>
      <c r="AT218" s="232" t="s">
        <v>336</v>
      </c>
      <c r="AU218" s="232" t="s">
        <v>87</v>
      </c>
      <c r="AV218" s="15" t="s">
        <v>84</v>
      </c>
      <c r="AW218" s="15" t="s">
        <v>37</v>
      </c>
      <c r="AX218" s="15" t="s">
        <v>76</v>
      </c>
      <c r="AY218" s="232" t="s">
        <v>324</v>
      </c>
    </row>
    <row r="219" spans="1:65" s="13" customFormat="1" ht="11.25">
      <c r="B219" s="201"/>
      <c r="C219" s="202"/>
      <c r="D219" s="195" t="s">
        <v>336</v>
      </c>
      <c r="E219" s="203" t="s">
        <v>19</v>
      </c>
      <c r="F219" s="204" t="s">
        <v>5366</v>
      </c>
      <c r="G219" s="202"/>
      <c r="H219" s="205">
        <v>0.64800000000000002</v>
      </c>
      <c r="I219" s="206"/>
      <c r="J219" s="202"/>
      <c r="K219" s="202"/>
      <c r="L219" s="207"/>
      <c r="M219" s="208"/>
      <c r="N219" s="209"/>
      <c r="O219" s="209"/>
      <c r="P219" s="209"/>
      <c r="Q219" s="209"/>
      <c r="R219" s="209"/>
      <c r="S219" s="209"/>
      <c r="T219" s="210"/>
      <c r="AT219" s="211" t="s">
        <v>336</v>
      </c>
      <c r="AU219" s="211" t="s">
        <v>87</v>
      </c>
      <c r="AV219" s="13" t="s">
        <v>87</v>
      </c>
      <c r="AW219" s="13" t="s">
        <v>37</v>
      </c>
      <c r="AX219" s="13" t="s">
        <v>76</v>
      </c>
      <c r="AY219" s="211" t="s">
        <v>324</v>
      </c>
    </row>
    <row r="220" spans="1:65" s="13" customFormat="1" ht="11.25">
      <c r="B220" s="201"/>
      <c r="C220" s="202"/>
      <c r="D220" s="195" t="s">
        <v>336</v>
      </c>
      <c r="E220" s="203" t="s">
        <v>19</v>
      </c>
      <c r="F220" s="204" t="s">
        <v>5367</v>
      </c>
      <c r="G220" s="202"/>
      <c r="H220" s="205">
        <v>8.3000000000000004E-2</v>
      </c>
      <c r="I220" s="206"/>
      <c r="J220" s="202"/>
      <c r="K220" s="202"/>
      <c r="L220" s="207"/>
      <c r="M220" s="208"/>
      <c r="N220" s="209"/>
      <c r="O220" s="209"/>
      <c r="P220" s="209"/>
      <c r="Q220" s="209"/>
      <c r="R220" s="209"/>
      <c r="S220" s="209"/>
      <c r="T220" s="210"/>
      <c r="AT220" s="211" t="s">
        <v>336</v>
      </c>
      <c r="AU220" s="211" t="s">
        <v>87</v>
      </c>
      <c r="AV220" s="13" t="s">
        <v>87</v>
      </c>
      <c r="AW220" s="13" t="s">
        <v>37</v>
      </c>
      <c r="AX220" s="13" t="s">
        <v>76</v>
      </c>
      <c r="AY220" s="211" t="s">
        <v>324</v>
      </c>
    </row>
    <row r="221" spans="1:65" s="16" customFormat="1" ht="11.25">
      <c r="B221" s="233"/>
      <c r="C221" s="234"/>
      <c r="D221" s="195" t="s">
        <v>336</v>
      </c>
      <c r="E221" s="235" t="s">
        <v>19</v>
      </c>
      <c r="F221" s="236" t="s">
        <v>550</v>
      </c>
      <c r="G221" s="234"/>
      <c r="H221" s="237">
        <v>0.73099999999999998</v>
      </c>
      <c r="I221" s="238"/>
      <c r="J221" s="234"/>
      <c r="K221" s="234"/>
      <c r="L221" s="239"/>
      <c r="M221" s="240"/>
      <c r="N221" s="241"/>
      <c r="O221" s="241"/>
      <c r="P221" s="241"/>
      <c r="Q221" s="241"/>
      <c r="R221" s="241"/>
      <c r="S221" s="241"/>
      <c r="T221" s="242"/>
      <c r="AT221" s="243" t="s">
        <v>336</v>
      </c>
      <c r="AU221" s="243" t="s">
        <v>87</v>
      </c>
      <c r="AV221" s="16" t="s">
        <v>343</v>
      </c>
      <c r="AW221" s="16" t="s">
        <v>37</v>
      </c>
      <c r="AX221" s="16" t="s">
        <v>76</v>
      </c>
      <c r="AY221" s="243" t="s">
        <v>324</v>
      </c>
    </row>
    <row r="222" spans="1:65" s="14" customFormat="1" ht="11.25">
      <c r="B222" s="212"/>
      <c r="C222" s="213"/>
      <c r="D222" s="195" t="s">
        <v>336</v>
      </c>
      <c r="E222" s="214" t="s">
        <v>19</v>
      </c>
      <c r="F222" s="215" t="s">
        <v>349</v>
      </c>
      <c r="G222" s="213"/>
      <c r="H222" s="216">
        <v>0.80300000000000005</v>
      </c>
      <c r="I222" s="217"/>
      <c r="J222" s="213"/>
      <c r="K222" s="213"/>
      <c r="L222" s="218"/>
      <c r="M222" s="219"/>
      <c r="N222" s="220"/>
      <c r="O222" s="220"/>
      <c r="P222" s="220"/>
      <c r="Q222" s="220"/>
      <c r="R222" s="220"/>
      <c r="S222" s="220"/>
      <c r="T222" s="221"/>
      <c r="AT222" s="222" t="s">
        <v>336</v>
      </c>
      <c r="AU222" s="222" t="s">
        <v>87</v>
      </c>
      <c r="AV222" s="14" t="s">
        <v>330</v>
      </c>
      <c r="AW222" s="14" t="s">
        <v>37</v>
      </c>
      <c r="AX222" s="14" t="s">
        <v>84</v>
      </c>
      <c r="AY222" s="222" t="s">
        <v>324</v>
      </c>
    </row>
    <row r="223" spans="1:65" s="2" customFormat="1" ht="14.45" customHeight="1">
      <c r="A223" s="36"/>
      <c r="B223" s="37"/>
      <c r="C223" s="182" t="s">
        <v>624</v>
      </c>
      <c r="D223" s="182" t="s">
        <v>326</v>
      </c>
      <c r="E223" s="183" t="s">
        <v>2877</v>
      </c>
      <c r="F223" s="184" t="s">
        <v>5368</v>
      </c>
      <c r="G223" s="185" t="s">
        <v>152</v>
      </c>
      <c r="H223" s="186">
        <v>7.4999999999999997E-2</v>
      </c>
      <c r="I223" s="187"/>
      <c r="J223" s="188">
        <f>ROUND(I223*H223,2)</f>
        <v>0</v>
      </c>
      <c r="K223" s="184" t="s">
        <v>19</v>
      </c>
      <c r="L223" s="41"/>
      <c r="M223" s="189" t="s">
        <v>19</v>
      </c>
      <c r="N223" s="190" t="s">
        <v>47</v>
      </c>
      <c r="O223" s="66"/>
      <c r="P223" s="191">
        <f>O223*H223</f>
        <v>0</v>
      </c>
      <c r="Q223" s="191">
        <v>0</v>
      </c>
      <c r="R223" s="191">
        <f>Q223*H223</f>
        <v>0</v>
      </c>
      <c r="S223" s="191">
        <v>0</v>
      </c>
      <c r="T223" s="192">
        <f>S223*H223</f>
        <v>0</v>
      </c>
      <c r="U223" s="36"/>
      <c r="V223" s="36"/>
      <c r="W223" s="36"/>
      <c r="X223" s="36"/>
      <c r="Y223" s="36"/>
      <c r="Z223" s="36"/>
      <c r="AA223" s="36"/>
      <c r="AB223" s="36"/>
      <c r="AC223" s="36"/>
      <c r="AD223" s="36"/>
      <c r="AE223" s="36"/>
      <c r="AR223" s="193" t="s">
        <v>330</v>
      </c>
      <c r="AT223" s="193" t="s">
        <v>326</v>
      </c>
      <c r="AU223" s="193" t="s">
        <v>87</v>
      </c>
      <c r="AY223" s="19" t="s">
        <v>324</v>
      </c>
      <c r="BE223" s="194">
        <f>IF(N223="základní",J223,0)</f>
        <v>0</v>
      </c>
      <c r="BF223" s="194">
        <f>IF(N223="snížená",J223,0)</f>
        <v>0</v>
      </c>
      <c r="BG223" s="194">
        <f>IF(N223="zákl. přenesená",J223,0)</f>
        <v>0</v>
      </c>
      <c r="BH223" s="194">
        <f>IF(N223="sníž. přenesená",J223,0)</f>
        <v>0</v>
      </c>
      <c r="BI223" s="194">
        <f>IF(N223="nulová",J223,0)</f>
        <v>0</v>
      </c>
      <c r="BJ223" s="19" t="s">
        <v>84</v>
      </c>
      <c r="BK223" s="194">
        <f>ROUND(I223*H223,2)</f>
        <v>0</v>
      </c>
      <c r="BL223" s="19" t="s">
        <v>330</v>
      </c>
      <c r="BM223" s="193" t="s">
        <v>5369</v>
      </c>
    </row>
    <row r="224" spans="1:65" s="2" customFormat="1" ht="29.25">
      <c r="A224" s="36"/>
      <c r="B224" s="37"/>
      <c r="C224" s="38"/>
      <c r="D224" s="195" t="s">
        <v>332</v>
      </c>
      <c r="E224" s="38"/>
      <c r="F224" s="196" t="s">
        <v>5370</v>
      </c>
      <c r="G224" s="38"/>
      <c r="H224" s="38"/>
      <c r="I224" s="197"/>
      <c r="J224" s="38"/>
      <c r="K224" s="38"/>
      <c r="L224" s="41"/>
      <c r="M224" s="198"/>
      <c r="N224" s="199"/>
      <c r="O224" s="66"/>
      <c r="P224" s="66"/>
      <c r="Q224" s="66"/>
      <c r="R224" s="66"/>
      <c r="S224" s="66"/>
      <c r="T224" s="67"/>
      <c r="U224" s="36"/>
      <c r="V224" s="36"/>
      <c r="W224" s="36"/>
      <c r="X224" s="36"/>
      <c r="Y224" s="36"/>
      <c r="Z224" s="36"/>
      <c r="AA224" s="36"/>
      <c r="AB224" s="36"/>
      <c r="AC224" s="36"/>
      <c r="AD224" s="36"/>
      <c r="AE224" s="36"/>
      <c r="AT224" s="19" t="s">
        <v>332</v>
      </c>
      <c r="AU224" s="19" t="s">
        <v>87</v>
      </c>
    </row>
    <row r="225" spans="1:65" s="2" customFormat="1" ht="263.25">
      <c r="A225" s="36"/>
      <c r="B225" s="37"/>
      <c r="C225" s="38"/>
      <c r="D225" s="195" t="s">
        <v>334</v>
      </c>
      <c r="E225" s="38"/>
      <c r="F225" s="200" t="s">
        <v>2881</v>
      </c>
      <c r="G225" s="38"/>
      <c r="H225" s="38"/>
      <c r="I225" s="197"/>
      <c r="J225" s="38"/>
      <c r="K225" s="38"/>
      <c r="L225" s="41"/>
      <c r="M225" s="198"/>
      <c r="N225" s="199"/>
      <c r="O225" s="66"/>
      <c r="P225" s="66"/>
      <c r="Q225" s="66"/>
      <c r="R225" s="66"/>
      <c r="S225" s="66"/>
      <c r="T225" s="67"/>
      <c r="U225" s="36"/>
      <c r="V225" s="36"/>
      <c r="W225" s="36"/>
      <c r="X225" s="36"/>
      <c r="Y225" s="36"/>
      <c r="Z225" s="36"/>
      <c r="AA225" s="36"/>
      <c r="AB225" s="36"/>
      <c r="AC225" s="36"/>
      <c r="AD225" s="36"/>
      <c r="AE225" s="36"/>
      <c r="AT225" s="19" t="s">
        <v>334</v>
      </c>
      <c r="AU225" s="19" t="s">
        <v>87</v>
      </c>
    </row>
    <row r="226" spans="1:65" s="2" customFormat="1" ht="19.5">
      <c r="A226" s="36"/>
      <c r="B226" s="37"/>
      <c r="C226" s="38"/>
      <c r="D226" s="195" t="s">
        <v>727</v>
      </c>
      <c r="E226" s="38"/>
      <c r="F226" s="200" t="s">
        <v>1081</v>
      </c>
      <c r="G226" s="38"/>
      <c r="H226" s="38"/>
      <c r="I226" s="197"/>
      <c r="J226" s="38"/>
      <c r="K226" s="38"/>
      <c r="L226" s="41"/>
      <c r="M226" s="198"/>
      <c r="N226" s="199"/>
      <c r="O226" s="66"/>
      <c r="P226" s="66"/>
      <c r="Q226" s="66"/>
      <c r="R226" s="66"/>
      <c r="S226" s="66"/>
      <c r="T226" s="67"/>
      <c r="U226" s="36"/>
      <c r="V226" s="36"/>
      <c r="W226" s="36"/>
      <c r="X226" s="36"/>
      <c r="Y226" s="36"/>
      <c r="Z226" s="36"/>
      <c r="AA226" s="36"/>
      <c r="AB226" s="36"/>
      <c r="AC226" s="36"/>
      <c r="AD226" s="36"/>
      <c r="AE226" s="36"/>
      <c r="AT226" s="19" t="s">
        <v>727</v>
      </c>
      <c r="AU226" s="19" t="s">
        <v>87</v>
      </c>
    </row>
    <row r="227" spans="1:65" s="15" customFormat="1" ht="11.25">
      <c r="B227" s="223"/>
      <c r="C227" s="224"/>
      <c r="D227" s="195" t="s">
        <v>336</v>
      </c>
      <c r="E227" s="225" t="s">
        <v>19</v>
      </c>
      <c r="F227" s="226" t="s">
        <v>5371</v>
      </c>
      <c r="G227" s="224"/>
      <c r="H227" s="225" t="s">
        <v>19</v>
      </c>
      <c r="I227" s="227"/>
      <c r="J227" s="224"/>
      <c r="K227" s="224"/>
      <c r="L227" s="228"/>
      <c r="M227" s="229"/>
      <c r="N227" s="230"/>
      <c r="O227" s="230"/>
      <c r="P227" s="230"/>
      <c r="Q227" s="230"/>
      <c r="R227" s="230"/>
      <c r="S227" s="230"/>
      <c r="T227" s="231"/>
      <c r="AT227" s="232" t="s">
        <v>336</v>
      </c>
      <c r="AU227" s="232" t="s">
        <v>87</v>
      </c>
      <c r="AV227" s="15" t="s">
        <v>84</v>
      </c>
      <c r="AW227" s="15" t="s">
        <v>37</v>
      </c>
      <c r="AX227" s="15" t="s">
        <v>76</v>
      </c>
      <c r="AY227" s="232" t="s">
        <v>324</v>
      </c>
    </row>
    <row r="228" spans="1:65" s="13" customFormat="1" ht="11.25">
      <c r="B228" s="201"/>
      <c r="C228" s="202"/>
      <c r="D228" s="195" t="s">
        <v>336</v>
      </c>
      <c r="E228" s="203" t="s">
        <v>19</v>
      </c>
      <c r="F228" s="204" t="s">
        <v>5372</v>
      </c>
      <c r="G228" s="202"/>
      <c r="H228" s="205">
        <v>7.4999999999999997E-2</v>
      </c>
      <c r="I228" s="206"/>
      <c r="J228" s="202"/>
      <c r="K228" s="202"/>
      <c r="L228" s="207"/>
      <c r="M228" s="208"/>
      <c r="N228" s="209"/>
      <c r="O228" s="209"/>
      <c r="P228" s="209"/>
      <c r="Q228" s="209"/>
      <c r="R228" s="209"/>
      <c r="S228" s="209"/>
      <c r="T228" s="210"/>
      <c r="AT228" s="211" t="s">
        <v>336</v>
      </c>
      <c r="AU228" s="211" t="s">
        <v>87</v>
      </c>
      <c r="AV228" s="13" t="s">
        <v>87</v>
      </c>
      <c r="AW228" s="13" t="s">
        <v>37</v>
      </c>
      <c r="AX228" s="13" t="s">
        <v>84</v>
      </c>
      <c r="AY228" s="211" t="s">
        <v>324</v>
      </c>
    </row>
    <row r="229" spans="1:65" s="2" customFormat="1" ht="14.45" customHeight="1">
      <c r="A229" s="36"/>
      <c r="B229" s="37"/>
      <c r="C229" s="182" t="s">
        <v>631</v>
      </c>
      <c r="D229" s="182" t="s">
        <v>326</v>
      </c>
      <c r="E229" s="183" t="s">
        <v>1111</v>
      </c>
      <c r="F229" s="184" t="s">
        <v>5373</v>
      </c>
      <c r="G229" s="185" t="s">
        <v>152</v>
      </c>
      <c r="H229" s="186">
        <v>8.8010000000000002</v>
      </c>
      <c r="I229" s="187"/>
      <c r="J229" s="188">
        <f>ROUND(I229*H229,2)</f>
        <v>0</v>
      </c>
      <c r="K229" s="184" t="s">
        <v>19</v>
      </c>
      <c r="L229" s="41"/>
      <c r="M229" s="189" t="s">
        <v>19</v>
      </c>
      <c r="N229" s="190" t="s">
        <v>47</v>
      </c>
      <c r="O229" s="66"/>
      <c r="P229" s="191">
        <f>O229*H229</f>
        <v>0</v>
      </c>
      <c r="Q229" s="191">
        <v>0</v>
      </c>
      <c r="R229" s="191">
        <f>Q229*H229</f>
        <v>0</v>
      </c>
      <c r="S229" s="191">
        <v>0</v>
      </c>
      <c r="T229" s="192">
        <f>S229*H229</f>
        <v>0</v>
      </c>
      <c r="U229" s="36"/>
      <c r="V229" s="36"/>
      <c r="W229" s="36"/>
      <c r="X229" s="36"/>
      <c r="Y229" s="36"/>
      <c r="Z229" s="36"/>
      <c r="AA229" s="36"/>
      <c r="AB229" s="36"/>
      <c r="AC229" s="36"/>
      <c r="AD229" s="36"/>
      <c r="AE229" s="36"/>
      <c r="AR229" s="193" t="s">
        <v>330</v>
      </c>
      <c r="AT229" s="193" t="s">
        <v>326</v>
      </c>
      <c r="AU229" s="193" t="s">
        <v>87</v>
      </c>
      <c r="AY229" s="19" t="s">
        <v>324</v>
      </c>
      <c r="BE229" s="194">
        <f>IF(N229="základní",J229,0)</f>
        <v>0</v>
      </c>
      <c r="BF229" s="194">
        <f>IF(N229="snížená",J229,0)</f>
        <v>0</v>
      </c>
      <c r="BG229" s="194">
        <f>IF(N229="zákl. přenesená",J229,0)</f>
        <v>0</v>
      </c>
      <c r="BH229" s="194">
        <f>IF(N229="sníž. přenesená",J229,0)</f>
        <v>0</v>
      </c>
      <c r="BI229" s="194">
        <f>IF(N229="nulová",J229,0)</f>
        <v>0</v>
      </c>
      <c r="BJ229" s="19" t="s">
        <v>84</v>
      </c>
      <c r="BK229" s="194">
        <f>ROUND(I229*H229,2)</f>
        <v>0</v>
      </c>
      <c r="BL229" s="19" t="s">
        <v>330</v>
      </c>
      <c r="BM229" s="193" t="s">
        <v>5374</v>
      </c>
    </row>
    <row r="230" spans="1:65" s="2" customFormat="1" ht="29.25">
      <c r="A230" s="36"/>
      <c r="B230" s="37"/>
      <c r="C230" s="38"/>
      <c r="D230" s="195" t="s">
        <v>332</v>
      </c>
      <c r="E230" s="38"/>
      <c r="F230" s="196" t="s">
        <v>5375</v>
      </c>
      <c r="G230" s="38"/>
      <c r="H230" s="38"/>
      <c r="I230" s="197"/>
      <c r="J230" s="38"/>
      <c r="K230" s="38"/>
      <c r="L230" s="41"/>
      <c r="M230" s="198"/>
      <c r="N230" s="199"/>
      <c r="O230" s="66"/>
      <c r="P230" s="66"/>
      <c r="Q230" s="66"/>
      <c r="R230" s="66"/>
      <c r="S230" s="66"/>
      <c r="T230" s="67"/>
      <c r="U230" s="36"/>
      <c r="V230" s="36"/>
      <c r="W230" s="36"/>
      <c r="X230" s="36"/>
      <c r="Y230" s="36"/>
      <c r="Z230" s="36"/>
      <c r="AA230" s="36"/>
      <c r="AB230" s="36"/>
      <c r="AC230" s="36"/>
      <c r="AD230" s="36"/>
      <c r="AE230" s="36"/>
      <c r="AT230" s="19" t="s">
        <v>332</v>
      </c>
      <c r="AU230" s="19" t="s">
        <v>87</v>
      </c>
    </row>
    <row r="231" spans="1:65" s="2" customFormat="1" ht="19.5">
      <c r="A231" s="36"/>
      <c r="B231" s="37"/>
      <c r="C231" s="38"/>
      <c r="D231" s="195" t="s">
        <v>727</v>
      </c>
      <c r="E231" s="38"/>
      <c r="F231" s="200" t="s">
        <v>1081</v>
      </c>
      <c r="G231" s="38"/>
      <c r="H231" s="38"/>
      <c r="I231" s="197"/>
      <c r="J231" s="38"/>
      <c r="K231" s="38"/>
      <c r="L231" s="41"/>
      <c r="M231" s="198"/>
      <c r="N231" s="199"/>
      <c r="O231" s="66"/>
      <c r="P231" s="66"/>
      <c r="Q231" s="66"/>
      <c r="R231" s="66"/>
      <c r="S231" s="66"/>
      <c r="T231" s="67"/>
      <c r="U231" s="36"/>
      <c r="V231" s="36"/>
      <c r="W231" s="36"/>
      <c r="X231" s="36"/>
      <c r="Y231" s="36"/>
      <c r="Z231" s="36"/>
      <c r="AA231" s="36"/>
      <c r="AB231" s="36"/>
      <c r="AC231" s="36"/>
      <c r="AD231" s="36"/>
      <c r="AE231" s="36"/>
      <c r="AT231" s="19" t="s">
        <v>727</v>
      </c>
      <c r="AU231" s="19" t="s">
        <v>87</v>
      </c>
    </row>
    <row r="232" spans="1:65" s="15" customFormat="1" ht="11.25">
      <c r="B232" s="223"/>
      <c r="C232" s="224"/>
      <c r="D232" s="195" t="s">
        <v>336</v>
      </c>
      <c r="E232" s="225" t="s">
        <v>19</v>
      </c>
      <c r="F232" s="226" t="s">
        <v>5376</v>
      </c>
      <c r="G232" s="224"/>
      <c r="H232" s="225" t="s">
        <v>19</v>
      </c>
      <c r="I232" s="227"/>
      <c r="J232" s="224"/>
      <c r="K232" s="224"/>
      <c r="L232" s="228"/>
      <c r="M232" s="229"/>
      <c r="N232" s="230"/>
      <c r="O232" s="230"/>
      <c r="P232" s="230"/>
      <c r="Q232" s="230"/>
      <c r="R232" s="230"/>
      <c r="S232" s="230"/>
      <c r="T232" s="231"/>
      <c r="AT232" s="232" t="s">
        <v>336</v>
      </c>
      <c r="AU232" s="232" t="s">
        <v>87</v>
      </c>
      <c r="AV232" s="15" t="s">
        <v>84</v>
      </c>
      <c r="AW232" s="15" t="s">
        <v>37</v>
      </c>
      <c r="AX232" s="15" t="s">
        <v>76</v>
      </c>
      <c r="AY232" s="232" t="s">
        <v>324</v>
      </c>
    </row>
    <row r="233" spans="1:65" s="13" customFormat="1" ht="11.25">
      <c r="B233" s="201"/>
      <c r="C233" s="202"/>
      <c r="D233" s="195" t="s">
        <v>336</v>
      </c>
      <c r="E233" s="203" t="s">
        <v>19</v>
      </c>
      <c r="F233" s="204" t="s">
        <v>5377</v>
      </c>
      <c r="G233" s="202"/>
      <c r="H233" s="205">
        <v>4.4550000000000001</v>
      </c>
      <c r="I233" s="206"/>
      <c r="J233" s="202"/>
      <c r="K233" s="202"/>
      <c r="L233" s="207"/>
      <c r="M233" s="208"/>
      <c r="N233" s="209"/>
      <c r="O233" s="209"/>
      <c r="P233" s="209"/>
      <c r="Q233" s="209"/>
      <c r="R233" s="209"/>
      <c r="S233" s="209"/>
      <c r="T233" s="210"/>
      <c r="AT233" s="211" t="s">
        <v>336</v>
      </c>
      <c r="AU233" s="211" t="s">
        <v>87</v>
      </c>
      <c r="AV233" s="13" t="s">
        <v>87</v>
      </c>
      <c r="AW233" s="13" t="s">
        <v>37</v>
      </c>
      <c r="AX233" s="13" t="s">
        <v>76</v>
      </c>
      <c r="AY233" s="211" t="s">
        <v>324</v>
      </c>
    </row>
    <row r="234" spans="1:65" s="15" customFormat="1" ht="11.25">
      <c r="B234" s="223"/>
      <c r="C234" s="224"/>
      <c r="D234" s="195" t="s">
        <v>336</v>
      </c>
      <c r="E234" s="225" t="s">
        <v>19</v>
      </c>
      <c r="F234" s="226" t="s">
        <v>5378</v>
      </c>
      <c r="G234" s="224"/>
      <c r="H234" s="225" t="s">
        <v>19</v>
      </c>
      <c r="I234" s="227"/>
      <c r="J234" s="224"/>
      <c r="K234" s="224"/>
      <c r="L234" s="228"/>
      <c r="M234" s="229"/>
      <c r="N234" s="230"/>
      <c r="O234" s="230"/>
      <c r="P234" s="230"/>
      <c r="Q234" s="230"/>
      <c r="R234" s="230"/>
      <c r="S234" s="230"/>
      <c r="T234" s="231"/>
      <c r="AT234" s="232" t="s">
        <v>336</v>
      </c>
      <c r="AU234" s="232" t="s">
        <v>87</v>
      </c>
      <c r="AV234" s="15" t="s">
        <v>84</v>
      </c>
      <c r="AW234" s="15" t="s">
        <v>37</v>
      </c>
      <c r="AX234" s="15" t="s">
        <v>76</v>
      </c>
      <c r="AY234" s="232" t="s">
        <v>324</v>
      </c>
    </row>
    <row r="235" spans="1:65" s="13" customFormat="1" ht="11.25">
      <c r="B235" s="201"/>
      <c r="C235" s="202"/>
      <c r="D235" s="195" t="s">
        <v>336</v>
      </c>
      <c r="E235" s="203" t="s">
        <v>19</v>
      </c>
      <c r="F235" s="204" t="s">
        <v>5379</v>
      </c>
      <c r="G235" s="202"/>
      <c r="H235" s="205">
        <v>0.496</v>
      </c>
      <c r="I235" s="206"/>
      <c r="J235" s="202"/>
      <c r="K235" s="202"/>
      <c r="L235" s="207"/>
      <c r="M235" s="208"/>
      <c r="N235" s="209"/>
      <c r="O235" s="209"/>
      <c r="P235" s="209"/>
      <c r="Q235" s="209"/>
      <c r="R235" s="209"/>
      <c r="S235" s="209"/>
      <c r="T235" s="210"/>
      <c r="AT235" s="211" t="s">
        <v>336</v>
      </c>
      <c r="AU235" s="211" t="s">
        <v>87</v>
      </c>
      <c r="AV235" s="13" t="s">
        <v>87</v>
      </c>
      <c r="AW235" s="13" t="s">
        <v>37</v>
      </c>
      <c r="AX235" s="13" t="s">
        <v>76</v>
      </c>
      <c r="AY235" s="211" t="s">
        <v>324</v>
      </c>
    </row>
    <row r="236" spans="1:65" s="15" customFormat="1" ht="11.25">
      <c r="B236" s="223"/>
      <c r="C236" s="224"/>
      <c r="D236" s="195" t="s">
        <v>336</v>
      </c>
      <c r="E236" s="225" t="s">
        <v>19</v>
      </c>
      <c r="F236" s="226" t="s">
        <v>5380</v>
      </c>
      <c r="G236" s="224"/>
      <c r="H236" s="225" t="s">
        <v>19</v>
      </c>
      <c r="I236" s="227"/>
      <c r="J236" s="224"/>
      <c r="K236" s="224"/>
      <c r="L236" s="228"/>
      <c r="M236" s="229"/>
      <c r="N236" s="230"/>
      <c r="O236" s="230"/>
      <c r="P236" s="230"/>
      <c r="Q236" s="230"/>
      <c r="R236" s="230"/>
      <c r="S236" s="230"/>
      <c r="T236" s="231"/>
      <c r="AT236" s="232" t="s">
        <v>336</v>
      </c>
      <c r="AU236" s="232" t="s">
        <v>87</v>
      </c>
      <c r="AV236" s="15" t="s">
        <v>84</v>
      </c>
      <c r="AW236" s="15" t="s">
        <v>37</v>
      </c>
      <c r="AX236" s="15" t="s">
        <v>76</v>
      </c>
      <c r="AY236" s="232" t="s">
        <v>324</v>
      </c>
    </row>
    <row r="237" spans="1:65" s="13" customFormat="1" ht="11.25">
      <c r="B237" s="201"/>
      <c r="C237" s="202"/>
      <c r="D237" s="195" t="s">
        <v>336</v>
      </c>
      <c r="E237" s="203" t="s">
        <v>19</v>
      </c>
      <c r="F237" s="204" t="s">
        <v>5381</v>
      </c>
      <c r="G237" s="202"/>
      <c r="H237" s="205">
        <v>3.85</v>
      </c>
      <c r="I237" s="206"/>
      <c r="J237" s="202"/>
      <c r="K237" s="202"/>
      <c r="L237" s="207"/>
      <c r="M237" s="208"/>
      <c r="N237" s="209"/>
      <c r="O237" s="209"/>
      <c r="P237" s="209"/>
      <c r="Q237" s="209"/>
      <c r="R237" s="209"/>
      <c r="S237" s="209"/>
      <c r="T237" s="210"/>
      <c r="AT237" s="211" t="s">
        <v>336</v>
      </c>
      <c r="AU237" s="211" t="s">
        <v>87</v>
      </c>
      <c r="AV237" s="13" t="s">
        <v>87</v>
      </c>
      <c r="AW237" s="13" t="s">
        <v>37</v>
      </c>
      <c r="AX237" s="13" t="s">
        <v>76</v>
      </c>
      <c r="AY237" s="211" t="s">
        <v>324</v>
      </c>
    </row>
    <row r="238" spans="1:65" s="14" customFormat="1" ht="11.25">
      <c r="B238" s="212"/>
      <c r="C238" s="213"/>
      <c r="D238" s="195" t="s">
        <v>336</v>
      </c>
      <c r="E238" s="214" t="s">
        <v>1131</v>
      </c>
      <c r="F238" s="215" t="s">
        <v>349</v>
      </c>
      <c r="G238" s="213"/>
      <c r="H238" s="216">
        <v>8.8010000000000002</v>
      </c>
      <c r="I238" s="217"/>
      <c r="J238" s="213"/>
      <c r="K238" s="213"/>
      <c r="L238" s="218"/>
      <c r="M238" s="219"/>
      <c r="N238" s="220"/>
      <c r="O238" s="220"/>
      <c r="P238" s="220"/>
      <c r="Q238" s="220"/>
      <c r="R238" s="220"/>
      <c r="S238" s="220"/>
      <c r="T238" s="221"/>
      <c r="AT238" s="222" t="s">
        <v>336</v>
      </c>
      <c r="AU238" s="222" t="s">
        <v>87</v>
      </c>
      <c r="AV238" s="14" t="s">
        <v>330</v>
      </c>
      <c r="AW238" s="14" t="s">
        <v>37</v>
      </c>
      <c r="AX238" s="14" t="s">
        <v>84</v>
      </c>
      <c r="AY238" s="222" t="s">
        <v>324</v>
      </c>
    </row>
    <row r="239" spans="1:65" s="2" customFormat="1" ht="14.45" customHeight="1">
      <c r="A239" s="36"/>
      <c r="B239" s="37"/>
      <c r="C239" s="182" t="s">
        <v>635</v>
      </c>
      <c r="D239" s="182" t="s">
        <v>326</v>
      </c>
      <c r="E239" s="183" t="s">
        <v>1133</v>
      </c>
      <c r="F239" s="184" t="s">
        <v>1134</v>
      </c>
      <c r="G239" s="185" t="s">
        <v>135</v>
      </c>
      <c r="H239" s="186">
        <v>34.409999999999997</v>
      </c>
      <c r="I239" s="187"/>
      <c r="J239" s="188">
        <f>ROUND(I239*H239,2)</f>
        <v>0</v>
      </c>
      <c r="K239" s="184" t="s">
        <v>329</v>
      </c>
      <c r="L239" s="41"/>
      <c r="M239" s="189" t="s">
        <v>19</v>
      </c>
      <c r="N239" s="190" t="s">
        <v>47</v>
      </c>
      <c r="O239" s="66"/>
      <c r="P239" s="191">
        <f>O239*H239</f>
        <v>0</v>
      </c>
      <c r="Q239" s="191">
        <v>7.26E-3</v>
      </c>
      <c r="R239" s="191">
        <f>Q239*H239</f>
        <v>0.24981659999999997</v>
      </c>
      <c r="S239" s="191">
        <v>0</v>
      </c>
      <c r="T239" s="192">
        <f>S239*H239</f>
        <v>0</v>
      </c>
      <c r="U239" s="36"/>
      <c r="V239" s="36"/>
      <c r="W239" s="36"/>
      <c r="X239" s="36"/>
      <c r="Y239" s="36"/>
      <c r="Z239" s="36"/>
      <c r="AA239" s="36"/>
      <c r="AB239" s="36"/>
      <c r="AC239" s="36"/>
      <c r="AD239" s="36"/>
      <c r="AE239" s="36"/>
      <c r="AR239" s="193" t="s">
        <v>330</v>
      </c>
      <c r="AT239" s="193" t="s">
        <v>326</v>
      </c>
      <c r="AU239" s="193" t="s">
        <v>87</v>
      </c>
      <c r="AY239" s="19" t="s">
        <v>324</v>
      </c>
      <c r="BE239" s="194">
        <f>IF(N239="základní",J239,0)</f>
        <v>0</v>
      </c>
      <c r="BF239" s="194">
        <f>IF(N239="snížená",J239,0)</f>
        <v>0</v>
      </c>
      <c r="BG239" s="194">
        <f>IF(N239="zákl. přenesená",J239,0)</f>
        <v>0</v>
      </c>
      <c r="BH239" s="194">
        <f>IF(N239="sníž. přenesená",J239,0)</f>
        <v>0</v>
      </c>
      <c r="BI239" s="194">
        <f>IF(N239="nulová",J239,0)</f>
        <v>0</v>
      </c>
      <c r="BJ239" s="19" t="s">
        <v>84</v>
      </c>
      <c r="BK239" s="194">
        <f>ROUND(I239*H239,2)</f>
        <v>0</v>
      </c>
      <c r="BL239" s="19" t="s">
        <v>330</v>
      </c>
      <c r="BM239" s="193" t="s">
        <v>5382</v>
      </c>
    </row>
    <row r="240" spans="1:65" s="2" customFormat="1" ht="29.25">
      <c r="A240" s="36"/>
      <c r="B240" s="37"/>
      <c r="C240" s="38"/>
      <c r="D240" s="195" t="s">
        <v>332</v>
      </c>
      <c r="E240" s="38"/>
      <c r="F240" s="196" t="s">
        <v>1136</v>
      </c>
      <c r="G240" s="38"/>
      <c r="H240" s="38"/>
      <c r="I240" s="197"/>
      <c r="J240" s="38"/>
      <c r="K240" s="38"/>
      <c r="L240" s="41"/>
      <c r="M240" s="198"/>
      <c r="N240" s="199"/>
      <c r="O240" s="66"/>
      <c r="P240" s="66"/>
      <c r="Q240" s="66"/>
      <c r="R240" s="66"/>
      <c r="S240" s="66"/>
      <c r="T240" s="67"/>
      <c r="U240" s="36"/>
      <c r="V240" s="36"/>
      <c r="W240" s="36"/>
      <c r="X240" s="36"/>
      <c r="Y240" s="36"/>
      <c r="Z240" s="36"/>
      <c r="AA240" s="36"/>
      <c r="AB240" s="36"/>
      <c r="AC240" s="36"/>
      <c r="AD240" s="36"/>
      <c r="AE240" s="36"/>
      <c r="AT240" s="19" t="s">
        <v>332</v>
      </c>
      <c r="AU240" s="19" t="s">
        <v>87</v>
      </c>
    </row>
    <row r="241" spans="1:51" s="2" customFormat="1" ht="185.25">
      <c r="A241" s="36"/>
      <c r="B241" s="37"/>
      <c r="C241" s="38"/>
      <c r="D241" s="195" t="s">
        <v>334</v>
      </c>
      <c r="E241" s="38"/>
      <c r="F241" s="200" t="s">
        <v>1137</v>
      </c>
      <c r="G241" s="38"/>
      <c r="H241" s="38"/>
      <c r="I241" s="197"/>
      <c r="J241" s="38"/>
      <c r="K241" s="38"/>
      <c r="L241" s="41"/>
      <c r="M241" s="198"/>
      <c r="N241" s="199"/>
      <c r="O241" s="66"/>
      <c r="P241" s="66"/>
      <c r="Q241" s="66"/>
      <c r="R241" s="66"/>
      <c r="S241" s="66"/>
      <c r="T241" s="67"/>
      <c r="U241" s="36"/>
      <c r="V241" s="36"/>
      <c r="W241" s="36"/>
      <c r="X241" s="36"/>
      <c r="Y241" s="36"/>
      <c r="Z241" s="36"/>
      <c r="AA241" s="36"/>
      <c r="AB241" s="36"/>
      <c r="AC241" s="36"/>
      <c r="AD241" s="36"/>
      <c r="AE241" s="36"/>
      <c r="AT241" s="19" t="s">
        <v>334</v>
      </c>
      <c r="AU241" s="19" t="s">
        <v>87</v>
      </c>
    </row>
    <row r="242" spans="1:51" s="2" customFormat="1" ht="19.5">
      <c r="A242" s="36"/>
      <c r="B242" s="37"/>
      <c r="C242" s="38"/>
      <c r="D242" s="195" t="s">
        <v>727</v>
      </c>
      <c r="E242" s="38"/>
      <c r="F242" s="200" t="s">
        <v>5383</v>
      </c>
      <c r="G242" s="38"/>
      <c r="H242" s="38"/>
      <c r="I242" s="197"/>
      <c r="J242" s="38"/>
      <c r="K242" s="38"/>
      <c r="L242" s="41"/>
      <c r="M242" s="198"/>
      <c r="N242" s="199"/>
      <c r="O242" s="66"/>
      <c r="P242" s="66"/>
      <c r="Q242" s="66"/>
      <c r="R242" s="66"/>
      <c r="S242" s="66"/>
      <c r="T242" s="67"/>
      <c r="U242" s="36"/>
      <c r="V242" s="36"/>
      <c r="W242" s="36"/>
      <c r="X242" s="36"/>
      <c r="Y242" s="36"/>
      <c r="Z242" s="36"/>
      <c r="AA242" s="36"/>
      <c r="AB242" s="36"/>
      <c r="AC242" s="36"/>
      <c r="AD242" s="36"/>
      <c r="AE242" s="36"/>
      <c r="AT242" s="19" t="s">
        <v>727</v>
      </c>
      <c r="AU242" s="19" t="s">
        <v>87</v>
      </c>
    </row>
    <row r="243" spans="1:51" s="15" customFormat="1" ht="11.25">
      <c r="B243" s="223"/>
      <c r="C243" s="224"/>
      <c r="D243" s="195" t="s">
        <v>336</v>
      </c>
      <c r="E243" s="225" t="s">
        <v>19</v>
      </c>
      <c r="F243" s="226" t="s">
        <v>5384</v>
      </c>
      <c r="G243" s="224"/>
      <c r="H243" s="225" t="s">
        <v>19</v>
      </c>
      <c r="I243" s="227"/>
      <c r="J243" s="224"/>
      <c r="K243" s="224"/>
      <c r="L243" s="228"/>
      <c r="M243" s="229"/>
      <c r="N243" s="230"/>
      <c r="O243" s="230"/>
      <c r="P243" s="230"/>
      <c r="Q243" s="230"/>
      <c r="R243" s="230"/>
      <c r="S243" s="230"/>
      <c r="T243" s="231"/>
      <c r="AT243" s="232" t="s">
        <v>336</v>
      </c>
      <c r="AU243" s="232" t="s">
        <v>87</v>
      </c>
      <c r="AV243" s="15" t="s">
        <v>84</v>
      </c>
      <c r="AW243" s="15" t="s">
        <v>37</v>
      </c>
      <c r="AX243" s="15" t="s">
        <v>76</v>
      </c>
      <c r="AY243" s="232" t="s">
        <v>324</v>
      </c>
    </row>
    <row r="244" spans="1:51" s="13" customFormat="1" ht="11.25">
      <c r="B244" s="201"/>
      <c r="C244" s="202"/>
      <c r="D244" s="195" t="s">
        <v>336</v>
      </c>
      <c r="E244" s="203" t="s">
        <v>19</v>
      </c>
      <c r="F244" s="204" t="s">
        <v>5385</v>
      </c>
      <c r="G244" s="202"/>
      <c r="H244" s="205">
        <v>7.59</v>
      </c>
      <c r="I244" s="206"/>
      <c r="J244" s="202"/>
      <c r="K244" s="202"/>
      <c r="L244" s="207"/>
      <c r="M244" s="208"/>
      <c r="N244" s="209"/>
      <c r="O244" s="209"/>
      <c r="P244" s="209"/>
      <c r="Q244" s="209"/>
      <c r="R244" s="209"/>
      <c r="S244" s="209"/>
      <c r="T244" s="210"/>
      <c r="AT244" s="211" t="s">
        <v>336</v>
      </c>
      <c r="AU244" s="211" t="s">
        <v>87</v>
      </c>
      <c r="AV244" s="13" t="s">
        <v>87</v>
      </c>
      <c r="AW244" s="13" t="s">
        <v>37</v>
      </c>
      <c r="AX244" s="13" t="s">
        <v>76</v>
      </c>
      <c r="AY244" s="211" t="s">
        <v>324</v>
      </c>
    </row>
    <row r="245" spans="1:51" s="15" customFormat="1" ht="11.25">
      <c r="B245" s="223"/>
      <c r="C245" s="224"/>
      <c r="D245" s="195" t="s">
        <v>336</v>
      </c>
      <c r="E245" s="225" t="s">
        <v>19</v>
      </c>
      <c r="F245" s="226" t="s">
        <v>5386</v>
      </c>
      <c r="G245" s="224"/>
      <c r="H245" s="225" t="s">
        <v>19</v>
      </c>
      <c r="I245" s="227"/>
      <c r="J245" s="224"/>
      <c r="K245" s="224"/>
      <c r="L245" s="228"/>
      <c r="M245" s="229"/>
      <c r="N245" s="230"/>
      <c r="O245" s="230"/>
      <c r="P245" s="230"/>
      <c r="Q245" s="230"/>
      <c r="R245" s="230"/>
      <c r="S245" s="230"/>
      <c r="T245" s="231"/>
      <c r="AT245" s="232" t="s">
        <v>336</v>
      </c>
      <c r="AU245" s="232" t="s">
        <v>87</v>
      </c>
      <c r="AV245" s="15" t="s">
        <v>84</v>
      </c>
      <c r="AW245" s="15" t="s">
        <v>37</v>
      </c>
      <c r="AX245" s="15" t="s">
        <v>76</v>
      </c>
      <c r="AY245" s="232" t="s">
        <v>324</v>
      </c>
    </row>
    <row r="246" spans="1:51" s="13" customFormat="1" ht="11.25">
      <c r="B246" s="201"/>
      <c r="C246" s="202"/>
      <c r="D246" s="195" t="s">
        <v>336</v>
      </c>
      <c r="E246" s="203" t="s">
        <v>19</v>
      </c>
      <c r="F246" s="204" t="s">
        <v>5387</v>
      </c>
      <c r="G246" s="202"/>
      <c r="H246" s="205">
        <v>8.9250000000000007</v>
      </c>
      <c r="I246" s="206"/>
      <c r="J246" s="202"/>
      <c r="K246" s="202"/>
      <c r="L246" s="207"/>
      <c r="M246" s="208"/>
      <c r="N246" s="209"/>
      <c r="O246" s="209"/>
      <c r="P246" s="209"/>
      <c r="Q246" s="209"/>
      <c r="R246" s="209"/>
      <c r="S246" s="209"/>
      <c r="T246" s="210"/>
      <c r="AT246" s="211" t="s">
        <v>336</v>
      </c>
      <c r="AU246" s="211" t="s">
        <v>87</v>
      </c>
      <c r="AV246" s="13" t="s">
        <v>87</v>
      </c>
      <c r="AW246" s="13" t="s">
        <v>37</v>
      </c>
      <c r="AX246" s="13" t="s">
        <v>76</v>
      </c>
      <c r="AY246" s="211" t="s">
        <v>324</v>
      </c>
    </row>
    <row r="247" spans="1:51" s="15" customFormat="1" ht="11.25">
      <c r="B247" s="223"/>
      <c r="C247" s="224"/>
      <c r="D247" s="195" t="s">
        <v>336</v>
      </c>
      <c r="E247" s="225" t="s">
        <v>19</v>
      </c>
      <c r="F247" s="226" t="s">
        <v>5388</v>
      </c>
      <c r="G247" s="224"/>
      <c r="H247" s="225" t="s">
        <v>19</v>
      </c>
      <c r="I247" s="227"/>
      <c r="J247" s="224"/>
      <c r="K247" s="224"/>
      <c r="L247" s="228"/>
      <c r="M247" s="229"/>
      <c r="N247" s="230"/>
      <c r="O247" s="230"/>
      <c r="P247" s="230"/>
      <c r="Q247" s="230"/>
      <c r="R247" s="230"/>
      <c r="S247" s="230"/>
      <c r="T247" s="231"/>
      <c r="AT247" s="232" t="s">
        <v>336</v>
      </c>
      <c r="AU247" s="232" t="s">
        <v>87</v>
      </c>
      <c r="AV247" s="15" t="s">
        <v>84</v>
      </c>
      <c r="AW247" s="15" t="s">
        <v>37</v>
      </c>
      <c r="AX247" s="15" t="s">
        <v>76</v>
      </c>
      <c r="AY247" s="232" t="s">
        <v>324</v>
      </c>
    </row>
    <row r="248" spans="1:51" s="13" customFormat="1" ht="11.25">
      <c r="B248" s="201"/>
      <c r="C248" s="202"/>
      <c r="D248" s="195" t="s">
        <v>336</v>
      </c>
      <c r="E248" s="203" t="s">
        <v>19</v>
      </c>
      <c r="F248" s="204" t="s">
        <v>5389</v>
      </c>
      <c r="G248" s="202"/>
      <c r="H248" s="205">
        <v>1.3</v>
      </c>
      <c r="I248" s="206"/>
      <c r="J248" s="202"/>
      <c r="K248" s="202"/>
      <c r="L248" s="207"/>
      <c r="M248" s="208"/>
      <c r="N248" s="209"/>
      <c r="O248" s="209"/>
      <c r="P248" s="209"/>
      <c r="Q248" s="209"/>
      <c r="R248" s="209"/>
      <c r="S248" s="209"/>
      <c r="T248" s="210"/>
      <c r="AT248" s="211" t="s">
        <v>336</v>
      </c>
      <c r="AU248" s="211" t="s">
        <v>87</v>
      </c>
      <c r="AV248" s="13" t="s">
        <v>87</v>
      </c>
      <c r="AW248" s="13" t="s">
        <v>37</v>
      </c>
      <c r="AX248" s="13" t="s">
        <v>76</v>
      </c>
      <c r="AY248" s="211" t="s">
        <v>324</v>
      </c>
    </row>
    <row r="249" spans="1:51" s="15" customFormat="1" ht="11.25">
      <c r="B249" s="223"/>
      <c r="C249" s="224"/>
      <c r="D249" s="195" t="s">
        <v>336</v>
      </c>
      <c r="E249" s="225" t="s">
        <v>19</v>
      </c>
      <c r="F249" s="226" t="s">
        <v>5390</v>
      </c>
      <c r="G249" s="224"/>
      <c r="H249" s="225" t="s">
        <v>19</v>
      </c>
      <c r="I249" s="227"/>
      <c r="J249" s="224"/>
      <c r="K249" s="224"/>
      <c r="L249" s="228"/>
      <c r="M249" s="229"/>
      <c r="N249" s="230"/>
      <c r="O249" s="230"/>
      <c r="P249" s="230"/>
      <c r="Q249" s="230"/>
      <c r="R249" s="230"/>
      <c r="S249" s="230"/>
      <c r="T249" s="231"/>
      <c r="AT249" s="232" t="s">
        <v>336</v>
      </c>
      <c r="AU249" s="232" t="s">
        <v>87</v>
      </c>
      <c r="AV249" s="15" t="s">
        <v>84</v>
      </c>
      <c r="AW249" s="15" t="s">
        <v>37</v>
      </c>
      <c r="AX249" s="15" t="s">
        <v>76</v>
      </c>
      <c r="AY249" s="232" t="s">
        <v>324</v>
      </c>
    </row>
    <row r="250" spans="1:51" s="13" customFormat="1" ht="11.25">
      <c r="B250" s="201"/>
      <c r="C250" s="202"/>
      <c r="D250" s="195" t="s">
        <v>336</v>
      </c>
      <c r="E250" s="203" t="s">
        <v>19</v>
      </c>
      <c r="F250" s="204" t="s">
        <v>5391</v>
      </c>
      <c r="G250" s="202"/>
      <c r="H250" s="205">
        <v>1.6</v>
      </c>
      <c r="I250" s="206"/>
      <c r="J250" s="202"/>
      <c r="K250" s="202"/>
      <c r="L250" s="207"/>
      <c r="M250" s="208"/>
      <c r="N250" s="209"/>
      <c r="O250" s="209"/>
      <c r="P250" s="209"/>
      <c r="Q250" s="209"/>
      <c r="R250" s="209"/>
      <c r="S250" s="209"/>
      <c r="T250" s="210"/>
      <c r="AT250" s="211" t="s">
        <v>336</v>
      </c>
      <c r="AU250" s="211" t="s">
        <v>87</v>
      </c>
      <c r="AV250" s="13" t="s">
        <v>87</v>
      </c>
      <c r="AW250" s="13" t="s">
        <v>37</v>
      </c>
      <c r="AX250" s="13" t="s">
        <v>76</v>
      </c>
      <c r="AY250" s="211" t="s">
        <v>324</v>
      </c>
    </row>
    <row r="251" spans="1:51" s="15" customFormat="1" ht="11.25">
      <c r="B251" s="223"/>
      <c r="C251" s="224"/>
      <c r="D251" s="195" t="s">
        <v>336</v>
      </c>
      <c r="E251" s="225" t="s">
        <v>19</v>
      </c>
      <c r="F251" s="226" t="s">
        <v>5392</v>
      </c>
      <c r="G251" s="224"/>
      <c r="H251" s="225" t="s">
        <v>19</v>
      </c>
      <c r="I251" s="227"/>
      <c r="J251" s="224"/>
      <c r="K251" s="224"/>
      <c r="L251" s="228"/>
      <c r="M251" s="229"/>
      <c r="N251" s="230"/>
      <c r="O251" s="230"/>
      <c r="P251" s="230"/>
      <c r="Q251" s="230"/>
      <c r="R251" s="230"/>
      <c r="S251" s="230"/>
      <c r="T251" s="231"/>
      <c r="AT251" s="232" t="s">
        <v>336</v>
      </c>
      <c r="AU251" s="232" t="s">
        <v>87</v>
      </c>
      <c r="AV251" s="15" t="s">
        <v>84</v>
      </c>
      <c r="AW251" s="15" t="s">
        <v>37</v>
      </c>
      <c r="AX251" s="15" t="s">
        <v>76</v>
      </c>
      <c r="AY251" s="232" t="s">
        <v>324</v>
      </c>
    </row>
    <row r="252" spans="1:51" s="13" customFormat="1" ht="11.25">
      <c r="B252" s="201"/>
      <c r="C252" s="202"/>
      <c r="D252" s="195" t="s">
        <v>336</v>
      </c>
      <c r="E252" s="203" t="s">
        <v>19</v>
      </c>
      <c r="F252" s="204" t="s">
        <v>5393</v>
      </c>
      <c r="G252" s="202"/>
      <c r="H252" s="205">
        <v>11.315</v>
      </c>
      <c r="I252" s="206"/>
      <c r="J252" s="202"/>
      <c r="K252" s="202"/>
      <c r="L252" s="207"/>
      <c r="M252" s="208"/>
      <c r="N252" s="209"/>
      <c r="O252" s="209"/>
      <c r="P252" s="209"/>
      <c r="Q252" s="209"/>
      <c r="R252" s="209"/>
      <c r="S252" s="209"/>
      <c r="T252" s="210"/>
      <c r="AT252" s="211" t="s">
        <v>336</v>
      </c>
      <c r="AU252" s="211" t="s">
        <v>87</v>
      </c>
      <c r="AV252" s="13" t="s">
        <v>87</v>
      </c>
      <c r="AW252" s="13" t="s">
        <v>37</v>
      </c>
      <c r="AX252" s="13" t="s">
        <v>76</v>
      </c>
      <c r="AY252" s="211" t="s">
        <v>324</v>
      </c>
    </row>
    <row r="253" spans="1:51" s="15" customFormat="1" ht="11.25">
      <c r="B253" s="223"/>
      <c r="C253" s="224"/>
      <c r="D253" s="195" t="s">
        <v>336</v>
      </c>
      <c r="E253" s="225" t="s">
        <v>19</v>
      </c>
      <c r="F253" s="226" t="s">
        <v>5394</v>
      </c>
      <c r="G253" s="224"/>
      <c r="H253" s="225" t="s">
        <v>19</v>
      </c>
      <c r="I253" s="227"/>
      <c r="J253" s="224"/>
      <c r="K253" s="224"/>
      <c r="L253" s="228"/>
      <c r="M253" s="229"/>
      <c r="N253" s="230"/>
      <c r="O253" s="230"/>
      <c r="P253" s="230"/>
      <c r="Q253" s="230"/>
      <c r="R253" s="230"/>
      <c r="S253" s="230"/>
      <c r="T253" s="231"/>
      <c r="AT253" s="232" t="s">
        <v>336</v>
      </c>
      <c r="AU253" s="232" t="s">
        <v>87</v>
      </c>
      <c r="AV253" s="15" t="s">
        <v>84</v>
      </c>
      <c r="AW253" s="15" t="s">
        <v>37</v>
      </c>
      <c r="AX253" s="15" t="s">
        <v>76</v>
      </c>
      <c r="AY253" s="232" t="s">
        <v>324</v>
      </c>
    </row>
    <row r="254" spans="1:51" s="13" customFormat="1" ht="11.25">
      <c r="B254" s="201"/>
      <c r="C254" s="202"/>
      <c r="D254" s="195" t="s">
        <v>336</v>
      </c>
      <c r="E254" s="203" t="s">
        <v>19</v>
      </c>
      <c r="F254" s="204" t="s">
        <v>5395</v>
      </c>
      <c r="G254" s="202"/>
      <c r="H254" s="205">
        <v>2.88</v>
      </c>
      <c r="I254" s="206"/>
      <c r="J254" s="202"/>
      <c r="K254" s="202"/>
      <c r="L254" s="207"/>
      <c r="M254" s="208"/>
      <c r="N254" s="209"/>
      <c r="O254" s="209"/>
      <c r="P254" s="209"/>
      <c r="Q254" s="209"/>
      <c r="R254" s="209"/>
      <c r="S254" s="209"/>
      <c r="T254" s="210"/>
      <c r="AT254" s="211" t="s">
        <v>336</v>
      </c>
      <c r="AU254" s="211" t="s">
        <v>87</v>
      </c>
      <c r="AV254" s="13" t="s">
        <v>87</v>
      </c>
      <c r="AW254" s="13" t="s">
        <v>37</v>
      </c>
      <c r="AX254" s="13" t="s">
        <v>76</v>
      </c>
      <c r="AY254" s="211" t="s">
        <v>324</v>
      </c>
    </row>
    <row r="255" spans="1:51" s="16" customFormat="1" ht="11.25">
      <c r="B255" s="233"/>
      <c r="C255" s="234"/>
      <c r="D255" s="195" t="s">
        <v>336</v>
      </c>
      <c r="E255" s="235" t="s">
        <v>19</v>
      </c>
      <c r="F255" s="236" t="s">
        <v>550</v>
      </c>
      <c r="G255" s="234"/>
      <c r="H255" s="237">
        <v>33.61</v>
      </c>
      <c r="I255" s="238"/>
      <c r="J255" s="234"/>
      <c r="K255" s="234"/>
      <c r="L255" s="239"/>
      <c r="M255" s="240"/>
      <c r="N255" s="241"/>
      <c r="O255" s="241"/>
      <c r="P255" s="241"/>
      <c r="Q255" s="241"/>
      <c r="R255" s="241"/>
      <c r="S255" s="241"/>
      <c r="T255" s="242"/>
      <c r="AT255" s="243" t="s">
        <v>336</v>
      </c>
      <c r="AU255" s="243" t="s">
        <v>87</v>
      </c>
      <c r="AV255" s="16" t="s">
        <v>343</v>
      </c>
      <c r="AW255" s="16" t="s">
        <v>37</v>
      </c>
      <c r="AX255" s="16" t="s">
        <v>76</v>
      </c>
      <c r="AY255" s="243" t="s">
        <v>324</v>
      </c>
    </row>
    <row r="256" spans="1:51" s="15" customFormat="1" ht="11.25">
      <c r="B256" s="223"/>
      <c r="C256" s="224"/>
      <c r="D256" s="195" t="s">
        <v>336</v>
      </c>
      <c r="E256" s="225" t="s">
        <v>19</v>
      </c>
      <c r="F256" s="226" t="s">
        <v>5396</v>
      </c>
      <c r="G256" s="224"/>
      <c r="H256" s="225" t="s">
        <v>19</v>
      </c>
      <c r="I256" s="227"/>
      <c r="J256" s="224"/>
      <c r="K256" s="224"/>
      <c r="L256" s="228"/>
      <c r="M256" s="229"/>
      <c r="N256" s="230"/>
      <c r="O256" s="230"/>
      <c r="P256" s="230"/>
      <c r="Q256" s="230"/>
      <c r="R256" s="230"/>
      <c r="S256" s="230"/>
      <c r="T256" s="231"/>
      <c r="AT256" s="232" t="s">
        <v>336</v>
      </c>
      <c r="AU256" s="232" t="s">
        <v>87</v>
      </c>
      <c r="AV256" s="15" t="s">
        <v>84</v>
      </c>
      <c r="AW256" s="15" t="s">
        <v>37</v>
      </c>
      <c r="AX256" s="15" t="s">
        <v>76</v>
      </c>
      <c r="AY256" s="232" t="s">
        <v>324</v>
      </c>
    </row>
    <row r="257" spans="1:65" s="13" customFormat="1" ht="11.25">
      <c r="B257" s="201"/>
      <c r="C257" s="202"/>
      <c r="D257" s="195" t="s">
        <v>336</v>
      </c>
      <c r="E257" s="203" t="s">
        <v>19</v>
      </c>
      <c r="F257" s="204" t="s">
        <v>5397</v>
      </c>
      <c r="G257" s="202"/>
      <c r="H257" s="205">
        <v>0.25</v>
      </c>
      <c r="I257" s="206"/>
      <c r="J257" s="202"/>
      <c r="K257" s="202"/>
      <c r="L257" s="207"/>
      <c r="M257" s="208"/>
      <c r="N257" s="209"/>
      <c r="O257" s="209"/>
      <c r="P257" s="209"/>
      <c r="Q257" s="209"/>
      <c r="R257" s="209"/>
      <c r="S257" s="209"/>
      <c r="T257" s="210"/>
      <c r="AT257" s="211" t="s">
        <v>336</v>
      </c>
      <c r="AU257" s="211" t="s">
        <v>87</v>
      </c>
      <c r="AV257" s="13" t="s">
        <v>87</v>
      </c>
      <c r="AW257" s="13" t="s">
        <v>37</v>
      </c>
      <c r="AX257" s="13" t="s">
        <v>76</v>
      </c>
      <c r="AY257" s="211" t="s">
        <v>324</v>
      </c>
    </row>
    <row r="258" spans="1:65" s="13" customFormat="1" ht="11.25">
      <c r="B258" s="201"/>
      <c r="C258" s="202"/>
      <c r="D258" s="195" t="s">
        <v>336</v>
      </c>
      <c r="E258" s="203" t="s">
        <v>19</v>
      </c>
      <c r="F258" s="204" t="s">
        <v>5398</v>
      </c>
      <c r="G258" s="202"/>
      <c r="H258" s="205">
        <v>0.55000000000000004</v>
      </c>
      <c r="I258" s="206"/>
      <c r="J258" s="202"/>
      <c r="K258" s="202"/>
      <c r="L258" s="207"/>
      <c r="M258" s="208"/>
      <c r="N258" s="209"/>
      <c r="O258" s="209"/>
      <c r="P258" s="209"/>
      <c r="Q258" s="209"/>
      <c r="R258" s="209"/>
      <c r="S258" s="209"/>
      <c r="T258" s="210"/>
      <c r="AT258" s="211" t="s">
        <v>336</v>
      </c>
      <c r="AU258" s="211" t="s">
        <v>87</v>
      </c>
      <c r="AV258" s="13" t="s">
        <v>87</v>
      </c>
      <c r="AW258" s="13" t="s">
        <v>37</v>
      </c>
      <c r="AX258" s="13" t="s">
        <v>76</v>
      </c>
      <c r="AY258" s="211" t="s">
        <v>324</v>
      </c>
    </row>
    <row r="259" spans="1:65" s="16" customFormat="1" ht="11.25">
      <c r="B259" s="233"/>
      <c r="C259" s="234"/>
      <c r="D259" s="195" t="s">
        <v>336</v>
      </c>
      <c r="E259" s="235" t="s">
        <v>19</v>
      </c>
      <c r="F259" s="236" t="s">
        <v>550</v>
      </c>
      <c r="G259" s="234"/>
      <c r="H259" s="237">
        <v>0.8</v>
      </c>
      <c r="I259" s="238"/>
      <c r="J259" s="234"/>
      <c r="K259" s="234"/>
      <c r="L259" s="239"/>
      <c r="M259" s="240"/>
      <c r="N259" s="241"/>
      <c r="O259" s="241"/>
      <c r="P259" s="241"/>
      <c r="Q259" s="241"/>
      <c r="R259" s="241"/>
      <c r="S259" s="241"/>
      <c r="T259" s="242"/>
      <c r="AT259" s="243" t="s">
        <v>336</v>
      </c>
      <c r="AU259" s="243" t="s">
        <v>87</v>
      </c>
      <c r="AV259" s="16" t="s">
        <v>343</v>
      </c>
      <c r="AW259" s="16" t="s">
        <v>37</v>
      </c>
      <c r="AX259" s="16" t="s">
        <v>76</v>
      </c>
      <c r="AY259" s="243" t="s">
        <v>324</v>
      </c>
    </row>
    <row r="260" spans="1:65" s="14" customFormat="1" ht="11.25">
      <c r="B260" s="212"/>
      <c r="C260" s="213"/>
      <c r="D260" s="195" t="s">
        <v>336</v>
      </c>
      <c r="E260" s="214" t="s">
        <v>144</v>
      </c>
      <c r="F260" s="215" t="s">
        <v>349</v>
      </c>
      <c r="G260" s="213"/>
      <c r="H260" s="216">
        <v>34.409999999999997</v>
      </c>
      <c r="I260" s="217"/>
      <c r="J260" s="213"/>
      <c r="K260" s="213"/>
      <c r="L260" s="218"/>
      <c r="M260" s="219"/>
      <c r="N260" s="220"/>
      <c r="O260" s="220"/>
      <c r="P260" s="220"/>
      <c r="Q260" s="220"/>
      <c r="R260" s="220"/>
      <c r="S260" s="220"/>
      <c r="T260" s="221"/>
      <c r="AT260" s="222" t="s">
        <v>336</v>
      </c>
      <c r="AU260" s="222" t="s">
        <v>87</v>
      </c>
      <c r="AV260" s="14" t="s">
        <v>330</v>
      </c>
      <c r="AW260" s="14" t="s">
        <v>37</v>
      </c>
      <c r="AX260" s="14" t="s">
        <v>84</v>
      </c>
      <c r="AY260" s="222" t="s">
        <v>324</v>
      </c>
    </row>
    <row r="261" spans="1:65" s="2" customFormat="1" ht="14.45" customHeight="1">
      <c r="A261" s="36"/>
      <c r="B261" s="37"/>
      <c r="C261" s="182" t="s">
        <v>642</v>
      </c>
      <c r="D261" s="182" t="s">
        <v>326</v>
      </c>
      <c r="E261" s="183" t="s">
        <v>1175</v>
      </c>
      <c r="F261" s="184" t="s">
        <v>1176</v>
      </c>
      <c r="G261" s="185" t="s">
        <v>135</v>
      </c>
      <c r="H261" s="186">
        <v>34.409999999999997</v>
      </c>
      <c r="I261" s="187"/>
      <c r="J261" s="188">
        <f>ROUND(I261*H261,2)</f>
        <v>0</v>
      </c>
      <c r="K261" s="184" t="s">
        <v>329</v>
      </c>
      <c r="L261" s="41"/>
      <c r="M261" s="189" t="s">
        <v>19</v>
      </c>
      <c r="N261" s="190" t="s">
        <v>47</v>
      </c>
      <c r="O261" s="66"/>
      <c r="P261" s="191">
        <f>O261*H261</f>
        <v>0</v>
      </c>
      <c r="Q261" s="191">
        <v>8.5999999999999998E-4</v>
      </c>
      <c r="R261" s="191">
        <f>Q261*H261</f>
        <v>2.9592599999999997E-2</v>
      </c>
      <c r="S261" s="191">
        <v>0</v>
      </c>
      <c r="T261" s="192">
        <f>S261*H261</f>
        <v>0</v>
      </c>
      <c r="U261" s="36"/>
      <c r="V261" s="36"/>
      <c r="W261" s="36"/>
      <c r="X261" s="36"/>
      <c r="Y261" s="36"/>
      <c r="Z261" s="36"/>
      <c r="AA261" s="36"/>
      <c r="AB261" s="36"/>
      <c r="AC261" s="36"/>
      <c r="AD261" s="36"/>
      <c r="AE261" s="36"/>
      <c r="AR261" s="193" t="s">
        <v>330</v>
      </c>
      <c r="AT261" s="193" t="s">
        <v>326</v>
      </c>
      <c r="AU261" s="193" t="s">
        <v>87</v>
      </c>
      <c r="AY261" s="19" t="s">
        <v>324</v>
      </c>
      <c r="BE261" s="194">
        <f>IF(N261="základní",J261,0)</f>
        <v>0</v>
      </c>
      <c r="BF261" s="194">
        <f>IF(N261="snížená",J261,0)</f>
        <v>0</v>
      </c>
      <c r="BG261" s="194">
        <f>IF(N261="zákl. přenesená",J261,0)</f>
        <v>0</v>
      </c>
      <c r="BH261" s="194">
        <f>IF(N261="sníž. přenesená",J261,0)</f>
        <v>0</v>
      </c>
      <c r="BI261" s="194">
        <f>IF(N261="nulová",J261,0)</f>
        <v>0</v>
      </c>
      <c r="BJ261" s="19" t="s">
        <v>84</v>
      </c>
      <c r="BK261" s="194">
        <f>ROUND(I261*H261,2)</f>
        <v>0</v>
      </c>
      <c r="BL261" s="19" t="s">
        <v>330</v>
      </c>
      <c r="BM261" s="193" t="s">
        <v>5399</v>
      </c>
    </row>
    <row r="262" spans="1:65" s="2" customFormat="1" ht="29.25">
      <c r="A262" s="36"/>
      <c r="B262" s="37"/>
      <c r="C262" s="38"/>
      <c r="D262" s="195" t="s">
        <v>332</v>
      </c>
      <c r="E262" s="38"/>
      <c r="F262" s="196" t="s">
        <v>1178</v>
      </c>
      <c r="G262" s="38"/>
      <c r="H262" s="38"/>
      <c r="I262" s="197"/>
      <c r="J262" s="38"/>
      <c r="K262" s="38"/>
      <c r="L262" s="41"/>
      <c r="M262" s="198"/>
      <c r="N262" s="199"/>
      <c r="O262" s="66"/>
      <c r="P262" s="66"/>
      <c r="Q262" s="66"/>
      <c r="R262" s="66"/>
      <c r="S262" s="66"/>
      <c r="T262" s="67"/>
      <c r="U262" s="36"/>
      <c r="V262" s="36"/>
      <c r="W262" s="36"/>
      <c r="X262" s="36"/>
      <c r="Y262" s="36"/>
      <c r="Z262" s="36"/>
      <c r="AA262" s="36"/>
      <c r="AB262" s="36"/>
      <c r="AC262" s="36"/>
      <c r="AD262" s="36"/>
      <c r="AE262" s="36"/>
      <c r="AT262" s="19" t="s">
        <v>332</v>
      </c>
      <c r="AU262" s="19" t="s">
        <v>87</v>
      </c>
    </row>
    <row r="263" spans="1:65" s="2" customFormat="1" ht="185.25">
      <c r="A263" s="36"/>
      <c r="B263" s="37"/>
      <c r="C263" s="38"/>
      <c r="D263" s="195" t="s">
        <v>334</v>
      </c>
      <c r="E263" s="38"/>
      <c r="F263" s="200" t="s">
        <v>1137</v>
      </c>
      <c r="G263" s="38"/>
      <c r="H263" s="38"/>
      <c r="I263" s="197"/>
      <c r="J263" s="38"/>
      <c r="K263" s="38"/>
      <c r="L263" s="41"/>
      <c r="M263" s="198"/>
      <c r="N263" s="199"/>
      <c r="O263" s="66"/>
      <c r="P263" s="66"/>
      <c r="Q263" s="66"/>
      <c r="R263" s="66"/>
      <c r="S263" s="66"/>
      <c r="T263" s="67"/>
      <c r="U263" s="36"/>
      <c r="V263" s="36"/>
      <c r="W263" s="36"/>
      <c r="X263" s="36"/>
      <c r="Y263" s="36"/>
      <c r="Z263" s="36"/>
      <c r="AA263" s="36"/>
      <c r="AB263" s="36"/>
      <c r="AC263" s="36"/>
      <c r="AD263" s="36"/>
      <c r="AE263" s="36"/>
      <c r="AT263" s="19" t="s">
        <v>334</v>
      </c>
      <c r="AU263" s="19" t="s">
        <v>87</v>
      </c>
    </row>
    <row r="264" spans="1:65" s="13" customFormat="1" ht="11.25">
      <c r="B264" s="201"/>
      <c r="C264" s="202"/>
      <c r="D264" s="195" t="s">
        <v>336</v>
      </c>
      <c r="E264" s="203" t="s">
        <v>19</v>
      </c>
      <c r="F264" s="204" t="s">
        <v>144</v>
      </c>
      <c r="G264" s="202"/>
      <c r="H264" s="205">
        <v>34.409999999999997</v>
      </c>
      <c r="I264" s="206"/>
      <c r="J264" s="202"/>
      <c r="K264" s="202"/>
      <c r="L264" s="207"/>
      <c r="M264" s="208"/>
      <c r="N264" s="209"/>
      <c r="O264" s="209"/>
      <c r="P264" s="209"/>
      <c r="Q264" s="209"/>
      <c r="R264" s="209"/>
      <c r="S264" s="209"/>
      <c r="T264" s="210"/>
      <c r="AT264" s="211" t="s">
        <v>336</v>
      </c>
      <c r="AU264" s="211" t="s">
        <v>87</v>
      </c>
      <c r="AV264" s="13" t="s">
        <v>87</v>
      </c>
      <c r="AW264" s="13" t="s">
        <v>37</v>
      </c>
      <c r="AX264" s="13" t="s">
        <v>84</v>
      </c>
      <c r="AY264" s="211" t="s">
        <v>324</v>
      </c>
    </row>
    <row r="265" spans="1:65" s="2" customFormat="1" ht="14.45" customHeight="1">
      <c r="A265" s="36"/>
      <c r="B265" s="37"/>
      <c r="C265" s="182" t="s">
        <v>646</v>
      </c>
      <c r="D265" s="182" t="s">
        <v>326</v>
      </c>
      <c r="E265" s="183" t="s">
        <v>1194</v>
      </c>
      <c r="F265" s="184" t="s">
        <v>1195</v>
      </c>
      <c r="G265" s="185" t="s">
        <v>157</v>
      </c>
      <c r="H265" s="186">
        <v>0.93799999999999994</v>
      </c>
      <c r="I265" s="187"/>
      <c r="J265" s="188">
        <f>ROUND(I265*H265,2)</f>
        <v>0</v>
      </c>
      <c r="K265" s="184" t="s">
        <v>329</v>
      </c>
      <c r="L265" s="41"/>
      <c r="M265" s="189" t="s">
        <v>19</v>
      </c>
      <c r="N265" s="190" t="s">
        <v>47</v>
      </c>
      <c r="O265" s="66"/>
      <c r="P265" s="191">
        <f>O265*H265</f>
        <v>0</v>
      </c>
      <c r="Q265" s="191">
        <v>1.0958000000000001</v>
      </c>
      <c r="R265" s="191">
        <f>Q265*H265</f>
        <v>1.0278604</v>
      </c>
      <c r="S265" s="191">
        <v>0</v>
      </c>
      <c r="T265" s="192">
        <f>S265*H265</f>
        <v>0</v>
      </c>
      <c r="U265" s="36"/>
      <c r="V265" s="36"/>
      <c r="W265" s="36"/>
      <c r="X265" s="36"/>
      <c r="Y265" s="36"/>
      <c r="Z265" s="36"/>
      <c r="AA265" s="36"/>
      <c r="AB265" s="36"/>
      <c r="AC265" s="36"/>
      <c r="AD265" s="36"/>
      <c r="AE265" s="36"/>
      <c r="AR265" s="193" t="s">
        <v>330</v>
      </c>
      <c r="AT265" s="193" t="s">
        <v>326</v>
      </c>
      <c r="AU265" s="193" t="s">
        <v>87</v>
      </c>
      <c r="AY265" s="19" t="s">
        <v>324</v>
      </c>
      <c r="BE265" s="194">
        <f>IF(N265="základní",J265,0)</f>
        <v>0</v>
      </c>
      <c r="BF265" s="194">
        <f>IF(N265="snížená",J265,0)</f>
        <v>0</v>
      </c>
      <c r="BG265" s="194">
        <f>IF(N265="zákl. přenesená",J265,0)</f>
        <v>0</v>
      </c>
      <c r="BH265" s="194">
        <f>IF(N265="sníž. přenesená",J265,0)</f>
        <v>0</v>
      </c>
      <c r="BI265" s="194">
        <f>IF(N265="nulová",J265,0)</f>
        <v>0</v>
      </c>
      <c r="BJ265" s="19" t="s">
        <v>84</v>
      </c>
      <c r="BK265" s="194">
        <f>ROUND(I265*H265,2)</f>
        <v>0</v>
      </c>
      <c r="BL265" s="19" t="s">
        <v>330</v>
      </c>
      <c r="BM265" s="193" t="s">
        <v>5400</v>
      </c>
    </row>
    <row r="266" spans="1:65" s="2" customFormat="1" ht="29.25">
      <c r="A266" s="36"/>
      <c r="B266" s="37"/>
      <c r="C266" s="38"/>
      <c r="D266" s="195" t="s">
        <v>332</v>
      </c>
      <c r="E266" s="38"/>
      <c r="F266" s="196" t="s">
        <v>1197</v>
      </c>
      <c r="G266" s="38"/>
      <c r="H266" s="38"/>
      <c r="I266" s="197"/>
      <c r="J266" s="38"/>
      <c r="K266" s="38"/>
      <c r="L266" s="41"/>
      <c r="M266" s="198"/>
      <c r="N266" s="199"/>
      <c r="O266" s="66"/>
      <c r="P266" s="66"/>
      <c r="Q266" s="66"/>
      <c r="R266" s="66"/>
      <c r="S266" s="66"/>
      <c r="T266" s="67"/>
      <c r="U266" s="36"/>
      <c r="V266" s="36"/>
      <c r="W266" s="36"/>
      <c r="X266" s="36"/>
      <c r="Y266" s="36"/>
      <c r="Z266" s="36"/>
      <c r="AA266" s="36"/>
      <c r="AB266" s="36"/>
      <c r="AC266" s="36"/>
      <c r="AD266" s="36"/>
      <c r="AE266" s="36"/>
      <c r="AT266" s="19" t="s">
        <v>332</v>
      </c>
      <c r="AU266" s="19" t="s">
        <v>87</v>
      </c>
    </row>
    <row r="267" spans="1:65" s="2" customFormat="1" ht="97.5">
      <c r="A267" s="36"/>
      <c r="B267" s="37"/>
      <c r="C267" s="38"/>
      <c r="D267" s="195" t="s">
        <v>334</v>
      </c>
      <c r="E267" s="38"/>
      <c r="F267" s="200" t="s">
        <v>1198</v>
      </c>
      <c r="G267" s="38"/>
      <c r="H267" s="38"/>
      <c r="I267" s="197"/>
      <c r="J267" s="38"/>
      <c r="K267" s="38"/>
      <c r="L267" s="41"/>
      <c r="M267" s="198"/>
      <c r="N267" s="199"/>
      <c r="O267" s="66"/>
      <c r="P267" s="66"/>
      <c r="Q267" s="66"/>
      <c r="R267" s="66"/>
      <c r="S267" s="66"/>
      <c r="T267" s="67"/>
      <c r="U267" s="36"/>
      <c r="V267" s="36"/>
      <c r="W267" s="36"/>
      <c r="X267" s="36"/>
      <c r="Y267" s="36"/>
      <c r="Z267" s="36"/>
      <c r="AA267" s="36"/>
      <c r="AB267" s="36"/>
      <c r="AC267" s="36"/>
      <c r="AD267" s="36"/>
      <c r="AE267" s="36"/>
      <c r="AT267" s="19" t="s">
        <v>334</v>
      </c>
      <c r="AU267" s="19" t="s">
        <v>87</v>
      </c>
    </row>
    <row r="268" spans="1:65" s="13" customFormat="1" ht="11.25">
      <c r="B268" s="201"/>
      <c r="C268" s="202"/>
      <c r="D268" s="195" t="s">
        <v>336</v>
      </c>
      <c r="E268" s="203" t="s">
        <v>19</v>
      </c>
      <c r="F268" s="204" t="s">
        <v>5401</v>
      </c>
      <c r="G268" s="202"/>
      <c r="H268" s="205">
        <v>0.625</v>
      </c>
      <c r="I268" s="206"/>
      <c r="J268" s="202"/>
      <c r="K268" s="202"/>
      <c r="L268" s="207"/>
      <c r="M268" s="208"/>
      <c r="N268" s="209"/>
      <c r="O268" s="209"/>
      <c r="P268" s="209"/>
      <c r="Q268" s="209"/>
      <c r="R268" s="209"/>
      <c r="S268" s="209"/>
      <c r="T268" s="210"/>
      <c r="AT268" s="211" t="s">
        <v>336</v>
      </c>
      <c r="AU268" s="211" t="s">
        <v>87</v>
      </c>
      <c r="AV268" s="13" t="s">
        <v>87</v>
      </c>
      <c r="AW268" s="13" t="s">
        <v>37</v>
      </c>
      <c r="AX268" s="13" t="s">
        <v>76</v>
      </c>
      <c r="AY268" s="211" t="s">
        <v>324</v>
      </c>
    </row>
    <row r="269" spans="1:65" s="13" customFormat="1" ht="11.25">
      <c r="B269" s="201"/>
      <c r="C269" s="202"/>
      <c r="D269" s="195" t="s">
        <v>336</v>
      </c>
      <c r="E269" s="203" t="s">
        <v>19</v>
      </c>
      <c r="F269" s="204" t="s">
        <v>5402</v>
      </c>
      <c r="G269" s="202"/>
      <c r="H269" s="205">
        <v>0.313</v>
      </c>
      <c r="I269" s="206"/>
      <c r="J269" s="202"/>
      <c r="K269" s="202"/>
      <c r="L269" s="207"/>
      <c r="M269" s="208"/>
      <c r="N269" s="209"/>
      <c r="O269" s="209"/>
      <c r="P269" s="209"/>
      <c r="Q269" s="209"/>
      <c r="R269" s="209"/>
      <c r="S269" s="209"/>
      <c r="T269" s="210"/>
      <c r="AT269" s="211" t="s">
        <v>336</v>
      </c>
      <c r="AU269" s="211" t="s">
        <v>87</v>
      </c>
      <c r="AV269" s="13" t="s">
        <v>87</v>
      </c>
      <c r="AW269" s="13" t="s">
        <v>37</v>
      </c>
      <c r="AX269" s="13" t="s">
        <v>76</v>
      </c>
      <c r="AY269" s="211" t="s">
        <v>324</v>
      </c>
    </row>
    <row r="270" spans="1:65" s="14" customFormat="1" ht="11.25">
      <c r="B270" s="212"/>
      <c r="C270" s="213"/>
      <c r="D270" s="195" t="s">
        <v>336</v>
      </c>
      <c r="E270" s="214" t="s">
        <v>19</v>
      </c>
      <c r="F270" s="215" t="s">
        <v>349</v>
      </c>
      <c r="G270" s="213"/>
      <c r="H270" s="216">
        <v>0.93799999999999994</v>
      </c>
      <c r="I270" s="217"/>
      <c r="J270" s="213"/>
      <c r="K270" s="213"/>
      <c r="L270" s="218"/>
      <c r="M270" s="219"/>
      <c r="N270" s="220"/>
      <c r="O270" s="220"/>
      <c r="P270" s="220"/>
      <c r="Q270" s="220"/>
      <c r="R270" s="220"/>
      <c r="S270" s="220"/>
      <c r="T270" s="221"/>
      <c r="AT270" s="222" t="s">
        <v>336</v>
      </c>
      <c r="AU270" s="222" t="s">
        <v>87</v>
      </c>
      <c r="AV270" s="14" t="s">
        <v>330</v>
      </c>
      <c r="AW270" s="14" t="s">
        <v>37</v>
      </c>
      <c r="AX270" s="14" t="s">
        <v>84</v>
      </c>
      <c r="AY270" s="222" t="s">
        <v>324</v>
      </c>
    </row>
    <row r="271" spans="1:65" s="12" customFormat="1" ht="22.9" customHeight="1">
      <c r="B271" s="166"/>
      <c r="C271" s="167"/>
      <c r="D271" s="168" t="s">
        <v>75</v>
      </c>
      <c r="E271" s="180" t="s">
        <v>220</v>
      </c>
      <c r="F271" s="180" t="s">
        <v>1349</v>
      </c>
      <c r="G271" s="167"/>
      <c r="H271" s="167"/>
      <c r="I271" s="170"/>
      <c r="J271" s="181">
        <f>BK271</f>
        <v>0</v>
      </c>
      <c r="K271" s="167"/>
      <c r="L271" s="172"/>
      <c r="M271" s="173"/>
      <c r="N271" s="174"/>
      <c r="O271" s="174"/>
      <c r="P271" s="175">
        <f>SUM(P272:P307)</f>
        <v>0</v>
      </c>
      <c r="Q271" s="174"/>
      <c r="R271" s="175">
        <f>SUM(R272:R307)</f>
        <v>6.8443212999999998</v>
      </c>
      <c r="S271" s="174"/>
      <c r="T271" s="176">
        <f>SUM(T272:T307)</f>
        <v>0</v>
      </c>
      <c r="AR271" s="177" t="s">
        <v>84</v>
      </c>
      <c r="AT271" s="178" t="s">
        <v>75</v>
      </c>
      <c r="AU271" s="178" t="s">
        <v>84</v>
      </c>
      <c r="AY271" s="177" t="s">
        <v>324</v>
      </c>
      <c r="BK271" s="179">
        <f>SUM(BK272:BK307)</f>
        <v>0</v>
      </c>
    </row>
    <row r="272" spans="1:65" s="2" customFormat="1" ht="14.45" customHeight="1">
      <c r="A272" s="36"/>
      <c r="B272" s="37"/>
      <c r="C272" s="182" t="s">
        <v>653</v>
      </c>
      <c r="D272" s="182" t="s">
        <v>326</v>
      </c>
      <c r="E272" s="183" t="s">
        <v>5403</v>
      </c>
      <c r="F272" s="184" t="s">
        <v>5404</v>
      </c>
      <c r="G272" s="185" t="s">
        <v>135</v>
      </c>
      <c r="H272" s="186">
        <v>1.45</v>
      </c>
      <c r="I272" s="187"/>
      <c r="J272" s="188">
        <f>ROUND(I272*H272,2)</f>
        <v>0</v>
      </c>
      <c r="K272" s="184" t="s">
        <v>329</v>
      </c>
      <c r="L272" s="41"/>
      <c r="M272" s="189" t="s">
        <v>19</v>
      </c>
      <c r="N272" s="190" t="s">
        <v>47</v>
      </c>
      <c r="O272" s="66"/>
      <c r="P272" s="191">
        <f>O272*H272</f>
        <v>0</v>
      </c>
      <c r="Q272" s="191">
        <v>0.30360999999999999</v>
      </c>
      <c r="R272" s="191">
        <f>Q272*H272</f>
        <v>0.44023449999999997</v>
      </c>
      <c r="S272" s="191">
        <v>0</v>
      </c>
      <c r="T272" s="192">
        <f>S272*H272</f>
        <v>0</v>
      </c>
      <c r="U272" s="36"/>
      <c r="V272" s="36"/>
      <c r="W272" s="36"/>
      <c r="X272" s="36"/>
      <c r="Y272" s="36"/>
      <c r="Z272" s="36"/>
      <c r="AA272" s="36"/>
      <c r="AB272" s="36"/>
      <c r="AC272" s="36"/>
      <c r="AD272" s="36"/>
      <c r="AE272" s="36"/>
      <c r="AR272" s="193" t="s">
        <v>330</v>
      </c>
      <c r="AT272" s="193" t="s">
        <v>326</v>
      </c>
      <c r="AU272" s="193" t="s">
        <v>87</v>
      </c>
      <c r="AY272" s="19" t="s">
        <v>324</v>
      </c>
      <c r="BE272" s="194">
        <f>IF(N272="základní",J272,0)</f>
        <v>0</v>
      </c>
      <c r="BF272" s="194">
        <f>IF(N272="snížená",J272,0)</f>
        <v>0</v>
      </c>
      <c r="BG272" s="194">
        <f>IF(N272="zákl. přenesená",J272,0)</f>
        <v>0</v>
      </c>
      <c r="BH272" s="194">
        <f>IF(N272="sníž. přenesená",J272,0)</f>
        <v>0</v>
      </c>
      <c r="BI272" s="194">
        <f>IF(N272="nulová",J272,0)</f>
        <v>0</v>
      </c>
      <c r="BJ272" s="19" t="s">
        <v>84</v>
      </c>
      <c r="BK272" s="194">
        <f>ROUND(I272*H272,2)</f>
        <v>0</v>
      </c>
      <c r="BL272" s="19" t="s">
        <v>330</v>
      </c>
      <c r="BM272" s="193" t="s">
        <v>5405</v>
      </c>
    </row>
    <row r="273" spans="1:65" s="2" customFormat="1" ht="11.25">
      <c r="A273" s="36"/>
      <c r="B273" s="37"/>
      <c r="C273" s="38"/>
      <c r="D273" s="195" t="s">
        <v>332</v>
      </c>
      <c r="E273" s="38"/>
      <c r="F273" s="196" t="s">
        <v>5406</v>
      </c>
      <c r="G273" s="38"/>
      <c r="H273" s="38"/>
      <c r="I273" s="197"/>
      <c r="J273" s="38"/>
      <c r="K273" s="38"/>
      <c r="L273" s="41"/>
      <c r="M273" s="198"/>
      <c r="N273" s="199"/>
      <c r="O273" s="66"/>
      <c r="P273" s="66"/>
      <c r="Q273" s="66"/>
      <c r="R273" s="66"/>
      <c r="S273" s="66"/>
      <c r="T273" s="67"/>
      <c r="U273" s="36"/>
      <c r="V273" s="36"/>
      <c r="W273" s="36"/>
      <c r="X273" s="36"/>
      <c r="Y273" s="36"/>
      <c r="Z273" s="36"/>
      <c r="AA273" s="36"/>
      <c r="AB273" s="36"/>
      <c r="AC273" s="36"/>
      <c r="AD273" s="36"/>
      <c r="AE273" s="36"/>
      <c r="AT273" s="19" t="s">
        <v>332</v>
      </c>
      <c r="AU273" s="19" t="s">
        <v>87</v>
      </c>
    </row>
    <row r="274" spans="1:65" s="2" customFormat="1" ht="68.25">
      <c r="A274" s="36"/>
      <c r="B274" s="37"/>
      <c r="C274" s="38"/>
      <c r="D274" s="195" t="s">
        <v>334</v>
      </c>
      <c r="E274" s="38"/>
      <c r="F274" s="200" t="s">
        <v>5407</v>
      </c>
      <c r="G274" s="38"/>
      <c r="H274" s="38"/>
      <c r="I274" s="197"/>
      <c r="J274" s="38"/>
      <c r="K274" s="38"/>
      <c r="L274" s="41"/>
      <c r="M274" s="198"/>
      <c r="N274" s="199"/>
      <c r="O274" s="66"/>
      <c r="P274" s="66"/>
      <c r="Q274" s="66"/>
      <c r="R274" s="66"/>
      <c r="S274" s="66"/>
      <c r="T274" s="67"/>
      <c r="U274" s="36"/>
      <c r="V274" s="36"/>
      <c r="W274" s="36"/>
      <c r="X274" s="36"/>
      <c r="Y274" s="36"/>
      <c r="Z274" s="36"/>
      <c r="AA274" s="36"/>
      <c r="AB274" s="36"/>
      <c r="AC274" s="36"/>
      <c r="AD274" s="36"/>
      <c r="AE274" s="36"/>
      <c r="AT274" s="19" t="s">
        <v>334</v>
      </c>
      <c r="AU274" s="19" t="s">
        <v>87</v>
      </c>
    </row>
    <row r="275" spans="1:65" s="13" customFormat="1" ht="11.25">
      <c r="B275" s="201"/>
      <c r="C275" s="202"/>
      <c r="D275" s="195" t="s">
        <v>336</v>
      </c>
      <c r="E275" s="203" t="s">
        <v>19</v>
      </c>
      <c r="F275" s="204" t="s">
        <v>5408</v>
      </c>
      <c r="G275" s="202"/>
      <c r="H275" s="205">
        <v>1.45</v>
      </c>
      <c r="I275" s="206"/>
      <c r="J275" s="202"/>
      <c r="K275" s="202"/>
      <c r="L275" s="207"/>
      <c r="M275" s="208"/>
      <c r="N275" s="209"/>
      <c r="O275" s="209"/>
      <c r="P275" s="209"/>
      <c r="Q275" s="209"/>
      <c r="R275" s="209"/>
      <c r="S275" s="209"/>
      <c r="T275" s="210"/>
      <c r="AT275" s="211" t="s">
        <v>336</v>
      </c>
      <c r="AU275" s="211" t="s">
        <v>87</v>
      </c>
      <c r="AV275" s="13" t="s">
        <v>87</v>
      </c>
      <c r="AW275" s="13" t="s">
        <v>37</v>
      </c>
      <c r="AX275" s="13" t="s">
        <v>76</v>
      </c>
      <c r="AY275" s="211" t="s">
        <v>324</v>
      </c>
    </row>
    <row r="276" spans="1:65" s="14" customFormat="1" ht="11.25">
      <c r="B276" s="212"/>
      <c r="C276" s="213"/>
      <c r="D276" s="195" t="s">
        <v>336</v>
      </c>
      <c r="E276" s="214" t="s">
        <v>19</v>
      </c>
      <c r="F276" s="215" t="s">
        <v>349</v>
      </c>
      <c r="G276" s="213"/>
      <c r="H276" s="216">
        <v>1.45</v>
      </c>
      <c r="I276" s="217"/>
      <c r="J276" s="213"/>
      <c r="K276" s="213"/>
      <c r="L276" s="218"/>
      <c r="M276" s="219"/>
      <c r="N276" s="220"/>
      <c r="O276" s="220"/>
      <c r="P276" s="220"/>
      <c r="Q276" s="220"/>
      <c r="R276" s="220"/>
      <c r="S276" s="220"/>
      <c r="T276" s="221"/>
      <c r="AT276" s="222" t="s">
        <v>336</v>
      </c>
      <c r="AU276" s="222" t="s">
        <v>87</v>
      </c>
      <c r="AV276" s="14" t="s">
        <v>330</v>
      </c>
      <c r="AW276" s="14" t="s">
        <v>37</v>
      </c>
      <c r="AX276" s="14" t="s">
        <v>84</v>
      </c>
      <c r="AY276" s="222" t="s">
        <v>324</v>
      </c>
    </row>
    <row r="277" spans="1:65" s="2" customFormat="1" ht="14.45" customHeight="1">
      <c r="A277" s="36"/>
      <c r="B277" s="37"/>
      <c r="C277" s="182" t="s">
        <v>661</v>
      </c>
      <c r="D277" s="182" t="s">
        <v>326</v>
      </c>
      <c r="E277" s="183" t="s">
        <v>5409</v>
      </c>
      <c r="F277" s="184" t="s">
        <v>5410</v>
      </c>
      <c r="G277" s="185" t="s">
        <v>135</v>
      </c>
      <c r="H277" s="186">
        <v>6.46</v>
      </c>
      <c r="I277" s="187"/>
      <c r="J277" s="188">
        <f>ROUND(I277*H277,2)</f>
        <v>0</v>
      </c>
      <c r="K277" s="184" t="s">
        <v>329</v>
      </c>
      <c r="L277" s="41"/>
      <c r="M277" s="189" t="s">
        <v>19</v>
      </c>
      <c r="N277" s="190" t="s">
        <v>47</v>
      </c>
      <c r="O277" s="66"/>
      <c r="P277" s="191">
        <f>O277*H277</f>
        <v>0</v>
      </c>
      <c r="Q277" s="191">
        <v>0.37080000000000002</v>
      </c>
      <c r="R277" s="191">
        <f>Q277*H277</f>
        <v>2.3953679999999999</v>
      </c>
      <c r="S277" s="191">
        <v>0</v>
      </c>
      <c r="T277" s="192">
        <f>S277*H277</f>
        <v>0</v>
      </c>
      <c r="U277" s="36"/>
      <c r="V277" s="36"/>
      <c r="W277" s="36"/>
      <c r="X277" s="36"/>
      <c r="Y277" s="36"/>
      <c r="Z277" s="36"/>
      <c r="AA277" s="36"/>
      <c r="AB277" s="36"/>
      <c r="AC277" s="36"/>
      <c r="AD277" s="36"/>
      <c r="AE277" s="36"/>
      <c r="AR277" s="193" t="s">
        <v>330</v>
      </c>
      <c r="AT277" s="193" t="s">
        <v>326</v>
      </c>
      <c r="AU277" s="193" t="s">
        <v>87</v>
      </c>
      <c r="AY277" s="19" t="s">
        <v>324</v>
      </c>
      <c r="BE277" s="194">
        <f>IF(N277="základní",J277,0)</f>
        <v>0</v>
      </c>
      <c r="BF277" s="194">
        <f>IF(N277="snížená",J277,0)</f>
        <v>0</v>
      </c>
      <c r="BG277" s="194">
        <f>IF(N277="zákl. přenesená",J277,0)</f>
        <v>0</v>
      </c>
      <c r="BH277" s="194">
        <f>IF(N277="sníž. přenesená",J277,0)</f>
        <v>0</v>
      </c>
      <c r="BI277" s="194">
        <f>IF(N277="nulová",J277,0)</f>
        <v>0</v>
      </c>
      <c r="BJ277" s="19" t="s">
        <v>84</v>
      </c>
      <c r="BK277" s="194">
        <f>ROUND(I277*H277,2)</f>
        <v>0</v>
      </c>
      <c r="BL277" s="19" t="s">
        <v>330</v>
      </c>
      <c r="BM277" s="193" t="s">
        <v>5411</v>
      </c>
    </row>
    <row r="278" spans="1:65" s="2" customFormat="1" ht="11.25">
      <c r="A278" s="36"/>
      <c r="B278" s="37"/>
      <c r="C278" s="38"/>
      <c r="D278" s="195" t="s">
        <v>332</v>
      </c>
      <c r="E278" s="38"/>
      <c r="F278" s="196" t="s">
        <v>5412</v>
      </c>
      <c r="G278" s="38"/>
      <c r="H278" s="38"/>
      <c r="I278" s="197"/>
      <c r="J278" s="38"/>
      <c r="K278" s="38"/>
      <c r="L278" s="41"/>
      <c r="M278" s="198"/>
      <c r="N278" s="199"/>
      <c r="O278" s="66"/>
      <c r="P278" s="66"/>
      <c r="Q278" s="66"/>
      <c r="R278" s="66"/>
      <c r="S278" s="66"/>
      <c r="T278" s="67"/>
      <c r="U278" s="36"/>
      <c r="V278" s="36"/>
      <c r="W278" s="36"/>
      <c r="X278" s="36"/>
      <c r="Y278" s="36"/>
      <c r="Z278" s="36"/>
      <c r="AA278" s="36"/>
      <c r="AB278" s="36"/>
      <c r="AC278" s="36"/>
      <c r="AD278" s="36"/>
      <c r="AE278" s="36"/>
      <c r="AT278" s="19" t="s">
        <v>332</v>
      </c>
      <c r="AU278" s="19" t="s">
        <v>87</v>
      </c>
    </row>
    <row r="279" spans="1:65" s="2" customFormat="1" ht="68.25">
      <c r="A279" s="36"/>
      <c r="B279" s="37"/>
      <c r="C279" s="38"/>
      <c r="D279" s="195" t="s">
        <v>334</v>
      </c>
      <c r="E279" s="38"/>
      <c r="F279" s="200" t="s">
        <v>5407</v>
      </c>
      <c r="G279" s="38"/>
      <c r="H279" s="38"/>
      <c r="I279" s="197"/>
      <c r="J279" s="38"/>
      <c r="K279" s="38"/>
      <c r="L279" s="41"/>
      <c r="M279" s="198"/>
      <c r="N279" s="199"/>
      <c r="O279" s="66"/>
      <c r="P279" s="66"/>
      <c r="Q279" s="66"/>
      <c r="R279" s="66"/>
      <c r="S279" s="66"/>
      <c r="T279" s="67"/>
      <c r="U279" s="36"/>
      <c r="V279" s="36"/>
      <c r="W279" s="36"/>
      <c r="X279" s="36"/>
      <c r="Y279" s="36"/>
      <c r="Z279" s="36"/>
      <c r="AA279" s="36"/>
      <c r="AB279" s="36"/>
      <c r="AC279" s="36"/>
      <c r="AD279" s="36"/>
      <c r="AE279" s="36"/>
      <c r="AT279" s="19" t="s">
        <v>334</v>
      </c>
      <c r="AU279" s="19" t="s">
        <v>87</v>
      </c>
    </row>
    <row r="280" spans="1:65" s="13" customFormat="1" ht="11.25">
      <c r="B280" s="201"/>
      <c r="C280" s="202"/>
      <c r="D280" s="195" t="s">
        <v>336</v>
      </c>
      <c r="E280" s="203" t="s">
        <v>19</v>
      </c>
      <c r="F280" s="204" t="s">
        <v>133</v>
      </c>
      <c r="G280" s="202"/>
      <c r="H280" s="205">
        <v>6.46</v>
      </c>
      <c r="I280" s="206"/>
      <c r="J280" s="202"/>
      <c r="K280" s="202"/>
      <c r="L280" s="207"/>
      <c r="M280" s="208"/>
      <c r="N280" s="209"/>
      <c r="O280" s="209"/>
      <c r="P280" s="209"/>
      <c r="Q280" s="209"/>
      <c r="R280" s="209"/>
      <c r="S280" s="209"/>
      <c r="T280" s="210"/>
      <c r="AT280" s="211" t="s">
        <v>336</v>
      </c>
      <c r="AU280" s="211" t="s">
        <v>87</v>
      </c>
      <c r="AV280" s="13" t="s">
        <v>87</v>
      </c>
      <c r="AW280" s="13" t="s">
        <v>37</v>
      </c>
      <c r="AX280" s="13" t="s">
        <v>84</v>
      </c>
      <c r="AY280" s="211" t="s">
        <v>324</v>
      </c>
    </row>
    <row r="281" spans="1:65" s="2" customFormat="1" ht="24.2" customHeight="1">
      <c r="A281" s="36"/>
      <c r="B281" s="37"/>
      <c r="C281" s="182" t="s">
        <v>670</v>
      </c>
      <c r="D281" s="182" t="s">
        <v>326</v>
      </c>
      <c r="E281" s="183" t="s">
        <v>5413</v>
      </c>
      <c r="F281" s="184" t="s">
        <v>5414</v>
      </c>
      <c r="G281" s="185" t="s">
        <v>135</v>
      </c>
      <c r="H281" s="186">
        <v>6.46</v>
      </c>
      <c r="I281" s="187"/>
      <c r="J281" s="188">
        <f>ROUND(I281*H281,2)</f>
        <v>0</v>
      </c>
      <c r="K281" s="184" t="s">
        <v>19</v>
      </c>
      <c r="L281" s="41"/>
      <c r="M281" s="189" t="s">
        <v>19</v>
      </c>
      <c r="N281" s="190" t="s">
        <v>47</v>
      </c>
      <c r="O281" s="66"/>
      <c r="P281" s="191">
        <f>O281*H281</f>
        <v>0</v>
      </c>
      <c r="Q281" s="191">
        <v>0.26375999999999999</v>
      </c>
      <c r="R281" s="191">
        <f>Q281*H281</f>
        <v>1.7038895999999999</v>
      </c>
      <c r="S281" s="191">
        <v>0</v>
      </c>
      <c r="T281" s="192">
        <f>S281*H281</f>
        <v>0</v>
      </c>
      <c r="U281" s="36"/>
      <c r="V281" s="36"/>
      <c r="W281" s="36"/>
      <c r="X281" s="36"/>
      <c r="Y281" s="36"/>
      <c r="Z281" s="36"/>
      <c r="AA281" s="36"/>
      <c r="AB281" s="36"/>
      <c r="AC281" s="36"/>
      <c r="AD281" s="36"/>
      <c r="AE281" s="36"/>
      <c r="AR281" s="193" t="s">
        <v>330</v>
      </c>
      <c r="AT281" s="193" t="s">
        <v>326</v>
      </c>
      <c r="AU281" s="193" t="s">
        <v>87</v>
      </c>
      <c r="AY281" s="19" t="s">
        <v>324</v>
      </c>
      <c r="BE281" s="194">
        <f>IF(N281="základní",J281,0)</f>
        <v>0</v>
      </c>
      <c r="BF281" s="194">
        <f>IF(N281="snížená",J281,0)</f>
        <v>0</v>
      </c>
      <c r="BG281" s="194">
        <f>IF(N281="zákl. přenesená",J281,0)</f>
        <v>0</v>
      </c>
      <c r="BH281" s="194">
        <f>IF(N281="sníž. přenesená",J281,0)</f>
        <v>0</v>
      </c>
      <c r="BI281" s="194">
        <f>IF(N281="nulová",J281,0)</f>
        <v>0</v>
      </c>
      <c r="BJ281" s="19" t="s">
        <v>84</v>
      </c>
      <c r="BK281" s="194">
        <f>ROUND(I281*H281,2)</f>
        <v>0</v>
      </c>
      <c r="BL281" s="19" t="s">
        <v>330</v>
      </c>
      <c r="BM281" s="193" t="s">
        <v>5415</v>
      </c>
    </row>
    <row r="282" spans="1:65" s="2" customFormat="1" ht="19.5">
      <c r="A282" s="36"/>
      <c r="B282" s="37"/>
      <c r="C282" s="38"/>
      <c r="D282" s="195" t="s">
        <v>332</v>
      </c>
      <c r="E282" s="38"/>
      <c r="F282" s="196" t="s">
        <v>5416</v>
      </c>
      <c r="G282" s="38"/>
      <c r="H282" s="38"/>
      <c r="I282" s="197"/>
      <c r="J282" s="38"/>
      <c r="K282" s="38"/>
      <c r="L282" s="41"/>
      <c r="M282" s="198"/>
      <c r="N282" s="199"/>
      <c r="O282" s="66"/>
      <c r="P282" s="66"/>
      <c r="Q282" s="66"/>
      <c r="R282" s="66"/>
      <c r="S282" s="66"/>
      <c r="T282" s="67"/>
      <c r="U282" s="36"/>
      <c r="V282" s="36"/>
      <c r="W282" s="36"/>
      <c r="X282" s="36"/>
      <c r="Y282" s="36"/>
      <c r="Z282" s="36"/>
      <c r="AA282" s="36"/>
      <c r="AB282" s="36"/>
      <c r="AC282" s="36"/>
      <c r="AD282" s="36"/>
      <c r="AE282" s="36"/>
      <c r="AT282" s="19" t="s">
        <v>332</v>
      </c>
      <c r="AU282" s="19" t="s">
        <v>87</v>
      </c>
    </row>
    <row r="283" spans="1:65" s="2" customFormat="1" ht="68.25">
      <c r="A283" s="36"/>
      <c r="B283" s="37"/>
      <c r="C283" s="38"/>
      <c r="D283" s="195" t="s">
        <v>334</v>
      </c>
      <c r="E283" s="38"/>
      <c r="F283" s="200" t="s">
        <v>5407</v>
      </c>
      <c r="G283" s="38"/>
      <c r="H283" s="38"/>
      <c r="I283" s="197"/>
      <c r="J283" s="38"/>
      <c r="K283" s="38"/>
      <c r="L283" s="41"/>
      <c r="M283" s="198"/>
      <c r="N283" s="199"/>
      <c r="O283" s="66"/>
      <c r="P283" s="66"/>
      <c r="Q283" s="66"/>
      <c r="R283" s="66"/>
      <c r="S283" s="66"/>
      <c r="T283" s="67"/>
      <c r="U283" s="36"/>
      <c r="V283" s="36"/>
      <c r="W283" s="36"/>
      <c r="X283" s="36"/>
      <c r="Y283" s="36"/>
      <c r="Z283" s="36"/>
      <c r="AA283" s="36"/>
      <c r="AB283" s="36"/>
      <c r="AC283" s="36"/>
      <c r="AD283" s="36"/>
      <c r="AE283" s="36"/>
      <c r="AT283" s="19" t="s">
        <v>334</v>
      </c>
      <c r="AU283" s="19" t="s">
        <v>87</v>
      </c>
    </row>
    <row r="284" spans="1:65" s="13" customFormat="1" ht="11.25">
      <c r="B284" s="201"/>
      <c r="C284" s="202"/>
      <c r="D284" s="195" t="s">
        <v>336</v>
      </c>
      <c r="E284" s="203" t="s">
        <v>19</v>
      </c>
      <c r="F284" s="204" t="s">
        <v>133</v>
      </c>
      <c r="G284" s="202"/>
      <c r="H284" s="205">
        <v>6.46</v>
      </c>
      <c r="I284" s="206"/>
      <c r="J284" s="202"/>
      <c r="K284" s="202"/>
      <c r="L284" s="207"/>
      <c r="M284" s="208"/>
      <c r="N284" s="209"/>
      <c r="O284" s="209"/>
      <c r="P284" s="209"/>
      <c r="Q284" s="209"/>
      <c r="R284" s="209"/>
      <c r="S284" s="209"/>
      <c r="T284" s="210"/>
      <c r="AT284" s="211" t="s">
        <v>336</v>
      </c>
      <c r="AU284" s="211" t="s">
        <v>87</v>
      </c>
      <c r="AV284" s="13" t="s">
        <v>87</v>
      </c>
      <c r="AW284" s="13" t="s">
        <v>37</v>
      </c>
      <c r="AX284" s="13" t="s">
        <v>84</v>
      </c>
      <c r="AY284" s="211" t="s">
        <v>324</v>
      </c>
    </row>
    <row r="285" spans="1:65" s="2" customFormat="1" ht="14.45" customHeight="1">
      <c r="A285" s="36"/>
      <c r="B285" s="37"/>
      <c r="C285" s="182" t="s">
        <v>677</v>
      </c>
      <c r="D285" s="182" t="s">
        <v>326</v>
      </c>
      <c r="E285" s="183" t="s">
        <v>5417</v>
      </c>
      <c r="F285" s="184" t="s">
        <v>5418</v>
      </c>
      <c r="G285" s="185" t="s">
        <v>135</v>
      </c>
      <c r="H285" s="186">
        <v>6.46</v>
      </c>
      <c r="I285" s="187"/>
      <c r="J285" s="188">
        <f>ROUND(I285*H285,2)</f>
        <v>0</v>
      </c>
      <c r="K285" s="184" t="s">
        <v>329</v>
      </c>
      <c r="L285" s="41"/>
      <c r="M285" s="189" t="s">
        <v>19</v>
      </c>
      <c r="N285" s="190" t="s">
        <v>47</v>
      </c>
      <c r="O285" s="66"/>
      <c r="P285" s="191">
        <f>O285*H285</f>
        <v>0</v>
      </c>
      <c r="Q285" s="191">
        <v>0.12966</v>
      </c>
      <c r="R285" s="191">
        <f>Q285*H285</f>
        <v>0.8376036</v>
      </c>
      <c r="S285" s="191">
        <v>0</v>
      </c>
      <c r="T285" s="192">
        <f>S285*H285</f>
        <v>0</v>
      </c>
      <c r="U285" s="36"/>
      <c r="V285" s="36"/>
      <c r="W285" s="36"/>
      <c r="X285" s="36"/>
      <c r="Y285" s="36"/>
      <c r="Z285" s="36"/>
      <c r="AA285" s="36"/>
      <c r="AB285" s="36"/>
      <c r="AC285" s="36"/>
      <c r="AD285" s="36"/>
      <c r="AE285" s="36"/>
      <c r="AR285" s="193" t="s">
        <v>330</v>
      </c>
      <c r="AT285" s="193" t="s">
        <v>326</v>
      </c>
      <c r="AU285" s="193" t="s">
        <v>87</v>
      </c>
      <c r="AY285" s="19" t="s">
        <v>324</v>
      </c>
      <c r="BE285" s="194">
        <f>IF(N285="základní",J285,0)</f>
        <v>0</v>
      </c>
      <c r="BF285" s="194">
        <f>IF(N285="snížená",J285,0)</f>
        <v>0</v>
      </c>
      <c r="BG285" s="194">
        <f>IF(N285="zákl. přenesená",J285,0)</f>
        <v>0</v>
      </c>
      <c r="BH285" s="194">
        <f>IF(N285="sníž. přenesená",J285,0)</f>
        <v>0</v>
      </c>
      <c r="BI285" s="194">
        <f>IF(N285="nulová",J285,0)</f>
        <v>0</v>
      </c>
      <c r="BJ285" s="19" t="s">
        <v>84</v>
      </c>
      <c r="BK285" s="194">
        <f>ROUND(I285*H285,2)</f>
        <v>0</v>
      </c>
      <c r="BL285" s="19" t="s">
        <v>330</v>
      </c>
      <c r="BM285" s="193" t="s">
        <v>5419</v>
      </c>
    </row>
    <row r="286" spans="1:65" s="2" customFormat="1" ht="19.5">
      <c r="A286" s="36"/>
      <c r="B286" s="37"/>
      <c r="C286" s="38"/>
      <c r="D286" s="195" t="s">
        <v>332</v>
      </c>
      <c r="E286" s="38"/>
      <c r="F286" s="196" t="s">
        <v>5420</v>
      </c>
      <c r="G286" s="38"/>
      <c r="H286" s="38"/>
      <c r="I286" s="197"/>
      <c r="J286" s="38"/>
      <c r="K286" s="38"/>
      <c r="L286" s="41"/>
      <c r="M286" s="198"/>
      <c r="N286" s="199"/>
      <c r="O286" s="66"/>
      <c r="P286" s="66"/>
      <c r="Q286" s="66"/>
      <c r="R286" s="66"/>
      <c r="S286" s="66"/>
      <c r="T286" s="67"/>
      <c r="U286" s="36"/>
      <c r="V286" s="36"/>
      <c r="W286" s="36"/>
      <c r="X286" s="36"/>
      <c r="Y286" s="36"/>
      <c r="Z286" s="36"/>
      <c r="AA286" s="36"/>
      <c r="AB286" s="36"/>
      <c r="AC286" s="36"/>
      <c r="AD286" s="36"/>
      <c r="AE286" s="36"/>
      <c r="AT286" s="19" t="s">
        <v>332</v>
      </c>
      <c r="AU286" s="19" t="s">
        <v>87</v>
      </c>
    </row>
    <row r="287" spans="1:65" s="2" customFormat="1" ht="87.75">
      <c r="A287" s="36"/>
      <c r="B287" s="37"/>
      <c r="C287" s="38"/>
      <c r="D287" s="195" t="s">
        <v>334</v>
      </c>
      <c r="E287" s="38"/>
      <c r="F287" s="200" t="s">
        <v>5421</v>
      </c>
      <c r="G287" s="38"/>
      <c r="H287" s="38"/>
      <c r="I287" s="197"/>
      <c r="J287" s="38"/>
      <c r="K287" s="38"/>
      <c r="L287" s="41"/>
      <c r="M287" s="198"/>
      <c r="N287" s="199"/>
      <c r="O287" s="66"/>
      <c r="P287" s="66"/>
      <c r="Q287" s="66"/>
      <c r="R287" s="66"/>
      <c r="S287" s="66"/>
      <c r="T287" s="67"/>
      <c r="U287" s="36"/>
      <c r="V287" s="36"/>
      <c r="W287" s="36"/>
      <c r="X287" s="36"/>
      <c r="Y287" s="36"/>
      <c r="Z287" s="36"/>
      <c r="AA287" s="36"/>
      <c r="AB287" s="36"/>
      <c r="AC287" s="36"/>
      <c r="AD287" s="36"/>
      <c r="AE287" s="36"/>
      <c r="AT287" s="19" t="s">
        <v>334</v>
      </c>
      <c r="AU287" s="19" t="s">
        <v>87</v>
      </c>
    </row>
    <row r="288" spans="1:65" s="2" customFormat="1" ht="19.5">
      <c r="A288" s="36"/>
      <c r="B288" s="37"/>
      <c r="C288" s="38"/>
      <c r="D288" s="195" t="s">
        <v>727</v>
      </c>
      <c r="E288" s="38"/>
      <c r="F288" s="200" t="s">
        <v>5422</v>
      </c>
      <c r="G288" s="38"/>
      <c r="H288" s="38"/>
      <c r="I288" s="197"/>
      <c r="J288" s="38"/>
      <c r="K288" s="38"/>
      <c r="L288" s="41"/>
      <c r="M288" s="198"/>
      <c r="N288" s="199"/>
      <c r="O288" s="66"/>
      <c r="P288" s="66"/>
      <c r="Q288" s="66"/>
      <c r="R288" s="66"/>
      <c r="S288" s="66"/>
      <c r="T288" s="67"/>
      <c r="U288" s="36"/>
      <c r="V288" s="36"/>
      <c r="W288" s="36"/>
      <c r="X288" s="36"/>
      <c r="Y288" s="36"/>
      <c r="Z288" s="36"/>
      <c r="AA288" s="36"/>
      <c r="AB288" s="36"/>
      <c r="AC288" s="36"/>
      <c r="AD288" s="36"/>
      <c r="AE288" s="36"/>
      <c r="AT288" s="19" t="s">
        <v>727</v>
      </c>
      <c r="AU288" s="19" t="s">
        <v>87</v>
      </c>
    </row>
    <row r="289" spans="1:65" s="15" customFormat="1" ht="11.25">
      <c r="B289" s="223"/>
      <c r="C289" s="224"/>
      <c r="D289" s="195" t="s">
        <v>336</v>
      </c>
      <c r="E289" s="225" t="s">
        <v>19</v>
      </c>
      <c r="F289" s="226" t="s">
        <v>5286</v>
      </c>
      <c r="G289" s="224"/>
      <c r="H289" s="225" t="s">
        <v>19</v>
      </c>
      <c r="I289" s="227"/>
      <c r="J289" s="224"/>
      <c r="K289" s="224"/>
      <c r="L289" s="228"/>
      <c r="M289" s="229"/>
      <c r="N289" s="230"/>
      <c r="O289" s="230"/>
      <c r="P289" s="230"/>
      <c r="Q289" s="230"/>
      <c r="R289" s="230"/>
      <c r="S289" s="230"/>
      <c r="T289" s="231"/>
      <c r="AT289" s="232" t="s">
        <v>336</v>
      </c>
      <c r="AU289" s="232" t="s">
        <v>87</v>
      </c>
      <c r="AV289" s="15" t="s">
        <v>84</v>
      </c>
      <c r="AW289" s="15" t="s">
        <v>37</v>
      </c>
      <c r="AX289" s="15" t="s">
        <v>76</v>
      </c>
      <c r="AY289" s="232" t="s">
        <v>324</v>
      </c>
    </row>
    <row r="290" spans="1:65" s="13" customFormat="1" ht="11.25">
      <c r="B290" s="201"/>
      <c r="C290" s="202"/>
      <c r="D290" s="195" t="s">
        <v>336</v>
      </c>
      <c r="E290" s="203" t="s">
        <v>133</v>
      </c>
      <c r="F290" s="204" t="s">
        <v>5423</v>
      </c>
      <c r="G290" s="202"/>
      <c r="H290" s="205">
        <v>6.46</v>
      </c>
      <c r="I290" s="206"/>
      <c r="J290" s="202"/>
      <c r="K290" s="202"/>
      <c r="L290" s="207"/>
      <c r="M290" s="208"/>
      <c r="N290" s="209"/>
      <c r="O290" s="209"/>
      <c r="P290" s="209"/>
      <c r="Q290" s="209"/>
      <c r="R290" s="209"/>
      <c r="S290" s="209"/>
      <c r="T290" s="210"/>
      <c r="AT290" s="211" t="s">
        <v>336</v>
      </c>
      <c r="AU290" s="211" t="s">
        <v>87</v>
      </c>
      <c r="AV290" s="13" t="s">
        <v>87</v>
      </c>
      <c r="AW290" s="13" t="s">
        <v>37</v>
      </c>
      <c r="AX290" s="13" t="s">
        <v>84</v>
      </c>
      <c r="AY290" s="211" t="s">
        <v>324</v>
      </c>
    </row>
    <row r="291" spans="1:65" s="2" customFormat="1" ht="14.45" customHeight="1">
      <c r="A291" s="36"/>
      <c r="B291" s="37"/>
      <c r="C291" s="182" t="s">
        <v>683</v>
      </c>
      <c r="D291" s="182" t="s">
        <v>326</v>
      </c>
      <c r="E291" s="183" t="s">
        <v>5424</v>
      </c>
      <c r="F291" s="184" t="s">
        <v>5425</v>
      </c>
      <c r="G291" s="185" t="s">
        <v>135</v>
      </c>
      <c r="H291" s="186">
        <v>2.8050000000000002</v>
      </c>
      <c r="I291" s="187"/>
      <c r="J291" s="188">
        <f>ROUND(I291*H291,2)</f>
        <v>0</v>
      </c>
      <c r="K291" s="184" t="s">
        <v>329</v>
      </c>
      <c r="L291" s="41"/>
      <c r="M291" s="189" t="s">
        <v>19</v>
      </c>
      <c r="N291" s="190" t="s">
        <v>47</v>
      </c>
      <c r="O291" s="66"/>
      <c r="P291" s="191">
        <f>O291*H291</f>
        <v>0</v>
      </c>
      <c r="Q291" s="191">
        <v>0.40792</v>
      </c>
      <c r="R291" s="191">
        <f>Q291*H291</f>
        <v>1.1442156000000001</v>
      </c>
      <c r="S291" s="191">
        <v>0</v>
      </c>
      <c r="T291" s="192">
        <f>S291*H291</f>
        <v>0</v>
      </c>
      <c r="U291" s="36"/>
      <c r="V291" s="36"/>
      <c r="W291" s="36"/>
      <c r="X291" s="36"/>
      <c r="Y291" s="36"/>
      <c r="Z291" s="36"/>
      <c r="AA291" s="36"/>
      <c r="AB291" s="36"/>
      <c r="AC291" s="36"/>
      <c r="AD291" s="36"/>
      <c r="AE291" s="36"/>
      <c r="AR291" s="193" t="s">
        <v>330</v>
      </c>
      <c r="AT291" s="193" t="s">
        <v>326</v>
      </c>
      <c r="AU291" s="193" t="s">
        <v>87</v>
      </c>
      <c r="AY291" s="19" t="s">
        <v>324</v>
      </c>
      <c r="BE291" s="194">
        <f>IF(N291="základní",J291,0)</f>
        <v>0</v>
      </c>
      <c r="BF291" s="194">
        <f>IF(N291="snížená",J291,0)</f>
        <v>0</v>
      </c>
      <c r="BG291" s="194">
        <f>IF(N291="zákl. přenesená",J291,0)</f>
        <v>0</v>
      </c>
      <c r="BH291" s="194">
        <f>IF(N291="sníž. přenesená",J291,0)</f>
        <v>0</v>
      </c>
      <c r="BI291" s="194">
        <f>IF(N291="nulová",J291,0)</f>
        <v>0</v>
      </c>
      <c r="BJ291" s="19" t="s">
        <v>84</v>
      </c>
      <c r="BK291" s="194">
        <f>ROUND(I291*H291,2)</f>
        <v>0</v>
      </c>
      <c r="BL291" s="19" t="s">
        <v>330</v>
      </c>
      <c r="BM291" s="193" t="s">
        <v>5426</v>
      </c>
    </row>
    <row r="292" spans="1:65" s="2" customFormat="1" ht="19.5">
      <c r="A292" s="36"/>
      <c r="B292" s="37"/>
      <c r="C292" s="38"/>
      <c r="D292" s="195" t="s">
        <v>332</v>
      </c>
      <c r="E292" s="38"/>
      <c r="F292" s="196" t="s">
        <v>5427</v>
      </c>
      <c r="G292" s="38"/>
      <c r="H292" s="38"/>
      <c r="I292" s="197"/>
      <c r="J292" s="38"/>
      <c r="K292" s="38"/>
      <c r="L292" s="41"/>
      <c r="M292" s="198"/>
      <c r="N292" s="199"/>
      <c r="O292" s="66"/>
      <c r="P292" s="66"/>
      <c r="Q292" s="66"/>
      <c r="R292" s="66"/>
      <c r="S292" s="66"/>
      <c r="T292" s="67"/>
      <c r="U292" s="36"/>
      <c r="V292" s="36"/>
      <c r="W292" s="36"/>
      <c r="X292" s="36"/>
      <c r="Y292" s="36"/>
      <c r="Z292" s="36"/>
      <c r="AA292" s="36"/>
      <c r="AB292" s="36"/>
      <c r="AC292" s="36"/>
      <c r="AD292" s="36"/>
      <c r="AE292" s="36"/>
      <c r="AT292" s="19" t="s">
        <v>332</v>
      </c>
      <c r="AU292" s="19" t="s">
        <v>87</v>
      </c>
    </row>
    <row r="293" spans="1:65" s="2" customFormat="1" ht="87.75">
      <c r="A293" s="36"/>
      <c r="B293" s="37"/>
      <c r="C293" s="38"/>
      <c r="D293" s="195" t="s">
        <v>334</v>
      </c>
      <c r="E293" s="38"/>
      <c r="F293" s="200" t="s">
        <v>5421</v>
      </c>
      <c r="G293" s="38"/>
      <c r="H293" s="38"/>
      <c r="I293" s="197"/>
      <c r="J293" s="38"/>
      <c r="K293" s="38"/>
      <c r="L293" s="41"/>
      <c r="M293" s="198"/>
      <c r="N293" s="199"/>
      <c r="O293" s="66"/>
      <c r="P293" s="66"/>
      <c r="Q293" s="66"/>
      <c r="R293" s="66"/>
      <c r="S293" s="66"/>
      <c r="T293" s="67"/>
      <c r="U293" s="36"/>
      <c r="V293" s="36"/>
      <c r="W293" s="36"/>
      <c r="X293" s="36"/>
      <c r="Y293" s="36"/>
      <c r="Z293" s="36"/>
      <c r="AA293" s="36"/>
      <c r="AB293" s="36"/>
      <c r="AC293" s="36"/>
      <c r="AD293" s="36"/>
      <c r="AE293" s="36"/>
      <c r="AT293" s="19" t="s">
        <v>334</v>
      </c>
      <c r="AU293" s="19" t="s">
        <v>87</v>
      </c>
    </row>
    <row r="294" spans="1:65" s="15" customFormat="1" ht="11.25">
      <c r="B294" s="223"/>
      <c r="C294" s="224"/>
      <c r="D294" s="195" t="s">
        <v>336</v>
      </c>
      <c r="E294" s="225" t="s">
        <v>19</v>
      </c>
      <c r="F294" s="226" t="s">
        <v>5286</v>
      </c>
      <c r="G294" s="224"/>
      <c r="H294" s="225" t="s">
        <v>19</v>
      </c>
      <c r="I294" s="227"/>
      <c r="J294" s="224"/>
      <c r="K294" s="224"/>
      <c r="L294" s="228"/>
      <c r="M294" s="229"/>
      <c r="N294" s="230"/>
      <c r="O294" s="230"/>
      <c r="P294" s="230"/>
      <c r="Q294" s="230"/>
      <c r="R294" s="230"/>
      <c r="S294" s="230"/>
      <c r="T294" s="231"/>
      <c r="AT294" s="232" t="s">
        <v>336</v>
      </c>
      <c r="AU294" s="232" t="s">
        <v>87</v>
      </c>
      <c r="AV294" s="15" t="s">
        <v>84</v>
      </c>
      <c r="AW294" s="15" t="s">
        <v>37</v>
      </c>
      <c r="AX294" s="15" t="s">
        <v>76</v>
      </c>
      <c r="AY294" s="232" t="s">
        <v>324</v>
      </c>
    </row>
    <row r="295" spans="1:65" s="13" customFormat="1" ht="11.25">
      <c r="B295" s="201"/>
      <c r="C295" s="202"/>
      <c r="D295" s="195" t="s">
        <v>336</v>
      </c>
      <c r="E295" s="203" t="s">
        <v>5252</v>
      </c>
      <c r="F295" s="204" t="s">
        <v>5428</v>
      </c>
      <c r="G295" s="202"/>
      <c r="H295" s="205">
        <v>2.8050000000000002</v>
      </c>
      <c r="I295" s="206"/>
      <c r="J295" s="202"/>
      <c r="K295" s="202"/>
      <c r="L295" s="207"/>
      <c r="M295" s="208"/>
      <c r="N295" s="209"/>
      <c r="O295" s="209"/>
      <c r="P295" s="209"/>
      <c r="Q295" s="209"/>
      <c r="R295" s="209"/>
      <c r="S295" s="209"/>
      <c r="T295" s="210"/>
      <c r="AT295" s="211" t="s">
        <v>336</v>
      </c>
      <c r="AU295" s="211" t="s">
        <v>87</v>
      </c>
      <c r="AV295" s="13" t="s">
        <v>87</v>
      </c>
      <c r="AW295" s="13" t="s">
        <v>37</v>
      </c>
      <c r="AX295" s="13" t="s">
        <v>84</v>
      </c>
      <c r="AY295" s="211" t="s">
        <v>324</v>
      </c>
    </row>
    <row r="296" spans="1:65" s="2" customFormat="1" ht="14.45" customHeight="1">
      <c r="A296" s="36"/>
      <c r="B296" s="37"/>
      <c r="C296" s="244" t="s">
        <v>211</v>
      </c>
      <c r="D296" s="244" t="s">
        <v>588</v>
      </c>
      <c r="E296" s="245" t="s">
        <v>5429</v>
      </c>
      <c r="F296" s="246" t="s">
        <v>5430</v>
      </c>
      <c r="G296" s="247" t="s">
        <v>135</v>
      </c>
      <c r="H296" s="248">
        <v>1.4550000000000001</v>
      </c>
      <c r="I296" s="249"/>
      <c r="J296" s="250">
        <f>ROUND(I296*H296,2)</f>
        <v>0</v>
      </c>
      <c r="K296" s="246" t="s">
        <v>329</v>
      </c>
      <c r="L296" s="251"/>
      <c r="M296" s="252" t="s">
        <v>19</v>
      </c>
      <c r="N296" s="253" t="s">
        <v>47</v>
      </c>
      <c r="O296" s="66"/>
      <c r="P296" s="191">
        <f>O296*H296</f>
        <v>0</v>
      </c>
      <c r="Q296" s="191">
        <v>0.222</v>
      </c>
      <c r="R296" s="191">
        <f>Q296*H296</f>
        <v>0.32301000000000002</v>
      </c>
      <c r="S296" s="191">
        <v>0</v>
      </c>
      <c r="T296" s="192">
        <f>S296*H296</f>
        <v>0</v>
      </c>
      <c r="U296" s="36"/>
      <c r="V296" s="36"/>
      <c r="W296" s="36"/>
      <c r="X296" s="36"/>
      <c r="Y296" s="36"/>
      <c r="Z296" s="36"/>
      <c r="AA296" s="36"/>
      <c r="AB296" s="36"/>
      <c r="AC296" s="36"/>
      <c r="AD296" s="36"/>
      <c r="AE296" s="36"/>
      <c r="AR296" s="193" t="s">
        <v>378</v>
      </c>
      <c r="AT296" s="193" t="s">
        <v>588</v>
      </c>
      <c r="AU296" s="193" t="s">
        <v>87</v>
      </c>
      <c r="AY296" s="19" t="s">
        <v>324</v>
      </c>
      <c r="BE296" s="194">
        <f>IF(N296="základní",J296,0)</f>
        <v>0</v>
      </c>
      <c r="BF296" s="194">
        <f>IF(N296="snížená",J296,0)</f>
        <v>0</v>
      </c>
      <c r="BG296" s="194">
        <f>IF(N296="zákl. přenesená",J296,0)</f>
        <v>0</v>
      </c>
      <c r="BH296" s="194">
        <f>IF(N296="sníž. přenesená",J296,0)</f>
        <v>0</v>
      </c>
      <c r="BI296" s="194">
        <f>IF(N296="nulová",J296,0)</f>
        <v>0</v>
      </c>
      <c r="BJ296" s="19" t="s">
        <v>84</v>
      </c>
      <c r="BK296" s="194">
        <f>ROUND(I296*H296,2)</f>
        <v>0</v>
      </c>
      <c r="BL296" s="19" t="s">
        <v>330</v>
      </c>
      <c r="BM296" s="193" t="s">
        <v>5431</v>
      </c>
    </row>
    <row r="297" spans="1:65" s="2" customFormat="1" ht="11.25">
      <c r="A297" s="36"/>
      <c r="B297" s="37"/>
      <c r="C297" s="38"/>
      <c r="D297" s="195" t="s">
        <v>332</v>
      </c>
      <c r="E297" s="38"/>
      <c r="F297" s="196" t="s">
        <v>5430</v>
      </c>
      <c r="G297" s="38"/>
      <c r="H297" s="38"/>
      <c r="I297" s="197"/>
      <c r="J297" s="38"/>
      <c r="K297" s="38"/>
      <c r="L297" s="41"/>
      <c r="M297" s="198"/>
      <c r="N297" s="199"/>
      <c r="O297" s="66"/>
      <c r="P297" s="66"/>
      <c r="Q297" s="66"/>
      <c r="R297" s="66"/>
      <c r="S297" s="66"/>
      <c r="T297" s="67"/>
      <c r="U297" s="36"/>
      <c r="V297" s="36"/>
      <c r="W297" s="36"/>
      <c r="X297" s="36"/>
      <c r="Y297" s="36"/>
      <c r="Z297" s="36"/>
      <c r="AA297" s="36"/>
      <c r="AB297" s="36"/>
      <c r="AC297" s="36"/>
      <c r="AD297" s="36"/>
      <c r="AE297" s="36"/>
      <c r="AT297" s="19" t="s">
        <v>332</v>
      </c>
      <c r="AU297" s="19" t="s">
        <v>87</v>
      </c>
    </row>
    <row r="298" spans="1:65" s="13" customFormat="1" ht="11.25">
      <c r="B298" s="201"/>
      <c r="C298" s="202"/>
      <c r="D298" s="195" t="s">
        <v>336</v>
      </c>
      <c r="E298" s="203" t="s">
        <v>19</v>
      </c>
      <c r="F298" s="204" t="s">
        <v>5252</v>
      </c>
      <c r="G298" s="202"/>
      <c r="H298" s="205">
        <v>2.8050000000000002</v>
      </c>
      <c r="I298" s="206"/>
      <c r="J298" s="202"/>
      <c r="K298" s="202"/>
      <c r="L298" s="207"/>
      <c r="M298" s="208"/>
      <c r="N298" s="209"/>
      <c r="O298" s="209"/>
      <c r="P298" s="209"/>
      <c r="Q298" s="209"/>
      <c r="R298" s="209"/>
      <c r="S298" s="209"/>
      <c r="T298" s="210"/>
      <c r="AT298" s="211" t="s">
        <v>336</v>
      </c>
      <c r="AU298" s="211" t="s">
        <v>87</v>
      </c>
      <c r="AV298" s="13" t="s">
        <v>87</v>
      </c>
      <c r="AW298" s="13" t="s">
        <v>37</v>
      </c>
      <c r="AX298" s="13" t="s">
        <v>76</v>
      </c>
      <c r="AY298" s="211" t="s">
        <v>324</v>
      </c>
    </row>
    <row r="299" spans="1:65" s="13" customFormat="1" ht="11.25">
      <c r="B299" s="201"/>
      <c r="C299" s="202"/>
      <c r="D299" s="195" t="s">
        <v>336</v>
      </c>
      <c r="E299" s="203" t="s">
        <v>19</v>
      </c>
      <c r="F299" s="204" t="s">
        <v>5432</v>
      </c>
      <c r="G299" s="202"/>
      <c r="H299" s="205">
        <v>-1.5</v>
      </c>
      <c r="I299" s="206"/>
      <c r="J299" s="202"/>
      <c r="K299" s="202"/>
      <c r="L299" s="207"/>
      <c r="M299" s="208"/>
      <c r="N299" s="209"/>
      <c r="O299" s="209"/>
      <c r="P299" s="209"/>
      <c r="Q299" s="209"/>
      <c r="R299" s="209"/>
      <c r="S299" s="209"/>
      <c r="T299" s="210"/>
      <c r="AT299" s="211" t="s">
        <v>336</v>
      </c>
      <c r="AU299" s="211" t="s">
        <v>87</v>
      </c>
      <c r="AV299" s="13" t="s">
        <v>87</v>
      </c>
      <c r="AW299" s="13" t="s">
        <v>37</v>
      </c>
      <c r="AX299" s="13" t="s">
        <v>76</v>
      </c>
      <c r="AY299" s="211" t="s">
        <v>324</v>
      </c>
    </row>
    <row r="300" spans="1:65" s="13" customFormat="1" ht="11.25">
      <c r="B300" s="201"/>
      <c r="C300" s="202"/>
      <c r="D300" s="195" t="s">
        <v>336</v>
      </c>
      <c r="E300" s="203" t="s">
        <v>19</v>
      </c>
      <c r="F300" s="204" t="s">
        <v>5433</v>
      </c>
      <c r="G300" s="202"/>
      <c r="H300" s="205">
        <v>0.15</v>
      </c>
      <c r="I300" s="206"/>
      <c r="J300" s="202"/>
      <c r="K300" s="202"/>
      <c r="L300" s="207"/>
      <c r="M300" s="208"/>
      <c r="N300" s="209"/>
      <c r="O300" s="209"/>
      <c r="P300" s="209"/>
      <c r="Q300" s="209"/>
      <c r="R300" s="209"/>
      <c r="S300" s="209"/>
      <c r="T300" s="210"/>
      <c r="AT300" s="211" t="s">
        <v>336</v>
      </c>
      <c r="AU300" s="211" t="s">
        <v>87</v>
      </c>
      <c r="AV300" s="13" t="s">
        <v>87</v>
      </c>
      <c r="AW300" s="13" t="s">
        <v>37</v>
      </c>
      <c r="AX300" s="13" t="s">
        <v>76</v>
      </c>
      <c r="AY300" s="211" t="s">
        <v>324</v>
      </c>
    </row>
    <row r="301" spans="1:65" s="14" customFormat="1" ht="11.25">
      <c r="B301" s="212"/>
      <c r="C301" s="213"/>
      <c r="D301" s="195" t="s">
        <v>336</v>
      </c>
      <c r="E301" s="214" t="s">
        <v>19</v>
      </c>
      <c r="F301" s="215" t="s">
        <v>349</v>
      </c>
      <c r="G301" s="213"/>
      <c r="H301" s="216">
        <v>1.4550000000000001</v>
      </c>
      <c r="I301" s="217"/>
      <c r="J301" s="213"/>
      <c r="K301" s="213"/>
      <c r="L301" s="218"/>
      <c r="M301" s="219"/>
      <c r="N301" s="220"/>
      <c r="O301" s="220"/>
      <c r="P301" s="220"/>
      <c r="Q301" s="220"/>
      <c r="R301" s="220"/>
      <c r="S301" s="220"/>
      <c r="T301" s="221"/>
      <c r="AT301" s="222" t="s">
        <v>336</v>
      </c>
      <c r="AU301" s="222" t="s">
        <v>87</v>
      </c>
      <c r="AV301" s="14" t="s">
        <v>330</v>
      </c>
      <c r="AW301" s="14" t="s">
        <v>37</v>
      </c>
      <c r="AX301" s="14" t="s">
        <v>84</v>
      </c>
      <c r="AY301" s="222" t="s">
        <v>324</v>
      </c>
    </row>
    <row r="302" spans="1:65" s="2" customFormat="1" ht="14.45" customHeight="1">
      <c r="A302" s="36"/>
      <c r="B302" s="37"/>
      <c r="C302" s="182" t="s">
        <v>165</v>
      </c>
      <c r="D302" s="182" t="s">
        <v>326</v>
      </c>
      <c r="E302" s="183" t="s">
        <v>1364</v>
      </c>
      <c r="F302" s="184" t="s">
        <v>1365</v>
      </c>
      <c r="G302" s="185" t="s">
        <v>135</v>
      </c>
      <c r="H302" s="186">
        <v>6.46</v>
      </c>
      <c r="I302" s="187"/>
      <c r="J302" s="188">
        <f>ROUND(I302*H302,2)</f>
        <v>0</v>
      </c>
      <c r="K302" s="184" t="s">
        <v>329</v>
      </c>
      <c r="L302" s="41"/>
      <c r="M302" s="189" t="s">
        <v>19</v>
      </c>
      <c r="N302" s="190" t="s">
        <v>47</v>
      </c>
      <c r="O302" s="66"/>
      <c r="P302" s="191">
        <f>O302*H302</f>
        <v>0</v>
      </c>
      <c r="Q302" s="191">
        <v>0</v>
      </c>
      <c r="R302" s="191">
        <f>Q302*H302</f>
        <v>0</v>
      </c>
      <c r="S302" s="191">
        <v>0</v>
      </c>
      <c r="T302" s="192">
        <f>S302*H302</f>
        <v>0</v>
      </c>
      <c r="U302" s="36"/>
      <c r="V302" s="36"/>
      <c r="W302" s="36"/>
      <c r="X302" s="36"/>
      <c r="Y302" s="36"/>
      <c r="Z302" s="36"/>
      <c r="AA302" s="36"/>
      <c r="AB302" s="36"/>
      <c r="AC302" s="36"/>
      <c r="AD302" s="36"/>
      <c r="AE302" s="36"/>
      <c r="AR302" s="193" t="s">
        <v>330</v>
      </c>
      <c r="AT302" s="193" t="s">
        <v>326</v>
      </c>
      <c r="AU302" s="193" t="s">
        <v>87</v>
      </c>
      <c r="AY302" s="19" t="s">
        <v>324</v>
      </c>
      <c r="BE302" s="194">
        <f>IF(N302="základní",J302,0)</f>
        <v>0</v>
      </c>
      <c r="BF302" s="194">
        <f>IF(N302="snížená",J302,0)</f>
        <v>0</v>
      </c>
      <c r="BG302" s="194">
        <f>IF(N302="zákl. přenesená",J302,0)</f>
        <v>0</v>
      </c>
      <c r="BH302" s="194">
        <f>IF(N302="sníž. přenesená",J302,0)</f>
        <v>0</v>
      </c>
      <c r="BI302" s="194">
        <f>IF(N302="nulová",J302,0)</f>
        <v>0</v>
      </c>
      <c r="BJ302" s="19" t="s">
        <v>84</v>
      </c>
      <c r="BK302" s="194">
        <f>ROUND(I302*H302,2)</f>
        <v>0</v>
      </c>
      <c r="BL302" s="19" t="s">
        <v>330</v>
      </c>
      <c r="BM302" s="193" t="s">
        <v>5434</v>
      </c>
    </row>
    <row r="303" spans="1:65" s="2" customFormat="1" ht="11.25">
      <c r="A303" s="36"/>
      <c r="B303" s="37"/>
      <c r="C303" s="38"/>
      <c r="D303" s="195" t="s">
        <v>332</v>
      </c>
      <c r="E303" s="38"/>
      <c r="F303" s="196" t="s">
        <v>1367</v>
      </c>
      <c r="G303" s="38"/>
      <c r="H303" s="38"/>
      <c r="I303" s="197"/>
      <c r="J303" s="38"/>
      <c r="K303" s="38"/>
      <c r="L303" s="41"/>
      <c r="M303" s="198"/>
      <c r="N303" s="199"/>
      <c r="O303" s="66"/>
      <c r="P303" s="66"/>
      <c r="Q303" s="66"/>
      <c r="R303" s="66"/>
      <c r="S303" s="66"/>
      <c r="T303" s="67"/>
      <c r="U303" s="36"/>
      <c r="V303" s="36"/>
      <c r="W303" s="36"/>
      <c r="X303" s="36"/>
      <c r="Y303" s="36"/>
      <c r="Z303" s="36"/>
      <c r="AA303" s="36"/>
      <c r="AB303" s="36"/>
      <c r="AC303" s="36"/>
      <c r="AD303" s="36"/>
      <c r="AE303" s="36"/>
      <c r="AT303" s="19" t="s">
        <v>332</v>
      </c>
      <c r="AU303" s="19" t="s">
        <v>87</v>
      </c>
    </row>
    <row r="304" spans="1:65" s="13" customFormat="1" ht="11.25">
      <c r="B304" s="201"/>
      <c r="C304" s="202"/>
      <c r="D304" s="195" t="s">
        <v>336</v>
      </c>
      <c r="E304" s="203" t="s">
        <v>19</v>
      </c>
      <c r="F304" s="204" t="s">
        <v>133</v>
      </c>
      <c r="G304" s="202"/>
      <c r="H304" s="205">
        <v>6.46</v>
      </c>
      <c r="I304" s="206"/>
      <c r="J304" s="202"/>
      <c r="K304" s="202"/>
      <c r="L304" s="207"/>
      <c r="M304" s="208"/>
      <c r="N304" s="209"/>
      <c r="O304" s="209"/>
      <c r="P304" s="209"/>
      <c r="Q304" s="209"/>
      <c r="R304" s="209"/>
      <c r="S304" s="209"/>
      <c r="T304" s="210"/>
      <c r="AT304" s="211" t="s">
        <v>336</v>
      </c>
      <c r="AU304" s="211" t="s">
        <v>87</v>
      </c>
      <c r="AV304" s="13" t="s">
        <v>87</v>
      </c>
      <c r="AW304" s="13" t="s">
        <v>37</v>
      </c>
      <c r="AX304" s="13" t="s">
        <v>84</v>
      </c>
      <c r="AY304" s="211" t="s">
        <v>324</v>
      </c>
    </row>
    <row r="305" spans="1:65" s="2" customFormat="1" ht="14.45" customHeight="1">
      <c r="A305" s="36"/>
      <c r="B305" s="37"/>
      <c r="C305" s="182" t="s">
        <v>701</v>
      </c>
      <c r="D305" s="182" t="s">
        <v>326</v>
      </c>
      <c r="E305" s="183" t="s">
        <v>1369</v>
      </c>
      <c r="F305" s="184" t="s">
        <v>1370</v>
      </c>
      <c r="G305" s="185" t="s">
        <v>135</v>
      </c>
      <c r="H305" s="186">
        <v>6.46</v>
      </c>
      <c r="I305" s="187"/>
      <c r="J305" s="188">
        <f>ROUND(I305*H305,2)</f>
        <v>0</v>
      </c>
      <c r="K305" s="184" t="s">
        <v>329</v>
      </c>
      <c r="L305" s="41"/>
      <c r="M305" s="189" t="s">
        <v>19</v>
      </c>
      <c r="N305" s="190" t="s">
        <v>47</v>
      </c>
      <c r="O305" s="66"/>
      <c r="P305" s="191">
        <f>O305*H305</f>
        <v>0</v>
      </c>
      <c r="Q305" s="191">
        <v>0</v>
      </c>
      <c r="R305" s="191">
        <f>Q305*H305</f>
        <v>0</v>
      </c>
      <c r="S305" s="191">
        <v>0</v>
      </c>
      <c r="T305" s="192">
        <f>S305*H305</f>
        <v>0</v>
      </c>
      <c r="U305" s="36"/>
      <c r="V305" s="36"/>
      <c r="W305" s="36"/>
      <c r="X305" s="36"/>
      <c r="Y305" s="36"/>
      <c r="Z305" s="36"/>
      <c r="AA305" s="36"/>
      <c r="AB305" s="36"/>
      <c r="AC305" s="36"/>
      <c r="AD305" s="36"/>
      <c r="AE305" s="36"/>
      <c r="AR305" s="193" t="s">
        <v>330</v>
      </c>
      <c r="AT305" s="193" t="s">
        <v>326</v>
      </c>
      <c r="AU305" s="193" t="s">
        <v>87</v>
      </c>
      <c r="AY305" s="19" t="s">
        <v>324</v>
      </c>
      <c r="BE305" s="194">
        <f>IF(N305="základní",J305,0)</f>
        <v>0</v>
      </c>
      <c r="BF305" s="194">
        <f>IF(N305="snížená",J305,0)</f>
        <v>0</v>
      </c>
      <c r="BG305" s="194">
        <f>IF(N305="zákl. přenesená",J305,0)</f>
        <v>0</v>
      </c>
      <c r="BH305" s="194">
        <f>IF(N305="sníž. přenesená",J305,0)</f>
        <v>0</v>
      </c>
      <c r="BI305" s="194">
        <f>IF(N305="nulová",J305,0)</f>
        <v>0</v>
      </c>
      <c r="BJ305" s="19" t="s">
        <v>84</v>
      </c>
      <c r="BK305" s="194">
        <f>ROUND(I305*H305,2)</f>
        <v>0</v>
      </c>
      <c r="BL305" s="19" t="s">
        <v>330</v>
      </c>
      <c r="BM305" s="193" t="s">
        <v>5435</v>
      </c>
    </row>
    <row r="306" spans="1:65" s="2" customFormat="1" ht="11.25">
      <c r="A306" s="36"/>
      <c r="B306" s="37"/>
      <c r="C306" s="38"/>
      <c r="D306" s="195" t="s">
        <v>332</v>
      </c>
      <c r="E306" s="38"/>
      <c r="F306" s="196" t="s">
        <v>1372</v>
      </c>
      <c r="G306" s="38"/>
      <c r="H306" s="38"/>
      <c r="I306" s="197"/>
      <c r="J306" s="38"/>
      <c r="K306" s="38"/>
      <c r="L306" s="41"/>
      <c r="M306" s="198"/>
      <c r="N306" s="199"/>
      <c r="O306" s="66"/>
      <c r="P306" s="66"/>
      <c r="Q306" s="66"/>
      <c r="R306" s="66"/>
      <c r="S306" s="66"/>
      <c r="T306" s="67"/>
      <c r="U306" s="36"/>
      <c r="V306" s="36"/>
      <c r="W306" s="36"/>
      <c r="X306" s="36"/>
      <c r="Y306" s="36"/>
      <c r="Z306" s="36"/>
      <c r="AA306" s="36"/>
      <c r="AB306" s="36"/>
      <c r="AC306" s="36"/>
      <c r="AD306" s="36"/>
      <c r="AE306" s="36"/>
      <c r="AT306" s="19" t="s">
        <v>332</v>
      </c>
      <c r="AU306" s="19" t="s">
        <v>87</v>
      </c>
    </row>
    <row r="307" spans="1:65" s="13" customFormat="1" ht="11.25">
      <c r="B307" s="201"/>
      <c r="C307" s="202"/>
      <c r="D307" s="195" t="s">
        <v>336</v>
      </c>
      <c r="E307" s="203" t="s">
        <v>19</v>
      </c>
      <c r="F307" s="204" t="s">
        <v>133</v>
      </c>
      <c r="G307" s="202"/>
      <c r="H307" s="205">
        <v>6.46</v>
      </c>
      <c r="I307" s="206"/>
      <c r="J307" s="202"/>
      <c r="K307" s="202"/>
      <c r="L307" s="207"/>
      <c r="M307" s="208"/>
      <c r="N307" s="209"/>
      <c r="O307" s="209"/>
      <c r="P307" s="209"/>
      <c r="Q307" s="209"/>
      <c r="R307" s="209"/>
      <c r="S307" s="209"/>
      <c r="T307" s="210"/>
      <c r="AT307" s="211" t="s">
        <v>336</v>
      </c>
      <c r="AU307" s="211" t="s">
        <v>87</v>
      </c>
      <c r="AV307" s="13" t="s">
        <v>87</v>
      </c>
      <c r="AW307" s="13" t="s">
        <v>37</v>
      </c>
      <c r="AX307" s="13" t="s">
        <v>84</v>
      </c>
      <c r="AY307" s="211" t="s">
        <v>324</v>
      </c>
    </row>
    <row r="308" spans="1:65" s="12" customFormat="1" ht="22.9" customHeight="1">
      <c r="B308" s="166"/>
      <c r="C308" s="167"/>
      <c r="D308" s="168" t="s">
        <v>75</v>
      </c>
      <c r="E308" s="180" t="s">
        <v>362</v>
      </c>
      <c r="F308" s="180" t="s">
        <v>1409</v>
      </c>
      <c r="G308" s="167"/>
      <c r="H308" s="167"/>
      <c r="I308" s="170"/>
      <c r="J308" s="181">
        <f>BK308</f>
        <v>0</v>
      </c>
      <c r="K308" s="167"/>
      <c r="L308" s="172"/>
      <c r="M308" s="173"/>
      <c r="N308" s="174"/>
      <c r="O308" s="174"/>
      <c r="P308" s="175">
        <f>SUM(P309:P341)</f>
        <v>0</v>
      </c>
      <c r="Q308" s="174"/>
      <c r="R308" s="175">
        <f>SUM(R309:R341)</f>
        <v>0</v>
      </c>
      <c r="S308" s="174"/>
      <c r="T308" s="176">
        <f>SUM(T309:T341)</f>
        <v>0</v>
      </c>
      <c r="AR308" s="177" t="s">
        <v>84</v>
      </c>
      <c r="AT308" s="178" t="s">
        <v>75</v>
      </c>
      <c r="AU308" s="178" t="s">
        <v>84</v>
      </c>
      <c r="AY308" s="177" t="s">
        <v>324</v>
      </c>
      <c r="BK308" s="179">
        <f>SUM(BK309:BK341)</f>
        <v>0</v>
      </c>
    </row>
    <row r="309" spans="1:65" s="2" customFormat="1" ht="14.45" customHeight="1">
      <c r="A309" s="36"/>
      <c r="B309" s="37"/>
      <c r="C309" s="182" t="s">
        <v>708</v>
      </c>
      <c r="D309" s="182" t="s">
        <v>326</v>
      </c>
      <c r="E309" s="183" t="s">
        <v>5436</v>
      </c>
      <c r="F309" s="184" t="s">
        <v>5437</v>
      </c>
      <c r="G309" s="185" t="s">
        <v>186</v>
      </c>
      <c r="H309" s="186">
        <v>1109.433</v>
      </c>
      <c r="I309" s="187"/>
      <c r="J309" s="188">
        <f>ROUND(I309*H309,2)</f>
        <v>0</v>
      </c>
      <c r="K309" s="184" t="s">
        <v>19</v>
      </c>
      <c r="L309" s="41"/>
      <c r="M309" s="189" t="s">
        <v>19</v>
      </c>
      <c r="N309" s="190" t="s">
        <v>47</v>
      </c>
      <c r="O309" s="66"/>
      <c r="P309" s="191">
        <f>O309*H309</f>
        <v>0</v>
      </c>
      <c r="Q309" s="191">
        <v>0</v>
      </c>
      <c r="R309" s="191">
        <f>Q309*H309</f>
        <v>0</v>
      </c>
      <c r="S309" s="191">
        <v>0</v>
      </c>
      <c r="T309" s="192">
        <f>S309*H309</f>
        <v>0</v>
      </c>
      <c r="U309" s="36"/>
      <c r="V309" s="36"/>
      <c r="W309" s="36"/>
      <c r="X309" s="36"/>
      <c r="Y309" s="36"/>
      <c r="Z309" s="36"/>
      <c r="AA309" s="36"/>
      <c r="AB309" s="36"/>
      <c r="AC309" s="36"/>
      <c r="AD309" s="36"/>
      <c r="AE309" s="36"/>
      <c r="AR309" s="193" t="s">
        <v>330</v>
      </c>
      <c r="AT309" s="193" t="s">
        <v>326</v>
      </c>
      <c r="AU309" s="193" t="s">
        <v>87</v>
      </c>
      <c r="AY309" s="19" t="s">
        <v>324</v>
      </c>
      <c r="BE309" s="194">
        <f>IF(N309="základní",J309,0)</f>
        <v>0</v>
      </c>
      <c r="BF309" s="194">
        <f>IF(N309="snížená",J309,0)</f>
        <v>0</v>
      </c>
      <c r="BG309" s="194">
        <f>IF(N309="zákl. přenesená",J309,0)</f>
        <v>0</v>
      </c>
      <c r="BH309" s="194">
        <f>IF(N309="sníž. přenesená",J309,0)</f>
        <v>0</v>
      </c>
      <c r="BI309" s="194">
        <f>IF(N309="nulová",J309,0)</f>
        <v>0</v>
      </c>
      <c r="BJ309" s="19" t="s">
        <v>84</v>
      </c>
      <c r="BK309" s="194">
        <f>ROUND(I309*H309,2)</f>
        <v>0</v>
      </c>
      <c r="BL309" s="19" t="s">
        <v>330</v>
      </c>
      <c r="BM309" s="193" t="s">
        <v>5438</v>
      </c>
    </row>
    <row r="310" spans="1:65" s="2" customFormat="1" ht="19.5">
      <c r="A310" s="36"/>
      <c r="B310" s="37"/>
      <c r="C310" s="38"/>
      <c r="D310" s="195" t="s">
        <v>332</v>
      </c>
      <c r="E310" s="38"/>
      <c r="F310" s="196" t="s">
        <v>5439</v>
      </c>
      <c r="G310" s="38"/>
      <c r="H310" s="38"/>
      <c r="I310" s="197"/>
      <c r="J310" s="38"/>
      <c r="K310" s="38"/>
      <c r="L310" s="41"/>
      <c r="M310" s="198"/>
      <c r="N310" s="199"/>
      <c r="O310" s="66"/>
      <c r="P310" s="66"/>
      <c r="Q310" s="66"/>
      <c r="R310" s="66"/>
      <c r="S310" s="66"/>
      <c r="T310" s="67"/>
      <c r="U310" s="36"/>
      <c r="V310" s="36"/>
      <c r="W310" s="36"/>
      <c r="X310" s="36"/>
      <c r="Y310" s="36"/>
      <c r="Z310" s="36"/>
      <c r="AA310" s="36"/>
      <c r="AB310" s="36"/>
      <c r="AC310" s="36"/>
      <c r="AD310" s="36"/>
      <c r="AE310" s="36"/>
      <c r="AT310" s="19" t="s">
        <v>332</v>
      </c>
      <c r="AU310" s="19" t="s">
        <v>87</v>
      </c>
    </row>
    <row r="311" spans="1:65" s="13" customFormat="1" ht="11.25">
      <c r="B311" s="201"/>
      <c r="C311" s="202"/>
      <c r="D311" s="195" t="s">
        <v>336</v>
      </c>
      <c r="E311" s="203" t="s">
        <v>19</v>
      </c>
      <c r="F311" s="204" t="s">
        <v>5271</v>
      </c>
      <c r="G311" s="202"/>
      <c r="H311" s="205">
        <v>1109.433</v>
      </c>
      <c r="I311" s="206"/>
      <c r="J311" s="202"/>
      <c r="K311" s="202"/>
      <c r="L311" s="207"/>
      <c r="M311" s="208"/>
      <c r="N311" s="209"/>
      <c r="O311" s="209"/>
      <c r="P311" s="209"/>
      <c r="Q311" s="209"/>
      <c r="R311" s="209"/>
      <c r="S311" s="209"/>
      <c r="T311" s="210"/>
      <c r="AT311" s="211" t="s">
        <v>336</v>
      </c>
      <c r="AU311" s="211" t="s">
        <v>87</v>
      </c>
      <c r="AV311" s="13" t="s">
        <v>87</v>
      </c>
      <c r="AW311" s="13" t="s">
        <v>37</v>
      </c>
      <c r="AX311" s="13" t="s">
        <v>84</v>
      </c>
      <c r="AY311" s="211" t="s">
        <v>324</v>
      </c>
    </row>
    <row r="312" spans="1:65" s="2" customFormat="1" ht="14.45" customHeight="1">
      <c r="A312" s="36"/>
      <c r="B312" s="37"/>
      <c r="C312" s="182" t="s">
        <v>714</v>
      </c>
      <c r="D312" s="182" t="s">
        <v>326</v>
      </c>
      <c r="E312" s="183" t="s">
        <v>5440</v>
      </c>
      <c r="F312" s="184" t="s">
        <v>5441</v>
      </c>
      <c r="G312" s="185" t="s">
        <v>186</v>
      </c>
      <c r="H312" s="186">
        <v>1109.433</v>
      </c>
      <c r="I312" s="187"/>
      <c r="J312" s="188">
        <f>ROUND(I312*H312,2)</f>
        <v>0</v>
      </c>
      <c r="K312" s="184" t="s">
        <v>19</v>
      </c>
      <c r="L312" s="41"/>
      <c r="M312" s="189" t="s">
        <v>19</v>
      </c>
      <c r="N312" s="190" t="s">
        <v>47</v>
      </c>
      <c r="O312" s="66"/>
      <c r="P312" s="191">
        <f>O312*H312</f>
        <v>0</v>
      </c>
      <c r="Q312" s="191">
        <v>0</v>
      </c>
      <c r="R312" s="191">
        <f>Q312*H312</f>
        <v>0</v>
      </c>
      <c r="S312" s="191">
        <v>0</v>
      </c>
      <c r="T312" s="192">
        <f>S312*H312</f>
        <v>0</v>
      </c>
      <c r="U312" s="36"/>
      <c r="V312" s="36"/>
      <c r="W312" s="36"/>
      <c r="X312" s="36"/>
      <c r="Y312" s="36"/>
      <c r="Z312" s="36"/>
      <c r="AA312" s="36"/>
      <c r="AB312" s="36"/>
      <c r="AC312" s="36"/>
      <c r="AD312" s="36"/>
      <c r="AE312" s="36"/>
      <c r="AR312" s="193" t="s">
        <v>330</v>
      </c>
      <c r="AT312" s="193" t="s">
        <v>326</v>
      </c>
      <c r="AU312" s="193" t="s">
        <v>87</v>
      </c>
      <c r="AY312" s="19" t="s">
        <v>324</v>
      </c>
      <c r="BE312" s="194">
        <f>IF(N312="základní",J312,0)</f>
        <v>0</v>
      </c>
      <c r="BF312" s="194">
        <f>IF(N312="snížená",J312,0)</f>
        <v>0</v>
      </c>
      <c r="BG312" s="194">
        <f>IF(N312="zákl. přenesená",J312,0)</f>
        <v>0</v>
      </c>
      <c r="BH312" s="194">
        <f>IF(N312="sníž. přenesená",J312,0)</f>
        <v>0</v>
      </c>
      <c r="BI312" s="194">
        <f>IF(N312="nulová",J312,0)</f>
        <v>0</v>
      </c>
      <c r="BJ312" s="19" t="s">
        <v>84</v>
      </c>
      <c r="BK312" s="194">
        <f>ROUND(I312*H312,2)</f>
        <v>0</v>
      </c>
      <c r="BL312" s="19" t="s">
        <v>330</v>
      </c>
      <c r="BM312" s="193" t="s">
        <v>5442</v>
      </c>
    </row>
    <row r="313" spans="1:65" s="2" customFormat="1" ht="87.75">
      <c r="A313" s="36"/>
      <c r="B313" s="37"/>
      <c r="C313" s="38"/>
      <c r="D313" s="195" t="s">
        <v>332</v>
      </c>
      <c r="E313" s="38"/>
      <c r="F313" s="196" t="s">
        <v>5443</v>
      </c>
      <c r="G313" s="38"/>
      <c r="H313" s="38"/>
      <c r="I313" s="197"/>
      <c r="J313" s="38"/>
      <c r="K313" s="38"/>
      <c r="L313" s="41"/>
      <c r="M313" s="198"/>
      <c r="N313" s="199"/>
      <c r="O313" s="66"/>
      <c r="P313" s="66"/>
      <c r="Q313" s="66"/>
      <c r="R313" s="66"/>
      <c r="S313" s="66"/>
      <c r="T313" s="67"/>
      <c r="U313" s="36"/>
      <c r="V313" s="36"/>
      <c r="W313" s="36"/>
      <c r="X313" s="36"/>
      <c r="Y313" s="36"/>
      <c r="Z313" s="36"/>
      <c r="AA313" s="36"/>
      <c r="AB313" s="36"/>
      <c r="AC313" s="36"/>
      <c r="AD313" s="36"/>
      <c r="AE313" s="36"/>
      <c r="AT313" s="19" t="s">
        <v>332</v>
      </c>
      <c r="AU313" s="19" t="s">
        <v>87</v>
      </c>
    </row>
    <row r="314" spans="1:65" s="2" customFormat="1" ht="29.25">
      <c r="A314" s="36"/>
      <c r="B314" s="37"/>
      <c r="C314" s="38"/>
      <c r="D314" s="195" t="s">
        <v>727</v>
      </c>
      <c r="E314" s="38"/>
      <c r="F314" s="200" t="s">
        <v>5444</v>
      </c>
      <c r="G314" s="38"/>
      <c r="H314" s="38"/>
      <c r="I314" s="197"/>
      <c r="J314" s="38"/>
      <c r="K314" s="38"/>
      <c r="L314" s="41"/>
      <c r="M314" s="198"/>
      <c r="N314" s="199"/>
      <c r="O314" s="66"/>
      <c r="P314" s="66"/>
      <c r="Q314" s="66"/>
      <c r="R314" s="66"/>
      <c r="S314" s="66"/>
      <c r="T314" s="67"/>
      <c r="U314" s="36"/>
      <c r="V314" s="36"/>
      <c r="W314" s="36"/>
      <c r="X314" s="36"/>
      <c r="Y314" s="36"/>
      <c r="Z314" s="36"/>
      <c r="AA314" s="36"/>
      <c r="AB314" s="36"/>
      <c r="AC314" s="36"/>
      <c r="AD314" s="36"/>
      <c r="AE314" s="36"/>
      <c r="AT314" s="19" t="s">
        <v>727</v>
      </c>
      <c r="AU314" s="19" t="s">
        <v>87</v>
      </c>
    </row>
    <row r="315" spans="1:65" s="15" customFormat="1" ht="11.25">
      <c r="B315" s="223"/>
      <c r="C315" s="224"/>
      <c r="D315" s="195" t="s">
        <v>336</v>
      </c>
      <c r="E315" s="225" t="s">
        <v>19</v>
      </c>
      <c r="F315" s="226" t="s">
        <v>5445</v>
      </c>
      <c r="G315" s="224"/>
      <c r="H315" s="225" t="s">
        <v>19</v>
      </c>
      <c r="I315" s="227"/>
      <c r="J315" s="224"/>
      <c r="K315" s="224"/>
      <c r="L315" s="228"/>
      <c r="M315" s="229"/>
      <c r="N315" s="230"/>
      <c r="O315" s="230"/>
      <c r="P315" s="230"/>
      <c r="Q315" s="230"/>
      <c r="R315" s="230"/>
      <c r="S315" s="230"/>
      <c r="T315" s="231"/>
      <c r="AT315" s="232" t="s">
        <v>336</v>
      </c>
      <c r="AU315" s="232" t="s">
        <v>87</v>
      </c>
      <c r="AV315" s="15" t="s">
        <v>84</v>
      </c>
      <c r="AW315" s="15" t="s">
        <v>37</v>
      </c>
      <c r="AX315" s="15" t="s">
        <v>76</v>
      </c>
      <c r="AY315" s="232" t="s">
        <v>324</v>
      </c>
    </row>
    <row r="316" spans="1:65" s="15" customFormat="1" ht="11.25">
      <c r="B316" s="223"/>
      <c r="C316" s="224"/>
      <c r="D316" s="195" t="s">
        <v>336</v>
      </c>
      <c r="E316" s="225" t="s">
        <v>19</v>
      </c>
      <c r="F316" s="226" t="s">
        <v>5446</v>
      </c>
      <c r="G316" s="224"/>
      <c r="H316" s="225" t="s">
        <v>19</v>
      </c>
      <c r="I316" s="227"/>
      <c r="J316" s="224"/>
      <c r="K316" s="224"/>
      <c r="L316" s="228"/>
      <c r="M316" s="229"/>
      <c r="N316" s="230"/>
      <c r="O316" s="230"/>
      <c r="P316" s="230"/>
      <c r="Q316" s="230"/>
      <c r="R316" s="230"/>
      <c r="S316" s="230"/>
      <c r="T316" s="231"/>
      <c r="AT316" s="232" t="s">
        <v>336</v>
      </c>
      <c r="AU316" s="232" t="s">
        <v>87</v>
      </c>
      <c r="AV316" s="15" t="s">
        <v>84</v>
      </c>
      <c r="AW316" s="15" t="s">
        <v>37</v>
      </c>
      <c r="AX316" s="15" t="s">
        <v>76</v>
      </c>
      <c r="AY316" s="232" t="s">
        <v>324</v>
      </c>
    </row>
    <row r="317" spans="1:65" s="15" customFormat="1" ht="11.25">
      <c r="B317" s="223"/>
      <c r="C317" s="224"/>
      <c r="D317" s="195" t="s">
        <v>336</v>
      </c>
      <c r="E317" s="225" t="s">
        <v>19</v>
      </c>
      <c r="F317" s="226" t="s">
        <v>5447</v>
      </c>
      <c r="G317" s="224"/>
      <c r="H317" s="225" t="s">
        <v>19</v>
      </c>
      <c r="I317" s="227"/>
      <c r="J317" s="224"/>
      <c r="K317" s="224"/>
      <c r="L317" s="228"/>
      <c r="M317" s="229"/>
      <c r="N317" s="230"/>
      <c r="O317" s="230"/>
      <c r="P317" s="230"/>
      <c r="Q317" s="230"/>
      <c r="R317" s="230"/>
      <c r="S317" s="230"/>
      <c r="T317" s="231"/>
      <c r="AT317" s="232" t="s">
        <v>336</v>
      </c>
      <c r="AU317" s="232" t="s">
        <v>87</v>
      </c>
      <c r="AV317" s="15" t="s">
        <v>84</v>
      </c>
      <c r="AW317" s="15" t="s">
        <v>37</v>
      </c>
      <c r="AX317" s="15" t="s">
        <v>76</v>
      </c>
      <c r="AY317" s="232" t="s">
        <v>324</v>
      </c>
    </row>
    <row r="318" spans="1:65" s="13" customFormat="1" ht="11.25">
      <c r="B318" s="201"/>
      <c r="C318" s="202"/>
      <c r="D318" s="195" t="s">
        <v>336</v>
      </c>
      <c r="E318" s="203" t="s">
        <v>19</v>
      </c>
      <c r="F318" s="204" t="s">
        <v>5448</v>
      </c>
      <c r="G318" s="202"/>
      <c r="H318" s="205">
        <v>12.555</v>
      </c>
      <c r="I318" s="206"/>
      <c r="J318" s="202"/>
      <c r="K318" s="202"/>
      <c r="L318" s="207"/>
      <c r="M318" s="208"/>
      <c r="N318" s="209"/>
      <c r="O318" s="209"/>
      <c r="P318" s="209"/>
      <c r="Q318" s="209"/>
      <c r="R318" s="209"/>
      <c r="S318" s="209"/>
      <c r="T318" s="210"/>
      <c r="AT318" s="211" t="s">
        <v>336</v>
      </c>
      <c r="AU318" s="211" t="s">
        <v>87</v>
      </c>
      <c r="AV318" s="13" t="s">
        <v>87</v>
      </c>
      <c r="AW318" s="13" t="s">
        <v>37</v>
      </c>
      <c r="AX318" s="13" t="s">
        <v>76</v>
      </c>
      <c r="AY318" s="211" t="s">
        <v>324</v>
      </c>
    </row>
    <row r="319" spans="1:65" s="15" customFormat="1" ht="11.25">
      <c r="B319" s="223"/>
      <c r="C319" s="224"/>
      <c r="D319" s="195" t="s">
        <v>336</v>
      </c>
      <c r="E319" s="225" t="s">
        <v>19</v>
      </c>
      <c r="F319" s="226" t="s">
        <v>5449</v>
      </c>
      <c r="G319" s="224"/>
      <c r="H319" s="225" t="s">
        <v>19</v>
      </c>
      <c r="I319" s="227"/>
      <c r="J319" s="224"/>
      <c r="K319" s="224"/>
      <c r="L319" s="228"/>
      <c r="M319" s="229"/>
      <c r="N319" s="230"/>
      <c r="O319" s="230"/>
      <c r="P319" s="230"/>
      <c r="Q319" s="230"/>
      <c r="R319" s="230"/>
      <c r="S319" s="230"/>
      <c r="T319" s="231"/>
      <c r="AT319" s="232" t="s">
        <v>336</v>
      </c>
      <c r="AU319" s="232" t="s">
        <v>87</v>
      </c>
      <c r="AV319" s="15" t="s">
        <v>84</v>
      </c>
      <c r="AW319" s="15" t="s">
        <v>37</v>
      </c>
      <c r="AX319" s="15" t="s">
        <v>76</v>
      </c>
      <c r="AY319" s="232" t="s">
        <v>324</v>
      </c>
    </row>
    <row r="320" spans="1:65" s="13" customFormat="1" ht="11.25">
      <c r="B320" s="201"/>
      <c r="C320" s="202"/>
      <c r="D320" s="195" t="s">
        <v>336</v>
      </c>
      <c r="E320" s="203" t="s">
        <v>19</v>
      </c>
      <c r="F320" s="204" t="s">
        <v>5450</v>
      </c>
      <c r="G320" s="202"/>
      <c r="H320" s="205">
        <v>11.542999999999999</v>
      </c>
      <c r="I320" s="206"/>
      <c r="J320" s="202"/>
      <c r="K320" s="202"/>
      <c r="L320" s="207"/>
      <c r="M320" s="208"/>
      <c r="N320" s="209"/>
      <c r="O320" s="209"/>
      <c r="P320" s="209"/>
      <c r="Q320" s="209"/>
      <c r="R320" s="209"/>
      <c r="S320" s="209"/>
      <c r="T320" s="210"/>
      <c r="AT320" s="211" t="s">
        <v>336</v>
      </c>
      <c r="AU320" s="211" t="s">
        <v>87</v>
      </c>
      <c r="AV320" s="13" t="s">
        <v>87</v>
      </c>
      <c r="AW320" s="13" t="s">
        <v>37</v>
      </c>
      <c r="AX320" s="13" t="s">
        <v>76</v>
      </c>
      <c r="AY320" s="211" t="s">
        <v>324</v>
      </c>
    </row>
    <row r="321" spans="2:51" s="15" customFormat="1" ht="11.25">
      <c r="B321" s="223"/>
      <c r="C321" s="224"/>
      <c r="D321" s="195" t="s">
        <v>336</v>
      </c>
      <c r="E321" s="225" t="s">
        <v>19</v>
      </c>
      <c r="F321" s="226" t="s">
        <v>5451</v>
      </c>
      <c r="G321" s="224"/>
      <c r="H321" s="225" t="s">
        <v>19</v>
      </c>
      <c r="I321" s="227"/>
      <c r="J321" s="224"/>
      <c r="K321" s="224"/>
      <c r="L321" s="228"/>
      <c r="M321" s="229"/>
      <c r="N321" s="230"/>
      <c r="O321" s="230"/>
      <c r="P321" s="230"/>
      <c r="Q321" s="230"/>
      <c r="R321" s="230"/>
      <c r="S321" s="230"/>
      <c r="T321" s="231"/>
      <c r="AT321" s="232" t="s">
        <v>336</v>
      </c>
      <c r="AU321" s="232" t="s">
        <v>87</v>
      </c>
      <c r="AV321" s="15" t="s">
        <v>84</v>
      </c>
      <c r="AW321" s="15" t="s">
        <v>37</v>
      </c>
      <c r="AX321" s="15" t="s">
        <v>76</v>
      </c>
      <c r="AY321" s="232" t="s">
        <v>324</v>
      </c>
    </row>
    <row r="322" spans="2:51" s="13" customFormat="1" ht="11.25">
      <c r="B322" s="201"/>
      <c r="C322" s="202"/>
      <c r="D322" s="195" t="s">
        <v>336</v>
      </c>
      <c r="E322" s="203" t="s">
        <v>19</v>
      </c>
      <c r="F322" s="204" t="s">
        <v>5452</v>
      </c>
      <c r="G322" s="202"/>
      <c r="H322" s="205">
        <v>10.664999999999999</v>
      </c>
      <c r="I322" s="206"/>
      <c r="J322" s="202"/>
      <c r="K322" s="202"/>
      <c r="L322" s="207"/>
      <c r="M322" s="208"/>
      <c r="N322" s="209"/>
      <c r="O322" s="209"/>
      <c r="P322" s="209"/>
      <c r="Q322" s="209"/>
      <c r="R322" s="209"/>
      <c r="S322" s="209"/>
      <c r="T322" s="210"/>
      <c r="AT322" s="211" t="s">
        <v>336</v>
      </c>
      <c r="AU322" s="211" t="s">
        <v>87</v>
      </c>
      <c r="AV322" s="13" t="s">
        <v>87</v>
      </c>
      <c r="AW322" s="13" t="s">
        <v>37</v>
      </c>
      <c r="AX322" s="13" t="s">
        <v>76</v>
      </c>
      <c r="AY322" s="211" t="s">
        <v>324</v>
      </c>
    </row>
    <row r="323" spans="2:51" s="15" customFormat="1" ht="11.25">
      <c r="B323" s="223"/>
      <c r="C323" s="224"/>
      <c r="D323" s="195" t="s">
        <v>336</v>
      </c>
      <c r="E323" s="225" t="s">
        <v>19</v>
      </c>
      <c r="F323" s="226" t="s">
        <v>5453</v>
      </c>
      <c r="G323" s="224"/>
      <c r="H323" s="225" t="s">
        <v>19</v>
      </c>
      <c r="I323" s="227"/>
      <c r="J323" s="224"/>
      <c r="K323" s="224"/>
      <c r="L323" s="228"/>
      <c r="M323" s="229"/>
      <c r="N323" s="230"/>
      <c r="O323" s="230"/>
      <c r="P323" s="230"/>
      <c r="Q323" s="230"/>
      <c r="R323" s="230"/>
      <c r="S323" s="230"/>
      <c r="T323" s="231"/>
      <c r="AT323" s="232" t="s">
        <v>336</v>
      </c>
      <c r="AU323" s="232" t="s">
        <v>87</v>
      </c>
      <c r="AV323" s="15" t="s">
        <v>84</v>
      </c>
      <c r="AW323" s="15" t="s">
        <v>37</v>
      </c>
      <c r="AX323" s="15" t="s">
        <v>76</v>
      </c>
      <c r="AY323" s="232" t="s">
        <v>324</v>
      </c>
    </row>
    <row r="324" spans="2:51" s="13" customFormat="1" ht="11.25">
      <c r="B324" s="201"/>
      <c r="C324" s="202"/>
      <c r="D324" s="195" t="s">
        <v>336</v>
      </c>
      <c r="E324" s="203" t="s">
        <v>19</v>
      </c>
      <c r="F324" s="204" t="s">
        <v>5454</v>
      </c>
      <c r="G324" s="202"/>
      <c r="H324" s="205">
        <v>10.8</v>
      </c>
      <c r="I324" s="206"/>
      <c r="J324" s="202"/>
      <c r="K324" s="202"/>
      <c r="L324" s="207"/>
      <c r="M324" s="208"/>
      <c r="N324" s="209"/>
      <c r="O324" s="209"/>
      <c r="P324" s="209"/>
      <c r="Q324" s="209"/>
      <c r="R324" s="209"/>
      <c r="S324" s="209"/>
      <c r="T324" s="210"/>
      <c r="AT324" s="211" t="s">
        <v>336</v>
      </c>
      <c r="AU324" s="211" t="s">
        <v>87</v>
      </c>
      <c r="AV324" s="13" t="s">
        <v>87</v>
      </c>
      <c r="AW324" s="13" t="s">
        <v>37</v>
      </c>
      <c r="AX324" s="13" t="s">
        <v>76</v>
      </c>
      <c r="AY324" s="211" t="s">
        <v>324</v>
      </c>
    </row>
    <row r="325" spans="2:51" s="15" customFormat="1" ht="11.25">
      <c r="B325" s="223"/>
      <c r="C325" s="224"/>
      <c r="D325" s="195" t="s">
        <v>336</v>
      </c>
      <c r="E325" s="225" t="s">
        <v>19</v>
      </c>
      <c r="F325" s="226" t="s">
        <v>5455</v>
      </c>
      <c r="G325" s="224"/>
      <c r="H325" s="225" t="s">
        <v>19</v>
      </c>
      <c r="I325" s="227"/>
      <c r="J325" s="224"/>
      <c r="K325" s="224"/>
      <c r="L325" s="228"/>
      <c r="M325" s="229"/>
      <c r="N325" s="230"/>
      <c r="O325" s="230"/>
      <c r="P325" s="230"/>
      <c r="Q325" s="230"/>
      <c r="R325" s="230"/>
      <c r="S325" s="230"/>
      <c r="T325" s="231"/>
      <c r="AT325" s="232" t="s">
        <v>336</v>
      </c>
      <c r="AU325" s="232" t="s">
        <v>87</v>
      </c>
      <c r="AV325" s="15" t="s">
        <v>84</v>
      </c>
      <c r="AW325" s="15" t="s">
        <v>37</v>
      </c>
      <c r="AX325" s="15" t="s">
        <v>76</v>
      </c>
      <c r="AY325" s="232" t="s">
        <v>324</v>
      </c>
    </row>
    <row r="326" spans="2:51" s="13" customFormat="1" ht="11.25">
      <c r="B326" s="201"/>
      <c r="C326" s="202"/>
      <c r="D326" s="195" t="s">
        <v>336</v>
      </c>
      <c r="E326" s="203" t="s">
        <v>19</v>
      </c>
      <c r="F326" s="204" t="s">
        <v>5456</v>
      </c>
      <c r="G326" s="202"/>
      <c r="H326" s="205">
        <v>10.868</v>
      </c>
      <c r="I326" s="206"/>
      <c r="J326" s="202"/>
      <c r="K326" s="202"/>
      <c r="L326" s="207"/>
      <c r="M326" s="208"/>
      <c r="N326" s="209"/>
      <c r="O326" s="209"/>
      <c r="P326" s="209"/>
      <c r="Q326" s="209"/>
      <c r="R326" s="209"/>
      <c r="S326" s="209"/>
      <c r="T326" s="210"/>
      <c r="AT326" s="211" t="s">
        <v>336</v>
      </c>
      <c r="AU326" s="211" t="s">
        <v>87</v>
      </c>
      <c r="AV326" s="13" t="s">
        <v>87</v>
      </c>
      <c r="AW326" s="13" t="s">
        <v>37</v>
      </c>
      <c r="AX326" s="13" t="s">
        <v>76</v>
      </c>
      <c r="AY326" s="211" t="s">
        <v>324</v>
      </c>
    </row>
    <row r="327" spans="2:51" s="15" customFormat="1" ht="11.25">
      <c r="B327" s="223"/>
      <c r="C327" s="224"/>
      <c r="D327" s="195" t="s">
        <v>336</v>
      </c>
      <c r="E327" s="225" t="s">
        <v>19</v>
      </c>
      <c r="F327" s="226" t="s">
        <v>5457</v>
      </c>
      <c r="G327" s="224"/>
      <c r="H327" s="225" t="s">
        <v>19</v>
      </c>
      <c r="I327" s="227"/>
      <c r="J327" s="224"/>
      <c r="K327" s="224"/>
      <c r="L327" s="228"/>
      <c r="M327" s="229"/>
      <c r="N327" s="230"/>
      <c r="O327" s="230"/>
      <c r="P327" s="230"/>
      <c r="Q327" s="230"/>
      <c r="R327" s="230"/>
      <c r="S327" s="230"/>
      <c r="T327" s="231"/>
      <c r="AT327" s="232" t="s">
        <v>336</v>
      </c>
      <c r="AU327" s="232" t="s">
        <v>87</v>
      </c>
      <c r="AV327" s="15" t="s">
        <v>84</v>
      </c>
      <c r="AW327" s="15" t="s">
        <v>37</v>
      </c>
      <c r="AX327" s="15" t="s">
        <v>76</v>
      </c>
      <c r="AY327" s="232" t="s">
        <v>324</v>
      </c>
    </row>
    <row r="328" spans="2:51" s="13" customFormat="1" ht="11.25">
      <c r="B328" s="201"/>
      <c r="C328" s="202"/>
      <c r="D328" s="195" t="s">
        <v>336</v>
      </c>
      <c r="E328" s="203" t="s">
        <v>19</v>
      </c>
      <c r="F328" s="204" t="s">
        <v>5458</v>
      </c>
      <c r="G328" s="202"/>
      <c r="H328" s="205">
        <v>10.462999999999999</v>
      </c>
      <c r="I328" s="206"/>
      <c r="J328" s="202"/>
      <c r="K328" s="202"/>
      <c r="L328" s="207"/>
      <c r="M328" s="208"/>
      <c r="N328" s="209"/>
      <c r="O328" s="209"/>
      <c r="P328" s="209"/>
      <c r="Q328" s="209"/>
      <c r="R328" s="209"/>
      <c r="S328" s="209"/>
      <c r="T328" s="210"/>
      <c r="AT328" s="211" t="s">
        <v>336</v>
      </c>
      <c r="AU328" s="211" t="s">
        <v>87</v>
      </c>
      <c r="AV328" s="13" t="s">
        <v>87</v>
      </c>
      <c r="AW328" s="13" t="s">
        <v>37</v>
      </c>
      <c r="AX328" s="13" t="s">
        <v>76</v>
      </c>
      <c r="AY328" s="211" t="s">
        <v>324</v>
      </c>
    </row>
    <row r="329" spans="2:51" s="15" customFormat="1" ht="11.25">
      <c r="B329" s="223"/>
      <c r="C329" s="224"/>
      <c r="D329" s="195" t="s">
        <v>336</v>
      </c>
      <c r="E329" s="225" t="s">
        <v>19</v>
      </c>
      <c r="F329" s="226" t="s">
        <v>5459</v>
      </c>
      <c r="G329" s="224"/>
      <c r="H329" s="225" t="s">
        <v>19</v>
      </c>
      <c r="I329" s="227"/>
      <c r="J329" s="224"/>
      <c r="K329" s="224"/>
      <c r="L329" s="228"/>
      <c r="M329" s="229"/>
      <c r="N329" s="230"/>
      <c r="O329" s="230"/>
      <c r="P329" s="230"/>
      <c r="Q329" s="230"/>
      <c r="R329" s="230"/>
      <c r="S329" s="230"/>
      <c r="T329" s="231"/>
      <c r="AT329" s="232" t="s">
        <v>336</v>
      </c>
      <c r="AU329" s="232" t="s">
        <v>87</v>
      </c>
      <c r="AV329" s="15" t="s">
        <v>84</v>
      </c>
      <c r="AW329" s="15" t="s">
        <v>37</v>
      </c>
      <c r="AX329" s="15" t="s">
        <v>76</v>
      </c>
      <c r="AY329" s="232" t="s">
        <v>324</v>
      </c>
    </row>
    <row r="330" spans="2:51" s="13" customFormat="1" ht="11.25">
      <c r="B330" s="201"/>
      <c r="C330" s="202"/>
      <c r="D330" s="195" t="s">
        <v>336</v>
      </c>
      <c r="E330" s="203" t="s">
        <v>19</v>
      </c>
      <c r="F330" s="204" t="s">
        <v>5460</v>
      </c>
      <c r="G330" s="202"/>
      <c r="H330" s="205">
        <v>10.868</v>
      </c>
      <c r="I330" s="206"/>
      <c r="J330" s="202"/>
      <c r="K330" s="202"/>
      <c r="L330" s="207"/>
      <c r="M330" s="208"/>
      <c r="N330" s="209"/>
      <c r="O330" s="209"/>
      <c r="P330" s="209"/>
      <c r="Q330" s="209"/>
      <c r="R330" s="209"/>
      <c r="S330" s="209"/>
      <c r="T330" s="210"/>
      <c r="AT330" s="211" t="s">
        <v>336</v>
      </c>
      <c r="AU330" s="211" t="s">
        <v>87</v>
      </c>
      <c r="AV330" s="13" t="s">
        <v>87</v>
      </c>
      <c r="AW330" s="13" t="s">
        <v>37</v>
      </c>
      <c r="AX330" s="13" t="s">
        <v>76</v>
      </c>
      <c r="AY330" s="211" t="s">
        <v>324</v>
      </c>
    </row>
    <row r="331" spans="2:51" s="15" customFormat="1" ht="11.25">
      <c r="B331" s="223"/>
      <c r="C331" s="224"/>
      <c r="D331" s="195" t="s">
        <v>336</v>
      </c>
      <c r="E331" s="225" t="s">
        <v>19</v>
      </c>
      <c r="F331" s="226" t="s">
        <v>5461</v>
      </c>
      <c r="G331" s="224"/>
      <c r="H331" s="225" t="s">
        <v>19</v>
      </c>
      <c r="I331" s="227"/>
      <c r="J331" s="224"/>
      <c r="K331" s="224"/>
      <c r="L331" s="228"/>
      <c r="M331" s="229"/>
      <c r="N331" s="230"/>
      <c r="O331" s="230"/>
      <c r="P331" s="230"/>
      <c r="Q331" s="230"/>
      <c r="R331" s="230"/>
      <c r="S331" s="230"/>
      <c r="T331" s="231"/>
      <c r="AT331" s="232" t="s">
        <v>336</v>
      </c>
      <c r="AU331" s="232" t="s">
        <v>87</v>
      </c>
      <c r="AV331" s="15" t="s">
        <v>84</v>
      </c>
      <c r="AW331" s="15" t="s">
        <v>37</v>
      </c>
      <c r="AX331" s="15" t="s">
        <v>76</v>
      </c>
      <c r="AY331" s="232" t="s">
        <v>324</v>
      </c>
    </row>
    <row r="332" spans="2:51" s="13" customFormat="1" ht="11.25">
      <c r="B332" s="201"/>
      <c r="C332" s="202"/>
      <c r="D332" s="195" t="s">
        <v>336</v>
      </c>
      <c r="E332" s="203" t="s">
        <v>19</v>
      </c>
      <c r="F332" s="204" t="s">
        <v>5462</v>
      </c>
      <c r="G332" s="202"/>
      <c r="H332" s="205">
        <v>2.87</v>
      </c>
      <c r="I332" s="206"/>
      <c r="J332" s="202"/>
      <c r="K332" s="202"/>
      <c r="L332" s="207"/>
      <c r="M332" s="208"/>
      <c r="N332" s="209"/>
      <c r="O332" s="209"/>
      <c r="P332" s="209"/>
      <c r="Q332" s="209"/>
      <c r="R332" s="209"/>
      <c r="S332" s="209"/>
      <c r="T332" s="210"/>
      <c r="AT332" s="211" t="s">
        <v>336</v>
      </c>
      <c r="AU332" s="211" t="s">
        <v>87</v>
      </c>
      <c r="AV332" s="13" t="s">
        <v>87</v>
      </c>
      <c r="AW332" s="13" t="s">
        <v>37</v>
      </c>
      <c r="AX332" s="13" t="s">
        <v>76</v>
      </c>
      <c r="AY332" s="211" t="s">
        <v>324</v>
      </c>
    </row>
    <row r="333" spans="2:51" s="15" customFormat="1" ht="11.25">
      <c r="B333" s="223"/>
      <c r="C333" s="224"/>
      <c r="D333" s="195" t="s">
        <v>336</v>
      </c>
      <c r="E333" s="225" t="s">
        <v>19</v>
      </c>
      <c r="F333" s="226" t="s">
        <v>5463</v>
      </c>
      <c r="G333" s="224"/>
      <c r="H333" s="225" t="s">
        <v>19</v>
      </c>
      <c r="I333" s="227"/>
      <c r="J333" s="224"/>
      <c r="K333" s="224"/>
      <c r="L333" s="228"/>
      <c r="M333" s="229"/>
      <c r="N333" s="230"/>
      <c r="O333" s="230"/>
      <c r="P333" s="230"/>
      <c r="Q333" s="230"/>
      <c r="R333" s="230"/>
      <c r="S333" s="230"/>
      <c r="T333" s="231"/>
      <c r="AT333" s="232" t="s">
        <v>336</v>
      </c>
      <c r="AU333" s="232" t="s">
        <v>87</v>
      </c>
      <c r="AV333" s="15" t="s">
        <v>84</v>
      </c>
      <c r="AW333" s="15" t="s">
        <v>37</v>
      </c>
      <c r="AX333" s="15" t="s">
        <v>76</v>
      </c>
      <c r="AY333" s="232" t="s">
        <v>324</v>
      </c>
    </row>
    <row r="334" spans="2:51" s="13" customFormat="1" ht="11.25">
      <c r="B334" s="201"/>
      <c r="C334" s="202"/>
      <c r="D334" s="195" t="s">
        <v>336</v>
      </c>
      <c r="E334" s="203" t="s">
        <v>19</v>
      </c>
      <c r="F334" s="204" t="s">
        <v>5464</v>
      </c>
      <c r="G334" s="202"/>
      <c r="H334" s="205">
        <v>8.8000000000000007</v>
      </c>
      <c r="I334" s="206"/>
      <c r="J334" s="202"/>
      <c r="K334" s="202"/>
      <c r="L334" s="207"/>
      <c r="M334" s="208"/>
      <c r="N334" s="209"/>
      <c r="O334" s="209"/>
      <c r="P334" s="209"/>
      <c r="Q334" s="209"/>
      <c r="R334" s="209"/>
      <c r="S334" s="209"/>
      <c r="T334" s="210"/>
      <c r="AT334" s="211" t="s">
        <v>336</v>
      </c>
      <c r="AU334" s="211" t="s">
        <v>87</v>
      </c>
      <c r="AV334" s="13" t="s">
        <v>87</v>
      </c>
      <c r="AW334" s="13" t="s">
        <v>37</v>
      </c>
      <c r="AX334" s="13" t="s">
        <v>76</v>
      </c>
      <c r="AY334" s="211" t="s">
        <v>324</v>
      </c>
    </row>
    <row r="335" spans="2:51" s="15" customFormat="1" ht="11.25">
      <c r="B335" s="223"/>
      <c r="C335" s="224"/>
      <c r="D335" s="195" t="s">
        <v>336</v>
      </c>
      <c r="E335" s="225" t="s">
        <v>19</v>
      </c>
      <c r="F335" s="226" t="s">
        <v>5465</v>
      </c>
      <c r="G335" s="224"/>
      <c r="H335" s="225" t="s">
        <v>19</v>
      </c>
      <c r="I335" s="227"/>
      <c r="J335" s="224"/>
      <c r="K335" s="224"/>
      <c r="L335" s="228"/>
      <c r="M335" s="229"/>
      <c r="N335" s="230"/>
      <c r="O335" s="230"/>
      <c r="P335" s="230"/>
      <c r="Q335" s="230"/>
      <c r="R335" s="230"/>
      <c r="S335" s="230"/>
      <c r="T335" s="231"/>
      <c r="AT335" s="232" t="s">
        <v>336</v>
      </c>
      <c r="AU335" s="232" t="s">
        <v>87</v>
      </c>
      <c r="AV335" s="15" t="s">
        <v>84</v>
      </c>
      <c r="AW335" s="15" t="s">
        <v>37</v>
      </c>
      <c r="AX335" s="15" t="s">
        <v>76</v>
      </c>
      <c r="AY335" s="232" t="s">
        <v>324</v>
      </c>
    </row>
    <row r="336" spans="2:51" s="13" customFormat="1" ht="11.25">
      <c r="B336" s="201"/>
      <c r="C336" s="202"/>
      <c r="D336" s="195" t="s">
        <v>336</v>
      </c>
      <c r="E336" s="203" t="s">
        <v>19</v>
      </c>
      <c r="F336" s="204" t="s">
        <v>5466</v>
      </c>
      <c r="G336" s="202"/>
      <c r="H336" s="205">
        <v>4.6879999999999997</v>
      </c>
      <c r="I336" s="206"/>
      <c r="J336" s="202"/>
      <c r="K336" s="202"/>
      <c r="L336" s="207"/>
      <c r="M336" s="208"/>
      <c r="N336" s="209"/>
      <c r="O336" s="209"/>
      <c r="P336" s="209"/>
      <c r="Q336" s="209"/>
      <c r="R336" s="209"/>
      <c r="S336" s="209"/>
      <c r="T336" s="210"/>
      <c r="AT336" s="211" t="s">
        <v>336</v>
      </c>
      <c r="AU336" s="211" t="s">
        <v>87</v>
      </c>
      <c r="AV336" s="13" t="s">
        <v>87</v>
      </c>
      <c r="AW336" s="13" t="s">
        <v>37</v>
      </c>
      <c r="AX336" s="13" t="s">
        <v>76</v>
      </c>
      <c r="AY336" s="211" t="s">
        <v>324</v>
      </c>
    </row>
    <row r="337" spans="1:65" s="15" customFormat="1" ht="11.25">
      <c r="B337" s="223"/>
      <c r="C337" s="224"/>
      <c r="D337" s="195" t="s">
        <v>336</v>
      </c>
      <c r="E337" s="225" t="s">
        <v>19</v>
      </c>
      <c r="F337" s="226" t="s">
        <v>5467</v>
      </c>
      <c r="G337" s="224"/>
      <c r="H337" s="225" t="s">
        <v>19</v>
      </c>
      <c r="I337" s="227"/>
      <c r="J337" s="224"/>
      <c r="K337" s="224"/>
      <c r="L337" s="228"/>
      <c r="M337" s="229"/>
      <c r="N337" s="230"/>
      <c r="O337" s="230"/>
      <c r="P337" s="230"/>
      <c r="Q337" s="230"/>
      <c r="R337" s="230"/>
      <c r="S337" s="230"/>
      <c r="T337" s="231"/>
      <c r="AT337" s="232" t="s">
        <v>336</v>
      </c>
      <c r="AU337" s="232" t="s">
        <v>87</v>
      </c>
      <c r="AV337" s="15" t="s">
        <v>84</v>
      </c>
      <c r="AW337" s="15" t="s">
        <v>37</v>
      </c>
      <c r="AX337" s="15" t="s">
        <v>76</v>
      </c>
      <c r="AY337" s="232" t="s">
        <v>324</v>
      </c>
    </row>
    <row r="338" spans="1:65" s="13" customFormat="1" ht="11.25">
      <c r="B338" s="201"/>
      <c r="C338" s="202"/>
      <c r="D338" s="195" t="s">
        <v>336</v>
      </c>
      <c r="E338" s="203" t="s">
        <v>19</v>
      </c>
      <c r="F338" s="204" t="s">
        <v>5468</v>
      </c>
      <c r="G338" s="202"/>
      <c r="H338" s="205">
        <v>840</v>
      </c>
      <c r="I338" s="206"/>
      <c r="J338" s="202"/>
      <c r="K338" s="202"/>
      <c r="L338" s="207"/>
      <c r="M338" s="208"/>
      <c r="N338" s="209"/>
      <c r="O338" s="209"/>
      <c r="P338" s="209"/>
      <c r="Q338" s="209"/>
      <c r="R338" s="209"/>
      <c r="S338" s="209"/>
      <c r="T338" s="210"/>
      <c r="AT338" s="211" t="s">
        <v>336</v>
      </c>
      <c r="AU338" s="211" t="s">
        <v>87</v>
      </c>
      <c r="AV338" s="13" t="s">
        <v>87</v>
      </c>
      <c r="AW338" s="13" t="s">
        <v>37</v>
      </c>
      <c r="AX338" s="13" t="s">
        <v>76</v>
      </c>
      <c r="AY338" s="211" t="s">
        <v>324</v>
      </c>
    </row>
    <row r="339" spans="1:65" s="15" customFormat="1" ht="11.25">
      <c r="B339" s="223"/>
      <c r="C339" s="224"/>
      <c r="D339" s="195" t="s">
        <v>336</v>
      </c>
      <c r="E339" s="225" t="s">
        <v>19</v>
      </c>
      <c r="F339" s="226" t="s">
        <v>5469</v>
      </c>
      <c r="G339" s="224"/>
      <c r="H339" s="225" t="s">
        <v>19</v>
      </c>
      <c r="I339" s="227"/>
      <c r="J339" s="224"/>
      <c r="K339" s="224"/>
      <c r="L339" s="228"/>
      <c r="M339" s="229"/>
      <c r="N339" s="230"/>
      <c r="O339" s="230"/>
      <c r="P339" s="230"/>
      <c r="Q339" s="230"/>
      <c r="R339" s="230"/>
      <c r="S339" s="230"/>
      <c r="T339" s="231"/>
      <c r="AT339" s="232" t="s">
        <v>336</v>
      </c>
      <c r="AU339" s="232" t="s">
        <v>87</v>
      </c>
      <c r="AV339" s="15" t="s">
        <v>84</v>
      </c>
      <c r="AW339" s="15" t="s">
        <v>37</v>
      </c>
      <c r="AX339" s="15" t="s">
        <v>76</v>
      </c>
      <c r="AY339" s="232" t="s">
        <v>324</v>
      </c>
    </row>
    <row r="340" spans="1:65" s="13" customFormat="1" ht="11.25">
      <c r="B340" s="201"/>
      <c r="C340" s="202"/>
      <c r="D340" s="195" t="s">
        <v>336</v>
      </c>
      <c r="E340" s="203" t="s">
        <v>19</v>
      </c>
      <c r="F340" s="204" t="s">
        <v>5470</v>
      </c>
      <c r="G340" s="202"/>
      <c r="H340" s="205">
        <v>175.31299999999999</v>
      </c>
      <c r="I340" s="206"/>
      <c r="J340" s="202"/>
      <c r="K340" s="202"/>
      <c r="L340" s="207"/>
      <c r="M340" s="208"/>
      <c r="N340" s="209"/>
      <c r="O340" s="209"/>
      <c r="P340" s="209"/>
      <c r="Q340" s="209"/>
      <c r="R340" s="209"/>
      <c r="S340" s="209"/>
      <c r="T340" s="210"/>
      <c r="AT340" s="211" t="s">
        <v>336</v>
      </c>
      <c r="AU340" s="211" t="s">
        <v>87</v>
      </c>
      <c r="AV340" s="13" t="s">
        <v>87</v>
      </c>
      <c r="AW340" s="13" t="s">
        <v>37</v>
      </c>
      <c r="AX340" s="13" t="s">
        <v>76</v>
      </c>
      <c r="AY340" s="211" t="s">
        <v>324</v>
      </c>
    </row>
    <row r="341" spans="1:65" s="14" customFormat="1" ht="11.25">
      <c r="B341" s="212"/>
      <c r="C341" s="213"/>
      <c r="D341" s="195" t="s">
        <v>336</v>
      </c>
      <c r="E341" s="214" t="s">
        <v>5271</v>
      </c>
      <c r="F341" s="215" t="s">
        <v>349</v>
      </c>
      <c r="G341" s="213"/>
      <c r="H341" s="216">
        <v>1109.433</v>
      </c>
      <c r="I341" s="217"/>
      <c r="J341" s="213"/>
      <c r="K341" s="213"/>
      <c r="L341" s="218"/>
      <c r="M341" s="219"/>
      <c r="N341" s="220"/>
      <c r="O341" s="220"/>
      <c r="P341" s="220"/>
      <c r="Q341" s="220"/>
      <c r="R341" s="220"/>
      <c r="S341" s="220"/>
      <c r="T341" s="221"/>
      <c r="AT341" s="222" t="s">
        <v>336</v>
      </c>
      <c r="AU341" s="222" t="s">
        <v>87</v>
      </c>
      <c r="AV341" s="14" t="s">
        <v>330</v>
      </c>
      <c r="AW341" s="14" t="s">
        <v>37</v>
      </c>
      <c r="AX341" s="14" t="s">
        <v>84</v>
      </c>
      <c r="AY341" s="222" t="s">
        <v>324</v>
      </c>
    </row>
    <row r="342" spans="1:65" s="12" customFormat="1" ht="22.9" customHeight="1">
      <c r="B342" s="166"/>
      <c r="C342" s="167"/>
      <c r="D342" s="168" t="s">
        <v>75</v>
      </c>
      <c r="E342" s="180" t="s">
        <v>378</v>
      </c>
      <c r="F342" s="180" t="s">
        <v>1417</v>
      </c>
      <c r="G342" s="167"/>
      <c r="H342" s="167"/>
      <c r="I342" s="170"/>
      <c r="J342" s="181">
        <f>BK342</f>
        <v>0</v>
      </c>
      <c r="K342" s="167"/>
      <c r="L342" s="172"/>
      <c r="M342" s="173"/>
      <c r="N342" s="174"/>
      <c r="O342" s="174"/>
      <c r="P342" s="175">
        <f>SUM(P343:P357)</f>
        <v>0</v>
      </c>
      <c r="Q342" s="174"/>
      <c r="R342" s="175">
        <f>SUM(R343:R357)</f>
        <v>0.29233999999999999</v>
      </c>
      <c r="S342" s="174"/>
      <c r="T342" s="176">
        <f>SUM(T343:T357)</f>
        <v>0</v>
      </c>
      <c r="AR342" s="177" t="s">
        <v>84</v>
      </c>
      <c r="AT342" s="178" t="s">
        <v>75</v>
      </c>
      <c r="AU342" s="178" t="s">
        <v>84</v>
      </c>
      <c r="AY342" s="177" t="s">
        <v>324</v>
      </c>
      <c r="BK342" s="179">
        <f>SUM(BK343:BK357)</f>
        <v>0</v>
      </c>
    </row>
    <row r="343" spans="1:65" s="2" customFormat="1" ht="14.45" customHeight="1">
      <c r="A343" s="36"/>
      <c r="B343" s="37"/>
      <c r="C343" s="182" t="s">
        <v>721</v>
      </c>
      <c r="D343" s="182" t="s">
        <v>326</v>
      </c>
      <c r="E343" s="183" t="s">
        <v>5471</v>
      </c>
      <c r="F343" s="184" t="s">
        <v>5472</v>
      </c>
      <c r="G343" s="185" t="s">
        <v>190</v>
      </c>
      <c r="H343" s="186">
        <v>1</v>
      </c>
      <c r="I343" s="187"/>
      <c r="J343" s="188">
        <f>ROUND(I343*H343,2)</f>
        <v>0</v>
      </c>
      <c r="K343" s="184" t="s">
        <v>19</v>
      </c>
      <c r="L343" s="41"/>
      <c r="M343" s="189" t="s">
        <v>19</v>
      </c>
      <c r="N343" s="190" t="s">
        <v>47</v>
      </c>
      <c r="O343" s="66"/>
      <c r="P343" s="191">
        <f>O343*H343</f>
        <v>0</v>
      </c>
      <c r="Q343" s="191">
        <v>0.21734000000000001</v>
      </c>
      <c r="R343" s="191">
        <f>Q343*H343</f>
        <v>0.21734000000000001</v>
      </c>
      <c r="S343" s="191">
        <v>0</v>
      </c>
      <c r="T343" s="192">
        <f>S343*H343</f>
        <v>0</v>
      </c>
      <c r="U343" s="36"/>
      <c r="V343" s="36"/>
      <c r="W343" s="36"/>
      <c r="X343" s="36"/>
      <c r="Y343" s="36"/>
      <c r="Z343" s="36"/>
      <c r="AA343" s="36"/>
      <c r="AB343" s="36"/>
      <c r="AC343" s="36"/>
      <c r="AD343" s="36"/>
      <c r="AE343" s="36"/>
      <c r="AR343" s="193" t="s">
        <v>330</v>
      </c>
      <c r="AT343" s="193" t="s">
        <v>326</v>
      </c>
      <c r="AU343" s="193" t="s">
        <v>87</v>
      </c>
      <c r="AY343" s="19" t="s">
        <v>324</v>
      </c>
      <c r="BE343" s="194">
        <f>IF(N343="základní",J343,0)</f>
        <v>0</v>
      </c>
      <c r="BF343" s="194">
        <f>IF(N343="snížená",J343,0)</f>
        <v>0</v>
      </c>
      <c r="BG343" s="194">
        <f>IF(N343="zákl. přenesená",J343,0)</f>
        <v>0</v>
      </c>
      <c r="BH343" s="194">
        <f>IF(N343="sníž. přenesená",J343,0)</f>
        <v>0</v>
      </c>
      <c r="BI343" s="194">
        <f>IF(N343="nulová",J343,0)</f>
        <v>0</v>
      </c>
      <c r="BJ343" s="19" t="s">
        <v>84</v>
      </c>
      <c r="BK343" s="194">
        <f>ROUND(I343*H343,2)</f>
        <v>0</v>
      </c>
      <c r="BL343" s="19" t="s">
        <v>330</v>
      </c>
      <c r="BM343" s="193" t="s">
        <v>5473</v>
      </c>
    </row>
    <row r="344" spans="1:65" s="2" customFormat="1" ht="11.25">
      <c r="A344" s="36"/>
      <c r="B344" s="37"/>
      <c r="C344" s="38"/>
      <c r="D344" s="195" t="s">
        <v>332</v>
      </c>
      <c r="E344" s="38"/>
      <c r="F344" s="196" t="s">
        <v>5474</v>
      </c>
      <c r="G344" s="38"/>
      <c r="H344" s="38"/>
      <c r="I344" s="197"/>
      <c r="J344" s="38"/>
      <c r="K344" s="38"/>
      <c r="L344" s="41"/>
      <c r="M344" s="198"/>
      <c r="N344" s="199"/>
      <c r="O344" s="66"/>
      <c r="P344" s="66"/>
      <c r="Q344" s="66"/>
      <c r="R344" s="66"/>
      <c r="S344" s="66"/>
      <c r="T344" s="67"/>
      <c r="U344" s="36"/>
      <c r="V344" s="36"/>
      <c r="W344" s="36"/>
      <c r="X344" s="36"/>
      <c r="Y344" s="36"/>
      <c r="Z344" s="36"/>
      <c r="AA344" s="36"/>
      <c r="AB344" s="36"/>
      <c r="AC344" s="36"/>
      <c r="AD344" s="36"/>
      <c r="AE344" s="36"/>
      <c r="AT344" s="19" t="s">
        <v>332</v>
      </c>
      <c r="AU344" s="19" t="s">
        <v>87</v>
      </c>
    </row>
    <row r="345" spans="1:65" s="2" customFormat="1" ht="136.5">
      <c r="A345" s="36"/>
      <c r="B345" s="37"/>
      <c r="C345" s="38"/>
      <c r="D345" s="195" t="s">
        <v>334</v>
      </c>
      <c r="E345" s="38"/>
      <c r="F345" s="200" t="s">
        <v>1521</v>
      </c>
      <c r="G345" s="38"/>
      <c r="H345" s="38"/>
      <c r="I345" s="197"/>
      <c r="J345" s="38"/>
      <c r="K345" s="38"/>
      <c r="L345" s="41"/>
      <c r="M345" s="198"/>
      <c r="N345" s="199"/>
      <c r="O345" s="66"/>
      <c r="P345" s="66"/>
      <c r="Q345" s="66"/>
      <c r="R345" s="66"/>
      <c r="S345" s="66"/>
      <c r="T345" s="67"/>
      <c r="U345" s="36"/>
      <c r="V345" s="36"/>
      <c r="W345" s="36"/>
      <c r="X345" s="36"/>
      <c r="Y345" s="36"/>
      <c r="Z345" s="36"/>
      <c r="AA345" s="36"/>
      <c r="AB345" s="36"/>
      <c r="AC345" s="36"/>
      <c r="AD345" s="36"/>
      <c r="AE345" s="36"/>
      <c r="AT345" s="19" t="s">
        <v>334</v>
      </c>
      <c r="AU345" s="19" t="s">
        <v>87</v>
      </c>
    </row>
    <row r="346" spans="1:65" s="15" customFormat="1" ht="11.25">
      <c r="B346" s="223"/>
      <c r="C346" s="224"/>
      <c r="D346" s="195" t="s">
        <v>336</v>
      </c>
      <c r="E346" s="225" t="s">
        <v>19</v>
      </c>
      <c r="F346" s="226" t="s">
        <v>5475</v>
      </c>
      <c r="G346" s="224"/>
      <c r="H346" s="225" t="s">
        <v>19</v>
      </c>
      <c r="I346" s="227"/>
      <c r="J346" s="224"/>
      <c r="K346" s="224"/>
      <c r="L346" s="228"/>
      <c r="M346" s="229"/>
      <c r="N346" s="230"/>
      <c r="O346" s="230"/>
      <c r="P346" s="230"/>
      <c r="Q346" s="230"/>
      <c r="R346" s="230"/>
      <c r="S346" s="230"/>
      <c r="T346" s="231"/>
      <c r="AT346" s="232" t="s">
        <v>336</v>
      </c>
      <c r="AU346" s="232" t="s">
        <v>87</v>
      </c>
      <c r="AV346" s="15" t="s">
        <v>84</v>
      </c>
      <c r="AW346" s="15" t="s">
        <v>37</v>
      </c>
      <c r="AX346" s="15" t="s">
        <v>76</v>
      </c>
      <c r="AY346" s="232" t="s">
        <v>324</v>
      </c>
    </row>
    <row r="347" spans="1:65" s="13" customFormat="1" ht="11.25">
      <c r="B347" s="201"/>
      <c r="C347" s="202"/>
      <c r="D347" s="195" t="s">
        <v>336</v>
      </c>
      <c r="E347" s="203" t="s">
        <v>19</v>
      </c>
      <c r="F347" s="204" t="s">
        <v>5476</v>
      </c>
      <c r="G347" s="202"/>
      <c r="H347" s="205">
        <v>1</v>
      </c>
      <c r="I347" s="206"/>
      <c r="J347" s="202"/>
      <c r="K347" s="202"/>
      <c r="L347" s="207"/>
      <c r="M347" s="208"/>
      <c r="N347" s="209"/>
      <c r="O347" s="209"/>
      <c r="P347" s="209"/>
      <c r="Q347" s="209"/>
      <c r="R347" s="209"/>
      <c r="S347" s="209"/>
      <c r="T347" s="210"/>
      <c r="AT347" s="211" t="s">
        <v>336</v>
      </c>
      <c r="AU347" s="211" t="s">
        <v>87</v>
      </c>
      <c r="AV347" s="13" t="s">
        <v>87</v>
      </c>
      <c r="AW347" s="13" t="s">
        <v>37</v>
      </c>
      <c r="AX347" s="13" t="s">
        <v>84</v>
      </c>
      <c r="AY347" s="211" t="s">
        <v>324</v>
      </c>
    </row>
    <row r="348" spans="1:65" s="2" customFormat="1" ht="14.45" customHeight="1">
      <c r="A348" s="36"/>
      <c r="B348" s="37"/>
      <c r="C348" s="244" t="s">
        <v>743</v>
      </c>
      <c r="D348" s="244" t="s">
        <v>588</v>
      </c>
      <c r="E348" s="245" t="s">
        <v>5477</v>
      </c>
      <c r="F348" s="246" t="s">
        <v>5478</v>
      </c>
      <c r="G348" s="247" t="s">
        <v>1530</v>
      </c>
      <c r="H348" s="248">
        <v>1</v>
      </c>
      <c r="I348" s="249"/>
      <c r="J348" s="250">
        <f>ROUND(I348*H348,2)</f>
        <v>0</v>
      </c>
      <c r="K348" s="246" t="s">
        <v>19</v>
      </c>
      <c r="L348" s="251"/>
      <c r="M348" s="252" t="s">
        <v>19</v>
      </c>
      <c r="N348" s="253" t="s">
        <v>47</v>
      </c>
      <c r="O348" s="66"/>
      <c r="P348" s="191">
        <f>O348*H348</f>
        <v>0</v>
      </c>
      <c r="Q348" s="191">
        <v>7.4999999999999997E-2</v>
      </c>
      <c r="R348" s="191">
        <f>Q348*H348</f>
        <v>7.4999999999999997E-2</v>
      </c>
      <c r="S348" s="191">
        <v>0</v>
      </c>
      <c r="T348" s="192">
        <f>S348*H348</f>
        <v>0</v>
      </c>
      <c r="U348" s="36"/>
      <c r="V348" s="36"/>
      <c r="W348" s="36"/>
      <c r="X348" s="36"/>
      <c r="Y348" s="36"/>
      <c r="Z348" s="36"/>
      <c r="AA348" s="36"/>
      <c r="AB348" s="36"/>
      <c r="AC348" s="36"/>
      <c r="AD348" s="36"/>
      <c r="AE348" s="36"/>
      <c r="AR348" s="193" t="s">
        <v>378</v>
      </c>
      <c r="AT348" s="193" t="s">
        <v>588</v>
      </c>
      <c r="AU348" s="193" t="s">
        <v>87</v>
      </c>
      <c r="AY348" s="19" t="s">
        <v>324</v>
      </c>
      <c r="BE348" s="194">
        <f>IF(N348="základní",J348,0)</f>
        <v>0</v>
      </c>
      <c r="BF348" s="194">
        <f>IF(N348="snížená",J348,0)</f>
        <v>0</v>
      </c>
      <c r="BG348" s="194">
        <f>IF(N348="zákl. přenesená",J348,0)</f>
        <v>0</v>
      </c>
      <c r="BH348" s="194">
        <f>IF(N348="sníž. přenesená",J348,0)</f>
        <v>0</v>
      </c>
      <c r="BI348" s="194">
        <f>IF(N348="nulová",J348,0)</f>
        <v>0</v>
      </c>
      <c r="BJ348" s="19" t="s">
        <v>84</v>
      </c>
      <c r="BK348" s="194">
        <f>ROUND(I348*H348,2)</f>
        <v>0</v>
      </c>
      <c r="BL348" s="19" t="s">
        <v>330</v>
      </c>
      <c r="BM348" s="193" t="s">
        <v>5479</v>
      </c>
    </row>
    <row r="349" spans="1:65" s="2" customFormat="1" ht="19.5">
      <c r="A349" s="36"/>
      <c r="B349" s="37"/>
      <c r="C349" s="38"/>
      <c r="D349" s="195" t="s">
        <v>332</v>
      </c>
      <c r="E349" s="38"/>
      <c r="F349" s="196" t="s">
        <v>5480</v>
      </c>
      <c r="G349" s="38"/>
      <c r="H349" s="38"/>
      <c r="I349" s="197"/>
      <c r="J349" s="38"/>
      <c r="K349" s="38"/>
      <c r="L349" s="41"/>
      <c r="M349" s="198"/>
      <c r="N349" s="199"/>
      <c r="O349" s="66"/>
      <c r="P349" s="66"/>
      <c r="Q349" s="66"/>
      <c r="R349" s="66"/>
      <c r="S349" s="66"/>
      <c r="T349" s="67"/>
      <c r="U349" s="36"/>
      <c r="V349" s="36"/>
      <c r="W349" s="36"/>
      <c r="X349" s="36"/>
      <c r="Y349" s="36"/>
      <c r="Z349" s="36"/>
      <c r="AA349" s="36"/>
      <c r="AB349" s="36"/>
      <c r="AC349" s="36"/>
      <c r="AD349" s="36"/>
      <c r="AE349" s="36"/>
      <c r="AT349" s="19" t="s">
        <v>332</v>
      </c>
      <c r="AU349" s="19" t="s">
        <v>87</v>
      </c>
    </row>
    <row r="350" spans="1:65" s="2" customFormat="1" ht="14.45" customHeight="1">
      <c r="A350" s="36"/>
      <c r="B350" s="37"/>
      <c r="C350" s="182" t="s">
        <v>760</v>
      </c>
      <c r="D350" s="182" t="s">
        <v>326</v>
      </c>
      <c r="E350" s="183" t="s">
        <v>5481</v>
      </c>
      <c r="F350" s="184" t="s">
        <v>5482</v>
      </c>
      <c r="G350" s="185" t="s">
        <v>190</v>
      </c>
      <c r="H350" s="186">
        <v>2</v>
      </c>
      <c r="I350" s="187"/>
      <c r="J350" s="188">
        <f>ROUND(I350*H350,2)</f>
        <v>0</v>
      </c>
      <c r="K350" s="184" t="s">
        <v>19</v>
      </c>
      <c r="L350" s="41"/>
      <c r="M350" s="189" t="s">
        <v>19</v>
      </c>
      <c r="N350" s="190" t="s">
        <v>47</v>
      </c>
      <c r="O350" s="66"/>
      <c r="P350" s="191">
        <f>O350*H350</f>
        <v>0</v>
      </c>
      <c r="Q350" s="191">
        <v>0</v>
      </c>
      <c r="R350" s="191">
        <f>Q350*H350</f>
        <v>0</v>
      </c>
      <c r="S350" s="191">
        <v>0</v>
      </c>
      <c r="T350" s="192">
        <f>S350*H350</f>
        <v>0</v>
      </c>
      <c r="U350" s="36"/>
      <c r="V350" s="36"/>
      <c r="W350" s="36"/>
      <c r="X350" s="36"/>
      <c r="Y350" s="36"/>
      <c r="Z350" s="36"/>
      <c r="AA350" s="36"/>
      <c r="AB350" s="36"/>
      <c r="AC350" s="36"/>
      <c r="AD350" s="36"/>
      <c r="AE350" s="36"/>
      <c r="AR350" s="193" t="s">
        <v>330</v>
      </c>
      <c r="AT350" s="193" t="s">
        <v>326</v>
      </c>
      <c r="AU350" s="193" t="s">
        <v>87</v>
      </c>
      <c r="AY350" s="19" t="s">
        <v>324</v>
      </c>
      <c r="BE350" s="194">
        <f>IF(N350="základní",J350,0)</f>
        <v>0</v>
      </c>
      <c r="BF350" s="194">
        <f>IF(N350="snížená",J350,0)</f>
        <v>0</v>
      </c>
      <c r="BG350" s="194">
        <f>IF(N350="zákl. přenesená",J350,0)</f>
        <v>0</v>
      </c>
      <c r="BH350" s="194">
        <f>IF(N350="sníž. přenesená",J350,0)</f>
        <v>0</v>
      </c>
      <c r="BI350" s="194">
        <f>IF(N350="nulová",J350,0)</f>
        <v>0</v>
      </c>
      <c r="BJ350" s="19" t="s">
        <v>84</v>
      </c>
      <c r="BK350" s="194">
        <f>ROUND(I350*H350,2)</f>
        <v>0</v>
      </c>
      <c r="BL350" s="19" t="s">
        <v>330</v>
      </c>
      <c r="BM350" s="193" t="s">
        <v>5483</v>
      </c>
    </row>
    <row r="351" spans="1:65" s="2" customFormat="1" ht="19.5">
      <c r="A351" s="36"/>
      <c r="B351" s="37"/>
      <c r="C351" s="38"/>
      <c r="D351" s="195" t="s">
        <v>332</v>
      </c>
      <c r="E351" s="38"/>
      <c r="F351" s="196" t="s">
        <v>5484</v>
      </c>
      <c r="G351" s="38"/>
      <c r="H351" s="38"/>
      <c r="I351" s="197"/>
      <c r="J351" s="38"/>
      <c r="K351" s="38"/>
      <c r="L351" s="41"/>
      <c r="M351" s="198"/>
      <c r="N351" s="199"/>
      <c r="O351" s="66"/>
      <c r="P351" s="66"/>
      <c r="Q351" s="66"/>
      <c r="R351" s="66"/>
      <c r="S351" s="66"/>
      <c r="T351" s="67"/>
      <c r="U351" s="36"/>
      <c r="V351" s="36"/>
      <c r="W351" s="36"/>
      <c r="X351" s="36"/>
      <c r="Y351" s="36"/>
      <c r="Z351" s="36"/>
      <c r="AA351" s="36"/>
      <c r="AB351" s="36"/>
      <c r="AC351" s="36"/>
      <c r="AD351" s="36"/>
      <c r="AE351" s="36"/>
      <c r="AT351" s="19" t="s">
        <v>332</v>
      </c>
      <c r="AU351" s="19" t="s">
        <v>87</v>
      </c>
    </row>
    <row r="352" spans="1:65" s="2" customFormat="1" ht="14.45" customHeight="1">
      <c r="A352" s="36"/>
      <c r="B352" s="37"/>
      <c r="C352" s="182" t="s">
        <v>774</v>
      </c>
      <c r="D352" s="182" t="s">
        <v>326</v>
      </c>
      <c r="E352" s="183" t="s">
        <v>5485</v>
      </c>
      <c r="F352" s="184" t="s">
        <v>5486</v>
      </c>
      <c r="G352" s="185" t="s">
        <v>1530</v>
      </c>
      <c r="H352" s="186">
        <v>1</v>
      </c>
      <c r="I352" s="187"/>
      <c r="J352" s="188">
        <f>ROUND(I352*H352,2)</f>
        <v>0</v>
      </c>
      <c r="K352" s="184" t="s">
        <v>19</v>
      </c>
      <c r="L352" s="41"/>
      <c r="M352" s="189" t="s">
        <v>19</v>
      </c>
      <c r="N352" s="190" t="s">
        <v>47</v>
      </c>
      <c r="O352" s="66"/>
      <c r="P352" s="191">
        <f>O352*H352</f>
        <v>0</v>
      </c>
      <c r="Q352" s="191">
        <v>0</v>
      </c>
      <c r="R352" s="191">
        <f>Q352*H352</f>
        <v>0</v>
      </c>
      <c r="S352" s="191">
        <v>0</v>
      </c>
      <c r="T352" s="192">
        <f>S352*H352</f>
        <v>0</v>
      </c>
      <c r="U352" s="36"/>
      <c r="V352" s="36"/>
      <c r="W352" s="36"/>
      <c r="X352" s="36"/>
      <c r="Y352" s="36"/>
      <c r="Z352" s="36"/>
      <c r="AA352" s="36"/>
      <c r="AB352" s="36"/>
      <c r="AC352" s="36"/>
      <c r="AD352" s="36"/>
      <c r="AE352" s="36"/>
      <c r="AR352" s="193" t="s">
        <v>330</v>
      </c>
      <c r="AT352" s="193" t="s">
        <v>326</v>
      </c>
      <c r="AU352" s="193" t="s">
        <v>87</v>
      </c>
      <c r="AY352" s="19" t="s">
        <v>324</v>
      </c>
      <c r="BE352" s="194">
        <f>IF(N352="základní",J352,0)</f>
        <v>0</v>
      </c>
      <c r="BF352" s="194">
        <f>IF(N352="snížená",J352,0)</f>
        <v>0</v>
      </c>
      <c r="BG352" s="194">
        <f>IF(N352="zákl. přenesená",J352,0)</f>
        <v>0</v>
      </c>
      <c r="BH352" s="194">
        <f>IF(N352="sníž. přenesená",J352,0)</f>
        <v>0</v>
      </c>
      <c r="BI352" s="194">
        <f>IF(N352="nulová",J352,0)</f>
        <v>0</v>
      </c>
      <c r="BJ352" s="19" t="s">
        <v>84</v>
      </c>
      <c r="BK352" s="194">
        <f>ROUND(I352*H352,2)</f>
        <v>0</v>
      </c>
      <c r="BL352" s="19" t="s">
        <v>330</v>
      </c>
      <c r="BM352" s="193" t="s">
        <v>5487</v>
      </c>
    </row>
    <row r="353" spans="1:65" s="2" customFormat="1" ht="39">
      <c r="A353" s="36"/>
      <c r="B353" s="37"/>
      <c r="C353" s="38"/>
      <c r="D353" s="195" t="s">
        <v>332</v>
      </c>
      <c r="E353" s="38"/>
      <c r="F353" s="196" t="s">
        <v>5488</v>
      </c>
      <c r="G353" s="38"/>
      <c r="H353" s="38"/>
      <c r="I353" s="197"/>
      <c r="J353" s="38"/>
      <c r="K353" s="38"/>
      <c r="L353" s="41"/>
      <c r="M353" s="198"/>
      <c r="N353" s="199"/>
      <c r="O353" s="66"/>
      <c r="P353" s="66"/>
      <c r="Q353" s="66"/>
      <c r="R353" s="66"/>
      <c r="S353" s="66"/>
      <c r="T353" s="67"/>
      <c r="U353" s="36"/>
      <c r="V353" s="36"/>
      <c r="W353" s="36"/>
      <c r="X353" s="36"/>
      <c r="Y353" s="36"/>
      <c r="Z353" s="36"/>
      <c r="AA353" s="36"/>
      <c r="AB353" s="36"/>
      <c r="AC353" s="36"/>
      <c r="AD353" s="36"/>
      <c r="AE353" s="36"/>
      <c r="AT353" s="19" t="s">
        <v>332</v>
      </c>
      <c r="AU353" s="19" t="s">
        <v>87</v>
      </c>
    </row>
    <row r="354" spans="1:65" s="13" customFormat="1" ht="11.25">
      <c r="B354" s="201"/>
      <c r="C354" s="202"/>
      <c r="D354" s="195" t="s">
        <v>336</v>
      </c>
      <c r="E354" s="203" t="s">
        <v>19</v>
      </c>
      <c r="F354" s="204" t="s">
        <v>5489</v>
      </c>
      <c r="G354" s="202"/>
      <c r="H354" s="205">
        <v>1</v>
      </c>
      <c r="I354" s="206"/>
      <c r="J354" s="202"/>
      <c r="K354" s="202"/>
      <c r="L354" s="207"/>
      <c r="M354" s="208"/>
      <c r="N354" s="209"/>
      <c r="O354" s="209"/>
      <c r="P354" s="209"/>
      <c r="Q354" s="209"/>
      <c r="R354" s="209"/>
      <c r="S354" s="209"/>
      <c r="T354" s="210"/>
      <c r="AT354" s="211" t="s">
        <v>336</v>
      </c>
      <c r="AU354" s="211" t="s">
        <v>87</v>
      </c>
      <c r="AV354" s="13" t="s">
        <v>87</v>
      </c>
      <c r="AW354" s="13" t="s">
        <v>37</v>
      </c>
      <c r="AX354" s="13" t="s">
        <v>84</v>
      </c>
      <c r="AY354" s="211" t="s">
        <v>324</v>
      </c>
    </row>
    <row r="355" spans="1:65" s="2" customFormat="1" ht="14.45" customHeight="1">
      <c r="A355" s="36"/>
      <c r="B355" s="37"/>
      <c r="C355" s="182" t="s">
        <v>780</v>
      </c>
      <c r="D355" s="182" t="s">
        <v>326</v>
      </c>
      <c r="E355" s="183" t="s">
        <v>5490</v>
      </c>
      <c r="F355" s="184" t="s">
        <v>5491</v>
      </c>
      <c r="G355" s="185" t="s">
        <v>1530</v>
      </c>
      <c r="H355" s="186">
        <v>1</v>
      </c>
      <c r="I355" s="187"/>
      <c r="J355" s="188">
        <f>ROUND(I355*H355,2)</f>
        <v>0</v>
      </c>
      <c r="K355" s="184" t="s">
        <v>19</v>
      </c>
      <c r="L355" s="41"/>
      <c r="M355" s="189" t="s">
        <v>19</v>
      </c>
      <c r="N355" s="190" t="s">
        <v>47</v>
      </c>
      <c r="O355" s="66"/>
      <c r="P355" s="191">
        <f>O355*H355</f>
        <v>0</v>
      </c>
      <c r="Q355" s="191">
        <v>0</v>
      </c>
      <c r="R355" s="191">
        <f>Q355*H355</f>
        <v>0</v>
      </c>
      <c r="S355" s="191">
        <v>0</v>
      </c>
      <c r="T355" s="192">
        <f>S355*H355</f>
        <v>0</v>
      </c>
      <c r="U355" s="36"/>
      <c r="V355" s="36"/>
      <c r="W355" s="36"/>
      <c r="X355" s="36"/>
      <c r="Y355" s="36"/>
      <c r="Z355" s="36"/>
      <c r="AA355" s="36"/>
      <c r="AB355" s="36"/>
      <c r="AC355" s="36"/>
      <c r="AD355" s="36"/>
      <c r="AE355" s="36"/>
      <c r="AR355" s="193" t="s">
        <v>330</v>
      </c>
      <c r="AT355" s="193" t="s">
        <v>326</v>
      </c>
      <c r="AU355" s="193" t="s">
        <v>87</v>
      </c>
      <c r="AY355" s="19" t="s">
        <v>324</v>
      </c>
      <c r="BE355" s="194">
        <f>IF(N355="základní",J355,0)</f>
        <v>0</v>
      </c>
      <c r="BF355" s="194">
        <f>IF(N355="snížená",J355,0)</f>
        <v>0</v>
      </c>
      <c r="BG355" s="194">
        <f>IF(N355="zákl. přenesená",J355,0)</f>
        <v>0</v>
      </c>
      <c r="BH355" s="194">
        <f>IF(N355="sníž. přenesená",J355,0)</f>
        <v>0</v>
      </c>
      <c r="BI355" s="194">
        <f>IF(N355="nulová",J355,0)</f>
        <v>0</v>
      </c>
      <c r="BJ355" s="19" t="s">
        <v>84</v>
      </c>
      <c r="BK355" s="194">
        <f>ROUND(I355*H355,2)</f>
        <v>0</v>
      </c>
      <c r="BL355" s="19" t="s">
        <v>330</v>
      </c>
      <c r="BM355" s="193" t="s">
        <v>5492</v>
      </c>
    </row>
    <row r="356" spans="1:65" s="2" customFormat="1" ht="48.75">
      <c r="A356" s="36"/>
      <c r="B356" s="37"/>
      <c r="C356" s="38"/>
      <c r="D356" s="195" t="s">
        <v>332</v>
      </c>
      <c r="E356" s="38"/>
      <c r="F356" s="196" t="s">
        <v>5493</v>
      </c>
      <c r="G356" s="38"/>
      <c r="H356" s="38"/>
      <c r="I356" s="197"/>
      <c r="J356" s="38"/>
      <c r="K356" s="38"/>
      <c r="L356" s="41"/>
      <c r="M356" s="198"/>
      <c r="N356" s="199"/>
      <c r="O356" s="66"/>
      <c r="P356" s="66"/>
      <c r="Q356" s="66"/>
      <c r="R356" s="66"/>
      <c r="S356" s="66"/>
      <c r="T356" s="67"/>
      <c r="U356" s="36"/>
      <c r="V356" s="36"/>
      <c r="W356" s="36"/>
      <c r="X356" s="36"/>
      <c r="Y356" s="36"/>
      <c r="Z356" s="36"/>
      <c r="AA356" s="36"/>
      <c r="AB356" s="36"/>
      <c r="AC356" s="36"/>
      <c r="AD356" s="36"/>
      <c r="AE356" s="36"/>
      <c r="AT356" s="19" t="s">
        <v>332</v>
      </c>
      <c r="AU356" s="19" t="s">
        <v>87</v>
      </c>
    </row>
    <row r="357" spans="1:65" s="13" customFormat="1" ht="11.25">
      <c r="B357" s="201"/>
      <c r="C357" s="202"/>
      <c r="D357" s="195" t="s">
        <v>336</v>
      </c>
      <c r="E357" s="203" t="s">
        <v>19</v>
      </c>
      <c r="F357" s="204" t="s">
        <v>5489</v>
      </c>
      <c r="G357" s="202"/>
      <c r="H357" s="205">
        <v>1</v>
      </c>
      <c r="I357" s="206"/>
      <c r="J357" s="202"/>
      <c r="K357" s="202"/>
      <c r="L357" s="207"/>
      <c r="M357" s="208"/>
      <c r="N357" s="209"/>
      <c r="O357" s="209"/>
      <c r="P357" s="209"/>
      <c r="Q357" s="209"/>
      <c r="R357" s="209"/>
      <c r="S357" s="209"/>
      <c r="T357" s="210"/>
      <c r="AT357" s="211" t="s">
        <v>336</v>
      </c>
      <c r="AU357" s="211" t="s">
        <v>87</v>
      </c>
      <c r="AV357" s="13" t="s">
        <v>87</v>
      </c>
      <c r="AW357" s="13" t="s">
        <v>37</v>
      </c>
      <c r="AX357" s="13" t="s">
        <v>84</v>
      </c>
      <c r="AY357" s="211" t="s">
        <v>324</v>
      </c>
    </row>
    <row r="358" spans="1:65" s="12" customFormat="1" ht="22.9" customHeight="1">
      <c r="B358" s="166"/>
      <c r="C358" s="167"/>
      <c r="D358" s="168" t="s">
        <v>75</v>
      </c>
      <c r="E358" s="180" t="s">
        <v>408</v>
      </c>
      <c r="F358" s="180" t="s">
        <v>1551</v>
      </c>
      <c r="G358" s="167"/>
      <c r="H358" s="167"/>
      <c r="I358" s="170"/>
      <c r="J358" s="181">
        <f>BK358</f>
        <v>0</v>
      </c>
      <c r="K358" s="167"/>
      <c r="L358" s="172"/>
      <c r="M358" s="173"/>
      <c r="N358" s="174"/>
      <c r="O358" s="174"/>
      <c r="P358" s="175">
        <f>SUM(P359:P525)</f>
        <v>0</v>
      </c>
      <c r="Q358" s="174"/>
      <c r="R358" s="175">
        <f>SUM(R359:R525)</f>
        <v>1.6781872</v>
      </c>
      <c r="S358" s="174"/>
      <c r="T358" s="176">
        <f>SUM(T359:T525)</f>
        <v>14.066069999999998</v>
      </c>
      <c r="AR358" s="177" t="s">
        <v>84</v>
      </c>
      <c r="AT358" s="178" t="s">
        <v>75</v>
      </c>
      <c r="AU358" s="178" t="s">
        <v>84</v>
      </c>
      <c r="AY358" s="177" t="s">
        <v>324</v>
      </c>
      <c r="BK358" s="179">
        <f>SUM(BK359:BK525)</f>
        <v>0</v>
      </c>
    </row>
    <row r="359" spans="1:65" s="2" customFormat="1" ht="14.45" customHeight="1">
      <c r="A359" s="36"/>
      <c r="B359" s="37"/>
      <c r="C359" s="182" t="s">
        <v>788</v>
      </c>
      <c r="D359" s="182" t="s">
        <v>326</v>
      </c>
      <c r="E359" s="183" t="s">
        <v>5494</v>
      </c>
      <c r="F359" s="184" t="s">
        <v>5495</v>
      </c>
      <c r="G359" s="185" t="s">
        <v>186</v>
      </c>
      <c r="H359" s="186">
        <v>3.7</v>
      </c>
      <c r="I359" s="187"/>
      <c r="J359" s="188">
        <f>ROUND(I359*H359,2)</f>
        <v>0</v>
      </c>
      <c r="K359" s="184" t="s">
        <v>329</v>
      </c>
      <c r="L359" s="41"/>
      <c r="M359" s="189" t="s">
        <v>19</v>
      </c>
      <c r="N359" s="190" t="s">
        <v>47</v>
      </c>
      <c r="O359" s="66"/>
      <c r="P359" s="191">
        <f>O359*H359</f>
        <v>0</v>
      </c>
      <c r="Q359" s="191">
        <v>0.1295</v>
      </c>
      <c r="R359" s="191">
        <f>Q359*H359</f>
        <v>0.47915000000000002</v>
      </c>
      <c r="S359" s="191">
        <v>0</v>
      </c>
      <c r="T359" s="192">
        <f>S359*H359</f>
        <v>0</v>
      </c>
      <c r="U359" s="36"/>
      <c r="V359" s="36"/>
      <c r="W359" s="36"/>
      <c r="X359" s="36"/>
      <c r="Y359" s="36"/>
      <c r="Z359" s="36"/>
      <c r="AA359" s="36"/>
      <c r="AB359" s="36"/>
      <c r="AC359" s="36"/>
      <c r="AD359" s="36"/>
      <c r="AE359" s="36"/>
      <c r="AR359" s="193" t="s">
        <v>330</v>
      </c>
      <c r="AT359" s="193" t="s">
        <v>326</v>
      </c>
      <c r="AU359" s="193" t="s">
        <v>87</v>
      </c>
      <c r="AY359" s="19" t="s">
        <v>324</v>
      </c>
      <c r="BE359" s="194">
        <f>IF(N359="základní",J359,0)</f>
        <v>0</v>
      </c>
      <c r="BF359" s="194">
        <f>IF(N359="snížená",J359,0)</f>
        <v>0</v>
      </c>
      <c r="BG359" s="194">
        <f>IF(N359="zákl. přenesená",J359,0)</f>
        <v>0</v>
      </c>
      <c r="BH359" s="194">
        <f>IF(N359="sníž. přenesená",J359,0)</f>
        <v>0</v>
      </c>
      <c r="BI359" s="194">
        <f>IF(N359="nulová",J359,0)</f>
        <v>0</v>
      </c>
      <c r="BJ359" s="19" t="s">
        <v>84</v>
      </c>
      <c r="BK359" s="194">
        <f>ROUND(I359*H359,2)</f>
        <v>0</v>
      </c>
      <c r="BL359" s="19" t="s">
        <v>330</v>
      </c>
      <c r="BM359" s="193" t="s">
        <v>5496</v>
      </c>
    </row>
    <row r="360" spans="1:65" s="2" customFormat="1" ht="19.5">
      <c r="A360" s="36"/>
      <c r="B360" s="37"/>
      <c r="C360" s="38"/>
      <c r="D360" s="195" t="s">
        <v>332</v>
      </c>
      <c r="E360" s="38"/>
      <c r="F360" s="196" t="s">
        <v>5497</v>
      </c>
      <c r="G360" s="38"/>
      <c r="H360" s="38"/>
      <c r="I360" s="197"/>
      <c r="J360" s="38"/>
      <c r="K360" s="38"/>
      <c r="L360" s="41"/>
      <c r="M360" s="198"/>
      <c r="N360" s="199"/>
      <c r="O360" s="66"/>
      <c r="P360" s="66"/>
      <c r="Q360" s="66"/>
      <c r="R360" s="66"/>
      <c r="S360" s="66"/>
      <c r="T360" s="67"/>
      <c r="U360" s="36"/>
      <c r="V360" s="36"/>
      <c r="W360" s="36"/>
      <c r="X360" s="36"/>
      <c r="Y360" s="36"/>
      <c r="Z360" s="36"/>
      <c r="AA360" s="36"/>
      <c r="AB360" s="36"/>
      <c r="AC360" s="36"/>
      <c r="AD360" s="36"/>
      <c r="AE360" s="36"/>
      <c r="AT360" s="19" t="s">
        <v>332</v>
      </c>
      <c r="AU360" s="19" t="s">
        <v>87</v>
      </c>
    </row>
    <row r="361" spans="1:65" s="2" customFormat="1" ht="87.75">
      <c r="A361" s="36"/>
      <c r="B361" s="37"/>
      <c r="C361" s="38"/>
      <c r="D361" s="195" t="s">
        <v>334</v>
      </c>
      <c r="E361" s="38"/>
      <c r="F361" s="200" t="s">
        <v>5498</v>
      </c>
      <c r="G361" s="38"/>
      <c r="H361" s="38"/>
      <c r="I361" s="197"/>
      <c r="J361" s="38"/>
      <c r="K361" s="38"/>
      <c r="L361" s="41"/>
      <c r="M361" s="198"/>
      <c r="N361" s="199"/>
      <c r="O361" s="66"/>
      <c r="P361" s="66"/>
      <c r="Q361" s="66"/>
      <c r="R361" s="66"/>
      <c r="S361" s="66"/>
      <c r="T361" s="67"/>
      <c r="U361" s="36"/>
      <c r="V361" s="36"/>
      <c r="W361" s="36"/>
      <c r="X361" s="36"/>
      <c r="Y361" s="36"/>
      <c r="Z361" s="36"/>
      <c r="AA361" s="36"/>
      <c r="AB361" s="36"/>
      <c r="AC361" s="36"/>
      <c r="AD361" s="36"/>
      <c r="AE361" s="36"/>
      <c r="AT361" s="19" t="s">
        <v>334</v>
      </c>
      <c r="AU361" s="19" t="s">
        <v>87</v>
      </c>
    </row>
    <row r="362" spans="1:65" s="13" customFormat="1" ht="11.25">
      <c r="B362" s="201"/>
      <c r="C362" s="202"/>
      <c r="D362" s="195" t="s">
        <v>336</v>
      </c>
      <c r="E362" s="203" t="s">
        <v>19</v>
      </c>
      <c r="F362" s="204" t="s">
        <v>5499</v>
      </c>
      <c r="G362" s="202"/>
      <c r="H362" s="205">
        <v>3.7</v>
      </c>
      <c r="I362" s="206"/>
      <c r="J362" s="202"/>
      <c r="K362" s="202"/>
      <c r="L362" s="207"/>
      <c r="M362" s="208"/>
      <c r="N362" s="209"/>
      <c r="O362" s="209"/>
      <c r="P362" s="209"/>
      <c r="Q362" s="209"/>
      <c r="R362" s="209"/>
      <c r="S362" s="209"/>
      <c r="T362" s="210"/>
      <c r="AT362" s="211" t="s">
        <v>336</v>
      </c>
      <c r="AU362" s="211" t="s">
        <v>87</v>
      </c>
      <c r="AV362" s="13" t="s">
        <v>87</v>
      </c>
      <c r="AW362" s="13" t="s">
        <v>37</v>
      </c>
      <c r="AX362" s="13" t="s">
        <v>84</v>
      </c>
      <c r="AY362" s="211" t="s">
        <v>324</v>
      </c>
    </row>
    <row r="363" spans="1:65" s="2" customFormat="1" ht="14.45" customHeight="1">
      <c r="A363" s="36"/>
      <c r="B363" s="37"/>
      <c r="C363" s="244" t="s">
        <v>796</v>
      </c>
      <c r="D363" s="244" t="s">
        <v>588</v>
      </c>
      <c r="E363" s="245" t="s">
        <v>5500</v>
      </c>
      <c r="F363" s="246" t="s">
        <v>5501</v>
      </c>
      <c r="G363" s="247" t="s">
        <v>186</v>
      </c>
      <c r="H363" s="248">
        <v>4</v>
      </c>
      <c r="I363" s="249"/>
      <c r="J363" s="250">
        <f>ROUND(I363*H363,2)</f>
        <v>0</v>
      </c>
      <c r="K363" s="246" t="s">
        <v>329</v>
      </c>
      <c r="L363" s="251"/>
      <c r="M363" s="252" t="s">
        <v>19</v>
      </c>
      <c r="N363" s="253" t="s">
        <v>47</v>
      </c>
      <c r="O363" s="66"/>
      <c r="P363" s="191">
        <f>O363*H363</f>
        <v>0</v>
      </c>
      <c r="Q363" s="191">
        <v>8.5000000000000006E-2</v>
      </c>
      <c r="R363" s="191">
        <f>Q363*H363</f>
        <v>0.34</v>
      </c>
      <c r="S363" s="191">
        <v>0</v>
      </c>
      <c r="T363" s="192">
        <f>S363*H363</f>
        <v>0</v>
      </c>
      <c r="U363" s="36"/>
      <c r="V363" s="36"/>
      <c r="W363" s="36"/>
      <c r="X363" s="36"/>
      <c r="Y363" s="36"/>
      <c r="Z363" s="36"/>
      <c r="AA363" s="36"/>
      <c r="AB363" s="36"/>
      <c r="AC363" s="36"/>
      <c r="AD363" s="36"/>
      <c r="AE363" s="36"/>
      <c r="AR363" s="193" t="s">
        <v>378</v>
      </c>
      <c r="AT363" s="193" t="s">
        <v>588</v>
      </c>
      <c r="AU363" s="193" t="s">
        <v>87</v>
      </c>
      <c r="AY363" s="19" t="s">
        <v>324</v>
      </c>
      <c r="BE363" s="194">
        <f>IF(N363="základní",J363,0)</f>
        <v>0</v>
      </c>
      <c r="BF363" s="194">
        <f>IF(N363="snížená",J363,0)</f>
        <v>0</v>
      </c>
      <c r="BG363" s="194">
        <f>IF(N363="zákl. přenesená",J363,0)</f>
        <v>0</v>
      </c>
      <c r="BH363" s="194">
        <f>IF(N363="sníž. přenesená",J363,0)</f>
        <v>0</v>
      </c>
      <c r="BI363" s="194">
        <f>IF(N363="nulová",J363,0)</f>
        <v>0</v>
      </c>
      <c r="BJ363" s="19" t="s">
        <v>84</v>
      </c>
      <c r="BK363" s="194">
        <f>ROUND(I363*H363,2)</f>
        <v>0</v>
      </c>
      <c r="BL363" s="19" t="s">
        <v>330</v>
      </c>
      <c r="BM363" s="193" t="s">
        <v>5502</v>
      </c>
    </row>
    <row r="364" spans="1:65" s="2" customFormat="1" ht="11.25">
      <c r="A364" s="36"/>
      <c r="B364" s="37"/>
      <c r="C364" s="38"/>
      <c r="D364" s="195" t="s">
        <v>332</v>
      </c>
      <c r="E364" s="38"/>
      <c r="F364" s="196" t="s">
        <v>5501</v>
      </c>
      <c r="G364" s="38"/>
      <c r="H364" s="38"/>
      <c r="I364" s="197"/>
      <c r="J364" s="38"/>
      <c r="K364" s="38"/>
      <c r="L364" s="41"/>
      <c r="M364" s="198"/>
      <c r="N364" s="199"/>
      <c r="O364" s="66"/>
      <c r="P364" s="66"/>
      <c r="Q364" s="66"/>
      <c r="R364" s="66"/>
      <c r="S364" s="66"/>
      <c r="T364" s="67"/>
      <c r="U364" s="36"/>
      <c r="V364" s="36"/>
      <c r="W364" s="36"/>
      <c r="X364" s="36"/>
      <c r="Y364" s="36"/>
      <c r="Z364" s="36"/>
      <c r="AA364" s="36"/>
      <c r="AB364" s="36"/>
      <c r="AC364" s="36"/>
      <c r="AD364" s="36"/>
      <c r="AE364" s="36"/>
      <c r="AT364" s="19" t="s">
        <v>332</v>
      </c>
      <c r="AU364" s="19" t="s">
        <v>87</v>
      </c>
    </row>
    <row r="365" spans="1:65" s="2" customFormat="1" ht="14.45" customHeight="1">
      <c r="A365" s="36"/>
      <c r="B365" s="37"/>
      <c r="C365" s="182" t="s">
        <v>803</v>
      </c>
      <c r="D365" s="182" t="s">
        <v>326</v>
      </c>
      <c r="E365" s="183" t="s">
        <v>5503</v>
      </c>
      <c r="F365" s="184" t="s">
        <v>5504</v>
      </c>
      <c r="G365" s="185" t="s">
        <v>186</v>
      </c>
      <c r="H365" s="186">
        <v>6.8</v>
      </c>
      <c r="I365" s="187"/>
      <c r="J365" s="188">
        <f>ROUND(I365*H365,2)</f>
        <v>0</v>
      </c>
      <c r="K365" s="184" t="s">
        <v>329</v>
      </c>
      <c r="L365" s="41"/>
      <c r="M365" s="189" t="s">
        <v>19</v>
      </c>
      <c r="N365" s="190" t="s">
        <v>47</v>
      </c>
      <c r="O365" s="66"/>
      <c r="P365" s="191">
        <f>O365*H365</f>
        <v>0</v>
      </c>
      <c r="Q365" s="191">
        <v>0</v>
      </c>
      <c r="R365" s="191">
        <f>Q365*H365</f>
        <v>0</v>
      </c>
      <c r="S365" s="191">
        <v>0</v>
      </c>
      <c r="T365" s="192">
        <f>S365*H365</f>
        <v>0</v>
      </c>
      <c r="U365" s="36"/>
      <c r="V365" s="36"/>
      <c r="W365" s="36"/>
      <c r="X365" s="36"/>
      <c r="Y365" s="36"/>
      <c r="Z365" s="36"/>
      <c r="AA365" s="36"/>
      <c r="AB365" s="36"/>
      <c r="AC365" s="36"/>
      <c r="AD365" s="36"/>
      <c r="AE365" s="36"/>
      <c r="AR365" s="193" t="s">
        <v>330</v>
      </c>
      <c r="AT365" s="193" t="s">
        <v>326</v>
      </c>
      <c r="AU365" s="193" t="s">
        <v>87</v>
      </c>
      <c r="AY365" s="19" t="s">
        <v>324</v>
      </c>
      <c r="BE365" s="194">
        <f>IF(N365="základní",J365,0)</f>
        <v>0</v>
      </c>
      <c r="BF365" s="194">
        <f>IF(N365="snížená",J365,0)</f>
        <v>0</v>
      </c>
      <c r="BG365" s="194">
        <f>IF(N365="zákl. přenesená",J365,0)</f>
        <v>0</v>
      </c>
      <c r="BH365" s="194">
        <f>IF(N365="sníž. přenesená",J365,0)</f>
        <v>0</v>
      </c>
      <c r="BI365" s="194">
        <f>IF(N365="nulová",J365,0)</f>
        <v>0</v>
      </c>
      <c r="BJ365" s="19" t="s">
        <v>84</v>
      </c>
      <c r="BK365" s="194">
        <f>ROUND(I365*H365,2)</f>
        <v>0</v>
      </c>
      <c r="BL365" s="19" t="s">
        <v>330</v>
      </c>
      <c r="BM365" s="193" t="s">
        <v>5505</v>
      </c>
    </row>
    <row r="366" spans="1:65" s="2" customFormat="1" ht="11.25">
      <c r="A366" s="36"/>
      <c r="B366" s="37"/>
      <c r="C366" s="38"/>
      <c r="D366" s="195" t="s">
        <v>332</v>
      </c>
      <c r="E366" s="38"/>
      <c r="F366" s="196" t="s">
        <v>5506</v>
      </c>
      <c r="G366" s="38"/>
      <c r="H366" s="38"/>
      <c r="I366" s="197"/>
      <c r="J366" s="38"/>
      <c r="K366" s="38"/>
      <c r="L366" s="41"/>
      <c r="M366" s="198"/>
      <c r="N366" s="199"/>
      <c r="O366" s="66"/>
      <c r="P366" s="66"/>
      <c r="Q366" s="66"/>
      <c r="R366" s="66"/>
      <c r="S366" s="66"/>
      <c r="T366" s="67"/>
      <c r="U366" s="36"/>
      <c r="V366" s="36"/>
      <c r="W366" s="36"/>
      <c r="X366" s="36"/>
      <c r="Y366" s="36"/>
      <c r="Z366" s="36"/>
      <c r="AA366" s="36"/>
      <c r="AB366" s="36"/>
      <c r="AC366" s="36"/>
      <c r="AD366" s="36"/>
      <c r="AE366" s="36"/>
      <c r="AT366" s="19" t="s">
        <v>332</v>
      </c>
      <c r="AU366" s="19" t="s">
        <v>87</v>
      </c>
    </row>
    <row r="367" spans="1:65" s="2" customFormat="1" ht="29.25">
      <c r="A367" s="36"/>
      <c r="B367" s="37"/>
      <c r="C367" s="38"/>
      <c r="D367" s="195" t="s">
        <v>334</v>
      </c>
      <c r="E367" s="38"/>
      <c r="F367" s="200" t="s">
        <v>1681</v>
      </c>
      <c r="G367" s="38"/>
      <c r="H367" s="38"/>
      <c r="I367" s="197"/>
      <c r="J367" s="38"/>
      <c r="K367" s="38"/>
      <c r="L367" s="41"/>
      <c r="M367" s="198"/>
      <c r="N367" s="199"/>
      <c r="O367" s="66"/>
      <c r="P367" s="66"/>
      <c r="Q367" s="66"/>
      <c r="R367" s="66"/>
      <c r="S367" s="66"/>
      <c r="T367" s="67"/>
      <c r="U367" s="36"/>
      <c r="V367" s="36"/>
      <c r="W367" s="36"/>
      <c r="X367" s="36"/>
      <c r="Y367" s="36"/>
      <c r="Z367" s="36"/>
      <c r="AA367" s="36"/>
      <c r="AB367" s="36"/>
      <c r="AC367" s="36"/>
      <c r="AD367" s="36"/>
      <c r="AE367" s="36"/>
      <c r="AT367" s="19" t="s">
        <v>334</v>
      </c>
      <c r="AU367" s="19" t="s">
        <v>87</v>
      </c>
    </row>
    <row r="368" spans="1:65" s="15" customFormat="1" ht="11.25">
      <c r="B368" s="223"/>
      <c r="C368" s="224"/>
      <c r="D368" s="195" t="s">
        <v>336</v>
      </c>
      <c r="E368" s="225" t="s">
        <v>19</v>
      </c>
      <c r="F368" s="226" t="s">
        <v>5286</v>
      </c>
      <c r="G368" s="224"/>
      <c r="H368" s="225" t="s">
        <v>19</v>
      </c>
      <c r="I368" s="227"/>
      <c r="J368" s="224"/>
      <c r="K368" s="224"/>
      <c r="L368" s="228"/>
      <c r="M368" s="229"/>
      <c r="N368" s="230"/>
      <c r="O368" s="230"/>
      <c r="P368" s="230"/>
      <c r="Q368" s="230"/>
      <c r="R368" s="230"/>
      <c r="S368" s="230"/>
      <c r="T368" s="231"/>
      <c r="AT368" s="232" t="s">
        <v>336</v>
      </c>
      <c r="AU368" s="232" t="s">
        <v>87</v>
      </c>
      <c r="AV368" s="15" t="s">
        <v>84</v>
      </c>
      <c r="AW368" s="15" t="s">
        <v>37</v>
      </c>
      <c r="AX368" s="15" t="s">
        <v>76</v>
      </c>
      <c r="AY368" s="232" t="s">
        <v>324</v>
      </c>
    </row>
    <row r="369" spans="1:65" s="13" customFormat="1" ht="11.25">
      <c r="B369" s="201"/>
      <c r="C369" s="202"/>
      <c r="D369" s="195" t="s">
        <v>336</v>
      </c>
      <c r="E369" s="203" t="s">
        <v>19</v>
      </c>
      <c r="F369" s="204" t="s">
        <v>5507</v>
      </c>
      <c r="G369" s="202"/>
      <c r="H369" s="205">
        <v>6.8</v>
      </c>
      <c r="I369" s="206"/>
      <c r="J369" s="202"/>
      <c r="K369" s="202"/>
      <c r="L369" s="207"/>
      <c r="M369" s="208"/>
      <c r="N369" s="209"/>
      <c r="O369" s="209"/>
      <c r="P369" s="209"/>
      <c r="Q369" s="209"/>
      <c r="R369" s="209"/>
      <c r="S369" s="209"/>
      <c r="T369" s="210"/>
      <c r="AT369" s="211" t="s">
        <v>336</v>
      </c>
      <c r="AU369" s="211" t="s">
        <v>87</v>
      </c>
      <c r="AV369" s="13" t="s">
        <v>87</v>
      </c>
      <c r="AW369" s="13" t="s">
        <v>37</v>
      </c>
      <c r="AX369" s="13" t="s">
        <v>84</v>
      </c>
      <c r="AY369" s="211" t="s">
        <v>324</v>
      </c>
    </row>
    <row r="370" spans="1:65" s="2" customFormat="1" ht="14.45" customHeight="1">
      <c r="A370" s="36"/>
      <c r="B370" s="37"/>
      <c r="C370" s="182" t="s">
        <v>813</v>
      </c>
      <c r="D370" s="182" t="s">
        <v>326</v>
      </c>
      <c r="E370" s="183" t="s">
        <v>5508</v>
      </c>
      <c r="F370" s="184" t="s">
        <v>5509</v>
      </c>
      <c r="G370" s="185" t="s">
        <v>135</v>
      </c>
      <c r="H370" s="186">
        <v>0.7</v>
      </c>
      <c r="I370" s="187"/>
      <c r="J370" s="188">
        <f>ROUND(I370*H370,2)</f>
        <v>0</v>
      </c>
      <c r="K370" s="184" t="s">
        <v>19</v>
      </c>
      <c r="L370" s="41"/>
      <c r="M370" s="189" t="s">
        <v>19</v>
      </c>
      <c r="N370" s="190" t="s">
        <v>47</v>
      </c>
      <c r="O370" s="66"/>
      <c r="P370" s="191">
        <f>O370*H370</f>
        <v>0</v>
      </c>
      <c r="Q370" s="191">
        <v>6.3000000000000003E-4</v>
      </c>
      <c r="R370" s="191">
        <f>Q370*H370</f>
        <v>4.4099999999999999E-4</v>
      </c>
      <c r="S370" s="191">
        <v>0</v>
      </c>
      <c r="T370" s="192">
        <f>S370*H370</f>
        <v>0</v>
      </c>
      <c r="U370" s="36"/>
      <c r="V370" s="36"/>
      <c r="W370" s="36"/>
      <c r="X370" s="36"/>
      <c r="Y370" s="36"/>
      <c r="Z370" s="36"/>
      <c r="AA370" s="36"/>
      <c r="AB370" s="36"/>
      <c r="AC370" s="36"/>
      <c r="AD370" s="36"/>
      <c r="AE370" s="36"/>
      <c r="AR370" s="193" t="s">
        <v>330</v>
      </c>
      <c r="AT370" s="193" t="s">
        <v>326</v>
      </c>
      <c r="AU370" s="193" t="s">
        <v>87</v>
      </c>
      <c r="AY370" s="19" t="s">
        <v>324</v>
      </c>
      <c r="BE370" s="194">
        <f>IF(N370="základní",J370,0)</f>
        <v>0</v>
      </c>
      <c r="BF370" s="194">
        <f>IF(N370="snížená",J370,0)</f>
        <v>0</v>
      </c>
      <c r="BG370" s="194">
        <f>IF(N370="zákl. přenesená",J370,0)</f>
        <v>0</v>
      </c>
      <c r="BH370" s="194">
        <f>IF(N370="sníž. přenesená",J370,0)</f>
        <v>0</v>
      </c>
      <c r="BI370" s="194">
        <f>IF(N370="nulová",J370,0)</f>
        <v>0</v>
      </c>
      <c r="BJ370" s="19" t="s">
        <v>84</v>
      </c>
      <c r="BK370" s="194">
        <f>ROUND(I370*H370,2)</f>
        <v>0</v>
      </c>
      <c r="BL370" s="19" t="s">
        <v>330</v>
      </c>
      <c r="BM370" s="193" t="s">
        <v>5510</v>
      </c>
    </row>
    <row r="371" spans="1:65" s="2" customFormat="1" ht="11.25">
      <c r="A371" s="36"/>
      <c r="B371" s="37"/>
      <c r="C371" s="38"/>
      <c r="D371" s="195" t="s">
        <v>332</v>
      </c>
      <c r="E371" s="38"/>
      <c r="F371" s="196" t="s">
        <v>5511</v>
      </c>
      <c r="G371" s="38"/>
      <c r="H371" s="38"/>
      <c r="I371" s="197"/>
      <c r="J371" s="38"/>
      <c r="K371" s="38"/>
      <c r="L371" s="41"/>
      <c r="M371" s="198"/>
      <c r="N371" s="199"/>
      <c r="O371" s="66"/>
      <c r="P371" s="66"/>
      <c r="Q371" s="66"/>
      <c r="R371" s="66"/>
      <c r="S371" s="66"/>
      <c r="T371" s="67"/>
      <c r="U371" s="36"/>
      <c r="V371" s="36"/>
      <c r="W371" s="36"/>
      <c r="X371" s="36"/>
      <c r="Y371" s="36"/>
      <c r="Z371" s="36"/>
      <c r="AA371" s="36"/>
      <c r="AB371" s="36"/>
      <c r="AC371" s="36"/>
      <c r="AD371" s="36"/>
      <c r="AE371" s="36"/>
      <c r="AT371" s="19" t="s">
        <v>332</v>
      </c>
      <c r="AU371" s="19" t="s">
        <v>87</v>
      </c>
    </row>
    <row r="372" spans="1:65" s="2" customFormat="1" ht="58.5">
      <c r="A372" s="36"/>
      <c r="B372" s="37"/>
      <c r="C372" s="38"/>
      <c r="D372" s="195" t="s">
        <v>334</v>
      </c>
      <c r="E372" s="38"/>
      <c r="F372" s="200" t="s">
        <v>1689</v>
      </c>
      <c r="G372" s="38"/>
      <c r="H372" s="38"/>
      <c r="I372" s="197"/>
      <c r="J372" s="38"/>
      <c r="K372" s="38"/>
      <c r="L372" s="41"/>
      <c r="M372" s="198"/>
      <c r="N372" s="199"/>
      <c r="O372" s="66"/>
      <c r="P372" s="66"/>
      <c r="Q372" s="66"/>
      <c r="R372" s="66"/>
      <c r="S372" s="66"/>
      <c r="T372" s="67"/>
      <c r="U372" s="36"/>
      <c r="V372" s="36"/>
      <c r="W372" s="36"/>
      <c r="X372" s="36"/>
      <c r="Y372" s="36"/>
      <c r="Z372" s="36"/>
      <c r="AA372" s="36"/>
      <c r="AB372" s="36"/>
      <c r="AC372" s="36"/>
      <c r="AD372" s="36"/>
      <c r="AE372" s="36"/>
      <c r="AT372" s="19" t="s">
        <v>334</v>
      </c>
      <c r="AU372" s="19" t="s">
        <v>87</v>
      </c>
    </row>
    <row r="373" spans="1:65" s="13" customFormat="1" ht="11.25">
      <c r="B373" s="201"/>
      <c r="C373" s="202"/>
      <c r="D373" s="195" t="s">
        <v>336</v>
      </c>
      <c r="E373" s="203" t="s">
        <v>19</v>
      </c>
      <c r="F373" s="204" t="s">
        <v>5512</v>
      </c>
      <c r="G373" s="202"/>
      <c r="H373" s="205">
        <v>0.7</v>
      </c>
      <c r="I373" s="206"/>
      <c r="J373" s="202"/>
      <c r="K373" s="202"/>
      <c r="L373" s="207"/>
      <c r="M373" s="208"/>
      <c r="N373" s="209"/>
      <c r="O373" s="209"/>
      <c r="P373" s="209"/>
      <c r="Q373" s="209"/>
      <c r="R373" s="209"/>
      <c r="S373" s="209"/>
      <c r="T373" s="210"/>
      <c r="AT373" s="211" t="s">
        <v>336</v>
      </c>
      <c r="AU373" s="211" t="s">
        <v>87</v>
      </c>
      <c r="AV373" s="13" t="s">
        <v>87</v>
      </c>
      <c r="AW373" s="13" t="s">
        <v>37</v>
      </c>
      <c r="AX373" s="13" t="s">
        <v>84</v>
      </c>
      <c r="AY373" s="211" t="s">
        <v>324</v>
      </c>
    </row>
    <row r="374" spans="1:65" s="2" customFormat="1" ht="14.45" customHeight="1">
      <c r="A374" s="36"/>
      <c r="B374" s="37"/>
      <c r="C374" s="182" t="s">
        <v>818</v>
      </c>
      <c r="D374" s="182" t="s">
        <v>326</v>
      </c>
      <c r="E374" s="183" t="s">
        <v>1707</v>
      </c>
      <c r="F374" s="184" t="s">
        <v>1708</v>
      </c>
      <c r="G374" s="185" t="s">
        <v>186</v>
      </c>
      <c r="H374" s="186">
        <v>17</v>
      </c>
      <c r="I374" s="187"/>
      <c r="J374" s="188">
        <f>ROUND(I374*H374,2)</f>
        <v>0</v>
      </c>
      <c r="K374" s="184" t="s">
        <v>329</v>
      </c>
      <c r="L374" s="41"/>
      <c r="M374" s="189" t="s">
        <v>19</v>
      </c>
      <c r="N374" s="190" t="s">
        <v>47</v>
      </c>
      <c r="O374" s="66"/>
      <c r="P374" s="191">
        <f>O374*H374</f>
        <v>0</v>
      </c>
      <c r="Q374" s="191">
        <v>1.7000000000000001E-4</v>
      </c>
      <c r="R374" s="191">
        <f>Q374*H374</f>
        <v>2.8900000000000002E-3</v>
      </c>
      <c r="S374" s="191">
        <v>0</v>
      </c>
      <c r="T374" s="192">
        <f>S374*H374</f>
        <v>0</v>
      </c>
      <c r="U374" s="36"/>
      <c r="V374" s="36"/>
      <c r="W374" s="36"/>
      <c r="X374" s="36"/>
      <c r="Y374" s="36"/>
      <c r="Z374" s="36"/>
      <c r="AA374" s="36"/>
      <c r="AB374" s="36"/>
      <c r="AC374" s="36"/>
      <c r="AD374" s="36"/>
      <c r="AE374" s="36"/>
      <c r="AR374" s="193" t="s">
        <v>330</v>
      </c>
      <c r="AT374" s="193" t="s">
        <v>326</v>
      </c>
      <c r="AU374" s="193" t="s">
        <v>87</v>
      </c>
      <c r="AY374" s="19" t="s">
        <v>324</v>
      </c>
      <c r="BE374" s="194">
        <f>IF(N374="základní",J374,0)</f>
        <v>0</v>
      </c>
      <c r="BF374" s="194">
        <f>IF(N374="snížená",J374,0)</f>
        <v>0</v>
      </c>
      <c r="BG374" s="194">
        <f>IF(N374="zákl. přenesená",J374,0)</f>
        <v>0</v>
      </c>
      <c r="BH374" s="194">
        <f>IF(N374="sníž. přenesená",J374,0)</f>
        <v>0</v>
      </c>
      <c r="BI374" s="194">
        <f>IF(N374="nulová",J374,0)</f>
        <v>0</v>
      </c>
      <c r="BJ374" s="19" t="s">
        <v>84</v>
      </c>
      <c r="BK374" s="194">
        <f>ROUND(I374*H374,2)</f>
        <v>0</v>
      </c>
      <c r="BL374" s="19" t="s">
        <v>330</v>
      </c>
      <c r="BM374" s="193" t="s">
        <v>5513</v>
      </c>
    </row>
    <row r="375" spans="1:65" s="2" customFormat="1" ht="11.25">
      <c r="A375" s="36"/>
      <c r="B375" s="37"/>
      <c r="C375" s="38"/>
      <c r="D375" s="195" t="s">
        <v>332</v>
      </c>
      <c r="E375" s="38"/>
      <c r="F375" s="196" t="s">
        <v>1710</v>
      </c>
      <c r="G375" s="38"/>
      <c r="H375" s="38"/>
      <c r="I375" s="197"/>
      <c r="J375" s="38"/>
      <c r="K375" s="38"/>
      <c r="L375" s="41"/>
      <c r="M375" s="198"/>
      <c r="N375" s="199"/>
      <c r="O375" s="66"/>
      <c r="P375" s="66"/>
      <c r="Q375" s="66"/>
      <c r="R375" s="66"/>
      <c r="S375" s="66"/>
      <c r="T375" s="67"/>
      <c r="U375" s="36"/>
      <c r="V375" s="36"/>
      <c r="W375" s="36"/>
      <c r="X375" s="36"/>
      <c r="Y375" s="36"/>
      <c r="Z375" s="36"/>
      <c r="AA375" s="36"/>
      <c r="AB375" s="36"/>
      <c r="AC375" s="36"/>
      <c r="AD375" s="36"/>
      <c r="AE375" s="36"/>
      <c r="AT375" s="19" t="s">
        <v>332</v>
      </c>
      <c r="AU375" s="19" t="s">
        <v>87</v>
      </c>
    </row>
    <row r="376" spans="1:65" s="2" customFormat="1" ht="204.75">
      <c r="A376" s="36"/>
      <c r="B376" s="37"/>
      <c r="C376" s="38"/>
      <c r="D376" s="195" t="s">
        <v>334</v>
      </c>
      <c r="E376" s="38"/>
      <c r="F376" s="200" t="s">
        <v>1696</v>
      </c>
      <c r="G376" s="38"/>
      <c r="H376" s="38"/>
      <c r="I376" s="197"/>
      <c r="J376" s="38"/>
      <c r="K376" s="38"/>
      <c r="L376" s="41"/>
      <c r="M376" s="198"/>
      <c r="N376" s="199"/>
      <c r="O376" s="66"/>
      <c r="P376" s="66"/>
      <c r="Q376" s="66"/>
      <c r="R376" s="66"/>
      <c r="S376" s="66"/>
      <c r="T376" s="67"/>
      <c r="U376" s="36"/>
      <c r="V376" s="36"/>
      <c r="W376" s="36"/>
      <c r="X376" s="36"/>
      <c r="Y376" s="36"/>
      <c r="Z376" s="36"/>
      <c r="AA376" s="36"/>
      <c r="AB376" s="36"/>
      <c r="AC376" s="36"/>
      <c r="AD376" s="36"/>
      <c r="AE376" s="36"/>
      <c r="AT376" s="19" t="s">
        <v>334</v>
      </c>
      <c r="AU376" s="19" t="s">
        <v>87</v>
      </c>
    </row>
    <row r="377" spans="1:65" s="2" customFormat="1" ht="136.5">
      <c r="A377" s="36"/>
      <c r="B377" s="37"/>
      <c r="C377" s="38"/>
      <c r="D377" s="195" t="s">
        <v>727</v>
      </c>
      <c r="E377" s="38"/>
      <c r="F377" s="200" t="s">
        <v>5514</v>
      </c>
      <c r="G377" s="38"/>
      <c r="H377" s="38"/>
      <c r="I377" s="197"/>
      <c r="J377" s="38"/>
      <c r="K377" s="38"/>
      <c r="L377" s="41"/>
      <c r="M377" s="198"/>
      <c r="N377" s="199"/>
      <c r="O377" s="66"/>
      <c r="P377" s="66"/>
      <c r="Q377" s="66"/>
      <c r="R377" s="66"/>
      <c r="S377" s="66"/>
      <c r="T377" s="67"/>
      <c r="U377" s="36"/>
      <c r="V377" s="36"/>
      <c r="W377" s="36"/>
      <c r="X377" s="36"/>
      <c r="Y377" s="36"/>
      <c r="Z377" s="36"/>
      <c r="AA377" s="36"/>
      <c r="AB377" s="36"/>
      <c r="AC377" s="36"/>
      <c r="AD377" s="36"/>
      <c r="AE377" s="36"/>
      <c r="AT377" s="19" t="s">
        <v>727</v>
      </c>
      <c r="AU377" s="19" t="s">
        <v>87</v>
      </c>
    </row>
    <row r="378" spans="1:65" s="13" customFormat="1" ht="11.25">
      <c r="B378" s="201"/>
      <c r="C378" s="202"/>
      <c r="D378" s="195" t="s">
        <v>336</v>
      </c>
      <c r="E378" s="203" t="s">
        <v>19</v>
      </c>
      <c r="F378" s="204" t="s">
        <v>5515</v>
      </c>
      <c r="G378" s="202"/>
      <c r="H378" s="205">
        <v>1</v>
      </c>
      <c r="I378" s="206"/>
      <c r="J378" s="202"/>
      <c r="K378" s="202"/>
      <c r="L378" s="207"/>
      <c r="M378" s="208"/>
      <c r="N378" s="209"/>
      <c r="O378" s="209"/>
      <c r="P378" s="209"/>
      <c r="Q378" s="209"/>
      <c r="R378" s="209"/>
      <c r="S378" s="209"/>
      <c r="T378" s="210"/>
      <c r="AT378" s="211" t="s">
        <v>336</v>
      </c>
      <c r="AU378" s="211" t="s">
        <v>87</v>
      </c>
      <c r="AV378" s="13" t="s">
        <v>87</v>
      </c>
      <c r="AW378" s="13" t="s">
        <v>37</v>
      </c>
      <c r="AX378" s="13" t="s">
        <v>76</v>
      </c>
      <c r="AY378" s="211" t="s">
        <v>324</v>
      </c>
    </row>
    <row r="379" spans="1:65" s="13" customFormat="1" ht="11.25">
      <c r="B379" s="201"/>
      <c r="C379" s="202"/>
      <c r="D379" s="195" t="s">
        <v>336</v>
      </c>
      <c r="E379" s="203" t="s">
        <v>19</v>
      </c>
      <c r="F379" s="204" t="s">
        <v>5516</v>
      </c>
      <c r="G379" s="202"/>
      <c r="H379" s="205">
        <v>13.5</v>
      </c>
      <c r="I379" s="206"/>
      <c r="J379" s="202"/>
      <c r="K379" s="202"/>
      <c r="L379" s="207"/>
      <c r="M379" s="208"/>
      <c r="N379" s="209"/>
      <c r="O379" s="209"/>
      <c r="P379" s="209"/>
      <c r="Q379" s="209"/>
      <c r="R379" s="209"/>
      <c r="S379" s="209"/>
      <c r="T379" s="210"/>
      <c r="AT379" s="211" t="s">
        <v>336</v>
      </c>
      <c r="AU379" s="211" t="s">
        <v>87</v>
      </c>
      <c r="AV379" s="13" t="s">
        <v>87</v>
      </c>
      <c r="AW379" s="13" t="s">
        <v>37</v>
      </c>
      <c r="AX379" s="13" t="s">
        <v>76</v>
      </c>
      <c r="AY379" s="211" t="s">
        <v>324</v>
      </c>
    </row>
    <row r="380" spans="1:65" s="13" customFormat="1" ht="11.25">
      <c r="B380" s="201"/>
      <c r="C380" s="202"/>
      <c r="D380" s="195" t="s">
        <v>336</v>
      </c>
      <c r="E380" s="203" t="s">
        <v>19</v>
      </c>
      <c r="F380" s="204" t="s">
        <v>5517</v>
      </c>
      <c r="G380" s="202"/>
      <c r="H380" s="205">
        <v>2.5</v>
      </c>
      <c r="I380" s="206"/>
      <c r="J380" s="202"/>
      <c r="K380" s="202"/>
      <c r="L380" s="207"/>
      <c r="M380" s="208"/>
      <c r="N380" s="209"/>
      <c r="O380" s="209"/>
      <c r="P380" s="209"/>
      <c r="Q380" s="209"/>
      <c r="R380" s="209"/>
      <c r="S380" s="209"/>
      <c r="T380" s="210"/>
      <c r="AT380" s="211" t="s">
        <v>336</v>
      </c>
      <c r="AU380" s="211" t="s">
        <v>87</v>
      </c>
      <c r="AV380" s="13" t="s">
        <v>87</v>
      </c>
      <c r="AW380" s="13" t="s">
        <v>37</v>
      </c>
      <c r="AX380" s="13" t="s">
        <v>76</v>
      </c>
      <c r="AY380" s="211" t="s">
        <v>324</v>
      </c>
    </row>
    <row r="381" spans="1:65" s="14" customFormat="1" ht="11.25">
      <c r="B381" s="212"/>
      <c r="C381" s="213"/>
      <c r="D381" s="195" t="s">
        <v>336</v>
      </c>
      <c r="E381" s="214" t="s">
        <v>19</v>
      </c>
      <c r="F381" s="215" t="s">
        <v>349</v>
      </c>
      <c r="G381" s="213"/>
      <c r="H381" s="216">
        <v>17</v>
      </c>
      <c r="I381" s="217"/>
      <c r="J381" s="213"/>
      <c r="K381" s="213"/>
      <c r="L381" s="218"/>
      <c r="M381" s="219"/>
      <c r="N381" s="220"/>
      <c r="O381" s="220"/>
      <c r="P381" s="220"/>
      <c r="Q381" s="220"/>
      <c r="R381" s="220"/>
      <c r="S381" s="220"/>
      <c r="T381" s="221"/>
      <c r="AT381" s="222" t="s">
        <v>336</v>
      </c>
      <c r="AU381" s="222" t="s">
        <v>87</v>
      </c>
      <c r="AV381" s="14" t="s">
        <v>330</v>
      </c>
      <c r="AW381" s="14" t="s">
        <v>37</v>
      </c>
      <c r="AX381" s="14" t="s">
        <v>84</v>
      </c>
      <c r="AY381" s="222" t="s">
        <v>324</v>
      </c>
    </row>
    <row r="382" spans="1:65" s="2" customFormat="1" ht="14.45" customHeight="1">
      <c r="A382" s="36"/>
      <c r="B382" s="37"/>
      <c r="C382" s="182" t="s">
        <v>825</v>
      </c>
      <c r="D382" s="182" t="s">
        <v>326</v>
      </c>
      <c r="E382" s="183" t="s">
        <v>1714</v>
      </c>
      <c r="F382" s="184" t="s">
        <v>5518</v>
      </c>
      <c r="G382" s="185" t="s">
        <v>186</v>
      </c>
      <c r="H382" s="186">
        <v>2.5</v>
      </c>
      <c r="I382" s="187"/>
      <c r="J382" s="188">
        <f>ROUND(I382*H382,2)</f>
        <v>0</v>
      </c>
      <c r="K382" s="184" t="s">
        <v>19</v>
      </c>
      <c r="L382" s="41"/>
      <c r="M382" s="189" t="s">
        <v>19</v>
      </c>
      <c r="N382" s="190" t="s">
        <v>47</v>
      </c>
      <c r="O382" s="66"/>
      <c r="P382" s="191">
        <f>O382*H382</f>
        <v>0</v>
      </c>
      <c r="Q382" s="191">
        <v>1.0000000000000001E-5</v>
      </c>
      <c r="R382" s="191">
        <f>Q382*H382</f>
        <v>2.5000000000000001E-5</v>
      </c>
      <c r="S382" s="191">
        <v>0</v>
      </c>
      <c r="T382" s="192">
        <f>S382*H382</f>
        <v>0</v>
      </c>
      <c r="U382" s="36"/>
      <c r="V382" s="36"/>
      <c r="W382" s="36"/>
      <c r="X382" s="36"/>
      <c r="Y382" s="36"/>
      <c r="Z382" s="36"/>
      <c r="AA382" s="36"/>
      <c r="AB382" s="36"/>
      <c r="AC382" s="36"/>
      <c r="AD382" s="36"/>
      <c r="AE382" s="36"/>
      <c r="AR382" s="193" t="s">
        <v>330</v>
      </c>
      <c r="AT382" s="193" t="s">
        <v>326</v>
      </c>
      <c r="AU382" s="193" t="s">
        <v>87</v>
      </c>
      <c r="AY382" s="19" t="s">
        <v>324</v>
      </c>
      <c r="BE382" s="194">
        <f>IF(N382="základní",J382,0)</f>
        <v>0</v>
      </c>
      <c r="BF382" s="194">
        <f>IF(N382="snížená",J382,0)</f>
        <v>0</v>
      </c>
      <c r="BG382" s="194">
        <f>IF(N382="zákl. přenesená",J382,0)</f>
        <v>0</v>
      </c>
      <c r="BH382" s="194">
        <f>IF(N382="sníž. přenesená",J382,0)</f>
        <v>0</v>
      </c>
      <c r="BI382" s="194">
        <f>IF(N382="nulová",J382,0)</f>
        <v>0</v>
      </c>
      <c r="BJ382" s="19" t="s">
        <v>84</v>
      </c>
      <c r="BK382" s="194">
        <f>ROUND(I382*H382,2)</f>
        <v>0</v>
      </c>
      <c r="BL382" s="19" t="s">
        <v>330</v>
      </c>
      <c r="BM382" s="193" t="s">
        <v>5519</v>
      </c>
    </row>
    <row r="383" spans="1:65" s="2" customFormat="1" ht="11.25">
      <c r="A383" s="36"/>
      <c r="B383" s="37"/>
      <c r="C383" s="38"/>
      <c r="D383" s="195" t="s">
        <v>332</v>
      </c>
      <c r="E383" s="38"/>
      <c r="F383" s="196" t="s">
        <v>5518</v>
      </c>
      <c r="G383" s="38"/>
      <c r="H383" s="38"/>
      <c r="I383" s="197"/>
      <c r="J383" s="38"/>
      <c r="K383" s="38"/>
      <c r="L383" s="41"/>
      <c r="M383" s="198"/>
      <c r="N383" s="199"/>
      <c r="O383" s="66"/>
      <c r="P383" s="66"/>
      <c r="Q383" s="66"/>
      <c r="R383" s="66"/>
      <c r="S383" s="66"/>
      <c r="T383" s="67"/>
      <c r="U383" s="36"/>
      <c r="V383" s="36"/>
      <c r="W383" s="36"/>
      <c r="X383" s="36"/>
      <c r="Y383" s="36"/>
      <c r="Z383" s="36"/>
      <c r="AA383" s="36"/>
      <c r="AB383" s="36"/>
      <c r="AC383" s="36"/>
      <c r="AD383" s="36"/>
      <c r="AE383" s="36"/>
      <c r="AT383" s="19" t="s">
        <v>332</v>
      </c>
      <c r="AU383" s="19" t="s">
        <v>87</v>
      </c>
    </row>
    <row r="384" spans="1:65" s="2" customFormat="1" ht="204.75">
      <c r="A384" s="36"/>
      <c r="B384" s="37"/>
      <c r="C384" s="38"/>
      <c r="D384" s="195" t="s">
        <v>334</v>
      </c>
      <c r="E384" s="38"/>
      <c r="F384" s="200" t="s">
        <v>1696</v>
      </c>
      <c r="G384" s="38"/>
      <c r="H384" s="38"/>
      <c r="I384" s="197"/>
      <c r="J384" s="38"/>
      <c r="K384" s="38"/>
      <c r="L384" s="41"/>
      <c r="M384" s="198"/>
      <c r="N384" s="199"/>
      <c r="O384" s="66"/>
      <c r="P384" s="66"/>
      <c r="Q384" s="66"/>
      <c r="R384" s="66"/>
      <c r="S384" s="66"/>
      <c r="T384" s="67"/>
      <c r="U384" s="36"/>
      <c r="V384" s="36"/>
      <c r="W384" s="36"/>
      <c r="X384" s="36"/>
      <c r="Y384" s="36"/>
      <c r="Z384" s="36"/>
      <c r="AA384" s="36"/>
      <c r="AB384" s="36"/>
      <c r="AC384" s="36"/>
      <c r="AD384" s="36"/>
      <c r="AE384" s="36"/>
      <c r="AT384" s="19" t="s">
        <v>334</v>
      </c>
      <c r="AU384" s="19" t="s">
        <v>87</v>
      </c>
    </row>
    <row r="385" spans="1:65" s="2" customFormat="1" ht="19.5">
      <c r="A385" s="36"/>
      <c r="B385" s="37"/>
      <c r="C385" s="38"/>
      <c r="D385" s="195" t="s">
        <v>727</v>
      </c>
      <c r="E385" s="38"/>
      <c r="F385" s="200" t="s">
        <v>5520</v>
      </c>
      <c r="G385" s="38"/>
      <c r="H385" s="38"/>
      <c r="I385" s="197"/>
      <c r="J385" s="38"/>
      <c r="K385" s="38"/>
      <c r="L385" s="41"/>
      <c r="M385" s="198"/>
      <c r="N385" s="199"/>
      <c r="O385" s="66"/>
      <c r="P385" s="66"/>
      <c r="Q385" s="66"/>
      <c r="R385" s="66"/>
      <c r="S385" s="66"/>
      <c r="T385" s="67"/>
      <c r="U385" s="36"/>
      <c r="V385" s="36"/>
      <c r="W385" s="36"/>
      <c r="X385" s="36"/>
      <c r="Y385" s="36"/>
      <c r="Z385" s="36"/>
      <c r="AA385" s="36"/>
      <c r="AB385" s="36"/>
      <c r="AC385" s="36"/>
      <c r="AD385" s="36"/>
      <c r="AE385" s="36"/>
      <c r="AT385" s="19" t="s">
        <v>727</v>
      </c>
      <c r="AU385" s="19" t="s">
        <v>87</v>
      </c>
    </row>
    <row r="386" spans="1:65" s="13" customFormat="1" ht="11.25">
      <c r="B386" s="201"/>
      <c r="C386" s="202"/>
      <c r="D386" s="195" t="s">
        <v>336</v>
      </c>
      <c r="E386" s="203" t="s">
        <v>19</v>
      </c>
      <c r="F386" s="204" t="s">
        <v>5521</v>
      </c>
      <c r="G386" s="202"/>
      <c r="H386" s="205">
        <v>2.5</v>
      </c>
      <c r="I386" s="206"/>
      <c r="J386" s="202"/>
      <c r="K386" s="202"/>
      <c r="L386" s="207"/>
      <c r="M386" s="208"/>
      <c r="N386" s="209"/>
      <c r="O386" s="209"/>
      <c r="P386" s="209"/>
      <c r="Q386" s="209"/>
      <c r="R386" s="209"/>
      <c r="S386" s="209"/>
      <c r="T386" s="210"/>
      <c r="AT386" s="211" t="s">
        <v>336</v>
      </c>
      <c r="AU386" s="211" t="s">
        <v>87</v>
      </c>
      <c r="AV386" s="13" t="s">
        <v>87</v>
      </c>
      <c r="AW386" s="13" t="s">
        <v>37</v>
      </c>
      <c r="AX386" s="13" t="s">
        <v>84</v>
      </c>
      <c r="AY386" s="211" t="s">
        <v>324</v>
      </c>
    </row>
    <row r="387" spans="1:65" s="2" customFormat="1" ht="14.45" customHeight="1">
      <c r="A387" s="36"/>
      <c r="B387" s="37"/>
      <c r="C387" s="182" t="s">
        <v>833</v>
      </c>
      <c r="D387" s="182" t="s">
        <v>326</v>
      </c>
      <c r="E387" s="183" t="s">
        <v>5032</v>
      </c>
      <c r="F387" s="184" t="s">
        <v>5033</v>
      </c>
      <c r="G387" s="185" t="s">
        <v>186</v>
      </c>
      <c r="H387" s="186">
        <v>1.8</v>
      </c>
      <c r="I387" s="187"/>
      <c r="J387" s="188">
        <f>ROUND(I387*H387,2)</f>
        <v>0</v>
      </c>
      <c r="K387" s="184" t="s">
        <v>329</v>
      </c>
      <c r="L387" s="41"/>
      <c r="M387" s="189" t="s">
        <v>19</v>
      </c>
      <c r="N387" s="190" t="s">
        <v>47</v>
      </c>
      <c r="O387" s="66"/>
      <c r="P387" s="191">
        <f>O387*H387</f>
        <v>0</v>
      </c>
      <c r="Q387" s="191">
        <v>0.16370999999999999</v>
      </c>
      <c r="R387" s="191">
        <f>Q387*H387</f>
        <v>0.294678</v>
      </c>
      <c r="S387" s="191">
        <v>0</v>
      </c>
      <c r="T387" s="192">
        <f>S387*H387</f>
        <v>0</v>
      </c>
      <c r="U387" s="36"/>
      <c r="V387" s="36"/>
      <c r="W387" s="36"/>
      <c r="X387" s="36"/>
      <c r="Y387" s="36"/>
      <c r="Z387" s="36"/>
      <c r="AA387" s="36"/>
      <c r="AB387" s="36"/>
      <c r="AC387" s="36"/>
      <c r="AD387" s="36"/>
      <c r="AE387" s="36"/>
      <c r="AR387" s="193" t="s">
        <v>330</v>
      </c>
      <c r="AT387" s="193" t="s">
        <v>326</v>
      </c>
      <c r="AU387" s="193" t="s">
        <v>87</v>
      </c>
      <c r="AY387" s="19" t="s">
        <v>324</v>
      </c>
      <c r="BE387" s="194">
        <f>IF(N387="základní",J387,0)</f>
        <v>0</v>
      </c>
      <c r="BF387" s="194">
        <f>IF(N387="snížená",J387,0)</f>
        <v>0</v>
      </c>
      <c r="BG387" s="194">
        <f>IF(N387="zákl. přenesená",J387,0)</f>
        <v>0</v>
      </c>
      <c r="BH387" s="194">
        <f>IF(N387="sníž. přenesená",J387,0)</f>
        <v>0</v>
      </c>
      <c r="BI387" s="194">
        <f>IF(N387="nulová",J387,0)</f>
        <v>0</v>
      </c>
      <c r="BJ387" s="19" t="s">
        <v>84</v>
      </c>
      <c r="BK387" s="194">
        <f>ROUND(I387*H387,2)</f>
        <v>0</v>
      </c>
      <c r="BL387" s="19" t="s">
        <v>330</v>
      </c>
      <c r="BM387" s="193" t="s">
        <v>5522</v>
      </c>
    </row>
    <row r="388" spans="1:65" s="2" customFormat="1" ht="19.5">
      <c r="A388" s="36"/>
      <c r="B388" s="37"/>
      <c r="C388" s="38"/>
      <c r="D388" s="195" t="s">
        <v>332</v>
      </c>
      <c r="E388" s="38"/>
      <c r="F388" s="196" t="s">
        <v>5035</v>
      </c>
      <c r="G388" s="38"/>
      <c r="H388" s="38"/>
      <c r="I388" s="197"/>
      <c r="J388" s="38"/>
      <c r="K388" s="38"/>
      <c r="L388" s="41"/>
      <c r="M388" s="198"/>
      <c r="N388" s="199"/>
      <c r="O388" s="66"/>
      <c r="P388" s="66"/>
      <c r="Q388" s="66"/>
      <c r="R388" s="66"/>
      <c r="S388" s="66"/>
      <c r="T388" s="67"/>
      <c r="U388" s="36"/>
      <c r="V388" s="36"/>
      <c r="W388" s="36"/>
      <c r="X388" s="36"/>
      <c r="Y388" s="36"/>
      <c r="Z388" s="36"/>
      <c r="AA388" s="36"/>
      <c r="AB388" s="36"/>
      <c r="AC388" s="36"/>
      <c r="AD388" s="36"/>
      <c r="AE388" s="36"/>
      <c r="AT388" s="19" t="s">
        <v>332</v>
      </c>
      <c r="AU388" s="19" t="s">
        <v>87</v>
      </c>
    </row>
    <row r="389" spans="1:65" s="2" customFormat="1" ht="87.75">
      <c r="A389" s="36"/>
      <c r="B389" s="37"/>
      <c r="C389" s="38"/>
      <c r="D389" s="195" t="s">
        <v>334</v>
      </c>
      <c r="E389" s="38"/>
      <c r="F389" s="200" t="s">
        <v>5036</v>
      </c>
      <c r="G389" s="38"/>
      <c r="H389" s="38"/>
      <c r="I389" s="197"/>
      <c r="J389" s="38"/>
      <c r="K389" s="38"/>
      <c r="L389" s="41"/>
      <c r="M389" s="198"/>
      <c r="N389" s="199"/>
      <c r="O389" s="66"/>
      <c r="P389" s="66"/>
      <c r="Q389" s="66"/>
      <c r="R389" s="66"/>
      <c r="S389" s="66"/>
      <c r="T389" s="67"/>
      <c r="U389" s="36"/>
      <c r="V389" s="36"/>
      <c r="W389" s="36"/>
      <c r="X389" s="36"/>
      <c r="Y389" s="36"/>
      <c r="Z389" s="36"/>
      <c r="AA389" s="36"/>
      <c r="AB389" s="36"/>
      <c r="AC389" s="36"/>
      <c r="AD389" s="36"/>
      <c r="AE389" s="36"/>
      <c r="AT389" s="19" t="s">
        <v>334</v>
      </c>
      <c r="AU389" s="19" t="s">
        <v>87</v>
      </c>
    </row>
    <row r="390" spans="1:65" s="2" customFormat="1" ht="19.5">
      <c r="A390" s="36"/>
      <c r="B390" s="37"/>
      <c r="C390" s="38"/>
      <c r="D390" s="195" t="s">
        <v>727</v>
      </c>
      <c r="E390" s="38"/>
      <c r="F390" s="200" t="s">
        <v>5523</v>
      </c>
      <c r="G390" s="38"/>
      <c r="H390" s="38"/>
      <c r="I390" s="197"/>
      <c r="J390" s="38"/>
      <c r="K390" s="38"/>
      <c r="L390" s="41"/>
      <c r="M390" s="198"/>
      <c r="N390" s="199"/>
      <c r="O390" s="66"/>
      <c r="P390" s="66"/>
      <c r="Q390" s="66"/>
      <c r="R390" s="66"/>
      <c r="S390" s="66"/>
      <c r="T390" s="67"/>
      <c r="U390" s="36"/>
      <c r="V390" s="36"/>
      <c r="W390" s="36"/>
      <c r="X390" s="36"/>
      <c r="Y390" s="36"/>
      <c r="Z390" s="36"/>
      <c r="AA390" s="36"/>
      <c r="AB390" s="36"/>
      <c r="AC390" s="36"/>
      <c r="AD390" s="36"/>
      <c r="AE390" s="36"/>
      <c r="AT390" s="19" t="s">
        <v>727</v>
      </c>
      <c r="AU390" s="19" t="s">
        <v>87</v>
      </c>
    </row>
    <row r="391" spans="1:65" s="13" customFormat="1" ht="11.25">
      <c r="B391" s="201"/>
      <c r="C391" s="202"/>
      <c r="D391" s="195" t="s">
        <v>336</v>
      </c>
      <c r="E391" s="203" t="s">
        <v>3899</v>
      </c>
      <c r="F391" s="204" t="s">
        <v>5524</v>
      </c>
      <c r="G391" s="202"/>
      <c r="H391" s="205">
        <v>1.8</v>
      </c>
      <c r="I391" s="206"/>
      <c r="J391" s="202"/>
      <c r="K391" s="202"/>
      <c r="L391" s="207"/>
      <c r="M391" s="208"/>
      <c r="N391" s="209"/>
      <c r="O391" s="209"/>
      <c r="P391" s="209"/>
      <c r="Q391" s="209"/>
      <c r="R391" s="209"/>
      <c r="S391" s="209"/>
      <c r="T391" s="210"/>
      <c r="AT391" s="211" t="s">
        <v>336</v>
      </c>
      <c r="AU391" s="211" t="s">
        <v>87</v>
      </c>
      <c r="AV391" s="13" t="s">
        <v>87</v>
      </c>
      <c r="AW391" s="13" t="s">
        <v>37</v>
      </c>
      <c r="AX391" s="13" t="s">
        <v>84</v>
      </c>
      <c r="AY391" s="211" t="s">
        <v>324</v>
      </c>
    </row>
    <row r="392" spans="1:65" s="2" customFormat="1" ht="14.45" customHeight="1">
      <c r="A392" s="36"/>
      <c r="B392" s="37"/>
      <c r="C392" s="244" t="s">
        <v>841</v>
      </c>
      <c r="D392" s="244" t="s">
        <v>588</v>
      </c>
      <c r="E392" s="245" t="s">
        <v>5037</v>
      </c>
      <c r="F392" s="246" t="s">
        <v>5038</v>
      </c>
      <c r="G392" s="247" t="s">
        <v>186</v>
      </c>
      <c r="H392" s="248">
        <v>2</v>
      </c>
      <c r="I392" s="249"/>
      <c r="J392" s="250">
        <f>ROUND(I392*H392,2)</f>
        <v>0</v>
      </c>
      <c r="K392" s="246" t="s">
        <v>329</v>
      </c>
      <c r="L392" s="251"/>
      <c r="M392" s="252" t="s">
        <v>19</v>
      </c>
      <c r="N392" s="253" t="s">
        <v>47</v>
      </c>
      <c r="O392" s="66"/>
      <c r="P392" s="191">
        <f>O392*H392</f>
        <v>0</v>
      </c>
      <c r="Q392" s="191">
        <v>0.13131999999999999</v>
      </c>
      <c r="R392" s="191">
        <f>Q392*H392</f>
        <v>0.26263999999999998</v>
      </c>
      <c r="S392" s="191">
        <v>0</v>
      </c>
      <c r="T392" s="192">
        <f>S392*H392</f>
        <v>0</v>
      </c>
      <c r="U392" s="36"/>
      <c r="V392" s="36"/>
      <c r="W392" s="36"/>
      <c r="X392" s="36"/>
      <c r="Y392" s="36"/>
      <c r="Z392" s="36"/>
      <c r="AA392" s="36"/>
      <c r="AB392" s="36"/>
      <c r="AC392" s="36"/>
      <c r="AD392" s="36"/>
      <c r="AE392" s="36"/>
      <c r="AR392" s="193" t="s">
        <v>378</v>
      </c>
      <c r="AT392" s="193" t="s">
        <v>588</v>
      </c>
      <c r="AU392" s="193" t="s">
        <v>87</v>
      </c>
      <c r="AY392" s="19" t="s">
        <v>324</v>
      </c>
      <c r="BE392" s="194">
        <f>IF(N392="základní",J392,0)</f>
        <v>0</v>
      </c>
      <c r="BF392" s="194">
        <f>IF(N392="snížená",J392,0)</f>
        <v>0</v>
      </c>
      <c r="BG392" s="194">
        <f>IF(N392="zákl. přenesená",J392,0)</f>
        <v>0</v>
      </c>
      <c r="BH392" s="194">
        <f>IF(N392="sníž. přenesená",J392,0)</f>
        <v>0</v>
      </c>
      <c r="BI392" s="194">
        <f>IF(N392="nulová",J392,0)</f>
        <v>0</v>
      </c>
      <c r="BJ392" s="19" t="s">
        <v>84</v>
      </c>
      <c r="BK392" s="194">
        <f>ROUND(I392*H392,2)</f>
        <v>0</v>
      </c>
      <c r="BL392" s="19" t="s">
        <v>330</v>
      </c>
      <c r="BM392" s="193" t="s">
        <v>5525</v>
      </c>
    </row>
    <row r="393" spans="1:65" s="2" customFormat="1" ht="11.25">
      <c r="A393" s="36"/>
      <c r="B393" s="37"/>
      <c r="C393" s="38"/>
      <c r="D393" s="195" t="s">
        <v>332</v>
      </c>
      <c r="E393" s="38"/>
      <c r="F393" s="196" t="s">
        <v>5038</v>
      </c>
      <c r="G393" s="38"/>
      <c r="H393" s="38"/>
      <c r="I393" s="197"/>
      <c r="J393" s="38"/>
      <c r="K393" s="38"/>
      <c r="L393" s="41"/>
      <c r="M393" s="198"/>
      <c r="N393" s="199"/>
      <c r="O393" s="66"/>
      <c r="P393" s="66"/>
      <c r="Q393" s="66"/>
      <c r="R393" s="66"/>
      <c r="S393" s="66"/>
      <c r="T393" s="67"/>
      <c r="U393" s="36"/>
      <c r="V393" s="36"/>
      <c r="W393" s="36"/>
      <c r="X393" s="36"/>
      <c r="Y393" s="36"/>
      <c r="Z393" s="36"/>
      <c r="AA393" s="36"/>
      <c r="AB393" s="36"/>
      <c r="AC393" s="36"/>
      <c r="AD393" s="36"/>
      <c r="AE393" s="36"/>
      <c r="AT393" s="19" t="s">
        <v>332</v>
      </c>
      <c r="AU393" s="19" t="s">
        <v>87</v>
      </c>
    </row>
    <row r="394" spans="1:65" s="2" customFormat="1" ht="19.5">
      <c r="A394" s="36"/>
      <c r="B394" s="37"/>
      <c r="C394" s="38"/>
      <c r="D394" s="195" t="s">
        <v>727</v>
      </c>
      <c r="E394" s="38"/>
      <c r="F394" s="200" t="s">
        <v>5526</v>
      </c>
      <c r="G394" s="38"/>
      <c r="H394" s="38"/>
      <c r="I394" s="197"/>
      <c r="J394" s="38"/>
      <c r="K394" s="38"/>
      <c r="L394" s="41"/>
      <c r="M394" s="198"/>
      <c r="N394" s="199"/>
      <c r="O394" s="66"/>
      <c r="P394" s="66"/>
      <c r="Q394" s="66"/>
      <c r="R394" s="66"/>
      <c r="S394" s="66"/>
      <c r="T394" s="67"/>
      <c r="U394" s="36"/>
      <c r="V394" s="36"/>
      <c r="W394" s="36"/>
      <c r="X394" s="36"/>
      <c r="Y394" s="36"/>
      <c r="Z394" s="36"/>
      <c r="AA394" s="36"/>
      <c r="AB394" s="36"/>
      <c r="AC394" s="36"/>
      <c r="AD394" s="36"/>
      <c r="AE394" s="36"/>
      <c r="AT394" s="19" t="s">
        <v>727</v>
      </c>
      <c r="AU394" s="19" t="s">
        <v>87</v>
      </c>
    </row>
    <row r="395" spans="1:65" s="2" customFormat="1" ht="14.45" customHeight="1">
      <c r="A395" s="36"/>
      <c r="B395" s="37"/>
      <c r="C395" s="182" t="s">
        <v>846</v>
      </c>
      <c r="D395" s="182" t="s">
        <v>326</v>
      </c>
      <c r="E395" s="183" t="s">
        <v>5040</v>
      </c>
      <c r="F395" s="184" t="s">
        <v>5041</v>
      </c>
      <c r="G395" s="185" t="s">
        <v>135</v>
      </c>
      <c r="H395" s="186">
        <v>6.3</v>
      </c>
      <c r="I395" s="187"/>
      <c r="J395" s="188">
        <f>ROUND(I395*H395,2)</f>
        <v>0</v>
      </c>
      <c r="K395" s="184" t="s">
        <v>329</v>
      </c>
      <c r="L395" s="41"/>
      <c r="M395" s="189" t="s">
        <v>19</v>
      </c>
      <c r="N395" s="190" t="s">
        <v>47</v>
      </c>
      <c r="O395" s="66"/>
      <c r="P395" s="191">
        <f>O395*H395</f>
        <v>0</v>
      </c>
      <c r="Q395" s="191">
        <v>2.681E-2</v>
      </c>
      <c r="R395" s="191">
        <f>Q395*H395</f>
        <v>0.168903</v>
      </c>
      <c r="S395" s="191">
        <v>0</v>
      </c>
      <c r="T395" s="192">
        <f>S395*H395</f>
        <v>0</v>
      </c>
      <c r="U395" s="36"/>
      <c r="V395" s="36"/>
      <c r="W395" s="36"/>
      <c r="X395" s="36"/>
      <c r="Y395" s="36"/>
      <c r="Z395" s="36"/>
      <c r="AA395" s="36"/>
      <c r="AB395" s="36"/>
      <c r="AC395" s="36"/>
      <c r="AD395" s="36"/>
      <c r="AE395" s="36"/>
      <c r="AR395" s="193" t="s">
        <v>330</v>
      </c>
      <c r="AT395" s="193" t="s">
        <v>326</v>
      </c>
      <c r="AU395" s="193" t="s">
        <v>87</v>
      </c>
      <c r="AY395" s="19" t="s">
        <v>324</v>
      </c>
      <c r="BE395" s="194">
        <f>IF(N395="základní",J395,0)</f>
        <v>0</v>
      </c>
      <c r="BF395" s="194">
        <f>IF(N395="snížená",J395,0)</f>
        <v>0</v>
      </c>
      <c r="BG395" s="194">
        <f>IF(N395="zákl. přenesená",J395,0)</f>
        <v>0</v>
      </c>
      <c r="BH395" s="194">
        <f>IF(N395="sníž. přenesená",J395,0)</f>
        <v>0</v>
      </c>
      <c r="BI395" s="194">
        <f>IF(N395="nulová",J395,0)</f>
        <v>0</v>
      </c>
      <c r="BJ395" s="19" t="s">
        <v>84</v>
      </c>
      <c r="BK395" s="194">
        <f>ROUND(I395*H395,2)</f>
        <v>0</v>
      </c>
      <c r="BL395" s="19" t="s">
        <v>330</v>
      </c>
      <c r="BM395" s="193" t="s">
        <v>5527</v>
      </c>
    </row>
    <row r="396" spans="1:65" s="2" customFormat="1" ht="19.5">
      <c r="A396" s="36"/>
      <c r="B396" s="37"/>
      <c r="C396" s="38"/>
      <c r="D396" s="195" t="s">
        <v>332</v>
      </c>
      <c r="E396" s="38"/>
      <c r="F396" s="196" t="s">
        <v>5043</v>
      </c>
      <c r="G396" s="38"/>
      <c r="H396" s="38"/>
      <c r="I396" s="197"/>
      <c r="J396" s="38"/>
      <c r="K396" s="38"/>
      <c r="L396" s="41"/>
      <c r="M396" s="198"/>
      <c r="N396" s="199"/>
      <c r="O396" s="66"/>
      <c r="P396" s="66"/>
      <c r="Q396" s="66"/>
      <c r="R396" s="66"/>
      <c r="S396" s="66"/>
      <c r="T396" s="67"/>
      <c r="U396" s="36"/>
      <c r="V396" s="36"/>
      <c r="W396" s="36"/>
      <c r="X396" s="36"/>
      <c r="Y396" s="36"/>
      <c r="Z396" s="36"/>
      <c r="AA396" s="36"/>
      <c r="AB396" s="36"/>
      <c r="AC396" s="36"/>
      <c r="AD396" s="36"/>
      <c r="AE396" s="36"/>
      <c r="AT396" s="19" t="s">
        <v>332</v>
      </c>
      <c r="AU396" s="19" t="s">
        <v>87</v>
      </c>
    </row>
    <row r="397" spans="1:65" s="2" customFormat="1" ht="87.75">
      <c r="A397" s="36"/>
      <c r="B397" s="37"/>
      <c r="C397" s="38"/>
      <c r="D397" s="195" t="s">
        <v>334</v>
      </c>
      <c r="E397" s="38"/>
      <c r="F397" s="200" t="s">
        <v>5036</v>
      </c>
      <c r="G397" s="38"/>
      <c r="H397" s="38"/>
      <c r="I397" s="197"/>
      <c r="J397" s="38"/>
      <c r="K397" s="38"/>
      <c r="L397" s="41"/>
      <c r="M397" s="198"/>
      <c r="N397" s="199"/>
      <c r="O397" s="66"/>
      <c r="P397" s="66"/>
      <c r="Q397" s="66"/>
      <c r="R397" s="66"/>
      <c r="S397" s="66"/>
      <c r="T397" s="67"/>
      <c r="U397" s="36"/>
      <c r="V397" s="36"/>
      <c r="W397" s="36"/>
      <c r="X397" s="36"/>
      <c r="Y397" s="36"/>
      <c r="Z397" s="36"/>
      <c r="AA397" s="36"/>
      <c r="AB397" s="36"/>
      <c r="AC397" s="36"/>
      <c r="AD397" s="36"/>
      <c r="AE397" s="36"/>
      <c r="AT397" s="19" t="s">
        <v>334</v>
      </c>
      <c r="AU397" s="19" t="s">
        <v>87</v>
      </c>
    </row>
    <row r="398" spans="1:65" s="13" customFormat="1" ht="11.25">
      <c r="B398" s="201"/>
      <c r="C398" s="202"/>
      <c r="D398" s="195" t="s">
        <v>336</v>
      </c>
      <c r="E398" s="203" t="s">
        <v>19</v>
      </c>
      <c r="F398" s="204" t="s">
        <v>5044</v>
      </c>
      <c r="G398" s="202"/>
      <c r="H398" s="205">
        <v>6.3</v>
      </c>
      <c r="I398" s="206"/>
      <c r="J398" s="202"/>
      <c r="K398" s="202"/>
      <c r="L398" s="207"/>
      <c r="M398" s="208"/>
      <c r="N398" s="209"/>
      <c r="O398" s="209"/>
      <c r="P398" s="209"/>
      <c r="Q398" s="209"/>
      <c r="R398" s="209"/>
      <c r="S398" s="209"/>
      <c r="T398" s="210"/>
      <c r="AT398" s="211" t="s">
        <v>336</v>
      </c>
      <c r="AU398" s="211" t="s">
        <v>87</v>
      </c>
      <c r="AV398" s="13" t="s">
        <v>87</v>
      </c>
      <c r="AW398" s="13" t="s">
        <v>37</v>
      </c>
      <c r="AX398" s="13" t="s">
        <v>84</v>
      </c>
      <c r="AY398" s="211" t="s">
        <v>324</v>
      </c>
    </row>
    <row r="399" spans="1:65" s="2" customFormat="1" ht="14.45" customHeight="1">
      <c r="A399" s="36"/>
      <c r="B399" s="37"/>
      <c r="C399" s="182" t="s">
        <v>858</v>
      </c>
      <c r="D399" s="182" t="s">
        <v>326</v>
      </c>
      <c r="E399" s="183" t="s">
        <v>5528</v>
      </c>
      <c r="F399" s="184" t="s">
        <v>5529</v>
      </c>
      <c r="G399" s="185" t="s">
        <v>135</v>
      </c>
      <c r="H399" s="186">
        <v>16.41</v>
      </c>
      <c r="I399" s="187"/>
      <c r="J399" s="188">
        <f>ROUND(I399*H399,2)</f>
        <v>0</v>
      </c>
      <c r="K399" s="184" t="s">
        <v>19</v>
      </c>
      <c r="L399" s="41"/>
      <c r="M399" s="189" t="s">
        <v>19</v>
      </c>
      <c r="N399" s="190" t="s">
        <v>47</v>
      </c>
      <c r="O399" s="66"/>
      <c r="P399" s="191">
        <f>O399*H399</f>
        <v>0</v>
      </c>
      <c r="Q399" s="191">
        <v>6.0000000000000001E-3</v>
      </c>
      <c r="R399" s="191">
        <f>Q399*H399</f>
        <v>9.8460000000000006E-2</v>
      </c>
      <c r="S399" s="191">
        <v>0</v>
      </c>
      <c r="T399" s="192">
        <f>S399*H399</f>
        <v>0</v>
      </c>
      <c r="U399" s="36"/>
      <c r="V399" s="36"/>
      <c r="W399" s="36"/>
      <c r="X399" s="36"/>
      <c r="Y399" s="36"/>
      <c r="Z399" s="36"/>
      <c r="AA399" s="36"/>
      <c r="AB399" s="36"/>
      <c r="AC399" s="36"/>
      <c r="AD399" s="36"/>
      <c r="AE399" s="36"/>
      <c r="AR399" s="193" t="s">
        <v>330</v>
      </c>
      <c r="AT399" s="193" t="s">
        <v>326</v>
      </c>
      <c r="AU399" s="193" t="s">
        <v>87</v>
      </c>
      <c r="AY399" s="19" t="s">
        <v>324</v>
      </c>
      <c r="BE399" s="194">
        <f>IF(N399="základní",J399,0)</f>
        <v>0</v>
      </c>
      <c r="BF399" s="194">
        <f>IF(N399="snížená",J399,0)</f>
        <v>0</v>
      </c>
      <c r="BG399" s="194">
        <f>IF(N399="zákl. přenesená",J399,0)</f>
        <v>0</v>
      </c>
      <c r="BH399" s="194">
        <f>IF(N399="sníž. přenesená",J399,0)</f>
        <v>0</v>
      </c>
      <c r="BI399" s="194">
        <f>IF(N399="nulová",J399,0)</f>
        <v>0</v>
      </c>
      <c r="BJ399" s="19" t="s">
        <v>84</v>
      </c>
      <c r="BK399" s="194">
        <f>ROUND(I399*H399,2)</f>
        <v>0</v>
      </c>
      <c r="BL399" s="19" t="s">
        <v>330</v>
      </c>
      <c r="BM399" s="193" t="s">
        <v>5530</v>
      </c>
    </row>
    <row r="400" spans="1:65" s="2" customFormat="1" ht="19.5">
      <c r="A400" s="36"/>
      <c r="B400" s="37"/>
      <c r="C400" s="38"/>
      <c r="D400" s="195" t="s">
        <v>332</v>
      </c>
      <c r="E400" s="38"/>
      <c r="F400" s="196" t="s">
        <v>5531</v>
      </c>
      <c r="G400" s="38"/>
      <c r="H400" s="38"/>
      <c r="I400" s="197"/>
      <c r="J400" s="38"/>
      <c r="K400" s="38"/>
      <c r="L400" s="41"/>
      <c r="M400" s="198"/>
      <c r="N400" s="199"/>
      <c r="O400" s="66"/>
      <c r="P400" s="66"/>
      <c r="Q400" s="66"/>
      <c r="R400" s="66"/>
      <c r="S400" s="66"/>
      <c r="T400" s="67"/>
      <c r="U400" s="36"/>
      <c r="V400" s="36"/>
      <c r="W400" s="36"/>
      <c r="X400" s="36"/>
      <c r="Y400" s="36"/>
      <c r="Z400" s="36"/>
      <c r="AA400" s="36"/>
      <c r="AB400" s="36"/>
      <c r="AC400" s="36"/>
      <c r="AD400" s="36"/>
      <c r="AE400" s="36"/>
      <c r="AT400" s="19" t="s">
        <v>332</v>
      </c>
      <c r="AU400" s="19" t="s">
        <v>87</v>
      </c>
    </row>
    <row r="401" spans="1:65" s="15" customFormat="1" ht="11.25">
      <c r="B401" s="223"/>
      <c r="C401" s="224"/>
      <c r="D401" s="195" t="s">
        <v>336</v>
      </c>
      <c r="E401" s="225" t="s">
        <v>19</v>
      </c>
      <c r="F401" s="226" t="s">
        <v>5532</v>
      </c>
      <c r="G401" s="224"/>
      <c r="H401" s="225" t="s">
        <v>19</v>
      </c>
      <c r="I401" s="227"/>
      <c r="J401" s="224"/>
      <c r="K401" s="224"/>
      <c r="L401" s="228"/>
      <c r="M401" s="229"/>
      <c r="N401" s="230"/>
      <c r="O401" s="230"/>
      <c r="P401" s="230"/>
      <c r="Q401" s="230"/>
      <c r="R401" s="230"/>
      <c r="S401" s="230"/>
      <c r="T401" s="231"/>
      <c r="AT401" s="232" t="s">
        <v>336</v>
      </c>
      <c r="AU401" s="232" t="s">
        <v>87</v>
      </c>
      <c r="AV401" s="15" t="s">
        <v>84</v>
      </c>
      <c r="AW401" s="15" t="s">
        <v>37</v>
      </c>
      <c r="AX401" s="15" t="s">
        <v>76</v>
      </c>
      <c r="AY401" s="232" t="s">
        <v>324</v>
      </c>
    </row>
    <row r="402" spans="1:65" s="13" customFormat="1" ht="11.25">
      <c r="B402" s="201"/>
      <c r="C402" s="202"/>
      <c r="D402" s="195" t="s">
        <v>336</v>
      </c>
      <c r="E402" s="203" t="s">
        <v>19</v>
      </c>
      <c r="F402" s="204" t="s">
        <v>5533</v>
      </c>
      <c r="G402" s="202"/>
      <c r="H402" s="205">
        <v>2.08</v>
      </c>
      <c r="I402" s="206"/>
      <c r="J402" s="202"/>
      <c r="K402" s="202"/>
      <c r="L402" s="207"/>
      <c r="M402" s="208"/>
      <c r="N402" s="209"/>
      <c r="O402" s="209"/>
      <c r="P402" s="209"/>
      <c r="Q402" s="209"/>
      <c r="R402" s="209"/>
      <c r="S402" s="209"/>
      <c r="T402" s="210"/>
      <c r="AT402" s="211" t="s">
        <v>336</v>
      </c>
      <c r="AU402" s="211" t="s">
        <v>87</v>
      </c>
      <c r="AV402" s="13" t="s">
        <v>87</v>
      </c>
      <c r="AW402" s="13" t="s">
        <v>37</v>
      </c>
      <c r="AX402" s="13" t="s">
        <v>76</v>
      </c>
      <c r="AY402" s="211" t="s">
        <v>324</v>
      </c>
    </row>
    <row r="403" spans="1:65" s="15" customFormat="1" ht="11.25">
      <c r="B403" s="223"/>
      <c r="C403" s="224"/>
      <c r="D403" s="195" t="s">
        <v>336</v>
      </c>
      <c r="E403" s="225" t="s">
        <v>19</v>
      </c>
      <c r="F403" s="226" t="s">
        <v>5534</v>
      </c>
      <c r="G403" s="224"/>
      <c r="H403" s="225" t="s">
        <v>19</v>
      </c>
      <c r="I403" s="227"/>
      <c r="J403" s="224"/>
      <c r="K403" s="224"/>
      <c r="L403" s="228"/>
      <c r="M403" s="229"/>
      <c r="N403" s="230"/>
      <c r="O403" s="230"/>
      <c r="P403" s="230"/>
      <c r="Q403" s="230"/>
      <c r="R403" s="230"/>
      <c r="S403" s="230"/>
      <c r="T403" s="231"/>
      <c r="AT403" s="232" t="s">
        <v>336</v>
      </c>
      <c r="AU403" s="232" t="s">
        <v>87</v>
      </c>
      <c r="AV403" s="15" t="s">
        <v>84</v>
      </c>
      <c r="AW403" s="15" t="s">
        <v>37</v>
      </c>
      <c r="AX403" s="15" t="s">
        <v>76</v>
      </c>
      <c r="AY403" s="232" t="s">
        <v>324</v>
      </c>
    </row>
    <row r="404" spans="1:65" s="13" customFormat="1" ht="11.25">
      <c r="B404" s="201"/>
      <c r="C404" s="202"/>
      <c r="D404" s="195" t="s">
        <v>336</v>
      </c>
      <c r="E404" s="203" t="s">
        <v>19</v>
      </c>
      <c r="F404" s="204" t="s">
        <v>5535</v>
      </c>
      <c r="G404" s="202"/>
      <c r="H404" s="205">
        <v>1.56</v>
      </c>
      <c r="I404" s="206"/>
      <c r="J404" s="202"/>
      <c r="K404" s="202"/>
      <c r="L404" s="207"/>
      <c r="M404" s="208"/>
      <c r="N404" s="209"/>
      <c r="O404" s="209"/>
      <c r="P404" s="209"/>
      <c r="Q404" s="209"/>
      <c r="R404" s="209"/>
      <c r="S404" s="209"/>
      <c r="T404" s="210"/>
      <c r="AT404" s="211" t="s">
        <v>336</v>
      </c>
      <c r="AU404" s="211" t="s">
        <v>87</v>
      </c>
      <c r="AV404" s="13" t="s">
        <v>87</v>
      </c>
      <c r="AW404" s="13" t="s">
        <v>37</v>
      </c>
      <c r="AX404" s="13" t="s">
        <v>76</v>
      </c>
      <c r="AY404" s="211" t="s">
        <v>324</v>
      </c>
    </row>
    <row r="405" spans="1:65" s="15" customFormat="1" ht="11.25">
      <c r="B405" s="223"/>
      <c r="C405" s="224"/>
      <c r="D405" s="195" t="s">
        <v>336</v>
      </c>
      <c r="E405" s="225" t="s">
        <v>19</v>
      </c>
      <c r="F405" s="226" t="s">
        <v>5536</v>
      </c>
      <c r="G405" s="224"/>
      <c r="H405" s="225" t="s">
        <v>19</v>
      </c>
      <c r="I405" s="227"/>
      <c r="J405" s="224"/>
      <c r="K405" s="224"/>
      <c r="L405" s="228"/>
      <c r="M405" s="229"/>
      <c r="N405" s="230"/>
      <c r="O405" s="230"/>
      <c r="P405" s="230"/>
      <c r="Q405" s="230"/>
      <c r="R405" s="230"/>
      <c r="S405" s="230"/>
      <c r="T405" s="231"/>
      <c r="AT405" s="232" t="s">
        <v>336</v>
      </c>
      <c r="AU405" s="232" t="s">
        <v>87</v>
      </c>
      <c r="AV405" s="15" t="s">
        <v>84</v>
      </c>
      <c r="AW405" s="15" t="s">
        <v>37</v>
      </c>
      <c r="AX405" s="15" t="s">
        <v>76</v>
      </c>
      <c r="AY405" s="232" t="s">
        <v>324</v>
      </c>
    </row>
    <row r="406" spans="1:65" s="13" customFormat="1" ht="11.25">
      <c r="B406" s="201"/>
      <c r="C406" s="202"/>
      <c r="D406" s="195" t="s">
        <v>336</v>
      </c>
      <c r="E406" s="203" t="s">
        <v>19</v>
      </c>
      <c r="F406" s="204" t="s">
        <v>5537</v>
      </c>
      <c r="G406" s="202"/>
      <c r="H406" s="205">
        <v>7.11</v>
      </c>
      <c r="I406" s="206"/>
      <c r="J406" s="202"/>
      <c r="K406" s="202"/>
      <c r="L406" s="207"/>
      <c r="M406" s="208"/>
      <c r="N406" s="209"/>
      <c r="O406" s="209"/>
      <c r="P406" s="209"/>
      <c r="Q406" s="209"/>
      <c r="R406" s="209"/>
      <c r="S406" s="209"/>
      <c r="T406" s="210"/>
      <c r="AT406" s="211" t="s">
        <v>336</v>
      </c>
      <c r="AU406" s="211" t="s">
        <v>87</v>
      </c>
      <c r="AV406" s="13" t="s">
        <v>87</v>
      </c>
      <c r="AW406" s="13" t="s">
        <v>37</v>
      </c>
      <c r="AX406" s="13" t="s">
        <v>76</v>
      </c>
      <c r="AY406" s="211" t="s">
        <v>324</v>
      </c>
    </row>
    <row r="407" spans="1:65" s="13" customFormat="1" ht="11.25">
      <c r="B407" s="201"/>
      <c r="C407" s="202"/>
      <c r="D407" s="195" t="s">
        <v>336</v>
      </c>
      <c r="E407" s="203" t="s">
        <v>19</v>
      </c>
      <c r="F407" s="204" t="s">
        <v>5538</v>
      </c>
      <c r="G407" s="202"/>
      <c r="H407" s="205">
        <v>5.66</v>
      </c>
      <c r="I407" s="206"/>
      <c r="J407" s="202"/>
      <c r="K407" s="202"/>
      <c r="L407" s="207"/>
      <c r="M407" s="208"/>
      <c r="N407" s="209"/>
      <c r="O407" s="209"/>
      <c r="P407" s="209"/>
      <c r="Q407" s="209"/>
      <c r="R407" s="209"/>
      <c r="S407" s="209"/>
      <c r="T407" s="210"/>
      <c r="AT407" s="211" t="s">
        <v>336</v>
      </c>
      <c r="AU407" s="211" t="s">
        <v>87</v>
      </c>
      <c r="AV407" s="13" t="s">
        <v>87</v>
      </c>
      <c r="AW407" s="13" t="s">
        <v>37</v>
      </c>
      <c r="AX407" s="13" t="s">
        <v>76</v>
      </c>
      <c r="AY407" s="211" t="s">
        <v>324</v>
      </c>
    </row>
    <row r="408" spans="1:65" s="14" customFormat="1" ht="11.25">
      <c r="B408" s="212"/>
      <c r="C408" s="213"/>
      <c r="D408" s="195" t="s">
        <v>336</v>
      </c>
      <c r="E408" s="214" t="s">
        <v>19</v>
      </c>
      <c r="F408" s="215" t="s">
        <v>349</v>
      </c>
      <c r="G408" s="213"/>
      <c r="H408" s="216">
        <v>16.41</v>
      </c>
      <c r="I408" s="217"/>
      <c r="J408" s="213"/>
      <c r="K408" s="213"/>
      <c r="L408" s="218"/>
      <c r="M408" s="219"/>
      <c r="N408" s="220"/>
      <c r="O408" s="220"/>
      <c r="P408" s="220"/>
      <c r="Q408" s="220"/>
      <c r="R408" s="220"/>
      <c r="S408" s="220"/>
      <c r="T408" s="221"/>
      <c r="AT408" s="222" t="s">
        <v>336</v>
      </c>
      <c r="AU408" s="222" t="s">
        <v>87</v>
      </c>
      <c r="AV408" s="14" t="s">
        <v>330</v>
      </c>
      <c r="AW408" s="14" t="s">
        <v>37</v>
      </c>
      <c r="AX408" s="14" t="s">
        <v>84</v>
      </c>
      <c r="AY408" s="222" t="s">
        <v>324</v>
      </c>
    </row>
    <row r="409" spans="1:65" s="2" customFormat="1" ht="14.45" customHeight="1">
      <c r="A409" s="36"/>
      <c r="B409" s="37"/>
      <c r="C409" s="182" t="s">
        <v>865</v>
      </c>
      <c r="D409" s="182" t="s">
        <v>326</v>
      </c>
      <c r="E409" s="183" t="s">
        <v>5539</v>
      </c>
      <c r="F409" s="184" t="s">
        <v>5540</v>
      </c>
      <c r="G409" s="185" t="s">
        <v>190</v>
      </c>
      <c r="H409" s="186">
        <v>40</v>
      </c>
      <c r="I409" s="187"/>
      <c r="J409" s="188">
        <f>ROUND(I409*H409,2)</f>
        <v>0</v>
      </c>
      <c r="K409" s="184" t="s">
        <v>329</v>
      </c>
      <c r="L409" s="41"/>
      <c r="M409" s="189" t="s">
        <v>19</v>
      </c>
      <c r="N409" s="190" t="s">
        <v>47</v>
      </c>
      <c r="O409" s="66"/>
      <c r="P409" s="191">
        <f>O409*H409</f>
        <v>0</v>
      </c>
      <c r="Q409" s="191">
        <v>1.0000000000000001E-5</v>
      </c>
      <c r="R409" s="191">
        <f>Q409*H409</f>
        <v>4.0000000000000002E-4</v>
      </c>
      <c r="S409" s="191">
        <v>0</v>
      </c>
      <c r="T409" s="192">
        <f>S409*H409</f>
        <v>0</v>
      </c>
      <c r="U409" s="36"/>
      <c r="V409" s="36"/>
      <c r="W409" s="36"/>
      <c r="X409" s="36"/>
      <c r="Y409" s="36"/>
      <c r="Z409" s="36"/>
      <c r="AA409" s="36"/>
      <c r="AB409" s="36"/>
      <c r="AC409" s="36"/>
      <c r="AD409" s="36"/>
      <c r="AE409" s="36"/>
      <c r="AR409" s="193" t="s">
        <v>330</v>
      </c>
      <c r="AT409" s="193" t="s">
        <v>326</v>
      </c>
      <c r="AU409" s="193" t="s">
        <v>87</v>
      </c>
      <c r="AY409" s="19" t="s">
        <v>324</v>
      </c>
      <c r="BE409" s="194">
        <f>IF(N409="základní",J409,0)</f>
        <v>0</v>
      </c>
      <c r="BF409" s="194">
        <f>IF(N409="snížená",J409,0)</f>
        <v>0</v>
      </c>
      <c r="BG409" s="194">
        <f>IF(N409="zákl. přenesená",J409,0)</f>
        <v>0</v>
      </c>
      <c r="BH409" s="194">
        <f>IF(N409="sníž. přenesená",J409,0)</f>
        <v>0</v>
      </c>
      <c r="BI409" s="194">
        <f>IF(N409="nulová",J409,0)</f>
        <v>0</v>
      </c>
      <c r="BJ409" s="19" t="s">
        <v>84</v>
      </c>
      <c r="BK409" s="194">
        <f>ROUND(I409*H409,2)</f>
        <v>0</v>
      </c>
      <c r="BL409" s="19" t="s">
        <v>330</v>
      </c>
      <c r="BM409" s="193" t="s">
        <v>5541</v>
      </c>
    </row>
    <row r="410" spans="1:65" s="2" customFormat="1" ht="11.25">
      <c r="A410" s="36"/>
      <c r="B410" s="37"/>
      <c r="C410" s="38"/>
      <c r="D410" s="195" t="s">
        <v>332</v>
      </c>
      <c r="E410" s="38"/>
      <c r="F410" s="196" t="s">
        <v>5542</v>
      </c>
      <c r="G410" s="38"/>
      <c r="H410" s="38"/>
      <c r="I410" s="197"/>
      <c r="J410" s="38"/>
      <c r="K410" s="38"/>
      <c r="L410" s="41"/>
      <c r="M410" s="198"/>
      <c r="N410" s="199"/>
      <c r="O410" s="66"/>
      <c r="P410" s="66"/>
      <c r="Q410" s="66"/>
      <c r="R410" s="66"/>
      <c r="S410" s="66"/>
      <c r="T410" s="67"/>
      <c r="U410" s="36"/>
      <c r="V410" s="36"/>
      <c r="W410" s="36"/>
      <c r="X410" s="36"/>
      <c r="Y410" s="36"/>
      <c r="Z410" s="36"/>
      <c r="AA410" s="36"/>
      <c r="AB410" s="36"/>
      <c r="AC410" s="36"/>
      <c r="AD410" s="36"/>
      <c r="AE410" s="36"/>
      <c r="AT410" s="19" t="s">
        <v>332</v>
      </c>
      <c r="AU410" s="19" t="s">
        <v>87</v>
      </c>
    </row>
    <row r="411" spans="1:65" s="2" customFormat="1" ht="87.75">
      <c r="A411" s="36"/>
      <c r="B411" s="37"/>
      <c r="C411" s="38"/>
      <c r="D411" s="195" t="s">
        <v>334</v>
      </c>
      <c r="E411" s="38"/>
      <c r="F411" s="200" t="s">
        <v>5543</v>
      </c>
      <c r="G411" s="38"/>
      <c r="H411" s="38"/>
      <c r="I411" s="197"/>
      <c r="J411" s="38"/>
      <c r="K411" s="38"/>
      <c r="L411" s="41"/>
      <c r="M411" s="198"/>
      <c r="N411" s="199"/>
      <c r="O411" s="66"/>
      <c r="P411" s="66"/>
      <c r="Q411" s="66"/>
      <c r="R411" s="66"/>
      <c r="S411" s="66"/>
      <c r="T411" s="67"/>
      <c r="U411" s="36"/>
      <c r="V411" s="36"/>
      <c r="W411" s="36"/>
      <c r="X411" s="36"/>
      <c r="Y411" s="36"/>
      <c r="Z411" s="36"/>
      <c r="AA411" s="36"/>
      <c r="AB411" s="36"/>
      <c r="AC411" s="36"/>
      <c r="AD411" s="36"/>
      <c r="AE411" s="36"/>
      <c r="AT411" s="19" t="s">
        <v>334</v>
      </c>
      <c r="AU411" s="19" t="s">
        <v>87</v>
      </c>
    </row>
    <row r="412" spans="1:65" s="13" customFormat="1" ht="11.25">
      <c r="B412" s="201"/>
      <c r="C412" s="202"/>
      <c r="D412" s="195" t="s">
        <v>336</v>
      </c>
      <c r="E412" s="203" t="s">
        <v>19</v>
      </c>
      <c r="F412" s="204" t="s">
        <v>5544</v>
      </c>
      <c r="G412" s="202"/>
      <c r="H412" s="205">
        <v>32</v>
      </c>
      <c r="I412" s="206"/>
      <c r="J412" s="202"/>
      <c r="K412" s="202"/>
      <c r="L412" s="207"/>
      <c r="M412" s="208"/>
      <c r="N412" s="209"/>
      <c r="O412" s="209"/>
      <c r="P412" s="209"/>
      <c r="Q412" s="209"/>
      <c r="R412" s="209"/>
      <c r="S412" s="209"/>
      <c r="T412" s="210"/>
      <c r="AT412" s="211" t="s">
        <v>336</v>
      </c>
      <c r="AU412" s="211" t="s">
        <v>87</v>
      </c>
      <c r="AV412" s="13" t="s">
        <v>87</v>
      </c>
      <c r="AW412" s="13" t="s">
        <v>37</v>
      </c>
      <c r="AX412" s="13" t="s">
        <v>76</v>
      </c>
      <c r="AY412" s="211" t="s">
        <v>324</v>
      </c>
    </row>
    <row r="413" spans="1:65" s="13" customFormat="1" ht="11.25">
      <c r="B413" s="201"/>
      <c r="C413" s="202"/>
      <c r="D413" s="195" t="s">
        <v>336</v>
      </c>
      <c r="E413" s="203" t="s">
        <v>19</v>
      </c>
      <c r="F413" s="204" t="s">
        <v>5545</v>
      </c>
      <c r="G413" s="202"/>
      <c r="H413" s="205">
        <v>8</v>
      </c>
      <c r="I413" s="206"/>
      <c r="J413" s="202"/>
      <c r="K413" s="202"/>
      <c r="L413" s="207"/>
      <c r="M413" s="208"/>
      <c r="N413" s="209"/>
      <c r="O413" s="209"/>
      <c r="P413" s="209"/>
      <c r="Q413" s="209"/>
      <c r="R413" s="209"/>
      <c r="S413" s="209"/>
      <c r="T413" s="210"/>
      <c r="AT413" s="211" t="s">
        <v>336</v>
      </c>
      <c r="AU413" s="211" t="s">
        <v>87</v>
      </c>
      <c r="AV413" s="13" t="s">
        <v>87</v>
      </c>
      <c r="AW413" s="13" t="s">
        <v>37</v>
      </c>
      <c r="AX413" s="13" t="s">
        <v>76</v>
      </c>
      <c r="AY413" s="211" t="s">
        <v>324</v>
      </c>
    </row>
    <row r="414" spans="1:65" s="14" customFormat="1" ht="11.25">
      <c r="B414" s="212"/>
      <c r="C414" s="213"/>
      <c r="D414" s="195" t="s">
        <v>336</v>
      </c>
      <c r="E414" s="214" t="s">
        <v>19</v>
      </c>
      <c r="F414" s="215" t="s">
        <v>349</v>
      </c>
      <c r="G414" s="213"/>
      <c r="H414" s="216">
        <v>40</v>
      </c>
      <c r="I414" s="217"/>
      <c r="J414" s="213"/>
      <c r="K414" s="213"/>
      <c r="L414" s="218"/>
      <c r="M414" s="219"/>
      <c r="N414" s="220"/>
      <c r="O414" s="220"/>
      <c r="P414" s="220"/>
      <c r="Q414" s="220"/>
      <c r="R414" s="220"/>
      <c r="S414" s="220"/>
      <c r="T414" s="221"/>
      <c r="AT414" s="222" t="s">
        <v>336</v>
      </c>
      <c r="AU414" s="222" t="s">
        <v>87</v>
      </c>
      <c r="AV414" s="14" t="s">
        <v>330</v>
      </c>
      <c r="AW414" s="14" t="s">
        <v>37</v>
      </c>
      <c r="AX414" s="14" t="s">
        <v>84</v>
      </c>
      <c r="AY414" s="222" t="s">
        <v>324</v>
      </c>
    </row>
    <row r="415" spans="1:65" s="2" customFormat="1" ht="14.45" customHeight="1">
      <c r="A415" s="36"/>
      <c r="B415" s="37"/>
      <c r="C415" s="182" t="s">
        <v>880</v>
      </c>
      <c r="D415" s="182" t="s">
        <v>326</v>
      </c>
      <c r="E415" s="183" t="s">
        <v>5546</v>
      </c>
      <c r="F415" s="184" t="s">
        <v>5547</v>
      </c>
      <c r="G415" s="185" t="s">
        <v>190</v>
      </c>
      <c r="H415" s="186">
        <v>40</v>
      </c>
      <c r="I415" s="187"/>
      <c r="J415" s="188">
        <f>ROUND(I415*H415,2)</f>
        <v>0</v>
      </c>
      <c r="K415" s="184" t="s">
        <v>329</v>
      </c>
      <c r="L415" s="41"/>
      <c r="M415" s="189" t="s">
        <v>19</v>
      </c>
      <c r="N415" s="190" t="s">
        <v>47</v>
      </c>
      <c r="O415" s="66"/>
      <c r="P415" s="191">
        <f>O415*H415</f>
        <v>0</v>
      </c>
      <c r="Q415" s="191">
        <v>2.0000000000000001E-4</v>
      </c>
      <c r="R415" s="191">
        <f>Q415*H415</f>
        <v>8.0000000000000002E-3</v>
      </c>
      <c r="S415" s="191">
        <v>0</v>
      </c>
      <c r="T415" s="192">
        <f>S415*H415</f>
        <v>0</v>
      </c>
      <c r="U415" s="36"/>
      <c r="V415" s="36"/>
      <c r="W415" s="36"/>
      <c r="X415" s="36"/>
      <c r="Y415" s="36"/>
      <c r="Z415" s="36"/>
      <c r="AA415" s="36"/>
      <c r="AB415" s="36"/>
      <c r="AC415" s="36"/>
      <c r="AD415" s="36"/>
      <c r="AE415" s="36"/>
      <c r="AR415" s="193" t="s">
        <v>330</v>
      </c>
      <c r="AT415" s="193" t="s">
        <v>326</v>
      </c>
      <c r="AU415" s="193" t="s">
        <v>87</v>
      </c>
      <c r="AY415" s="19" t="s">
        <v>324</v>
      </c>
      <c r="BE415" s="194">
        <f>IF(N415="základní",J415,0)</f>
        <v>0</v>
      </c>
      <c r="BF415" s="194">
        <f>IF(N415="snížená",J415,0)</f>
        <v>0</v>
      </c>
      <c r="BG415" s="194">
        <f>IF(N415="zákl. přenesená",J415,0)</f>
        <v>0</v>
      </c>
      <c r="BH415" s="194">
        <f>IF(N415="sníž. přenesená",J415,0)</f>
        <v>0</v>
      </c>
      <c r="BI415" s="194">
        <f>IF(N415="nulová",J415,0)</f>
        <v>0</v>
      </c>
      <c r="BJ415" s="19" t="s">
        <v>84</v>
      </c>
      <c r="BK415" s="194">
        <f>ROUND(I415*H415,2)</f>
        <v>0</v>
      </c>
      <c r="BL415" s="19" t="s">
        <v>330</v>
      </c>
      <c r="BM415" s="193" t="s">
        <v>5548</v>
      </c>
    </row>
    <row r="416" spans="1:65" s="2" customFormat="1" ht="11.25">
      <c r="A416" s="36"/>
      <c r="B416" s="37"/>
      <c r="C416" s="38"/>
      <c r="D416" s="195" t="s">
        <v>332</v>
      </c>
      <c r="E416" s="38"/>
      <c r="F416" s="196" t="s">
        <v>5549</v>
      </c>
      <c r="G416" s="38"/>
      <c r="H416" s="38"/>
      <c r="I416" s="197"/>
      <c r="J416" s="38"/>
      <c r="K416" s="38"/>
      <c r="L416" s="41"/>
      <c r="M416" s="198"/>
      <c r="N416" s="199"/>
      <c r="O416" s="66"/>
      <c r="P416" s="66"/>
      <c r="Q416" s="66"/>
      <c r="R416" s="66"/>
      <c r="S416" s="66"/>
      <c r="T416" s="67"/>
      <c r="U416" s="36"/>
      <c r="V416" s="36"/>
      <c r="W416" s="36"/>
      <c r="X416" s="36"/>
      <c r="Y416" s="36"/>
      <c r="Z416" s="36"/>
      <c r="AA416" s="36"/>
      <c r="AB416" s="36"/>
      <c r="AC416" s="36"/>
      <c r="AD416" s="36"/>
      <c r="AE416" s="36"/>
      <c r="AT416" s="19" t="s">
        <v>332</v>
      </c>
      <c r="AU416" s="19" t="s">
        <v>87</v>
      </c>
    </row>
    <row r="417" spans="1:65" s="2" customFormat="1" ht="87.75">
      <c r="A417" s="36"/>
      <c r="B417" s="37"/>
      <c r="C417" s="38"/>
      <c r="D417" s="195" t="s">
        <v>334</v>
      </c>
      <c r="E417" s="38"/>
      <c r="F417" s="200" t="s">
        <v>5543</v>
      </c>
      <c r="G417" s="38"/>
      <c r="H417" s="38"/>
      <c r="I417" s="197"/>
      <c r="J417" s="38"/>
      <c r="K417" s="38"/>
      <c r="L417" s="41"/>
      <c r="M417" s="198"/>
      <c r="N417" s="199"/>
      <c r="O417" s="66"/>
      <c r="P417" s="66"/>
      <c r="Q417" s="66"/>
      <c r="R417" s="66"/>
      <c r="S417" s="66"/>
      <c r="T417" s="67"/>
      <c r="U417" s="36"/>
      <c r="V417" s="36"/>
      <c r="W417" s="36"/>
      <c r="X417" s="36"/>
      <c r="Y417" s="36"/>
      <c r="Z417" s="36"/>
      <c r="AA417" s="36"/>
      <c r="AB417" s="36"/>
      <c r="AC417" s="36"/>
      <c r="AD417" s="36"/>
      <c r="AE417" s="36"/>
      <c r="AT417" s="19" t="s">
        <v>334</v>
      </c>
      <c r="AU417" s="19" t="s">
        <v>87</v>
      </c>
    </row>
    <row r="418" spans="1:65" s="2" customFormat="1" ht="14.45" customHeight="1">
      <c r="A418" s="36"/>
      <c r="B418" s="37"/>
      <c r="C418" s="182" t="s">
        <v>890</v>
      </c>
      <c r="D418" s="182" t="s">
        <v>326</v>
      </c>
      <c r="E418" s="183" t="s">
        <v>1746</v>
      </c>
      <c r="F418" s="184" t="s">
        <v>1747</v>
      </c>
      <c r="G418" s="185" t="s">
        <v>152</v>
      </c>
      <c r="H418" s="186">
        <v>4.0599999999999996</v>
      </c>
      <c r="I418" s="187"/>
      <c r="J418" s="188">
        <f>ROUND(I418*H418,2)</f>
        <v>0</v>
      </c>
      <c r="K418" s="184" t="s">
        <v>329</v>
      </c>
      <c r="L418" s="41"/>
      <c r="M418" s="189" t="s">
        <v>19</v>
      </c>
      <c r="N418" s="190" t="s">
        <v>47</v>
      </c>
      <c r="O418" s="66"/>
      <c r="P418" s="191">
        <f>O418*H418</f>
        <v>0</v>
      </c>
      <c r="Q418" s="191">
        <v>1.47E-3</v>
      </c>
      <c r="R418" s="191">
        <f>Q418*H418</f>
        <v>5.968199999999999E-3</v>
      </c>
      <c r="S418" s="191">
        <v>2.4470000000000001</v>
      </c>
      <c r="T418" s="192">
        <f>S418*H418</f>
        <v>9.9348199999999984</v>
      </c>
      <c r="U418" s="36"/>
      <c r="V418" s="36"/>
      <c r="W418" s="36"/>
      <c r="X418" s="36"/>
      <c r="Y418" s="36"/>
      <c r="Z418" s="36"/>
      <c r="AA418" s="36"/>
      <c r="AB418" s="36"/>
      <c r="AC418" s="36"/>
      <c r="AD418" s="36"/>
      <c r="AE418" s="36"/>
      <c r="AR418" s="193" t="s">
        <v>330</v>
      </c>
      <c r="AT418" s="193" t="s">
        <v>326</v>
      </c>
      <c r="AU418" s="193" t="s">
        <v>87</v>
      </c>
      <c r="AY418" s="19" t="s">
        <v>324</v>
      </c>
      <c r="BE418" s="194">
        <f>IF(N418="základní",J418,0)</f>
        <v>0</v>
      </c>
      <c r="BF418" s="194">
        <f>IF(N418="snížená",J418,0)</f>
        <v>0</v>
      </c>
      <c r="BG418" s="194">
        <f>IF(N418="zákl. přenesená",J418,0)</f>
        <v>0</v>
      </c>
      <c r="BH418" s="194">
        <f>IF(N418="sníž. přenesená",J418,0)</f>
        <v>0</v>
      </c>
      <c r="BI418" s="194">
        <f>IF(N418="nulová",J418,0)</f>
        <v>0</v>
      </c>
      <c r="BJ418" s="19" t="s">
        <v>84</v>
      </c>
      <c r="BK418" s="194">
        <f>ROUND(I418*H418,2)</f>
        <v>0</v>
      </c>
      <c r="BL418" s="19" t="s">
        <v>330</v>
      </c>
      <c r="BM418" s="193" t="s">
        <v>5550</v>
      </c>
    </row>
    <row r="419" spans="1:65" s="2" customFormat="1" ht="19.5">
      <c r="A419" s="36"/>
      <c r="B419" s="37"/>
      <c r="C419" s="38"/>
      <c r="D419" s="195" t="s">
        <v>332</v>
      </c>
      <c r="E419" s="38"/>
      <c r="F419" s="196" t="s">
        <v>1749</v>
      </c>
      <c r="G419" s="38"/>
      <c r="H419" s="38"/>
      <c r="I419" s="197"/>
      <c r="J419" s="38"/>
      <c r="K419" s="38"/>
      <c r="L419" s="41"/>
      <c r="M419" s="198"/>
      <c r="N419" s="199"/>
      <c r="O419" s="66"/>
      <c r="P419" s="66"/>
      <c r="Q419" s="66"/>
      <c r="R419" s="66"/>
      <c r="S419" s="66"/>
      <c r="T419" s="67"/>
      <c r="U419" s="36"/>
      <c r="V419" s="36"/>
      <c r="W419" s="36"/>
      <c r="X419" s="36"/>
      <c r="Y419" s="36"/>
      <c r="Z419" s="36"/>
      <c r="AA419" s="36"/>
      <c r="AB419" s="36"/>
      <c r="AC419" s="36"/>
      <c r="AD419" s="36"/>
      <c r="AE419" s="36"/>
      <c r="AT419" s="19" t="s">
        <v>332</v>
      </c>
      <c r="AU419" s="19" t="s">
        <v>87</v>
      </c>
    </row>
    <row r="420" spans="1:65" s="2" customFormat="1" ht="409.5">
      <c r="A420" s="36"/>
      <c r="B420" s="37"/>
      <c r="C420" s="38"/>
      <c r="D420" s="195" t="s">
        <v>334</v>
      </c>
      <c r="E420" s="38"/>
      <c r="F420" s="200" t="s">
        <v>1750</v>
      </c>
      <c r="G420" s="38"/>
      <c r="H420" s="38"/>
      <c r="I420" s="197"/>
      <c r="J420" s="38"/>
      <c r="K420" s="38"/>
      <c r="L420" s="41"/>
      <c r="M420" s="198"/>
      <c r="N420" s="199"/>
      <c r="O420" s="66"/>
      <c r="P420" s="66"/>
      <c r="Q420" s="66"/>
      <c r="R420" s="66"/>
      <c r="S420" s="66"/>
      <c r="T420" s="67"/>
      <c r="U420" s="36"/>
      <c r="V420" s="36"/>
      <c r="W420" s="36"/>
      <c r="X420" s="36"/>
      <c r="Y420" s="36"/>
      <c r="Z420" s="36"/>
      <c r="AA420" s="36"/>
      <c r="AB420" s="36"/>
      <c r="AC420" s="36"/>
      <c r="AD420" s="36"/>
      <c r="AE420" s="36"/>
      <c r="AT420" s="19" t="s">
        <v>334</v>
      </c>
      <c r="AU420" s="19" t="s">
        <v>87</v>
      </c>
    </row>
    <row r="421" spans="1:65" s="2" customFormat="1" ht="19.5">
      <c r="A421" s="36"/>
      <c r="B421" s="37"/>
      <c r="C421" s="38"/>
      <c r="D421" s="195" t="s">
        <v>727</v>
      </c>
      <c r="E421" s="38"/>
      <c r="F421" s="200" t="s">
        <v>5551</v>
      </c>
      <c r="G421" s="38"/>
      <c r="H421" s="38"/>
      <c r="I421" s="197"/>
      <c r="J421" s="38"/>
      <c r="K421" s="38"/>
      <c r="L421" s="41"/>
      <c r="M421" s="198"/>
      <c r="N421" s="199"/>
      <c r="O421" s="66"/>
      <c r="P421" s="66"/>
      <c r="Q421" s="66"/>
      <c r="R421" s="66"/>
      <c r="S421" s="66"/>
      <c r="T421" s="67"/>
      <c r="U421" s="36"/>
      <c r="V421" s="36"/>
      <c r="W421" s="36"/>
      <c r="X421" s="36"/>
      <c r="Y421" s="36"/>
      <c r="Z421" s="36"/>
      <c r="AA421" s="36"/>
      <c r="AB421" s="36"/>
      <c r="AC421" s="36"/>
      <c r="AD421" s="36"/>
      <c r="AE421" s="36"/>
      <c r="AT421" s="19" t="s">
        <v>727</v>
      </c>
      <c r="AU421" s="19" t="s">
        <v>87</v>
      </c>
    </row>
    <row r="422" spans="1:65" s="15" customFormat="1" ht="11.25">
      <c r="B422" s="223"/>
      <c r="C422" s="224"/>
      <c r="D422" s="195" t="s">
        <v>336</v>
      </c>
      <c r="E422" s="225" t="s">
        <v>19</v>
      </c>
      <c r="F422" s="226" t="s">
        <v>5475</v>
      </c>
      <c r="G422" s="224"/>
      <c r="H422" s="225" t="s">
        <v>19</v>
      </c>
      <c r="I422" s="227"/>
      <c r="J422" s="224"/>
      <c r="K422" s="224"/>
      <c r="L422" s="228"/>
      <c r="M422" s="229"/>
      <c r="N422" s="230"/>
      <c r="O422" s="230"/>
      <c r="P422" s="230"/>
      <c r="Q422" s="230"/>
      <c r="R422" s="230"/>
      <c r="S422" s="230"/>
      <c r="T422" s="231"/>
      <c r="AT422" s="232" t="s">
        <v>336</v>
      </c>
      <c r="AU422" s="232" t="s">
        <v>87</v>
      </c>
      <c r="AV422" s="15" t="s">
        <v>84</v>
      </c>
      <c r="AW422" s="15" t="s">
        <v>37</v>
      </c>
      <c r="AX422" s="15" t="s">
        <v>76</v>
      </c>
      <c r="AY422" s="232" t="s">
        <v>324</v>
      </c>
    </row>
    <row r="423" spans="1:65" s="15" customFormat="1" ht="11.25">
      <c r="B423" s="223"/>
      <c r="C423" s="224"/>
      <c r="D423" s="195" t="s">
        <v>336</v>
      </c>
      <c r="E423" s="225" t="s">
        <v>19</v>
      </c>
      <c r="F423" s="226" t="s">
        <v>5552</v>
      </c>
      <c r="G423" s="224"/>
      <c r="H423" s="225" t="s">
        <v>19</v>
      </c>
      <c r="I423" s="227"/>
      <c r="J423" s="224"/>
      <c r="K423" s="224"/>
      <c r="L423" s="228"/>
      <c r="M423" s="229"/>
      <c r="N423" s="230"/>
      <c r="O423" s="230"/>
      <c r="P423" s="230"/>
      <c r="Q423" s="230"/>
      <c r="R423" s="230"/>
      <c r="S423" s="230"/>
      <c r="T423" s="231"/>
      <c r="AT423" s="232" t="s">
        <v>336</v>
      </c>
      <c r="AU423" s="232" t="s">
        <v>87</v>
      </c>
      <c r="AV423" s="15" t="s">
        <v>84</v>
      </c>
      <c r="AW423" s="15" t="s">
        <v>37</v>
      </c>
      <c r="AX423" s="15" t="s">
        <v>76</v>
      </c>
      <c r="AY423" s="232" t="s">
        <v>324</v>
      </c>
    </row>
    <row r="424" spans="1:65" s="13" customFormat="1" ht="11.25">
      <c r="B424" s="201"/>
      <c r="C424" s="202"/>
      <c r="D424" s="195" t="s">
        <v>336</v>
      </c>
      <c r="E424" s="203" t="s">
        <v>19</v>
      </c>
      <c r="F424" s="204" t="s">
        <v>5553</v>
      </c>
      <c r="G424" s="202"/>
      <c r="H424" s="205">
        <v>2.3849999999999998</v>
      </c>
      <c r="I424" s="206"/>
      <c r="J424" s="202"/>
      <c r="K424" s="202"/>
      <c r="L424" s="207"/>
      <c r="M424" s="208"/>
      <c r="N424" s="209"/>
      <c r="O424" s="209"/>
      <c r="P424" s="209"/>
      <c r="Q424" s="209"/>
      <c r="R424" s="209"/>
      <c r="S424" s="209"/>
      <c r="T424" s="210"/>
      <c r="AT424" s="211" t="s">
        <v>336</v>
      </c>
      <c r="AU424" s="211" t="s">
        <v>87</v>
      </c>
      <c r="AV424" s="13" t="s">
        <v>87</v>
      </c>
      <c r="AW424" s="13" t="s">
        <v>37</v>
      </c>
      <c r="AX424" s="13" t="s">
        <v>76</v>
      </c>
      <c r="AY424" s="211" t="s">
        <v>324</v>
      </c>
    </row>
    <row r="425" spans="1:65" s="15" customFormat="1" ht="11.25">
      <c r="B425" s="223"/>
      <c r="C425" s="224"/>
      <c r="D425" s="195" t="s">
        <v>336</v>
      </c>
      <c r="E425" s="225" t="s">
        <v>19</v>
      </c>
      <c r="F425" s="226" t="s">
        <v>5554</v>
      </c>
      <c r="G425" s="224"/>
      <c r="H425" s="225" t="s">
        <v>19</v>
      </c>
      <c r="I425" s="227"/>
      <c r="J425" s="224"/>
      <c r="K425" s="224"/>
      <c r="L425" s="228"/>
      <c r="M425" s="229"/>
      <c r="N425" s="230"/>
      <c r="O425" s="230"/>
      <c r="P425" s="230"/>
      <c r="Q425" s="230"/>
      <c r="R425" s="230"/>
      <c r="S425" s="230"/>
      <c r="T425" s="231"/>
      <c r="AT425" s="232" t="s">
        <v>336</v>
      </c>
      <c r="AU425" s="232" t="s">
        <v>87</v>
      </c>
      <c r="AV425" s="15" t="s">
        <v>84</v>
      </c>
      <c r="AW425" s="15" t="s">
        <v>37</v>
      </c>
      <c r="AX425" s="15" t="s">
        <v>76</v>
      </c>
      <c r="AY425" s="232" t="s">
        <v>324</v>
      </c>
    </row>
    <row r="426" spans="1:65" s="13" customFormat="1" ht="11.25">
      <c r="B426" s="201"/>
      <c r="C426" s="202"/>
      <c r="D426" s="195" t="s">
        <v>336</v>
      </c>
      <c r="E426" s="203" t="s">
        <v>19</v>
      </c>
      <c r="F426" s="204" t="s">
        <v>5555</v>
      </c>
      <c r="G426" s="202"/>
      <c r="H426" s="205">
        <v>0.68200000000000005</v>
      </c>
      <c r="I426" s="206"/>
      <c r="J426" s="202"/>
      <c r="K426" s="202"/>
      <c r="L426" s="207"/>
      <c r="M426" s="208"/>
      <c r="N426" s="209"/>
      <c r="O426" s="209"/>
      <c r="P426" s="209"/>
      <c r="Q426" s="209"/>
      <c r="R426" s="209"/>
      <c r="S426" s="209"/>
      <c r="T426" s="210"/>
      <c r="AT426" s="211" t="s">
        <v>336</v>
      </c>
      <c r="AU426" s="211" t="s">
        <v>87</v>
      </c>
      <c r="AV426" s="13" t="s">
        <v>87</v>
      </c>
      <c r="AW426" s="13" t="s">
        <v>37</v>
      </c>
      <c r="AX426" s="13" t="s">
        <v>76</v>
      </c>
      <c r="AY426" s="211" t="s">
        <v>324</v>
      </c>
    </row>
    <row r="427" spans="1:65" s="15" customFormat="1" ht="11.25">
      <c r="B427" s="223"/>
      <c r="C427" s="224"/>
      <c r="D427" s="195" t="s">
        <v>336</v>
      </c>
      <c r="E427" s="225" t="s">
        <v>19</v>
      </c>
      <c r="F427" s="226" t="s">
        <v>5556</v>
      </c>
      <c r="G427" s="224"/>
      <c r="H427" s="225" t="s">
        <v>19</v>
      </c>
      <c r="I427" s="227"/>
      <c r="J427" s="224"/>
      <c r="K427" s="224"/>
      <c r="L427" s="228"/>
      <c r="M427" s="229"/>
      <c r="N427" s="230"/>
      <c r="O427" s="230"/>
      <c r="P427" s="230"/>
      <c r="Q427" s="230"/>
      <c r="R427" s="230"/>
      <c r="S427" s="230"/>
      <c r="T427" s="231"/>
      <c r="AT427" s="232" t="s">
        <v>336</v>
      </c>
      <c r="AU427" s="232" t="s">
        <v>87</v>
      </c>
      <c r="AV427" s="15" t="s">
        <v>84</v>
      </c>
      <c r="AW427" s="15" t="s">
        <v>37</v>
      </c>
      <c r="AX427" s="15" t="s">
        <v>76</v>
      </c>
      <c r="AY427" s="232" t="s">
        <v>324</v>
      </c>
    </row>
    <row r="428" spans="1:65" s="13" customFormat="1" ht="11.25">
      <c r="B428" s="201"/>
      <c r="C428" s="202"/>
      <c r="D428" s="195" t="s">
        <v>336</v>
      </c>
      <c r="E428" s="203" t="s">
        <v>19</v>
      </c>
      <c r="F428" s="204" t="s">
        <v>5372</v>
      </c>
      <c r="G428" s="202"/>
      <c r="H428" s="205">
        <v>7.4999999999999997E-2</v>
      </c>
      <c r="I428" s="206"/>
      <c r="J428" s="202"/>
      <c r="K428" s="202"/>
      <c r="L428" s="207"/>
      <c r="M428" s="208"/>
      <c r="N428" s="209"/>
      <c r="O428" s="209"/>
      <c r="P428" s="209"/>
      <c r="Q428" s="209"/>
      <c r="R428" s="209"/>
      <c r="S428" s="209"/>
      <c r="T428" s="210"/>
      <c r="AT428" s="211" t="s">
        <v>336</v>
      </c>
      <c r="AU428" s="211" t="s">
        <v>87</v>
      </c>
      <c r="AV428" s="13" t="s">
        <v>87</v>
      </c>
      <c r="AW428" s="13" t="s">
        <v>37</v>
      </c>
      <c r="AX428" s="13" t="s">
        <v>76</v>
      </c>
      <c r="AY428" s="211" t="s">
        <v>324</v>
      </c>
    </row>
    <row r="429" spans="1:65" s="15" customFormat="1" ht="11.25">
      <c r="B429" s="223"/>
      <c r="C429" s="224"/>
      <c r="D429" s="195" t="s">
        <v>336</v>
      </c>
      <c r="E429" s="225" t="s">
        <v>19</v>
      </c>
      <c r="F429" s="226" t="s">
        <v>5557</v>
      </c>
      <c r="G429" s="224"/>
      <c r="H429" s="225" t="s">
        <v>19</v>
      </c>
      <c r="I429" s="227"/>
      <c r="J429" s="224"/>
      <c r="K429" s="224"/>
      <c r="L429" s="228"/>
      <c r="M429" s="229"/>
      <c r="N429" s="230"/>
      <c r="O429" s="230"/>
      <c r="P429" s="230"/>
      <c r="Q429" s="230"/>
      <c r="R429" s="230"/>
      <c r="S429" s="230"/>
      <c r="T429" s="231"/>
      <c r="AT429" s="232" t="s">
        <v>336</v>
      </c>
      <c r="AU429" s="232" t="s">
        <v>87</v>
      </c>
      <c r="AV429" s="15" t="s">
        <v>84</v>
      </c>
      <c r="AW429" s="15" t="s">
        <v>37</v>
      </c>
      <c r="AX429" s="15" t="s">
        <v>76</v>
      </c>
      <c r="AY429" s="232" t="s">
        <v>324</v>
      </c>
    </row>
    <row r="430" spans="1:65" s="13" customFormat="1" ht="11.25">
      <c r="B430" s="201"/>
      <c r="C430" s="202"/>
      <c r="D430" s="195" t="s">
        <v>336</v>
      </c>
      <c r="E430" s="203" t="s">
        <v>19</v>
      </c>
      <c r="F430" s="204" t="s">
        <v>5558</v>
      </c>
      <c r="G430" s="202"/>
      <c r="H430" s="205">
        <v>0.9</v>
      </c>
      <c r="I430" s="206"/>
      <c r="J430" s="202"/>
      <c r="K430" s="202"/>
      <c r="L430" s="207"/>
      <c r="M430" s="208"/>
      <c r="N430" s="209"/>
      <c r="O430" s="209"/>
      <c r="P430" s="209"/>
      <c r="Q430" s="209"/>
      <c r="R430" s="209"/>
      <c r="S430" s="209"/>
      <c r="T430" s="210"/>
      <c r="AT430" s="211" t="s">
        <v>336</v>
      </c>
      <c r="AU430" s="211" t="s">
        <v>87</v>
      </c>
      <c r="AV430" s="13" t="s">
        <v>87</v>
      </c>
      <c r="AW430" s="13" t="s">
        <v>37</v>
      </c>
      <c r="AX430" s="13" t="s">
        <v>76</v>
      </c>
      <c r="AY430" s="211" t="s">
        <v>324</v>
      </c>
    </row>
    <row r="431" spans="1:65" s="15" customFormat="1" ht="11.25">
      <c r="B431" s="223"/>
      <c r="C431" s="224"/>
      <c r="D431" s="195" t="s">
        <v>336</v>
      </c>
      <c r="E431" s="225" t="s">
        <v>19</v>
      </c>
      <c r="F431" s="226" t="s">
        <v>5559</v>
      </c>
      <c r="G431" s="224"/>
      <c r="H431" s="225" t="s">
        <v>19</v>
      </c>
      <c r="I431" s="227"/>
      <c r="J431" s="224"/>
      <c r="K431" s="224"/>
      <c r="L431" s="228"/>
      <c r="M431" s="229"/>
      <c r="N431" s="230"/>
      <c r="O431" s="230"/>
      <c r="P431" s="230"/>
      <c r="Q431" s="230"/>
      <c r="R431" s="230"/>
      <c r="S431" s="230"/>
      <c r="T431" s="231"/>
      <c r="AT431" s="232" t="s">
        <v>336</v>
      </c>
      <c r="AU431" s="232" t="s">
        <v>87</v>
      </c>
      <c r="AV431" s="15" t="s">
        <v>84</v>
      </c>
      <c r="AW431" s="15" t="s">
        <v>37</v>
      </c>
      <c r="AX431" s="15" t="s">
        <v>76</v>
      </c>
      <c r="AY431" s="232" t="s">
        <v>324</v>
      </c>
    </row>
    <row r="432" spans="1:65" s="13" customFormat="1" ht="11.25">
      <c r="B432" s="201"/>
      <c r="C432" s="202"/>
      <c r="D432" s="195" t="s">
        <v>336</v>
      </c>
      <c r="E432" s="203" t="s">
        <v>19</v>
      </c>
      <c r="F432" s="204" t="s">
        <v>5560</v>
      </c>
      <c r="G432" s="202"/>
      <c r="H432" s="205">
        <v>1.7999999999999999E-2</v>
      </c>
      <c r="I432" s="206"/>
      <c r="J432" s="202"/>
      <c r="K432" s="202"/>
      <c r="L432" s="207"/>
      <c r="M432" s="208"/>
      <c r="N432" s="209"/>
      <c r="O432" s="209"/>
      <c r="P432" s="209"/>
      <c r="Q432" s="209"/>
      <c r="R432" s="209"/>
      <c r="S432" s="209"/>
      <c r="T432" s="210"/>
      <c r="AT432" s="211" t="s">
        <v>336</v>
      </c>
      <c r="AU432" s="211" t="s">
        <v>87</v>
      </c>
      <c r="AV432" s="13" t="s">
        <v>87</v>
      </c>
      <c r="AW432" s="13" t="s">
        <v>37</v>
      </c>
      <c r="AX432" s="13" t="s">
        <v>76</v>
      </c>
      <c r="AY432" s="211" t="s">
        <v>324</v>
      </c>
    </row>
    <row r="433" spans="1:65" s="14" customFormat="1" ht="11.25">
      <c r="B433" s="212"/>
      <c r="C433" s="213"/>
      <c r="D433" s="195" t="s">
        <v>336</v>
      </c>
      <c r="E433" s="214" t="s">
        <v>150</v>
      </c>
      <c r="F433" s="215" t="s">
        <v>349</v>
      </c>
      <c r="G433" s="213"/>
      <c r="H433" s="216">
        <v>4.0599999999999996</v>
      </c>
      <c r="I433" s="217"/>
      <c r="J433" s="213"/>
      <c r="K433" s="213"/>
      <c r="L433" s="218"/>
      <c r="M433" s="219"/>
      <c r="N433" s="220"/>
      <c r="O433" s="220"/>
      <c r="P433" s="220"/>
      <c r="Q433" s="220"/>
      <c r="R433" s="220"/>
      <c r="S433" s="220"/>
      <c r="T433" s="221"/>
      <c r="AT433" s="222" t="s">
        <v>336</v>
      </c>
      <c r="AU433" s="222" t="s">
        <v>87</v>
      </c>
      <c r="AV433" s="14" t="s">
        <v>330</v>
      </c>
      <c r="AW433" s="14" t="s">
        <v>37</v>
      </c>
      <c r="AX433" s="14" t="s">
        <v>84</v>
      </c>
      <c r="AY433" s="222" t="s">
        <v>324</v>
      </c>
    </row>
    <row r="434" spans="1:65" s="2" customFormat="1" ht="14.45" customHeight="1">
      <c r="A434" s="36"/>
      <c r="B434" s="37"/>
      <c r="C434" s="182" t="s">
        <v>899</v>
      </c>
      <c r="D434" s="182" t="s">
        <v>326</v>
      </c>
      <c r="E434" s="183" t="s">
        <v>3232</v>
      </c>
      <c r="F434" s="184" t="s">
        <v>5561</v>
      </c>
      <c r="G434" s="185" t="s">
        <v>152</v>
      </c>
      <c r="H434" s="186">
        <v>0.67500000000000004</v>
      </c>
      <c r="I434" s="187"/>
      <c r="J434" s="188">
        <f>ROUND(I434*H434,2)</f>
        <v>0</v>
      </c>
      <c r="K434" s="184" t="s">
        <v>19</v>
      </c>
      <c r="L434" s="41"/>
      <c r="M434" s="189" t="s">
        <v>19</v>
      </c>
      <c r="N434" s="190" t="s">
        <v>47</v>
      </c>
      <c r="O434" s="66"/>
      <c r="P434" s="191">
        <f>O434*H434</f>
        <v>0</v>
      </c>
      <c r="Q434" s="191">
        <v>0</v>
      </c>
      <c r="R434" s="191">
        <f>Q434*H434</f>
        <v>0</v>
      </c>
      <c r="S434" s="191">
        <v>2.75</v>
      </c>
      <c r="T434" s="192">
        <f>S434*H434</f>
        <v>1.8562500000000002</v>
      </c>
      <c r="U434" s="36"/>
      <c r="V434" s="36"/>
      <c r="W434" s="36"/>
      <c r="X434" s="36"/>
      <c r="Y434" s="36"/>
      <c r="Z434" s="36"/>
      <c r="AA434" s="36"/>
      <c r="AB434" s="36"/>
      <c r="AC434" s="36"/>
      <c r="AD434" s="36"/>
      <c r="AE434" s="36"/>
      <c r="AR434" s="193" t="s">
        <v>330</v>
      </c>
      <c r="AT434" s="193" t="s">
        <v>326</v>
      </c>
      <c r="AU434" s="193" t="s">
        <v>87</v>
      </c>
      <c r="AY434" s="19" t="s">
        <v>324</v>
      </c>
      <c r="BE434" s="194">
        <f>IF(N434="základní",J434,0)</f>
        <v>0</v>
      </c>
      <c r="BF434" s="194">
        <f>IF(N434="snížená",J434,0)</f>
        <v>0</v>
      </c>
      <c r="BG434" s="194">
        <f>IF(N434="zákl. přenesená",J434,0)</f>
        <v>0</v>
      </c>
      <c r="BH434" s="194">
        <f>IF(N434="sníž. přenesená",J434,0)</f>
        <v>0</v>
      </c>
      <c r="BI434" s="194">
        <f>IF(N434="nulová",J434,0)</f>
        <v>0</v>
      </c>
      <c r="BJ434" s="19" t="s">
        <v>84</v>
      </c>
      <c r="BK434" s="194">
        <f>ROUND(I434*H434,2)</f>
        <v>0</v>
      </c>
      <c r="BL434" s="19" t="s">
        <v>330</v>
      </c>
      <c r="BM434" s="193" t="s">
        <v>5562</v>
      </c>
    </row>
    <row r="435" spans="1:65" s="2" customFormat="1" ht="19.5">
      <c r="A435" s="36"/>
      <c r="B435" s="37"/>
      <c r="C435" s="38"/>
      <c r="D435" s="195" t="s">
        <v>332</v>
      </c>
      <c r="E435" s="38"/>
      <c r="F435" s="196" t="s">
        <v>5563</v>
      </c>
      <c r="G435" s="38"/>
      <c r="H435" s="38"/>
      <c r="I435" s="197"/>
      <c r="J435" s="38"/>
      <c r="K435" s="38"/>
      <c r="L435" s="41"/>
      <c r="M435" s="198"/>
      <c r="N435" s="199"/>
      <c r="O435" s="66"/>
      <c r="P435" s="66"/>
      <c r="Q435" s="66"/>
      <c r="R435" s="66"/>
      <c r="S435" s="66"/>
      <c r="T435" s="67"/>
      <c r="U435" s="36"/>
      <c r="V435" s="36"/>
      <c r="W435" s="36"/>
      <c r="X435" s="36"/>
      <c r="Y435" s="36"/>
      <c r="Z435" s="36"/>
      <c r="AA435" s="36"/>
      <c r="AB435" s="36"/>
      <c r="AC435" s="36"/>
      <c r="AD435" s="36"/>
      <c r="AE435" s="36"/>
      <c r="AT435" s="19" t="s">
        <v>332</v>
      </c>
      <c r="AU435" s="19" t="s">
        <v>87</v>
      </c>
    </row>
    <row r="436" spans="1:65" s="2" customFormat="1" ht="409.5">
      <c r="A436" s="36"/>
      <c r="B436" s="37"/>
      <c r="C436" s="38"/>
      <c r="D436" s="195" t="s">
        <v>334</v>
      </c>
      <c r="E436" s="38"/>
      <c r="F436" s="200" t="s">
        <v>1750</v>
      </c>
      <c r="G436" s="38"/>
      <c r="H436" s="38"/>
      <c r="I436" s="197"/>
      <c r="J436" s="38"/>
      <c r="K436" s="38"/>
      <c r="L436" s="41"/>
      <c r="M436" s="198"/>
      <c r="N436" s="199"/>
      <c r="O436" s="66"/>
      <c r="P436" s="66"/>
      <c r="Q436" s="66"/>
      <c r="R436" s="66"/>
      <c r="S436" s="66"/>
      <c r="T436" s="67"/>
      <c r="U436" s="36"/>
      <c r="V436" s="36"/>
      <c r="W436" s="36"/>
      <c r="X436" s="36"/>
      <c r="Y436" s="36"/>
      <c r="Z436" s="36"/>
      <c r="AA436" s="36"/>
      <c r="AB436" s="36"/>
      <c r="AC436" s="36"/>
      <c r="AD436" s="36"/>
      <c r="AE436" s="36"/>
      <c r="AT436" s="19" t="s">
        <v>334</v>
      </c>
      <c r="AU436" s="19" t="s">
        <v>87</v>
      </c>
    </row>
    <row r="437" spans="1:65" s="2" customFormat="1" ht="29.25">
      <c r="A437" s="36"/>
      <c r="B437" s="37"/>
      <c r="C437" s="38"/>
      <c r="D437" s="195" t="s">
        <v>727</v>
      </c>
      <c r="E437" s="38"/>
      <c r="F437" s="200" t="s">
        <v>5564</v>
      </c>
      <c r="G437" s="38"/>
      <c r="H437" s="38"/>
      <c r="I437" s="197"/>
      <c r="J437" s="38"/>
      <c r="K437" s="38"/>
      <c r="L437" s="41"/>
      <c r="M437" s="198"/>
      <c r="N437" s="199"/>
      <c r="O437" s="66"/>
      <c r="P437" s="66"/>
      <c r="Q437" s="66"/>
      <c r="R437" s="66"/>
      <c r="S437" s="66"/>
      <c r="T437" s="67"/>
      <c r="U437" s="36"/>
      <c r="V437" s="36"/>
      <c r="W437" s="36"/>
      <c r="X437" s="36"/>
      <c r="Y437" s="36"/>
      <c r="Z437" s="36"/>
      <c r="AA437" s="36"/>
      <c r="AB437" s="36"/>
      <c r="AC437" s="36"/>
      <c r="AD437" s="36"/>
      <c r="AE437" s="36"/>
      <c r="AT437" s="19" t="s">
        <v>727</v>
      </c>
      <c r="AU437" s="19" t="s">
        <v>87</v>
      </c>
    </row>
    <row r="438" spans="1:65" s="15" customFormat="1" ht="11.25">
      <c r="B438" s="223"/>
      <c r="C438" s="224"/>
      <c r="D438" s="195" t="s">
        <v>336</v>
      </c>
      <c r="E438" s="225" t="s">
        <v>19</v>
      </c>
      <c r="F438" s="226" t="s">
        <v>5357</v>
      </c>
      <c r="G438" s="224"/>
      <c r="H438" s="225" t="s">
        <v>19</v>
      </c>
      <c r="I438" s="227"/>
      <c r="J438" s="224"/>
      <c r="K438" s="224"/>
      <c r="L438" s="228"/>
      <c r="M438" s="229"/>
      <c r="N438" s="230"/>
      <c r="O438" s="230"/>
      <c r="P438" s="230"/>
      <c r="Q438" s="230"/>
      <c r="R438" s="230"/>
      <c r="S438" s="230"/>
      <c r="T438" s="231"/>
      <c r="AT438" s="232" t="s">
        <v>336</v>
      </c>
      <c r="AU438" s="232" t="s">
        <v>87</v>
      </c>
      <c r="AV438" s="15" t="s">
        <v>84</v>
      </c>
      <c r="AW438" s="15" t="s">
        <v>37</v>
      </c>
      <c r="AX438" s="15" t="s">
        <v>76</v>
      </c>
      <c r="AY438" s="232" t="s">
        <v>324</v>
      </c>
    </row>
    <row r="439" spans="1:65" s="13" customFormat="1" ht="11.25">
      <c r="B439" s="201"/>
      <c r="C439" s="202"/>
      <c r="D439" s="195" t="s">
        <v>336</v>
      </c>
      <c r="E439" s="203" t="s">
        <v>5248</v>
      </c>
      <c r="F439" s="204" t="s">
        <v>5565</v>
      </c>
      <c r="G439" s="202"/>
      <c r="H439" s="205">
        <v>0.67500000000000004</v>
      </c>
      <c r="I439" s="206"/>
      <c r="J439" s="202"/>
      <c r="K439" s="202"/>
      <c r="L439" s="207"/>
      <c r="M439" s="208"/>
      <c r="N439" s="209"/>
      <c r="O439" s="209"/>
      <c r="P439" s="209"/>
      <c r="Q439" s="209"/>
      <c r="R439" s="209"/>
      <c r="S439" s="209"/>
      <c r="T439" s="210"/>
      <c r="AT439" s="211" t="s">
        <v>336</v>
      </c>
      <c r="AU439" s="211" t="s">
        <v>87</v>
      </c>
      <c r="AV439" s="13" t="s">
        <v>87</v>
      </c>
      <c r="AW439" s="13" t="s">
        <v>37</v>
      </c>
      <c r="AX439" s="13" t="s">
        <v>84</v>
      </c>
      <c r="AY439" s="211" t="s">
        <v>324</v>
      </c>
    </row>
    <row r="440" spans="1:65" s="2" customFormat="1" ht="14.45" customHeight="1">
      <c r="A440" s="36"/>
      <c r="B440" s="37"/>
      <c r="C440" s="182" t="s">
        <v>904</v>
      </c>
      <c r="D440" s="182" t="s">
        <v>326</v>
      </c>
      <c r="E440" s="183" t="s">
        <v>5566</v>
      </c>
      <c r="F440" s="184" t="s">
        <v>5567</v>
      </c>
      <c r="G440" s="185" t="s">
        <v>186</v>
      </c>
      <c r="H440" s="186">
        <v>24</v>
      </c>
      <c r="I440" s="187"/>
      <c r="J440" s="188">
        <f>ROUND(I440*H440,2)</f>
        <v>0</v>
      </c>
      <c r="K440" s="184" t="s">
        <v>329</v>
      </c>
      <c r="L440" s="41"/>
      <c r="M440" s="189" t="s">
        <v>19</v>
      </c>
      <c r="N440" s="190" t="s">
        <v>47</v>
      </c>
      <c r="O440" s="66"/>
      <c r="P440" s="191">
        <f>O440*H440</f>
        <v>0</v>
      </c>
      <c r="Q440" s="191">
        <v>8.0000000000000007E-5</v>
      </c>
      <c r="R440" s="191">
        <f>Q440*H440</f>
        <v>1.9200000000000003E-3</v>
      </c>
      <c r="S440" s="191">
        <v>0</v>
      </c>
      <c r="T440" s="192">
        <f>S440*H440</f>
        <v>0</v>
      </c>
      <c r="U440" s="36"/>
      <c r="V440" s="36"/>
      <c r="W440" s="36"/>
      <c r="X440" s="36"/>
      <c r="Y440" s="36"/>
      <c r="Z440" s="36"/>
      <c r="AA440" s="36"/>
      <c r="AB440" s="36"/>
      <c r="AC440" s="36"/>
      <c r="AD440" s="36"/>
      <c r="AE440" s="36"/>
      <c r="AR440" s="193" t="s">
        <v>330</v>
      </c>
      <c r="AT440" s="193" t="s">
        <v>326</v>
      </c>
      <c r="AU440" s="193" t="s">
        <v>87</v>
      </c>
      <c r="AY440" s="19" t="s">
        <v>324</v>
      </c>
      <c r="BE440" s="194">
        <f>IF(N440="základní",J440,0)</f>
        <v>0</v>
      </c>
      <c r="BF440" s="194">
        <f>IF(N440="snížená",J440,0)</f>
        <v>0</v>
      </c>
      <c r="BG440" s="194">
        <f>IF(N440="zákl. přenesená",J440,0)</f>
        <v>0</v>
      </c>
      <c r="BH440" s="194">
        <f>IF(N440="sníž. přenesená",J440,0)</f>
        <v>0</v>
      </c>
      <c r="BI440" s="194">
        <f>IF(N440="nulová",J440,0)</f>
        <v>0</v>
      </c>
      <c r="BJ440" s="19" t="s">
        <v>84</v>
      </c>
      <c r="BK440" s="194">
        <f>ROUND(I440*H440,2)</f>
        <v>0</v>
      </c>
      <c r="BL440" s="19" t="s">
        <v>330</v>
      </c>
      <c r="BM440" s="193" t="s">
        <v>5568</v>
      </c>
    </row>
    <row r="441" spans="1:65" s="2" customFormat="1" ht="11.25">
      <c r="A441" s="36"/>
      <c r="B441" s="37"/>
      <c r="C441" s="38"/>
      <c r="D441" s="195" t="s">
        <v>332</v>
      </c>
      <c r="E441" s="38"/>
      <c r="F441" s="196" t="s">
        <v>5569</v>
      </c>
      <c r="G441" s="38"/>
      <c r="H441" s="38"/>
      <c r="I441" s="197"/>
      <c r="J441" s="38"/>
      <c r="K441" s="38"/>
      <c r="L441" s="41"/>
      <c r="M441" s="198"/>
      <c r="N441" s="199"/>
      <c r="O441" s="66"/>
      <c r="P441" s="66"/>
      <c r="Q441" s="66"/>
      <c r="R441" s="66"/>
      <c r="S441" s="66"/>
      <c r="T441" s="67"/>
      <c r="U441" s="36"/>
      <c r="V441" s="36"/>
      <c r="W441" s="36"/>
      <c r="X441" s="36"/>
      <c r="Y441" s="36"/>
      <c r="Z441" s="36"/>
      <c r="AA441" s="36"/>
      <c r="AB441" s="36"/>
      <c r="AC441" s="36"/>
      <c r="AD441" s="36"/>
      <c r="AE441" s="36"/>
      <c r="AT441" s="19" t="s">
        <v>332</v>
      </c>
      <c r="AU441" s="19" t="s">
        <v>87</v>
      </c>
    </row>
    <row r="442" spans="1:65" s="2" customFormat="1" ht="78">
      <c r="A442" s="36"/>
      <c r="B442" s="37"/>
      <c r="C442" s="38"/>
      <c r="D442" s="195" t="s">
        <v>334</v>
      </c>
      <c r="E442" s="38"/>
      <c r="F442" s="200" t="s">
        <v>5570</v>
      </c>
      <c r="G442" s="38"/>
      <c r="H442" s="38"/>
      <c r="I442" s="197"/>
      <c r="J442" s="38"/>
      <c r="K442" s="38"/>
      <c r="L442" s="41"/>
      <c r="M442" s="198"/>
      <c r="N442" s="199"/>
      <c r="O442" s="66"/>
      <c r="P442" s="66"/>
      <c r="Q442" s="66"/>
      <c r="R442" s="66"/>
      <c r="S442" s="66"/>
      <c r="T442" s="67"/>
      <c r="U442" s="36"/>
      <c r="V442" s="36"/>
      <c r="W442" s="36"/>
      <c r="X442" s="36"/>
      <c r="Y442" s="36"/>
      <c r="Z442" s="36"/>
      <c r="AA442" s="36"/>
      <c r="AB442" s="36"/>
      <c r="AC442" s="36"/>
      <c r="AD442" s="36"/>
      <c r="AE442" s="36"/>
      <c r="AT442" s="19" t="s">
        <v>334</v>
      </c>
      <c r="AU442" s="19" t="s">
        <v>87</v>
      </c>
    </row>
    <row r="443" spans="1:65" s="15" customFormat="1" ht="11.25">
      <c r="B443" s="223"/>
      <c r="C443" s="224"/>
      <c r="D443" s="195" t="s">
        <v>336</v>
      </c>
      <c r="E443" s="225" t="s">
        <v>19</v>
      </c>
      <c r="F443" s="226" t="s">
        <v>5571</v>
      </c>
      <c r="G443" s="224"/>
      <c r="H443" s="225" t="s">
        <v>19</v>
      </c>
      <c r="I443" s="227"/>
      <c r="J443" s="224"/>
      <c r="K443" s="224"/>
      <c r="L443" s="228"/>
      <c r="M443" s="229"/>
      <c r="N443" s="230"/>
      <c r="O443" s="230"/>
      <c r="P443" s="230"/>
      <c r="Q443" s="230"/>
      <c r="R443" s="230"/>
      <c r="S443" s="230"/>
      <c r="T443" s="231"/>
      <c r="AT443" s="232" t="s">
        <v>336</v>
      </c>
      <c r="AU443" s="232" t="s">
        <v>87</v>
      </c>
      <c r="AV443" s="15" t="s">
        <v>84</v>
      </c>
      <c r="AW443" s="15" t="s">
        <v>37</v>
      </c>
      <c r="AX443" s="15" t="s">
        <v>76</v>
      </c>
      <c r="AY443" s="232" t="s">
        <v>324</v>
      </c>
    </row>
    <row r="444" spans="1:65" s="13" customFormat="1" ht="11.25">
      <c r="B444" s="201"/>
      <c r="C444" s="202"/>
      <c r="D444" s="195" t="s">
        <v>336</v>
      </c>
      <c r="E444" s="203" t="s">
        <v>19</v>
      </c>
      <c r="F444" s="204" t="s">
        <v>5572</v>
      </c>
      <c r="G444" s="202"/>
      <c r="H444" s="205">
        <v>13.5</v>
      </c>
      <c r="I444" s="206"/>
      <c r="J444" s="202"/>
      <c r="K444" s="202"/>
      <c r="L444" s="207"/>
      <c r="M444" s="208"/>
      <c r="N444" s="209"/>
      <c r="O444" s="209"/>
      <c r="P444" s="209"/>
      <c r="Q444" s="209"/>
      <c r="R444" s="209"/>
      <c r="S444" s="209"/>
      <c r="T444" s="210"/>
      <c r="AT444" s="211" t="s">
        <v>336</v>
      </c>
      <c r="AU444" s="211" t="s">
        <v>87</v>
      </c>
      <c r="AV444" s="13" t="s">
        <v>87</v>
      </c>
      <c r="AW444" s="13" t="s">
        <v>37</v>
      </c>
      <c r="AX444" s="13" t="s">
        <v>76</v>
      </c>
      <c r="AY444" s="211" t="s">
        <v>324</v>
      </c>
    </row>
    <row r="445" spans="1:65" s="13" customFormat="1" ht="11.25">
      <c r="B445" s="201"/>
      <c r="C445" s="202"/>
      <c r="D445" s="195" t="s">
        <v>336</v>
      </c>
      <c r="E445" s="203" t="s">
        <v>19</v>
      </c>
      <c r="F445" s="204" t="s">
        <v>5573</v>
      </c>
      <c r="G445" s="202"/>
      <c r="H445" s="205">
        <v>1.3</v>
      </c>
      <c r="I445" s="206"/>
      <c r="J445" s="202"/>
      <c r="K445" s="202"/>
      <c r="L445" s="207"/>
      <c r="M445" s="208"/>
      <c r="N445" s="209"/>
      <c r="O445" s="209"/>
      <c r="P445" s="209"/>
      <c r="Q445" s="209"/>
      <c r="R445" s="209"/>
      <c r="S445" s="209"/>
      <c r="T445" s="210"/>
      <c r="AT445" s="211" t="s">
        <v>336</v>
      </c>
      <c r="AU445" s="211" t="s">
        <v>87</v>
      </c>
      <c r="AV445" s="13" t="s">
        <v>87</v>
      </c>
      <c r="AW445" s="13" t="s">
        <v>37</v>
      </c>
      <c r="AX445" s="13" t="s">
        <v>76</v>
      </c>
      <c r="AY445" s="211" t="s">
        <v>324</v>
      </c>
    </row>
    <row r="446" spans="1:65" s="13" customFormat="1" ht="11.25">
      <c r="B446" s="201"/>
      <c r="C446" s="202"/>
      <c r="D446" s="195" t="s">
        <v>336</v>
      </c>
      <c r="E446" s="203" t="s">
        <v>19</v>
      </c>
      <c r="F446" s="204" t="s">
        <v>5574</v>
      </c>
      <c r="G446" s="202"/>
      <c r="H446" s="205">
        <v>1.2</v>
      </c>
      <c r="I446" s="206"/>
      <c r="J446" s="202"/>
      <c r="K446" s="202"/>
      <c r="L446" s="207"/>
      <c r="M446" s="208"/>
      <c r="N446" s="209"/>
      <c r="O446" s="209"/>
      <c r="P446" s="209"/>
      <c r="Q446" s="209"/>
      <c r="R446" s="209"/>
      <c r="S446" s="209"/>
      <c r="T446" s="210"/>
      <c r="AT446" s="211" t="s">
        <v>336</v>
      </c>
      <c r="AU446" s="211" t="s">
        <v>87</v>
      </c>
      <c r="AV446" s="13" t="s">
        <v>87</v>
      </c>
      <c r="AW446" s="13" t="s">
        <v>37</v>
      </c>
      <c r="AX446" s="13" t="s">
        <v>76</v>
      </c>
      <c r="AY446" s="211" t="s">
        <v>324</v>
      </c>
    </row>
    <row r="447" spans="1:65" s="13" customFormat="1" ht="11.25">
      <c r="B447" s="201"/>
      <c r="C447" s="202"/>
      <c r="D447" s="195" t="s">
        <v>336</v>
      </c>
      <c r="E447" s="203" t="s">
        <v>19</v>
      </c>
      <c r="F447" s="204" t="s">
        <v>5575</v>
      </c>
      <c r="G447" s="202"/>
      <c r="H447" s="205">
        <v>8</v>
      </c>
      <c r="I447" s="206"/>
      <c r="J447" s="202"/>
      <c r="K447" s="202"/>
      <c r="L447" s="207"/>
      <c r="M447" s="208"/>
      <c r="N447" s="209"/>
      <c r="O447" s="209"/>
      <c r="P447" s="209"/>
      <c r="Q447" s="209"/>
      <c r="R447" s="209"/>
      <c r="S447" s="209"/>
      <c r="T447" s="210"/>
      <c r="AT447" s="211" t="s">
        <v>336</v>
      </c>
      <c r="AU447" s="211" t="s">
        <v>87</v>
      </c>
      <c r="AV447" s="13" t="s">
        <v>87</v>
      </c>
      <c r="AW447" s="13" t="s">
        <v>37</v>
      </c>
      <c r="AX447" s="13" t="s">
        <v>76</v>
      </c>
      <c r="AY447" s="211" t="s">
        <v>324</v>
      </c>
    </row>
    <row r="448" spans="1:65" s="14" customFormat="1" ht="11.25">
      <c r="B448" s="212"/>
      <c r="C448" s="213"/>
      <c r="D448" s="195" t="s">
        <v>336</v>
      </c>
      <c r="E448" s="214" t="s">
        <v>19</v>
      </c>
      <c r="F448" s="215" t="s">
        <v>349</v>
      </c>
      <c r="G448" s="213"/>
      <c r="H448" s="216">
        <v>24</v>
      </c>
      <c r="I448" s="217"/>
      <c r="J448" s="213"/>
      <c r="K448" s="213"/>
      <c r="L448" s="218"/>
      <c r="M448" s="219"/>
      <c r="N448" s="220"/>
      <c r="O448" s="220"/>
      <c r="P448" s="220"/>
      <c r="Q448" s="220"/>
      <c r="R448" s="220"/>
      <c r="S448" s="220"/>
      <c r="T448" s="221"/>
      <c r="AT448" s="222" t="s">
        <v>336</v>
      </c>
      <c r="AU448" s="222" t="s">
        <v>87</v>
      </c>
      <c r="AV448" s="14" t="s">
        <v>330</v>
      </c>
      <c r="AW448" s="14" t="s">
        <v>37</v>
      </c>
      <c r="AX448" s="14" t="s">
        <v>84</v>
      </c>
      <c r="AY448" s="222" t="s">
        <v>324</v>
      </c>
    </row>
    <row r="449" spans="1:65" s="2" customFormat="1" ht="14.45" customHeight="1">
      <c r="A449" s="36"/>
      <c r="B449" s="37"/>
      <c r="C449" s="182" t="s">
        <v>914</v>
      </c>
      <c r="D449" s="182" t="s">
        <v>326</v>
      </c>
      <c r="E449" s="183" t="s">
        <v>3308</v>
      </c>
      <c r="F449" s="184" t="s">
        <v>5576</v>
      </c>
      <c r="G449" s="185" t="s">
        <v>186</v>
      </c>
      <c r="H449" s="186">
        <v>13.5</v>
      </c>
      <c r="I449" s="187"/>
      <c r="J449" s="188">
        <f>ROUND(I449*H449,2)</f>
        <v>0</v>
      </c>
      <c r="K449" s="184" t="s">
        <v>19</v>
      </c>
      <c r="L449" s="41"/>
      <c r="M449" s="189" t="s">
        <v>19</v>
      </c>
      <c r="N449" s="190" t="s">
        <v>47</v>
      </c>
      <c r="O449" s="66"/>
      <c r="P449" s="191">
        <f>O449*H449</f>
        <v>0</v>
      </c>
      <c r="Q449" s="191">
        <v>0</v>
      </c>
      <c r="R449" s="191">
        <f>Q449*H449</f>
        <v>0</v>
      </c>
      <c r="S449" s="191">
        <v>0</v>
      </c>
      <c r="T449" s="192">
        <f>S449*H449</f>
        <v>0</v>
      </c>
      <c r="U449" s="36"/>
      <c r="V449" s="36"/>
      <c r="W449" s="36"/>
      <c r="X449" s="36"/>
      <c r="Y449" s="36"/>
      <c r="Z449" s="36"/>
      <c r="AA449" s="36"/>
      <c r="AB449" s="36"/>
      <c r="AC449" s="36"/>
      <c r="AD449" s="36"/>
      <c r="AE449" s="36"/>
      <c r="AR449" s="193" t="s">
        <v>330</v>
      </c>
      <c r="AT449" s="193" t="s">
        <v>326</v>
      </c>
      <c r="AU449" s="193" t="s">
        <v>87</v>
      </c>
      <c r="AY449" s="19" t="s">
        <v>324</v>
      </c>
      <c r="BE449" s="194">
        <f>IF(N449="základní",J449,0)</f>
        <v>0</v>
      </c>
      <c r="BF449" s="194">
        <f>IF(N449="snížená",J449,0)</f>
        <v>0</v>
      </c>
      <c r="BG449" s="194">
        <f>IF(N449="zákl. přenesená",J449,0)</f>
        <v>0</v>
      </c>
      <c r="BH449" s="194">
        <f>IF(N449="sníž. přenesená",J449,0)</f>
        <v>0</v>
      </c>
      <c r="BI449" s="194">
        <f>IF(N449="nulová",J449,0)</f>
        <v>0</v>
      </c>
      <c r="BJ449" s="19" t="s">
        <v>84</v>
      </c>
      <c r="BK449" s="194">
        <f>ROUND(I449*H449,2)</f>
        <v>0</v>
      </c>
      <c r="BL449" s="19" t="s">
        <v>330</v>
      </c>
      <c r="BM449" s="193" t="s">
        <v>5577</v>
      </c>
    </row>
    <row r="450" spans="1:65" s="2" customFormat="1" ht="11.25">
      <c r="A450" s="36"/>
      <c r="B450" s="37"/>
      <c r="C450" s="38"/>
      <c r="D450" s="195" t="s">
        <v>332</v>
      </c>
      <c r="E450" s="38"/>
      <c r="F450" s="196" t="s">
        <v>5576</v>
      </c>
      <c r="G450" s="38"/>
      <c r="H450" s="38"/>
      <c r="I450" s="197"/>
      <c r="J450" s="38"/>
      <c r="K450" s="38"/>
      <c r="L450" s="41"/>
      <c r="M450" s="198"/>
      <c r="N450" s="199"/>
      <c r="O450" s="66"/>
      <c r="P450" s="66"/>
      <c r="Q450" s="66"/>
      <c r="R450" s="66"/>
      <c r="S450" s="66"/>
      <c r="T450" s="67"/>
      <c r="U450" s="36"/>
      <c r="V450" s="36"/>
      <c r="W450" s="36"/>
      <c r="X450" s="36"/>
      <c r="Y450" s="36"/>
      <c r="Z450" s="36"/>
      <c r="AA450" s="36"/>
      <c r="AB450" s="36"/>
      <c r="AC450" s="36"/>
      <c r="AD450" s="36"/>
      <c r="AE450" s="36"/>
      <c r="AT450" s="19" t="s">
        <v>332</v>
      </c>
      <c r="AU450" s="19" t="s">
        <v>87</v>
      </c>
    </row>
    <row r="451" spans="1:65" s="15" customFormat="1" ht="11.25">
      <c r="B451" s="223"/>
      <c r="C451" s="224"/>
      <c r="D451" s="195" t="s">
        <v>336</v>
      </c>
      <c r="E451" s="225" t="s">
        <v>19</v>
      </c>
      <c r="F451" s="226" t="s">
        <v>5286</v>
      </c>
      <c r="G451" s="224"/>
      <c r="H451" s="225" t="s">
        <v>19</v>
      </c>
      <c r="I451" s="227"/>
      <c r="J451" s="224"/>
      <c r="K451" s="224"/>
      <c r="L451" s="228"/>
      <c r="M451" s="229"/>
      <c r="N451" s="230"/>
      <c r="O451" s="230"/>
      <c r="P451" s="230"/>
      <c r="Q451" s="230"/>
      <c r="R451" s="230"/>
      <c r="S451" s="230"/>
      <c r="T451" s="231"/>
      <c r="AT451" s="232" t="s">
        <v>336</v>
      </c>
      <c r="AU451" s="232" t="s">
        <v>87</v>
      </c>
      <c r="AV451" s="15" t="s">
        <v>84</v>
      </c>
      <c r="AW451" s="15" t="s">
        <v>37</v>
      </c>
      <c r="AX451" s="15" t="s">
        <v>76</v>
      </c>
      <c r="AY451" s="232" t="s">
        <v>324</v>
      </c>
    </row>
    <row r="452" spans="1:65" s="13" customFormat="1" ht="11.25">
      <c r="B452" s="201"/>
      <c r="C452" s="202"/>
      <c r="D452" s="195" t="s">
        <v>336</v>
      </c>
      <c r="E452" s="203" t="s">
        <v>19</v>
      </c>
      <c r="F452" s="204" t="s">
        <v>5578</v>
      </c>
      <c r="G452" s="202"/>
      <c r="H452" s="205">
        <v>13.5</v>
      </c>
      <c r="I452" s="206"/>
      <c r="J452" s="202"/>
      <c r="K452" s="202"/>
      <c r="L452" s="207"/>
      <c r="M452" s="208"/>
      <c r="N452" s="209"/>
      <c r="O452" s="209"/>
      <c r="P452" s="209"/>
      <c r="Q452" s="209"/>
      <c r="R452" s="209"/>
      <c r="S452" s="209"/>
      <c r="T452" s="210"/>
      <c r="AT452" s="211" t="s">
        <v>336</v>
      </c>
      <c r="AU452" s="211" t="s">
        <v>87</v>
      </c>
      <c r="AV452" s="13" t="s">
        <v>87</v>
      </c>
      <c r="AW452" s="13" t="s">
        <v>37</v>
      </c>
      <c r="AX452" s="13" t="s">
        <v>84</v>
      </c>
      <c r="AY452" s="211" t="s">
        <v>324</v>
      </c>
    </row>
    <row r="453" spans="1:65" s="2" customFormat="1" ht="14.45" customHeight="1">
      <c r="A453" s="36"/>
      <c r="B453" s="37"/>
      <c r="C453" s="182" t="s">
        <v>923</v>
      </c>
      <c r="D453" s="182" t="s">
        <v>326</v>
      </c>
      <c r="E453" s="183" t="s">
        <v>5579</v>
      </c>
      <c r="F453" s="184" t="s">
        <v>5580</v>
      </c>
      <c r="G453" s="185" t="s">
        <v>135</v>
      </c>
      <c r="H453" s="186">
        <v>1.5</v>
      </c>
      <c r="I453" s="187"/>
      <c r="J453" s="188">
        <f>ROUND(I453*H453,2)</f>
        <v>0</v>
      </c>
      <c r="K453" s="184" t="s">
        <v>329</v>
      </c>
      <c r="L453" s="41"/>
      <c r="M453" s="189" t="s">
        <v>19</v>
      </c>
      <c r="N453" s="190" t="s">
        <v>47</v>
      </c>
      <c r="O453" s="66"/>
      <c r="P453" s="191">
        <f>O453*H453</f>
        <v>0</v>
      </c>
      <c r="Q453" s="191">
        <v>0</v>
      </c>
      <c r="R453" s="191">
        <f>Q453*H453</f>
        <v>0</v>
      </c>
      <c r="S453" s="191">
        <v>0</v>
      </c>
      <c r="T453" s="192">
        <f>S453*H453</f>
        <v>0</v>
      </c>
      <c r="U453" s="36"/>
      <c r="V453" s="36"/>
      <c r="W453" s="36"/>
      <c r="X453" s="36"/>
      <c r="Y453" s="36"/>
      <c r="Z453" s="36"/>
      <c r="AA453" s="36"/>
      <c r="AB453" s="36"/>
      <c r="AC453" s="36"/>
      <c r="AD453" s="36"/>
      <c r="AE453" s="36"/>
      <c r="AR453" s="193" t="s">
        <v>330</v>
      </c>
      <c r="AT453" s="193" t="s">
        <v>326</v>
      </c>
      <c r="AU453" s="193" t="s">
        <v>87</v>
      </c>
      <c r="AY453" s="19" t="s">
        <v>324</v>
      </c>
      <c r="BE453" s="194">
        <f>IF(N453="základní",J453,0)</f>
        <v>0</v>
      </c>
      <c r="BF453" s="194">
        <f>IF(N453="snížená",J453,0)</f>
        <v>0</v>
      </c>
      <c r="BG453" s="194">
        <f>IF(N453="zákl. přenesená",J453,0)</f>
        <v>0</v>
      </c>
      <c r="BH453" s="194">
        <f>IF(N453="sníž. přenesená",J453,0)</f>
        <v>0</v>
      </c>
      <c r="BI453" s="194">
        <f>IF(N453="nulová",J453,0)</f>
        <v>0</v>
      </c>
      <c r="BJ453" s="19" t="s">
        <v>84</v>
      </c>
      <c r="BK453" s="194">
        <f>ROUND(I453*H453,2)</f>
        <v>0</v>
      </c>
      <c r="BL453" s="19" t="s">
        <v>330</v>
      </c>
      <c r="BM453" s="193" t="s">
        <v>5581</v>
      </c>
    </row>
    <row r="454" spans="1:65" s="2" customFormat="1" ht="19.5">
      <c r="A454" s="36"/>
      <c r="B454" s="37"/>
      <c r="C454" s="38"/>
      <c r="D454" s="195" t="s">
        <v>332</v>
      </c>
      <c r="E454" s="38"/>
      <c r="F454" s="196" t="s">
        <v>5582</v>
      </c>
      <c r="G454" s="38"/>
      <c r="H454" s="38"/>
      <c r="I454" s="197"/>
      <c r="J454" s="38"/>
      <c r="K454" s="38"/>
      <c r="L454" s="41"/>
      <c r="M454" s="198"/>
      <c r="N454" s="199"/>
      <c r="O454" s="66"/>
      <c r="P454" s="66"/>
      <c r="Q454" s="66"/>
      <c r="R454" s="66"/>
      <c r="S454" s="66"/>
      <c r="T454" s="67"/>
      <c r="U454" s="36"/>
      <c r="V454" s="36"/>
      <c r="W454" s="36"/>
      <c r="X454" s="36"/>
      <c r="Y454" s="36"/>
      <c r="Z454" s="36"/>
      <c r="AA454" s="36"/>
      <c r="AB454" s="36"/>
      <c r="AC454" s="36"/>
      <c r="AD454" s="36"/>
      <c r="AE454" s="36"/>
      <c r="AT454" s="19" t="s">
        <v>332</v>
      </c>
      <c r="AU454" s="19" t="s">
        <v>87</v>
      </c>
    </row>
    <row r="455" spans="1:65" s="2" customFormat="1" ht="58.5">
      <c r="A455" s="36"/>
      <c r="B455" s="37"/>
      <c r="C455" s="38"/>
      <c r="D455" s="195" t="s">
        <v>334</v>
      </c>
      <c r="E455" s="38"/>
      <c r="F455" s="200" t="s">
        <v>5583</v>
      </c>
      <c r="G455" s="38"/>
      <c r="H455" s="38"/>
      <c r="I455" s="197"/>
      <c r="J455" s="38"/>
      <c r="K455" s="38"/>
      <c r="L455" s="41"/>
      <c r="M455" s="198"/>
      <c r="N455" s="199"/>
      <c r="O455" s="66"/>
      <c r="P455" s="66"/>
      <c r="Q455" s="66"/>
      <c r="R455" s="66"/>
      <c r="S455" s="66"/>
      <c r="T455" s="67"/>
      <c r="U455" s="36"/>
      <c r="V455" s="36"/>
      <c r="W455" s="36"/>
      <c r="X455" s="36"/>
      <c r="Y455" s="36"/>
      <c r="Z455" s="36"/>
      <c r="AA455" s="36"/>
      <c r="AB455" s="36"/>
      <c r="AC455" s="36"/>
      <c r="AD455" s="36"/>
      <c r="AE455" s="36"/>
      <c r="AT455" s="19" t="s">
        <v>334</v>
      </c>
      <c r="AU455" s="19" t="s">
        <v>87</v>
      </c>
    </row>
    <row r="456" spans="1:65" s="13" customFormat="1" ht="11.25">
      <c r="B456" s="201"/>
      <c r="C456" s="202"/>
      <c r="D456" s="195" t="s">
        <v>336</v>
      </c>
      <c r="E456" s="203" t="s">
        <v>19</v>
      </c>
      <c r="F456" s="204" t="s">
        <v>5268</v>
      </c>
      <c r="G456" s="202"/>
      <c r="H456" s="205">
        <v>1.5</v>
      </c>
      <c r="I456" s="206"/>
      <c r="J456" s="202"/>
      <c r="K456" s="202"/>
      <c r="L456" s="207"/>
      <c r="M456" s="208"/>
      <c r="N456" s="209"/>
      <c r="O456" s="209"/>
      <c r="P456" s="209"/>
      <c r="Q456" s="209"/>
      <c r="R456" s="209"/>
      <c r="S456" s="209"/>
      <c r="T456" s="210"/>
      <c r="AT456" s="211" t="s">
        <v>336</v>
      </c>
      <c r="AU456" s="211" t="s">
        <v>87</v>
      </c>
      <c r="AV456" s="13" t="s">
        <v>87</v>
      </c>
      <c r="AW456" s="13" t="s">
        <v>37</v>
      </c>
      <c r="AX456" s="13" t="s">
        <v>84</v>
      </c>
      <c r="AY456" s="211" t="s">
        <v>324</v>
      </c>
    </row>
    <row r="457" spans="1:65" s="2" customFormat="1" ht="14.45" customHeight="1">
      <c r="A457" s="36"/>
      <c r="B457" s="37"/>
      <c r="C457" s="182" t="s">
        <v>933</v>
      </c>
      <c r="D457" s="182" t="s">
        <v>326</v>
      </c>
      <c r="E457" s="183" t="s">
        <v>1790</v>
      </c>
      <c r="F457" s="184" t="s">
        <v>1791</v>
      </c>
      <c r="G457" s="185" t="s">
        <v>135</v>
      </c>
      <c r="H457" s="186">
        <v>12.77</v>
      </c>
      <c r="I457" s="187"/>
      <c r="J457" s="188">
        <f>ROUND(I457*H457,2)</f>
        <v>0</v>
      </c>
      <c r="K457" s="184" t="s">
        <v>329</v>
      </c>
      <c r="L457" s="41"/>
      <c r="M457" s="189" t="s">
        <v>19</v>
      </c>
      <c r="N457" s="190" t="s">
        <v>47</v>
      </c>
      <c r="O457" s="66"/>
      <c r="P457" s="191">
        <f>O457*H457</f>
        <v>0</v>
      </c>
      <c r="Q457" s="191">
        <v>0</v>
      </c>
      <c r="R457" s="191">
        <f>Q457*H457</f>
        <v>0</v>
      </c>
      <c r="S457" s="191">
        <v>0</v>
      </c>
      <c r="T457" s="192">
        <f>S457*H457</f>
        <v>0</v>
      </c>
      <c r="U457" s="36"/>
      <c r="V457" s="36"/>
      <c r="W457" s="36"/>
      <c r="X457" s="36"/>
      <c r="Y457" s="36"/>
      <c r="Z457" s="36"/>
      <c r="AA457" s="36"/>
      <c r="AB457" s="36"/>
      <c r="AC457" s="36"/>
      <c r="AD457" s="36"/>
      <c r="AE457" s="36"/>
      <c r="AR457" s="193" t="s">
        <v>330</v>
      </c>
      <c r="AT457" s="193" t="s">
        <v>326</v>
      </c>
      <c r="AU457" s="193" t="s">
        <v>87</v>
      </c>
      <c r="AY457" s="19" t="s">
        <v>324</v>
      </c>
      <c r="BE457" s="194">
        <f>IF(N457="základní",J457,0)</f>
        <v>0</v>
      </c>
      <c r="BF457" s="194">
        <f>IF(N457="snížená",J457,0)</f>
        <v>0</v>
      </c>
      <c r="BG457" s="194">
        <f>IF(N457="zákl. přenesená",J457,0)</f>
        <v>0</v>
      </c>
      <c r="BH457" s="194">
        <f>IF(N457="sníž. přenesená",J457,0)</f>
        <v>0</v>
      </c>
      <c r="BI457" s="194">
        <f>IF(N457="nulová",J457,0)</f>
        <v>0</v>
      </c>
      <c r="BJ457" s="19" t="s">
        <v>84</v>
      </c>
      <c r="BK457" s="194">
        <f>ROUND(I457*H457,2)</f>
        <v>0</v>
      </c>
      <c r="BL457" s="19" t="s">
        <v>330</v>
      </c>
      <c r="BM457" s="193" t="s">
        <v>5584</v>
      </c>
    </row>
    <row r="458" spans="1:65" s="2" customFormat="1" ht="11.25">
      <c r="A458" s="36"/>
      <c r="B458" s="37"/>
      <c r="C458" s="38"/>
      <c r="D458" s="195" t="s">
        <v>332</v>
      </c>
      <c r="E458" s="38"/>
      <c r="F458" s="196" t="s">
        <v>1791</v>
      </c>
      <c r="G458" s="38"/>
      <c r="H458" s="38"/>
      <c r="I458" s="197"/>
      <c r="J458" s="38"/>
      <c r="K458" s="38"/>
      <c r="L458" s="41"/>
      <c r="M458" s="198"/>
      <c r="N458" s="199"/>
      <c r="O458" s="66"/>
      <c r="P458" s="66"/>
      <c r="Q458" s="66"/>
      <c r="R458" s="66"/>
      <c r="S458" s="66"/>
      <c r="T458" s="67"/>
      <c r="U458" s="36"/>
      <c r="V458" s="36"/>
      <c r="W458" s="36"/>
      <c r="X458" s="36"/>
      <c r="Y458" s="36"/>
      <c r="Z458" s="36"/>
      <c r="AA458" s="36"/>
      <c r="AB458" s="36"/>
      <c r="AC458" s="36"/>
      <c r="AD458" s="36"/>
      <c r="AE458" s="36"/>
      <c r="AT458" s="19" t="s">
        <v>332</v>
      </c>
      <c r="AU458" s="19" t="s">
        <v>87</v>
      </c>
    </row>
    <row r="459" spans="1:65" s="2" customFormat="1" ht="58.5">
      <c r="A459" s="36"/>
      <c r="B459" s="37"/>
      <c r="C459" s="38"/>
      <c r="D459" s="195" t="s">
        <v>334</v>
      </c>
      <c r="E459" s="38"/>
      <c r="F459" s="200" t="s">
        <v>1793</v>
      </c>
      <c r="G459" s="38"/>
      <c r="H459" s="38"/>
      <c r="I459" s="197"/>
      <c r="J459" s="38"/>
      <c r="K459" s="38"/>
      <c r="L459" s="41"/>
      <c r="M459" s="198"/>
      <c r="N459" s="199"/>
      <c r="O459" s="66"/>
      <c r="P459" s="66"/>
      <c r="Q459" s="66"/>
      <c r="R459" s="66"/>
      <c r="S459" s="66"/>
      <c r="T459" s="67"/>
      <c r="U459" s="36"/>
      <c r="V459" s="36"/>
      <c r="W459" s="36"/>
      <c r="X459" s="36"/>
      <c r="Y459" s="36"/>
      <c r="Z459" s="36"/>
      <c r="AA459" s="36"/>
      <c r="AB459" s="36"/>
      <c r="AC459" s="36"/>
      <c r="AD459" s="36"/>
      <c r="AE459" s="36"/>
      <c r="AT459" s="19" t="s">
        <v>334</v>
      </c>
      <c r="AU459" s="19" t="s">
        <v>87</v>
      </c>
    </row>
    <row r="460" spans="1:65" s="15" customFormat="1" ht="11.25">
      <c r="B460" s="223"/>
      <c r="C460" s="224"/>
      <c r="D460" s="195" t="s">
        <v>336</v>
      </c>
      <c r="E460" s="225" t="s">
        <v>19</v>
      </c>
      <c r="F460" s="226" t="s">
        <v>5585</v>
      </c>
      <c r="G460" s="224"/>
      <c r="H460" s="225" t="s">
        <v>19</v>
      </c>
      <c r="I460" s="227"/>
      <c r="J460" s="224"/>
      <c r="K460" s="224"/>
      <c r="L460" s="228"/>
      <c r="M460" s="229"/>
      <c r="N460" s="230"/>
      <c r="O460" s="230"/>
      <c r="P460" s="230"/>
      <c r="Q460" s="230"/>
      <c r="R460" s="230"/>
      <c r="S460" s="230"/>
      <c r="T460" s="231"/>
      <c r="AT460" s="232" t="s">
        <v>336</v>
      </c>
      <c r="AU460" s="232" t="s">
        <v>87</v>
      </c>
      <c r="AV460" s="15" t="s">
        <v>84</v>
      </c>
      <c r="AW460" s="15" t="s">
        <v>37</v>
      </c>
      <c r="AX460" s="15" t="s">
        <v>76</v>
      </c>
      <c r="AY460" s="232" t="s">
        <v>324</v>
      </c>
    </row>
    <row r="461" spans="1:65" s="13" customFormat="1" ht="11.25">
      <c r="B461" s="201"/>
      <c r="C461" s="202"/>
      <c r="D461" s="195" t="s">
        <v>336</v>
      </c>
      <c r="E461" s="203" t="s">
        <v>19</v>
      </c>
      <c r="F461" s="204" t="s">
        <v>5586</v>
      </c>
      <c r="G461" s="202"/>
      <c r="H461" s="205">
        <v>5.47</v>
      </c>
      <c r="I461" s="206"/>
      <c r="J461" s="202"/>
      <c r="K461" s="202"/>
      <c r="L461" s="207"/>
      <c r="M461" s="208"/>
      <c r="N461" s="209"/>
      <c r="O461" s="209"/>
      <c r="P461" s="209"/>
      <c r="Q461" s="209"/>
      <c r="R461" s="209"/>
      <c r="S461" s="209"/>
      <c r="T461" s="210"/>
      <c r="AT461" s="211" t="s">
        <v>336</v>
      </c>
      <c r="AU461" s="211" t="s">
        <v>87</v>
      </c>
      <c r="AV461" s="13" t="s">
        <v>87</v>
      </c>
      <c r="AW461" s="13" t="s">
        <v>37</v>
      </c>
      <c r="AX461" s="13" t="s">
        <v>76</v>
      </c>
      <c r="AY461" s="211" t="s">
        <v>324</v>
      </c>
    </row>
    <row r="462" spans="1:65" s="13" customFormat="1" ht="11.25">
      <c r="B462" s="201"/>
      <c r="C462" s="202"/>
      <c r="D462" s="195" t="s">
        <v>336</v>
      </c>
      <c r="E462" s="203" t="s">
        <v>19</v>
      </c>
      <c r="F462" s="204" t="s">
        <v>5587</v>
      </c>
      <c r="G462" s="202"/>
      <c r="H462" s="205">
        <v>2.2799999999999998</v>
      </c>
      <c r="I462" s="206"/>
      <c r="J462" s="202"/>
      <c r="K462" s="202"/>
      <c r="L462" s="207"/>
      <c r="M462" s="208"/>
      <c r="N462" s="209"/>
      <c r="O462" s="209"/>
      <c r="P462" s="209"/>
      <c r="Q462" s="209"/>
      <c r="R462" s="209"/>
      <c r="S462" s="209"/>
      <c r="T462" s="210"/>
      <c r="AT462" s="211" t="s">
        <v>336</v>
      </c>
      <c r="AU462" s="211" t="s">
        <v>87</v>
      </c>
      <c r="AV462" s="13" t="s">
        <v>87</v>
      </c>
      <c r="AW462" s="13" t="s">
        <v>37</v>
      </c>
      <c r="AX462" s="13" t="s">
        <v>76</v>
      </c>
      <c r="AY462" s="211" t="s">
        <v>324</v>
      </c>
    </row>
    <row r="463" spans="1:65" s="13" customFormat="1" ht="11.25">
      <c r="B463" s="201"/>
      <c r="C463" s="202"/>
      <c r="D463" s="195" t="s">
        <v>336</v>
      </c>
      <c r="E463" s="203" t="s">
        <v>19</v>
      </c>
      <c r="F463" s="204" t="s">
        <v>5588</v>
      </c>
      <c r="G463" s="202"/>
      <c r="H463" s="205">
        <v>5.0199999999999996</v>
      </c>
      <c r="I463" s="206"/>
      <c r="J463" s="202"/>
      <c r="K463" s="202"/>
      <c r="L463" s="207"/>
      <c r="M463" s="208"/>
      <c r="N463" s="209"/>
      <c r="O463" s="209"/>
      <c r="P463" s="209"/>
      <c r="Q463" s="209"/>
      <c r="R463" s="209"/>
      <c r="S463" s="209"/>
      <c r="T463" s="210"/>
      <c r="AT463" s="211" t="s">
        <v>336</v>
      </c>
      <c r="AU463" s="211" t="s">
        <v>87</v>
      </c>
      <c r="AV463" s="13" t="s">
        <v>87</v>
      </c>
      <c r="AW463" s="13" t="s">
        <v>37</v>
      </c>
      <c r="AX463" s="13" t="s">
        <v>76</v>
      </c>
      <c r="AY463" s="211" t="s">
        <v>324</v>
      </c>
    </row>
    <row r="464" spans="1:65" s="14" customFormat="1" ht="11.25">
      <c r="B464" s="212"/>
      <c r="C464" s="213"/>
      <c r="D464" s="195" t="s">
        <v>336</v>
      </c>
      <c r="E464" s="214" t="s">
        <v>19</v>
      </c>
      <c r="F464" s="215" t="s">
        <v>349</v>
      </c>
      <c r="G464" s="213"/>
      <c r="H464" s="216">
        <v>12.77</v>
      </c>
      <c r="I464" s="217"/>
      <c r="J464" s="213"/>
      <c r="K464" s="213"/>
      <c r="L464" s="218"/>
      <c r="M464" s="219"/>
      <c r="N464" s="220"/>
      <c r="O464" s="220"/>
      <c r="P464" s="220"/>
      <c r="Q464" s="220"/>
      <c r="R464" s="220"/>
      <c r="S464" s="220"/>
      <c r="T464" s="221"/>
      <c r="AT464" s="222" t="s">
        <v>336</v>
      </c>
      <c r="AU464" s="222" t="s">
        <v>87</v>
      </c>
      <c r="AV464" s="14" t="s">
        <v>330</v>
      </c>
      <c r="AW464" s="14" t="s">
        <v>37</v>
      </c>
      <c r="AX464" s="14" t="s">
        <v>84</v>
      </c>
      <c r="AY464" s="222" t="s">
        <v>324</v>
      </c>
    </row>
    <row r="465" spans="1:65" s="2" customFormat="1" ht="14.45" customHeight="1">
      <c r="A465" s="36"/>
      <c r="B465" s="37"/>
      <c r="C465" s="182" t="s">
        <v>939</v>
      </c>
      <c r="D465" s="182" t="s">
        <v>326</v>
      </c>
      <c r="E465" s="183" t="s">
        <v>5589</v>
      </c>
      <c r="F465" s="184" t="s">
        <v>5590</v>
      </c>
      <c r="G465" s="185" t="s">
        <v>186</v>
      </c>
      <c r="H465" s="186">
        <v>12.4</v>
      </c>
      <c r="I465" s="187"/>
      <c r="J465" s="188">
        <f>ROUND(I465*H465,2)</f>
        <v>0</v>
      </c>
      <c r="K465" s="184" t="s">
        <v>329</v>
      </c>
      <c r="L465" s="41"/>
      <c r="M465" s="189" t="s">
        <v>19</v>
      </c>
      <c r="N465" s="190" t="s">
        <v>47</v>
      </c>
      <c r="O465" s="66"/>
      <c r="P465" s="191">
        <f>O465*H465</f>
        <v>0</v>
      </c>
      <c r="Q465" s="191">
        <v>1.8000000000000001E-4</v>
      </c>
      <c r="R465" s="191">
        <f>Q465*H465</f>
        <v>2.232E-3</v>
      </c>
      <c r="S465" s="191">
        <v>0</v>
      </c>
      <c r="T465" s="192">
        <f>S465*H465</f>
        <v>0</v>
      </c>
      <c r="U465" s="36"/>
      <c r="V465" s="36"/>
      <c r="W465" s="36"/>
      <c r="X465" s="36"/>
      <c r="Y465" s="36"/>
      <c r="Z465" s="36"/>
      <c r="AA465" s="36"/>
      <c r="AB465" s="36"/>
      <c r="AC465" s="36"/>
      <c r="AD465" s="36"/>
      <c r="AE465" s="36"/>
      <c r="AR465" s="193" t="s">
        <v>330</v>
      </c>
      <c r="AT465" s="193" t="s">
        <v>326</v>
      </c>
      <c r="AU465" s="193" t="s">
        <v>87</v>
      </c>
      <c r="AY465" s="19" t="s">
        <v>324</v>
      </c>
      <c r="BE465" s="194">
        <f>IF(N465="základní",J465,0)</f>
        <v>0</v>
      </c>
      <c r="BF465" s="194">
        <f>IF(N465="snížená",J465,0)</f>
        <v>0</v>
      </c>
      <c r="BG465" s="194">
        <f>IF(N465="zákl. přenesená",J465,0)</f>
        <v>0</v>
      </c>
      <c r="BH465" s="194">
        <f>IF(N465="sníž. přenesená",J465,0)</f>
        <v>0</v>
      </c>
      <c r="BI465" s="194">
        <f>IF(N465="nulová",J465,0)</f>
        <v>0</v>
      </c>
      <c r="BJ465" s="19" t="s">
        <v>84</v>
      </c>
      <c r="BK465" s="194">
        <f>ROUND(I465*H465,2)</f>
        <v>0</v>
      </c>
      <c r="BL465" s="19" t="s">
        <v>330</v>
      </c>
      <c r="BM465" s="193" t="s">
        <v>5591</v>
      </c>
    </row>
    <row r="466" spans="1:65" s="2" customFormat="1" ht="11.25">
      <c r="A466" s="36"/>
      <c r="B466" s="37"/>
      <c r="C466" s="38"/>
      <c r="D466" s="195" t="s">
        <v>332</v>
      </c>
      <c r="E466" s="38"/>
      <c r="F466" s="196" t="s">
        <v>5592</v>
      </c>
      <c r="G466" s="38"/>
      <c r="H466" s="38"/>
      <c r="I466" s="197"/>
      <c r="J466" s="38"/>
      <c r="K466" s="38"/>
      <c r="L466" s="41"/>
      <c r="M466" s="198"/>
      <c r="N466" s="199"/>
      <c r="O466" s="66"/>
      <c r="P466" s="66"/>
      <c r="Q466" s="66"/>
      <c r="R466" s="66"/>
      <c r="S466" s="66"/>
      <c r="T466" s="67"/>
      <c r="U466" s="36"/>
      <c r="V466" s="36"/>
      <c r="W466" s="36"/>
      <c r="X466" s="36"/>
      <c r="Y466" s="36"/>
      <c r="Z466" s="36"/>
      <c r="AA466" s="36"/>
      <c r="AB466" s="36"/>
      <c r="AC466" s="36"/>
      <c r="AD466" s="36"/>
      <c r="AE466" s="36"/>
      <c r="AT466" s="19" t="s">
        <v>332</v>
      </c>
      <c r="AU466" s="19" t="s">
        <v>87</v>
      </c>
    </row>
    <row r="467" spans="1:65" s="2" customFormat="1" ht="78">
      <c r="A467" s="36"/>
      <c r="B467" s="37"/>
      <c r="C467" s="38"/>
      <c r="D467" s="195" t="s">
        <v>334</v>
      </c>
      <c r="E467" s="38"/>
      <c r="F467" s="200" t="s">
        <v>1814</v>
      </c>
      <c r="G467" s="38"/>
      <c r="H467" s="38"/>
      <c r="I467" s="197"/>
      <c r="J467" s="38"/>
      <c r="K467" s="38"/>
      <c r="L467" s="41"/>
      <c r="M467" s="198"/>
      <c r="N467" s="199"/>
      <c r="O467" s="66"/>
      <c r="P467" s="66"/>
      <c r="Q467" s="66"/>
      <c r="R467" s="66"/>
      <c r="S467" s="66"/>
      <c r="T467" s="67"/>
      <c r="U467" s="36"/>
      <c r="V467" s="36"/>
      <c r="W467" s="36"/>
      <c r="X467" s="36"/>
      <c r="Y467" s="36"/>
      <c r="Z467" s="36"/>
      <c r="AA467" s="36"/>
      <c r="AB467" s="36"/>
      <c r="AC467" s="36"/>
      <c r="AD467" s="36"/>
      <c r="AE467" s="36"/>
      <c r="AT467" s="19" t="s">
        <v>334</v>
      </c>
      <c r="AU467" s="19" t="s">
        <v>87</v>
      </c>
    </row>
    <row r="468" spans="1:65" s="2" customFormat="1" ht="19.5">
      <c r="A468" s="36"/>
      <c r="B468" s="37"/>
      <c r="C468" s="38"/>
      <c r="D468" s="195" t="s">
        <v>727</v>
      </c>
      <c r="E468" s="38"/>
      <c r="F468" s="200" t="s">
        <v>3424</v>
      </c>
      <c r="G468" s="38"/>
      <c r="H468" s="38"/>
      <c r="I468" s="197"/>
      <c r="J468" s="38"/>
      <c r="K468" s="38"/>
      <c r="L468" s="41"/>
      <c r="M468" s="198"/>
      <c r="N468" s="199"/>
      <c r="O468" s="66"/>
      <c r="P468" s="66"/>
      <c r="Q468" s="66"/>
      <c r="R468" s="66"/>
      <c r="S468" s="66"/>
      <c r="T468" s="67"/>
      <c r="U468" s="36"/>
      <c r="V468" s="36"/>
      <c r="W468" s="36"/>
      <c r="X468" s="36"/>
      <c r="Y468" s="36"/>
      <c r="Z468" s="36"/>
      <c r="AA468" s="36"/>
      <c r="AB468" s="36"/>
      <c r="AC468" s="36"/>
      <c r="AD468" s="36"/>
      <c r="AE468" s="36"/>
      <c r="AT468" s="19" t="s">
        <v>727</v>
      </c>
      <c r="AU468" s="19" t="s">
        <v>87</v>
      </c>
    </row>
    <row r="469" spans="1:65" s="15" customFormat="1" ht="11.25">
      <c r="B469" s="223"/>
      <c r="C469" s="224"/>
      <c r="D469" s="195" t="s">
        <v>336</v>
      </c>
      <c r="E469" s="225" t="s">
        <v>19</v>
      </c>
      <c r="F469" s="226" t="s">
        <v>5593</v>
      </c>
      <c r="G469" s="224"/>
      <c r="H469" s="225" t="s">
        <v>19</v>
      </c>
      <c r="I469" s="227"/>
      <c r="J469" s="224"/>
      <c r="K469" s="224"/>
      <c r="L469" s="228"/>
      <c r="M469" s="229"/>
      <c r="N469" s="230"/>
      <c r="O469" s="230"/>
      <c r="P469" s="230"/>
      <c r="Q469" s="230"/>
      <c r="R469" s="230"/>
      <c r="S469" s="230"/>
      <c r="T469" s="231"/>
      <c r="AT469" s="232" t="s">
        <v>336</v>
      </c>
      <c r="AU469" s="232" t="s">
        <v>87</v>
      </c>
      <c r="AV469" s="15" t="s">
        <v>84</v>
      </c>
      <c r="AW469" s="15" t="s">
        <v>37</v>
      </c>
      <c r="AX469" s="15" t="s">
        <v>76</v>
      </c>
      <c r="AY469" s="232" t="s">
        <v>324</v>
      </c>
    </row>
    <row r="470" spans="1:65" s="13" customFormat="1" ht="11.25">
      <c r="B470" s="201"/>
      <c r="C470" s="202"/>
      <c r="D470" s="195" t="s">
        <v>336</v>
      </c>
      <c r="E470" s="203" t="s">
        <v>19</v>
      </c>
      <c r="F470" s="204" t="s">
        <v>5594</v>
      </c>
      <c r="G470" s="202"/>
      <c r="H470" s="205">
        <v>2.8</v>
      </c>
      <c r="I470" s="206"/>
      <c r="J470" s="202"/>
      <c r="K470" s="202"/>
      <c r="L470" s="207"/>
      <c r="M470" s="208"/>
      <c r="N470" s="209"/>
      <c r="O470" s="209"/>
      <c r="P470" s="209"/>
      <c r="Q470" s="209"/>
      <c r="R470" s="209"/>
      <c r="S470" s="209"/>
      <c r="T470" s="210"/>
      <c r="AT470" s="211" t="s">
        <v>336</v>
      </c>
      <c r="AU470" s="211" t="s">
        <v>87</v>
      </c>
      <c r="AV470" s="13" t="s">
        <v>87</v>
      </c>
      <c r="AW470" s="13" t="s">
        <v>37</v>
      </c>
      <c r="AX470" s="13" t="s">
        <v>76</v>
      </c>
      <c r="AY470" s="211" t="s">
        <v>324</v>
      </c>
    </row>
    <row r="471" spans="1:65" s="13" customFormat="1" ht="11.25">
      <c r="B471" s="201"/>
      <c r="C471" s="202"/>
      <c r="D471" s="195" t="s">
        <v>336</v>
      </c>
      <c r="E471" s="203" t="s">
        <v>19</v>
      </c>
      <c r="F471" s="204" t="s">
        <v>5595</v>
      </c>
      <c r="G471" s="202"/>
      <c r="H471" s="205">
        <v>4</v>
      </c>
      <c r="I471" s="206"/>
      <c r="J471" s="202"/>
      <c r="K471" s="202"/>
      <c r="L471" s="207"/>
      <c r="M471" s="208"/>
      <c r="N471" s="209"/>
      <c r="O471" s="209"/>
      <c r="P471" s="209"/>
      <c r="Q471" s="209"/>
      <c r="R471" s="209"/>
      <c r="S471" s="209"/>
      <c r="T471" s="210"/>
      <c r="AT471" s="211" t="s">
        <v>336</v>
      </c>
      <c r="AU471" s="211" t="s">
        <v>87</v>
      </c>
      <c r="AV471" s="13" t="s">
        <v>87</v>
      </c>
      <c r="AW471" s="13" t="s">
        <v>37</v>
      </c>
      <c r="AX471" s="13" t="s">
        <v>76</v>
      </c>
      <c r="AY471" s="211" t="s">
        <v>324</v>
      </c>
    </row>
    <row r="472" spans="1:65" s="13" customFormat="1" ht="11.25">
      <c r="B472" s="201"/>
      <c r="C472" s="202"/>
      <c r="D472" s="195" t="s">
        <v>336</v>
      </c>
      <c r="E472" s="203" t="s">
        <v>19</v>
      </c>
      <c r="F472" s="204" t="s">
        <v>5596</v>
      </c>
      <c r="G472" s="202"/>
      <c r="H472" s="205">
        <v>5.6</v>
      </c>
      <c r="I472" s="206"/>
      <c r="J472" s="202"/>
      <c r="K472" s="202"/>
      <c r="L472" s="207"/>
      <c r="M472" s="208"/>
      <c r="N472" s="209"/>
      <c r="O472" s="209"/>
      <c r="P472" s="209"/>
      <c r="Q472" s="209"/>
      <c r="R472" s="209"/>
      <c r="S472" s="209"/>
      <c r="T472" s="210"/>
      <c r="AT472" s="211" t="s">
        <v>336</v>
      </c>
      <c r="AU472" s="211" t="s">
        <v>87</v>
      </c>
      <c r="AV472" s="13" t="s">
        <v>87</v>
      </c>
      <c r="AW472" s="13" t="s">
        <v>37</v>
      </c>
      <c r="AX472" s="13" t="s">
        <v>76</v>
      </c>
      <c r="AY472" s="211" t="s">
        <v>324</v>
      </c>
    </row>
    <row r="473" spans="1:65" s="14" customFormat="1" ht="11.25">
      <c r="B473" s="212"/>
      <c r="C473" s="213"/>
      <c r="D473" s="195" t="s">
        <v>336</v>
      </c>
      <c r="E473" s="214" t="s">
        <v>19</v>
      </c>
      <c r="F473" s="215" t="s">
        <v>349</v>
      </c>
      <c r="G473" s="213"/>
      <c r="H473" s="216">
        <v>12.4</v>
      </c>
      <c r="I473" s="217"/>
      <c r="J473" s="213"/>
      <c r="K473" s="213"/>
      <c r="L473" s="218"/>
      <c r="M473" s="219"/>
      <c r="N473" s="220"/>
      <c r="O473" s="220"/>
      <c r="P473" s="220"/>
      <c r="Q473" s="220"/>
      <c r="R473" s="220"/>
      <c r="S473" s="220"/>
      <c r="T473" s="221"/>
      <c r="AT473" s="222" t="s">
        <v>336</v>
      </c>
      <c r="AU473" s="222" t="s">
        <v>87</v>
      </c>
      <c r="AV473" s="14" t="s">
        <v>330</v>
      </c>
      <c r="AW473" s="14" t="s">
        <v>37</v>
      </c>
      <c r="AX473" s="14" t="s">
        <v>84</v>
      </c>
      <c r="AY473" s="222" t="s">
        <v>324</v>
      </c>
    </row>
    <row r="474" spans="1:65" s="2" customFormat="1" ht="14.45" customHeight="1">
      <c r="A474" s="36"/>
      <c r="B474" s="37"/>
      <c r="C474" s="182" t="s">
        <v>947</v>
      </c>
      <c r="D474" s="182" t="s">
        <v>326</v>
      </c>
      <c r="E474" s="183" t="s">
        <v>5597</v>
      </c>
      <c r="F474" s="184" t="s">
        <v>5598</v>
      </c>
      <c r="G474" s="185" t="s">
        <v>186</v>
      </c>
      <c r="H474" s="186">
        <v>39</v>
      </c>
      <c r="I474" s="187"/>
      <c r="J474" s="188">
        <f>ROUND(I474*H474,2)</f>
        <v>0</v>
      </c>
      <c r="K474" s="184" t="s">
        <v>329</v>
      </c>
      <c r="L474" s="41"/>
      <c r="M474" s="189" t="s">
        <v>19</v>
      </c>
      <c r="N474" s="190" t="s">
        <v>47</v>
      </c>
      <c r="O474" s="66"/>
      <c r="P474" s="191">
        <f>O474*H474</f>
        <v>0</v>
      </c>
      <c r="Q474" s="191">
        <v>3.2000000000000003E-4</v>
      </c>
      <c r="R474" s="191">
        <f>Q474*H474</f>
        <v>1.2480000000000002E-2</v>
      </c>
      <c r="S474" s="191">
        <v>0</v>
      </c>
      <c r="T474" s="192">
        <f>S474*H474</f>
        <v>0</v>
      </c>
      <c r="U474" s="36"/>
      <c r="V474" s="36"/>
      <c r="W474" s="36"/>
      <c r="X474" s="36"/>
      <c r="Y474" s="36"/>
      <c r="Z474" s="36"/>
      <c r="AA474" s="36"/>
      <c r="AB474" s="36"/>
      <c r="AC474" s="36"/>
      <c r="AD474" s="36"/>
      <c r="AE474" s="36"/>
      <c r="AR474" s="193" t="s">
        <v>330</v>
      </c>
      <c r="AT474" s="193" t="s">
        <v>326</v>
      </c>
      <c r="AU474" s="193" t="s">
        <v>87</v>
      </c>
      <c r="AY474" s="19" t="s">
        <v>324</v>
      </c>
      <c r="BE474" s="194">
        <f>IF(N474="základní",J474,0)</f>
        <v>0</v>
      </c>
      <c r="BF474" s="194">
        <f>IF(N474="snížená",J474,0)</f>
        <v>0</v>
      </c>
      <c r="BG474" s="194">
        <f>IF(N474="zákl. přenesená",J474,0)</f>
        <v>0</v>
      </c>
      <c r="BH474" s="194">
        <f>IF(N474="sníž. přenesená",J474,0)</f>
        <v>0</v>
      </c>
      <c r="BI474" s="194">
        <f>IF(N474="nulová",J474,0)</f>
        <v>0</v>
      </c>
      <c r="BJ474" s="19" t="s">
        <v>84</v>
      </c>
      <c r="BK474" s="194">
        <f>ROUND(I474*H474,2)</f>
        <v>0</v>
      </c>
      <c r="BL474" s="19" t="s">
        <v>330</v>
      </c>
      <c r="BM474" s="193" t="s">
        <v>5599</v>
      </c>
    </row>
    <row r="475" spans="1:65" s="2" customFormat="1" ht="11.25">
      <c r="A475" s="36"/>
      <c r="B475" s="37"/>
      <c r="C475" s="38"/>
      <c r="D475" s="195" t="s">
        <v>332</v>
      </c>
      <c r="E475" s="38"/>
      <c r="F475" s="196" t="s">
        <v>5600</v>
      </c>
      <c r="G475" s="38"/>
      <c r="H475" s="38"/>
      <c r="I475" s="197"/>
      <c r="J475" s="38"/>
      <c r="K475" s="38"/>
      <c r="L475" s="41"/>
      <c r="M475" s="198"/>
      <c r="N475" s="199"/>
      <c r="O475" s="66"/>
      <c r="P475" s="66"/>
      <c r="Q475" s="66"/>
      <c r="R475" s="66"/>
      <c r="S475" s="66"/>
      <c r="T475" s="67"/>
      <c r="U475" s="36"/>
      <c r="V475" s="36"/>
      <c r="W475" s="36"/>
      <c r="X475" s="36"/>
      <c r="Y475" s="36"/>
      <c r="Z475" s="36"/>
      <c r="AA475" s="36"/>
      <c r="AB475" s="36"/>
      <c r="AC475" s="36"/>
      <c r="AD475" s="36"/>
      <c r="AE475" s="36"/>
      <c r="AT475" s="19" t="s">
        <v>332</v>
      </c>
      <c r="AU475" s="19" t="s">
        <v>87</v>
      </c>
    </row>
    <row r="476" spans="1:65" s="2" customFormat="1" ht="78">
      <c r="A476" s="36"/>
      <c r="B476" s="37"/>
      <c r="C476" s="38"/>
      <c r="D476" s="195" t="s">
        <v>334</v>
      </c>
      <c r="E476" s="38"/>
      <c r="F476" s="200" t="s">
        <v>1814</v>
      </c>
      <c r="G476" s="38"/>
      <c r="H476" s="38"/>
      <c r="I476" s="197"/>
      <c r="J476" s="38"/>
      <c r="K476" s="38"/>
      <c r="L476" s="41"/>
      <c r="M476" s="198"/>
      <c r="N476" s="199"/>
      <c r="O476" s="66"/>
      <c r="P476" s="66"/>
      <c r="Q476" s="66"/>
      <c r="R476" s="66"/>
      <c r="S476" s="66"/>
      <c r="T476" s="67"/>
      <c r="U476" s="36"/>
      <c r="V476" s="36"/>
      <c r="W476" s="36"/>
      <c r="X476" s="36"/>
      <c r="Y476" s="36"/>
      <c r="Z476" s="36"/>
      <c r="AA476" s="36"/>
      <c r="AB476" s="36"/>
      <c r="AC476" s="36"/>
      <c r="AD476" s="36"/>
      <c r="AE476" s="36"/>
      <c r="AT476" s="19" t="s">
        <v>334</v>
      </c>
      <c r="AU476" s="19" t="s">
        <v>87</v>
      </c>
    </row>
    <row r="477" spans="1:65" s="15" customFormat="1" ht="11.25">
      <c r="B477" s="223"/>
      <c r="C477" s="224"/>
      <c r="D477" s="195" t="s">
        <v>336</v>
      </c>
      <c r="E477" s="225" t="s">
        <v>19</v>
      </c>
      <c r="F477" s="226" t="s">
        <v>5593</v>
      </c>
      <c r="G477" s="224"/>
      <c r="H477" s="225" t="s">
        <v>19</v>
      </c>
      <c r="I477" s="227"/>
      <c r="J477" s="224"/>
      <c r="K477" s="224"/>
      <c r="L477" s="228"/>
      <c r="M477" s="229"/>
      <c r="N477" s="230"/>
      <c r="O477" s="230"/>
      <c r="P477" s="230"/>
      <c r="Q477" s="230"/>
      <c r="R477" s="230"/>
      <c r="S477" s="230"/>
      <c r="T477" s="231"/>
      <c r="AT477" s="232" t="s">
        <v>336</v>
      </c>
      <c r="AU477" s="232" t="s">
        <v>87</v>
      </c>
      <c r="AV477" s="15" t="s">
        <v>84</v>
      </c>
      <c r="AW477" s="15" t="s">
        <v>37</v>
      </c>
      <c r="AX477" s="15" t="s">
        <v>76</v>
      </c>
      <c r="AY477" s="232" t="s">
        <v>324</v>
      </c>
    </row>
    <row r="478" spans="1:65" s="13" customFormat="1" ht="11.25">
      <c r="B478" s="201"/>
      <c r="C478" s="202"/>
      <c r="D478" s="195" t="s">
        <v>336</v>
      </c>
      <c r="E478" s="203" t="s">
        <v>19</v>
      </c>
      <c r="F478" s="204" t="s">
        <v>5601</v>
      </c>
      <c r="G478" s="202"/>
      <c r="H478" s="205">
        <v>39</v>
      </c>
      <c r="I478" s="206"/>
      <c r="J478" s="202"/>
      <c r="K478" s="202"/>
      <c r="L478" s="207"/>
      <c r="M478" s="208"/>
      <c r="N478" s="209"/>
      <c r="O478" s="209"/>
      <c r="P478" s="209"/>
      <c r="Q478" s="209"/>
      <c r="R478" s="209"/>
      <c r="S478" s="209"/>
      <c r="T478" s="210"/>
      <c r="AT478" s="211" t="s">
        <v>336</v>
      </c>
      <c r="AU478" s="211" t="s">
        <v>87</v>
      </c>
      <c r="AV478" s="13" t="s">
        <v>87</v>
      </c>
      <c r="AW478" s="13" t="s">
        <v>37</v>
      </c>
      <c r="AX478" s="13" t="s">
        <v>84</v>
      </c>
      <c r="AY478" s="211" t="s">
        <v>324</v>
      </c>
    </row>
    <row r="479" spans="1:65" s="2" customFormat="1" ht="14.45" customHeight="1">
      <c r="A479" s="36"/>
      <c r="B479" s="37"/>
      <c r="C479" s="182" t="s">
        <v>954</v>
      </c>
      <c r="D479" s="182" t="s">
        <v>326</v>
      </c>
      <c r="E479" s="183" t="s">
        <v>5602</v>
      </c>
      <c r="F479" s="184" t="s">
        <v>5603</v>
      </c>
      <c r="G479" s="185" t="s">
        <v>1525</v>
      </c>
      <c r="H479" s="186">
        <v>1</v>
      </c>
      <c r="I479" s="187"/>
      <c r="J479" s="188">
        <f>ROUND(I479*H479,2)</f>
        <v>0</v>
      </c>
      <c r="K479" s="184" t="s">
        <v>19</v>
      </c>
      <c r="L479" s="41"/>
      <c r="M479" s="189" t="s">
        <v>19</v>
      </c>
      <c r="N479" s="190" t="s">
        <v>47</v>
      </c>
      <c r="O479" s="66"/>
      <c r="P479" s="191">
        <f>O479*H479</f>
        <v>0</v>
      </c>
      <c r="Q479" s="191">
        <v>0</v>
      </c>
      <c r="R479" s="191">
        <f>Q479*H479</f>
        <v>0</v>
      </c>
      <c r="S479" s="191">
        <v>0</v>
      </c>
      <c r="T479" s="192">
        <f>S479*H479</f>
        <v>0</v>
      </c>
      <c r="U479" s="36"/>
      <c r="V479" s="36"/>
      <c r="W479" s="36"/>
      <c r="X479" s="36"/>
      <c r="Y479" s="36"/>
      <c r="Z479" s="36"/>
      <c r="AA479" s="36"/>
      <c r="AB479" s="36"/>
      <c r="AC479" s="36"/>
      <c r="AD479" s="36"/>
      <c r="AE479" s="36"/>
      <c r="AR479" s="193" t="s">
        <v>330</v>
      </c>
      <c r="AT479" s="193" t="s">
        <v>326</v>
      </c>
      <c r="AU479" s="193" t="s">
        <v>87</v>
      </c>
      <c r="AY479" s="19" t="s">
        <v>324</v>
      </c>
      <c r="BE479" s="194">
        <f>IF(N479="základní",J479,0)</f>
        <v>0</v>
      </c>
      <c r="BF479" s="194">
        <f>IF(N479="snížená",J479,0)</f>
        <v>0</v>
      </c>
      <c r="BG479" s="194">
        <f>IF(N479="zákl. přenesená",J479,0)</f>
        <v>0</v>
      </c>
      <c r="BH479" s="194">
        <f>IF(N479="sníž. přenesená",J479,0)</f>
        <v>0</v>
      </c>
      <c r="BI479" s="194">
        <f>IF(N479="nulová",J479,0)</f>
        <v>0</v>
      </c>
      <c r="BJ479" s="19" t="s">
        <v>84</v>
      </c>
      <c r="BK479" s="194">
        <f>ROUND(I479*H479,2)</f>
        <v>0</v>
      </c>
      <c r="BL479" s="19" t="s">
        <v>330</v>
      </c>
      <c r="BM479" s="193" t="s">
        <v>5604</v>
      </c>
    </row>
    <row r="480" spans="1:65" s="2" customFormat="1" ht="58.5">
      <c r="A480" s="36"/>
      <c r="B480" s="37"/>
      <c r="C480" s="38"/>
      <c r="D480" s="195" t="s">
        <v>332</v>
      </c>
      <c r="E480" s="38"/>
      <c r="F480" s="196" t="s">
        <v>5605</v>
      </c>
      <c r="G480" s="38"/>
      <c r="H480" s="38"/>
      <c r="I480" s="197"/>
      <c r="J480" s="38"/>
      <c r="K480" s="38"/>
      <c r="L480" s="41"/>
      <c r="M480" s="198"/>
      <c r="N480" s="199"/>
      <c r="O480" s="66"/>
      <c r="P480" s="66"/>
      <c r="Q480" s="66"/>
      <c r="R480" s="66"/>
      <c r="S480" s="66"/>
      <c r="T480" s="67"/>
      <c r="U480" s="36"/>
      <c r="V480" s="36"/>
      <c r="W480" s="36"/>
      <c r="X480" s="36"/>
      <c r="Y480" s="36"/>
      <c r="Z480" s="36"/>
      <c r="AA480" s="36"/>
      <c r="AB480" s="36"/>
      <c r="AC480" s="36"/>
      <c r="AD480" s="36"/>
      <c r="AE480" s="36"/>
      <c r="AT480" s="19" t="s">
        <v>332</v>
      </c>
      <c r="AU480" s="19" t="s">
        <v>87</v>
      </c>
    </row>
    <row r="481" spans="1:65" s="13" customFormat="1" ht="11.25">
      <c r="B481" s="201"/>
      <c r="C481" s="202"/>
      <c r="D481" s="195" t="s">
        <v>336</v>
      </c>
      <c r="E481" s="203" t="s">
        <v>19</v>
      </c>
      <c r="F481" s="204" t="s">
        <v>5606</v>
      </c>
      <c r="G481" s="202"/>
      <c r="H481" s="205">
        <v>1</v>
      </c>
      <c r="I481" s="206"/>
      <c r="J481" s="202"/>
      <c r="K481" s="202"/>
      <c r="L481" s="207"/>
      <c r="M481" s="208"/>
      <c r="N481" s="209"/>
      <c r="O481" s="209"/>
      <c r="P481" s="209"/>
      <c r="Q481" s="209"/>
      <c r="R481" s="209"/>
      <c r="S481" s="209"/>
      <c r="T481" s="210"/>
      <c r="AT481" s="211" t="s">
        <v>336</v>
      </c>
      <c r="AU481" s="211" t="s">
        <v>87</v>
      </c>
      <c r="AV481" s="13" t="s">
        <v>87</v>
      </c>
      <c r="AW481" s="13" t="s">
        <v>37</v>
      </c>
      <c r="AX481" s="13" t="s">
        <v>84</v>
      </c>
      <c r="AY481" s="211" t="s">
        <v>324</v>
      </c>
    </row>
    <row r="482" spans="1:65" s="2" customFormat="1" ht="14.45" customHeight="1">
      <c r="A482" s="36"/>
      <c r="B482" s="37"/>
      <c r="C482" s="182" t="s">
        <v>972</v>
      </c>
      <c r="D482" s="182" t="s">
        <v>326</v>
      </c>
      <c r="E482" s="183" t="s">
        <v>5607</v>
      </c>
      <c r="F482" s="184" t="s">
        <v>5608</v>
      </c>
      <c r="G482" s="185" t="s">
        <v>1530</v>
      </c>
      <c r="H482" s="186">
        <v>1</v>
      </c>
      <c r="I482" s="187"/>
      <c r="J482" s="188">
        <f>ROUND(I482*H482,2)</f>
        <v>0</v>
      </c>
      <c r="K482" s="184" t="s">
        <v>19</v>
      </c>
      <c r="L482" s="41"/>
      <c r="M482" s="189" t="s">
        <v>19</v>
      </c>
      <c r="N482" s="190" t="s">
        <v>47</v>
      </c>
      <c r="O482" s="66"/>
      <c r="P482" s="191">
        <f>O482*H482</f>
        <v>0</v>
      </c>
      <c r="Q482" s="191">
        <v>0</v>
      </c>
      <c r="R482" s="191">
        <f>Q482*H482</f>
        <v>0</v>
      </c>
      <c r="S482" s="191">
        <v>0</v>
      </c>
      <c r="T482" s="192">
        <f>S482*H482</f>
        <v>0</v>
      </c>
      <c r="U482" s="36"/>
      <c r="V482" s="36"/>
      <c r="W482" s="36"/>
      <c r="X482" s="36"/>
      <c r="Y482" s="36"/>
      <c r="Z482" s="36"/>
      <c r="AA482" s="36"/>
      <c r="AB482" s="36"/>
      <c r="AC482" s="36"/>
      <c r="AD482" s="36"/>
      <c r="AE482" s="36"/>
      <c r="AR482" s="193" t="s">
        <v>330</v>
      </c>
      <c r="AT482" s="193" t="s">
        <v>326</v>
      </c>
      <c r="AU482" s="193" t="s">
        <v>87</v>
      </c>
      <c r="AY482" s="19" t="s">
        <v>324</v>
      </c>
      <c r="BE482" s="194">
        <f>IF(N482="základní",J482,0)</f>
        <v>0</v>
      </c>
      <c r="BF482" s="194">
        <f>IF(N482="snížená",J482,0)</f>
        <v>0</v>
      </c>
      <c r="BG482" s="194">
        <f>IF(N482="zákl. přenesená",J482,0)</f>
        <v>0</v>
      </c>
      <c r="BH482" s="194">
        <f>IF(N482="sníž. přenesená",J482,0)</f>
        <v>0</v>
      </c>
      <c r="BI482" s="194">
        <f>IF(N482="nulová",J482,0)</f>
        <v>0</v>
      </c>
      <c r="BJ482" s="19" t="s">
        <v>84</v>
      </c>
      <c r="BK482" s="194">
        <f>ROUND(I482*H482,2)</f>
        <v>0</v>
      </c>
      <c r="BL482" s="19" t="s">
        <v>330</v>
      </c>
      <c r="BM482" s="193" t="s">
        <v>5609</v>
      </c>
    </row>
    <row r="483" spans="1:65" s="2" customFormat="1" ht="11.25">
      <c r="A483" s="36"/>
      <c r="B483" s="37"/>
      <c r="C483" s="38"/>
      <c r="D483" s="195" t="s">
        <v>332</v>
      </c>
      <c r="E483" s="38"/>
      <c r="F483" s="196" t="s">
        <v>5608</v>
      </c>
      <c r="G483" s="38"/>
      <c r="H483" s="38"/>
      <c r="I483" s="197"/>
      <c r="J483" s="38"/>
      <c r="K483" s="38"/>
      <c r="L483" s="41"/>
      <c r="M483" s="198"/>
      <c r="N483" s="199"/>
      <c r="O483" s="66"/>
      <c r="P483" s="66"/>
      <c r="Q483" s="66"/>
      <c r="R483" s="66"/>
      <c r="S483" s="66"/>
      <c r="T483" s="67"/>
      <c r="U483" s="36"/>
      <c r="V483" s="36"/>
      <c r="W483" s="36"/>
      <c r="X483" s="36"/>
      <c r="Y483" s="36"/>
      <c r="Z483" s="36"/>
      <c r="AA483" s="36"/>
      <c r="AB483" s="36"/>
      <c r="AC483" s="36"/>
      <c r="AD483" s="36"/>
      <c r="AE483" s="36"/>
      <c r="AT483" s="19" t="s">
        <v>332</v>
      </c>
      <c r="AU483" s="19" t="s">
        <v>87</v>
      </c>
    </row>
    <row r="484" spans="1:65" s="2" customFormat="1" ht="14.45" customHeight="1">
      <c r="A484" s="36"/>
      <c r="B484" s="37"/>
      <c r="C484" s="182" t="s">
        <v>981</v>
      </c>
      <c r="D484" s="182" t="s">
        <v>326</v>
      </c>
      <c r="E484" s="183" t="s">
        <v>5610</v>
      </c>
      <c r="F484" s="184" t="s">
        <v>5611</v>
      </c>
      <c r="G484" s="185" t="s">
        <v>1530</v>
      </c>
      <c r="H484" s="186">
        <v>1</v>
      </c>
      <c r="I484" s="187"/>
      <c r="J484" s="188">
        <f>ROUND(I484*H484,2)</f>
        <v>0</v>
      </c>
      <c r="K484" s="184" t="s">
        <v>19</v>
      </c>
      <c r="L484" s="41"/>
      <c r="M484" s="189" t="s">
        <v>19</v>
      </c>
      <c r="N484" s="190" t="s">
        <v>47</v>
      </c>
      <c r="O484" s="66"/>
      <c r="P484" s="191">
        <f>O484*H484</f>
        <v>0</v>
      </c>
      <c r="Q484" s="191">
        <v>0</v>
      </c>
      <c r="R484" s="191">
        <f>Q484*H484</f>
        <v>0</v>
      </c>
      <c r="S484" s="191">
        <v>0</v>
      </c>
      <c r="T484" s="192">
        <f>S484*H484</f>
        <v>0</v>
      </c>
      <c r="U484" s="36"/>
      <c r="V484" s="36"/>
      <c r="W484" s="36"/>
      <c r="X484" s="36"/>
      <c r="Y484" s="36"/>
      <c r="Z484" s="36"/>
      <c r="AA484" s="36"/>
      <c r="AB484" s="36"/>
      <c r="AC484" s="36"/>
      <c r="AD484" s="36"/>
      <c r="AE484" s="36"/>
      <c r="AR484" s="193" t="s">
        <v>330</v>
      </c>
      <c r="AT484" s="193" t="s">
        <v>326</v>
      </c>
      <c r="AU484" s="193" t="s">
        <v>87</v>
      </c>
      <c r="AY484" s="19" t="s">
        <v>324</v>
      </c>
      <c r="BE484" s="194">
        <f>IF(N484="základní",J484,0)</f>
        <v>0</v>
      </c>
      <c r="BF484" s="194">
        <f>IF(N484="snížená",J484,0)</f>
        <v>0</v>
      </c>
      <c r="BG484" s="194">
        <f>IF(N484="zákl. přenesená",J484,0)</f>
        <v>0</v>
      </c>
      <c r="BH484" s="194">
        <f>IF(N484="sníž. přenesená",J484,0)</f>
        <v>0</v>
      </c>
      <c r="BI484" s="194">
        <f>IF(N484="nulová",J484,0)</f>
        <v>0</v>
      </c>
      <c r="BJ484" s="19" t="s">
        <v>84</v>
      </c>
      <c r="BK484" s="194">
        <f>ROUND(I484*H484,2)</f>
        <v>0</v>
      </c>
      <c r="BL484" s="19" t="s">
        <v>330</v>
      </c>
      <c r="BM484" s="193" t="s">
        <v>5612</v>
      </c>
    </row>
    <row r="485" spans="1:65" s="2" customFormat="1" ht="39">
      <c r="A485" s="36"/>
      <c r="B485" s="37"/>
      <c r="C485" s="38"/>
      <c r="D485" s="195" t="s">
        <v>332</v>
      </c>
      <c r="E485" s="38"/>
      <c r="F485" s="196" t="s">
        <v>5613</v>
      </c>
      <c r="G485" s="38"/>
      <c r="H485" s="38"/>
      <c r="I485" s="197"/>
      <c r="J485" s="38"/>
      <c r="K485" s="38"/>
      <c r="L485" s="41"/>
      <c r="M485" s="198"/>
      <c r="N485" s="199"/>
      <c r="O485" s="66"/>
      <c r="P485" s="66"/>
      <c r="Q485" s="66"/>
      <c r="R485" s="66"/>
      <c r="S485" s="66"/>
      <c r="T485" s="67"/>
      <c r="U485" s="36"/>
      <c r="V485" s="36"/>
      <c r="W485" s="36"/>
      <c r="X485" s="36"/>
      <c r="Y485" s="36"/>
      <c r="Z485" s="36"/>
      <c r="AA485" s="36"/>
      <c r="AB485" s="36"/>
      <c r="AC485" s="36"/>
      <c r="AD485" s="36"/>
      <c r="AE485" s="36"/>
      <c r="AT485" s="19" t="s">
        <v>332</v>
      </c>
      <c r="AU485" s="19" t="s">
        <v>87</v>
      </c>
    </row>
    <row r="486" spans="1:65" s="13" customFormat="1" ht="11.25">
      <c r="B486" s="201"/>
      <c r="C486" s="202"/>
      <c r="D486" s="195" t="s">
        <v>336</v>
      </c>
      <c r="E486" s="203" t="s">
        <v>19</v>
      </c>
      <c r="F486" s="204" t="s">
        <v>5614</v>
      </c>
      <c r="G486" s="202"/>
      <c r="H486" s="205">
        <v>1</v>
      </c>
      <c r="I486" s="206"/>
      <c r="J486" s="202"/>
      <c r="K486" s="202"/>
      <c r="L486" s="207"/>
      <c r="M486" s="208"/>
      <c r="N486" s="209"/>
      <c r="O486" s="209"/>
      <c r="P486" s="209"/>
      <c r="Q486" s="209"/>
      <c r="R486" s="209"/>
      <c r="S486" s="209"/>
      <c r="T486" s="210"/>
      <c r="AT486" s="211" t="s">
        <v>336</v>
      </c>
      <c r="AU486" s="211" t="s">
        <v>87</v>
      </c>
      <c r="AV486" s="13" t="s">
        <v>87</v>
      </c>
      <c r="AW486" s="13" t="s">
        <v>37</v>
      </c>
      <c r="AX486" s="13" t="s">
        <v>84</v>
      </c>
      <c r="AY486" s="211" t="s">
        <v>324</v>
      </c>
    </row>
    <row r="487" spans="1:65" s="2" customFormat="1" ht="14.45" customHeight="1">
      <c r="A487" s="36"/>
      <c r="B487" s="37"/>
      <c r="C487" s="182" t="s">
        <v>988</v>
      </c>
      <c r="D487" s="182" t="s">
        <v>326</v>
      </c>
      <c r="E487" s="183" t="s">
        <v>5615</v>
      </c>
      <c r="F487" s="184" t="s">
        <v>5616</v>
      </c>
      <c r="G487" s="185" t="s">
        <v>19</v>
      </c>
      <c r="H487" s="186">
        <v>1</v>
      </c>
      <c r="I487" s="187"/>
      <c r="J487" s="188">
        <f>ROUND(I487*H487,2)</f>
        <v>0</v>
      </c>
      <c r="K487" s="184" t="s">
        <v>19</v>
      </c>
      <c r="L487" s="41"/>
      <c r="M487" s="189" t="s">
        <v>19</v>
      </c>
      <c r="N487" s="190" t="s">
        <v>47</v>
      </c>
      <c r="O487" s="66"/>
      <c r="P487" s="191">
        <f>O487*H487</f>
        <v>0</v>
      </c>
      <c r="Q487" s="191">
        <v>0</v>
      </c>
      <c r="R487" s="191">
        <f>Q487*H487</f>
        <v>0</v>
      </c>
      <c r="S487" s="191">
        <v>0</v>
      </c>
      <c r="T487" s="192">
        <f>S487*H487</f>
        <v>0</v>
      </c>
      <c r="U487" s="36"/>
      <c r="V487" s="36"/>
      <c r="W487" s="36"/>
      <c r="X487" s="36"/>
      <c r="Y487" s="36"/>
      <c r="Z487" s="36"/>
      <c r="AA487" s="36"/>
      <c r="AB487" s="36"/>
      <c r="AC487" s="36"/>
      <c r="AD487" s="36"/>
      <c r="AE487" s="36"/>
      <c r="AR487" s="193" t="s">
        <v>330</v>
      </c>
      <c r="AT487" s="193" t="s">
        <v>326</v>
      </c>
      <c r="AU487" s="193" t="s">
        <v>87</v>
      </c>
      <c r="AY487" s="19" t="s">
        <v>324</v>
      </c>
      <c r="BE487" s="194">
        <f>IF(N487="základní",J487,0)</f>
        <v>0</v>
      </c>
      <c r="BF487" s="194">
        <f>IF(N487="snížená",J487,0)</f>
        <v>0</v>
      </c>
      <c r="BG487" s="194">
        <f>IF(N487="zákl. přenesená",J487,0)</f>
        <v>0</v>
      </c>
      <c r="BH487" s="194">
        <f>IF(N487="sníž. přenesená",J487,0)</f>
        <v>0</v>
      </c>
      <c r="BI487" s="194">
        <f>IF(N487="nulová",J487,0)</f>
        <v>0</v>
      </c>
      <c r="BJ487" s="19" t="s">
        <v>84</v>
      </c>
      <c r="BK487" s="194">
        <f>ROUND(I487*H487,2)</f>
        <v>0</v>
      </c>
      <c r="BL487" s="19" t="s">
        <v>330</v>
      </c>
      <c r="BM487" s="193" t="s">
        <v>5617</v>
      </c>
    </row>
    <row r="488" spans="1:65" s="2" customFormat="1" ht="11.25">
      <c r="A488" s="36"/>
      <c r="B488" s="37"/>
      <c r="C488" s="38"/>
      <c r="D488" s="195" t="s">
        <v>332</v>
      </c>
      <c r="E488" s="38"/>
      <c r="F488" s="196" t="s">
        <v>5616</v>
      </c>
      <c r="G488" s="38"/>
      <c r="H488" s="38"/>
      <c r="I488" s="197"/>
      <c r="J488" s="38"/>
      <c r="K488" s="38"/>
      <c r="L488" s="41"/>
      <c r="M488" s="198"/>
      <c r="N488" s="199"/>
      <c r="O488" s="66"/>
      <c r="P488" s="66"/>
      <c r="Q488" s="66"/>
      <c r="R488" s="66"/>
      <c r="S488" s="66"/>
      <c r="T488" s="67"/>
      <c r="U488" s="36"/>
      <c r="V488" s="36"/>
      <c r="W488" s="36"/>
      <c r="X488" s="36"/>
      <c r="Y488" s="36"/>
      <c r="Z488" s="36"/>
      <c r="AA488" s="36"/>
      <c r="AB488" s="36"/>
      <c r="AC488" s="36"/>
      <c r="AD488" s="36"/>
      <c r="AE488" s="36"/>
      <c r="AT488" s="19" t="s">
        <v>332</v>
      </c>
      <c r="AU488" s="19" t="s">
        <v>87</v>
      </c>
    </row>
    <row r="489" spans="1:65" s="2" customFormat="1" ht="14.45" customHeight="1">
      <c r="A489" s="36"/>
      <c r="B489" s="37"/>
      <c r="C489" s="182" t="s">
        <v>994</v>
      </c>
      <c r="D489" s="182" t="s">
        <v>326</v>
      </c>
      <c r="E489" s="183" t="s">
        <v>5618</v>
      </c>
      <c r="F489" s="184" t="s">
        <v>5619</v>
      </c>
      <c r="G489" s="185" t="s">
        <v>186</v>
      </c>
      <c r="H489" s="186">
        <v>6.5</v>
      </c>
      <c r="I489" s="187"/>
      <c r="J489" s="188">
        <f>ROUND(I489*H489,2)</f>
        <v>0</v>
      </c>
      <c r="K489" s="184" t="s">
        <v>329</v>
      </c>
      <c r="L489" s="41"/>
      <c r="M489" s="189" t="s">
        <v>19</v>
      </c>
      <c r="N489" s="190" t="s">
        <v>47</v>
      </c>
      <c r="O489" s="66"/>
      <c r="P489" s="191">
        <f>O489*H489</f>
        <v>0</v>
      </c>
      <c r="Q489" s="191">
        <v>0</v>
      </c>
      <c r="R489" s="191">
        <f>Q489*H489</f>
        <v>0</v>
      </c>
      <c r="S489" s="191">
        <v>0.35</v>
      </c>
      <c r="T489" s="192">
        <f>S489*H489</f>
        <v>2.2749999999999999</v>
      </c>
      <c r="U489" s="36"/>
      <c r="V489" s="36"/>
      <c r="W489" s="36"/>
      <c r="X489" s="36"/>
      <c r="Y489" s="36"/>
      <c r="Z489" s="36"/>
      <c r="AA489" s="36"/>
      <c r="AB489" s="36"/>
      <c r="AC489" s="36"/>
      <c r="AD489" s="36"/>
      <c r="AE489" s="36"/>
      <c r="AR489" s="193" t="s">
        <v>330</v>
      </c>
      <c r="AT489" s="193" t="s">
        <v>326</v>
      </c>
      <c r="AU489" s="193" t="s">
        <v>87</v>
      </c>
      <c r="AY489" s="19" t="s">
        <v>324</v>
      </c>
      <c r="BE489" s="194">
        <f>IF(N489="základní",J489,0)</f>
        <v>0</v>
      </c>
      <c r="BF489" s="194">
        <f>IF(N489="snížená",J489,0)</f>
        <v>0</v>
      </c>
      <c r="BG489" s="194">
        <f>IF(N489="zákl. přenesená",J489,0)</f>
        <v>0</v>
      </c>
      <c r="BH489" s="194">
        <f>IF(N489="sníž. přenesená",J489,0)</f>
        <v>0</v>
      </c>
      <c r="BI489" s="194">
        <f>IF(N489="nulová",J489,0)</f>
        <v>0</v>
      </c>
      <c r="BJ489" s="19" t="s">
        <v>84</v>
      </c>
      <c r="BK489" s="194">
        <f>ROUND(I489*H489,2)</f>
        <v>0</v>
      </c>
      <c r="BL489" s="19" t="s">
        <v>330</v>
      </c>
      <c r="BM489" s="193" t="s">
        <v>5620</v>
      </c>
    </row>
    <row r="490" spans="1:65" s="2" customFormat="1" ht="19.5">
      <c r="A490" s="36"/>
      <c r="B490" s="37"/>
      <c r="C490" s="38"/>
      <c r="D490" s="195" t="s">
        <v>332</v>
      </c>
      <c r="E490" s="38"/>
      <c r="F490" s="196" t="s">
        <v>5621</v>
      </c>
      <c r="G490" s="38"/>
      <c r="H490" s="38"/>
      <c r="I490" s="197"/>
      <c r="J490" s="38"/>
      <c r="K490" s="38"/>
      <c r="L490" s="41"/>
      <c r="M490" s="198"/>
      <c r="N490" s="199"/>
      <c r="O490" s="66"/>
      <c r="P490" s="66"/>
      <c r="Q490" s="66"/>
      <c r="R490" s="66"/>
      <c r="S490" s="66"/>
      <c r="T490" s="67"/>
      <c r="U490" s="36"/>
      <c r="V490" s="36"/>
      <c r="W490" s="36"/>
      <c r="X490" s="36"/>
      <c r="Y490" s="36"/>
      <c r="Z490" s="36"/>
      <c r="AA490" s="36"/>
      <c r="AB490" s="36"/>
      <c r="AC490" s="36"/>
      <c r="AD490" s="36"/>
      <c r="AE490" s="36"/>
      <c r="AT490" s="19" t="s">
        <v>332</v>
      </c>
      <c r="AU490" s="19" t="s">
        <v>87</v>
      </c>
    </row>
    <row r="491" spans="1:65" s="2" customFormat="1" ht="58.5">
      <c r="A491" s="36"/>
      <c r="B491" s="37"/>
      <c r="C491" s="38"/>
      <c r="D491" s="195" t="s">
        <v>334</v>
      </c>
      <c r="E491" s="38"/>
      <c r="F491" s="200" t="s">
        <v>5622</v>
      </c>
      <c r="G491" s="38"/>
      <c r="H491" s="38"/>
      <c r="I491" s="197"/>
      <c r="J491" s="38"/>
      <c r="K491" s="38"/>
      <c r="L491" s="41"/>
      <c r="M491" s="198"/>
      <c r="N491" s="199"/>
      <c r="O491" s="66"/>
      <c r="P491" s="66"/>
      <c r="Q491" s="66"/>
      <c r="R491" s="66"/>
      <c r="S491" s="66"/>
      <c r="T491" s="67"/>
      <c r="U491" s="36"/>
      <c r="V491" s="36"/>
      <c r="W491" s="36"/>
      <c r="X491" s="36"/>
      <c r="Y491" s="36"/>
      <c r="Z491" s="36"/>
      <c r="AA491" s="36"/>
      <c r="AB491" s="36"/>
      <c r="AC491" s="36"/>
      <c r="AD491" s="36"/>
      <c r="AE491" s="36"/>
      <c r="AT491" s="19" t="s">
        <v>334</v>
      </c>
      <c r="AU491" s="19" t="s">
        <v>87</v>
      </c>
    </row>
    <row r="492" spans="1:65" s="15" customFormat="1" ht="11.25">
      <c r="B492" s="223"/>
      <c r="C492" s="224"/>
      <c r="D492" s="195" t="s">
        <v>336</v>
      </c>
      <c r="E492" s="225" t="s">
        <v>19</v>
      </c>
      <c r="F492" s="226" t="s">
        <v>5286</v>
      </c>
      <c r="G492" s="224"/>
      <c r="H492" s="225" t="s">
        <v>19</v>
      </c>
      <c r="I492" s="227"/>
      <c r="J492" s="224"/>
      <c r="K492" s="224"/>
      <c r="L492" s="228"/>
      <c r="M492" s="229"/>
      <c r="N492" s="230"/>
      <c r="O492" s="230"/>
      <c r="P492" s="230"/>
      <c r="Q492" s="230"/>
      <c r="R492" s="230"/>
      <c r="S492" s="230"/>
      <c r="T492" s="231"/>
      <c r="AT492" s="232" t="s">
        <v>336</v>
      </c>
      <c r="AU492" s="232" t="s">
        <v>87</v>
      </c>
      <c r="AV492" s="15" t="s">
        <v>84</v>
      </c>
      <c r="AW492" s="15" t="s">
        <v>37</v>
      </c>
      <c r="AX492" s="15" t="s">
        <v>76</v>
      </c>
      <c r="AY492" s="232" t="s">
        <v>324</v>
      </c>
    </row>
    <row r="493" spans="1:65" s="13" customFormat="1" ht="11.25">
      <c r="B493" s="201"/>
      <c r="C493" s="202"/>
      <c r="D493" s="195" t="s">
        <v>336</v>
      </c>
      <c r="E493" s="203" t="s">
        <v>5265</v>
      </c>
      <c r="F493" s="204" t="s">
        <v>5623</v>
      </c>
      <c r="G493" s="202"/>
      <c r="H493" s="205">
        <v>6.5</v>
      </c>
      <c r="I493" s="206"/>
      <c r="J493" s="202"/>
      <c r="K493" s="202"/>
      <c r="L493" s="207"/>
      <c r="M493" s="208"/>
      <c r="N493" s="209"/>
      <c r="O493" s="209"/>
      <c r="P493" s="209"/>
      <c r="Q493" s="209"/>
      <c r="R493" s="209"/>
      <c r="S493" s="209"/>
      <c r="T493" s="210"/>
      <c r="AT493" s="211" t="s">
        <v>336</v>
      </c>
      <c r="AU493" s="211" t="s">
        <v>87</v>
      </c>
      <c r="AV493" s="13" t="s">
        <v>87</v>
      </c>
      <c r="AW493" s="13" t="s">
        <v>37</v>
      </c>
      <c r="AX493" s="13" t="s">
        <v>84</v>
      </c>
      <c r="AY493" s="211" t="s">
        <v>324</v>
      </c>
    </row>
    <row r="494" spans="1:65" s="2" customFormat="1" ht="24.2" customHeight="1">
      <c r="A494" s="36"/>
      <c r="B494" s="37"/>
      <c r="C494" s="182" t="s">
        <v>1000</v>
      </c>
      <c r="D494" s="182" t="s">
        <v>326</v>
      </c>
      <c r="E494" s="183" t="s">
        <v>5624</v>
      </c>
      <c r="F494" s="184" t="s">
        <v>5625</v>
      </c>
      <c r="G494" s="185" t="s">
        <v>1530</v>
      </c>
      <c r="H494" s="186">
        <v>1</v>
      </c>
      <c r="I494" s="187"/>
      <c r="J494" s="188">
        <f>ROUND(I494*H494,2)</f>
        <v>0</v>
      </c>
      <c r="K494" s="184" t="s">
        <v>19</v>
      </c>
      <c r="L494" s="41"/>
      <c r="M494" s="189" t="s">
        <v>19</v>
      </c>
      <c r="N494" s="190" t="s">
        <v>47</v>
      </c>
      <c r="O494" s="66"/>
      <c r="P494" s="191">
        <f>O494*H494</f>
        <v>0</v>
      </c>
      <c r="Q494" s="191">
        <v>0</v>
      </c>
      <c r="R494" s="191">
        <f>Q494*H494</f>
        <v>0</v>
      </c>
      <c r="S494" s="191">
        <v>0</v>
      </c>
      <c r="T494" s="192">
        <f>S494*H494</f>
        <v>0</v>
      </c>
      <c r="U494" s="36"/>
      <c r="V494" s="36"/>
      <c r="W494" s="36"/>
      <c r="X494" s="36"/>
      <c r="Y494" s="36"/>
      <c r="Z494" s="36"/>
      <c r="AA494" s="36"/>
      <c r="AB494" s="36"/>
      <c r="AC494" s="36"/>
      <c r="AD494" s="36"/>
      <c r="AE494" s="36"/>
      <c r="AR494" s="193" t="s">
        <v>330</v>
      </c>
      <c r="AT494" s="193" t="s">
        <v>326</v>
      </c>
      <c r="AU494" s="193" t="s">
        <v>87</v>
      </c>
      <c r="AY494" s="19" t="s">
        <v>324</v>
      </c>
      <c r="BE494" s="194">
        <f>IF(N494="základní",J494,0)</f>
        <v>0</v>
      </c>
      <c r="BF494" s="194">
        <f>IF(N494="snížená",J494,0)</f>
        <v>0</v>
      </c>
      <c r="BG494" s="194">
        <f>IF(N494="zákl. přenesená",J494,0)</f>
        <v>0</v>
      </c>
      <c r="BH494" s="194">
        <f>IF(N494="sníž. přenesená",J494,0)</f>
        <v>0</v>
      </c>
      <c r="BI494" s="194">
        <f>IF(N494="nulová",J494,0)</f>
        <v>0</v>
      </c>
      <c r="BJ494" s="19" t="s">
        <v>84</v>
      </c>
      <c r="BK494" s="194">
        <f>ROUND(I494*H494,2)</f>
        <v>0</v>
      </c>
      <c r="BL494" s="19" t="s">
        <v>330</v>
      </c>
      <c r="BM494" s="193" t="s">
        <v>5626</v>
      </c>
    </row>
    <row r="495" spans="1:65" s="2" customFormat="1" ht="263.25">
      <c r="A495" s="36"/>
      <c r="B495" s="37"/>
      <c r="C495" s="38"/>
      <c r="D495" s="195" t="s">
        <v>332</v>
      </c>
      <c r="E495" s="38"/>
      <c r="F495" s="196" t="s">
        <v>5627</v>
      </c>
      <c r="G495" s="38"/>
      <c r="H495" s="38"/>
      <c r="I495" s="197"/>
      <c r="J495" s="38"/>
      <c r="K495" s="38"/>
      <c r="L495" s="41"/>
      <c r="M495" s="198"/>
      <c r="N495" s="199"/>
      <c r="O495" s="66"/>
      <c r="P495" s="66"/>
      <c r="Q495" s="66"/>
      <c r="R495" s="66"/>
      <c r="S495" s="66"/>
      <c r="T495" s="67"/>
      <c r="U495" s="36"/>
      <c r="V495" s="36"/>
      <c r="W495" s="36"/>
      <c r="X495" s="36"/>
      <c r="Y495" s="36"/>
      <c r="Z495" s="36"/>
      <c r="AA495" s="36"/>
      <c r="AB495" s="36"/>
      <c r="AC495" s="36"/>
      <c r="AD495" s="36"/>
      <c r="AE495" s="36"/>
      <c r="AT495" s="19" t="s">
        <v>332</v>
      </c>
      <c r="AU495" s="19" t="s">
        <v>87</v>
      </c>
    </row>
    <row r="496" spans="1:65" s="13" customFormat="1" ht="11.25">
      <c r="B496" s="201"/>
      <c r="C496" s="202"/>
      <c r="D496" s="195" t="s">
        <v>336</v>
      </c>
      <c r="E496" s="203" t="s">
        <v>19</v>
      </c>
      <c r="F496" s="204" t="s">
        <v>5489</v>
      </c>
      <c r="G496" s="202"/>
      <c r="H496" s="205">
        <v>1</v>
      </c>
      <c r="I496" s="206"/>
      <c r="J496" s="202"/>
      <c r="K496" s="202"/>
      <c r="L496" s="207"/>
      <c r="M496" s="208"/>
      <c r="N496" s="209"/>
      <c r="O496" s="209"/>
      <c r="P496" s="209"/>
      <c r="Q496" s="209"/>
      <c r="R496" s="209"/>
      <c r="S496" s="209"/>
      <c r="T496" s="210"/>
      <c r="AT496" s="211" t="s">
        <v>336</v>
      </c>
      <c r="AU496" s="211" t="s">
        <v>87</v>
      </c>
      <c r="AV496" s="13" t="s">
        <v>87</v>
      </c>
      <c r="AW496" s="13" t="s">
        <v>37</v>
      </c>
      <c r="AX496" s="13" t="s">
        <v>84</v>
      </c>
      <c r="AY496" s="211" t="s">
        <v>324</v>
      </c>
    </row>
    <row r="497" spans="1:65" s="2" customFormat="1" ht="14.45" customHeight="1">
      <c r="A497" s="36"/>
      <c r="B497" s="37"/>
      <c r="C497" s="182" t="s">
        <v>1006</v>
      </c>
      <c r="D497" s="182" t="s">
        <v>326</v>
      </c>
      <c r="E497" s="183" t="s">
        <v>5628</v>
      </c>
      <c r="F497" s="184" t="s">
        <v>5629</v>
      </c>
      <c r="G497" s="185" t="s">
        <v>186</v>
      </c>
      <c r="H497" s="186">
        <v>0.8</v>
      </c>
      <c r="I497" s="187"/>
      <c r="J497" s="188">
        <f>ROUND(I497*H497,2)</f>
        <v>0</v>
      </c>
      <c r="K497" s="184" t="s">
        <v>19</v>
      </c>
      <c r="L497" s="41"/>
      <c r="M497" s="189" t="s">
        <v>19</v>
      </c>
      <c r="N497" s="190" t="s">
        <v>47</v>
      </c>
      <c r="O497" s="66"/>
      <c r="P497" s="191">
        <f>O497*H497</f>
        <v>0</v>
      </c>
      <c r="Q497" s="191">
        <v>0</v>
      </c>
      <c r="R497" s="191">
        <f>Q497*H497</f>
        <v>0</v>
      </c>
      <c r="S497" s="191">
        <v>0</v>
      </c>
      <c r="T497" s="192">
        <f>S497*H497</f>
        <v>0</v>
      </c>
      <c r="U497" s="36"/>
      <c r="V497" s="36"/>
      <c r="W497" s="36"/>
      <c r="X497" s="36"/>
      <c r="Y497" s="36"/>
      <c r="Z497" s="36"/>
      <c r="AA497" s="36"/>
      <c r="AB497" s="36"/>
      <c r="AC497" s="36"/>
      <c r="AD497" s="36"/>
      <c r="AE497" s="36"/>
      <c r="AR497" s="193" t="s">
        <v>330</v>
      </c>
      <c r="AT497" s="193" t="s">
        <v>326</v>
      </c>
      <c r="AU497" s="193" t="s">
        <v>87</v>
      </c>
      <c r="AY497" s="19" t="s">
        <v>324</v>
      </c>
      <c r="BE497" s="194">
        <f>IF(N497="základní",J497,0)</f>
        <v>0</v>
      </c>
      <c r="BF497" s="194">
        <f>IF(N497="snížená",J497,0)</f>
        <v>0</v>
      </c>
      <c r="BG497" s="194">
        <f>IF(N497="zákl. přenesená",J497,0)</f>
        <v>0</v>
      </c>
      <c r="BH497" s="194">
        <f>IF(N497="sníž. přenesená",J497,0)</f>
        <v>0</v>
      </c>
      <c r="BI497" s="194">
        <f>IF(N497="nulová",J497,0)</f>
        <v>0</v>
      </c>
      <c r="BJ497" s="19" t="s">
        <v>84</v>
      </c>
      <c r="BK497" s="194">
        <f>ROUND(I497*H497,2)</f>
        <v>0</v>
      </c>
      <c r="BL497" s="19" t="s">
        <v>330</v>
      </c>
      <c r="BM497" s="193" t="s">
        <v>5630</v>
      </c>
    </row>
    <row r="498" spans="1:65" s="2" customFormat="1" ht="11.25">
      <c r="A498" s="36"/>
      <c r="B498" s="37"/>
      <c r="C498" s="38"/>
      <c r="D498" s="195" t="s">
        <v>332</v>
      </c>
      <c r="E498" s="38"/>
      <c r="F498" s="196" t="s">
        <v>5629</v>
      </c>
      <c r="G498" s="38"/>
      <c r="H498" s="38"/>
      <c r="I498" s="197"/>
      <c r="J498" s="38"/>
      <c r="K498" s="38"/>
      <c r="L498" s="41"/>
      <c r="M498" s="198"/>
      <c r="N498" s="199"/>
      <c r="O498" s="66"/>
      <c r="P498" s="66"/>
      <c r="Q498" s="66"/>
      <c r="R498" s="66"/>
      <c r="S498" s="66"/>
      <c r="T498" s="67"/>
      <c r="U498" s="36"/>
      <c r="V498" s="36"/>
      <c r="W498" s="36"/>
      <c r="X498" s="36"/>
      <c r="Y498" s="36"/>
      <c r="Z498" s="36"/>
      <c r="AA498" s="36"/>
      <c r="AB498" s="36"/>
      <c r="AC498" s="36"/>
      <c r="AD498" s="36"/>
      <c r="AE498" s="36"/>
      <c r="AT498" s="19" t="s">
        <v>332</v>
      </c>
      <c r="AU498" s="19" t="s">
        <v>87</v>
      </c>
    </row>
    <row r="499" spans="1:65" s="2" customFormat="1" ht="14.45" customHeight="1">
      <c r="A499" s="36"/>
      <c r="B499" s="37"/>
      <c r="C499" s="182" t="s">
        <v>1011</v>
      </c>
      <c r="D499" s="182" t="s">
        <v>326</v>
      </c>
      <c r="E499" s="183" t="s">
        <v>1898</v>
      </c>
      <c r="F499" s="184" t="s">
        <v>5631</v>
      </c>
      <c r="G499" s="185" t="s">
        <v>186</v>
      </c>
      <c r="H499" s="186">
        <v>9</v>
      </c>
      <c r="I499" s="187"/>
      <c r="J499" s="188">
        <f>ROUND(I499*H499,2)</f>
        <v>0</v>
      </c>
      <c r="K499" s="184" t="s">
        <v>19</v>
      </c>
      <c r="L499" s="41"/>
      <c r="M499" s="189" t="s">
        <v>19</v>
      </c>
      <c r="N499" s="190" t="s">
        <v>47</v>
      </c>
      <c r="O499" s="66"/>
      <c r="P499" s="191">
        <f>O499*H499</f>
        <v>0</v>
      </c>
      <c r="Q499" s="191">
        <v>0</v>
      </c>
      <c r="R499" s="191">
        <f>Q499*H499</f>
        <v>0</v>
      </c>
      <c r="S499" s="191">
        <v>0</v>
      </c>
      <c r="T499" s="192">
        <f>S499*H499</f>
        <v>0</v>
      </c>
      <c r="U499" s="36"/>
      <c r="V499" s="36"/>
      <c r="W499" s="36"/>
      <c r="X499" s="36"/>
      <c r="Y499" s="36"/>
      <c r="Z499" s="36"/>
      <c r="AA499" s="36"/>
      <c r="AB499" s="36"/>
      <c r="AC499" s="36"/>
      <c r="AD499" s="36"/>
      <c r="AE499" s="36"/>
      <c r="AR499" s="193" t="s">
        <v>330</v>
      </c>
      <c r="AT499" s="193" t="s">
        <v>326</v>
      </c>
      <c r="AU499" s="193" t="s">
        <v>87</v>
      </c>
      <c r="AY499" s="19" t="s">
        <v>324</v>
      </c>
      <c r="BE499" s="194">
        <f>IF(N499="základní",J499,0)</f>
        <v>0</v>
      </c>
      <c r="BF499" s="194">
        <f>IF(N499="snížená",J499,0)</f>
        <v>0</v>
      </c>
      <c r="BG499" s="194">
        <f>IF(N499="zákl. přenesená",J499,0)</f>
        <v>0</v>
      </c>
      <c r="BH499" s="194">
        <f>IF(N499="sníž. přenesená",J499,0)</f>
        <v>0</v>
      </c>
      <c r="BI499" s="194">
        <f>IF(N499="nulová",J499,0)</f>
        <v>0</v>
      </c>
      <c r="BJ499" s="19" t="s">
        <v>84</v>
      </c>
      <c r="BK499" s="194">
        <f>ROUND(I499*H499,2)</f>
        <v>0</v>
      </c>
      <c r="BL499" s="19" t="s">
        <v>330</v>
      </c>
      <c r="BM499" s="193" t="s">
        <v>5632</v>
      </c>
    </row>
    <row r="500" spans="1:65" s="2" customFormat="1" ht="11.25">
      <c r="A500" s="36"/>
      <c r="B500" s="37"/>
      <c r="C500" s="38"/>
      <c r="D500" s="195" t="s">
        <v>332</v>
      </c>
      <c r="E500" s="38"/>
      <c r="F500" s="196" t="s">
        <v>5631</v>
      </c>
      <c r="G500" s="38"/>
      <c r="H500" s="38"/>
      <c r="I500" s="197"/>
      <c r="J500" s="38"/>
      <c r="K500" s="38"/>
      <c r="L500" s="41"/>
      <c r="M500" s="198"/>
      <c r="N500" s="199"/>
      <c r="O500" s="66"/>
      <c r="P500" s="66"/>
      <c r="Q500" s="66"/>
      <c r="R500" s="66"/>
      <c r="S500" s="66"/>
      <c r="T500" s="67"/>
      <c r="U500" s="36"/>
      <c r="V500" s="36"/>
      <c r="W500" s="36"/>
      <c r="X500" s="36"/>
      <c r="Y500" s="36"/>
      <c r="Z500" s="36"/>
      <c r="AA500" s="36"/>
      <c r="AB500" s="36"/>
      <c r="AC500" s="36"/>
      <c r="AD500" s="36"/>
      <c r="AE500" s="36"/>
      <c r="AT500" s="19" t="s">
        <v>332</v>
      </c>
      <c r="AU500" s="19" t="s">
        <v>87</v>
      </c>
    </row>
    <row r="501" spans="1:65" s="15" customFormat="1" ht="11.25">
      <c r="B501" s="223"/>
      <c r="C501" s="224"/>
      <c r="D501" s="195" t="s">
        <v>336</v>
      </c>
      <c r="E501" s="225" t="s">
        <v>19</v>
      </c>
      <c r="F501" s="226" t="s">
        <v>5286</v>
      </c>
      <c r="G501" s="224"/>
      <c r="H501" s="225" t="s">
        <v>19</v>
      </c>
      <c r="I501" s="227"/>
      <c r="J501" s="224"/>
      <c r="K501" s="224"/>
      <c r="L501" s="228"/>
      <c r="M501" s="229"/>
      <c r="N501" s="230"/>
      <c r="O501" s="230"/>
      <c r="P501" s="230"/>
      <c r="Q501" s="230"/>
      <c r="R501" s="230"/>
      <c r="S501" s="230"/>
      <c r="T501" s="231"/>
      <c r="AT501" s="232" t="s">
        <v>336</v>
      </c>
      <c r="AU501" s="232" t="s">
        <v>87</v>
      </c>
      <c r="AV501" s="15" t="s">
        <v>84</v>
      </c>
      <c r="AW501" s="15" t="s">
        <v>37</v>
      </c>
      <c r="AX501" s="15" t="s">
        <v>76</v>
      </c>
      <c r="AY501" s="232" t="s">
        <v>324</v>
      </c>
    </row>
    <row r="502" spans="1:65" s="13" customFormat="1" ht="11.25">
      <c r="B502" s="201"/>
      <c r="C502" s="202"/>
      <c r="D502" s="195" t="s">
        <v>336</v>
      </c>
      <c r="E502" s="203" t="s">
        <v>19</v>
      </c>
      <c r="F502" s="204" t="s">
        <v>5633</v>
      </c>
      <c r="G502" s="202"/>
      <c r="H502" s="205">
        <v>9</v>
      </c>
      <c r="I502" s="206"/>
      <c r="J502" s="202"/>
      <c r="K502" s="202"/>
      <c r="L502" s="207"/>
      <c r="M502" s="208"/>
      <c r="N502" s="209"/>
      <c r="O502" s="209"/>
      <c r="P502" s="209"/>
      <c r="Q502" s="209"/>
      <c r="R502" s="209"/>
      <c r="S502" s="209"/>
      <c r="T502" s="210"/>
      <c r="AT502" s="211" t="s">
        <v>336</v>
      </c>
      <c r="AU502" s="211" t="s">
        <v>87</v>
      </c>
      <c r="AV502" s="13" t="s">
        <v>87</v>
      </c>
      <c r="AW502" s="13" t="s">
        <v>37</v>
      </c>
      <c r="AX502" s="13" t="s">
        <v>84</v>
      </c>
      <c r="AY502" s="211" t="s">
        <v>324</v>
      </c>
    </row>
    <row r="503" spans="1:65" s="2" customFormat="1" ht="14.45" customHeight="1">
      <c r="A503" s="36"/>
      <c r="B503" s="37"/>
      <c r="C503" s="182" t="s">
        <v>1016</v>
      </c>
      <c r="D503" s="182" t="s">
        <v>326</v>
      </c>
      <c r="E503" s="183" t="s">
        <v>5634</v>
      </c>
      <c r="F503" s="184" t="s">
        <v>5635</v>
      </c>
      <c r="G503" s="185" t="s">
        <v>186</v>
      </c>
      <c r="H503" s="186">
        <v>10</v>
      </c>
      <c r="I503" s="187"/>
      <c r="J503" s="188">
        <f>ROUND(I503*H503,2)</f>
        <v>0</v>
      </c>
      <c r="K503" s="184" t="s">
        <v>19</v>
      </c>
      <c r="L503" s="41"/>
      <c r="M503" s="189" t="s">
        <v>19</v>
      </c>
      <c r="N503" s="190" t="s">
        <v>47</v>
      </c>
      <c r="O503" s="66"/>
      <c r="P503" s="191">
        <f>O503*H503</f>
        <v>0</v>
      </c>
      <c r="Q503" s="191">
        <v>0</v>
      </c>
      <c r="R503" s="191">
        <f>Q503*H503</f>
        <v>0</v>
      </c>
      <c r="S503" s="191">
        <v>0</v>
      </c>
      <c r="T503" s="192">
        <f>S503*H503</f>
        <v>0</v>
      </c>
      <c r="U503" s="36"/>
      <c r="V503" s="36"/>
      <c r="W503" s="36"/>
      <c r="X503" s="36"/>
      <c r="Y503" s="36"/>
      <c r="Z503" s="36"/>
      <c r="AA503" s="36"/>
      <c r="AB503" s="36"/>
      <c r="AC503" s="36"/>
      <c r="AD503" s="36"/>
      <c r="AE503" s="36"/>
      <c r="AR503" s="193" t="s">
        <v>330</v>
      </c>
      <c r="AT503" s="193" t="s">
        <v>326</v>
      </c>
      <c r="AU503" s="193" t="s">
        <v>87</v>
      </c>
      <c r="AY503" s="19" t="s">
        <v>324</v>
      </c>
      <c r="BE503" s="194">
        <f>IF(N503="základní",J503,0)</f>
        <v>0</v>
      </c>
      <c r="BF503" s="194">
        <f>IF(N503="snížená",J503,0)</f>
        <v>0</v>
      </c>
      <c r="BG503" s="194">
        <f>IF(N503="zákl. přenesená",J503,0)</f>
        <v>0</v>
      </c>
      <c r="BH503" s="194">
        <f>IF(N503="sníž. přenesená",J503,0)</f>
        <v>0</v>
      </c>
      <c r="BI503" s="194">
        <f>IF(N503="nulová",J503,0)</f>
        <v>0</v>
      </c>
      <c r="BJ503" s="19" t="s">
        <v>84</v>
      </c>
      <c r="BK503" s="194">
        <f>ROUND(I503*H503,2)</f>
        <v>0</v>
      </c>
      <c r="BL503" s="19" t="s">
        <v>330</v>
      </c>
      <c r="BM503" s="193" t="s">
        <v>5636</v>
      </c>
    </row>
    <row r="504" spans="1:65" s="2" customFormat="1" ht="39">
      <c r="A504" s="36"/>
      <c r="B504" s="37"/>
      <c r="C504" s="38"/>
      <c r="D504" s="195" t="s">
        <v>332</v>
      </c>
      <c r="E504" s="38"/>
      <c r="F504" s="196" t="s">
        <v>5637</v>
      </c>
      <c r="G504" s="38"/>
      <c r="H504" s="38"/>
      <c r="I504" s="197"/>
      <c r="J504" s="38"/>
      <c r="K504" s="38"/>
      <c r="L504" s="41"/>
      <c r="M504" s="198"/>
      <c r="N504" s="199"/>
      <c r="O504" s="66"/>
      <c r="P504" s="66"/>
      <c r="Q504" s="66"/>
      <c r="R504" s="66"/>
      <c r="S504" s="66"/>
      <c r="T504" s="67"/>
      <c r="U504" s="36"/>
      <c r="V504" s="36"/>
      <c r="W504" s="36"/>
      <c r="X504" s="36"/>
      <c r="Y504" s="36"/>
      <c r="Z504" s="36"/>
      <c r="AA504" s="36"/>
      <c r="AB504" s="36"/>
      <c r="AC504" s="36"/>
      <c r="AD504" s="36"/>
      <c r="AE504" s="36"/>
      <c r="AT504" s="19" t="s">
        <v>332</v>
      </c>
      <c r="AU504" s="19" t="s">
        <v>87</v>
      </c>
    </row>
    <row r="505" spans="1:65" s="2" customFormat="1" ht="29.25">
      <c r="A505" s="36"/>
      <c r="B505" s="37"/>
      <c r="C505" s="38"/>
      <c r="D505" s="195" t="s">
        <v>727</v>
      </c>
      <c r="E505" s="38"/>
      <c r="F505" s="200" t="s">
        <v>5638</v>
      </c>
      <c r="G505" s="38"/>
      <c r="H505" s="38"/>
      <c r="I505" s="197"/>
      <c r="J505" s="38"/>
      <c r="K505" s="38"/>
      <c r="L505" s="41"/>
      <c r="M505" s="198"/>
      <c r="N505" s="199"/>
      <c r="O505" s="66"/>
      <c r="P505" s="66"/>
      <c r="Q505" s="66"/>
      <c r="R505" s="66"/>
      <c r="S505" s="66"/>
      <c r="T505" s="67"/>
      <c r="U505" s="36"/>
      <c r="V505" s="36"/>
      <c r="W505" s="36"/>
      <c r="X505" s="36"/>
      <c r="Y505" s="36"/>
      <c r="Z505" s="36"/>
      <c r="AA505" s="36"/>
      <c r="AB505" s="36"/>
      <c r="AC505" s="36"/>
      <c r="AD505" s="36"/>
      <c r="AE505" s="36"/>
      <c r="AT505" s="19" t="s">
        <v>727</v>
      </c>
      <c r="AU505" s="19" t="s">
        <v>87</v>
      </c>
    </row>
    <row r="506" spans="1:65" s="2" customFormat="1" ht="24.2" customHeight="1">
      <c r="A506" s="36"/>
      <c r="B506" s="37"/>
      <c r="C506" s="244" t="s">
        <v>1022</v>
      </c>
      <c r="D506" s="244" t="s">
        <v>588</v>
      </c>
      <c r="E506" s="245" t="s">
        <v>5639</v>
      </c>
      <c r="F506" s="246" t="s">
        <v>5640</v>
      </c>
      <c r="G506" s="247" t="s">
        <v>190</v>
      </c>
      <c r="H506" s="248">
        <v>2</v>
      </c>
      <c r="I506" s="249"/>
      <c r="J506" s="250">
        <f>ROUND(I506*H506,2)</f>
        <v>0</v>
      </c>
      <c r="K506" s="246" t="s">
        <v>19</v>
      </c>
      <c r="L506" s="251"/>
      <c r="M506" s="252" t="s">
        <v>19</v>
      </c>
      <c r="N506" s="253" t="s">
        <v>47</v>
      </c>
      <c r="O506" s="66"/>
      <c r="P506" s="191">
        <f>O506*H506</f>
        <v>0</v>
      </c>
      <c r="Q506" s="191">
        <v>0</v>
      </c>
      <c r="R506" s="191">
        <f>Q506*H506</f>
        <v>0</v>
      </c>
      <c r="S506" s="191">
        <v>0</v>
      </c>
      <c r="T506" s="192">
        <f>S506*H506</f>
        <v>0</v>
      </c>
      <c r="U506" s="36"/>
      <c r="V506" s="36"/>
      <c r="W506" s="36"/>
      <c r="X506" s="36"/>
      <c r="Y506" s="36"/>
      <c r="Z506" s="36"/>
      <c r="AA506" s="36"/>
      <c r="AB506" s="36"/>
      <c r="AC506" s="36"/>
      <c r="AD506" s="36"/>
      <c r="AE506" s="36"/>
      <c r="AR506" s="193" t="s">
        <v>378</v>
      </c>
      <c r="AT506" s="193" t="s">
        <v>588</v>
      </c>
      <c r="AU506" s="193" t="s">
        <v>87</v>
      </c>
      <c r="AY506" s="19" t="s">
        <v>324</v>
      </c>
      <c r="BE506" s="194">
        <f>IF(N506="základní",J506,0)</f>
        <v>0</v>
      </c>
      <c r="BF506" s="194">
        <f>IF(N506="snížená",J506,0)</f>
        <v>0</v>
      </c>
      <c r="BG506" s="194">
        <f>IF(N506="zákl. přenesená",J506,0)</f>
        <v>0</v>
      </c>
      <c r="BH506" s="194">
        <f>IF(N506="sníž. přenesená",J506,0)</f>
        <v>0</v>
      </c>
      <c r="BI506" s="194">
        <f>IF(N506="nulová",J506,0)</f>
        <v>0</v>
      </c>
      <c r="BJ506" s="19" t="s">
        <v>84</v>
      </c>
      <c r="BK506" s="194">
        <f>ROUND(I506*H506,2)</f>
        <v>0</v>
      </c>
      <c r="BL506" s="19" t="s">
        <v>330</v>
      </c>
      <c r="BM506" s="193" t="s">
        <v>5641</v>
      </c>
    </row>
    <row r="507" spans="1:65" s="2" customFormat="1" ht="11.25">
      <c r="A507" s="36"/>
      <c r="B507" s="37"/>
      <c r="C507" s="38"/>
      <c r="D507" s="195" t="s">
        <v>332</v>
      </c>
      <c r="E507" s="38"/>
      <c r="F507" s="196" t="s">
        <v>5642</v>
      </c>
      <c r="G507" s="38"/>
      <c r="H507" s="38"/>
      <c r="I507" s="197"/>
      <c r="J507" s="38"/>
      <c r="K507" s="38"/>
      <c r="L507" s="41"/>
      <c r="M507" s="198"/>
      <c r="N507" s="199"/>
      <c r="O507" s="66"/>
      <c r="P507" s="66"/>
      <c r="Q507" s="66"/>
      <c r="R507" s="66"/>
      <c r="S507" s="66"/>
      <c r="T507" s="67"/>
      <c r="U507" s="36"/>
      <c r="V507" s="36"/>
      <c r="W507" s="36"/>
      <c r="X507" s="36"/>
      <c r="Y507" s="36"/>
      <c r="Z507" s="36"/>
      <c r="AA507" s="36"/>
      <c r="AB507" s="36"/>
      <c r="AC507" s="36"/>
      <c r="AD507" s="36"/>
      <c r="AE507" s="36"/>
      <c r="AT507" s="19" t="s">
        <v>332</v>
      </c>
      <c r="AU507" s="19" t="s">
        <v>87</v>
      </c>
    </row>
    <row r="508" spans="1:65" s="13" customFormat="1" ht="11.25">
      <c r="B508" s="201"/>
      <c r="C508" s="202"/>
      <c r="D508" s="195" t="s">
        <v>336</v>
      </c>
      <c r="E508" s="203" t="s">
        <v>19</v>
      </c>
      <c r="F508" s="204" t="s">
        <v>5643</v>
      </c>
      <c r="G508" s="202"/>
      <c r="H508" s="205">
        <v>2</v>
      </c>
      <c r="I508" s="206"/>
      <c r="J508" s="202"/>
      <c r="K508" s="202"/>
      <c r="L508" s="207"/>
      <c r="M508" s="208"/>
      <c r="N508" s="209"/>
      <c r="O508" s="209"/>
      <c r="P508" s="209"/>
      <c r="Q508" s="209"/>
      <c r="R508" s="209"/>
      <c r="S508" s="209"/>
      <c r="T508" s="210"/>
      <c r="AT508" s="211" t="s">
        <v>336</v>
      </c>
      <c r="AU508" s="211" t="s">
        <v>87</v>
      </c>
      <c r="AV508" s="13" t="s">
        <v>87</v>
      </c>
      <c r="AW508" s="13" t="s">
        <v>37</v>
      </c>
      <c r="AX508" s="13" t="s">
        <v>84</v>
      </c>
      <c r="AY508" s="211" t="s">
        <v>324</v>
      </c>
    </row>
    <row r="509" spans="1:65" s="2" customFormat="1" ht="14.45" customHeight="1">
      <c r="A509" s="36"/>
      <c r="B509" s="37"/>
      <c r="C509" s="244" t="s">
        <v>1027</v>
      </c>
      <c r="D509" s="244" t="s">
        <v>588</v>
      </c>
      <c r="E509" s="245" t="s">
        <v>5644</v>
      </c>
      <c r="F509" s="246" t="s">
        <v>5645</v>
      </c>
      <c r="G509" s="247" t="s">
        <v>190</v>
      </c>
      <c r="H509" s="248">
        <v>1</v>
      </c>
      <c r="I509" s="249"/>
      <c r="J509" s="250">
        <f>ROUND(I509*H509,2)</f>
        <v>0</v>
      </c>
      <c r="K509" s="246" t="s">
        <v>19</v>
      </c>
      <c r="L509" s="251"/>
      <c r="M509" s="252" t="s">
        <v>19</v>
      </c>
      <c r="N509" s="253" t="s">
        <v>47</v>
      </c>
      <c r="O509" s="66"/>
      <c r="P509" s="191">
        <f>O509*H509</f>
        <v>0</v>
      </c>
      <c r="Q509" s="191">
        <v>0</v>
      </c>
      <c r="R509" s="191">
        <f>Q509*H509</f>
        <v>0</v>
      </c>
      <c r="S509" s="191">
        <v>0</v>
      </c>
      <c r="T509" s="192">
        <f>S509*H509</f>
        <v>0</v>
      </c>
      <c r="U509" s="36"/>
      <c r="V509" s="36"/>
      <c r="W509" s="36"/>
      <c r="X509" s="36"/>
      <c r="Y509" s="36"/>
      <c r="Z509" s="36"/>
      <c r="AA509" s="36"/>
      <c r="AB509" s="36"/>
      <c r="AC509" s="36"/>
      <c r="AD509" s="36"/>
      <c r="AE509" s="36"/>
      <c r="AR509" s="193" t="s">
        <v>378</v>
      </c>
      <c r="AT509" s="193" t="s">
        <v>588</v>
      </c>
      <c r="AU509" s="193" t="s">
        <v>87</v>
      </c>
      <c r="AY509" s="19" t="s">
        <v>324</v>
      </c>
      <c r="BE509" s="194">
        <f>IF(N509="základní",J509,0)</f>
        <v>0</v>
      </c>
      <c r="BF509" s="194">
        <f>IF(N509="snížená",J509,0)</f>
        <v>0</v>
      </c>
      <c r="BG509" s="194">
        <f>IF(N509="zákl. přenesená",J509,0)</f>
        <v>0</v>
      </c>
      <c r="BH509" s="194">
        <f>IF(N509="sníž. přenesená",J509,0)</f>
        <v>0</v>
      </c>
      <c r="BI509" s="194">
        <f>IF(N509="nulová",J509,0)</f>
        <v>0</v>
      </c>
      <c r="BJ509" s="19" t="s">
        <v>84</v>
      </c>
      <c r="BK509" s="194">
        <f>ROUND(I509*H509,2)</f>
        <v>0</v>
      </c>
      <c r="BL509" s="19" t="s">
        <v>330</v>
      </c>
      <c r="BM509" s="193" t="s">
        <v>5646</v>
      </c>
    </row>
    <row r="510" spans="1:65" s="2" customFormat="1" ht="58.5">
      <c r="A510" s="36"/>
      <c r="B510" s="37"/>
      <c r="C510" s="38"/>
      <c r="D510" s="195" t="s">
        <v>332</v>
      </c>
      <c r="E510" s="38"/>
      <c r="F510" s="196" t="s">
        <v>5647</v>
      </c>
      <c r="G510" s="38"/>
      <c r="H510" s="38"/>
      <c r="I510" s="197"/>
      <c r="J510" s="38"/>
      <c r="K510" s="38"/>
      <c r="L510" s="41"/>
      <c r="M510" s="198"/>
      <c r="N510" s="199"/>
      <c r="O510" s="66"/>
      <c r="P510" s="66"/>
      <c r="Q510" s="66"/>
      <c r="R510" s="66"/>
      <c r="S510" s="66"/>
      <c r="T510" s="67"/>
      <c r="U510" s="36"/>
      <c r="V510" s="36"/>
      <c r="W510" s="36"/>
      <c r="X510" s="36"/>
      <c r="Y510" s="36"/>
      <c r="Z510" s="36"/>
      <c r="AA510" s="36"/>
      <c r="AB510" s="36"/>
      <c r="AC510" s="36"/>
      <c r="AD510" s="36"/>
      <c r="AE510" s="36"/>
      <c r="AT510" s="19" t="s">
        <v>332</v>
      </c>
      <c r="AU510" s="19" t="s">
        <v>87</v>
      </c>
    </row>
    <row r="511" spans="1:65" s="13" customFormat="1" ht="11.25">
      <c r="B511" s="201"/>
      <c r="C511" s="202"/>
      <c r="D511" s="195" t="s">
        <v>336</v>
      </c>
      <c r="E511" s="203" t="s">
        <v>19</v>
      </c>
      <c r="F511" s="204" t="s">
        <v>5648</v>
      </c>
      <c r="G511" s="202"/>
      <c r="H511" s="205">
        <v>1</v>
      </c>
      <c r="I511" s="206"/>
      <c r="J511" s="202"/>
      <c r="K511" s="202"/>
      <c r="L511" s="207"/>
      <c r="M511" s="208"/>
      <c r="N511" s="209"/>
      <c r="O511" s="209"/>
      <c r="P511" s="209"/>
      <c r="Q511" s="209"/>
      <c r="R511" s="209"/>
      <c r="S511" s="209"/>
      <c r="T511" s="210"/>
      <c r="AT511" s="211" t="s">
        <v>336</v>
      </c>
      <c r="AU511" s="211" t="s">
        <v>87</v>
      </c>
      <c r="AV511" s="13" t="s">
        <v>87</v>
      </c>
      <c r="AW511" s="13" t="s">
        <v>37</v>
      </c>
      <c r="AX511" s="13" t="s">
        <v>84</v>
      </c>
      <c r="AY511" s="211" t="s">
        <v>324</v>
      </c>
    </row>
    <row r="512" spans="1:65" s="2" customFormat="1" ht="24.2" customHeight="1">
      <c r="A512" s="36"/>
      <c r="B512" s="37"/>
      <c r="C512" s="182" t="s">
        <v>1032</v>
      </c>
      <c r="D512" s="182" t="s">
        <v>326</v>
      </c>
      <c r="E512" s="183" t="s">
        <v>5649</v>
      </c>
      <c r="F512" s="184" t="s">
        <v>5650</v>
      </c>
      <c r="G512" s="185" t="s">
        <v>1530</v>
      </c>
      <c r="H512" s="186">
        <v>1</v>
      </c>
      <c r="I512" s="187"/>
      <c r="J512" s="188">
        <f>ROUND(I512*H512,2)</f>
        <v>0</v>
      </c>
      <c r="K512" s="184" t="s">
        <v>19</v>
      </c>
      <c r="L512" s="41"/>
      <c r="M512" s="189" t="s">
        <v>19</v>
      </c>
      <c r="N512" s="190" t="s">
        <v>47</v>
      </c>
      <c r="O512" s="66"/>
      <c r="P512" s="191">
        <f>O512*H512</f>
        <v>0</v>
      </c>
      <c r="Q512" s="191">
        <v>0</v>
      </c>
      <c r="R512" s="191">
        <f>Q512*H512</f>
        <v>0</v>
      </c>
      <c r="S512" s="191">
        <v>0</v>
      </c>
      <c r="T512" s="192">
        <f>S512*H512</f>
        <v>0</v>
      </c>
      <c r="U512" s="36"/>
      <c r="V512" s="36"/>
      <c r="W512" s="36"/>
      <c r="X512" s="36"/>
      <c r="Y512" s="36"/>
      <c r="Z512" s="36"/>
      <c r="AA512" s="36"/>
      <c r="AB512" s="36"/>
      <c r="AC512" s="36"/>
      <c r="AD512" s="36"/>
      <c r="AE512" s="36"/>
      <c r="AR512" s="193" t="s">
        <v>330</v>
      </c>
      <c r="AT512" s="193" t="s">
        <v>326</v>
      </c>
      <c r="AU512" s="193" t="s">
        <v>87</v>
      </c>
      <c r="AY512" s="19" t="s">
        <v>324</v>
      </c>
      <c r="BE512" s="194">
        <f>IF(N512="základní",J512,0)</f>
        <v>0</v>
      </c>
      <c r="BF512" s="194">
        <f>IF(N512="snížená",J512,0)</f>
        <v>0</v>
      </c>
      <c r="BG512" s="194">
        <f>IF(N512="zákl. přenesená",J512,0)</f>
        <v>0</v>
      </c>
      <c r="BH512" s="194">
        <f>IF(N512="sníž. přenesená",J512,0)</f>
        <v>0</v>
      </c>
      <c r="BI512" s="194">
        <f>IF(N512="nulová",J512,0)</f>
        <v>0</v>
      </c>
      <c r="BJ512" s="19" t="s">
        <v>84</v>
      </c>
      <c r="BK512" s="194">
        <f>ROUND(I512*H512,2)</f>
        <v>0</v>
      </c>
      <c r="BL512" s="19" t="s">
        <v>330</v>
      </c>
      <c r="BM512" s="193" t="s">
        <v>5651</v>
      </c>
    </row>
    <row r="513" spans="1:65" s="2" customFormat="1" ht="11.25">
      <c r="A513" s="36"/>
      <c r="B513" s="37"/>
      <c r="C513" s="38"/>
      <c r="D513" s="195" t="s">
        <v>332</v>
      </c>
      <c r="E513" s="38"/>
      <c r="F513" s="196" t="s">
        <v>5650</v>
      </c>
      <c r="G513" s="38"/>
      <c r="H513" s="38"/>
      <c r="I513" s="197"/>
      <c r="J513" s="38"/>
      <c r="K513" s="38"/>
      <c r="L513" s="41"/>
      <c r="M513" s="198"/>
      <c r="N513" s="199"/>
      <c r="O513" s="66"/>
      <c r="P513" s="66"/>
      <c r="Q513" s="66"/>
      <c r="R513" s="66"/>
      <c r="S513" s="66"/>
      <c r="T513" s="67"/>
      <c r="U513" s="36"/>
      <c r="V513" s="36"/>
      <c r="W513" s="36"/>
      <c r="X513" s="36"/>
      <c r="Y513" s="36"/>
      <c r="Z513" s="36"/>
      <c r="AA513" s="36"/>
      <c r="AB513" s="36"/>
      <c r="AC513" s="36"/>
      <c r="AD513" s="36"/>
      <c r="AE513" s="36"/>
      <c r="AT513" s="19" t="s">
        <v>332</v>
      </c>
      <c r="AU513" s="19" t="s">
        <v>87</v>
      </c>
    </row>
    <row r="514" spans="1:65" s="2" customFormat="1" ht="14.45" customHeight="1">
      <c r="A514" s="36"/>
      <c r="B514" s="37"/>
      <c r="C514" s="182" t="s">
        <v>1040</v>
      </c>
      <c r="D514" s="182" t="s">
        <v>326</v>
      </c>
      <c r="E514" s="183" t="s">
        <v>5652</v>
      </c>
      <c r="F514" s="184" t="s">
        <v>5653</v>
      </c>
      <c r="G514" s="185" t="s">
        <v>1530</v>
      </c>
      <c r="H514" s="186">
        <v>1</v>
      </c>
      <c r="I514" s="187"/>
      <c r="J514" s="188">
        <f>ROUND(I514*H514,2)</f>
        <v>0</v>
      </c>
      <c r="K514" s="184" t="s">
        <v>19</v>
      </c>
      <c r="L514" s="41"/>
      <c r="M514" s="189" t="s">
        <v>19</v>
      </c>
      <c r="N514" s="190" t="s">
        <v>47</v>
      </c>
      <c r="O514" s="66"/>
      <c r="P514" s="191">
        <f>O514*H514</f>
        <v>0</v>
      </c>
      <c r="Q514" s="191">
        <v>0</v>
      </c>
      <c r="R514" s="191">
        <f>Q514*H514</f>
        <v>0</v>
      </c>
      <c r="S514" s="191">
        <v>0</v>
      </c>
      <c r="T514" s="192">
        <f>S514*H514</f>
        <v>0</v>
      </c>
      <c r="U514" s="36"/>
      <c r="V514" s="36"/>
      <c r="W514" s="36"/>
      <c r="X514" s="36"/>
      <c r="Y514" s="36"/>
      <c r="Z514" s="36"/>
      <c r="AA514" s="36"/>
      <c r="AB514" s="36"/>
      <c r="AC514" s="36"/>
      <c r="AD514" s="36"/>
      <c r="AE514" s="36"/>
      <c r="AR514" s="193" t="s">
        <v>330</v>
      </c>
      <c r="AT514" s="193" t="s">
        <v>326</v>
      </c>
      <c r="AU514" s="193" t="s">
        <v>87</v>
      </c>
      <c r="AY514" s="19" t="s">
        <v>324</v>
      </c>
      <c r="BE514" s="194">
        <f>IF(N514="základní",J514,0)</f>
        <v>0</v>
      </c>
      <c r="BF514" s="194">
        <f>IF(N514="snížená",J514,0)</f>
        <v>0</v>
      </c>
      <c r="BG514" s="194">
        <f>IF(N514="zákl. přenesená",J514,0)</f>
        <v>0</v>
      </c>
      <c r="BH514" s="194">
        <f>IF(N514="sníž. přenesená",J514,0)</f>
        <v>0</v>
      </c>
      <c r="BI514" s="194">
        <f>IF(N514="nulová",J514,0)</f>
        <v>0</v>
      </c>
      <c r="BJ514" s="19" t="s">
        <v>84</v>
      </c>
      <c r="BK514" s="194">
        <f>ROUND(I514*H514,2)</f>
        <v>0</v>
      </c>
      <c r="BL514" s="19" t="s">
        <v>330</v>
      </c>
      <c r="BM514" s="193" t="s">
        <v>5654</v>
      </c>
    </row>
    <row r="515" spans="1:65" s="2" customFormat="1" ht="11.25">
      <c r="A515" s="36"/>
      <c r="B515" s="37"/>
      <c r="C515" s="38"/>
      <c r="D515" s="195" t="s">
        <v>332</v>
      </c>
      <c r="E515" s="38"/>
      <c r="F515" s="196" t="s">
        <v>5655</v>
      </c>
      <c r="G515" s="38"/>
      <c r="H515" s="38"/>
      <c r="I515" s="197"/>
      <c r="J515" s="38"/>
      <c r="K515" s="38"/>
      <c r="L515" s="41"/>
      <c r="M515" s="198"/>
      <c r="N515" s="199"/>
      <c r="O515" s="66"/>
      <c r="P515" s="66"/>
      <c r="Q515" s="66"/>
      <c r="R515" s="66"/>
      <c r="S515" s="66"/>
      <c r="T515" s="67"/>
      <c r="U515" s="36"/>
      <c r="V515" s="36"/>
      <c r="W515" s="36"/>
      <c r="X515" s="36"/>
      <c r="Y515" s="36"/>
      <c r="Z515" s="36"/>
      <c r="AA515" s="36"/>
      <c r="AB515" s="36"/>
      <c r="AC515" s="36"/>
      <c r="AD515" s="36"/>
      <c r="AE515" s="36"/>
      <c r="AT515" s="19" t="s">
        <v>332</v>
      </c>
      <c r="AU515" s="19" t="s">
        <v>87</v>
      </c>
    </row>
    <row r="516" spans="1:65" s="2" customFormat="1" ht="14.45" customHeight="1">
      <c r="A516" s="36"/>
      <c r="B516" s="37"/>
      <c r="C516" s="182" t="s">
        <v>1046</v>
      </c>
      <c r="D516" s="182" t="s">
        <v>326</v>
      </c>
      <c r="E516" s="183" t="s">
        <v>5656</v>
      </c>
      <c r="F516" s="184" t="s">
        <v>5657</v>
      </c>
      <c r="G516" s="185" t="s">
        <v>1530</v>
      </c>
      <c r="H516" s="186">
        <v>1</v>
      </c>
      <c r="I516" s="187"/>
      <c r="J516" s="188">
        <f>ROUND(I516*H516,2)</f>
        <v>0</v>
      </c>
      <c r="K516" s="184" t="s">
        <v>19</v>
      </c>
      <c r="L516" s="41"/>
      <c r="M516" s="189" t="s">
        <v>19</v>
      </c>
      <c r="N516" s="190" t="s">
        <v>47</v>
      </c>
      <c r="O516" s="66"/>
      <c r="P516" s="191">
        <f>O516*H516</f>
        <v>0</v>
      </c>
      <c r="Q516" s="191">
        <v>0</v>
      </c>
      <c r="R516" s="191">
        <f>Q516*H516</f>
        <v>0</v>
      </c>
      <c r="S516" s="191">
        <v>0</v>
      </c>
      <c r="T516" s="192">
        <f>S516*H516</f>
        <v>0</v>
      </c>
      <c r="U516" s="36"/>
      <c r="V516" s="36"/>
      <c r="W516" s="36"/>
      <c r="X516" s="36"/>
      <c r="Y516" s="36"/>
      <c r="Z516" s="36"/>
      <c r="AA516" s="36"/>
      <c r="AB516" s="36"/>
      <c r="AC516" s="36"/>
      <c r="AD516" s="36"/>
      <c r="AE516" s="36"/>
      <c r="AR516" s="193" t="s">
        <v>330</v>
      </c>
      <c r="AT516" s="193" t="s">
        <v>326</v>
      </c>
      <c r="AU516" s="193" t="s">
        <v>87</v>
      </c>
      <c r="AY516" s="19" t="s">
        <v>324</v>
      </c>
      <c r="BE516" s="194">
        <f>IF(N516="základní",J516,0)</f>
        <v>0</v>
      </c>
      <c r="BF516" s="194">
        <f>IF(N516="snížená",J516,0)</f>
        <v>0</v>
      </c>
      <c r="BG516" s="194">
        <f>IF(N516="zákl. přenesená",J516,0)</f>
        <v>0</v>
      </c>
      <c r="BH516" s="194">
        <f>IF(N516="sníž. přenesená",J516,0)</f>
        <v>0</v>
      </c>
      <c r="BI516" s="194">
        <f>IF(N516="nulová",J516,0)</f>
        <v>0</v>
      </c>
      <c r="BJ516" s="19" t="s">
        <v>84</v>
      </c>
      <c r="BK516" s="194">
        <f>ROUND(I516*H516,2)</f>
        <v>0</v>
      </c>
      <c r="BL516" s="19" t="s">
        <v>330</v>
      </c>
      <c r="BM516" s="193" t="s">
        <v>5658</v>
      </c>
    </row>
    <row r="517" spans="1:65" s="2" customFormat="1" ht="11.25">
      <c r="A517" s="36"/>
      <c r="B517" s="37"/>
      <c r="C517" s="38"/>
      <c r="D517" s="195" t="s">
        <v>332</v>
      </c>
      <c r="E517" s="38"/>
      <c r="F517" s="196" t="s">
        <v>5657</v>
      </c>
      <c r="G517" s="38"/>
      <c r="H517" s="38"/>
      <c r="I517" s="197"/>
      <c r="J517" s="38"/>
      <c r="K517" s="38"/>
      <c r="L517" s="41"/>
      <c r="M517" s="198"/>
      <c r="N517" s="199"/>
      <c r="O517" s="66"/>
      <c r="P517" s="66"/>
      <c r="Q517" s="66"/>
      <c r="R517" s="66"/>
      <c r="S517" s="66"/>
      <c r="T517" s="67"/>
      <c r="U517" s="36"/>
      <c r="V517" s="36"/>
      <c r="W517" s="36"/>
      <c r="X517" s="36"/>
      <c r="Y517" s="36"/>
      <c r="Z517" s="36"/>
      <c r="AA517" s="36"/>
      <c r="AB517" s="36"/>
      <c r="AC517" s="36"/>
      <c r="AD517" s="36"/>
      <c r="AE517" s="36"/>
      <c r="AT517" s="19" t="s">
        <v>332</v>
      </c>
      <c r="AU517" s="19" t="s">
        <v>87</v>
      </c>
    </row>
    <row r="518" spans="1:65" s="2" customFormat="1" ht="14.45" customHeight="1">
      <c r="A518" s="36"/>
      <c r="B518" s="37"/>
      <c r="C518" s="182" t="s">
        <v>1052</v>
      </c>
      <c r="D518" s="182" t="s">
        <v>326</v>
      </c>
      <c r="E518" s="183" t="s">
        <v>5659</v>
      </c>
      <c r="F518" s="184" t="s">
        <v>5660</v>
      </c>
      <c r="G518" s="185" t="s">
        <v>1530</v>
      </c>
      <c r="H518" s="186">
        <v>1</v>
      </c>
      <c r="I518" s="187"/>
      <c r="J518" s="188">
        <f>ROUND(I518*H518,2)</f>
        <v>0</v>
      </c>
      <c r="K518" s="184" t="s">
        <v>19</v>
      </c>
      <c r="L518" s="41"/>
      <c r="M518" s="189" t="s">
        <v>19</v>
      </c>
      <c r="N518" s="190" t="s">
        <v>47</v>
      </c>
      <c r="O518" s="66"/>
      <c r="P518" s="191">
        <f>O518*H518</f>
        <v>0</v>
      </c>
      <c r="Q518" s="191">
        <v>0</v>
      </c>
      <c r="R518" s="191">
        <f>Q518*H518</f>
        <v>0</v>
      </c>
      <c r="S518" s="191">
        <v>0</v>
      </c>
      <c r="T518" s="192">
        <f>S518*H518</f>
        <v>0</v>
      </c>
      <c r="U518" s="36"/>
      <c r="V518" s="36"/>
      <c r="W518" s="36"/>
      <c r="X518" s="36"/>
      <c r="Y518" s="36"/>
      <c r="Z518" s="36"/>
      <c r="AA518" s="36"/>
      <c r="AB518" s="36"/>
      <c r="AC518" s="36"/>
      <c r="AD518" s="36"/>
      <c r="AE518" s="36"/>
      <c r="AR518" s="193" t="s">
        <v>330</v>
      </c>
      <c r="AT518" s="193" t="s">
        <v>326</v>
      </c>
      <c r="AU518" s="193" t="s">
        <v>87</v>
      </c>
      <c r="AY518" s="19" t="s">
        <v>324</v>
      </c>
      <c r="BE518" s="194">
        <f>IF(N518="základní",J518,0)</f>
        <v>0</v>
      </c>
      <c r="BF518" s="194">
        <f>IF(N518="snížená",J518,0)</f>
        <v>0</v>
      </c>
      <c r="BG518" s="194">
        <f>IF(N518="zákl. přenesená",J518,0)</f>
        <v>0</v>
      </c>
      <c r="BH518" s="194">
        <f>IF(N518="sníž. přenesená",J518,0)</f>
        <v>0</v>
      </c>
      <c r="BI518" s="194">
        <f>IF(N518="nulová",J518,0)</f>
        <v>0</v>
      </c>
      <c r="BJ518" s="19" t="s">
        <v>84</v>
      </c>
      <c r="BK518" s="194">
        <f>ROUND(I518*H518,2)</f>
        <v>0</v>
      </c>
      <c r="BL518" s="19" t="s">
        <v>330</v>
      </c>
      <c r="BM518" s="193" t="s">
        <v>5661</v>
      </c>
    </row>
    <row r="519" spans="1:65" s="2" customFormat="1" ht="11.25">
      <c r="A519" s="36"/>
      <c r="B519" s="37"/>
      <c r="C519" s="38"/>
      <c r="D519" s="195" t="s">
        <v>332</v>
      </c>
      <c r="E519" s="38"/>
      <c r="F519" s="196" t="s">
        <v>5660</v>
      </c>
      <c r="G519" s="38"/>
      <c r="H519" s="38"/>
      <c r="I519" s="197"/>
      <c r="J519" s="38"/>
      <c r="K519" s="38"/>
      <c r="L519" s="41"/>
      <c r="M519" s="198"/>
      <c r="N519" s="199"/>
      <c r="O519" s="66"/>
      <c r="P519" s="66"/>
      <c r="Q519" s="66"/>
      <c r="R519" s="66"/>
      <c r="S519" s="66"/>
      <c r="T519" s="67"/>
      <c r="U519" s="36"/>
      <c r="V519" s="36"/>
      <c r="W519" s="36"/>
      <c r="X519" s="36"/>
      <c r="Y519" s="36"/>
      <c r="Z519" s="36"/>
      <c r="AA519" s="36"/>
      <c r="AB519" s="36"/>
      <c r="AC519" s="36"/>
      <c r="AD519" s="36"/>
      <c r="AE519" s="36"/>
      <c r="AT519" s="19" t="s">
        <v>332</v>
      </c>
      <c r="AU519" s="19" t="s">
        <v>87</v>
      </c>
    </row>
    <row r="520" spans="1:65" s="2" customFormat="1" ht="14.45" customHeight="1">
      <c r="A520" s="36"/>
      <c r="B520" s="37"/>
      <c r="C520" s="182" t="s">
        <v>1058</v>
      </c>
      <c r="D520" s="182" t="s">
        <v>326</v>
      </c>
      <c r="E520" s="183" t="s">
        <v>5662</v>
      </c>
      <c r="F520" s="184" t="s">
        <v>5663</v>
      </c>
      <c r="G520" s="185" t="s">
        <v>1530</v>
      </c>
      <c r="H520" s="186">
        <v>1</v>
      </c>
      <c r="I520" s="187"/>
      <c r="J520" s="188">
        <f>ROUND(I520*H520,2)</f>
        <v>0</v>
      </c>
      <c r="K520" s="184" t="s">
        <v>19</v>
      </c>
      <c r="L520" s="41"/>
      <c r="M520" s="189" t="s">
        <v>19</v>
      </c>
      <c r="N520" s="190" t="s">
        <v>47</v>
      </c>
      <c r="O520" s="66"/>
      <c r="P520" s="191">
        <f>O520*H520</f>
        <v>0</v>
      </c>
      <c r="Q520" s="191">
        <v>0</v>
      </c>
      <c r="R520" s="191">
        <f>Q520*H520</f>
        <v>0</v>
      </c>
      <c r="S520" s="191">
        <v>0</v>
      </c>
      <c r="T520" s="192">
        <f>S520*H520</f>
        <v>0</v>
      </c>
      <c r="U520" s="36"/>
      <c r="V520" s="36"/>
      <c r="W520" s="36"/>
      <c r="X520" s="36"/>
      <c r="Y520" s="36"/>
      <c r="Z520" s="36"/>
      <c r="AA520" s="36"/>
      <c r="AB520" s="36"/>
      <c r="AC520" s="36"/>
      <c r="AD520" s="36"/>
      <c r="AE520" s="36"/>
      <c r="AR520" s="193" t="s">
        <v>330</v>
      </c>
      <c r="AT520" s="193" t="s">
        <v>326</v>
      </c>
      <c r="AU520" s="193" t="s">
        <v>87</v>
      </c>
      <c r="AY520" s="19" t="s">
        <v>324</v>
      </c>
      <c r="BE520" s="194">
        <f>IF(N520="základní",J520,0)</f>
        <v>0</v>
      </c>
      <c r="BF520" s="194">
        <f>IF(N520="snížená",J520,0)</f>
        <v>0</v>
      </c>
      <c r="BG520" s="194">
        <f>IF(N520="zákl. přenesená",J520,0)</f>
        <v>0</v>
      </c>
      <c r="BH520" s="194">
        <f>IF(N520="sníž. přenesená",J520,0)</f>
        <v>0</v>
      </c>
      <c r="BI520" s="194">
        <f>IF(N520="nulová",J520,0)</f>
        <v>0</v>
      </c>
      <c r="BJ520" s="19" t="s">
        <v>84</v>
      </c>
      <c r="BK520" s="194">
        <f>ROUND(I520*H520,2)</f>
        <v>0</v>
      </c>
      <c r="BL520" s="19" t="s">
        <v>330</v>
      </c>
      <c r="BM520" s="193" t="s">
        <v>5664</v>
      </c>
    </row>
    <row r="521" spans="1:65" s="2" customFormat="1" ht="11.25">
      <c r="A521" s="36"/>
      <c r="B521" s="37"/>
      <c r="C521" s="38"/>
      <c r="D521" s="195" t="s">
        <v>332</v>
      </c>
      <c r="E521" s="38"/>
      <c r="F521" s="196" t="s">
        <v>5663</v>
      </c>
      <c r="G521" s="38"/>
      <c r="H521" s="38"/>
      <c r="I521" s="197"/>
      <c r="J521" s="38"/>
      <c r="K521" s="38"/>
      <c r="L521" s="41"/>
      <c r="M521" s="198"/>
      <c r="N521" s="199"/>
      <c r="O521" s="66"/>
      <c r="P521" s="66"/>
      <c r="Q521" s="66"/>
      <c r="R521" s="66"/>
      <c r="S521" s="66"/>
      <c r="T521" s="67"/>
      <c r="U521" s="36"/>
      <c r="V521" s="36"/>
      <c r="W521" s="36"/>
      <c r="X521" s="36"/>
      <c r="Y521" s="36"/>
      <c r="Z521" s="36"/>
      <c r="AA521" s="36"/>
      <c r="AB521" s="36"/>
      <c r="AC521" s="36"/>
      <c r="AD521" s="36"/>
      <c r="AE521" s="36"/>
      <c r="AT521" s="19" t="s">
        <v>332</v>
      </c>
      <c r="AU521" s="19" t="s">
        <v>87</v>
      </c>
    </row>
    <row r="522" spans="1:65" s="2" customFormat="1" ht="14.45" customHeight="1">
      <c r="A522" s="36"/>
      <c r="B522" s="37"/>
      <c r="C522" s="182" t="s">
        <v>1064</v>
      </c>
      <c r="D522" s="182" t="s">
        <v>326</v>
      </c>
      <c r="E522" s="183" t="s">
        <v>5665</v>
      </c>
      <c r="F522" s="184" t="s">
        <v>5666</v>
      </c>
      <c r="G522" s="185" t="s">
        <v>1530</v>
      </c>
      <c r="H522" s="186">
        <v>1</v>
      </c>
      <c r="I522" s="187"/>
      <c r="J522" s="188">
        <f>ROUND(I522*H522,2)</f>
        <v>0</v>
      </c>
      <c r="K522" s="184" t="s">
        <v>19</v>
      </c>
      <c r="L522" s="41"/>
      <c r="M522" s="189" t="s">
        <v>19</v>
      </c>
      <c r="N522" s="190" t="s">
        <v>47</v>
      </c>
      <c r="O522" s="66"/>
      <c r="P522" s="191">
        <f>O522*H522</f>
        <v>0</v>
      </c>
      <c r="Q522" s="191">
        <v>0</v>
      </c>
      <c r="R522" s="191">
        <f>Q522*H522</f>
        <v>0</v>
      </c>
      <c r="S522" s="191">
        <v>0</v>
      </c>
      <c r="T522" s="192">
        <f>S522*H522</f>
        <v>0</v>
      </c>
      <c r="U522" s="36"/>
      <c r="V522" s="36"/>
      <c r="W522" s="36"/>
      <c r="X522" s="36"/>
      <c r="Y522" s="36"/>
      <c r="Z522" s="36"/>
      <c r="AA522" s="36"/>
      <c r="AB522" s="36"/>
      <c r="AC522" s="36"/>
      <c r="AD522" s="36"/>
      <c r="AE522" s="36"/>
      <c r="AR522" s="193" t="s">
        <v>330</v>
      </c>
      <c r="AT522" s="193" t="s">
        <v>326</v>
      </c>
      <c r="AU522" s="193" t="s">
        <v>87</v>
      </c>
      <c r="AY522" s="19" t="s">
        <v>324</v>
      </c>
      <c r="BE522" s="194">
        <f>IF(N522="základní",J522,0)</f>
        <v>0</v>
      </c>
      <c r="BF522" s="194">
        <f>IF(N522="snížená",J522,0)</f>
        <v>0</v>
      </c>
      <c r="BG522" s="194">
        <f>IF(N522="zákl. přenesená",J522,0)</f>
        <v>0</v>
      </c>
      <c r="BH522" s="194">
        <f>IF(N522="sníž. přenesená",J522,0)</f>
        <v>0</v>
      </c>
      <c r="BI522" s="194">
        <f>IF(N522="nulová",J522,0)</f>
        <v>0</v>
      </c>
      <c r="BJ522" s="19" t="s">
        <v>84</v>
      </c>
      <c r="BK522" s="194">
        <f>ROUND(I522*H522,2)</f>
        <v>0</v>
      </c>
      <c r="BL522" s="19" t="s">
        <v>330</v>
      </c>
      <c r="BM522" s="193" t="s">
        <v>5667</v>
      </c>
    </row>
    <row r="523" spans="1:65" s="2" customFormat="1" ht="11.25">
      <c r="A523" s="36"/>
      <c r="B523" s="37"/>
      <c r="C523" s="38"/>
      <c r="D523" s="195" t="s">
        <v>332</v>
      </c>
      <c r="E523" s="38"/>
      <c r="F523" s="196" t="s">
        <v>5666</v>
      </c>
      <c r="G523" s="38"/>
      <c r="H523" s="38"/>
      <c r="I523" s="197"/>
      <c r="J523" s="38"/>
      <c r="K523" s="38"/>
      <c r="L523" s="41"/>
      <c r="M523" s="198"/>
      <c r="N523" s="199"/>
      <c r="O523" s="66"/>
      <c r="P523" s="66"/>
      <c r="Q523" s="66"/>
      <c r="R523" s="66"/>
      <c r="S523" s="66"/>
      <c r="T523" s="67"/>
      <c r="U523" s="36"/>
      <c r="V523" s="36"/>
      <c r="W523" s="36"/>
      <c r="X523" s="36"/>
      <c r="Y523" s="36"/>
      <c r="Z523" s="36"/>
      <c r="AA523" s="36"/>
      <c r="AB523" s="36"/>
      <c r="AC523" s="36"/>
      <c r="AD523" s="36"/>
      <c r="AE523" s="36"/>
      <c r="AT523" s="19" t="s">
        <v>332</v>
      </c>
      <c r="AU523" s="19" t="s">
        <v>87</v>
      </c>
    </row>
    <row r="524" spans="1:65" s="2" customFormat="1" ht="24.2" customHeight="1">
      <c r="A524" s="36"/>
      <c r="B524" s="37"/>
      <c r="C524" s="182" t="s">
        <v>1069</v>
      </c>
      <c r="D524" s="182" t="s">
        <v>326</v>
      </c>
      <c r="E524" s="183" t="s">
        <v>5668</v>
      </c>
      <c r="F524" s="184" t="s">
        <v>5669</v>
      </c>
      <c r="G524" s="185" t="s">
        <v>1530</v>
      </c>
      <c r="H524" s="186">
        <v>1</v>
      </c>
      <c r="I524" s="187"/>
      <c r="J524" s="188">
        <f>ROUND(I524*H524,2)</f>
        <v>0</v>
      </c>
      <c r="K524" s="184" t="s">
        <v>19</v>
      </c>
      <c r="L524" s="41"/>
      <c r="M524" s="189" t="s">
        <v>19</v>
      </c>
      <c r="N524" s="190" t="s">
        <v>47</v>
      </c>
      <c r="O524" s="66"/>
      <c r="P524" s="191">
        <f>O524*H524</f>
        <v>0</v>
      </c>
      <c r="Q524" s="191">
        <v>0</v>
      </c>
      <c r="R524" s="191">
        <f>Q524*H524</f>
        <v>0</v>
      </c>
      <c r="S524" s="191">
        <v>0</v>
      </c>
      <c r="T524" s="192">
        <f>S524*H524</f>
        <v>0</v>
      </c>
      <c r="U524" s="36"/>
      <c r="V524" s="36"/>
      <c r="W524" s="36"/>
      <c r="X524" s="36"/>
      <c r="Y524" s="36"/>
      <c r="Z524" s="36"/>
      <c r="AA524" s="36"/>
      <c r="AB524" s="36"/>
      <c r="AC524" s="36"/>
      <c r="AD524" s="36"/>
      <c r="AE524" s="36"/>
      <c r="AR524" s="193" t="s">
        <v>330</v>
      </c>
      <c r="AT524" s="193" t="s">
        <v>326</v>
      </c>
      <c r="AU524" s="193" t="s">
        <v>87</v>
      </c>
      <c r="AY524" s="19" t="s">
        <v>324</v>
      </c>
      <c r="BE524" s="194">
        <f>IF(N524="základní",J524,0)</f>
        <v>0</v>
      </c>
      <c r="BF524" s="194">
        <f>IF(N524="snížená",J524,0)</f>
        <v>0</v>
      </c>
      <c r="BG524" s="194">
        <f>IF(N524="zákl. přenesená",J524,0)</f>
        <v>0</v>
      </c>
      <c r="BH524" s="194">
        <f>IF(N524="sníž. přenesená",J524,0)</f>
        <v>0</v>
      </c>
      <c r="BI524" s="194">
        <f>IF(N524="nulová",J524,0)</f>
        <v>0</v>
      </c>
      <c r="BJ524" s="19" t="s">
        <v>84</v>
      </c>
      <c r="BK524" s="194">
        <f>ROUND(I524*H524,2)</f>
        <v>0</v>
      </c>
      <c r="BL524" s="19" t="s">
        <v>330</v>
      </c>
      <c r="BM524" s="193" t="s">
        <v>5670</v>
      </c>
    </row>
    <row r="525" spans="1:65" s="2" customFormat="1" ht="29.25">
      <c r="A525" s="36"/>
      <c r="B525" s="37"/>
      <c r="C525" s="38"/>
      <c r="D525" s="195" t="s">
        <v>332</v>
      </c>
      <c r="E525" s="38"/>
      <c r="F525" s="196" t="s">
        <v>5671</v>
      </c>
      <c r="G525" s="38"/>
      <c r="H525" s="38"/>
      <c r="I525" s="197"/>
      <c r="J525" s="38"/>
      <c r="K525" s="38"/>
      <c r="L525" s="41"/>
      <c r="M525" s="198"/>
      <c r="N525" s="199"/>
      <c r="O525" s="66"/>
      <c r="P525" s="66"/>
      <c r="Q525" s="66"/>
      <c r="R525" s="66"/>
      <c r="S525" s="66"/>
      <c r="T525" s="67"/>
      <c r="U525" s="36"/>
      <c r="V525" s="36"/>
      <c r="W525" s="36"/>
      <c r="X525" s="36"/>
      <c r="Y525" s="36"/>
      <c r="Z525" s="36"/>
      <c r="AA525" s="36"/>
      <c r="AB525" s="36"/>
      <c r="AC525" s="36"/>
      <c r="AD525" s="36"/>
      <c r="AE525" s="36"/>
      <c r="AT525" s="19" t="s">
        <v>332</v>
      </c>
      <c r="AU525" s="19" t="s">
        <v>87</v>
      </c>
    </row>
    <row r="526" spans="1:65" s="12" customFormat="1" ht="22.9" customHeight="1">
      <c r="B526" s="166"/>
      <c r="C526" s="167"/>
      <c r="D526" s="168" t="s">
        <v>75</v>
      </c>
      <c r="E526" s="180" t="s">
        <v>1924</v>
      </c>
      <c r="F526" s="180" t="s">
        <v>1925</v>
      </c>
      <c r="G526" s="167"/>
      <c r="H526" s="167"/>
      <c r="I526" s="170"/>
      <c r="J526" s="181">
        <f>BK526</f>
        <v>0</v>
      </c>
      <c r="K526" s="167"/>
      <c r="L526" s="172"/>
      <c r="M526" s="173"/>
      <c r="N526" s="174"/>
      <c r="O526" s="174"/>
      <c r="P526" s="175">
        <f>SUM(P527:P574)</f>
        <v>0</v>
      </c>
      <c r="Q526" s="174"/>
      <c r="R526" s="175">
        <f>SUM(R527:R574)</f>
        <v>0</v>
      </c>
      <c r="S526" s="174"/>
      <c r="T526" s="176">
        <f>SUM(T527:T574)</f>
        <v>0</v>
      </c>
      <c r="AR526" s="177" t="s">
        <v>84</v>
      </c>
      <c r="AT526" s="178" t="s">
        <v>75</v>
      </c>
      <c r="AU526" s="178" t="s">
        <v>84</v>
      </c>
      <c r="AY526" s="177" t="s">
        <v>324</v>
      </c>
      <c r="BK526" s="179">
        <f>SUM(BK527:BK574)</f>
        <v>0</v>
      </c>
    </row>
    <row r="527" spans="1:65" s="2" customFormat="1" ht="14.45" customHeight="1">
      <c r="A527" s="36"/>
      <c r="B527" s="37"/>
      <c r="C527" s="182" t="s">
        <v>1075</v>
      </c>
      <c r="D527" s="182" t="s">
        <v>326</v>
      </c>
      <c r="E527" s="183" t="s">
        <v>1927</v>
      </c>
      <c r="F527" s="184" t="s">
        <v>1928</v>
      </c>
      <c r="G527" s="185" t="s">
        <v>157</v>
      </c>
      <c r="H527" s="186">
        <v>5.3959999999999999</v>
      </c>
      <c r="I527" s="187"/>
      <c r="J527" s="188">
        <f>ROUND(I527*H527,2)</f>
        <v>0</v>
      </c>
      <c r="K527" s="184" t="s">
        <v>329</v>
      </c>
      <c r="L527" s="41"/>
      <c r="M527" s="189" t="s">
        <v>19</v>
      </c>
      <c r="N527" s="190" t="s">
        <v>47</v>
      </c>
      <c r="O527" s="66"/>
      <c r="P527" s="191">
        <f>O527*H527</f>
        <v>0</v>
      </c>
      <c r="Q527" s="191">
        <v>0</v>
      </c>
      <c r="R527" s="191">
        <f>Q527*H527</f>
        <v>0</v>
      </c>
      <c r="S527" s="191">
        <v>0</v>
      </c>
      <c r="T527" s="192">
        <f>S527*H527</f>
        <v>0</v>
      </c>
      <c r="U527" s="36"/>
      <c r="V527" s="36"/>
      <c r="W527" s="36"/>
      <c r="X527" s="36"/>
      <c r="Y527" s="36"/>
      <c r="Z527" s="36"/>
      <c r="AA527" s="36"/>
      <c r="AB527" s="36"/>
      <c r="AC527" s="36"/>
      <c r="AD527" s="36"/>
      <c r="AE527" s="36"/>
      <c r="AR527" s="193" t="s">
        <v>330</v>
      </c>
      <c r="AT527" s="193" t="s">
        <v>326</v>
      </c>
      <c r="AU527" s="193" t="s">
        <v>87</v>
      </c>
      <c r="AY527" s="19" t="s">
        <v>324</v>
      </c>
      <c r="BE527" s="194">
        <f>IF(N527="základní",J527,0)</f>
        <v>0</v>
      </c>
      <c r="BF527" s="194">
        <f>IF(N527="snížená",J527,0)</f>
        <v>0</v>
      </c>
      <c r="BG527" s="194">
        <f>IF(N527="zákl. přenesená",J527,0)</f>
        <v>0</v>
      </c>
      <c r="BH527" s="194">
        <f>IF(N527="sníž. přenesená",J527,0)</f>
        <v>0</v>
      </c>
      <c r="BI527" s="194">
        <f>IF(N527="nulová",J527,0)</f>
        <v>0</v>
      </c>
      <c r="BJ527" s="19" t="s">
        <v>84</v>
      </c>
      <c r="BK527" s="194">
        <f>ROUND(I527*H527,2)</f>
        <v>0</v>
      </c>
      <c r="BL527" s="19" t="s">
        <v>330</v>
      </c>
      <c r="BM527" s="193" t="s">
        <v>5672</v>
      </c>
    </row>
    <row r="528" spans="1:65" s="2" customFormat="1" ht="11.25">
      <c r="A528" s="36"/>
      <c r="B528" s="37"/>
      <c r="C528" s="38"/>
      <c r="D528" s="195" t="s">
        <v>332</v>
      </c>
      <c r="E528" s="38"/>
      <c r="F528" s="196" t="s">
        <v>1930</v>
      </c>
      <c r="G528" s="38"/>
      <c r="H528" s="38"/>
      <c r="I528" s="197"/>
      <c r="J528" s="38"/>
      <c r="K528" s="38"/>
      <c r="L528" s="41"/>
      <c r="M528" s="198"/>
      <c r="N528" s="199"/>
      <c r="O528" s="66"/>
      <c r="P528" s="66"/>
      <c r="Q528" s="66"/>
      <c r="R528" s="66"/>
      <c r="S528" s="66"/>
      <c r="T528" s="67"/>
      <c r="U528" s="36"/>
      <c r="V528" s="36"/>
      <c r="W528" s="36"/>
      <c r="X528" s="36"/>
      <c r="Y528" s="36"/>
      <c r="Z528" s="36"/>
      <c r="AA528" s="36"/>
      <c r="AB528" s="36"/>
      <c r="AC528" s="36"/>
      <c r="AD528" s="36"/>
      <c r="AE528" s="36"/>
      <c r="AT528" s="19" t="s">
        <v>332</v>
      </c>
      <c r="AU528" s="19" t="s">
        <v>87</v>
      </c>
    </row>
    <row r="529" spans="1:65" s="2" customFormat="1" ht="78">
      <c r="A529" s="36"/>
      <c r="B529" s="37"/>
      <c r="C529" s="38"/>
      <c r="D529" s="195" t="s">
        <v>334</v>
      </c>
      <c r="E529" s="38"/>
      <c r="F529" s="200" t="s">
        <v>1931</v>
      </c>
      <c r="G529" s="38"/>
      <c r="H529" s="38"/>
      <c r="I529" s="197"/>
      <c r="J529" s="38"/>
      <c r="K529" s="38"/>
      <c r="L529" s="41"/>
      <c r="M529" s="198"/>
      <c r="N529" s="199"/>
      <c r="O529" s="66"/>
      <c r="P529" s="66"/>
      <c r="Q529" s="66"/>
      <c r="R529" s="66"/>
      <c r="S529" s="66"/>
      <c r="T529" s="67"/>
      <c r="U529" s="36"/>
      <c r="V529" s="36"/>
      <c r="W529" s="36"/>
      <c r="X529" s="36"/>
      <c r="Y529" s="36"/>
      <c r="Z529" s="36"/>
      <c r="AA529" s="36"/>
      <c r="AB529" s="36"/>
      <c r="AC529" s="36"/>
      <c r="AD529" s="36"/>
      <c r="AE529" s="36"/>
      <c r="AT529" s="19" t="s">
        <v>334</v>
      </c>
      <c r="AU529" s="19" t="s">
        <v>87</v>
      </c>
    </row>
    <row r="530" spans="1:65" s="13" customFormat="1" ht="11.25">
      <c r="B530" s="201"/>
      <c r="C530" s="202"/>
      <c r="D530" s="195" t="s">
        <v>336</v>
      </c>
      <c r="E530" s="203" t="s">
        <v>19</v>
      </c>
      <c r="F530" s="204" t="s">
        <v>5673</v>
      </c>
      <c r="G530" s="202"/>
      <c r="H530" s="205">
        <v>2.2410000000000001</v>
      </c>
      <c r="I530" s="206"/>
      <c r="J530" s="202"/>
      <c r="K530" s="202"/>
      <c r="L530" s="207"/>
      <c r="M530" s="208"/>
      <c r="N530" s="209"/>
      <c r="O530" s="209"/>
      <c r="P530" s="209"/>
      <c r="Q530" s="209"/>
      <c r="R530" s="209"/>
      <c r="S530" s="209"/>
      <c r="T530" s="210"/>
      <c r="AT530" s="211" t="s">
        <v>336</v>
      </c>
      <c r="AU530" s="211" t="s">
        <v>87</v>
      </c>
      <c r="AV530" s="13" t="s">
        <v>87</v>
      </c>
      <c r="AW530" s="13" t="s">
        <v>37</v>
      </c>
      <c r="AX530" s="13" t="s">
        <v>76</v>
      </c>
      <c r="AY530" s="211" t="s">
        <v>324</v>
      </c>
    </row>
    <row r="531" spans="1:65" s="13" customFormat="1" ht="11.25">
      <c r="B531" s="201"/>
      <c r="C531" s="202"/>
      <c r="D531" s="195" t="s">
        <v>336</v>
      </c>
      <c r="E531" s="203" t="s">
        <v>19</v>
      </c>
      <c r="F531" s="204" t="s">
        <v>5674</v>
      </c>
      <c r="G531" s="202"/>
      <c r="H531" s="205">
        <v>3.1549999999999998</v>
      </c>
      <c r="I531" s="206"/>
      <c r="J531" s="202"/>
      <c r="K531" s="202"/>
      <c r="L531" s="207"/>
      <c r="M531" s="208"/>
      <c r="N531" s="209"/>
      <c r="O531" s="209"/>
      <c r="P531" s="209"/>
      <c r="Q531" s="209"/>
      <c r="R531" s="209"/>
      <c r="S531" s="209"/>
      <c r="T531" s="210"/>
      <c r="AT531" s="211" t="s">
        <v>336</v>
      </c>
      <c r="AU531" s="211" t="s">
        <v>87</v>
      </c>
      <c r="AV531" s="13" t="s">
        <v>87</v>
      </c>
      <c r="AW531" s="13" t="s">
        <v>37</v>
      </c>
      <c r="AX531" s="13" t="s">
        <v>76</v>
      </c>
      <c r="AY531" s="211" t="s">
        <v>324</v>
      </c>
    </row>
    <row r="532" spans="1:65" s="14" customFormat="1" ht="11.25">
      <c r="B532" s="212"/>
      <c r="C532" s="213"/>
      <c r="D532" s="195" t="s">
        <v>336</v>
      </c>
      <c r="E532" s="214" t="s">
        <v>19</v>
      </c>
      <c r="F532" s="215" t="s">
        <v>349</v>
      </c>
      <c r="G532" s="213"/>
      <c r="H532" s="216">
        <v>5.3959999999999999</v>
      </c>
      <c r="I532" s="217"/>
      <c r="J532" s="213"/>
      <c r="K532" s="213"/>
      <c r="L532" s="218"/>
      <c r="M532" s="219"/>
      <c r="N532" s="220"/>
      <c r="O532" s="220"/>
      <c r="P532" s="220"/>
      <c r="Q532" s="220"/>
      <c r="R532" s="220"/>
      <c r="S532" s="220"/>
      <c r="T532" s="221"/>
      <c r="AT532" s="222" t="s">
        <v>336</v>
      </c>
      <c r="AU532" s="222" t="s">
        <v>87</v>
      </c>
      <c r="AV532" s="14" t="s">
        <v>330</v>
      </c>
      <c r="AW532" s="14" t="s">
        <v>37</v>
      </c>
      <c r="AX532" s="14" t="s">
        <v>84</v>
      </c>
      <c r="AY532" s="222" t="s">
        <v>324</v>
      </c>
    </row>
    <row r="533" spans="1:65" s="2" customFormat="1" ht="14.45" customHeight="1">
      <c r="A533" s="36"/>
      <c r="B533" s="37"/>
      <c r="C533" s="182" t="s">
        <v>1103</v>
      </c>
      <c r="D533" s="182" t="s">
        <v>326</v>
      </c>
      <c r="E533" s="183" t="s">
        <v>1934</v>
      </c>
      <c r="F533" s="184" t="s">
        <v>1935</v>
      </c>
      <c r="G533" s="185" t="s">
        <v>157</v>
      </c>
      <c r="H533" s="186">
        <v>185.548</v>
      </c>
      <c r="I533" s="187"/>
      <c r="J533" s="188">
        <f>ROUND(I533*H533,2)</f>
        <v>0</v>
      </c>
      <c r="K533" s="184" t="s">
        <v>329</v>
      </c>
      <c r="L533" s="41"/>
      <c r="M533" s="189" t="s">
        <v>19</v>
      </c>
      <c r="N533" s="190" t="s">
        <v>47</v>
      </c>
      <c r="O533" s="66"/>
      <c r="P533" s="191">
        <f>O533*H533</f>
        <v>0</v>
      </c>
      <c r="Q533" s="191">
        <v>0</v>
      </c>
      <c r="R533" s="191">
        <f>Q533*H533</f>
        <v>0</v>
      </c>
      <c r="S533" s="191">
        <v>0</v>
      </c>
      <c r="T533" s="192">
        <f>S533*H533</f>
        <v>0</v>
      </c>
      <c r="U533" s="36"/>
      <c r="V533" s="36"/>
      <c r="W533" s="36"/>
      <c r="X533" s="36"/>
      <c r="Y533" s="36"/>
      <c r="Z533" s="36"/>
      <c r="AA533" s="36"/>
      <c r="AB533" s="36"/>
      <c r="AC533" s="36"/>
      <c r="AD533" s="36"/>
      <c r="AE533" s="36"/>
      <c r="AR533" s="193" t="s">
        <v>330</v>
      </c>
      <c r="AT533" s="193" t="s">
        <v>326</v>
      </c>
      <c r="AU533" s="193" t="s">
        <v>87</v>
      </c>
      <c r="AY533" s="19" t="s">
        <v>324</v>
      </c>
      <c r="BE533" s="194">
        <f>IF(N533="základní",J533,0)</f>
        <v>0</v>
      </c>
      <c r="BF533" s="194">
        <f>IF(N533="snížená",J533,0)</f>
        <v>0</v>
      </c>
      <c r="BG533" s="194">
        <f>IF(N533="zákl. přenesená",J533,0)</f>
        <v>0</v>
      </c>
      <c r="BH533" s="194">
        <f>IF(N533="sníž. přenesená",J533,0)</f>
        <v>0</v>
      </c>
      <c r="BI533" s="194">
        <f>IF(N533="nulová",J533,0)</f>
        <v>0</v>
      </c>
      <c r="BJ533" s="19" t="s">
        <v>84</v>
      </c>
      <c r="BK533" s="194">
        <f>ROUND(I533*H533,2)</f>
        <v>0</v>
      </c>
      <c r="BL533" s="19" t="s">
        <v>330</v>
      </c>
      <c r="BM533" s="193" t="s">
        <v>5675</v>
      </c>
    </row>
    <row r="534" spans="1:65" s="2" customFormat="1" ht="11.25">
      <c r="A534" s="36"/>
      <c r="B534" s="37"/>
      <c r="C534" s="38"/>
      <c r="D534" s="195" t="s">
        <v>332</v>
      </c>
      <c r="E534" s="38"/>
      <c r="F534" s="196" t="s">
        <v>1937</v>
      </c>
      <c r="G534" s="38"/>
      <c r="H534" s="38"/>
      <c r="I534" s="197"/>
      <c r="J534" s="38"/>
      <c r="K534" s="38"/>
      <c r="L534" s="41"/>
      <c r="M534" s="198"/>
      <c r="N534" s="199"/>
      <c r="O534" s="66"/>
      <c r="P534" s="66"/>
      <c r="Q534" s="66"/>
      <c r="R534" s="66"/>
      <c r="S534" s="66"/>
      <c r="T534" s="67"/>
      <c r="U534" s="36"/>
      <c r="V534" s="36"/>
      <c r="W534" s="36"/>
      <c r="X534" s="36"/>
      <c r="Y534" s="36"/>
      <c r="Z534" s="36"/>
      <c r="AA534" s="36"/>
      <c r="AB534" s="36"/>
      <c r="AC534" s="36"/>
      <c r="AD534" s="36"/>
      <c r="AE534" s="36"/>
      <c r="AT534" s="19" t="s">
        <v>332</v>
      </c>
      <c r="AU534" s="19" t="s">
        <v>87</v>
      </c>
    </row>
    <row r="535" spans="1:65" s="2" customFormat="1" ht="78">
      <c r="A535" s="36"/>
      <c r="B535" s="37"/>
      <c r="C535" s="38"/>
      <c r="D535" s="195" t="s">
        <v>334</v>
      </c>
      <c r="E535" s="38"/>
      <c r="F535" s="200" t="s">
        <v>1931</v>
      </c>
      <c r="G535" s="38"/>
      <c r="H535" s="38"/>
      <c r="I535" s="197"/>
      <c r="J535" s="38"/>
      <c r="K535" s="38"/>
      <c r="L535" s="41"/>
      <c r="M535" s="198"/>
      <c r="N535" s="199"/>
      <c r="O535" s="66"/>
      <c r="P535" s="66"/>
      <c r="Q535" s="66"/>
      <c r="R535" s="66"/>
      <c r="S535" s="66"/>
      <c r="T535" s="67"/>
      <c r="U535" s="36"/>
      <c r="V535" s="36"/>
      <c r="W535" s="36"/>
      <c r="X535" s="36"/>
      <c r="Y535" s="36"/>
      <c r="Z535" s="36"/>
      <c r="AA535" s="36"/>
      <c r="AB535" s="36"/>
      <c r="AC535" s="36"/>
      <c r="AD535" s="36"/>
      <c r="AE535" s="36"/>
      <c r="AT535" s="19" t="s">
        <v>334</v>
      </c>
      <c r="AU535" s="19" t="s">
        <v>87</v>
      </c>
    </row>
    <row r="536" spans="1:65" s="13" customFormat="1" ht="11.25">
      <c r="B536" s="201"/>
      <c r="C536" s="202"/>
      <c r="D536" s="195" t="s">
        <v>336</v>
      </c>
      <c r="E536" s="203" t="s">
        <v>19</v>
      </c>
      <c r="F536" s="204" t="s">
        <v>5676</v>
      </c>
      <c r="G536" s="202"/>
      <c r="H536" s="205">
        <v>109.82299999999999</v>
      </c>
      <c r="I536" s="206"/>
      <c r="J536" s="202"/>
      <c r="K536" s="202"/>
      <c r="L536" s="207"/>
      <c r="M536" s="208"/>
      <c r="N536" s="209"/>
      <c r="O536" s="209"/>
      <c r="P536" s="209"/>
      <c r="Q536" s="209"/>
      <c r="R536" s="209"/>
      <c r="S536" s="209"/>
      <c r="T536" s="210"/>
      <c r="AT536" s="211" t="s">
        <v>336</v>
      </c>
      <c r="AU536" s="211" t="s">
        <v>87</v>
      </c>
      <c r="AV536" s="13" t="s">
        <v>87</v>
      </c>
      <c r="AW536" s="13" t="s">
        <v>37</v>
      </c>
      <c r="AX536" s="13" t="s">
        <v>76</v>
      </c>
      <c r="AY536" s="211" t="s">
        <v>324</v>
      </c>
    </row>
    <row r="537" spans="1:65" s="13" customFormat="1" ht="11.25">
      <c r="B537" s="201"/>
      <c r="C537" s="202"/>
      <c r="D537" s="195" t="s">
        <v>336</v>
      </c>
      <c r="E537" s="203" t="s">
        <v>19</v>
      </c>
      <c r="F537" s="204" t="s">
        <v>5677</v>
      </c>
      <c r="G537" s="202"/>
      <c r="H537" s="205">
        <v>75.724999999999994</v>
      </c>
      <c r="I537" s="206"/>
      <c r="J537" s="202"/>
      <c r="K537" s="202"/>
      <c r="L537" s="207"/>
      <c r="M537" s="208"/>
      <c r="N537" s="209"/>
      <c r="O537" s="209"/>
      <c r="P537" s="209"/>
      <c r="Q537" s="209"/>
      <c r="R537" s="209"/>
      <c r="S537" s="209"/>
      <c r="T537" s="210"/>
      <c r="AT537" s="211" t="s">
        <v>336</v>
      </c>
      <c r="AU537" s="211" t="s">
        <v>87</v>
      </c>
      <c r="AV537" s="13" t="s">
        <v>87</v>
      </c>
      <c r="AW537" s="13" t="s">
        <v>37</v>
      </c>
      <c r="AX537" s="13" t="s">
        <v>76</v>
      </c>
      <c r="AY537" s="211" t="s">
        <v>324</v>
      </c>
    </row>
    <row r="538" spans="1:65" s="14" customFormat="1" ht="11.25">
      <c r="B538" s="212"/>
      <c r="C538" s="213"/>
      <c r="D538" s="195" t="s">
        <v>336</v>
      </c>
      <c r="E538" s="214" t="s">
        <v>19</v>
      </c>
      <c r="F538" s="215" t="s">
        <v>349</v>
      </c>
      <c r="G538" s="213"/>
      <c r="H538" s="216">
        <v>185.548</v>
      </c>
      <c r="I538" s="217"/>
      <c r="J538" s="213"/>
      <c r="K538" s="213"/>
      <c r="L538" s="218"/>
      <c r="M538" s="219"/>
      <c r="N538" s="220"/>
      <c r="O538" s="220"/>
      <c r="P538" s="220"/>
      <c r="Q538" s="220"/>
      <c r="R538" s="220"/>
      <c r="S538" s="220"/>
      <c r="T538" s="221"/>
      <c r="AT538" s="222" t="s">
        <v>336</v>
      </c>
      <c r="AU538" s="222" t="s">
        <v>87</v>
      </c>
      <c r="AV538" s="14" t="s">
        <v>330</v>
      </c>
      <c r="AW538" s="14" t="s">
        <v>37</v>
      </c>
      <c r="AX538" s="14" t="s">
        <v>84</v>
      </c>
      <c r="AY538" s="222" t="s">
        <v>324</v>
      </c>
    </row>
    <row r="539" spans="1:65" s="2" customFormat="1" ht="14.45" customHeight="1">
      <c r="A539" s="36"/>
      <c r="B539" s="37"/>
      <c r="C539" s="182" t="s">
        <v>1110</v>
      </c>
      <c r="D539" s="182" t="s">
        <v>326</v>
      </c>
      <c r="E539" s="183" t="s">
        <v>1940</v>
      </c>
      <c r="F539" s="184" t="s">
        <v>1941</v>
      </c>
      <c r="G539" s="185" t="s">
        <v>157</v>
      </c>
      <c r="H539" s="186">
        <v>2.931</v>
      </c>
      <c r="I539" s="187"/>
      <c r="J539" s="188">
        <f>ROUND(I539*H539,2)</f>
        <v>0</v>
      </c>
      <c r="K539" s="184" t="s">
        <v>329</v>
      </c>
      <c r="L539" s="41"/>
      <c r="M539" s="189" t="s">
        <v>19</v>
      </c>
      <c r="N539" s="190" t="s">
        <v>47</v>
      </c>
      <c r="O539" s="66"/>
      <c r="P539" s="191">
        <f>O539*H539</f>
        <v>0</v>
      </c>
      <c r="Q539" s="191">
        <v>0</v>
      </c>
      <c r="R539" s="191">
        <f>Q539*H539</f>
        <v>0</v>
      </c>
      <c r="S539" s="191">
        <v>0</v>
      </c>
      <c r="T539" s="192">
        <f>S539*H539</f>
        <v>0</v>
      </c>
      <c r="U539" s="36"/>
      <c r="V539" s="36"/>
      <c r="W539" s="36"/>
      <c r="X539" s="36"/>
      <c r="Y539" s="36"/>
      <c r="Z539" s="36"/>
      <c r="AA539" s="36"/>
      <c r="AB539" s="36"/>
      <c r="AC539" s="36"/>
      <c r="AD539" s="36"/>
      <c r="AE539" s="36"/>
      <c r="AR539" s="193" t="s">
        <v>330</v>
      </c>
      <c r="AT539" s="193" t="s">
        <v>326</v>
      </c>
      <c r="AU539" s="193" t="s">
        <v>87</v>
      </c>
      <c r="AY539" s="19" t="s">
        <v>324</v>
      </c>
      <c r="BE539" s="194">
        <f>IF(N539="základní",J539,0)</f>
        <v>0</v>
      </c>
      <c r="BF539" s="194">
        <f>IF(N539="snížená",J539,0)</f>
        <v>0</v>
      </c>
      <c r="BG539" s="194">
        <f>IF(N539="zákl. přenesená",J539,0)</f>
        <v>0</v>
      </c>
      <c r="BH539" s="194">
        <f>IF(N539="sníž. přenesená",J539,0)</f>
        <v>0</v>
      </c>
      <c r="BI539" s="194">
        <f>IF(N539="nulová",J539,0)</f>
        <v>0</v>
      </c>
      <c r="BJ539" s="19" t="s">
        <v>84</v>
      </c>
      <c r="BK539" s="194">
        <f>ROUND(I539*H539,2)</f>
        <v>0</v>
      </c>
      <c r="BL539" s="19" t="s">
        <v>330</v>
      </c>
      <c r="BM539" s="193" t="s">
        <v>5678</v>
      </c>
    </row>
    <row r="540" spans="1:65" s="2" customFormat="1" ht="11.25">
      <c r="A540" s="36"/>
      <c r="B540" s="37"/>
      <c r="C540" s="38"/>
      <c r="D540" s="195" t="s">
        <v>332</v>
      </c>
      <c r="E540" s="38"/>
      <c r="F540" s="196" t="s">
        <v>1943</v>
      </c>
      <c r="G540" s="38"/>
      <c r="H540" s="38"/>
      <c r="I540" s="197"/>
      <c r="J540" s="38"/>
      <c r="K540" s="38"/>
      <c r="L540" s="41"/>
      <c r="M540" s="198"/>
      <c r="N540" s="199"/>
      <c r="O540" s="66"/>
      <c r="P540" s="66"/>
      <c r="Q540" s="66"/>
      <c r="R540" s="66"/>
      <c r="S540" s="66"/>
      <c r="T540" s="67"/>
      <c r="U540" s="36"/>
      <c r="V540" s="36"/>
      <c r="W540" s="36"/>
      <c r="X540" s="36"/>
      <c r="Y540" s="36"/>
      <c r="Z540" s="36"/>
      <c r="AA540" s="36"/>
      <c r="AB540" s="36"/>
      <c r="AC540" s="36"/>
      <c r="AD540" s="36"/>
      <c r="AE540" s="36"/>
      <c r="AT540" s="19" t="s">
        <v>332</v>
      </c>
      <c r="AU540" s="19" t="s">
        <v>87</v>
      </c>
    </row>
    <row r="541" spans="1:65" s="2" customFormat="1" ht="78">
      <c r="A541" s="36"/>
      <c r="B541" s="37"/>
      <c r="C541" s="38"/>
      <c r="D541" s="195" t="s">
        <v>334</v>
      </c>
      <c r="E541" s="38"/>
      <c r="F541" s="200" t="s">
        <v>1931</v>
      </c>
      <c r="G541" s="38"/>
      <c r="H541" s="38"/>
      <c r="I541" s="197"/>
      <c r="J541" s="38"/>
      <c r="K541" s="38"/>
      <c r="L541" s="41"/>
      <c r="M541" s="198"/>
      <c r="N541" s="199"/>
      <c r="O541" s="66"/>
      <c r="P541" s="66"/>
      <c r="Q541" s="66"/>
      <c r="R541" s="66"/>
      <c r="S541" s="66"/>
      <c r="T541" s="67"/>
      <c r="U541" s="36"/>
      <c r="V541" s="36"/>
      <c r="W541" s="36"/>
      <c r="X541" s="36"/>
      <c r="Y541" s="36"/>
      <c r="Z541" s="36"/>
      <c r="AA541" s="36"/>
      <c r="AB541" s="36"/>
      <c r="AC541" s="36"/>
      <c r="AD541" s="36"/>
      <c r="AE541" s="36"/>
      <c r="AT541" s="19" t="s">
        <v>334</v>
      </c>
      <c r="AU541" s="19" t="s">
        <v>87</v>
      </c>
    </row>
    <row r="542" spans="1:65" s="13" customFormat="1" ht="11.25">
      <c r="B542" s="201"/>
      <c r="C542" s="202"/>
      <c r="D542" s="195" t="s">
        <v>336</v>
      </c>
      <c r="E542" s="203" t="s">
        <v>19</v>
      </c>
      <c r="F542" s="204" t="s">
        <v>5679</v>
      </c>
      <c r="G542" s="202"/>
      <c r="H542" s="205">
        <v>2.2749999999999999</v>
      </c>
      <c r="I542" s="206"/>
      <c r="J542" s="202"/>
      <c r="K542" s="202"/>
      <c r="L542" s="207"/>
      <c r="M542" s="208"/>
      <c r="N542" s="209"/>
      <c r="O542" s="209"/>
      <c r="P542" s="209"/>
      <c r="Q542" s="209"/>
      <c r="R542" s="209"/>
      <c r="S542" s="209"/>
      <c r="T542" s="210"/>
      <c r="AT542" s="211" t="s">
        <v>336</v>
      </c>
      <c r="AU542" s="211" t="s">
        <v>87</v>
      </c>
      <c r="AV542" s="13" t="s">
        <v>87</v>
      </c>
      <c r="AW542" s="13" t="s">
        <v>37</v>
      </c>
      <c r="AX542" s="13" t="s">
        <v>76</v>
      </c>
      <c r="AY542" s="211" t="s">
        <v>324</v>
      </c>
    </row>
    <row r="543" spans="1:65" s="13" customFormat="1" ht="11.25">
      <c r="B543" s="201"/>
      <c r="C543" s="202"/>
      <c r="D543" s="195" t="s">
        <v>336</v>
      </c>
      <c r="E543" s="203" t="s">
        <v>19</v>
      </c>
      <c r="F543" s="204" t="s">
        <v>5680</v>
      </c>
      <c r="G543" s="202"/>
      <c r="H543" s="205">
        <v>0.65600000000000003</v>
      </c>
      <c r="I543" s="206"/>
      <c r="J543" s="202"/>
      <c r="K543" s="202"/>
      <c r="L543" s="207"/>
      <c r="M543" s="208"/>
      <c r="N543" s="209"/>
      <c r="O543" s="209"/>
      <c r="P543" s="209"/>
      <c r="Q543" s="209"/>
      <c r="R543" s="209"/>
      <c r="S543" s="209"/>
      <c r="T543" s="210"/>
      <c r="AT543" s="211" t="s">
        <v>336</v>
      </c>
      <c r="AU543" s="211" t="s">
        <v>87</v>
      </c>
      <c r="AV543" s="13" t="s">
        <v>87</v>
      </c>
      <c r="AW543" s="13" t="s">
        <v>37</v>
      </c>
      <c r="AX543" s="13" t="s">
        <v>76</v>
      </c>
      <c r="AY543" s="211" t="s">
        <v>324</v>
      </c>
    </row>
    <row r="544" spans="1:65" s="14" customFormat="1" ht="11.25">
      <c r="B544" s="212"/>
      <c r="C544" s="213"/>
      <c r="D544" s="195" t="s">
        <v>336</v>
      </c>
      <c r="E544" s="214" t="s">
        <v>19</v>
      </c>
      <c r="F544" s="215" t="s">
        <v>349</v>
      </c>
      <c r="G544" s="213"/>
      <c r="H544" s="216">
        <v>2.931</v>
      </c>
      <c r="I544" s="217"/>
      <c r="J544" s="213"/>
      <c r="K544" s="213"/>
      <c r="L544" s="218"/>
      <c r="M544" s="219"/>
      <c r="N544" s="220"/>
      <c r="O544" s="220"/>
      <c r="P544" s="220"/>
      <c r="Q544" s="220"/>
      <c r="R544" s="220"/>
      <c r="S544" s="220"/>
      <c r="T544" s="221"/>
      <c r="AT544" s="222" t="s">
        <v>336</v>
      </c>
      <c r="AU544" s="222" t="s">
        <v>87</v>
      </c>
      <c r="AV544" s="14" t="s">
        <v>330</v>
      </c>
      <c r="AW544" s="14" t="s">
        <v>37</v>
      </c>
      <c r="AX544" s="14" t="s">
        <v>84</v>
      </c>
      <c r="AY544" s="222" t="s">
        <v>324</v>
      </c>
    </row>
    <row r="545" spans="1:65" s="2" customFormat="1" ht="14.45" customHeight="1">
      <c r="A545" s="36"/>
      <c r="B545" s="37"/>
      <c r="C545" s="182" t="s">
        <v>1132</v>
      </c>
      <c r="D545" s="182" t="s">
        <v>326</v>
      </c>
      <c r="E545" s="183" t="s">
        <v>1949</v>
      </c>
      <c r="F545" s="184" t="s">
        <v>1950</v>
      </c>
      <c r="G545" s="185" t="s">
        <v>157</v>
      </c>
      <c r="H545" s="186">
        <v>11.724</v>
      </c>
      <c r="I545" s="187"/>
      <c r="J545" s="188">
        <f>ROUND(I545*H545,2)</f>
        <v>0</v>
      </c>
      <c r="K545" s="184" t="s">
        <v>329</v>
      </c>
      <c r="L545" s="41"/>
      <c r="M545" s="189" t="s">
        <v>19</v>
      </c>
      <c r="N545" s="190" t="s">
        <v>47</v>
      </c>
      <c r="O545" s="66"/>
      <c r="P545" s="191">
        <f>O545*H545</f>
        <v>0</v>
      </c>
      <c r="Q545" s="191">
        <v>0</v>
      </c>
      <c r="R545" s="191">
        <f>Q545*H545</f>
        <v>0</v>
      </c>
      <c r="S545" s="191">
        <v>0</v>
      </c>
      <c r="T545" s="192">
        <f>S545*H545</f>
        <v>0</v>
      </c>
      <c r="U545" s="36"/>
      <c r="V545" s="36"/>
      <c r="W545" s="36"/>
      <c r="X545" s="36"/>
      <c r="Y545" s="36"/>
      <c r="Z545" s="36"/>
      <c r="AA545" s="36"/>
      <c r="AB545" s="36"/>
      <c r="AC545" s="36"/>
      <c r="AD545" s="36"/>
      <c r="AE545" s="36"/>
      <c r="AR545" s="193" t="s">
        <v>330</v>
      </c>
      <c r="AT545" s="193" t="s">
        <v>326</v>
      </c>
      <c r="AU545" s="193" t="s">
        <v>87</v>
      </c>
      <c r="AY545" s="19" t="s">
        <v>324</v>
      </c>
      <c r="BE545" s="194">
        <f>IF(N545="základní",J545,0)</f>
        <v>0</v>
      </c>
      <c r="BF545" s="194">
        <f>IF(N545="snížená",J545,0)</f>
        <v>0</v>
      </c>
      <c r="BG545" s="194">
        <f>IF(N545="zákl. přenesená",J545,0)</f>
        <v>0</v>
      </c>
      <c r="BH545" s="194">
        <f>IF(N545="sníž. přenesená",J545,0)</f>
        <v>0</v>
      </c>
      <c r="BI545" s="194">
        <f>IF(N545="nulová",J545,0)</f>
        <v>0</v>
      </c>
      <c r="BJ545" s="19" t="s">
        <v>84</v>
      </c>
      <c r="BK545" s="194">
        <f>ROUND(I545*H545,2)</f>
        <v>0</v>
      </c>
      <c r="BL545" s="19" t="s">
        <v>330</v>
      </c>
      <c r="BM545" s="193" t="s">
        <v>5681</v>
      </c>
    </row>
    <row r="546" spans="1:65" s="2" customFormat="1" ht="11.25">
      <c r="A546" s="36"/>
      <c r="B546" s="37"/>
      <c r="C546" s="38"/>
      <c r="D546" s="195" t="s">
        <v>332</v>
      </c>
      <c r="E546" s="38"/>
      <c r="F546" s="196" t="s">
        <v>1937</v>
      </c>
      <c r="G546" s="38"/>
      <c r="H546" s="38"/>
      <c r="I546" s="197"/>
      <c r="J546" s="38"/>
      <c r="K546" s="38"/>
      <c r="L546" s="41"/>
      <c r="M546" s="198"/>
      <c r="N546" s="199"/>
      <c r="O546" s="66"/>
      <c r="P546" s="66"/>
      <c r="Q546" s="66"/>
      <c r="R546" s="66"/>
      <c r="S546" s="66"/>
      <c r="T546" s="67"/>
      <c r="U546" s="36"/>
      <c r="V546" s="36"/>
      <c r="W546" s="36"/>
      <c r="X546" s="36"/>
      <c r="Y546" s="36"/>
      <c r="Z546" s="36"/>
      <c r="AA546" s="36"/>
      <c r="AB546" s="36"/>
      <c r="AC546" s="36"/>
      <c r="AD546" s="36"/>
      <c r="AE546" s="36"/>
      <c r="AT546" s="19" t="s">
        <v>332</v>
      </c>
      <c r="AU546" s="19" t="s">
        <v>87</v>
      </c>
    </row>
    <row r="547" spans="1:65" s="2" customFormat="1" ht="78">
      <c r="A547" s="36"/>
      <c r="B547" s="37"/>
      <c r="C547" s="38"/>
      <c r="D547" s="195" t="s">
        <v>334</v>
      </c>
      <c r="E547" s="38"/>
      <c r="F547" s="200" t="s">
        <v>1931</v>
      </c>
      <c r="G547" s="38"/>
      <c r="H547" s="38"/>
      <c r="I547" s="197"/>
      <c r="J547" s="38"/>
      <c r="K547" s="38"/>
      <c r="L547" s="41"/>
      <c r="M547" s="198"/>
      <c r="N547" s="199"/>
      <c r="O547" s="66"/>
      <c r="P547" s="66"/>
      <c r="Q547" s="66"/>
      <c r="R547" s="66"/>
      <c r="S547" s="66"/>
      <c r="T547" s="67"/>
      <c r="U547" s="36"/>
      <c r="V547" s="36"/>
      <c r="W547" s="36"/>
      <c r="X547" s="36"/>
      <c r="Y547" s="36"/>
      <c r="Z547" s="36"/>
      <c r="AA547" s="36"/>
      <c r="AB547" s="36"/>
      <c r="AC547" s="36"/>
      <c r="AD547" s="36"/>
      <c r="AE547" s="36"/>
      <c r="AT547" s="19" t="s">
        <v>334</v>
      </c>
      <c r="AU547" s="19" t="s">
        <v>87</v>
      </c>
    </row>
    <row r="548" spans="1:65" s="13" customFormat="1" ht="11.25">
      <c r="B548" s="201"/>
      <c r="C548" s="202"/>
      <c r="D548" s="195" t="s">
        <v>336</v>
      </c>
      <c r="E548" s="203" t="s">
        <v>19</v>
      </c>
      <c r="F548" s="204" t="s">
        <v>5682</v>
      </c>
      <c r="G548" s="202"/>
      <c r="H548" s="205">
        <v>9.1</v>
      </c>
      <c r="I548" s="206"/>
      <c r="J548" s="202"/>
      <c r="K548" s="202"/>
      <c r="L548" s="207"/>
      <c r="M548" s="208"/>
      <c r="N548" s="209"/>
      <c r="O548" s="209"/>
      <c r="P548" s="209"/>
      <c r="Q548" s="209"/>
      <c r="R548" s="209"/>
      <c r="S548" s="209"/>
      <c r="T548" s="210"/>
      <c r="AT548" s="211" t="s">
        <v>336</v>
      </c>
      <c r="AU548" s="211" t="s">
        <v>87</v>
      </c>
      <c r="AV548" s="13" t="s">
        <v>87</v>
      </c>
      <c r="AW548" s="13" t="s">
        <v>37</v>
      </c>
      <c r="AX548" s="13" t="s">
        <v>76</v>
      </c>
      <c r="AY548" s="211" t="s">
        <v>324</v>
      </c>
    </row>
    <row r="549" spans="1:65" s="13" customFormat="1" ht="11.25">
      <c r="B549" s="201"/>
      <c r="C549" s="202"/>
      <c r="D549" s="195" t="s">
        <v>336</v>
      </c>
      <c r="E549" s="203" t="s">
        <v>19</v>
      </c>
      <c r="F549" s="204" t="s">
        <v>5683</v>
      </c>
      <c r="G549" s="202"/>
      <c r="H549" s="205">
        <v>2.6240000000000001</v>
      </c>
      <c r="I549" s="206"/>
      <c r="J549" s="202"/>
      <c r="K549" s="202"/>
      <c r="L549" s="207"/>
      <c r="M549" s="208"/>
      <c r="N549" s="209"/>
      <c r="O549" s="209"/>
      <c r="P549" s="209"/>
      <c r="Q549" s="209"/>
      <c r="R549" s="209"/>
      <c r="S549" s="209"/>
      <c r="T549" s="210"/>
      <c r="AT549" s="211" t="s">
        <v>336</v>
      </c>
      <c r="AU549" s="211" t="s">
        <v>87</v>
      </c>
      <c r="AV549" s="13" t="s">
        <v>87</v>
      </c>
      <c r="AW549" s="13" t="s">
        <v>37</v>
      </c>
      <c r="AX549" s="13" t="s">
        <v>76</v>
      </c>
      <c r="AY549" s="211" t="s">
        <v>324</v>
      </c>
    </row>
    <row r="550" spans="1:65" s="14" customFormat="1" ht="11.25">
      <c r="B550" s="212"/>
      <c r="C550" s="213"/>
      <c r="D550" s="195" t="s">
        <v>336</v>
      </c>
      <c r="E550" s="214" t="s">
        <v>19</v>
      </c>
      <c r="F550" s="215" t="s">
        <v>349</v>
      </c>
      <c r="G550" s="213"/>
      <c r="H550" s="216">
        <v>11.724</v>
      </c>
      <c r="I550" s="217"/>
      <c r="J550" s="213"/>
      <c r="K550" s="213"/>
      <c r="L550" s="218"/>
      <c r="M550" s="219"/>
      <c r="N550" s="220"/>
      <c r="O550" s="220"/>
      <c r="P550" s="220"/>
      <c r="Q550" s="220"/>
      <c r="R550" s="220"/>
      <c r="S550" s="220"/>
      <c r="T550" s="221"/>
      <c r="AT550" s="222" t="s">
        <v>336</v>
      </c>
      <c r="AU550" s="222" t="s">
        <v>87</v>
      </c>
      <c r="AV550" s="14" t="s">
        <v>330</v>
      </c>
      <c r="AW550" s="14" t="s">
        <v>37</v>
      </c>
      <c r="AX550" s="14" t="s">
        <v>84</v>
      </c>
      <c r="AY550" s="222" t="s">
        <v>324</v>
      </c>
    </row>
    <row r="551" spans="1:65" s="2" customFormat="1" ht="14.45" customHeight="1">
      <c r="A551" s="36"/>
      <c r="B551" s="37"/>
      <c r="C551" s="182" t="s">
        <v>1146</v>
      </c>
      <c r="D551" s="182" t="s">
        <v>326</v>
      </c>
      <c r="E551" s="183" t="s">
        <v>5684</v>
      </c>
      <c r="F551" s="184" t="s">
        <v>5685</v>
      </c>
      <c r="G551" s="185" t="s">
        <v>157</v>
      </c>
      <c r="H551" s="186">
        <v>2.2410000000000001</v>
      </c>
      <c r="I551" s="187"/>
      <c r="J551" s="188">
        <f>ROUND(I551*H551,2)</f>
        <v>0</v>
      </c>
      <c r="K551" s="184" t="s">
        <v>19</v>
      </c>
      <c r="L551" s="41"/>
      <c r="M551" s="189" t="s">
        <v>19</v>
      </c>
      <c r="N551" s="190" t="s">
        <v>47</v>
      </c>
      <c r="O551" s="66"/>
      <c r="P551" s="191">
        <f>O551*H551</f>
        <v>0</v>
      </c>
      <c r="Q551" s="191">
        <v>0</v>
      </c>
      <c r="R551" s="191">
        <f>Q551*H551</f>
        <v>0</v>
      </c>
      <c r="S551" s="191">
        <v>0</v>
      </c>
      <c r="T551" s="192">
        <f>S551*H551</f>
        <v>0</v>
      </c>
      <c r="U551" s="36"/>
      <c r="V551" s="36"/>
      <c r="W551" s="36"/>
      <c r="X551" s="36"/>
      <c r="Y551" s="36"/>
      <c r="Z551" s="36"/>
      <c r="AA551" s="36"/>
      <c r="AB551" s="36"/>
      <c r="AC551" s="36"/>
      <c r="AD551" s="36"/>
      <c r="AE551" s="36"/>
      <c r="AR551" s="193" t="s">
        <v>330</v>
      </c>
      <c r="AT551" s="193" t="s">
        <v>326</v>
      </c>
      <c r="AU551" s="193" t="s">
        <v>87</v>
      </c>
      <c r="AY551" s="19" t="s">
        <v>324</v>
      </c>
      <c r="BE551" s="194">
        <f>IF(N551="základní",J551,0)</f>
        <v>0</v>
      </c>
      <c r="BF551" s="194">
        <f>IF(N551="snížená",J551,0)</f>
        <v>0</v>
      </c>
      <c r="BG551" s="194">
        <f>IF(N551="zákl. přenesená",J551,0)</f>
        <v>0</v>
      </c>
      <c r="BH551" s="194">
        <f>IF(N551="sníž. přenesená",J551,0)</f>
        <v>0</v>
      </c>
      <c r="BI551" s="194">
        <f>IF(N551="nulová",J551,0)</f>
        <v>0</v>
      </c>
      <c r="BJ551" s="19" t="s">
        <v>84</v>
      </c>
      <c r="BK551" s="194">
        <f>ROUND(I551*H551,2)</f>
        <v>0</v>
      </c>
      <c r="BL551" s="19" t="s">
        <v>330</v>
      </c>
      <c r="BM551" s="193" t="s">
        <v>5686</v>
      </c>
    </row>
    <row r="552" spans="1:65" s="2" customFormat="1" ht="11.25">
      <c r="A552" s="36"/>
      <c r="B552" s="37"/>
      <c r="C552" s="38"/>
      <c r="D552" s="195" t="s">
        <v>332</v>
      </c>
      <c r="E552" s="38"/>
      <c r="F552" s="196" t="s">
        <v>5685</v>
      </c>
      <c r="G552" s="38"/>
      <c r="H552" s="38"/>
      <c r="I552" s="197"/>
      <c r="J552" s="38"/>
      <c r="K552" s="38"/>
      <c r="L552" s="41"/>
      <c r="M552" s="198"/>
      <c r="N552" s="199"/>
      <c r="O552" s="66"/>
      <c r="P552" s="66"/>
      <c r="Q552" s="66"/>
      <c r="R552" s="66"/>
      <c r="S552" s="66"/>
      <c r="T552" s="67"/>
      <c r="U552" s="36"/>
      <c r="V552" s="36"/>
      <c r="W552" s="36"/>
      <c r="X552" s="36"/>
      <c r="Y552" s="36"/>
      <c r="Z552" s="36"/>
      <c r="AA552" s="36"/>
      <c r="AB552" s="36"/>
      <c r="AC552" s="36"/>
      <c r="AD552" s="36"/>
      <c r="AE552" s="36"/>
      <c r="AT552" s="19" t="s">
        <v>332</v>
      </c>
      <c r="AU552" s="19" t="s">
        <v>87</v>
      </c>
    </row>
    <row r="553" spans="1:65" s="2" customFormat="1" ht="68.25">
      <c r="A553" s="36"/>
      <c r="B553" s="37"/>
      <c r="C553" s="38"/>
      <c r="D553" s="195" t="s">
        <v>334</v>
      </c>
      <c r="E553" s="38"/>
      <c r="F553" s="200" t="s">
        <v>5687</v>
      </c>
      <c r="G553" s="38"/>
      <c r="H553" s="38"/>
      <c r="I553" s="197"/>
      <c r="J553" s="38"/>
      <c r="K553" s="38"/>
      <c r="L553" s="41"/>
      <c r="M553" s="198"/>
      <c r="N553" s="199"/>
      <c r="O553" s="66"/>
      <c r="P553" s="66"/>
      <c r="Q553" s="66"/>
      <c r="R553" s="66"/>
      <c r="S553" s="66"/>
      <c r="T553" s="67"/>
      <c r="U553" s="36"/>
      <c r="V553" s="36"/>
      <c r="W553" s="36"/>
      <c r="X553" s="36"/>
      <c r="Y553" s="36"/>
      <c r="Z553" s="36"/>
      <c r="AA553" s="36"/>
      <c r="AB553" s="36"/>
      <c r="AC553" s="36"/>
      <c r="AD553" s="36"/>
      <c r="AE553" s="36"/>
      <c r="AT553" s="19" t="s">
        <v>334</v>
      </c>
      <c r="AU553" s="19" t="s">
        <v>87</v>
      </c>
    </row>
    <row r="554" spans="1:65" s="13" customFormat="1" ht="11.25">
      <c r="B554" s="201"/>
      <c r="C554" s="202"/>
      <c r="D554" s="195" t="s">
        <v>336</v>
      </c>
      <c r="E554" s="203" t="s">
        <v>19</v>
      </c>
      <c r="F554" s="204" t="s">
        <v>5688</v>
      </c>
      <c r="G554" s="202"/>
      <c r="H554" s="205">
        <v>2.2410000000000001</v>
      </c>
      <c r="I554" s="206"/>
      <c r="J554" s="202"/>
      <c r="K554" s="202"/>
      <c r="L554" s="207"/>
      <c r="M554" s="208"/>
      <c r="N554" s="209"/>
      <c r="O554" s="209"/>
      <c r="P554" s="209"/>
      <c r="Q554" s="209"/>
      <c r="R554" s="209"/>
      <c r="S554" s="209"/>
      <c r="T554" s="210"/>
      <c r="AT554" s="211" t="s">
        <v>336</v>
      </c>
      <c r="AU554" s="211" t="s">
        <v>87</v>
      </c>
      <c r="AV554" s="13" t="s">
        <v>87</v>
      </c>
      <c r="AW554" s="13" t="s">
        <v>37</v>
      </c>
      <c r="AX554" s="13" t="s">
        <v>84</v>
      </c>
      <c r="AY554" s="211" t="s">
        <v>324</v>
      </c>
    </row>
    <row r="555" spans="1:65" s="2" customFormat="1" ht="14.45" customHeight="1">
      <c r="A555" s="36"/>
      <c r="B555" s="37"/>
      <c r="C555" s="182" t="s">
        <v>1152</v>
      </c>
      <c r="D555" s="254" t="s">
        <v>326</v>
      </c>
      <c r="E555" s="183" t="s">
        <v>1978</v>
      </c>
      <c r="F555" s="184" t="s">
        <v>1979</v>
      </c>
      <c r="G555" s="185" t="s">
        <v>157</v>
      </c>
      <c r="H555" s="186">
        <v>3.1549999999999998</v>
      </c>
      <c r="I555" s="187"/>
      <c r="J555" s="188">
        <f>ROUND(I555*H555,2)</f>
        <v>0</v>
      </c>
      <c r="K555" s="184" t="s">
        <v>19</v>
      </c>
      <c r="L555" s="41"/>
      <c r="M555" s="189" t="s">
        <v>19</v>
      </c>
      <c r="N555" s="190" t="s">
        <v>47</v>
      </c>
      <c r="O555" s="66"/>
      <c r="P555" s="191">
        <f>O555*H555</f>
        <v>0</v>
      </c>
      <c r="Q555" s="191">
        <v>0</v>
      </c>
      <c r="R555" s="191">
        <f>Q555*H555</f>
        <v>0</v>
      </c>
      <c r="S555" s="191">
        <v>0</v>
      </c>
      <c r="T555" s="192">
        <f>S555*H555</f>
        <v>0</v>
      </c>
      <c r="U555" s="36"/>
      <c r="V555" s="36"/>
      <c r="W555" s="36"/>
      <c r="X555" s="36"/>
      <c r="Y555" s="36"/>
      <c r="Z555" s="36"/>
      <c r="AA555" s="36"/>
      <c r="AB555" s="36"/>
      <c r="AC555" s="36"/>
      <c r="AD555" s="36"/>
      <c r="AE555" s="36"/>
      <c r="AR555" s="193" t="s">
        <v>330</v>
      </c>
      <c r="AT555" s="193" t="s">
        <v>326</v>
      </c>
      <c r="AU555" s="193" t="s">
        <v>87</v>
      </c>
      <c r="AY555" s="19" t="s">
        <v>324</v>
      </c>
      <c r="BE555" s="194">
        <f>IF(N555="základní",J555,0)</f>
        <v>0</v>
      </c>
      <c r="BF555" s="194">
        <f>IF(N555="snížená",J555,0)</f>
        <v>0</v>
      </c>
      <c r="BG555" s="194">
        <f>IF(N555="zákl. přenesená",J555,0)</f>
        <v>0</v>
      </c>
      <c r="BH555" s="194">
        <f>IF(N555="sníž. přenesená",J555,0)</f>
        <v>0</v>
      </c>
      <c r="BI555" s="194">
        <f>IF(N555="nulová",J555,0)</f>
        <v>0</v>
      </c>
      <c r="BJ555" s="19" t="s">
        <v>84</v>
      </c>
      <c r="BK555" s="194">
        <f>ROUND(I555*H555,2)</f>
        <v>0</v>
      </c>
      <c r="BL555" s="19" t="s">
        <v>330</v>
      </c>
      <c r="BM555" s="193" t="s">
        <v>5689</v>
      </c>
    </row>
    <row r="556" spans="1:65" s="2" customFormat="1" ht="11.25">
      <c r="A556" s="36"/>
      <c r="B556" s="37"/>
      <c r="C556" s="38"/>
      <c r="D556" s="195" t="s">
        <v>332</v>
      </c>
      <c r="E556" s="38"/>
      <c r="F556" s="196" t="s">
        <v>1979</v>
      </c>
      <c r="G556" s="38"/>
      <c r="H556" s="38"/>
      <c r="I556" s="197"/>
      <c r="J556" s="38"/>
      <c r="K556" s="38"/>
      <c r="L556" s="41"/>
      <c r="M556" s="198"/>
      <c r="N556" s="199"/>
      <c r="O556" s="66"/>
      <c r="P556" s="66"/>
      <c r="Q556" s="66"/>
      <c r="R556" s="66"/>
      <c r="S556" s="66"/>
      <c r="T556" s="67"/>
      <c r="U556" s="36"/>
      <c r="V556" s="36"/>
      <c r="W556" s="36"/>
      <c r="X556" s="36"/>
      <c r="Y556" s="36"/>
      <c r="Z556" s="36"/>
      <c r="AA556" s="36"/>
      <c r="AB556" s="36"/>
      <c r="AC556" s="36"/>
      <c r="AD556" s="36"/>
      <c r="AE556" s="36"/>
      <c r="AT556" s="19" t="s">
        <v>332</v>
      </c>
      <c r="AU556" s="19" t="s">
        <v>87</v>
      </c>
    </row>
    <row r="557" spans="1:65" s="13" customFormat="1" ht="11.25">
      <c r="B557" s="201"/>
      <c r="C557" s="202"/>
      <c r="D557" s="195" t="s">
        <v>336</v>
      </c>
      <c r="E557" s="203" t="s">
        <v>19</v>
      </c>
      <c r="F557" s="204" t="s">
        <v>5674</v>
      </c>
      <c r="G557" s="202"/>
      <c r="H557" s="205">
        <v>3.1549999999999998</v>
      </c>
      <c r="I557" s="206"/>
      <c r="J557" s="202"/>
      <c r="K557" s="202"/>
      <c r="L557" s="207"/>
      <c r="M557" s="208"/>
      <c r="N557" s="209"/>
      <c r="O557" s="209"/>
      <c r="P557" s="209"/>
      <c r="Q557" s="209"/>
      <c r="R557" s="209"/>
      <c r="S557" s="209"/>
      <c r="T557" s="210"/>
      <c r="AT557" s="211" t="s">
        <v>336</v>
      </c>
      <c r="AU557" s="211" t="s">
        <v>87</v>
      </c>
      <c r="AV557" s="13" t="s">
        <v>87</v>
      </c>
      <c r="AW557" s="13" t="s">
        <v>37</v>
      </c>
      <c r="AX557" s="13" t="s">
        <v>84</v>
      </c>
      <c r="AY557" s="211" t="s">
        <v>324</v>
      </c>
    </row>
    <row r="558" spans="1:65" s="2" customFormat="1" ht="14.45" customHeight="1">
      <c r="A558" s="36"/>
      <c r="B558" s="37"/>
      <c r="C558" s="182" t="s">
        <v>1161</v>
      </c>
      <c r="D558" s="182" t="s">
        <v>326</v>
      </c>
      <c r="E558" s="183" t="s">
        <v>1993</v>
      </c>
      <c r="F558" s="184" t="s">
        <v>1994</v>
      </c>
      <c r="G558" s="185" t="s">
        <v>157</v>
      </c>
      <c r="H558" s="186">
        <v>11.961</v>
      </c>
      <c r="I558" s="187"/>
      <c r="J558" s="188">
        <f>ROUND(I558*H558,2)</f>
        <v>0</v>
      </c>
      <c r="K558" s="184" t="s">
        <v>329</v>
      </c>
      <c r="L558" s="41"/>
      <c r="M558" s="189" t="s">
        <v>19</v>
      </c>
      <c r="N558" s="190" t="s">
        <v>47</v>
      </c>
      <c r="O558" s="66"/>
      <c r="P558" s="191">
        <f>O558*H558</f>
        <v>0</v>
      </c>
      <c r="Q558" s="191">
        <v>0</v>
      </c>
      <c r="R558" s="191">
        <f>Q558*H558</f>
        <v>0</v>
      </c>
      <c r="S558" s="191">
        <v>0</v>
      </c>
      <c r="T558" s="192">
        <f>S558*H558</f>
        <v>0</v>
      </c>
      <c r="U558" s="36"/>
      <c r="V558" s="36"/>
      <c r="W558" s="36"/>
      <c r="X558" s="36"/>
      <c r="Y558" s="36"/>
      <c r="Z558" s="36"/>
      <c r="AA558" s="36"/>
      <c r="AB558" s="36"/>
      <c r="AC558" s="36"/>
      <c r="AD558" s="36"/>
      <c r="AE558" s="36"/>
      <c r="AR558" s="193" t="s">
        <v>330</v>
      </c>
      <c r="AT558" s="193" t="s">
        <v>326</v>
      </c>
      <c r="AU558" s="193" t="s">
        <v>87</v>
      </c>
      <c r="AY558" s="19" t="s">
        <v>324</v>
      </c>
      <c r="BE558" s="194">
        <f>IF(N558="základní",J558,0)</f>
        <v>0</v>
      </c>
      <c r="BF558" s="194">
        <f>IF(N558="snížená",J558,0)</f>
        <v>0</v>
      </c>
      <c r="BG558" s="194">
        <f>IF(N558="zákl. přenesená",J558,0)</f>
        <v>0</v>
      </c>
      <c r="BH558" s="194">
        <f>IF(N558="sníž. přenesená",J558,0)</f>
        <v>0</v>
      </c>
      <c r="BI558" s="194">
        <f>IF(N558="nulová",J558,0)</f>
        <v>0</v>
      </c>
      <c r="BJ558" s="19" t="s">
        <v>84</v>
      </c>
      <c r="BK558" s="194">
        <f>ROUND(I558*H558,2)</f>
        <v>0</v>
      </c>
      <c r="BL558" s="19" t="s">
        <v>330</v>
      </c>
      <c r="BM558" s="193" t="s">
        <v>5690</v>
      </c>
    </row>
    <row r="559" spans="1:65" s="2" customFormat="1" ht="11.25">
      <c r="A559" s="36"/>
      <c r="B559" s="37"/>
      <c r="C559" s="38"/>
      <c r="D559" s="195" t="s">
        <v>332</v>
      </c>
      <c r="E559" s="38"/>
      <c r="F559" s="196" t="s">
        <v>1996</v>
      </c>
      <c r="G559" s="38"/>
      <c r="H559" s="38"/>
      <c r="I559" s="197"/>
      <c r="J559" s="38"/>
      <c r="K559" s="38"/>
      <c r="L559" s="41"/>
      <c r="M559" s="198"/>
      <c r="N559" s="199"/>
      <c r="O559" s="66"/>
      <c r="P559" s="66"/>
      <c r="Q559" s="66"/>
      <c r="R559" s="66"/>
      <c r="S559" s="66"/>
      <c r="T559" s="67"/>
      <c r="U559" s="36"/>
      <c r="V559" s="36"/>
      <c r="W559" s="36"/>
      <c r="X559" s="36"/>
      <c r="Y559" s="36"/>
      <c r="Z559" s="36"/>
      <c r="AA559" s="36"/>
      <c r="AB559" s="36"/>
      <c r="AC559" s="36"/>
      <c r="AD559" s="36"/>
      <c r="AE559" s="36"/>
      <c r="AT559" s="19" t="s">
        <v>332</v>
      </c>
      <c r="AU559" s="19" t="s">
        <v>87</v>
      </c>
    </row>
    <row r="560" spans="1:65" s="2" customFormat="1" ht="175.5">
      <c r="A560" s="36"/>
      <c r="B560" s="37"/>
      <c r="C560" s="38"/>
      <c r="D560" s="195" t="s">
        <v>334</v>
      </c>
      <c r="E560" s="38"/>
      <c r="F560" s="200" t="s">
        <v>1997</v>
      </c>
      <c r="G560" s="38"/>
      <c r="H560" s="38"/>
      <c r="I560" s="197"/>
      <c r="J560" s="38"/>
      <c r="K560" s="38"/>
      <c r="L560" s="41"/>
      <c r="M560" s="198"/>
      <c r="N560" s="199"/>
      <c r="O560" s="66"/>
      <c r="P560" s="66"/>
      <c r="Q560" s="66"/>
      <c r="R560" s="66"/>
      <c r="S560" s="66"/>
      <c r="T560" s="67"/>
      <c r="U560" s="36"/>
      <c r="V560" s="36"/>
      <c r="W560" s="36"/>
      <c r="X560" s="36"/>
      <c r="Y560" s="36"/>
      <c r="Z560" s="36"/>
      <c r="AA560" s="36"/>
      <c r="AB560" s="36"/>
      <c r="AC560" s="36"/>
      <c r="AD560" s="36"/>
      <c r="AE560" s="36"/>
      <c r="AT560" s="19" t="s">
        <v>334</v>
      </c>
      <c r="AU560" s="19" t="s">
        <v>87</v>
      </c>
    </row>
    <row r="561" spans="1:65" s="13" customFormat="1" ht="11.25">
      <c r="B561" s="201"/>
      <c r="C561" s="202"/>
      <c r="D561" s="195" t="s">
        <v>336</v>
      </c>
      <c r="E561" s="203" t="s">
        <v>19</v>
      </c>
      <c r="F561" s="204" t="s">
        <v>1998</v>
      </c>
      <c r="G561" s="202"/>
      <c r="H561" s="205">
        <v>9.9350000000000005</v>
      </c>
      <c r="I561" s="206"/>
      <c r="J561" s="202"/>
      <c r="K561" s="202"/>
      <c r="L561" s="207"/>
      <c r="M561" s="208"/>
      <c r="N561" s="209"/>
      <c r="O561" s="209"/>
      <c r="P561" s="209"/>
      <c r="Q561" s="209"/>
      <c r="R561" s="209"/>
      <c r="S561" s="209"/>
      <c r="T561" s="210"/>
      <c r="AT561" s="211" t="s">
        <v>336</v>
      </c>
      <c r="AU561" s="211" t="s">
        <v>87</v>
      </c>
      <c r="AV561" s="13" t="s">
        <v>87</v>
      </c>
      <c r="AW561" s="13" t="s">
        <v>37</v>
      </c>
      <c r="AX561" s="13" t="s">
        <v>76</v>
      </c>
      <c r="AY561" s="211" t="s">
        <v>324</v>
      </c>
    </row>
    <row r="562" spans="1:65" s="13" customFormat="1" ht="11.25">
      <c r="B562" s="201"/>
      <c r="C562" s="202"/>
      <c r="D562" s="195" t="s">
        <v>336</v>
      </c>
      <c r="E562" s="203" t="s">
        <v>19</v>
      </c>
      <c r="F562" s="204" t="s">
        <v>5691</v>
      </c>
      <c r="G562" s="202"/>
      <c r="H562" s="205">
        <v>1.8560000000000001</v>
      </c>
      <c r="I562" s="206"/>
      <c r="J562" s="202"/>
      <c r="K562" s="202"/>
      <c r="L562" s="207"/>
      <c r="M562" s="208"/>
      <c r="N562" s="209"/>
      <c r="O562" s="209"/>
      <c r="P562" s="209"/>
      <c r="Q562" s="209"/>
      <c r="R562" s="209"/>
      <c r="S562" s="209"/>
      <c r="T562" s="210"/>
      <c r="AT562" s="211" t="s">
        <v>336</v>
      </c>
      <c r="AU562" s="211" t="s">
        <v>87</v>
      </c>
      <c r="AV562" s="13" t="s">
        <v>87</v>
      </c>
      <c r="AW562" s="13" t="s">
        <v>37</v>
      </c>
      <c r="AX562" s="13" t="s">
        <v>76</v>
      </c>
      <c r="AY562" s="211" t="s">
        <v>324</v>
      </c>
    </row>
    <row r="563" spans="1:65" s="13" customFormat="1" ht="11.25">
      <c r="B563" s="201"/>
      <c r="C563" s="202"/>
      <c r="D563" s="195" t="s">
        <v>336</v>
      </c>
      <c r="E563" s="203" t="s">
        <v>19</v>
      </c>
      <c r="F563" s="204" t="s">
        <v>5692</v>
      </c>
      <c r="G563" s="202"/>
      <c r="H563" s="205">
        <v>0.17</v>
      </c>
      <c r="I563" s="206"/>
      <c r="J563" s="202"/>
      <c r="K563" s="202"/>
      <c r="L563" s="207"/>
      <c r="M563" s="208"/>
      <c r="N563" s="209"/>
      <c r="O563" s="209"/>
      <c r="P563" s="209"/>
      <c r="Q563" s="209"/>
      <c r="R563" s="209"/>
      <c r="S563" s="209"/>
      <c r="T563" s="210"/>
      <c r="AT563" s="211" t="s">
        <v>336</v>
      </c>
      <c r="AU563" s="211" t="s">
        <v>87</v>
      </c>
      <c r="AV563" s="13" t="s">
        <v>87</v>
      </c>
      <c r="AW563" s="13" t="s">
        <v>37</v>
      </c>
      <c r="AX563" s="13" t="s">
        <v>76</v>
      </c>
      <c r="AY563" s="211" t="s">
        <v>324</v>
      </c>
    </row>
    <row r="564" spans="1:65" s="14" customFormat="1" ht="11.25">
      <c r="B564" s="212"/>
      <c r="C564" s="213"/>
      <c r="D564" s="195" t="s">
        <v>336</v>
      </c>
      <c r="E564" s="214" t="s">
        <v>19</v>
      </c>
      <c r="F564" s="215" t="s">
        <v>349</v>
      </c>
      <c r="G564" s="213"/>
      <c r="H564" s="216">
        <v>11.961</v>
      </c>
      <c r="I564" s="217"/>
      <c r="J564" s="213"/>
      <c r="K564" s="213"/>
      <c r="L564" s="218"/>
      <c r="M564" s="219"/>
      <c r="N564" s="220"/>
      <c r="O564" s="220"/>
      <c r="P564" s="220"/>
      <c r="Q564" s="220"/>
      <c r="R564" s="220"/>
      <c r="S564" s="220"/>
      <c r="T564" s="221"/>
      <c r="AT564" s="222" t="s">
        <v>336</v>
      </c>
      <c r="AU564" s="222" t="s">
        <v>87</v>
      </c>
      <c r="AV564" s="14" t="s">
        <v>330</v>
      </c>
      <c r="AW564" s="14" t="s">
        <v>37</v>
      </c>
      <c r="AX564" s="14" t="s">
        <v>84</v>
      </c>
      <c r="AY564" s="222" t="s">
        <v>324</v>
      </c>
    </row>
    <row r="565" spans="1:65" s="2" customFormat="1" ht="14.45" customHeight="1">
      <c r="A565" s="36"/>
      <c r="B565" s="37"/>
      <c r="C565" s="182" t="s">
        <v>1174</v>
      </c>
      <c r="D565" s="182" t="s">
        <v>326</v>
      </c>
      <c r="E565" s="183" t="s">
        <v>2001</v>
      </c>
      <c r="F565" s="184" t="s">
        <v>2002</v>
      </c>
      <c r="G565" s="185" t="s">
        <v>157</v>
      </c>
      <c r="H565" s="186">
        <v>51.234000000000002</v>
      </c>
      <c r="I565" s="187"/>
      <c r="J565" s="188">
        <f>ROUND(I565*H565,2)</f>
        <v>0</v>
      </c>
      <c r="K565" s="184" t="s">
        <v>329</v>
      </c>
      <c r="L565" s="41"/>
      <c r="M565" s="189" t="s">
        <v>19</v>
      </c>
      <c r="N565" s="190" t="s">
        <v>47</v>
      </c>
      <c r="O565" s="66"/>
      <c r="P565" s="191">
        <f>O565*H565</f>
        <v>0</v>
      </c>
      <c r="Q565" s="191">
        <v>0</v>
      </c>
      <c r="R565" s="191">
        <f>Q565*H565</f>
        <v>0</v>
      </c>
      <c r="S565" s="191">
        <v>0</v>
      </c>
      <c r="T565" s="192">
        <f>S565*H565</f>
        <v>0</v>
      </c>
      <c r="U565" s="36"/>
      <c r="V565" s="36"/>
      <c r="W565" s="36"/>
      <c r="X565" s="36"/>
      <c r="Y565" s="36"/>
      <c r="Z565" s="36"/>
      <c r="AA565" s="36"/>
      <c r="AB565" s="36"/>
      <c r="AC565" s="36"/>
      <c r="AD565" s="36"/>
      <c r="AE565" s="36"/>
      <c r="AR565" s="193" t="s">
        <v>330</v>
      </c>
      <c r="AT565" s="193" t="s">
        <v>326</v>
      </c>
      <c r="AU565" s="193" t="s">
        <v>87</v>
      </c>
      <c r="AY565" s="19" t="s">
        <v>324</v>
      </c>
      <c r="BE565" s="194">
        <f>IF(N565="základní",J565,0)</f>
        <v>0</v>
      </c>
      <c r="BF565" s="194">
        <f>IF(N565="snížená",J565,0)</f>
        <v>0</v>
      </c>
      <c r="BG565" s="194">
        <f>IF(N565="zákl. přenesená",J565,0)</f>
        <v>0</v>
      </c>
      <c r="BH565" s="194">
        <f>IF(N565="sníž. přenesená",J565,0)</f>
        <v>0</v>
      </c>
      <c r="BI565" s="194">
        <f>IF(N565="nulová",J565,0)</f>
        <v>0</v>
      </c>
      <c r="BJ565" s="19" t="s">
        <v>84</v>
      </c>
      <c r="BK565" s="194">
        <f>ROUND(I565*H565,2)</f>
        <v>0</v>
      </c>
      <c r="BL565" s="19" t="s">
        <v>330</v>
      </c>
      <c r="BM565" s="193" t="s">
        <v>5693</v>
      </c>
    </row>
    <row r="566" spans="1:65" s="2" customFormat="1" ht="19.5">
      <c r="A566" s="36"/>
      <c r="B566" s="37"/>
      <c r="C566" s="38"/>
      <c r="D566" s="195" t="s">
        <v>332</v>
      </c>
      <c r="E566" s="38"/>
      <c r="F566" s="196" t="s">
        <v>2004</v>
      </c>
      <c r="G566" s="38"/>
      <c r="H566" s="38"/>
      <c r="I566" s="197"/>
      <c r="J566" s="38"/>
      <c r="K566" s="38"/>
      <c r="L566" s="41"/>
      <c r="M566" s="198"/>
      <c r="N566" s="199"/>
      <c r="O566" s="66"/>
      <c r="P566" s="66"/>
      <c r="Q566" s="66"/>
      <c r="R566" s="66"/>
      <c r="S566" s="66"/>
      <c r="T566" s="67"/>
      <c r="U566" s="36"/>
      <c r="V566" s="36"/>
      <c r="W566" s="36"/>
      <c r="X566" s="36"/>
      <c r="Y566" s="36"/>
      <c r="Z566" s="36"/>
      <c r="AA566" s="36"/>
      <c r="AB566" s="36"/>
      <c r="AC566" s="36"/>
      <c r="AD566" s="36"/>
      <c r="AE566" s="36"/>
      <c r="AT566" s="19" t="s">
        <v>332</v>
      </c>
      <c r="AU566" s="19" t="s">
        <v>87</v>
      </c>
    </row>
    <row r="567" spans="1:65" s="2" customFormat="1" ht="175.5">
      <c r="A567" s="36"/>
      <c r="B567" s="37"/>
      <c r="C567" s="38"/>
      <c r="D567" s="195" t="s">
        <v>334</v>
      </c>
      <c r="E567" s="38"/>
      <c r="F567" s="200" t="s">
        <v>1997</v>
      </c>
      <c r="G567" s="38"/>
      <c r="H567" s="38"/>
      <c r="I567" s="197"/>
      <c r="J567" s="38"/>
      <c r="K567" s="38"/>
      <c r="L567" s="41"/>
      <c r="M567" s="198"/>
      <c r="N567" s="199"/>
      <c r="O567" s="66"/>
      <c r="P567" s="66"/>
      <c r="Q567" s="66"/>
      <c r="R567" s="66"/>
      <c r="S567" s="66"/>
      <c r="T567" s="67"/>
      <c r="U567" s="36"/>
      <c r="V567" s="36"/>
      <c r="W567" s="36"/>
      <c r="X567" s="36"/>
      <c r="Y567" s="36"/>
      <c r="Z567" s="36"/>
      <c r="AA567" s="36"/>
      <c r="AB567" s="36"/>
      <c r="AC567" s="36"/>
      <c r="AD567" s="36"/>
      <c r="AE567" s="36"/>
      <c r="AT567" s="19" t="s">
        <v>334</v>
      </c>
      <c r="AU567" s="19" t="s">
        <v>87</v>
      </c>
    </row>
    <row r="568" spans="1:65" s="13" customFormat="1" ht="11.25">
      <c r="B568" s="201"/>
      <c r="C568" s="202"/>
      <c r="D568" s="195" t="s">
        <v>336</v>
      </c>
      <c r="E568" s="203" t="s">
        <v>19</v>
      </c>
      <c r="F568" s="204" t="s">
        <v>5694</v>
      </c>
      <c r="G568" s="202"/>
      <c r="H568" s="205">
        <v>39.738999999999997</v>
      </c>
      <c r="I568" s="206"/>
      <c r="J568" s="202"/>
      <c r="K568" s="202"/>
      <c r="L568" s="207"/>
      <c r="M568" s="208"/>
      <c r="N568" s="209"/>
      <c r="O568" s="209"/>
      <c r="P568" s="209"/>
      <c r="Q568" s="209"/>
      <c r="R568" s="209"/>
      <c r="S568" s="209"/>
      <c r="T568" s="210"/>
      <c r="AT568" s="211" t="s">
        <v>336</v>
      </c>
      <c r="AU568" s="211" t="s">
        <v>87</v>
      </c>
      <c r="AV568" s="13" t="s">
        <v>87</v>
      </c>
      <c r="AW568" s="13" t="s">
        <v>37</v>
      </c>
      <c r="AX568" s="13" t="s">
        <v>76</v>
      </c>
      <c r="AY568" s="211" t="s">
        <v>324</v>
      </c>
    </row>
    <row r="569" spans="1:65" s="13" customFormat="1" ht="11.25">
      <c r="B569" s="201"/>
      <c r="C569" s="202"/>
      <c r="D569" s="195" t="s">
        <v>336</v>
      </c>
      <c r="E569" s="203" t="s">
        <v>19</v>
      </c>
      <c r="F569" s="204" t="s">
        <v>5695</v>
      </c>
      <c r="G569" s="202"/>
      <c r="H569" s="205">
        <v>7.4249999999999998</v>
      </c>
      <c r="I569" s="206"/>
      <c r="J569" s="202"/>
      <c r="K569" s="202"/>
      <c r="L569" s="207"/>
      <c r="M569" s="208"/>
      <c r="N569" s="209"/>
      <c r="O569" s="209"/>
      <c r="P569" s="209"/>
      <c r="Q569" s="209"/>
      <c r="R569" s="209"/>
      <c r="S569" s="209"/>
      <c r="T569" s="210"/>
      <c r="AT569" s="211" t="s">
        <v>336</v>
      </c>
      <c r="AU569" s="211" t="s">
        <v>87</v>
      </c>
      <c r="AV569" s="13" t="s">
        <v>87</v>
      </c>
      <c r="AW569" s="13" t="s">
        <v>37</v>
      </c>
      <c r="AX569" s="13" t="s">
        <v>76</v>
      </c>
      <c r="AY569" s="211" t="s">
        <v>324</v>
      </c>
    </row>
    <row r="570" spans="1:65" s="13" customFormat="1" ht="11.25">
      <c r="B570" s="201"/>
      <c r="C570" s="202"/>
      <c r="D570" s="195" t="s">
        <v>336</v>
      </c>
      <c r="E570" s="203" t="s">
        <v>19</v>
      </c>
      <c r="F570" s="204" t="s">
        <v>5696</v>
      </c>
      <c r="G570" s="202"/>
      <c r="H570" s="205">
        <v>4.07</v>
      </c>
      <c r="I570" s="206"/>
      <c r="J570" s="202"/>
      <c r="K570" s="202"/>
      <c r="L570" s="207"/>
      <c r="M570" s="208"/>
      <c r="N570" s="209"/>
      <c r="O570" s="209"/>
      <c r="P570" s="209"/>
      <c r="Q570" s="209"/>
      <c r="R570" s="209"/>
      <c r="S570" s="209"/>
      <c r="T570" s="210"/>
      <c r="AT570" s="211" t="s">
        <v>336</v>
      </c>
      <c r="AU570" s="211" t="s">
        <v>87</v>
      </c>
      <c r="AV570" s="13" t="s">
        <v>87</v>
      </c>
      <c r="AW570" s="13" t="s">
        <v>37</v>
      </c>
      <c r="AX570" s="13" t="s">
        <v>76</v>
      </c>
      <c r="AY570" s="211" t="s">
        <v>324</v>
      </c>
    </row>
    <row r="571" spans="1:65" s="14" customFormat="1" ht="11.25">
      <c r="B571" s="212"/>
      <c r="C571" s="213"/>
      <c r="D571" s="195" t="s">
        <v>336</v>
      </c>
      <c r="E571" s="214" t="s">
        <v>19</v>
      </c>
      <c r="F571" s="215" t="s">
        <v>349</v>
      </c>
      <c r="G571" s="213"/>
      <c r="H571" s="216">
        <v>51.234000000000002</v>
      </c>
      <c r="I571" s="217"/>
      <c r="J571" s="213"/>
      <c r="K571" s="213"/>
      <c r="L571" s="218"/>
      <c r="M571" s="219"/>
      <c r="N571" s="220"/>
      <c r="O571" s="220"/>
      <c r="P571" s="220"/>
      <c r="Q571" s="220"/>
      <c r="R571" s="220"/>
      <c r="S571" s="220"/>
      <c r="T571" s="221"/>
      <c r="AT571" s="222" t="s">
        <v>336</v>
      </c>
      <c r="AU571" s="222" t="s">
        <v>87</v>
      </c>
      <c r="AV571" s="14" t="s">
        <v>330</v>
      </c>
      <c r="AW571" s="14" t="s">
        <v>37</v>
      </c>
      <c r="AX571" s="14" t="s">
        <v>84</v>
      </c>
      <c r="AY571" s="222" t="s">
        <v>324</v>
      </c>
    </row>
    <row r="572" spans="1:65" s="2" customFormat="1" ht="14.45" customHeight="1">
      <c r="A572" s="36"/>
      <c r="B572" s="37"/>
      <c r="C572" s="182" t="s">
        <v>1179</v>
      </c>
      <c r="D572" s="182" t="s">
        <v>326</v>
      </c>
      <c r="E572" s="183" t="s">
        <v>3564</v>
      </c>
      <c r="F572" s="184" t="s">
        <v>3565</v>
      </c>
      <c r="G572" s="185" t="s">
        <v>267</v>
      </c>
      <c r="H572" s="186">
        <v>-169.56700000000001</v>
      </c>
      <c r="I572" s="187"/>
      <c r="J572" s="188">
        <f>ROUND(I572*H572,2)</f>
        <v>0</v>
      </c>
      <c r="K572" s="184" t="s">
        <v>19</v>
      </c>
      <c r="L572" s="41"/>
      <c r="M572" s="189" t="s">
        <v>19</v>
      </c>
      <c r="N572" s="190" t="s">
        <v>47</v>
      </c>
      <c r="O572" s="66"/>
      <c r="P572" s="191">
        <f>O572*H572</f>
        <v>0</v>
      </c>
      <c r="Q572" s="191">
        <v>0</v>
      </c>
      <c r="R572" s="191">
        <f>Q572*H572</f>
        <v>0</v>
      </c>
      <c r="S572" s="191">
        <v>0</v>
      </c>
      <c r="T572" s="192">
        <f>S572*H572</f>
        <v>0</v>
      </c>
      <c r="U572" s="36"/>
      <c r="V572" s="36"/>
      <c r="W572" s="36"/>
      <c r="X572" s="36"/>
      <c r="Y572" s="36"/>
      <c r="Z572" s="36"/>
      <c r="AA572" s="36"/>
      <c r="AB572" s="36"/>
      <c r="AC572" s="36"/>
      <c r="AD572" s="36"/>
      <c r="AE572" s="36"/>
      <c r="AR572" s="193" t="s">
        <v>330</v>
      </c>
      <c r="AT572" s="193" t="s">
        <v>326</v>
      </c>
      <c r="AU572" s="193" t="s">
        <v>87</v>
      </c>
      <c r="AY572" s="19" t="s">
        <v>324</v>
      </c>
      <c r="BE572" s="194">
        <f>IF(N572="základní",J572,0)</f>
        <v>0</v>
      </c>
      <c r="BF572" s="194">
        <f>IF(N572="snížená",J572,0)</f>
        <v>0</v>
      </c>
      <c r="BG572" s="194">
        <f>IF(N572="zákl. přenesená",J572,0)</f>
        <v>0</v>
      </c>
      <c r="BH572" s="194">
        <f>IF(N572="sníž. přenesená",J572,0)</f>
        <v>0</v>
      </c>
      <c r="BI572" s="194">
        <f>IF(N572="nulová",J572,0)</f>
        <v>0</v>
      </c>
      <c r="BJ572" s="19" t="s">
        <v>84</v>
      </c>
      <c r="BK572" s="194">
        <f>ROUND(I572*H572,2)</f>
        <v>0</v>
      </c>
      <c r="BL572" s="19" t="s">
        <v>330</v>
      </c>
      <c r="BM572" s="193" t="s">
        <v>5697</v>
      </c>
    </row>
    <row r="573" spans="1:65" s="2" customFormat="1" ht="11.25">
      <c r="A573" s="36"/>
      <c r="B573" s="37"/>
      <c r="C573" s="38"/>
      <c r="D573" s="195" t="s">
        <v>332</v>
      </c>
      <c r="E573" s="38"/>
      <c r="F573" s="196" t="s">
        <v>3565</v>
      </c>
      <c r="G573" s="38"/>
      <c r="H573" s="38"/>
      <c r="I573" s="197"/>
      <c r="J573" s="38"/>
      <c r="K573" s="38"/>
      <c r="L573" s="41"/>
      <c r="M573" s="198"/>
      <c r="N573" s="199"/>
      <c r="O573" s="66"/>
      <c r="P573" s="66"/>
      <c r="Q573" s="66"/>
      <c r="R573" s="66"/>
      <c r="S573" s="66"/>
      <c r="T573" s="67"/>
      <c r="U573" s="36"/>
      <c r="V573" s="36"/>
      <c r="W573" s="36"/>
      <c r="X573" s="36"/>
      <c r="Y573" s="36"/>
      <c r="Z573" s="36"/>
      <c r="AA573" s="36"/>
      <c r="AB573" s="36"/>
      <c r="AC573" s="36"/>
      <c r="AD573" s="36"/>
      <c r="AE573" s="36"/>
      <c r="AT573" s="19" t="s">
        <v>332</v>
      </c>
      <c r="AU573" s="19" t="s">
        <v>87</v>
      </c>
    </row>
    <row r="574" spans="1:65" s="13" customFormat="1" ht="11.25">
      <c r="B574" s="201"/>
      <c r="C574" s="202"/>
      <c r="D574" s="195" t="s">
        <v>336</v>
      </c>
      <c r="E574" s="203" t="s">
        <v>19</v>
      </c>
      <c r="F574" s="204" t="s">
        <v>5698</v>
      </c>
      <c r="G574" s="202"/>
      <c r="H574" s="205">
        <v>-169.56700000000001</v>
      </c>
      <c r="I574" s="206"/>
      <c r="J574" s="202"/>
      <c r="K574" s="202"/>
      <c r="L574" s="207"/>
      <c r="M574" s="208"/>
      <c r="N574" s="209"/>
      <c r="O574" s="209"/>
      <c r="P574" s="209"/>
      <c r="Q574" s="209"/>
      <c r="R574" s="209"/>
      <c r="S574" s="209"/>
      <c r="T574" s="210"/>
      <c r="AT574" s="211" t="s">
        <v>336</v>
      </c>
      <c r="AU574" s="211" t="s">
        <v>87</v>
      </c>
      <c r="AV574" s="13" t="s">
        <v>87</v>
      </c>
      <c r="AW574" s="13" t="s">
        <v>37</v>
      </c>
      <c r="AX574" s="13" t="s">
        <v>84</v>
      </c>
      <c r="AY574" s="211" t="s">
        <v>324</v>
      </c>
    </row>
    <row r="575" spans="1:65" s="12" customFormat="1" ht="22.9" customHeight="1">
      <c r="B575" s="166"/>
      <c r="C575" s="167"/>
      <c r="D575" s="168" t="s">
        <v>75</v>
      </c>
      <c r="E575" s="180" t="s">
        <v>2013</v>
      </c>
      <c r="F575" s="180" t="s">
        <v>2014</v>
      </c>
      <c r="G575" s="167"/>
      <c r="H575" s="167"/>
      <c r="I575" s="170"/>
      <c r="J575" s="181">
        <f>BK575</f>
        <v>0</v>
      </c>
      <c r="K575" s="167"/>
      <c r="L575" s="172"/>
      <c r="M575" s="173"/>
      <c r="N575" s="174"/>
      <c r="O575" s="174"/>
      <c r="P575" s="175">
        <f>SUM(P576:P578)</f>
        <v>0</v>
      </c>
      <c r="Q575" s="174"/>
      <c r="R575" s="175">
        <f>SUM(R576:R578)</f>
        <v>0</v>
      </c>
      <c r="S575" s="174"/>
      <c r="T575" s="176">
        <f>SUM(T576:T578)</f>
        <v>0</v>
      </c>
      <c r="AR575" s="177" t="s">
        <v>84</v>
      </c>
      <c r="AT575" s="178" t="s">
        <v>75</v>
      </c>
      <c r="AU575" s="178" t="s">
        <v>84</v>
      </c>
      <c r="AY575" s="177" t="s">
        <v>324</v>
      </c>
      <c r="BK575" s="179">
        <f>SUM(BK576:BK578)</f>
        <v>0</v>
      </c>
    </row>
    <row r="576" spans="1:65" s="2" customFormat="1" ht="14.45" customHeight="1">
      <c r="A576" s="36"/>
      <c r="B576" s="37"/>
      <c r="C576" s="182" t="s">
        <v>1183</v>
      </c>
      <c r="D576" s="182" t="s">
        <v>326</v>
      </c>
      <c r="E576" s="183" t="s">
        <v>2016</v>
      </c>
      <c r="F576" s="184" t="s">
        <v>2017</v>
      </c>
      <c r="G576" s="185" t="s">
        <v>157</v>
      </c>
      <c r="H576" s="186">
        <v>13.792</v>
      </c>
      <c r="I576" s="187"/>
      <c r="J576" s="188">
        <f>ROUND(I576*H576,2)</f>
        <v>0</v>
      </c>
      <c r="K576" s="184" t="s">
        <v>329</v>
      </c>
      <c r="L576" s="41"/>
      <c r="M576" s="189" t="s">
        <v>19</v>
      </c>
      <c r="N576" s="190" t="s">
        <v>47</v>
      </c>
      <c r="O576" s="66"/>
      <c r="P576" s="191">
        <f>O576*H576</f>
        <v>0</v>
      </c>
      <c r="Q576" s="191">
        <v>0</v>
      </c>
      <c r="R576" s="191">
        <f>Q576*H576</f>
        <v>0</v>
      </c>
      <c r="S576" s="191">
        <v>0</v>
      </c>
      <c r="T576" s="192">
        <f>S576*H576</f>
        <v>0</v>
      </c>
      <c r="U576" s="36"/>
      <c r="V576" s="36"/>
      <c r="W576" s="36"/>
      <c r="X576" s="36"/>
      <c r="Y576" s="36"/>
      <c r="Z576" s="36"/>
      <c r="AA576" s="36"/>
      <c r="AB576" s="36"/>
      <c r="AC576" s="36"/>
      <c r="AD576" s="36"/>
      <c r="AE576" s="36"/>
      <c r="AR576" s="193" t="s">
        <v>330</v>
      </c>
      <c r="AT576" s="193" t="s">
        <v>326</v>
      </c>
      <c r="AU576" s="193" t="s">
        <v>87</v>
      </c>
      <c r="AY576" s="19" t="s">
        <v>324</v>
      </c>
      <c r="BE576" s="194">
        <f>IF(N576="základní",J576,0)</f>
        <v>0</v>
      </c>
      <c r="BF576" s="194">
        <f>IF(N576="snížená",J576,0)</f>
        <v>0</v>
      </c>
      <c r="BG576" s="194">
        <f>IF(N576="zákl. přenesená",J576,0)</f>
        <v>0</v>
      </c>
      <c r="BH576" s="194">
        <f>IF(N576="sníž. přenesená",J576,0)</f>
        <v>0</v>
      </c>
      <c r="BI576" s="194">
        <f>IF(N576="nulová",J576,0)</f>
        <v>0</v>
      </c>
      <c r="BJ576" s="19" t="s">
        <v>84</v>
      </c>
      <c r="BK576" s="194">
        <f>ROUND(I576*H576,2)</f>
        <v>0</v>
      </c>
      <c r="BL576" s="19" t="s">
        <v>330</v>
      </c>
      <c r="BM576" s="193" t="s">
        <v>5699</v>
      </c>
    </row>
    <row r="577" spans="1:65" s="2" customFormat="1" ht="11.25">
      <c r="A577" s="36"/>
      <c r="B577" s="37"/>
      <c r="C577" s="38"/>
      <c r="D577" s="195" t="s">
        <v>332</v>
      </c>
      <c r="E577" s="38"/>
      <c r="F577" s="196" t="s">
        <v>2019</v>
      </c>
      <c r="G577" s="38"/>
      <c r="H577" s="38"/>
      <c r="I577" s="197"/>
      <c r="J577" s="38"/>
      <c r="K577" s="38"/>
      <c r="L577" s="41"/>
      <c r="M577" s="198"/>
      <c r="N577" s="199"/>
      <c r="O577" s="66"/>
      <c r="P577" s="66"/>
      <c r="Q577" s="66"/>
      <c r="R577" s="66"/>
      <c r="S577" s="66"/>
      <c r="T577" s="67"/>
      <c r="U577" s="36"/>
      <c r="V577" s="36"/>
      <c r="W577" s="36"/>
      <c r="X577" s="36"/>
      <c r="Y577" s="36"/>
      <c r="Z577" s="36"/>
      <c r="AA577" s="36"/>
      <c r="AB577" s="36"/>
      <c r="AC577" s="36"/>
      <c r="AD577" s="36"/>
      <c r="AE577" s="36"/>
      <c r="AT577" s="19" t="s">
        <v>332</v>
      </c>
      <c r="AU577" s="19" t="s">
        <v>87</v>
      </c>
    </row>
    <row r="578" spans="1:65" s="2" customFormat="1" ht="29.25">
      <c r="A578" s="36"/>
      <c r="B578" s="37"/>
      <c r="C578" s="38"/>
      <c r="D578" s="195" t="s">
        <v>334</v>
      </c>
      <c r="E578" s="38"/>
      <c r="F578" s="200" t="s">
        <v>2020</v>
      </c>
      <c r="G578" s="38"/>
      <c r="H578" s="38"/>
      <c r="I578" s="197"/>
      <c r="J578" s="38"/>
      <c r="K578" s="38"/>
      <c r="L578" s="41"/>
      <c r="M578" s="198"/>
      <c r="N578" s="199"/>
      <c r="O578" s="66"/>
      <c r="P578" s="66"/>
      <c r="Q578" s="66"/>
      <c r="R578" s="66"/>
      <c r="S578" s="66"/>
      <c r="T578" s="67"/>
      <c r="U578" s="36"/>
      <c r="V578" s="36"/>
      <c r="W578" s="36"/>
      <c r="X578" s="36"/>
      <c r="Y578" s="36"/>
      <c r="Z578" s="36"/>
      <c r="AA578" s="36"/>
      <c r="AB578" s="36"/>
      <c r="AC578" s="36"/>
      <c r="AD578" s="36"/>
      <c r="AE578" s="36"/>
      <c r="AT578" s="19" t="s">
        <v>334</v>
      </c>
      <c r="AU578" s="19" t="s">
        <v>87</v>
      </c>
    </row>
    <row r="579" spans="1:65" s="12" customFormat="1" ht="25.9" customHeight="1">
      <c r="B579" s="166"/>
      <c r="C579" s="167"/>
      <c r="D579" s="168" t="s">
        <v>75</v>
      </c>
      <c r="E579" s="169" t="s">
        <v>2021</v>
      </c>
      <c r="F579" s="169" t="s">
        <v>2022</v>
      </c>
      <c r="G579" s="167"/>
      <c r="H579" s="167"/>
      <c r="I579" s="170"/>
      <c r="J579" s="171">
        <f>BK579</f>
        <v>0</v>
      </c>
      <c r="K579" s="167"/>
      <c r="L579" s="172"/>
      <c r="M579" s="173"/>
      <c r="N579" s="174"/>
      <c r="O579" s="174"/>
      <c r="P579" s="175">
        <f>P580</f>
        <v>0</v>
      </c>
      <c r="Q579" s="174"/>
      <c r="R579" s="175">
        <f>R580</f>
        <v>7.9149999999999998E-2</v>
      </c>
      <c r="S579" s="174"/>
      <c r="T579" s="176">
        <f>T580</f>
        <v>0.16956700000000002</v>
      </c>
      <c r="AR579" s="177" t="s">
        <v>87</v>
      </c>
      <c r="AT579" s="178" t="s">
        <v>75</v>
      </c>
      <c r="AU579" s="178" t="s">
        <v>76</v>
      </c>
      <c r="AY579" s="177" t="s">
        <v>324</v>
      </c>
      <c r="BK579" s="179">
        <f>BK580</f>
        <v>0</v>
      </c>
    </row>
    <row r="580" spans="1:65" s="12" customFormat="1" ht="22.9" customHeight="1">
      <c r="B580" s="166"/>
      <c r="C580" s="167"/>
      <c r="D580" s="168" t="s">
        <v>75</v>
      </c>
      <c r="E580" s="180" t="s">
        <v>2107</v>
      </c>
      <c r="F580" s="180" t="s">
        <v>2108</v>
      </c>
      <c r="G580" s="167"/>
      <c r="H580" s="167"/>
      <c r="I580" s="170"/>
      <c r="J580" s="181">
        <f>BK580</f>
        <v>0</v>
      </c>
      <c r="K580" s="167"/>
      <c r="L580" s="172"/>
      <c r="M580" s="173"/>
      <c r="N580" s="174"/>
      <c r="O580" s="174"/>
      <c r="P580" s="175">
        <f>SUM(P581:P606)</f>
        <v>0</v>
      </c>
      <c r="Q580" s="174"/>
      <c r="R580" s="175">
        <f>SUM(R581:R606)</f>
        <v>7.9149999999999998E-2</v>
      </c>
      <c r="S580" s="174"/>
      <c r="T580" s="176">
        <f>SUM(T581:T606)</f>
        <v>0.16956700000000002</v>
      </c>
      <c r="AR580" s="177" t="s">
        <v>87</v>
      </c>
      <c r="AT580" s="178" t="s">
        <v>75</v>
      </c>
      <c r="AU580" s="178" t="s">
        <v>84</v>
      </c>
      <c r="AY580" s="177" t="s">
        <v>324</v>
      </c>
      <c r="BK580" s="179">
        <f>SUM(BK581:BK606)</f>
        <v>0</v>
      </c>
    </row>
    <row r="581" spans="1:65" s="2" customFormat="1" ht="14.45" customHeight="1">
      <c r="A581" s="36"/>
      <c r="B581" s="37"/>
      <c r="C581" s="182" t="s">
        <v>1188</v>
      </c>
      <c r="D581" s="182" t="s">
        <v>326</v>
      </c>
      <c r="E581" s="183" t="s">
        <v>5700</v>
      </c>
      <c r="F581" s="184" t="s">
        <v>5701</v>
      </c>
      <c r="G581" s="185" t="s">
        <v>186</v>
      </c>
      <c r="H581" s="186">
        <v>1</v>
      </c>
      <c r="I581" s="187"/>
      <c r="J581" s="188">
        <f>ROUND(I581*H581,2)</f>
        <v>0</v>
      </c>
      <c r="K581" s="184" t="s">
        <v>329</v>
      </c>
      <c r="L581" s="41"/>
      <c r="M581" s="189" t="s">
        <v>19</v>
      </c>
      <c r="N581" s="190" t="s">
        <v>47</v>
      </c>
      <c r="O581" s="66"/>
      <c r="P581" s="191">
        <f>O581*H581</f>
        <v>0</v>
      </c>
      <c r="Q581" s="191">
        <v>0</v>
      </c>
      <c r="R581" s="191">
        <f>Q581*H581</f>
        <v>0</v>
      </c>
      <c r="S581" s="191">
        <v>0</v>
      </c>
      <c r="T581" s="192">
        <f>S581*H581</f>
        <v>0</v>
      </c>
      <c r="U581" s="36"/>
      <c r="V581" s="36"/>
      <c r="W581" s="36"/>
      <c r="X581" s="36"/>
      <c r="Y581" s="36"/>
      <c r="Z581" s="36"/>
      <c r="AA581" s="36"/>
      <c r="AB581" s="36"/>
      <c r="AC581" s="36"/>
      <c r="AD581" s="36"/>
      <c r="AE581" s="36"/>
      <c r="AR581" s="193" t="s">
        <v>187</v>
      </c>
      <c r="AT581" s="193" t="s">
        <v>326</v>
      </c>
      <c r="AU581" s="193" t="s">
        <v>87</v>
      </c>
      <c r="AY581" s="19" t="s">
        <v>324</v>
      </c>
      <c r="BE581" s="194">
        <f>IF(N581="základní",J581,0)</f>
        <v>0</v>
      </c>
      <c r="BF581" s="194">
        <f>IF(N581="snížená",J581,0)</f>
        <v>0</v>
      </c>
      <c r="BG581" s="194">
        <f>IF(N581="zákl. přenesená",J581,0)</f>
        <v>0</v>
      </c>
      <c r="BH581" s="194">
        <f>IF(N581="sníž. přenesená",J581,0)</f>
        <v>0</v>
      </c>
      <c r="BI581" s="194">
        <f>IF(N581="nulová",J581,0)</f>
        <v>0</v>
      </c>
      <c r="BJ581" s="19" t="s">
        <v>84</v>
      </c>
      <c r="BK581" s="194">
        <f>ROUND(I581*H581,2)</f>
        <v>0</v>
      </c>
      <c r="BL581" s="19" t="s">
        <v>187</v>
      </c>
      <c r="BM581" s="193" t="s">
        <v>5702</v>
      </c>
    </row>
    <row r="582" spans="1:65" s="2" customFormat="1" ht="11.25">
      <c r="A582" s="36"/>
      <c r="B582" s="37"/>
      <c r="C582" s="38"/>
      <c r="D582" s="195" t="s">
        <v>332</v>
      </c>
      <c r="E582" s="38"/>
      <c r="F582" s="196" t="s">
        <v>5701</v>
      </c>
      <c r="G582" s="38"/>
      <c r="H582" s="38"/>
      <c r="I582" s="197"/>
      <c r="J582" s="38"/>
      <c r="K582" s="38"/>
      <c r="L582" s="41"/>
      <c r="M582" s="198"/>
      <c r="N582" s="199"/>
      <c r="O582" s="66"/>
      <c r="P582" s="66"/>
      <c r="Q582" s="66"/>
      <c r="R582" s="66"/>
      <c r="S582" s="66"/>
      <c r="T582" s="67"/>
      <c r="U582" s="36"/>
      <c r="V582" s="36"/>
      <c r="W582" s="36"/>
      <c r="X582" s="36"/>
      <c r="Y582" s="36"/>
      <c r="Z582" s="36"/>
      <c r="AA582" s="36"/>
      <c r="AB582" s="36"/>
      <c r="AC582" s="36"/>
      <c r="AD582" s="36"/>
      <c r="AE582" s="36"/>
      <c r="AT582" s="19" t="s">
        <v>332</v>
      </c>
      <c r="AU582" s="19" t="s">
        <v>87</v>
      </c>
    </row>
    <row r="583" spans="1:65" s="2" customFormat="1" ht="14.45" customHeight="1">
      <c r="A583" s="36"/>
      <c r="B583" s="37"/>
      <c r="C583" s="182" t="s">
        <v>1193</v>
      </c>
      <c r="D583" s="182" t="s">
        <v>326</v>
      </c>
      <c r="E583" s="183" t="s">
        <v>5703</v>
      </c>
      <c r="F583" s="184" t="s">
        <v>5704</v>
      </c>
      <c r="G583" s="185" t="s">
        <v>186</v>
      </c>
      <c r="H583" s="186">
        <v>1</v>
      </c>
      <c r="I583" s="187"/>
      <c r="J583" s="188">
        <f>ROUND(I583*H583,2)</f>
        <v>0</v>
      </c>
      <c r="K583" s="184" t="s">
        <v>329</v>
      </c>
      <c r="L583" s="41"/>
      <c r="M583" s="189" t="s">
        <v>19</v>
      </c>
      <c r="N583" s="190" t="s">
        <v>47</v>
      </c>
      <c r="O583" s="66"/>
      <c r="P583" s="191">
        <f>O583*H583</f>
        <v>0</v>
      </c>
      <c r="Q583" s="191">
        <v>0</v>
      </c>
      <c r="R583" s="191">
        <f>Q583*H583</f>
        <v>0</v>
      </c>
      <c r="S583" s="191">
        <v>0</v>
      </c>
      <c r="T583" s="192">
        <f>S583*H583</f>
        <v>0</v>
      </c>
      <c r="U583" s="36"/>
      <c r="V583" s="36"/>
      <c r="W583" s="36"/>
      <c r="X583" s="36"/>
      <c r="Y583" s="36"/>
      <c r="Z583" s="36"/>
      <c r="AA583" s="36"/>
      <c r="AB583" s="36"/>
      <c r="AC583" s="36"/>
      <c r="AD583" s="36"/>
      <c r="AE583" s="36"/>
      <c r="AR583" s="193" t="s">
        <v>187</v>
      </c>
      <c r="AT583" s="193" t="s">
        <v>326</v>
      </c>
      <c r="AU583" s="193" t="s">
        <v>87</v>
      </c>
      <c r="AY583" s="19" t="s">
        <v>324</v>
      </c>
      <c r="BE583" s="194">
        <f>IF(N583="základní",J583,0)</f>
        <v>0</v>
      </c>
      <c r="BF583" s="194">
        <f>IF(N583="snížená",J583,0)</f>
        <v>0</v>
      </c>
      <c r="BG583" s="194">
        <f>IF(N583="zákl. přenesená",J583,0)</f>
        <v>0</v>
      </c>
      <c r="BH583" s="194">
        <f>IF(N583="sníž. přenesená",J583,0)</f>
        <v>0</v>
      </c>
      <c r="BI583" s="194">
        <f>IF(N583="nulová",J583,0)</f>
        <v>0</v>
      </c>
      <c r="BJ583" s="19" t="s">
        <v>84</v>
      </c>
      <c r="BK583" s="194">
        <f>ROUND(I583*H583,2)</f>
        <v>0</v>
      </c>
      <c r="BL583" s="19" t="s">
        <v>187</v>
      </c>
      <c r="BM583" s="193" t="s">
        <v>5705</v>
      </c>
    </row>
    <row r="584" spans="1:65" s="2" customFormat="1" ht="11.25">
      <c r="A584" s="36"/>
      <c r="B584" s="37"/>
      <c r="C584" s="38"/>
      <c r="D584" s="195" t="s">
        <v>332</v>
      </c>
      <c r="E584" s="38"/>
      <c r="F584" s="196" t="s">
        <v>5706</v>
      </c>
      <c r="G584" s="38"/>
      <c r="H584" s="38"/>
      <c r="I584" s="197"/>
      <c r="J584" s="38"/>
      <c r="K584" s="38"/>
      <c r="L584" s="41"/>
      <c r="M584" s="198"/>
      <c r="N584" s="199"/>
      <c r="O584" s="66"/>
      <c r="P584" s="66"/>
      <c r="Q584" s="66"/>
      <c r="R584" s="66"/>
      <c r="S584" s="66"/>
      <c r="T584" s="67"/>
      <c r="U584" s="36"/>
      <c r="V584" s="36"/>
      <c r="W584" s="36"/>
      <c r="X584" s="36"/>
      <c r="Y584" s="36"/>
      <c r="Z584" s="36"/>
      <c r="AA584" s="36"/>
      <c r="AB584" s="36"/>
      <c r="AC584" s="36"/>
      <c r="AD584" s="36"/>
      <c r="AE584" s="36"/>
      <c r="AT584" s="19" t="s">
        <v>332</v>
      </c>
      <c r="AU584" s="19" t="s">
        <v>87</v>
      </c>
    </row>
    <row r="585" spans="1:65" s="2" customFormat="1" ht="14.45" customHeight="1">
      <c r="A585" s="36"/>
      <c r="B585" s="37"/>
      <c r="C585" s="244" t="s">
        <v>1203</v>
      </c>
      <c r="D585" s="244" t="s">
        <v>588</v>
      </c>
      <c r="E585" s="245" t="s">
        <v>5707</v>
      </c>
      <c r="F585" s="246" t="s">
        <v>5708</v>
      </c>
      <c r="G585" s="247" t="s">
        <v>267</v>
      </c>
      <c r="H585" s="248">
        <v>50</v>
      </c>
      <c r="I585" s="249"/>
      <c r="J585" s="250">
        <f>ROUND(I585*H585,2)</f>
        <v>0</v>
      </c>
      <c r="K585" s="246" t="s">
        <v>19</v>
      </c>
      <c r="L585" s="251"/>
      <c r="M585" s="252" t="s">
        <v>19</v>
      </c>
      <c r="N585" s="253" t="s">
        <v>47</v>
      </c>
      <c r="O585" s="66"/>
      <c r="P585" s="191">
        <f>O585*H585</f>
        <v>0</v>
      </c>
      <c r="Q585" s="191">
        <v>1E-3</v>
      </c>
      <c r="R585" s="191">
        <f>Q585*H585</f>
        <v>0.05</v>
      </c>
      <c r="S585" s="191">
        <v>0</v>
      </c>
      <c r="T585" s="192">
        <f>S585*H585</f>
        <v>0</v>
      </c>
      <c r="U585" s="36"/>
      <c r="V585" s="36"/>
      <c r="W585" s="36"/>
      <c r="X585" s="36"/>
      <c r="Y585" s="36"/>
      <c r="Z585" s="36"/>
      <c r="AA585" s="36"/>
      <c r="AB585" s="36"/>
      <c r="AC585" s="36"/>
      <c r="AD585" s="36"/>
      <c r="AE585" s="36"/>
      <c r="AR585" s="193" t="s">
        <v>677</v>
      </c>
      <c r="AT585" s="193" t="s">
        <v>588</v>
      </c>
      <c r="AU585" s="193" t="s">
        <v>87</v>
      </c>
      <c r="AY585" s="19" t="s">
        <v>324</v>
      </c>
      <c r="BE585" s="194">
        <f>IF(N585="základní",J585,0)</f>
        <v>0</v>
      </c>
      <c r="BF585" s="194">
        <f>IF(N585="snížená",J585,0)</f>
        <v>0</v>
      </c>
      <c r="BG585" s="194">
        <f>IF(N585="zákl. přenesená",J585,0)</f>
        <v>0</v>
      </c>
      <c r="BH585" s="194">
        <f>IF(N585="sníž. přenesená",J585,0)</f>
        <v>0</v>
      </c>
      <c r="BI585" s="194">
        <f>IF(N585="nulová",J585,0)</f>
        <v>0</v>
      </c>
      <c r="BJ585" s="19" t="s">
        <v>84</v>
      </c>
      <c r="BK585" s="194">
        <f>ROUND(I585*H585,2)</f>
        <v>0</v>
      </c>
      <c r="BL585" s="19" t="s">
        <v>187</v>
      </c>
      <c r="BM585" s="193" t="s">
        <v>5709</v>
      </c>
    </row>
    <row r="586" spans="1:65" s="2" customFormat="1" ht="78">
      <c r="A586" s="36"/>
      <c r="B586" s="37"/>
      <c r="C586" s="38"/>
      <c r="D586" s="195" t="s">
        <v>332</v>
      </c>
      <c r="E586" s="38"/>
      <c r="F586" s="196" t="s">
        <v>5710</v>
      </c>
      <c r="G586" s="38"/>
      <c r="H586" s="38"/>
      <c r="I586" s="197"/>
      <c r="J586" s="38"/>
      <c r="K586" s="38"/>
      <c r="L586" s="41"/>
      <c r="M586" s="198"/>
      <c r="N586" s="199"/>
      <c r="O586" s="66"/>
      <c r="P586" s="66"/>
      <c r="Q586" s="66"/>
      <c r="R586" s="66"/>
      <c r="S586" s="66"/>
      <c r="T586" s="67"/>
      <c r="U586" s="36"/>
      <c r="V586" s="36"/>
      <c r="W586" s="36"/>
      <c r="X586" s="36"/>
      <c r="Y586" s="36"/>
      <c r="Z586" s="36"/>
      <c r="AA586" s="36"/>
      <c r="AB586" s="36"/>
      <c r="AC586" s="36"/>
      <c r="AD586" s="36"/>
      <c r="AE586" s="36"/>
      <c r="AT586" s="19" t="s">
        <v>332</v>
      </c>
      <c r="AU586" s="19" t="s">
        <v>87</v>
      </c>
    </row>
    <row r="587" spans="1:65" s="13" customFormat="1" ht="11.25">
      <c r="B587" s="201"/>
      <c r="C587" s="202"/>
      <c r="D587" s="195" t="s">
        <v>336</v>
      </c>
      <c r="E587" s="203" t="s">
        <v>19</v>
      </c>
      <c r="F587" s="204" t="s">
        <v>5711</v>
      </c>
      <c r="G587" s="202"/>
      <c r="H587" s="205">
        <v>50</v>
      </c>
      <c r="I587" s="206"/>
      <c r="J587" s="202"/>
      <c r="K587" s="202"/>
      <c r="L587" s="207"/>
      <c r="M587" s="208"/>
      <c r="N587" s="209"/>
      <c r="O587" s="209"/>
      <c r="P587" s="209"/>
      <c r="Q587" s="209"/>
      <c r="R587" s="209"/>
      <c r="S587" s="209"/>
      <c r="T587" s="210"/>
      <c r="AT587" s="211" t="s">
        <v>336</v>
      </c>
      <c r="AU587" s="211" t="s">
        <v>87</v>
      </c>
      <c r="AV587" s="13" t="s">
        <v>87</v>
      </c>
      <c r="AW587" s="13" t="s">
        <v>37</v>
      </c>
      <c r="AX587" s="13" t="s">
        <v>84</v>
      </c>
      <c r="AY587" s="211" t="s">
        <v>324</v>
      </c>
    </row>
    <row r="588" spans="1:65" s="2" customFormat="1" ht="14.45" customHeight="1">
      <c r="A588" s="36"/>
      <c r="B588" s="37"/>
      <c r="C588" s="182" t="s">
        <v>1214</v>
      </c>
      <c r="D588" s="182" t="s">
        <v>326</v>
      </c>
      <c r="E588" s="183" t="s">
        <v>5712</v>
      </c>
      <c r="F588" s="184" t="s">
        <v>5713</v>
      </c>
      <c r="G588" s="185" t="s">
        <v>267</v>
      </c>
      <c r="H588" s="186">
        <v>27.5</v>
      </c>
      <c r="I588" s="187"/>
      <c r="J588" s="188">
        <f>ROUND(I588*H588,2)</f>
        <v>0</v>
      </c>
      <c r="K588" s="184" t="s">
        <v>329</v>
      </c>
      <c r="L588" s="41"/>
      <c r="M588" s="189" t="s">
        <v>19</v>
      </c>
      <c r="N588" s="190" t="s">
        <v>47</v>
      </c>
      <c r="O588" s="66"/>
      <c r="P588" s="191">
        <f>O588*H588</f>
        <v>0</v>
      </c>
      <c r="Q588" s="191">
        <v>6.0000000000000002E-5</v>
      </c>
      <c r="R588" s="191">
        <f>Q588*H588</f>
        <v>1.65E-3</v>
      </c>
      <c r="S588" s="191">
        <v>0</v>
      </c>
      <c r="T588" s="192">
        <f>S588*H588</f>
        <v>0</v>
      </c>
      <c r="U588" s="36"/>
      <c r="V588" s="36"/>
      <c r="W588" s="36"/>
      <c r="X588" s="36"/>
      <c r="Y588" s="36"/>
      <c r="Z588" s="36"/>
      <c r="AA588" s="36"/>
      <c r="AB588" s="36"/>
      <c r="AC588" s="36"/>
      <c r="AD588" s="36"/>
      <c r="AE588" s="36"/>
      <c r="AR588" s="193" t="s">
        <v>187</v>
      </c>
      <c r="AT588" s="193" t="s">
        <v>326</v>
      </c>
      <c r="AU588" s="193" t="s">
        <v>87</v>
      </c>
      <c r="AY588" s="19" t="s">
        <v>324</v>
      </c>
      <c r="BE588" s="194">
        <f>IF(N588="základní",J588,0)</f>
        <v>0</v>
      </c>
      <c r="BF588" s="194">
        <f>IF(N588="snížená",J588,0)</f>
        <v>0</v>
      </c>
      <c r="BG588" s="194">
        <f>IF(N588="zákl. přenesená",J588,0)</f>
        <v>0</v>
      </c>
      <c r="BH588" s="194">
        <f>IF(N588="sníž. přenesená",J588,0)</f>
        <v>0</v>
      </c>
      <c r="BI588" s="194">
        <f>IF(N588="nulová",J588,0)</f>
        <v>0</v>
      </c>
      <c r="BJ588" s="19" t="s">
        <v>84</v>
      </c>
      <c r="BK588" s="194">
        <f>ROUND(I588*H588,2)</f>
        <v>0</v>
      </c>
      <c r="BL588" s="19" t="s">
        <v>187</v>
      </c>
      <c r="BM588" s="193" t="s">
        <v>5714</v>
      </c>
    </row>
    <row r="589" spans="1:65" s="2" customFormat="1" ht="11.25">
      <c r="A589" s="36"/>
      <c r="B589" s="37"/>
      <c r="C589" s="38"/>
      <c r="D589" s="195" t="s">
        <v>332</v>
      </c>
      <c r="E589" s="38"/>
      <c r="F589" s="196" t="s">
        <v>5715</v>
      </c>
      <c r="G589" s="38"/>
      <c r="H589" s="38"/>
      <c r="I589" s="197"/>
      <c r="J589" s="38"/>
      <c r="K589" s="38"/>
      <c r="L589" s="41"/>
      <c r="M589" s="198"/>
      <c r="N589" s="199"/>
      <c r="O589" s="66"/>
      <c r="P589" s="66"/>
      <c r="Q589" s="66"/>
      <c r="R589" s="66"/>
      <c r="S589" s="66"/>
      <c r="T589" s="67"/>
      <c r="U589" s="36"/>
      <c r="V589" s="36"/>
      <c r="W589" s="36"/>
      <c r="X589" s="36"/>
      <c r="Y589" s="36"/>
      <c r="Z589" s="36"/>
      <c r="AA589" s="36"/>
      <c r="AB589" s="36"/>
      <c r="AC589" s="36"/>
      <c r="AD589" s="36"/>
      <c r="AE589" s="36"/>
      <c r="AT589" s="19" t="s">
        <v>332</v>
      </c>
      <c r="AU589" s="19" t="s">
        <v>87</v>
      </c>
    </row>
    <row r="590" spans="1:65" s="2" customFormat="1" ht="29.25">
      <c r="A590" s="36"/>
      <c r="B590" s="37"/>
      <c r="C590" s="38"/>
      <c r="D590" s="195" t="s">
        <v>334</v>
      </c>
      <c r="E590" s="38"/>
      <c r="F590" s="200" t="s">
        <v>2114</v>
      </c>
      <c r="G590" s="38"/>
      <c r="H590" s="38"/>
      <c r="I590" s="197"/>
      <c r="J590" s="38"/>
      <c r="K590" s="38"/>
      <c r="L590" s="41"/>
      <c r="M590" s="198"/>
      <c r="N590" s="199"/>
      <c r="O590" s="66"/>
      <c r="P590" s="66"/>
      <c r="Q590" s="66"/>
      <c r="R590" s="66"/>
      <c r="S590" s="66"/>
      <c r="T590" s="67"/>
      <c r="U590" s="36"/>
      <c r="V590" s="36"/>
      <c r="W590" s="36"/>
      <c r="X590" s="36"/>
      <c r="Y590" s="36"/>
      <c r="Z590" s="36"/>
      <c r="AA590" s="36"/>
      <c r="AB590" s="36"/>
      <c r="AC590" s="36"/>
      <c r="AD590" s="36"/>
      <c r="AE590" s="36"/>
      <c r="AT590" s="19" t="s">
        <v>334</v>
      </c>
      <c r="AU590" s="19" t="s">
        <v>87</v>
      </c>
    </row>
    <row r="591" spans="1:65" s="13" customFormat="1" ht="11.25">
      <c r="B591" s="201"/>
      <c r="C591" s="202"/>
      <c r="D591" s="195" t="s">
        <v>336</v>
      </c>
      <c r="E591" s="203" t="s">
        <v>19</v>
      </c>
      <c r="F591" s="204" t="s">
        <v>5276</v>
      </c>
      <c r="G591" s="202"/>
      <c r="H591" s="205">
        <v>27.5</v>
      </c>
      <c r="I591" s="206"/>
      <c r="J591" s="202"/>
      <c r="K591" s="202"/>
      <c r="L591" s="207"/>
      <c r="M591" s="208"/>
      <c r="N591" s="209"/>
      <c r="O591" s="209"/>
      <c r="P591" s="209"/>
      <c r="Q591" s="209"/>
      <c r="R591" s="209"/>
      <c r="S591" s="209"/>
      <c r="T591" s="210"/>
      <c r="AT591" s="211" t="s">
        <v>336</v>
      </c>
      <c r="AU591" s="211" t="s">
        <v>87</v>
      </c>
      <c r="AV591" s="13" t="s">
        <v>87</v>
      </c>
      <c r="AW591" s="13" t="s">
        <v>37</v>
      </c>
      <c r="AX591" s="13" t="s">
        <v>84</v>
      </c>
      <c r="AY591" s="211" t="s">
        <v>324</v>
      </c>
    </row>
    <row r="592" spans="1:65" s="2" customFormat="1" ht="14.45" customHeight="1">
      <c r="A592" s="36"/>
      <c r="B592" s="37"/>
      <c r="C592" s="244" t="s">
        <v>1228</v>
      </c>
      <c r="D592" s="244" t="s">
        <v>588</v>
      </c>
      <c r="E592" s="245" t="s">
        <v>5716</v>
      </c>
      <c r="F592" s="246" t="s">
        <v>5717</v>
      </c>
      <c r="G592" s="247" t="s">
        <v>267</v>
      </c>
      <c r="H592" s="248">
        <v>27.5</v>
      </c>
      <c r="I592" s="249"/>
      <c r="J592" s="250">
        <f>ROUND(I592*H592,2)</f>
        <v>0</v>
      </c>
      <c r="K592" s="246" t="s">
        <v>19</v>
      </c>
      <c r="L592" s="251"/>
      <c r="M592" s="252" t="s">
        <v>19</v>
      </c>
      <c r="N592" s="253" t="s">
        <v>47</v>
      </c>
      <c r="O592" s="66"/>
      <c r="P592" s="191">
        <f>O592*H592</f>
        <v>0</v>
      </c>
      <c r="Q592" s="191">
        <v>1E-3</v>
      </c>
      <c r="R592" s="191">
        <f>Q592*H592</f>
        <v>2.75E-2</v>
      </c>
      <c r="S592" s="191">
        <v>0</v>
      </c>
      <c r="T592" s="192">
        <f>S592*H592</f>
        <v>0</v>
      </c>
      <c r="U592" s="36"/>
      <c r="V592" s="36"/>
      <c r="W592" s="36"/>
      <c r="X592" s="36"/>
      <c r="Y592" s="36"/>
      <c r="Z592" s="36"/>
      <c r="AA592" s="36"/>
      <c r="AB592" s="36"/>
      <c r="AC592" s="36"/>
      <c r="AD592" s="36"/>
      <c r="AE592" s="36"/>
      <c r="AR592" s="193" t="s">
        <v>677</v>
      </c>
      <c r="AT592" s="193" t="s">
        <v>588</v>
      </c>
      <c r="AU592" s="193" t="s">
        <v>87</v>
      </c>
      <c r="AY592" s="19" t="s">
        <v>324</v>
      </c>
      <c r="BE592" s="194">
        <f>IF(N592="základní",J592,0)</f>
        <v>0</v>
      </c>
      <c r="BF592" s="194">
        <f>IF(N592="snížená",J592,0)</f>
        <v>0</v>
      </c>
      <c r="BG592" s="194">
        <f>IF(N592="zákl. přenesená",J592,0)</f>
        <v>0</v>
      </c>
      <c r="BH592" s="194">
        <f>IF(N592="sníž. přenesená",J592,0)</f>
        <v>0</v>
      </c>
      <c r="BI592" s="194">
        <f>IF(N592="nulová",J592,0)</f>
        <v>0</v>
      </c>
      <c r="BJ592" s="19" t="s">
        <v>84</v>
      </c>
      <c r="BK592" s="194">
        <f>ROUND(I592*H592,2)</f>
        <v>0</v>
      </c>
      <c r="BL592" s="19" t="s">
        <v>187</v>
      </c>
      <c r="BM592" s="193" t="s">
        <v>5718</v>
      </c>
    </row>
    <row r="593" spans="1:65" s="2" customFormat="1" ht="39">
      <c r="A593" s="36"/>
      <c r="B593" s="37"/>
      <c r="C593" s="38"/>
      <c r="D593" s="195" t="s">
        <v>332</v>
      </c>
      <c r="E593" s="38"/>
      <c r="F593" s="196" t="s">
        <v>5719</v>
      </c>
      <c r="G593" s="38"/>
      <c r="H593" s="38"/>
      <c r="I593" s="197"/>
      <c r="J593" s="38"/>
      <c r="K593" s="38"/>
      <c r="L593" s="41"/>
      <c r="M593" s="198"/>
      <c r="N593" s="199"/>
      <c r="O593" s="66"/>
      <c r="P593" s="66"/>
      <c r="Q593" s="66"/>
      <c r="R593" s="66"/>
      <c r="S593" s="66"/>
      <c r="T593" s="67"/>
      <c r="U593" s="36"/>
      <c r="V593" s="36"/>
      <c r="W593" s="36"/>
      <c r="X593" s="36"/>
      <c r="Y593" s="36"/>
      <c r="Z593" s="36"/>
      <c r="AA593" s="36"/>
      <c r="AB593" s="36"/>
      <c r="AC593" s="36"/>
      <c r="AD593" s="36"/>
      <c r="AE593" s="36"/>
      <c r="AT593" s="19" t="s">
        <v>332</v>
      </c>
      <c r="AU593" s="19" t="s">
        <v>87</v>
      </c>
    </row>
    <row r="594" spans="1:65" s="13" customFormat="1" ht="11.25">
      <c r="B594" s="201"/>
      <c r="C594" s="202"/>
      <c r="D594" s="195" t="s">
        <v>336</v>
      </c>
      <c r="E594" s="203" t="s">
        <v>5276</v>
      </c>
      <c r="F594" s="204" t="s">
        <v>5720</v>
      </c>
      <c r="G594" s="202"/>
      <c r="H594" s="205">
        <v>27.5</v>
      </c>
      <c r="I594" s="206"/>
      <c r="J594" s="202"/>
      <c r="K594" s="202"/>
      <c r="L594" s="207"/>
      <c r="M594" s="208"/>
      <c r="N594" s="209"/>
      <c r="O594" s="209"/>
      <c r="P594" s="209"/>
      <c r="Q594" s="209"/>
      <c r="R594" s="209"/>
      <c r="S594" s="209"/>
      <c r="T594" s="210"/>
      <c r="AT594" s="211" t="s">
        <v>336</v>
      </c>
      <c r="AU594" s="211" t="s">
        <v>87</v>
      </c>
      <c r="AV594" s="13" t="s">
        <v>87</v>
      </c>
      <c r="AW594" s="13" t="s">
        <v>37</v>
      </c>
      <c r="AX594" s="13" t="s">
        <v>84</v>
      </c>
      <c r="AY594" s="211" t="s">
        <v>324</v>
      </c>
    </row>
    <row r="595" spans="1:65" s="2" customFormat="1" ht="14.45" customHeight="1">
      <c r="A595" s="36"/>
      <c r="B595" s="37"/>
      <c r="C595" s="182" t="s">
        <v>1234</v>
      </c>
      <c r="D595" s="182" t="s">
        <v>326</v>
      </c>
      <c r="E595" s="183" t="s">
        <v>5721</v>
      </c>
      <c r="F595" s="184" t="s">
        <v>5722</v>
      </c>
      <c r="G595" s="185" t="s">
        <v>267</v>
      </c>
      <c r="H595" s="186">
        <v>169.56700000000001</v>
      </c>
      <c r="I595" s="187"/>
      <c r="J595" s="188">
        <f>ROUND(I595*H595,2)</f>
        <v>0</v>
      </c>
      <c r="K595" s="184" t="s">
        <v>329</v>
      </c>
      <c r="L595" s="41"/>
      <c r="M595" s="189" t="s">
        <v>19</v>
      </c>
      <c r="N595" s="190" t="s">
        <v>47</v>
      </c>
      <c r="O595" s="66"/>
      <c r="P595" s="191">
        <f>O595*H595</f>
        <v>0</v>
      </c>
      <c r="Q595" s="191">
        <v>0</v>
      </c>
      <c r="R595" s="191">
        <f>Q595*H595</f>
        <v>0</v>
      </c>
      <c r="S595" s="191">
        <v>1E-3</v>
      </c>
      <c r="T595" s="192">
        <f>S595*H595</f>
        <v>0.16956700000000002</v>
      </c>
      <c r="U595" s="36"/>
      <c r="V595" s="36"/>
      <c r="W595" s="36"/>
      <c r="X595" s="36"/>
      <c r="Y595" s="36"/>
      <c r="Z595" s="36"/>
      <c r="AA595" s="36"/>
      <c r="AB595" s="36"/>
      <c r="AC595" s="36"/>
      <c r="AD595" s="36"/>
      <c r="AE595" s="36"/>
      <c r="AR595" s="193" t="s">
        <v>187</v>
      </c>
      <c r="AT595" s="193" t="s">
        <v>326</v>
      </c>
      <c r="AU595" s="193" t="s">
        <v>87</v>
      </c>
      <c r="AY595" s="19" t="s">
        <v>324</v>
      </c>
      <c r="BE595" s="194">
        <f>IF(N595="základní",J595,0)</f>
        <v>0</v>
      </c>
      <c r="BF595" s="194">
        <f>IF(N595="snížená",J595,0)</f>
        <v>0</v>
      </c>
      <c r="BG595" s="194">
        <f>IF(N595="zákl. přenesená",J595,0)</f>
        <v>0</v>
      </c>
      <c r="BH595" s="194">
        <f>IF(N595="sníž. přenesená",J595,0)</f>
        <v>0</v>
      </c>
      <c r="BI595" s="194">
        <f>IF(N595="nulová",J595,0)</f>
        <v>0</v>
      </c>
      <c r="BJ595" s="19" t="s">
        <v>84</v>
      </c>
      <c r="BK595" s="194">
        <f>ROUND(I595*H595,2)</f>
        <v>0</v>
      </c>
      <c r="BL595" s="19" t="s">
        <v>187</v>
      </c>
      <c r="BM595" s="193" t="s">
        <v>5723</v>
      </c>
    </row>
    <row r="596" spans="1:65" s="2" customFormat="1" ht="11.25">
      <c r="A596" s="36"/>
      <c r="B596" s="37"/>
      <c r="C596" s="38"/>
      <c r="D596" s="195" t="s">
        <v>332</v>
      </c>
      <c r="E596" s="38"/>
      <c r="F596" s="196" t="s">
        <v>5724</v>
      </c>
      <c r="G596" s="38"/>
      <c r="H596" s="38"/>
      <c r="I596" s="197"/>
      <c r="J596" s="38"/>
      <c r="K596" s="38"/>
      <c r="L596" s="41"/>
      <c r="M596" s="198"/>
      <c r="N596" s="199"/>
      <c r="O596" s="66"/>
      <c r="P596" s="66"/>
      <c r="Q596" s="66"/>
      <c r="R596" s="66"/>
      <c r="S596" s="66"/>
      <c r="T596" s="67"/>
      <c r="U596" s="36"/>
      <c r="V596" s="36"/>
      <c r="W596" s="36"/>
      <c r="X596" s="36"/>
      <c r="Y596" s="36"/>
      <c r="Z596" s="36"/>
      <c r="AA596" s="36"/>
      <c r="AB596" s="36"/>
      <c r="AC596" s="36"/>
      <c r="AD596" s="36"/>
      <c r="AE596" s="36"/>
      <c r="AT596" s="19" t="s">
        <v>332</v>
      </c>
      <c r="AU596" s="19" t="s">
        <v>87</v>
      </c>
    </row>
    <row r="597" spans="1:65" s="2" customFormat="1" ht="48.75">
      <c r="A597" s="36"/>
      <c r="B597" s="37"/>
      <c r="C597" s="38"/>
      <c r="D597" s="195" t="s">
        <v>334</v>
      </c>
      <c r="E597" s="38"/>
      <c r="F597" s="200" t="s">
        <v>5725</v>
      </c>
      <c r="G597" s="38"/>
      <c r="H597" s="38"/>
      <c r="I597" s="197"/>
      <c r="J597" s="38"/>
      <c r="K597" s="38"/>
      <c r="L597" s="41"/>
      <c r="M597" s="198"/>
      <c r="N597" s="199"/>
      <c r="O597" s="66"/>
      <c r="P597" s="66"/>
      <c r="Q597" s="66"/>
      <c r="R597" s="66"/>
      <c r="S597" s="66"/>
      <c r="T597" s="67"/>
      <c r="U597" s="36"/>
      <c r="V597" s="36"/>
      <c r="W597" s="36"/>
      <c r="X597" s="36"/>
      <c r="Y597" s="36"/>
      <c r="Z597" s="36"/>
      <c r="AA597" s="36"/>
      <c r="AB597" s="36"/>
      <c r="AC597" s="36"/>
      <c r="AD597" s="36"/>
      <c r="AE597" s="36"/>
      <c r="AT597" s="19" t="s">
        <v>334</v>
      </c>
      <c r="AU597" s="19" t="s">
        <v>87</v>
      </c>
    </row>
    <row r="598" spans="1:65" s="15" customFormat="1" ht="11.25">
      <c r="B598" s="223"/>
      <c r="C598" s="224"/>
      <c r="D598" s="195" t="s">
        <v>336</v>
      </c>
      <c r="E598" s="225" t="s">
        <v>19</v>
      </c>
      <c r="F598" s="226" t="s">
        <v>5286</v>
      </c>
      <c r="G598" s="224"/>
      <c r="H598" s="225" t="s">
        <v>19</v>
      </c>
      <c r="I598" s="227"/>
      <c r="J598" s="224"/>
      <c r="K598" s="224"/>
      <c r="L598" s="228"/>
      <c r="M598" s="229"/>
      <c r="N598" s="230"/>
      <c r="O598" s="230"/>
      <c r="P598" s="230"/>
      <c r="Q598" s="230"/>
      <c r="R598" s="230"/>
      <c r="S598" s="230"/>
      <c r="T598" s="231"/>
      <c r="AT598" s="232" t="s">
        <v>336</v>
      </c>
      <c r="AU598" s="232" t="s">
        <v>87</v>
      </c>
      <c r="AV598" s="15" t="s">
        <v>84</v>
      </c>
      <c r="AW598" s="15" t="s">
        <v>37</v>
      </c>
      <c r="AX598" s="15" t="s">
        <v>76</v>
      </c>
      <c r="AY598" s="232" t="s">
        <v>324</v>
      </c>
    </row>
    <row r="599" spans="1:65" s="13" customFormat="1" ht="11.25">
      <c r="B599" s="201"/>
      <c r="C599" s="202"/>
      <c r="D599" s="195" t="s">
        <v>336</v>
      </c>
      <c r="E599" s="203" t="s">
        <v>19</v>
      </c>
      <c r="F599" s="204" t="s">
        <v>5726</v>
      </c>
      <c r="G599" s="202"/>
      <c r="H599" s="205">
        <v>132.66</v>
      </c>
      <c r="I599" s="206"/>
      <c r="J599" s="202"/>
      <c r="K599" s="202"/>
      <c r="L599" s="207"/>
      <c r="M599" s="208"/>
      <c r="N599" s="209"/>
      <c r="O599" s="209"/>
      <c r="P599" s="209"/>
      <c r="Q599" s="209"/>
      <c r="R599" s="209"/>
      <c r="S599" s="209"/>
      <c r="T599" s="210"/>
      <c r="AT599" s="211" t="s">
        <v>336</v>
      </c>
      <c r="AU599" s="211" t="s">
        <v>87</v>
      </c>
      <c r="AV599" s="13" t="s">
        <v>87</v>
      </c>
      <c r="AW599" s="13" t="s">
        <v>37</v>
      </c>
      <c r="AX599" s="13" t="s">
        <v>76</v>
      </c>
      <c r="AY599" s="211" t="s">
        <v>324</v>
      </c>
    </row>
    <row r="600" spans="1:65" s="13" customFormat="1" ht="11.25">
      <c r="B600" s="201"/>
      <c r="C600" s="202"/>
      <c r="D600" s="195" t="s">
        <v>336</v>
      </c>
      <c r="E600" s="203" t="s">
        <v>19</v>
      </c>
      <c r="F600" s="204" t="s">
        <v>5727</v>
      </c>
      <c r="G600" s="202"/>
      <c r="H600" s="205">
        <v>20.866</v>
      </c>
      <c r="I600" s="206"/>
      <c r="J600" s="202"/>
      <c r="K600" s="202"/>
      <c r="L600" s="207"/>
      <c r="M600" s="208"/>
      <c r="N600" s="209"/>
      <c r="O600" s="209"/>
      <c r="P600" s="209"/>
      <c r="Q600" s="209"/>
      <c r="R600" s="209"/>
      <c r="S600" s="209"/>
      <c r="T600" s="210"/>
      <c r="AT600" s="211" t="s">
        <v>336</v>
      </c>
      <c r="AU600" s="211" t="s">
        <v>87</v>
      </c>
      <c r="AV600" s="13" t="s">
        <v>87</v>
      </c>
      <c r="AW600" s="13" t="s">
        <v>37</v>
      </c>
      <c r="AX600" s="13" t="s">
        <v>76</v>
      </c>
      <c r="AY600" s="211" t="s">
        <v>324</v>
      </c>
    </row>
    <row r="601" spans="1:65" s="13" customFormat="1" ht="11.25">
      <c r="B601" s="201"/>
      <c r="C601" s="202"/>
      <c r="D601" s="195" t="s">
        <v>336</v>
      </c>
      <c r="E601" s="203" t="s">
        <v>19</v>
      </c>
      <c r="F601" s="204" t="s">
        <v>5728</v>
      </c>
      <c r="G601" s="202"/>
      <c r="H601" s="205">
        <v>13.041</v>
      </c>
      <c r="I601" s="206"/>
      <c r="J601" s="202"/>
      <c r="K601" s="202"/>
      <c r="L601" s="207"/>
      <c r="M601" s="208"/>
      <c r="N601" s="209"/>
      <c r="O601" s="209"/>
      <c r="P601" s="209"/>
      <c r="Q601" s="209"/>
      <c r="R601" s="209"/>
      <c r="S601" s="209"/>
      <c r="T601" s="210"/>
      <c r="AT601" s="211" t="s">
        <v>336</v>
      </c>
      <c r="AU601" s="211" t="s">
        <v>87</v>
      </c>
      <c r="AV601" s="13" t="s">
        <v>87</v>
      </c>
      <c r="AW601" s="13" t="s">
        <v>37</v>
      </c>
      <c r="AX601" s="13" t="s">
        <v>76</v>
      </c>
      <c r="AY601" s="211" t="s">
        <v>324</v>
      </c>
    </row>
    <row r="602" spans="1:65" s="13" customFormat="1" ht="11.25">
      <c r="B602" s="201"/>
      <c r="C602" s="202"/>
      <c r="D602" s="195" t="s">
        <v>336</v>
      </c>
      <c r="E602" s="203" t="s">
        <v>19</v>
      </c>
      <c r="F602" s="204" t="s">
        <v>5729</v>
      </c>
      <c r="G602" s="202"/>
      <c r="H602" s="205">
        <v>3</v>
      </c>
      <c r="I602" s="206"/>
      <c r="J602" s="202"/>
      <c r="K602" s="202"/>
      <c r="L602" s="207"/>
      <c r="M602" s="208"/>
      <c r="N602" s="209"/>
      <c r="O602" s="209"/>
      <c r="P602" s="209"/>
      <c r="Q602" s="209"/>
      <c r="R602" s="209"/>
      <c r="S602" s="209"/>
      <c r="T602" s="210"/>
      <c r="AT602" s="211" t="s">
        <v>336</v>
      </c>
      <c r="AU602" s="211" t="s">
        <v>87</v>
      </c>
      <c r="AV602" s="13" t="s">
        <v>87</v>
      </c>
      <c r="AW602" s="13" t="s">
        <v>37</v>
      </c>
      <c r="AX602" s="13" t="s">
        <v>76</v>
      </c>
      <c r="AY602" s="211" t="s">
        <v>324</v>
      </c>
    </row>
    <row r="603" spans="1:65" s="14" customFormat="1" ht="11.25">
      <c r="B603" s="212"/>
      <c r="C603" s="213"/>
      <c r="D603" s="195" t="s">
        <v>336</v>
      </c>
      <c r="E603" s="214" t="s">
        <v>5262</v>
      </c>
      <c r="F603" s="215" t="s">
        <v>349</v>
      </c>
      <c r="G603" s="213"/>
      <c r="H603" s="216">
        <v>169.56700000000001</v>
      </c>
      <c r="I603" s="217"/>
      <c r="J603" s="213"/>
      <c r="K603" s="213"/>
      <c r="L603" s="218"/>
      <c r="M603" s="219"/>
      <c r="N603" s="220"/>
      <c r="O603" s="220"/>
      <c r="P603" s="220"/>
      <c r="Q603" s="220"/>
      <c r="R603" s="220"/>
      <c r="S603" s="220"/>
      <c r="T603" s="221"/>
      <c r="AT603" s="222" t="s">
        <v>336</v>
      </c>
      <c r="AU603" s="222" t="s">
        <v>87</v>
      </c>
      <c r="AV603" s="14" t="s">
        <v>330</v>
      </c>
      <c r="AW603" s="14" t="s">
        <v>37</v>
      </c>
      <c r="AX603" s="14" t="s">
        <v>84</v>
      </c>
      <c r="AY603" s="222" t="s">
        <v>324</v>
      </c>
    </row>
    <row r="604" spans="1:65" s="2" customFormat="1" ht="14.45" customHeight="1">
      <c r="A604" s="36"/>
      <c r="B604" s="37"/>
      <c r="C604" s="182" t="s">
        <v>1240</v>
      </c>
      <c r="D604" s="182" t="s">
        <v>326</v>
      </c>
      <c r="E604" s="183" t="s">
        <v>2124</v>
      </c>
      <c r="F604" s="184" t="s">
        <v>2125</v>
      </c>
      <c r="G604" s="185" t="s">
        <v>157</v>
      </c>
      <c r="H604" s="186">
        <v>7.9000000000000001E-2</v>
      </c>
      <c r="I604" s="187"/>
      <c r="J604" s="188">
        <f>ROUND(I604*H604,2)</f>
        <v>0</v>
      </c>
      <c r="K604" s="184" t="s">
        <v>329</v>
      </c>
      <c r="L604" s="41"/>
      <c r="M604" s="189" t="s">
        <v>19</v>
      </c>
      <c r="N604" s="190" t="s">
        <v>47</v>
      </c>
      <c r="O604" s="66"/>
      <c r="P604" s="191">
        <f>O604*H604</f>
        <v>0</v>
      </c>
      <c r="Q604" s="191">
        <v>0</v>
      </c>
      <c r="R604" s="191">
        <f>Q604*H604</f>
        <v>0</v>
      </c>
      <c r="S604" s="191">
        <v>0</v>
      </c>
      <c r="T604" s="192">
        <f>S604*H604</f>
        <v>0</v>
      </c>
      <c r="U604" s="36"/>
      <c r="V604" s="36"/>
      <c r="W604" s="36"/>
      <c r="X604" s="36"/>
      <c r="Y604" s="36"/>
      <c r="Z604" s="36"/>
      <c r="AA604" s="36"/>
      <c r="AB604" s="36"/>
      <c r="AC604" s="36"/>
      <c r="AD604" s="36"/>
      <c r="AE604" s="36"/>
      <c r="AR604" s="193" t="s">
        <v>187</v>
      </c>
      <c r="AT604" s="193" t="s">
        <v>326</v>
      </c>
      <c r="AU604" s="193" t="s">
        <v>87</v>
      </c>
      <c r="AY604" s="19" t="s">
        <v>324</v>
      </c>
      <c r="BE604" s="194">
        <f>IF(N604="základní",J604,0)</f>
        <v>0</v>
      </c>
      <c r="BF604" s="194">
        <f>IF(N604="snížená",J604,0)</f>
        <v>0</v>
      </c>
      <c r="BG604" s="194">
        <f>IF(N604="zákl. přenesená",J604,0)</f>
        <v>0</v>
      </c>
      <c r="BH604" s="194">
        <f>IF(N604="sníž. přenesená",J604,0)</f>
        <v>0</v>
      </c>
      <c r="BI604" s="194">
        <f>IF(N604="nulová",J604,0)</f>
        <v>0</v>
      </c>
      <c r="BJ604" s="19" t="s">
        <v>84</v>
      </c>
      <c r="BK604" s="194">
        <f>ROUND(I604*H604,2)</f>
        <v>0</v>
      </c>
      <c r="BL604" s="19" t="s">
        <v>187</v>
      </c>
      <c r="BM604" s="193" t="s">
        <v>5730</v>
      </c>
    </row>
    <row r="605" spans="1:65" s="2" customFormat="1" ht="19.5">
      <c r="A605" s="36"/>
      <c r="B605" s="37"/>
      <c r="C605" s="38"/>
      <c r="D605" s="195" t="s">
        <v>332</v>
      </c>
      <c r="E605" s="38"/>
      <c r="F605" s="196" t="s">
        <v>2127</v>
      </c>
      <c r="G605" s="38"/>
      <c r="H605" s="38"/>
      <c r="I605" s="197"/>
      <c r="J605" s="38"/>
      <c r="K605" s="38"/>
      <c r="L605" s="41"/>
      <c r="M605" s="198"/>
      <c r="N605" s="199"/>
      <c r="O605" s="66"/>
      <c r="P605" s="66"/>
      <c r="Q605" s="66"/>
      <c r="R605" s="66"/>
      <c r="S605" s="66"/>
      <c r="T605" s="67"/>
      <c r="U605" s="36"/>
      <c r="V605" s="36"/>
      <c r="W605" s="36"/>
      <c r="X605" s="36"/>
      <c r="Y605" s="36"/>
      <c r="Z605" s="36"/>
      <c r="AA605" s="36"/>
      <c r="AB605" s="36"/>
      <c r="AC605" s="36"/>
      <c r="AD605" s="36"/>
      <c r="AE605" s="36"/>
      <c r="AT605" s="19" t="s">
        <v>332</v>
      </c>
      <c r="AU605" s="19" t="s">
        <v>87</v>
      </c>
    </row>
    <row r="606" spans="1:65" s="2" customFormat="1" ht="78">
      <c r="A606" s="36"/>
      <c r="B606" s="37"/>
      <c r="C606" s="38"/>
      <c r="D606" s="195" t="s">
        <v>334</v>
      </c>
      <c r="E606" s="38"/>
      <c r="F606" s="200" t="s">
        <v>2128</v>
      </c>
      <c r="G606" s="38"/>
      <c r="H606" s="38"/>
      <c r="I606" s="197"/>
      <c r="J606" s="38"/>
      <c r="K606" s="38"/>
      <c r="L606" s="41"/>
      <c r="M606" s="198"/>
      <c r="N606" s="199"/>
      <c r="O606" s="66"/>
      <c r="P606" s="66"/>
      <c r="Q606" s="66"/>
      <c r="R606" s="66"/>
      <c r="S606" s="66"/>
      <c r="T606" s="67"/>
      <c r="U606" s="36"/>
      <c r="V606" s="36"/>
      <c r="W606" s="36"/>
      <c r="X606" s="36"/>
      <c r="Y606" s="36"/>
      <c r="Z606" s="36"/>
      <c r="AA606" s="36"/>
      <c r="AB606" s="36"/>
      <c r="AC606" s="36"/>
      <c r="AD606" s="36"/>
      <c r="AE606" s="36"/>
      <c r="AT606" s="19" t="s">
        <v>334</v>
      </c>
      <c r="AU606" s="19" t="s">
        <v>87</v>
      </c>
    </row>
    <row r="607" spans="1:65" s="12" customFormat="1" ht="25.9" customHeight="1">
      <c r="B607" s="166"/>
      <c r="C607" s="167"/>
      <c r="D607" s="168" t="s">
        <v>75</v>
      </c>
      <c r="E607" s="169" t="s">
        <v>588</v>
      </c>
      <c r="F607" s="169" t="s">
        <v>2129</v>
      </c>
      <c r="G607" s="167"/>
      <c r="H607" s="167"/>
      <c r="I607" s="170"/>
      <c r="J607" s="171">
        <f>BK607</f>
        <v>0</v>
      </c>
      <c r="K607" s="167"/>
      <c r="L607" s="172"/>
      <c r="M607" s="173"/>
      <c r="N607" s="174"/>
      <c r="O607" s="174"/>
      <c r="P607" s="175">
        <f>P608+P622</f>
        <v>0</v>
      </c>
      <c r="Q607" s="174"/>
      <c r="R607" s="175">
        <f>R608+R622</f>
        <v>0.528644</v>
      </c>
      <c r="S607" s="174"/>
      <c r="T607" s="176">
        <f>T608+T622</f>
        <v>0</v>
      </c>
      <c r="AR607" s="177" t="s">
        <v>343</v>
      </c>
      <c r="AT607" s="178" t="s">
        <v>75</v>
      </c>
      <c r="AU607" s="178" t="s">
        <v>76</v>
      </c>
      <c r="AY607" s="177" t="s">
        <v>324</v>
      </c>
      <c r="BK607" s="179">
        <f>BK608+BK622</f>
        <v>0</v>
      </c>
    </row>
    <row r="608" spans="1:65" s="12" customFormat="1" ht="22.9" customHeight="1">
      <c r="B608" s="166"/>
      <c r="C608" s="167"/>
      <c r="D608" s="168" t="s">
        <v>75</v>
      </c>
      <c r="E608" s="180" t="s">
        <v>2130</v>
      </c>
      <c r="F608" s="180" t="s">
        <v>2131</v>
      </c>
      <c r="G608" s="167"/>
      <c r="H608" s="167"/>
      <c r="I608" s="170"/>
      <c r="J608" s="181">
        <f>BK608</f>
        <v>0</v>
      </c>
      <c r="K608" s="167"/>
      <c r="L608" s="172"/>
      <c r="M608" s="173"/>
      <c r="N608" s="174"/>
      <c r="O608" s="174"/>
      <c r="P608" s="175">
        <f>SUM(P609:P621)</f>
        <v>0</v>
      </c>
      <c r="Q608" s="174"/>
      <c r="R608" s="175">
        <f>SUM(R609:R621)</f>
        <v>1.3949E-2</v>
      </c>
      <c r="S608" s="174"/>
      <c r="T608" s="176">
        <f>SUM(T609:T621)</f>
        <v>0</v>
      </c>
      <c r="AR608" s="177" t="s">
        <v>343</v>
      </c>
      <c r="AT608" s="178" t="s">
        <v>75</v>
      </c>
      <c r="AU608" s="178" t="s">
        <v>84</v>
      </c>
      <c r="AY608" s="177" t="s">
        <v>324</v>
      </c>
      <c r="BK608" s="179">
        <f>SUM(BK609:BK621)</f>
        <v>0</v>
      </c>
    </row>
    <row r="609" spans="1:65" s="2" customFormat="1" ht="14.45" customHeight="1">
      <c r="A609" s="36"/>
      <c r="B609" s="37"/>
      <c r="C609" s="182" t="s">
        <v>1251</v>
      </c>
      <c r="D609" s="182" t="s">
        <v>326</v>
      </c>
      <c r="E609" s="183" t="s">
        <v>2133</v>
      </c>
      <c r="F609" s="184" t="s">
        <v>2134</v>
      </c>
      <c r="G609" s="185" t="s">
        <v>186</v>
      </c>
      <c r="H609" s="186">
        <v>13</v>
      </c>
      <c r="I609" s="187"/>
      <c r="J609" s="188">
        <f>ROUND(I609*H609,2)</f>
        <v>0</v>
      </c>
      <c r="K609" s="184" t="s">
        <v>329</v>
      </c>
      <c r="L609" s="41"/>
      <c r="M609" s="189" t="s">
        <v>19</v>
      </c>
      <c r="N609" s="190" t="s">
        <v>47</v>
      </c>
      <c r="O609" s="66"/>
      <c r="P609" s="191">
        <f>O609*H609</f>
        <v>0</v>
      </c>
      <c r="Q609" s="191">
        <v>0</v>
      </c>
      <c r="R609" s="191">
        <f>Q609*H609</f>
        <v>0</v>
      </c>
      <c r="S609" s="191">
        <v>0</v>
      </c>
      <c r="T609" s="192">
        <f>S609*H609</f>
        <v>0</v>
      </c>
      <c r="U609" s="36"/>
      <c r="V609" s="36"/>
      <c r="W609" s="36"/>
      <c r="X609" s="36"/>
      <c r="Y609" s="36"/>
      <c r="Z609" s="36"/>
      <c r="AA609" s="36"/>
      <c r="AB609" s="36"/>
      <c r="AC609" s="36"/>
      <c r="AD609" s="36"/>
      <c r="AE609" s="36"/>
      <c r="AR609" s="193" t="s">
        <v>954</v>
      </c>
      <c r="AT609" s="193" t="s">
        <v>326</v>
      </c>
      <c r="AU609" s="193" t="s">
        <v>87</v>
      </c>
      <c r="AY609" s="19" t="s">
        <v>324</v>
      </c>
      <c r="BE609" s="194">
        <f>IF(N609="základní",J609,0)</f>
        <v>0</v>
      </c>
      <c r="BF609" s="194">
        <f>IF(N609="snížená",J609,0)</f>
        <v>0</v>
      </c>
      <c r="BG609" s="194">
        <f>IF(N609="zákl. přenesená",J609,0)</f>
        <v>0</v>
      </c>
      <c r="BH609" s="194">
        <f>IF(N609="sníž. přenesená",J609,0)</f>
        <v>0</v>
      </c>
      <c r="BI609" s="194">
        <f>IF(N609="nulová",J609,0)</f>
        <v>0</v>
      </c>
      <c r="BJ609" s="19" t="s">
        <v>84</v>
      </c>
      <c r="BK609" s="194">
        <f>ROUND(I609*H609,2)</f>
        <v>0</v>
      </c>
      <c r="BL609" s="19" t="s">
        <v>954</v>
      </c>
      <c r="BM609" s="193" t="s">
        <v>5731</v>
      </c>
    </row>
    <row r="610" spans="1:65" s="2" customFormat="1" ht="19.5">
      <c r="A610" s="36"/>
      <c r="B610" s="37"/>
      <c r="C610" s="38"/>
      <c r="D610" s="195" t="s">
        <v>332</v>
      </c>
      <c r="E610" s="38"/>
      <c r="F610" s="196" t="s">
        <v>2136</v>
      </c>
      <c r="G610" s="38"/>
      <c r="H610" s="38"/>
      <c r="I610" s="197"/>
      <c r="J610" s="38"/>
      <c r="K610" s="38"/>
      <c r="L610" s="41"/>
      <c r="M610" s="198"/>
      <c r="N610" s="199"/>
      <c r="O610" s="66"/>
      <c r="P610" s="66"/>
      <c r="Q610" s="66"/>
      <c r="R610" s="66"/>
      <c r="S610" s="66"/>
      <c r="T610" s="67"/>
      <c r="U610" s="36"/>
      <c r="V610" s="36"/>
      <c r="W610" s="36"/>
      <c r="X610" s="36"/>
      <c r="Y610" s="36"/>
      <c r="Z610" s="36"/>
      <c r="AA610" s="36"/>
      <c r="AB610" s="36"/>
      <c r="AC610" s="36"/>
      <c r="AD610" s="36"/>
      <c r="AE610" s="36"/>
      <c r="AT610" s="19" t="s">
        <v>332</v>
      </c>
      <c r="AU610" s="19" t="s">
        <v>87</v>
      </c>
    </row>
    <row r="611" spans="1:65" s="2" customFormat="1" ht="19.5">
      <c r="A611" s="36"/>
      <c r="B611" s="37"/>
      <c r="C611" s="38"/>
      <c r="D611" s="195" t="s">
        <v>727</v>
      </c>
      <c r="E611" s="38"/>
      <c r="F611" s="200" t="s">
        <v>5732</v>
      </c>
      <c r="G611" s="38"/>
      <c r="H611" s="38"/>
      <c r="I611" s="197"/>
      <c r="J611" s="38"/>
      <c r="K611" s="38"/>
      <c r="L611" s="41"/>
      <c r="M611" s="198"/>
      <c r="N611" s="199"/>
      <c r="O611" s="66"/>
      <c r="P611" s="66"/>
      <c r="Q611" s="66"/>
      <c r="R611" s="66"/>
      <c r="S611" s="66"/>
      <c r="T611" s="67"/>
      <c r="U611" s="36"/>
      <c r="V611" s="36"/>
      <c r="W611" s="36"/>
      <c r="X611" s="36"/>
      <c r="Y611" s="36"/>
      <c r="Z611" s="36"/>
      <c r="AA611" s="36"/>
      <c r="AB611" s="36"/>
      <c r="AC611" s="36"/>
      <c r="AD611" s="36"/>
      <c r="AE611" s="36"/>
      <c r="AT611" s="19" t="s">
        <v>727</v>
      </c>
      <c r="AU611" s="19" t="s">
        <v>87</v>
      </c>
    </row>
    <row r="612" spans="1:65" s="15" customFormat="1" ht="11.25">
      <c r="B612" s="223"/>
      <c r="C612" s="224"/>
      <c r="D612" s="195" t="s">
        <v>336</v>
      </c>
      <c r="E612" s="225" t="s">
        <v>19</v>
      </c>
      <c r="F612" s="226" t="s">
        <v>5733</v>
      </c>
      <c r="G612" s="224"/>
      <c r="H612" s="225" t="s">
        <v>19</v>
      </c>
      <c r="I612" s="227"/>
      <c r="J612" s="224"/>
      <c r="K612" s="224"/>
      <c r="L612" s="228"/>
      <c r="M612" s="229"/>
      <c r="N612" s="230"/>
      <c r="O612" s="230"/>
      <c r="P612" s="230"/>
      <c r="Q612" s="230"/>
      <c r="R612" s="230"/>
      <c r="S612" s="230"/>
      <c r="T612" s="231"/>
      <c r="AT612" s="232" t="s">
        <v>336</v>
      </c>
      <c r="AU612" s="232" t="s">
        <v>87</v>
      </c>
      <c r="AV612" s="15" t="s">
        <v>84</v>
      </c>
      <c r="AW612" s="15" t="s">
        <v>37</v>
      </c>
      <c r="AX612" s="15" t="s">
        <v>76</v>
      </c>
      <c r="AY612" s="232" t="s">
        <v>324</v>
      </c>
    </row>
    <row r="613" spans="1:65" s="13" customFormat="1" ht="11.25">
      <c r="B613" s="201"/>
      <c r="C613" s="202"/>
      <c r="D613" s="195" t="s">
        <v>336</v>
      </c>
      <c r="E613" s="203" t="s">
        <v>19</v>
      </c>
      <c r="F613" s="204" t="s">
        <v>5734</v>
      </c>
      <c r="G613" s="202"/>
      <c r="H613" s="205">
        <v>13</v>
      </c>
      <c r="I613" s="206"/>
      <c r="J613" s="202"/>
      <c r="K613" s="202"/>
      <c r="L613" s="207"/>
      <c r="M613" s="208"/>
      <c r="N613" s="209"/>
      <c r="O613" s="209"/>
      <c r="P613" s="209"/>
      <c r="Q613" s="209"/>
      <c r="R613" s="209"/>
      <c r="S613" s="209"/>
      <c r="T613" s="210"/>
      <c r="AT613" s="211" t="s">
        <v>336</v>
      </c>
      <c r="AU613" s="211" t="s">
        <v>87</v>
      </c>
      <c r="AV613" s="13" t="s">
        <v>87</v>
      </c>
      <c r="AW613" s="13" t="s">
        <v>37</v>
      </c>
      <c r="AX613" s="13" t="s">
        <v>76</v>
      </c>
      <c r="AY613" s="211" t="s">
        <v>324</v>
      </c>
    </row>
    <row r="614" spans="1:65" s="14" customFormat="1" ht="11.25">
      <c r="B614" s="212"/>
      <c r="C614" s="213"/>
      <c r="D614" s="195" t="s">
        <v>336</v>
      </c>
      <c r="E614" s="214" t="s">
        <v>238</v>
      </c>
      <c r="F614" s="215" t="s">
        <v>349</v>
      </c>
      <c r="G614" s="213"/>
      <c r="H614" s="216">
        <v>13</v>
      </c>
      <c r="I614" s="217"/>
      <c r="J614" s="213"/>
      <c r="K614" s="213"/>
      <c r="L614" s="218"/>
      <c r="M614" s="219"/>
      <c r="N614" s="220"/>
      <c r="O614" s="220"/>
      <c r="P614" s="220"/>
      <c r="Q614" s="220"/>
      <c r="R614" s="220"/>
      <c r="S614" s="220"/>
      <c r="T614" s="221"/>
      <c r="AT614" s="222" t="s">
        <v>336</v>
      </c>
      <c r="AU614" s="222" t="s">
        <v>87</v>
      </c>
      <c r="AV614" s="14" t="s">
        <v>330</v>
      </c>
      <c r="AW614" s="14" t="s">
        <v>37</v>
      </c>
      <c r="AX614" s="14" t="s">
        <v>84</v>
      </c>
      <c r="AY614" s="222" t="s">
        <v>324</v>
      </c>
    </row>
    <row r="615" spans="1:65" s="2" customFormat="1" ht="14.45" customHeight="1">
      <c r="A615" s="36"/>
      <c r="B615" s="37"/>
      <c r="C615" s="244" t="s">
        <v>1258</v>
      </c>
      <c r="D615" s="244" t="s">
        <v>588</v>
      </c>
      <c r="E615" s="245" t="s">
        <v>2139</v>
      </c>
      <c r="F615" s="246" t="s">
        <v>2140</v>
      </c>
      <c r="G615" s="247" t="s">
        <v>267</v>
      </c>
      <c r="H615" s="248">
        <v>12.388999999999999</v>
      </c>
      <c r="I615" s="249"/>
      <c r="J615" s="250">
        <f>ROUND(I615*H615,2)</f>
        <v>0</v>
      </c>
      <c r="K615" s="246" t="s">
        <v>329</v>
      </c>
      <c r="L615" s="251"/>
      <c r="M615" s="252" t="s">
        <v>19</v>
      </c>
      <c r="N615" s="253" t="s">
        <v>47</v>
      </c>
      <c r="O615" s="66"/>
      <c r="P615" s="191">
        <f>O615*H615</f>
        <v>0</v>
      </c>
      <c r="Q615" s="191">
        <v>1E-3</v>
      </c>
      <c r="R615" s="191">
        <f>Q615*H615</f>
        <v>1.2388999999999999E-2</v>
      </c>
      <c r="S615" s="191">
        <v>0</v>
      </c>
      <c r="T615" s="192">
        <f>S615*H615</f>
        <v>0</v>
      </c>
      <c r="U615" s="36"/>
      <c r="V615" s="36"/>
      <c r="W615" s="36"/>
      <c r="X615" s="36"/>
      <c r="Y615" s="36"/>
      <c r="Z615" s="36"/>
      <c r="AA615" s="36"/>
      <c r="AB615" s="36"/>
      <c r="AC615" s="36"/>
      <c r="AD615" s="36"/>
      <c r="AE615" s="36"/>
      <c r="AR615" s="193" t="s">
        <v>1461</v>
      </c>
      <c r="AT615" s="193" t="s">
        <v>588</v>
      </c>
      <c r="AU615" s="193" t="s">
        <v>87</v>
      </c>
      <c r="AY615" s="19" t="s">
        <v>324</v>
      </c>
      <c r="BE615" s="194">
        <f>IF(N615="základní",J615,0)</f>
        <v>0</v>
      </c>
      <c r="BF615" s="194">
        <f>IF(N615="snížená",J615,0)</f>
        <v>0</v>
      </c>
      <c r="BG615" s="194">
        <f>IF(N615="zákl. přenesená",J615,0)</f>
        <v>0</v>
      </c>
      <c r="BH615" s="194">
        <f>IF(N615="sníž. přenesená",J615,0)</f>
        <v>0</v>
      </c>
      <c r="BI615" s="194">
        <f>IF(N615="nulová",J615,0)</f>
        <v>0</v>
      </c>
      <c r="BJ615" s="19" t="s">
        <v>84</v>
      </c>
      <c r="BK615" s="194">
        <f>ROUND(I615*H615,2)</f>
        <v>0</v>
      </c>
      <c r="BL615" s="19" t="s">
        <v>1461</v>
      </c>
      <c r="BM615" s="193" t="s">
        <v>5735</v>
      </c>
    </row>
    <row r="616" spans="1:65" s="2" customFormat="1" ht="11.25">
      <c r="A616" s="36"/>
      <c r="B616" s="37"/>
      <c r="C616" s="38"/>
      <c r="D616" s="195" t="s">
        <v>332</v>
      </c>
      <c r="E616" s="38"/>
      <c r="F616" s="196" t="s">
        <v>2140</v>
      </c>
      <c r="G616" s="38"/>
      <c r="H616" s="38"/>
      <c r="I616" s="197"/>
      <c r="J616" s="38"/>
      <c r="K616" s="38"/>
      <c r="L616" s="41"/>
      <c r="M616" s="198"/>
      <c r="N616" s="199"/>
      <c r="O616" s="66"/>
      <c r="P616" s="66"/>
      <c r="Q616" s="66"/>
      <c r="R616" s="66"/>
      <c r="S616" s="66"/>
      <c r="T616" s="67"/>
      <c r="U616" s="36"/>
      <c r="V616" s="36"/>
      <c r="W616" s="36"/>
      <c r="X616" s="36"/>
      <c r="Y616" s="36"/>
      <c r="Z616" s="36"/>
      <c r="AA616" s="36"/>
      <c r="AB616" s="36"/>
      <c r="AC616" s="36"/>
      <c r="AD616" s="36"/>
      <c r="AE616" s="36"/>
      <c r="AT616" s="19" t="s">
        <v>332</v>
      </c>
      <c r="AU616" s="19" t="s">
        <v>87</v>
      </c>
    </row>
    <row r="617" spans="1:65" s="13" customFormat="1" ht="11.25">
      <c r="B617" s="201"/>
      <c r="C617" s="202"/>
      <c r="D617" s="195" t="s">
        <v>336</v>
      </c>
      <c r="E617" s="203" t="s">
        <v>19</v>
      </c>
      <c r="F617" s="204" t="s">
        <v>2142</v>
      </c>
      <c r="G617" s="202"/>
      <c r="H617" s="205">
        <v>12.388999999999999</v>
      </c>
      <c r="I617" s="206"/>
      <c r="J617" s="202"/>
      <c r="K617" s="202"/>
      <c r="L617" s="207"/>
      <c r="M617" s="208"/>
      <c r="N617" s="209"/>
      <c r="O617" s="209"/>
      <c r="P617" s="209"/>
      <c r="Q617" s="209"/>
      <c r="R617" s="209"/>
      <c r="S617" s="209"/>
      <c r="T617" s="210"/>
      <c r="AT617" s="211" t="s">
        <v>336</v>
      </c>
      <c r="AU617" s="211" t="s">
        <v>87</v>
      </c>
      <c r="AV617" s="13" t="s">
        <v>87</v>
      </c>
      <c r="AW617" s="13" t="s">
        <v>37</v>
      </c>
      <c r="AX617" s="13" t="s">
        <v>84</v>
      </c>
      <c r="AY617" s="211" t="s">
        <v>324</v>
      </c>
    </row>
    <row r="618" spans="1:65" s="2" customFormat="1" ht="14.45" customHeight="1">
      <c r="A618" s="36"/>
      <c r="B618" s="37"/>
      <c r="C618" s="182" t="s">
        <v>1263</v>
      </c>
      <c r="D618" s="182" t="s">
        <v>326</v>
      </c>
      <c r="E618" s="183" t="s">
        <v>2144</v>
      </c>
      <c r="F618" s="184" t="s">
        <v>2145</v>
      </c>
      <c r="G618" s="185" t="s">
        <v>190</v>
      </c>
      <c r="H618" s="186">
        <v>6</v>
      </c>
      <c r="I618" s="187"/>
      <c r="J618" s="188">
        <f>ROUND(I618*H618,2)</f>
        <v>0</v>
      </c>
      <c r="K618" s="184" t="s">
        <v>329</v>
      </c>
      <c r="L618" s="41"/>
      <c r="M618" s="189" t="s">
        <v>19</v>
      </c>
      <c r="N618" s="190" t="s">
        <v>47</v>
      </c>
      <c r="O618" s="66"/>
      <c r="P618" s="191">
        <f>O618*H618</f>
        <v>0</v>
      </c>
      <c r="Q618" s="191">
        <v>0</v>
      </c>
      <c r="R618" s="191">
        <f>Q618*H618</f>
        <v>0</v>
      </c>
      <c r="S618" s="191">
        <v>0</v>
      </c>
      <c r="T618" s="192">
        <f>S618*H618</f>
        <v>0</v>
      </c>
      <c r="U618" s="36"/>
      <c r="V618" s="36"/>
      <c r="W618" s="36"/>
      <c r="X618" s="36"/>
      <c r="Y618" s="36"/>
      <c r="Z618" s="36"/>
      <c r="AA618" s="36"/>
      <c r="AB618" s="36"/>
      <c r="AC618" s="36"/>
      <c r="AD618" s="36"/>
      <c r="AE618" s="36"/>
      <c r="AR618" s="193" t="s">
        <v>954</v>
      </c>
      <c r="AT618" s="193" t="s">
        <v>326</v>
      </c>
      <c r="AU618" s="193" t="s">
        <v>87</v>
      </c>
      <c r="AY618" s="19" t="s">
        <v>324</v>
      </c>
      <c r="BE618" s="194">
        <f>IF(N618="základní",J618,0)</f>
        <v>0</v>
      </c>
      <c r="BF618" s="194">
        <f>IF(N618="snížená",J618,0)</f>
        <v>0</v>
      </c>
      <c r="BG618" s="194">
        <f>IF(N618="zákl. přenesená",J618,0)</f>
        <v>0</v>
      </c>
      <c r="BH618" s="194">
        <f>IF(N618="sníž. přenesená",J618,0)</f>
        <v>0</v>
      </c>
      <c r="BI618" s="194">
        <f>IF(N618="nulová",J618,0)</f>
        <v>0</v>
      </c>
      <c r="BJ618" s="19" t="s">
        <v>84</v>
      </c>
      <c r="BK618" s="194">
        <f>ROUND(I618*H618,2)</f>
        <v>0</v>
      </c>
      <c r="BL618" s="19" t="s">
        <v>954</v>
      </c>
      <c r="BM618" s="193" t="s">
        <v>5736</v>
      </c>
    </row>
    <row r="619" spans="1:65" s="2" customFormat="1" ht="11.25">
      <c r="A619" s="36"/>
      <c r="B619" s="37"/>
      <c r="C619" s="38"/>
      <c r="D619" s="195" t="s">
        <v>332</v>
      </c>
      <c r="E619" s="38"/>
      <c r="F619" s="196" t="s">
        <v>2147</v>
      </c>
      <c r="G619" s="38"/>
      <c r="H619" s="38"/>
      <c r="I619" s="197"/>
      <c r="J619" s="38"/>
      <c r="K619" s="38"/>
      <c r="L619" s="41"/>
      <c r="M619" s="198"/>
      <c r="N619" s="199"/>
      <c r="O619" s="66"/>
      <c r="P619" s="66"/>
      <c r="Q619" s="66"/>
      <c r="R619" s="66"/>
      <c r="S619" s="66"/>
      <c r="T619" s="67"/>
      <c r="U619" s="36"/>
      <c r="V619" s="36"/>
      <c r="W619" s="36"/>
      <c r="X619" s="36"/>
      <c r="Y619" s="36"/>
      <c r="Z619" s="36"/>
      <c r="AA619" s="36"/>
      <c r="AB619" s="36"/>
      <c r="AC619" s="36"/>
      <c r="AD619" s="36"/>
      <c r="AE619" s="36"/>
      <c r="AT619" s="19" t="s">
        <v>332</v>
      </c>
      <c r="AU619" s="19" t="s">
        <v>87</v>
      </c>
    </row>
    <row r="620" spans="1:65" s="2" customFormat="1" ht="14.45" customHeight="1">
      <c r="A620" s="36"/>
      <c r="B620" s="37"/>
      <c r="C620" s="244" t="s">
        <v>1267</v>
      </c>
      <c r="D620" s="244" t="s">
        <v>588</v>
      </c>
      <c r="E620" s="245" t="s">
        <v>2149</v>
      </c>
      <c r="F620" s="246" t="s">
        <v>2150</v>
      </c>
      <c r="G620" s="247" t="s">
        <v>190</v>
      </c>
      <c r="H620" s="248">
        <v>6</v>
      </c>
      <c r="I620" s="249"/>
      <c r="J620" s="250">
        <f>ROUND(I620*H620,2)</f>
        <v>0</v>
      </c>
      <c r="K620" s="246" t="s">
        <v>329</v>
      </c>
      <c r="L620" s="251"/>
      <c r="M620" s="252" t="s">
        <v>19</v>
      </c>
      <c r="N620" s="253" t="s">
        <v>47</v>
      </c>
      <c r="O620" s="66"/>
      <c r="P620" s="191">
        <f>O620*H620</f>
        <v>0</v>
      </c>
      <c r="Q620" s="191">
        <v>2.5999999999999998E-4</v>
      </c>
      <c r="R620" s="191">
        <f>Q620*H620</f>
        <v>1.5599999999999998E-3</v>
      </c>
      <c r="S620" s="191">
        <v>0</v>
      </c>
      <c r="T620" s="192">
        <f>S620*H620</f>
        <v>0</v>
      </c>
      <c r="U620" s="36"/>
      <c r="V620" s="36"/>
      <c r="W620" s="36"/>
      <c r="X620" s="36"/>
      <c r="Y620" s="36"/>
      <c r="Z620" s="36"/>
      <c r="AA620" s="36"/>
      <c r="AB620" s="36"/>
      <c r="AC620" s="36"/>
      <c r="AD620" s="36"/>
      <c r="AE620" s="36"/>
      <c r="AR620" s="193" t="s">
        <v>1461</v>
      </c>
      <c r="AT620" s="193" t="s">
        <v>588</v>
      </c>
      <c r="AU620" s="193" t="s">
        <v>87</v>
      </c>
      <c r="AY620" s="19" t="s">
        <v>324</v>
      </c>
      <c r="BE620" s="194">
        <f>IF(N620="základní",J620,0)</f>
        <v>0</v>
      </c>
      <c r="BF620" s="194">
        <f>IF(N620="snížená",J620,0)</f>
        <v>0</v>
      </c>
      <c r="BG620" s="194">
        <f>IF(N620="zákl. přenesená",J620,0)</f>
        <v>0</v>
      </c>
      <c r="BH620" s="194">
        <f>IF(N620="sníž. přenesená",J620,0)</f>
        <v>0</v>
      </c>
      <c r="BI620" s="194">
        <f>IF(N620="nulová",J620,0)</f>
        <v>0</v>
      </c>
      <c r="BJ620" s="19" t="s">
        <v>84</v>
      </c>
      <c r="BK620" s="194">
        <f>ROUND(I620*H620,2)</f>
        <v>0</v>
      </c>
      <c r="BL620" s="19" t="s">
        <v>1461</v>
      </c>
      <c r="BM620" s="193" t="s">
        <v>5737</v>
      </c>
    </row>
    <row r="621" spans="1:65" s="2" customFormat="1" ht="11.25">
      <c r="A621" s="36"/>
      <c r="B621" s="37"/>
      <c r="C621" s="38"/>
      <c r="D621" s="195" t="s">
        <v>332</v>
      </c>
      <c r="E621" s="38"/>
      <c r="F621" s="196" t="s">
        <v>2150</v>
      </c>
      <c r="G621" s="38"/>
      <c r="H621" s="38"/>
      <c r="I621" s="197"/>
      <c r="J621" s="38"/>
      <c r="K621" s="38"/>
      <c r="L621" s="41"/>
      <c r="M621" s="198"/>
      <c r="N621" s="199"/>
      <c r="O621" s="66"/>
      <c r="P621" s="66"/>
      <c r="Q621" s="66"/>
      <c r="R621" s="66"/>
      <c r="S621" s="66"/>
      <c r="T621" s="67"/>
      <c r="U621" s="36"/>
      <c r="V621" s="36"/>
      <c r="W621" s="36"/>
      <c r="X621" s="36"/>
      <c r="Y621" s="36"/>
      <c r="Z621" s="36"/>
      <c r="AA621" s="36"/>
      <c r="AB621" s="36"/>
      <c r="AC621" s="36"/>
      <c r="AD621" s="36"/>
      <c r="AE621" s="36"/>
      <c r="AT621" s="19" t="s">
        <v>332</v>
      </c>
      <c r="AU621" s="19" t="s">
        <v>87</v>
      </c>
    </row>
    <row r="622" spans="1:65" s="12" customFormat="1" ht="22.9" customHeight="1">
      <c r="B622" s="166"/>
      <c r="C622" s="167"/>
      <c r="D622" s="168" t="s">
        <v>75</v>
      </c>
      <c r="E622" s="180" t="s">
        <v>5218</v>
      </c>
      <c r="F622" s="180" t="s">
        <v>5219</v>
      </c>
      <c r="G622" s="167"/>
      <c r="H622" s="167"/>
      <c r="I622" s="170"/>
      <c r="J622" s="181">
        <f>BK622</f>
        <v>0</v>
      </c>
      <c r="K622" s="167"/>
      <c r="L622" s="172"/>
      <c r="M622" s="173"/>
      <c r="N622" s="174"/>
      <c r="O622" s="174"/>
      <c r="P622" s="175">
        <f>SUM(P623:P640)</f>
        <v>0</v>
      </c>
      <c r="Q622" s="174"/>
      <c r="R622" s="175">
        <f>SUM(R623:R640)</f>
        <v>0.51469500000000001</v>
      </c>
      <c r="S622" s="174"/>
      <c r="T622" s="176">
        <f>SUM(T623:T640)</f>
        <v>0</v>
      </c>
      <c r="AR622" s="177" t="s">
        <v>343</v>
      </c>
      <c r="AT622" s="178" t="s">
        <v>75</v>
      </c>
      <c r="AU622" s="178" t="s">
        <v>84</v>
      </c>
      <c r="AY622" s="177" t="s">
        <v>324</v>
      </c>
      <c r="BK622" s="179">
        <f>SUM(BK623:BK640)</f>
        <v>0</v>
      </c>
    </row>
    <row r="623" spans="1:65" s="2" customFormat="1" ht="14.45" customHeight="1">
      <c r="A623" s="36"/>
      <c r="B623" s="37"/>
      <c r="C623" s="182" t="s">
        <v>1278</v>
      </c>
      <c r="D623" s="182" t="s">
        <v>326</v>
      </c>
      <c r="E623" s="183" t="s">
        <v>5738</v>
      </c>
      <c r="F623" s="184" t="s">
        <v>5739</v>
      </c>
      <c r="G623" s="185" t="s">
        <v>186</v>
      </c>
      <c r="H623" s="186">
        <v>2</v>
      </c>
      <c r="I623" s="187"/>
      <c r="J623" s="188">
        <f>ROUND(I623*H623,2)</f>
        <v>0</v>
      </c>
      <c r="K623" s="184" t="s">
        <v>329</v>
      </c>
      <c r="L623" s="41"/>
      <c r="M623" s="189" t="s">
        <v>19</v>
      </c>
      <c r="N623" s="190" t="s">
        <v>47</v>
      </c>
      <c r="O623" s="66"/>
      <c r="P623" s="191">
        <f>O623*H623</f>
        <v>0</v>
      </c>
      <c r="Q623" s="191">
        <v>0.22563</v>
      </c>
      <c r="R623" s="191">
        <f>Q623*H623</f>
        <v>0.45125999999999999</v>
      </c>
      <c r="S623" s="191">
        <v>0</v>
      </c>
      <c r="T623" s="192">
        <f>S623*H623</f>
        <v>0</v>
      </c>
      <c r="U623" s="36"/>
      <c r="V623" s="36"/>
      <c r="W623" s="36"/>
      <c r="X623" s="36"/>
      <c r="Y623" s="36"/>
      <c r="Z623" s="36"/>
      <c r="AA623" s="36"/>
      <c r="AB623" s="36"/>
      <c r="AC623" s="36"/>
      <c r="AD623" s="36"/>
      <c r="AE623" s="36"/>
      <c r="AR623" s="193" t="s">
        <v>954</v>
      </c>
      <c r="AT623" s="193" t="s">
        <v>326</v>
      </c>
      <c r="AU623" s="193" t="s">
        <v>87</v>
      </c>
      <c r="AY623" s="19" t="s">
        <v>324</v>
      </c>
      <c r="BE623" s="194">
        <f>IF(N623="základní",J623,0)</f>
        <v>0</v>
      </c>
      <c r="BF623" s="194">
        <f>IF(N623="snížená",J623,0)</f>
        <v>0</v>
      </c>
      <c r="BG623" s="194">
        <f>IF(N623="zákl. přenesená",J623,0)</f>
        <v>0</v>
      </c>
      <c r="BH623" s="194">
        <f>IF(N623="sníž. přenesená",J623,0)</f>
        <v>0</v>
      </c>
      <c r="BI623" s="194">
        <f>IF(N623="nulová",J623,0)</f>
        <v>0</v>
      </c>
      <c r="BJ623" s="19" t="s">
        <v>84</v>
      </c>
      <c r="BK623" s="194">
        <f>ROUND(I623*H623,2)</f>
        <v>0</v>
      </c>
      <c r="BL623" s="19" t="s">
        <v>954</v>
      </c>
      <c r="BM623" s="193" t="s">
        <v>5740</v>
      </c>
    </row>
    <row r="624" spans="1:65" s="2" customFormat="1" ht="19.5">
      <c r="A624" s="36"/>
      <c r="B624" s="37"/>
      <c r="C624" s="38"/>
      <c r="D624" s="195" t="s">
        <v>332</v>
      </c>
      <c r="E624" s="38"/>
      <c r="F624" s="196" t="s">
        <v>5741</v>
      </c>
      <c r="G624" s="38"/>
      <c r="H624" s="38"/>
      <c r="I624" s="197"/>
      <c r="J624" s="38"/>
      <c r="K624" s="38"/>
      <c r="L624" s="41"/>
      <c r="M624" s="198"/>
      <c r="N624" s="199"/>
      <c r="O624" s="66"/>
      <c r="P624" s="66"/>
      <c r="Q624" s="66"/>
      <c r="R624" s="66"/>
      <c r="S624" s="66"/>
      <c r="T624" s="67"/>
      <c r="U624" s="36"/>
      <c r="V624" s="36"/>
      <c r="W624" s="36"/>
      <c r="X624" s="36"/>
      <c r="Y624" s="36"/>
      <c r="Z624" s="36"/>
      <c r="AA624" s="36"/>
      <c r="AB624" s="36"/>
      <c r="AC624" s="36"/>
      <c r="AD624" s="36"/>
      <c r="AE624" s="36"/>
      <c r="AT624" s="19" t="s">
        <v>332</v>
      </c>
      <c r="AU624" s="19" t="s">
        <v>87</v>
      </c>
    </row>
    <row r="625" spans="1:65" s="2" customFormat="1" ht="48.75">
      <c r="A625" s="36"/>
      <c r="B625" s="37"/>
      <c r="C625" s="38"/>
      <c r="D625" s="195" t="s">
        <v>334</v>
      </c>
      <c r="E625" s="38"/>
      <c r="F625" s="200" t="s">
        <v>5224</v>
      </c>
      <c r="G625" s="38"/>
      <c r="H625" s="38"/>
      <c r="I625" s="197"/>
      <c r="J625" s="38"/>
      <c r="K625" s="38"/>
      <c r="L625" s="41"/>
      <c r="M625" s="198"/>
      <c r="N625" s="199"/>
      <c r="O625" s="66"/>
      <c r="P625" s="66"/>
      <c r="Q625" s="66"/>
      <c r="R625" s="66"/>
      <c r="S625" s="66"/>
      <c r="T625" s="67"/>
      <c r="U625" s="36"/>
      <c r="V625" s="36"/>
      <c r="W625" s="36"/>
      <c r="X625" s="36"/>
      <c r="Y625" s="36"/>
      <c r="Z625" s="36"/>
      <c r="AA625" s="36"/>
      <c r="AB625" s="36"/>
      <c r="AC625" s="36"/>
      <c r="AD625" s="36"/>
      <c r="AE625" s="36"/>
      <c r="AT625" s="19" t="s">
        <v>334</v>
      </c>
      <c r="AU625" s="19" t="s">
        <v>87</v>
      </c>
    </row>
    <row r="626" spans="1:65" s="15" customFormat="1" ht="11.25">
      <c r="B626" s="223"/>
      <c r="C626" s="224"/>
      <c r="D626" s="195" t="s">
        <v>336</v>
      </c>
      <c r="E626" s="225" t="s">
        <v>19</v>
      </c>
      <c r="F626" s="226" t="s">
        <v>5742</v>
      </c>
      <c r="G626" s="224"/>
      <c r="H626" s="225" t="s">
        <v>19</v>
      </c>
      <c r="I626" s="227"/>
      <c r="J626" s="224"/>
      <c r="K626" s="224"/>
      <c r="L626" s="228"/>
      <c r="M626" s="229"/>
      <c r="N626" s="230"/>
      <c r="O626" s="230"/>
      <c r="P626" s="230"/>
      <c r="Q626" s="230"/>
      <c r="R626" s="230"/>
      <c r="S626" s="230"/>
      <c r="T626" s="231"/>
      <c r="AT626" s="232" t="s">
        <v>336</v>
      </c>
      <c r="AU626" s="232" t="s">
        <v>87</v>
      </c>
      <c r="AV626" s="15" t="s">
        <v>84</v>
      </c>
      <c r="AW626" s="15" t="s">
        <v>37</v>
      </c>
      <c r="AX626" s="15" t="s">
        <v>76</v>
      </c>
      <c r="AY626" s="232" t="s">
        <v>324</v>
      </c>
    </row>
    <row r="627" spans="1:65" s="13" customFormat="1" ht="11.25">
      <c r="B627" s="201"/>
      <c r="C627" s="202"/>
      <c r="D627" s="195" t="s">
        <v>336</v>
      </c>
      <c r="E627" s="203" t="s">
        <v>19</v>
      </c>
      <c r="F627" s="204" t="s">
        <v>5743</v>
      </c>
      <c r="G627" s="202"/>
      <c r="H627" s="205">
        <v>2</v>
      </c>
      <c r="I627" s="206"/>
      <c r="J627" s="202"/>
      <c r="K627" s="202"/>
      <c r="L627" s="207"/>
      <c r="M627" s="208"/>
      <c r="N627" s="209"/>
      <c r="O627" s="209"/>
      <c r="P627" s="209"/>
      <c r="Q627" s="209"/>
      <c r="R627" s="209"/>
      <c r="S627" s="209"/>
      <c r="T627" s="210"/>
      <c r="AT627" s="211" t="s">
        <v>336</v>
      </c>
      <c r="AU627" s="211" t="s">
        <v>87</v>
      </c>
      <c r="AV627" s="13" t="s">
        <v>87</v>
      </c>
      <c r="AW627" s="13" t="s">
        <v>37</v>
      </c>
      <c r="AX627" s="13" t="s">
        <v>84</v>
      </c>
      <c r="AY627" s="211" t="s">
        <v>324</v>
      </c>
    </row>
    <row r="628" spans="1:65" s="2" customFormat="1" ht="14.45" customHeight="1">
      <c r="A628" s="36"/>
      <c r="B628" s="37"/>
      <c r="C628" s="244" t="s">
        <v>1284</v>
      </c>
      <c r="D628" s="244" t="s">
        <v>588</v>
      </c>
      <c r="E628" s="245" t="s">
        <v>5744</v>
      </c>
      <c r="F628" s="246" t="s">
        <v>5745</v>
      </c>
      <c r="G628" s="247" t="s">
        <v>186</v>
      </c>
      <c r="H628" s="248">
        <v>2</v>
      </c>
      <c r="I628" s="249"/>
      <c r="J628" s="250">
        <f>ROUND(I628*H628,2)</f>
        <v>0</v>
      </c>
      <c r="K628" s="246" t="s">
        <v>329</v>
      </c>
      <c r="L628" s="251"/>
      <c r="M628" s="252" t="s">
        <v>19</v>
      </c>
      <c r="N628" s="253" t="s">
        <v>47</v>
      </c>
      <c r="O628" s="66"/>
      <c r="P628" s="191">
        <f>O628*H628</f>
        <v>0</v>
      </c>
      <c r="Q628" s="191">
        <v>4.2999999999999999E-4</v>
      </c>
      <c r="R628" s="191">
        <f>Q628*H628</f>
        <v>8.5999999999999998E-4</v>
      </c>
      <c r="S628" s="191">
        <v>0</v>
      </c>
      <c r="T628" s="192">
        <f>S628*H628</f>
        <v>0</v>
      </c>
      <c r="U628" s="36"/>
      <c r="V628" s="36"/>
      <c r="W628" s="36"/>
      <c r="X628" s="36"/>
      <c r="Y628" s="36"/>
      <c r="Z628" s="36"/>
      <c r="AA628" s="36"/>
      <c r="AB628" s="36"/>
      <c r="AC628" s="36"/>
      <c r="AD628" s="36"/>
      <c r="AE628" s="36"/>
      <c r="AR628" s="193" t="s">
        <v>5746</v>
      </c>
      <c r="AT628" s="193" t="s">
        <v>588</v>
      </c>
      <c r="AU628" s="193" t="s">
        <v>87</v>
      </c>
      <c r="AY628" s="19" t="s">
        <v>324</v>
      </c>
      <c r="BE628" s="194">
        <f>IF(N628="základní",J628,0)</f>
        <v>0</v>
      </c>
      <c r="BF628" s="194">
        <f>IF(N628="snížená",J628,0)</f>
        <v>0</v>
      </c>
      <c r="BG628" s="194">
        <f>IF(N628="zákl. přenesená",J628,0)</f>
        <v>0</v>
      </c>
      <c r="BH628" s="194">
        <f>IF(N628="sníž. přenesená",J628,0)</f>
        <v>0</v>
      </c>
      <c r="BI628" s="194">
        <f>IF(N628="nulová",J628,0)</f>
        <v>0</v>
      </c>
      <c r="BJ628" s="19" t="s">
        <v>84</v>
      </c>
      <c r="BK628" s="194">
        <f>ROUND(I628*H628,2)</f>
        <v>0</v>
      </c>
      <c r="BL628" s="19" t="s">
        <v>954</v>
      </c>
      <c r="BM628" s="193" t="s">
        <v>5747</v>
      </c>
    </row>
    <row r="629" spans="1:65" s="2" customFormat="1" ht="11.25">
      <c r="A629" s="36"/>
      <c r="B629" s="37"/>
      <c r="C629" s="38"/>
      <c r="D629" s="195" t="s">
        <v>332</v>
      </c>
      <c r="E629" s="38"/>
      <c r="F629" s="196" t="s">
        <v>5745</v>
      </c>
      <c r="G629" s="38"/>
      <c r="H629" s="38"/>
      <c r="I629" s="197"/>
      <c r="J629" s="38"/>
      <c r="K629" s="38"/>
      <c r="L629" s="41"/>
      <c r="M629" s="198"/>
      <c r="N629" s="199"/>
      <c r="O629" s="66"/>
      <c r="P629" s="66"/>
      <c r="Q629" s="66"/>
      <c r="R629" s="66"/>
      <c r="S629" s="66"/>
      <c r="T629" s="67"/>
      <c r="U629" s="36"/>
      <c r="V629" s="36"/>
      <c r="W629" s="36"/>
      <c r="X629" s="36"/>
      <c r="Y629" s="36"/>
      <c r="Z629" s="36"/>
      <c r="AA629" s="36"/>
      <c r="AB629" s="36"/>
      <c r="AC629" s="36"/>
      <c r="AD629" s="36"/>
      <c r="AE629" s="36"/>
      <c r="AT629" s="19" t="s">
        <v>332</v>
      </c>
      <c r="AU629" s="19" t="s">
        <v>87</v>
      </c>
    </row>
    <row r="630" spans="1:65" s="2" customFormat="1" ht="19.5">
      <c r="A630" s="36"/>
      <c r="B630" s="37"/>
      <c r="C630" s="38"/>
      <c r="D630" s="195" t="s">
        <v>727</v>
      </c>
      <c r="E630" s="38"/>
      <c r="F630" s="200" t="s">
        <v>5748</v>
      </c>
      <c r="G630" s="38"/>
      <c r="H630" s="38"/>
      <c r="I630" s="197"/>
      <c r="J630" s="38"/>
      <c r="K630" s="38"/>
      <c r="L630" s="41"/>
      <c r="M630" s="198"/>
      <c r="N630" s="199"/>
      <c r="O630" s="66"/>
      <c r="P630" s="66"/>
      <c r="Q630" s="66"/>
      <c r="R630" s="66"/>
      <c r="S630" s="66"/>
      <c r="T630" s="67"/>
      <c r="U630" s="36"/>
      <c r="V630" s="36"/>
      <c r="W630" s="36"/>
      <c r="X630" s="36"/>
      <c r="Y630" s="36"/>
      <c r="Z630" s="36"/>
      <c r="AA630" s="36"/>
      <c r="AB630" s="36"/>
      <c r="AC630" s="36"/>
      <c r="AD630" s="36"/>
      <c r="AE630" s="36"/>
      <c r="AT630" s="19" t="s">
        <v>727</v>
      </c>
      <c r="AU630" s="19" t="s">
        <v>87</v>
      </c>
    </row>
    <row r="631" spans="1:65" s="2" customFormat="1" ht="14.45" customHeight="1">
      <c r="A631" s="36"/>
      <c r="B631" s="37"/>
      <c r="C631" s="182" t="s">
        <v>193</v>
      </c>
      <c r="D631" s="182" t="s">
        <v>326</v>
      </c>
      <c r="E631" s="183" t="s">
        <v>5220</v>
      </c>
      <c r="F631" s="184" t="s">
        <v>5221</v>
      </c>
      <c r="G631" s="185" t="s">
        <v>186</v>
      </c>
      <c r="H631" s="186">
        <v>2.5</v>
      </c>
      <c r="I631" s="187"/>
      <c r="J631" s="188">
        <f>ROUND(I631*H631,2)</f>
        <v>0</v>
      </c>
      <c r="K631" s="184" t="s">
        <v>329</v>
      </c>
      <c r="L631" s="41"/>
      <c r="M631" s="189" t="s">
        <v>19</v>
      </c>
      <c r="N631" s="190" t="s">
        <v>47</v>
      </c>
      <c r="O631" s="66"/>
      <c r="P631" s="191">
        <f>O631*H631</f>
        <v>0</v>
      </c>
      <c r="Q631" s="191">
        <v>3.0000000000000001E-5</v>
      </c>
      <c r="R631" s="191">
        <f>Q631*H631</f>
        <v>7.5000000000000007E-5</v>
      </c>
      <c r="S631" s="191">
        <v>0</v>
      </c>
      <c r="T631" s="192">
        <f>S631*H631</f>
        <v>0</v>
      </c>
      <c r="U631" s="36"/>
      <c r="V631" s="36"/>
      <c r="W631" s="36"/>
      <c r="X631" s="36"/>
      <c r="Y631" s="36"/>
      <c r="Z631" s="36"/>
      <c r="AA631" s="36"/>
      <c r="AB631" s="36"/>
      <c r="AC631" s="36"/>
      <c r="AD631" s="36"/>
      <c r="AE631" s="36"/>
      <c r="AR631" s="193" t="s">
        <v>954</v>
      </c>
      <c r="AT631" s="193" t="s">
        <v>326</v>
      </c>
      <c r="AU631" s="193" t="s">
        <v>87</v>
      </c>
      <c r="AY631" s="19" t="s">
        <v>324</v>
      </c>
      <c r="BE631" s="194">
        <f>IF(N631="základní",J631,0)</f>
        <v>0</v>
      </c>
      <c r="BF631" s="194">
        <f>IF(N631="snížená",J631,0)</f>
        <v>0</v>
      </c>
      <c r="BG631" s="194">
        <f>IF(N631="zákl. přenesená",J631,0)</f>
        <v>0</v>
      </c>
      <c r="BH631" s="194">
        <f>IF(N631="sníž. přenesená",J631,0)</f>
        <v>0</v>
      </c>
      <c r="BI631" s="194">
        <f>IF(N631="nulová",J631,0)</f>
        <v>0</v>
      </c>
      <c r="BJ631" s="19" t="s">
        <v>84</v>
      </c>
      <c r="BK631" s="194">
        <f>ROUND(I631*H631,2)</f>
        <v>0</v>
      </c>
      <c r="BL631" s="19" t="s">
        <v>954</v>
      </c>
      <c r="BM631" s="193" t="s">
        <v>5749</v>
      </c>
    </row>
    <row r="632" spans="1:65" s="2" customFormat="1" ht="19.5">
      <c r="A632" s="36"/>
      <c r="B632" s="37"/>
      <c r="C632" s="38"/>
      <c r="D632" s="195" t="s">
        <v>332</v>
      </c>
      <c r="E632" s="38"/>
      <c r="F632" s="196" t="s">
        <v>5223</v>
      </c>
      <c r="G632" s="38"/>
      <c r="H632" s="38"/>
      <c r="I632" s="197"/>
      <c r="J632" s="38"/>
      <c r="K632" s="38"/>
      <c r="L632" s="41"/>
      <c r="M632" s="198"/>
      <c r="N632" s="199"/>
      <c r="O632" s="66"/>
      <c r="P632" s="66"/>
      <c r="Q632" s="66"/>
      <c r="R632" s="66"/>
      <c r="S632" s="66"/>
      <c r="T632" s="67"/>
      <c r="U632" s="36"/>
      <c r="V632" s="36"/>
      <c r="W632" s="36"/>
      <c r="X632" s="36"/>
      <c r="Y632" s="36"/>
      <c r="Z632" s="36"/>
      <c r="AA632" s="36"/>
      <c r="AB632" s="36"/>
      <c r="AC632" s="36"/>
      <c r="AD632" s="36"/>
      <c r="AE632" s="36"/>
      <c r="AT632" s="19" t="s">
        <v>332</v>
      </c>
      <c r="AU632" s="19" t="s">
        <v>87</v>
      </c>
    </row>
    <row r="633" spans="1:65" s="2" customFormat="1" ht="48.75">
      <c r="A633" s="36"/>
      <c r="B633" s="37"/>
      <c r="C633" s="38"/>
      <c r="D633" s="195" t="s">
        <v>334</v>
      </c>
      <c r="E633" s="38"/>
      <c r="F633" s="200" t="s">
        <v>5224</v>
      </c>
      <c r="G633" s="38"/>
      <c r="H633" s="38"/>
      <c r="I633" s="197"/>
      <c r="J633" s="38"/>
      <c r="K633" s="38"/>
      <c r="L633" s="41"/>
      <c r="M633" s="198"/>
      <c r="N633" s="199"/>
      <c r="O633" s="66"/>
      <c r="P633" s="66"/>
      <c r="Q633" s="66"/>
      <c r="R633" s="66"/>
      <c r="S633" s="66"/>
      <c r="T633" s="67"/>
      <c r="U633" s="36"/>
      <c r="V633" s="36"/>
      <c r="W633" s="36"/>
      <c r="X633" s="36"/>
      <c r="Y633" s="36"/>
      <c r="Z633" s="36"/>
      <c r="AA633" s="36"/>
      <c r="AB633" s="36"/>
      <c r="AC633" s="36"/>
      <c r="AD633" s="36"/>
      <c r="AE633" s="36"/>
      <c r="AT633" s="19" t="s">
        <v>334</v>
      </c>
      <c r="AU633" s="19" t="s">
        <v>87</v>
      </c>
    </row>
    <row r="634" spans="1:65" s="15" customFormat="1" ht="11.25">
      <c r="B634" s="223"/>
      <c r="C634" s="224"/>
      <c r="D634" s="195" t="s">
        <v>336</v>
      </c>
      <c r="E634" s="225" t="s">
        <v>19</v>
      </c>
      <c r="F634" s="226" t="s">
        <v>5750</v>
      </c>
      <c r="G634" s="224"/>
      <c r="H634" s="225" t="s">
        <v>19</v>
      </c>
      <c r="I634" s="227"/>
      <c r="J634" s="224"/>
      <c r="K634" s="224"/>
      <c r="L634" s="228"/>
      <c r="M634" s="229"/>
      <c r="N634" s="230"/>
      <c r="O634" s="230"/>
      <c r="P634" s="230"/>
      <c r="Q634" s="230"/>
      <c r="R634" s="230"/>
      <c r="S634" s="230"/>
      <c r="T634" s="231"/>
      <c r="AT634" s="232" t="s">
        <v>336</v>
      </c>
      <c r="AU634" s="232" t="s">
        <v>87</v>
      </c>
      <c r="AV634" s="15" t="s">
        <v>84</v>
      </c>
      <c r="AW634" s="15" t="s">
        <v>37</v>
      </c>
      <c r="AX634" s="15" t="s">
        <v>76</v>
      </c>
      <c r="AY634" s="232" t="s">
        <v>324</v>
      </c>
    </row>
    <row r="635" spans="1:65" s="13" customFormat="1" ht="11.25">
      <c r="B635" s="201"/>
      <c r="C635" s="202"/>
      <c r="D635" s="195" t="s">
        <v>336</v>
      </c>
      <c r="E635" s="203" t="s">
        <v>19</v>
      </c>
      <c r="F635" s="204" t="s">
        <v>5751</v>
      </c>
      <c r="G635" s="202"/>
      <c r="H635" s="205">
        <v>2.5</v>
      </c>
      <c r="I635" s="206"/>
      <c r="J635" s="202"/>
      <c r="K635" s="202"/>
      <c r="L635" s="207"/>
      <c r="M635" s="208"/>
      <c r="N635" s="209"/>
      <c r="O635" s="209"/>
      <c r="P635" s="209"/>
      <c r="Q635" s="209"/>
      <c r="R635" s="209"/>
      <c r="S635" s="209"/>
      <c r="T635" s="210"/>
      <c r="AT635" s="211" t="s">
        <v>336</v>
      </c>
      <c r="AU635" s="211" t="s">
        <v>87</v>
      </c>
      <c r="AV635" s="13" t="s">
        <v>87</v>
      </c>
      <c r="AW635" s="13" t="s">
        <v>37</v>
      </c>
      <c r="AX635" s="13" t="s">
        <v>84</v>
      </c>
      <c r="AY635" s="211" t="s">
        <v>324</v>
      </c>
    </row>
    <row r="636" spans="1:65" s="2" customFormat="1" ht="14.45" customHeight="1">
      <c r="A636" s="36"/>
      <c r="B636" s="37"/>
      <c r="C636" s="244" t="s">
        <v>1298</v>
      </c>
      <c r="D636" s="244" t="s">
        <v>588</v>
      </c>
      <c r="E636" s="245" t="s">
        <v>5752</v>
      </c>
      <c r="F636" s="246" t="s">
        <v>5753</v>
      </c>
      <c r="G636" s="247" t="s">
        <v>1530</v>
      </c>
      <c r="H636" s="248">
        <v>2.5</v>
      </c>
      <c r="I636" s="249"/>
      <c r="J636" s="250">
        <f>ROUND(I636*H636,2)</f>
        <v>0</v>
      </c>
      <c r="K636" s="246" t="s">
        <v>19</v>
      </c>
      <c r="L636" s="251"/>
      <c r="M636" s="252" t="s">
        <v>19</v>
      </c>
      <c r="N636" s="253" t="s">
        <v>47</v>
      </c>
      <c r="O636" s="66"/>
      <c r="P636" s="191">
        <f>O636*H636</f>
        <v>0</v>
      </c>
      <c r="Q636" s="191">
        <v>2.5000000000000001E-2</v>
      </c>
      <c r="R636" s="191">
        <f>Q636*H636</f>
        <v>6.25E-2</v>
      </c>
      <c r="S636" s="191">
        <v>0</v>
      </c>
      <c r="T636" s="192">
        <f>S636*H636</f>
        <v>0</v>
      </c>
      <c r="U636" s="36"/>
      <c r="V636" s="36"/>
      <c r="W636" s="36"/>
      <c r="X636" s="36"/>
      <c r="Y636" s="36"/>
      <c r="Z636" s="36"/>
      <c r="AA636" s="36"/>
      <c r="AB636" s="36"/>
      <c r="AC636" s="36"/>
      <c r="AD636" s="36"/>
      <c r="AE636" s="36"/>
      <c r="AR636" s="193" t="s">
        <v>1461</v>
      </c>
      <c r="AT636" s="193" t="s">
        <v>588</v>
      </c>
      <c r="AU636" s="193" t="s">
        <v>87</v>
      </c>
      <c r="AY636" s="19" t="s">
        <v>324</v>
      </c>
      <c r="BE636" s="194">
        <f>IF(N636="základní",J636,0)</f>
        <v>0</v>
      </c>
      <c r="BF636" s="194">
        <f>IF(N636="snížená",J636,0)</f>
        <v>0</v>
      </c>
      <c r="BG636" s="194">
        <f>IF(N636="zákl. přenesená",J636,0)</f>
        <v>0</v>
      </c>
      <c r="BH636" s="194">
        <f>IF(N636="sníž. přenesená",J636,0)</f>
        <v>0</v>
      </c>
      <c r="BI636" s="194">
        <f>IF(N636="nulová",J636,0)</f>
        <v>0</v>
      </c>
      <c r="BJ636" s="19" t="s">
        <v>84</v>
      </c>
      <c r="BK636" s="194">
        <f>ROUND(I636*H636,2)</f>
        <v>0</v>
      </c>
      <c r="BL636" s="19" t="s">
        <v>1461</v>
      </c>
      <c r="BM636" s="193" t="s">
        <v>5754</v>
      </c>
    </row>
    <row r="637" spans="1:65" s="2" customFormat="1" ht="29.25">
      <c r="A637" s="36"/>
      <c r="B637" s="37"/>
      <c r="C637" s="38"/>
      <c r="D637" s="195" t="s">
        <v>332</v>
      </c>
      <c r="E637" s="38"/>
      <c r="F637" s="196" t="s">
        <v>5755</v>
      </c>
      <c r="G637" s="38"/>
      <c r="H637" s="38"/>
      <c r="I637" s="197"/>
      <c r="J637" s="38"/>
      <c r="K637" s="38"/>
      <c r="L637" s="41"/>
      <c r="M637" s="198"/>
      <c r="N637" s="199"/>
      <c r="O637" s="66"/>
      <c r="P637" s="66"/>
      <c r="Q637" s="66"/>
      <c r="R637" s="66"/>
      <c r="S637" s="66"/>
      <c r="T637" s="67"/>
      <c r="U637" s="36"/>
      <c r="V637" s="36"/>
      <c r="W637" s="36"/>
      <c r="X637" s="36"/>
      <c r="Y637" s="36"/>
      <c r="Z637" s="36"/>
      <c r="AA637" s="36"/>
      <c r="AB637" s="36"/>
      <c r="AC637" s="36"/>
      <c r="AD637" s="36"/>
      <c r="AE637" s="36"/>
      <c r="AT637" s="19" t="s">
        <v>332</v>
      </c>
      <c r="AU637" s="19" t="s">
        <v>87</v>
      </c>
    </row>
    <row r="638" spans="1:65" s="2" customFormat="1" ht="14.45" customHeight="1">
      <c r="A638" s="36"/>
      <c r="B638" s="37"/>
      <c r="C638" s="182" t="s">
        <v>1308</v>
      </c>
      <c r="D638" s="182" t="s">
        <v>326</v>
      </c>
      <c r="E638" s="183" t="s">
        <v>5756</v>
      </c>
      <c r="F638" s="184" t="s">
        <v>5757</v>
      </c>
      <c r="G638" s="185" t="s">
        <v>135</v>
      </c>
      <c r="H638" s="186">
        <v>0.5</v>
      </c>
      <c r="I638" s="187"/>
      <c r="J638" s="188">
        <f>ROUND(I638*H638,2)</f>
        <v>0</v>
      </c>
      <c r="K638" s="184" t="s">
        <v>19</v>
      </c>
      <c r="L638" s="41"/>
      <c r="M638" s="189" t="s">
        <v>19</v>
      </c>
      <c r="N638" s="190" t="s">
        <v>47</v>
      </c>
      <c r="O638" s="66"/>
      <c r="P638" s="191">
        <f>O638*H638</f>
        <v>0</v>
      </c>
      <c r="Q638" s="191">
        <v>0</v>
      </c>
      <c r="R638" s="191">
        <f>Q638*H638</f>
        <v>0</v>
      </c>
      <c r="S638" s="191">
        <v>0</v>
      </c>
      <c r="T638" s="192">
        <f>S638*H638</f>
        <v>0</v>
      </c>
      <c r="U638" s="36"/>
      <c r="V638" s="36"/>
      <c r="W638" s="36"/>
      <c r="X638" s="36"/>
      <c r="Y638" s="36"/>
      <c r="Z638" s="36"/>
      <c r="AA638" s="36"/>
      <c r="AB638" s="36"/>
      <c r="AC638" s="36"/>
      <c r="AD638" s="36"/>
      <c r="AE638" s="36"/>
      <c r="AR638" s="193" t="s">
        <v>954</v>
      </c>
      <c r="AT638" s="193" t="s">
        <v>326</v>
      </c>
      <c r="AU638" s="193" t="s">
        <v>87</v>
      </c>
      <c r="AY638" s="19" t="s">
        <v>324</v>
      </c>
      <c r="BE638" s="194">
        <f>IF(N638="základní",J638,0)</f>
        <v>0</v>
      </c>
      <c r="BF638" s="194">
        <f>IF(N638="snížená",J638,0)</f>
        <v>0</v>
      </c>
      <c r="BG638" s="194">
        <f>IF(N638="zákl. přenesená",J638,0)</f>
        <v>0</v>
      </c>
      <c r="BH638" s="194">
        <f>IF(N638="sníž. přenesená",J638,0)</f>
        <v>0</v>
      </c>
      <c r="BI638" s="194">
        <f>IF(N638="nulová",J638,0)</f>
        <v>0</v>
      </c>
      <c r="BJ638" s="19" t="s">
        <v>84</v>
      </c>
      <c r="BK638" s="194">
        <f>ROUND(I638*H638,2)</f>
        <v>0</v>
      </c>
      <c r="BL638" s="19" t="s">
        <v>954</v>
      </c>
      <c r="BM638" s="193" t="s">
        <v>5758</v>
      </c>
    </row>
    <row r="639" spans="1:65" s="2" customFormat="1" ht="11.25">
      <c r="A639" s="36"/>
      <c r="B639" s="37"/>
      <c r="C639" s="38"/>
      <c r="D639" s="195" t="s">
        <v>332</v>
      </c>
      <c r="E639" s="38"/>
      <c r="F639" s="196" t="s">
        <v>5757</v>
      </c>
      <c r="G639" s="38"/>
      <c r="H639" s="38"/>
      <c r="I639" s="197"/>
      <c r="J639" s="38"/>
      <c r="K639" s="38"/>
      <c r="L639" s="41"/>
      <c r="M639" s="198"/>
      <c r="N639" s="199"/>
      <c r="O639" s="66"/>
      <c r="P639" s="66"/>
      <c r="Q639" s="66"/>
      <c r="R639" s="66"/>
      <c r="S639" s="66"/>
      <c r="T639" s="67"/>
      <c r="U639" s="36"/>
      <c r="V639" s="36"/>
      <c r="W639" s="36"/>
      <c r="X639" s="36"/>
      <c r="Y639" s="36"/>
      <c r="Z639" s="36"/>
      <c r="AA639" s="36"/>
      <c r="AB639" s="36"/>
      <c r="AC639" s="36"/>
      <c r="AD639" s="36"/>
      <c r="AE639" s="36"/>
      <c r="AT639" s="19" t="s">
        <v>332</v>
      </c>
      <c r="AU639" s="19" t="s">
        <v>87</v>
      </c>
    </row>
    <row r="640" spans="1:65" s="13" customFormat="1" ht="11.25">
      <c r="B640" s="201"/>
      <c r="C640" s="202"/>
      <c r="D640" s="195" t="s">
        <v>336</v>
      </c>
      <c r="E640" s="203" t="s">
        <v>19</v>
      </c>
      <c r="F640" s="204" t="s">
        <v>5759</v>
      </c>
      <c r="G640" s="202"/>
      <c r="H640" s="205">
        <v>0.5</v>
      </c>
      <c r="I640" s="206"/>
      <c r="J640" s="202"/>
      <c r="K640" s="202"/>
      <c r="L640" s="207"/>
      <c r="M640" s="261"/>
      <c r="N640" s="262"/>
      <c r="O640" s="262"/>
      <c r="P640" s="262"/>
      <c r="Q640" s="262"/>
      <c r="R640" s="262"/>
      <c r="S640" s="262"/>
      <c r="T640" s="263"/>
      <c r="AT640" s="211" t="s">
        <v>336</v>
      </c>
      <c r="AU640" s="211" t="s">
        <v>87</v>
      </c>
      <c r="AV640" s="13" t="s">
        <v>87</v>
      </c>
      <c r="AW640" s="13" t="s">
        <v>37</v>
      </c>
      <c r="AX640" s="13" t="s">
        <v>84</v>
      </c>
      <c r="AY640" s="211" t="s">
        <v>324</v>
      </c>
    </row>
    <row r="641" spans="1:31" s="2" customFormat="1" ht="6.95" customHeight="1">
      <c r="A641" s="36"/>
      <c r="B641" s="49"/>
      <c r="C641" s="50"/>
      <c r="D641" s="50"/>
      <c r="E641" s="50"/>
      <c r="F641" s="50"/>
      <c r="G641" s="50"/>
      <c r="H641" s="50"/>
      <c r="I641" s="50"/>
      <c r="J641" s="50"/>
      <c r="K641" s="50"/>
      <c r="L641" s="41"/>
      <c r="M641" s="36"/>
      <c r="O641" s="36"/>
      <c r="P641" s="36"/>
      <c r="Q641" s="36"/>
      <c r="R641" s="36"/>
      <c r="S641" s="36"/>
      <c r="T641" s="36"/>
      <c r="U641" s="36"/>
      <c r="V641" s="36"/>
      <c r="W641" s="36"/>
      <c r="X641" s="36"/>
      <c r="Y641" s="36"/>
      <c r="Z641" s="36"/>
      <c r="AA641" s="36"/>
      <c r="AB641" s="36"/>
      <c r="AC641" s="36"/>
      <c r="AD641" s="36"/>
      <c r="AE641" s="36"/>
    </row>
  </sheetData>
  <sheetProtection algorithmName="SHA-512" hashValue="xMuXMAEG23PXR95YvLNcWRO5sn09H9KmixJoxYKLimIdi5xWN/liahspAvt7G2wvua9TV9h5wiUI0IvA/NEIdA==" saltValue="+eDLX30UUl1wHG0FmdLI52hHfcfN5lgfiknXqkV39n9ow+K2ZD79BlbH2uDP1tqP+b/t1Fg+mYGUDhk/xOnoWg==" spinCount="100000" sheet="1" objects="1" scenarios="1" formatColumns="0" formatRows="0" autoFilter="0"/>
  <autoFilter ref="C92:K640"/>
  <mergeCells count="9">
    <mergeCell ref="E50:H50"/>
    <mergeCell ref="E83:H83"/>
    <mergeCell ref="E85:H85"/>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563"/>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56" s="1" customFormat="1" ht="36.950000000000003" customHeight="1">
      <c r="L2" s="390"/>
      <c r="M2" s="390"/>
      <c r="N2" s="390"/>
      <c r="O2" s="390"/>
      <c r="P2" s="390"/>
      <c r="Q2" s="390"/>
      <c r="R2" s="390"/>
      <c r="S2" s="390"/>
      <c r="T2" s="390"/>
      <c r="U2" s="390"/>
      <c r="V2" s="390"/>
      <c r="AT2" s="19" t="s">
        <v>105</v>
      </c>
      <c r="AZ2" s="110" t="s">
        <v>5760</v>
      </c>
      <c r="BA2" s="110" t="s">
        <v>5761</v>
      </c>
      <c r="BB2" s="110" t="s">
        <v>190</v>
      </c>
      <c r="BC2" s="110" t="s">
        <v>5762</v>
      </c>
      <c r="BD2" s="110" t="s">
        <v>87</v>
      </c>
    </row>
    <row r="3" spans="1:56" s="1" customFormat="1" ht="6.95" customHeight="1">
      <c r="B3" s="111"/>
      <c r="C3" s="112"/>
      <c r="D3" s="112"/>
      <c r="E3" s="112"/>
      <c r="F3" s="112"/>
      <c r="G3" s="112"/>
      <c r="H3" s="112"/>
      <c r="I3" s="112"/>
      <c r="J3" s="112"/>
      <c r="K3" s="112"/>
      <c r="L3" s="22"/>
      <c r="AT3" s="19" t="s">
        <v>87</v>
      </c>
      <c r="AZ3" s="110" t="s">
        <v>5763</v>
      </c>
      <c r="BA3" s="110" t="s">
        <v>5764</v>
      </c>
      <c r="BB3" s="110" t="s">
        <v>190</v>
      </c>
      <c r="BC3" s="110" t="s">
        <v>677</v>
      </c>
      <c r="BD3" s="110" t="s">
        <v>87</v>
      </c>
    </row>
    <row r="4" spans="1:56" s="1" customFormat="1" ht="24.95" customHeight="1">
      <c r="B4" s="22"/>
      <c r="D4" s="113" t="s">
        <v>140</v>
      </c>
      <c r="L4" s="22"/>
      <c r="M4" s="114" t="s">
        <v>10</v>
      </c>
      <c r="AT4" s="19" t="s">
        <v>4</v>
      </c>
      <c r="AZ4" s="110" t="s">
        <v>5765</v>
      </c>
      <c r="BA4" s="110" t="s">
        <v>5766</v>
      </c>
      <c r="BB4" s="110" t="s">
        <v>190</v>
      </c>
      <c r="BC4" s="110" t="s">
        <v>84</v>
      </c>
      <c r="BD4" s="110" t="s">
        <v>87</v>
      </c>
    </row>
    <row r="5" spans="1:56" s="1" customFormat="1" ht="6.95" customHeight="1">
      <c r="B5" s="22"/>
      <c r="L5" s="22"/>
      <c r="AZ5" s="110" t="s">
        <v>5767</v>
      </c>
      <c r="BA5" s="110" t="s">
        <v>5768</v>
      </c>
      <c r="BB5" s="110" t="s">
        <v>190</v>
      </c>
      <c r="BC5" s="110" t="s">
        <v>84</v>
      </c>
      <c r="BD5" s="110" t="s">
        <v>87</v>
      </c>
    </row>
    <row r="6" spans="1:56" s="1" customFormat="1" ht="12" customHeight="1">
      <c r="B6" s="22"/>
      <c r="D6" s="115" t="s">
        <v>16</v>
      </c>
      <c r="L6" s="22"/>
      <c r="AZ6" s="110" t="s">
        <v>5769</v>
      </c>
      <c r="BA6" s="110" t="s">
        <v>5770</v>
      </c>
      <c r="BB6" s="110" t="s">
        <v>152</v>
      </c>
      <c r="BC6" s="110" t="s">
        <v>5771</v>
      </c>
      <c r="BD6" s="110" t="s">
        <v>87</v>
      </c>
    </row>
    <row r="7" spans="1:56" s="1" customFormat="1" ht="16.5" customHeight="1">
      <c r="B7" s="22"/>
      <c r="E7" s="407" t="str">
        <f>'Rekapitulace stavby'!K6</f>
        <v>VD Morávka – převedení extrémních povodní, stavba č. 4074</v>
      </c>
      <c r="F7" s="408"/>
      <c r="G7" s="408"/>
      <c r="H7" s="408"/>
      <c r="L7" s="22"/>
      <c r="AZ7" s="110" t="s">
        <v>5772</v>
      </c>
      <c r="BA7" s="110" t="s">
        <v>5773</v>
      </c>
      <c r="BB7" s="110" t="s">
        <v>152</v>
      </c>
      <c r="BC7" s="110" t="s">
        <v>5774</v>
      </c>
      <c r="BD7" s="110" t="s">
        <v>87</v>
      </c>
    </row>
    <row r="8" spans="1:56" s="1" customFormat="1" ht="12" customHeight="1">
      <c r="B8" s="22"/>
      <c r="D8" s="115" t="s">
        <v>154</v>
      </c>
      <c r="L8" s="22"/>
      <c r="AZ8" s="110" t="s">
        <v>5775</v>
      </c>
      <c r="BA8" s="110" t="s">
        <v>5776</v>
      </c>
      <c r="BB8" s="110" t="s">
        <v>135</v>
      </c>
      <c r="BC8" s="110" t="s">
        <v>5777</v>
      </c>
      <c r="BD8" s="110" t="s">
        <v>87</v>
      </c>
    </row>
    <row r="9" spans="1:56" s="2" customFormat="1" ht="16.5" customHeight="1">
      <c r="A9" s="36"/>
      <c r="B9" s="41"/>
      <c r="C9" s="36"/>
      <c r="D9" s="36"/>
      <c r="E9" s="407" t="s">
        <v>5778</v>
      </c>
      <c r="F9" s="410"/>
      <c r="G9" s="410"/>
      <c r="H9" s="410"/>
      <c r="I9" s="36"/>
      <c r="J9" s="36"/>
      <c r="K9" s="36"/>
      <c r="L9" s="116"/>
      <c r="S9" s="36"/>
      <c r="T9" s="36"/>
      <c r="U9" s="36"/>
      <c r="V9" s="36"/>
      <c r="W9" s="36"/>
      <c r="X9" s="36"/>
      <c r="Y9" s="36"/>
      <c r="Z9" s="36"/>
      <c r="AA9" s="36"/>
      <c r="AB9" s="36"/>
      <c r="AC9" s="36"/>
      <c r="AD9" s="36"/>
      <c r="AE9" s="36"/>
      <c r="AZ9" s="110" t="s">
        <v>5779</v>
      </c>
      <c r="BA9" s="110" t="s">
        <v>5780</v>
      </c>
      <c r="BB9" s="110" t="s">
        <v>157</v>
      </c>
      <c r="BC9" s="110" t="s">
        <v>5781</v>
      </c>
      <c r="BD9" s="110" t="s">
        <v>87</v>
      </c>
    </row>
    <row r="10" spans="1:56" s="2" customFormat="1" ht="12" customHeight="1">
      <c r="A10" s="36"/>
      <c r="B10" s="41"/>
      <c r="C10" s="36"/>
      <c r="D10" s="115" t="s">
        <v>5782</v>
      </c>
      <c r="E10" s="36"/>
      <c r="F10" s="36"/>
      <c r="G10" s="36"/>
      <c r="H10" s="36"/>
      <c r="I10" s="36"/>
      <c r="J10" s="36"/>
      <c r="K10" s="36"/>
      <c r="L10" s="116"/>
      <c r="S10" s="36"/>
      <c r="T10" s="36"/>
      <c r="U10" s="36"/>
      <c r="V10" s="36"/>
      <c r="W10" s="36"/>
      <c r="X10" s="36"/>
      <c r="Y10" s="36"/>
      <c r="Z10" s="36"/>
      <c r="AA10" s="36"/>
      <c r="AB10" s="36"/>
      <c r="AC10" s="36"/>
      <c r="AD10" s="36"/>
      <c r="AE10" s="36"/>
      <c r="AZ10" s="110" t="s">
        <v>5783</v>
      </c>
      <c r="BA10" s="110" t="s">
        <v>5784</v>
      </c>
      <c r="BB10" s="110" t="s">
        <v>157</v>
      </c>
      <c r="BC10" s="110" t="s">
        <v>5785</v>
      </c>
      <c r="BD10" s="110" t="s">
        <v>87</v>
      </c>
    </row>
    <row r="11" spans="1:56" s="2" customFormat="1" ht="16.5" customHeight="1">
      <c r="A11" s="36"/>
      <c r="B11" s="41"/>
      <c r="C11" s="36"/>
      <c r="D11" s="36"/>
      <c r="E11" s="409" t="s">
        <v>5786</v>
      </c>
      <c r="F11" s="410"/>
      <c r="G11" s="410"/>
      <c r="H11" s="410"/>
      <c r="I11" s="36"/>
      <c r="J11" s="36"/>
      <c r="K11" s="36"/>
      <c r="L11" s="116"/>
      <c r="S11" s="36"/>
      <c r="T11" s="36"/>
      <c r="U11" s="36"/>
      <c r="V11" s="36"/>
      <c r="W11" s="36"/>
      <c r="X11" s="36"/>
      <c r="Y11" s="36"/>
      <c r="Z11" s="36"/>
      <c r="AA11" s="36"/>
      <c r="AB11" s="36"/>
      <c r="AC11" s="36"/>
      <c r="AD11" s="36"/>
      <c r="AE11" s="36"/>
      <c r="AZ11" s="110" t="s">
        <v>5787</v>
      </c>
      <c r="BA11" s="110" t="s">
        <v>5788</v>
      </c>
      <c r="BB11" s="110" t="s">
        <v>152</v>
      </c>
      <c r="BC11" s="110" t="s">
        <v>5789</v>
      </c>
      <c r="BD11" s="110" t="s">
        <v>87</v>
      </c>
    </row>
    <row r="12" spans="1:56" s="2" customFormat="1" ht="11.25">
      <c r="A12" s="36"/>
      <c r="B12" s="41"/>
      <c r="C12" s="36"/>
      <c r="D12" s="36"/>
      <c r="E12" s="36"/>
      <c r="F12" s="36"/>
      <c r="G12" s="36"/>
      <c r="H12" s="36"/>
      <c r="I12" s="36"/>
      <c r="J12" s="36"/>
      <c r="K12" s="36"/>
      <c r="L12" s="116"/>
      <c r="S12" s="36"/>
      <c r="T12" s="36"/>
      <c r="U12" s="36"/>
      <c r="V12" s="36"/>
      <c r="W12" s="36"/>
      <c r="X12" s="36"/>
      <c r="Y12" s="36"/>
      <c r="Z12" s="36"/>
      <c r="AA12" s="36"/>
      <c r="AB12" s="36"/>
      <c r="AC12" s="36"/>
      <c r="AD12" s="36"/>
      <c r="AE12" s="36"/>
      <c r="AZ12" s="110" t="s">
        <v>5790</v>
      </c>
      <c r="BA12" s="110" t="s">
        <v>5791</v>
      </c>
      <c r="BB12" s="110" t="s">
        <v>135</v>
      </c>
      <c r="BC12" s="110" t="s">
        <v>5792</v>
      </c>
      <c r="BD12" s="110" t="s">
        <v>87</v>
      </c>
    </row>
    <row r="13" spans="1:56" s="2" customFormat="1" ht="12" customHeight="1">
      <c r="A13" s="36"/>
      <c r="B13" s="41"/>
      <c r="C13" s="36"/>
      <c r="D13" s="115" t="s">
        <v>18</v>
      </c>
      <c r="E13" s="36"/>
      <c r="F13" s="105" t="s">
        <v>101</v>
      </c>
      <c r="G13" s="36"/>
      <c r="H13" s="36"/>
      <c r="I13" s="115" t="s">
        <v>20</v>
      </c>
      <c r="J13" s="105" t="s">
        <v>19</v>
      </c>
      <c r="K13" s="36"/>
      <c r="L13" s="116"/>
      <c r="S13" s="36"/>
      <c r="T13" s="36"/>
      <c r="U13" s="36"/>
      <c r="V13" s="36"/>
      <c r="W13" s="36"/>
      <c r="X13" s="36"/>
      <c r="Y13" s="36"/>
      <c r="Z13" s="36"/>
      <c r="AA13" s="36"/>
      <c r="AB13" s="36"/>
      <c r="AC13" s="36"/>
      <c r="AD13" s="36"/>
      <c r="AE13" s="36"/>
      <c r="AZ13" s="110" t="s">
        <v>5793</v>
      </c>
      <c r="BA13" s="110" t="s">
        <v>5794</v>
      </c>
      <c r="BB13" s="110" t="s">
        <v>135</v>
      </c>
      <c r="BC13" s="110" t="s">
        <v>5795</v>
      </c>
      <c r="BD13" s="110" t="s">
        <v>87</v>
      </c>
    </row>
    <row r="14" spans="1:56" s="2" customFormat="1" ht="12" customHeight="1">
      <c r="A14" s="36"/>
      <c r="B14" s="41"/>
      <c r="C14" s="36"/>
      <c r="D14" s="115" t="s">
        <v>21</v>
      </c>
      <c r="E14" s="36"/>
      <c r="F14" s="105" t="s">
        <v>22</v>
      </c>
      <c r="G14" s="36"/>
      <c r="H14" s="36"/>
      <c r="I14" s="115" t="s">
        <v>23</v>
      </c>
      <c r="J14" s="117" t="str">
        <f>'Rekapitulace stavby'!AN8</f>
        <v>11. 11. 2020</v>
      </c>
      <c r="K14" s="36"/>
      <c r="L14" s="116"/>
      <c r="S14" s="36"/>
      <c r="T14" s="36"/>
      <c r="U14" s="36"/>
      <c r="V14" s="36"/>
      <c r="W14" s="36"/>
      <c r="X14" s="36"/>
      <c r="Y14" s="36"/>
      <c r="Z14" s="36"/>
      <c r="AA14" s="36"/>
      <c r="AB14" s="36"/>
      <c r="AC14" s="36"/>
      <c r="AD14" s="36"/>
      <c r="AE14" s="36"/>
      <c r="AZ14" s="110" t="s">
        <v>5796</v>
      </c>
      <c r="BA14" s="110" t="s">
        <v>5797</v>
      </c>
      <c r="BB14" s="110" t="s">
        <v>135</v>
      </c>
      <c r="BC14" s="110" t="s">
        <v>5798</v>
      </c>
      <c r="BD14" s="110" t="s">
        <v>87</v>
      </c>
    </row>
    <row r="15" spans="1:56" s="2" customFormat="1" ht="10.9" customHeight="1">
      <c r="A15" s="36"/>
      <c r="B15" s="41"/>
      <c r="C15" s="36"/>
      <c r="D15" s="36"/>
      <c r="E15" s="36"/>
      <c r="F15" s="36"/>
      <c r="G15" s="36"/>
      <c r="H15" s="36"/>
      <c r="I15" s="36"/>
      <c r="J15" s="36"/>
      <c r="K15" s="36"/>
      <c r="L15" s="116"/>
      <c r="S15" s="36"/>
      <c r="T15" s="36"/>
      <c r="U15" s="36"/>
      <c r="V15" s="36"/>
      <c r="W15" s="36"/>
      <c r="X15" s="36"/>
      <c r="Y15" s="36"/>
      <c r="Z15" s="36"/>
      <c r="AA15" s="36"/>
      <c r="AB15" s="36"/>
      <c r="AC15" s="36"/>
      <c r="AD15" s="36"/>
      <c r="AE15" s="36"/>
      <c r="AZ15" s="110" t="s">
        <v>5799</v>
      </c>
      <c r="BA15" s="110" t="s">
        <v>5800</v>
      </c>
      <c r="BB15" s="110" t="s">
        <v>135</v>
      </c>
      <c r="BC15" s="110" t="s">
        <v>5801</v>
      </c>
      <c r="BD15" s="110" t="s">
        <v>87</v>
      </c>
    </row>
    <row r="16" spans="1:56" s="2" customFormat="1" ht="12" customHeight="1">
      <c r="A16" s="36"/>
      <c r="B16" s="41"/>
      <c r="C16" s="36"/>
      <c r="D16" s="115" t="s">
        <v>25</v>
      </c>
      <c r="E16" s="36"/>
      <c r="F16" s="36"/>
      <c r="G16" s="36"/>
      <c r="H16" s="36"/>
      <c r="I16" s="115" t="s">
        <v>26</v>
      </c>
      <c r="J16" s="105" t="s">
        <v>27</v>
      </c>
      <c r="K16" s="36"/>
      <c r="L16" s="116"/>
      <c r="S16" s="36"/>
      <c r="T16" s="36"/>
      <c r="U16" s="36"/>
      <c r="V16" s="36"/>
      <c r="W16" s="36"/>
      <c r="X16" s="36"/>
      <c r="Y16" s="36"/>
      <c r="Z16" s="36"/>
      <c r="AA16" s="36"/>
      <c r="AB16" s="36"/>
      <c r="AC16" s="36"/>
      <c r="AD16" s="36"/>
      <c r="AE16" s="36"/>
      <c r="AZ16" s="110" t="s">
        <v>5802</v>
      </c>
      <c r="BA16" s="110" t="s">
        <v>5803</v>
      </c>
      <c r="BB16" s="110" t="s">
        <v>135</v>
      </c>
      <c r="BC16" s="110" t="s">
        <v>5801</v>
      </c>
      <c r="BD16" s="110" t="s">
        <v>87</v>
      </c>
    </row>
    <row r="17" spans="1:56" s="2" customFormat="1" ht="18" customHeight="1">
      <c r="A17" s="36"/>
      <c r="B17" s="41"/>
      <c r="C17" s="36"/>
      <c r="D17" s="36"/>
      <c r="E17" s="105" t="s">
        <v>28</v>
      </c>
      <c r="F17" s="36"/>
      <c r="G17" s="36"/>
      <c r="H17" s="36"/>
      <c r="I17" s="115" t="s">
        <v>29</v>
      </c>
      <c r="J17" s="105" t="s">
        <v>30</v>
      </c>
      <c r="K17" s="36"/>
      <c r="L17" s="116"/>
      <c r="S17" s="36"/>
      <c r="T17" s="36"/>
      <c r="U17" s="36"/>
      <c r="V17" s="36"/>
      <c r="W17" s="36"/>
      <c r="X17" s="36"/>
      <c r="Y17" s="36"/>
      <c r="Z17" s="36"/>
      <c r="AA17" s="36"/>
      <c r="AB17" s="36"/>
      <c r="AC17" s="36"/>
      <c r="AD17" s="36"/>
      <c r="AE17" s="36"/>
      <c r="AZ17" s="110" t="s">
        <v>5804</v>
      </c>
      <c r="BA17" s="110" t="s">
        <v>19</v>
      </c>
      <c r="BB17" s="110" t="s">
        <v>190</v>
      </c>
      <c r="BC17" s="110" t="s">
        <v>343</v>
      </c>
      <c r="BD17" s="110" t="s">
        <v>87</v>
      </c>
    </row>
    <row r="18" spans="1:56" s="2" customFormat="1" ht="6.95" customHeight="1">
      <c r="A18" s="36"/>
      <c r="B18" s="41"/>
      <c r="C18" s="36"/>
      <c r="D18" s="36"/>
      <c r="E18" s="36"/>
      <c r="F18" s="36"/>
      <c r="G18" s="36"/>
      <c r="H18" s="36"/>
      <c r="I18" s="36"/>
      <c r="J18" s="36"/>
      <c r="K18" s="36"/>
      <c r="L18" s="116"/>
      <c r="S18" s="36"/>
      <c r="T18" s="36"/>
      <c r="U18" s="36"/>
      <c r="V18" s="36"/>
      <c r="W18" s="36"/>
      <c r="X18" s="36"/>
      <c r="Y18" s="36"/>
      <c r="Z18" s="36"/>
      <c r="AA18" s="36"/>
      <c r="AB18" s="36"/>
      <c r="AC18" s="36"/>
      <c r="AD18" s="36"/>
      <c r="AE18" s="36"/>
      <c r="AZ18" s="110" t="s">
        <v>5805</v>
      </c>
      <c r="BA18" s="110" t="s">
        <v>19</v>
      </c>
      <c r="BB18" s="110" t="s">
        <v>190</v>
      </c>
      <c r="BC18" s="110" t="s">
        <v>87</v>
      </c>
      <c r="BD18" s="110" t="s">
        <v>87</v>
      </c>
    </row>
    <row r="19" spans="1:56" s="2" customFormat="1" ht="12" customHeight="1">
      <c r="A19" s="36"/>
      <c r="B19" s="41"/>
      <c r="C19" s="36"/>
      <c r="D19" s="115" t="s">
        <v>31</v>
      </c>
      <c r="E19" s="36"/>
      <c r="F19" s="36"/>
      <c r="G19" s="36"/>
      <c r="H19" s="36"/>
      <c r="I19" s="115" t="s">
        <v>26</v>
      </c>
      <c r="J19" s="32" t="str">
        <f>'Rekapitulace stavby'!AN13</f>
        <v>Vyplň údaj</v>
      </c>
      <c r="K19" s="36"/>
      <c r="L19" s="116"/>
      <c r="S19" s="36"/>
      <c r="T19" s="36"/>
      <c r="U19" s="36"/>
      <c r="V19" s="36"/>
      <c r="W19" s="36"/>
      <c r="X19" s="36"/>
      <c r="Y19" s="36"/>
      <c r="Z19" s="36"/>
      <c r="AA19" s="36"/>
      <c r="AB19" s="36"/>
      <c r="AC19" s="36"/>
      <c r="AD19" s="36"/>
      <c r="AE19" s="36"/>
      <c r="AZ19" s="110" t="s">
        <v>5806</v>
      </c>
      <c r="BA19" s="110" t="s">
        <v>5807</v>
      </c>
      <c r="BB19" s="110" t="s">
        <v>190</v>
      </c>
      <c r="BC19" s="110" t="s">
        <v>5762</v>
      </c>
      <c r="BD19" s="110" t="s">
        <v>87</v>
      </c>
    </row>
    <row r="20" spans="1:56" s="2" customFormat="1" ht="18" customHeight="1">
      <c r="A20" s="36"/>
      <c r="B20" s="41"/>
      <c r="C20" s="36"/>
      <c r="D20" s="36"/>
      <c r="E20" s="411" t="str">
        <f>'Rekapitulace stavby'!E14</f>
        <v>Vyplň údaj</v>
      </c>
      <c r="F20" s="412"/>
      <c r="G20" s="412"/>
      <c r="H20" s="412"/>
      <c r="I20" s="115" t="s">
        <v>29</v>
      </c>
      <c r="J20" s="32" t="str">
        <f>'Rekapitulace stavby'!AN14</f>
        <v>Vyplň údaj</v>
      </c>
      <c r="K20" s="36"/>
      <c r="L20" s="116"/>
      <c r="S20" s="36"/>
      <c r="T20" s="36"/>
      <c r="U20" s="36"/>
      <c r="V20" s="36"/>
      <c r="W20" s="36"/>
      <c r="X20" s="36"/>
      <c r="Y20" s="36"/>
      <c r="Z20" s="36"/>
      <c r="AA20" s="36"/>
      <c r="AB20" s="36"/>
      <c r="AC20" s="36"/>
      <c r="AD20" s="36"/>
      <c r="AE20" s="36"/>
      <c r="AZ20" s="110" t="s">
        <v>5808</v>
      </c>
      <c r="BA20" s="110" t="s">
        <v>5809</v>
      </c>
      <c r="BB20" s="110" t="s">
        <v>190</v>
      </c>
      <c r="BC20" s="110" t="s">
        <v>994</v>
      </c>
      <c r="BD20" s="110" t="s">
        <v>87</v>
      </c>
    </row>
    <row r="21" spans="1:56" s="2" customFormat="1" ht="6.95" customHeight="1">
      <c r="A21" s="36"/>
      <c r="B21" s="41"/>
      <c r="C21" s="36"/>
      <c r="D21" s="36"/>
      <c r="E21" s="36"/>
      <c r="F21" s="36"/>
      <c r="G21" s="36"/>
      <c r="H21" s="36"/>
      <c r="I21" s="36"/>
      <c r="J21" s="36"/>
      <c r="K21" s="36"/>
      <c r="L21" s="116"/>
      <c r="S21" s="36"/>
      <c r="T21" s="36"/>
      <c r="U21" s="36"/>
      <c r="V21" s="36"/>
      <c r="W21" s="36"/>
      <c r="X21" s="36"/>
      <c r="Y21" s="36"/>
      <c r="Z21" s="36"/>
      <c r="AA21" s="36"/>
      <c r="AB21" s="36"/>
      <c r="AC21" s="36"/>
      <c r="AD21" s="36"/>
      <c r="AE21" s="36"/>
      <c r="AZ21" s="110" t="s">
        <v>5810</v>
      </c>
      <c r="BA21" s="110" t="s">
        <v>5811</v>
      </c>
      <c r="BB21" s="110" t="s">
        <v>190</v>
      </c>
      <c r="BC21" s="110" t="s">
        <v>87</v>
      </c>
      <c r="BD21" s="110" t="s">
        <v>87</v>
      </c>
    </row>
    <row r="22" spans="1:56" s="2" customFormat="1" ht="12" customHeight="1">
      <c r="A22" s="36"/>
      <c r="B22" s="41"/>
      <c r="C22" s="36"/>
      <c r="D22" s="115" t="s">
        <v>33</v>
      </c>
      <c r="E22" s="36"/>
      <c r="F22" s="36"/>
      <c r="G22" s="36"/>
      <c r="H22" s="36"/>
      <c r="I22" s="115" t="s">
        <v>26</v>
      </c>
      <c r="J22" s="105" t="s">
        <v>34</v>
      </c>
      <c r="K22" s="36"/>
      <c r="L22" s="116"/>
      <c r="S22" s="36"/>
      <c r="T22" s="36"/>
      <c r="U22" s="36"/>
      <c r="V22" s="36"/>
      <c r="W22" s="36"/>
      <c r="X22" s="36"/>
      <c r="Y22" s="36"/>
      <c r="Z22" s="36"/>
      <c r="AA22" s="36"/>
      <c r="AB22" s="36"/>
      <c r="AC22" s="36"/>
      <c r="AD22" s="36"/>
      <c r="AE22" s="36"/>
      <c r="AZ22" s="110" t="s">
        <v>5812</v>
      </c>
      <c r="BA22" s="110" t="s">
        <v>5813</v>
      </c>
      <c r="BB22" s="110" t="s">
        <v>190</v>
      </c>
      <c r="BC22" s="110" t="s">
        <v>84</v>
      </c>
      <c r="BD22" s="110" t="s">
        <v>87</v>
      </c>
    </row>
    <row r="23" spans="1:56" s="2" customFormat="1" ht="18" customHeight="1">
      <c r="A23" s="36"/>
      <c r="B23" s="41"/>
      <c r="C23" s="36"/>
      <c r="D23" s="36"/>
      <c r="E23" s="105" t="s">
        <v>35</v>
      </c>
      <c r="F23" s="36"/>
      <c r="G23" s="36"/>
      <c r="H23" s="36"/>
      <c r="I23" s="115" t="s">
        <v>29</v>
      </c>
      <c r="J23" s="105" t="s">
        <v>36</v>
      </c>
      <c r="K23" s="36"/>
      <c r="L23" s="116"/>
      <c r="S23" s="36"/>
      <c r="T23" s="36"/>
      <c r="U23" s="36"/>
      <c r="V23" s="36"/>
      <c r="W23" s="36"/>
      <c r="X23" s="36"/>
      <c r="Y23" s="36"/>
      <c r="Z23" s="36"/>
      <c r="AA23" s="36"/>
      <c r="AB23" s="36"/>
      <c r="AC23" s="36"/>
      <c r="AD23" s="36"/>
      <c r="AE23" s="36"/>
      <c r="AZ23" s="110" t="s">
        <v>5814</v>
      </c>
      <c r="BA23" s="110" t="s">
        <v>5815</v>
      </c>
      <c r="BB23" s="110" t="s">
        <v>152</v>
      </c>
      <c r="BC23" s="110" t="s">
        <v>5816</v>
      </c>
      <c r="BD23" s="110" t="s">
        <v>87</v>
      </c>
    </row>
    <row r="24" spans="1:56" s="2" customFormat="1" ht="6.95" customHeight="1">
      <c r="A24" s="36"/>
      <c r="B24" s="41"/>
      <c r="C24" s="36"/>
      <c r="D24" s="36"/>
      <c r="E24" s="36"/>
      <c r="F24" s="36"/>
      <c r="G24" s="36"/>
      <c r="H24" s="36"/>
      <c r="I24" s="36"/>
      <c r="J24" s="36"/>
      <c r="K24" s="36"/>
      <c r="L24" s="116"/>
      <c r="S24" s="36"/>
      <c r="T24" s="36"/>
      <c r="U24" s="36"/>
      <c r="V24" s="36"/>
      <c r="W24" s="36"/>
      <c r="X24" s="36"/>
      <c r="Y24" s="36"/>
      <c r="Z24" s="36"/>
      <c r="AA24" s="36"/>
      <c r="AB24" s="36"/>
      <c r="AC24" s="36"/>
      <c r="AD24" s="36"/>
      <c r="AE24" s="36"/>
      <c r="AZ24" s="110" t="s">
        <v>5817</v>
      </c>
      <c r="BA24" s="110" t="s">
        <v>5818</v>
      </c>
      <c r="BB24" s="110" t="s">
        <v>152</v>
      </c>
      <c r="BC24" s="110" t="s">
        <v>5819</v>
      </c>
      <c r="BD24" s="110" t="s">
        <v>87</v>
      </c>
    </row>
    <row r="25" spans="1:56" s="2" customFormat="1" ht="12" customHeight="1">
      <c r="A25" s="36"/>
      <c r="B25" s="41"/>
      <c r="C25" s="36"/>
      <c r="D25" s="115" t="s">
        <v>38</v>
      </c>
      <c r="E25" s="36"/>
      <c r="F25" s="36"/>
      <c r="G25" s="36"/>
      <c r="H25" s="36"/>
      <c r="I25" s="115" t="s">
        <v>26</v>
      </c>
      <c r="J25" s="105" t="str">
        <f>IF('Rekapitulace stavby'!AN19="","",'Rekapitulace stavby'!AN19)</f>
        <v/>
      </c>
      <c r="K25" s="36"/>
      <c r="L25" s="116"/>
      <c r="S25" s="36"/>
      <c r="T25" s="36"/>
      <c r="U25" s="36"/>
      <c r="V25" s="36"/>
      <c r="W25" s="36"/>
      <c r="X25" s="36"/>
      <c r="Y25" s="36"/>
      <c r="Z25" s="36"/>
      <c r="AA25" s="36"/>
      <c r="AB25" s="36"/>
      <c r="AC25" s="36"/>
      <c r="AD25" s="36"/>
      <c r="AE25" s="36"/>
      <c r="AZ25" s="110" t="s">
        <v>5820</v>
      </c>
      <c r="BA25" s="110" t="s">
        <v>5821</v>
      </c>
      <c r="BB25" s="110" t="s">
        <v>152</v>
      </c>
      <c r="BC25" s="110" t="s">
        <v>5822</v>
      </c>
      <c r="BD25" s="110" t="s">
        <v>87</v>
      </c>
    </row>
    <row r="26" spans="1:56" s="2" customFormat="1" ht="18" customHeight="1">
      <c r="A26" s="36"/>
      <c r="B26" s="41"/>
      <c r="C26" s="36"/>
      <c r="D26" s="36"/>
      <c r="E26" s="105" t="str">
        <f>IF('Rekapitulace stavby'!E20="","",'Rekapitulace stavby'!E20)</f>
        <v xml:space="preserve"> </v>
      </c>
      <c r="F26" s="36"/>
      <c r="G26" s="36"/>
      <c r="H26" s="36"/>
      <c r="I26" s="115" t="s">
        <v>29</v>
      </c>
      <c r="J26" s="105" t="str">
        <f>IF('Rekapitulace stavby'!AN20="","",'Rekapitulace stavby'!AN20)</f>
        <v/>
      </c>
      <c r="K26" s="36"/>
      <c r="L26" s="116"/>
      <c r="S26" s="36"/>
      <c r="T26" s="36"/>
      <c r="U26" s="36"/>
      <c r="V26" s="36"/>
      <c r="W26" s="36"/>
      <c r="X26" s="36"/>
      <c r="Y26" s="36"/>
      <c r="Z26" s="36"/>
      <c r="AA26" s="36"/>
      <c r="AB26" s="36"/>
      <c r="AC26" s="36"/>
      <c r="AD26" s="36"/>
      <c r="AE26" s="36"/>
      <c r="AZ26" s="110" t="s">
        <v>5823</v>
      </c>
      <c r="BA26" s="110" t="s">
        <v>5824</v>
      </c>
      <c r="BB26" s="110" t="s">
        <v>152</v>
      </c>
      <c r="BC26" s="110" t="s">
        <v>5825</v>
      </c>
      <c r="BD26" s="110" t="s">
        <v>87</v>
      </c>
    </row>
    <row r="27" spans="1:56" s="2" customFormat="1" ht="6.95" customHeight="1">
      <c r="A27" s="36"/>
      <c r="B27" s="41"/>
      <c r="C27" s="36"/>
      <c r="D27" s="36"/>
      <c r="E27" s="36"/>
      <c r="F27" s="36"/>
      <c r="G27" s="36"/>
      <c r="H27" s="36"/>
      <c r="I27" s="36"/>
      <c r="J27" s="36"/>
      <c r="K27" s="36"/>
      <c r="L27" s="116"/>
      <c r="S27" s="36"/>
      <c r="T27" s="36"/>
      <c r="U27" s="36"/>
      <c r="V27" s="36"/>
      <c r="W27" s="36"/>
      <c r="X27" s="36"/>
      <c r="Y27" s="36"/>
      <c r="Z27" s="36"/>
      <c r="AA27" s="36"/>
      <c r="AB27" s="36"/>
      <c r="AC27" s="36"/>
      <c r="AD27" s="36"/>
      <c r="AE27" s="36"/>
      <c r="AZ27" s="110" t="s">
        <v>5826</v>
      </c>
      <c r="BA27" s="110" t="s">
        <v>5827</v>
      </c>
      <c r="BB27" s="110" t="s">
        <v>135</v>
      </c>
      <c r="BC27" s="110" t="s">
        <v>5828</v>
      </c>
      <c r="BD27" s="110" t="s">
        <v>87</v>
      </c>
    </row>
    <row r="28" spans="1:56" s="2" customFormat="1" ht="12" customHeight="1">
      <c r="A28" s="36"/>
      <c r="B28" s="41"/>
      <c r="C28" s="36"/>
      <c r="D28" s="115" t="s">
        <v>40</v>
      </c>
      <c r="E28" s="36"/>
      <c r="F28" s="36"/>
      <c r="G28" s="36"/>
      <c r="H28" s="36"/>
      <c r="I28" s="36"/>
      <c r="J28" s="36"/>
      <c r="K28" s="36"/>
      <c r="L28" s="116"/>
      <c r="S28" s="36"/>
      <c r="T28" s="36"/>
      <c r="U28" s="36"/>
      <c r="V28" s="36"/>
      <c r="W28" s="36"/>
      <c r="X28" s="36"/>
      <c r="Y28" s="36"/>
      <c r="Z28" s="36"/>
      <c r="AA28" s="36"/>
      <c r="AB28" s="36"/>
      <c r="AC28" s="36"/>
      <c r="AD28" s="36"/>
      <c r="AE28" s="36"/>
    </row>
    <row r="29" spans="1:56" s="8" customFormat="1" ht="16.5" customHeight="1">
      <c r="A29" s="118"/>
      <c r="B29" s="119"/>
      <c r="C29" s="118"/>
      <c r="D29" s="118"/>
      <c r="E29" s="413" t="s">
        <v>19</v>
      </c>
      <c r="F29" s="413"/>
      <c r="G29" s="413"/>
      <c r="H29" s="413"/>
      <c r="I29" s="118"/>
      <c r="J29" s="118"/>
      <c r="K29" s="118"/>
      <c r="L29" s="120"/>
      <c r="S29" s="118"/>
      <c r="T29" s="118"/>
      <c r="U29" s="118"/>
      <c r="V29" s="118"/>
      <c r="W29" s="118"/>
      <c r="X29" s="118"/>
      <c r="Y29" s="118"/>
      <c r="Z29" s="118"/>
      <c r="AA29" s="118"/>
      <c r="AB29" s="118"/>
      <c r="AC29" s="118"/>
      <c r="AD29" s="118"/>
      <c r="AE29" s="118"/>
    </row>
    <row r="30" spans="1:56" s="2" customFormat="1" ht="6.95" customHeight="1">
      <c r="A30" s="36"/>
      <c r="B30" s="41"/>
      <c r="C30" s="36"/>
      <c r="D30" s="36"/>
      <c r="E30" s="36"/>
      <c r="F30" s="36"/>
      <c r="G30" s="36"/>
      <c r="H30" s="36"/>
      <c r="I30" s="36"/>
      <c r="J30" s="36"/>
      <c r="K30" s="36"/>
      <c r="L30" s="116"/>
      <c r="S30" s="36"/>
      <c r="T30" s="36"/>
      <c r="U30" s="36"/>
      <c r="V30" s="36"/>
      <c r="W30" s="36"/>
      <c r="X30" s="36"/>
      <c r="Y30" s="36"/>
      <c r="Z30" s="36"/>
      <c r="AA30" s="36"/>
      <c r="AB30" s="36"/>
      <c r="AC30" s="36"/>
      <c r="AD30" s="36"/>
      <c r="AE30" s="36"/>
    </row>
    <row r="31" spans="1:56" s="2" customFormat="1" ht="6.95" customHeight="1">
      <c r="A31" s="36"/>
      <c r="B31" s="41"/>
      <c r="C31" s="36"/>
      <c r="D31" s="122"/>
      <c r="E31" s="122"/>
      <c r="F31" s="122"/>
      <c r="G31" s="122"/>
      <c r="H31" s="122"/>
      <c r="I31" s="122"/>
      <c r="J31" s="122"/>
      <c r="K31" s="122"/>
      <c r="L31" s="116"/>
      <c r="S31" s="36"/>
      <c r="T31" s="36"/>
      <c r="U31" s="36"/>
      <c r="V31" s="36"/>
      <c r="W31" s="36"/>
      <c r="X31" s="36"/>
      <c r="Y31" s="36"/>
      <c r="Z31" s="36"/>
      <c r="AA31" s="36"/>
      <c r="AB31" s="36"/>
      <c r="AC31" s="36"/>
      <c r="AD31" s="36"/>
      <c r="AE31" s="36"/>
    </row>
    <row r="32" spans="1:56" s="2" customFormat="1" ht="25.35" customHeight="1">
      <c r="A32" s="36"/>
      <c r="B32" s="41"/>
      <c r="C32" s="36"/>
      <c r="D32" s="123" t="s">
        <v>42</v>
      </c>
      <c r="E32" s="36"/>
      <c r="F32" s="36"/>
      <c r="G32" s="36"/>
      <c r="H32" s="36"/>
      <c r="I32" s="36"/>
      <c r="J32" s="124">
        <f>ROUND(J90, 2)</f>
        <v>0</v>
      </c>
      <c r="K32" s="36"/>
      <c r="L32" s="116"/>
      <c r="S32" s="36"/>
      <c r="T32" s="36"/>
      <c r="U32" s="36"/>
      <c r="V32" s="36"/>
      <c r="W32" s="36"/>
      <c r="X32" s="36"/>
      <c r="Y32" s="36"/>
      <c r="Z32" s="36"/>
      <c r="AA32" s="36"/>
      <c r="AB32" s="36"/>
      <c r="AC32" s="36"/>
      <c r="AD32" s="36"/>
      <c r="AE32" s="36"/>
    </row>
    <row r="33" spans="1:31" s="2" customFormat="1" ht="6.95" customHeight="1">
      <c r="A33" s="36"/>
      <c r="B33" s="41"/>
      <c r="C33" s="36"/>
      <c r="D33" s="122"/>
      <c r="E33" s="122"/>
      <c r="F33" s="122"/>
      <c r="G33" s="122"/>
      <c r="H33" s="122"/>
      <c r="I33" s="122"/>
      <c r="J33" s="122"/>
      <c r="K33" s="122"/>
      <c r="L33" s="116"/>
      <c r="S33" s="36"/>
      <c r="T33" s="36"/>
      <c r="U33" s="36"/>
      <c r="V33" s="36"/>
      <c r="W33" s="36"/>
      <c r="X33" s="36"/>
      <c r="Y33" s="36"/>
      <c r="Z33" s="36"/>
      <c r="AA33" s="36"/>
      <c r="AB33" s="36"/>
      <c r="AC33" s="36"/>
      <c r="AD33" s="36"/>
      <c r="AE33" s="36"/>
    </row>
    <row r="34" spans="1:31" s="2" customFormat="1" ht="14.45" customHeight="1">
      <c r="A34" s="36"/>
      <c r="B34" s="41"/>
      <c r="C34" s="36"/>
      <c r="D34" s="36"/>
      <c r="E34" s="36"/>
      <c r="F34" s="125" t="s">
        <v>44</v>
      </c>
      <c r="G34" s="36"/>
      <c r="H34" s="36"/>
      <c r="I34" s="125" t="s">
        <v>43</v>
      </c>
      <c r="J34" s="125" t="s">
        <v>45</v>
      </c>
      <c r="K34" s="36"/>
      <c r="L34" s="116"/>
      <c r="S34" s="36"/>
      <c r="T34" s="36"/>
      <c r="U34" s="36"/>
      <c r="V34" s="36"/>
      <c r="W34" s="36"/>
      <c r="X34" s="36"/>
      <c r="Y34" s="36"/>
      <c r="Z34" s="36"/>
      <c r="AA34" s="36"/>
      <c r="AB34" s="36"/>
      <c r="AC34" s="36"/>
      <c r="AD34" s="36"/>
      <c r="AE34" s="36"/>
    </row>
    <row r="35" spans="1:31" s="2" customFormat="1" ht="14.45" customHeight="1">
      <c r="A35" s="36"/>
      <c r="B35" s="41"/>
      <c r="C35" s="36"/>
      <c r="D35" s="126" t="s">
        <v>46</v>
      </c>
      <c r="E35" s="115" t="s">
        <v>47</v>
      </c>
      <c r="F35" s="127">
        <f>ROUND((SUM(BE90:BE562)),  2)</f>
        <v>0</v>
      </c>
      <c r="G35" s="36"/>
      <c r="H35" s="36"/>
      <c r="I35" s="128">
        <v>0.21</v>
      </c>
      <c r="J35" s="127">
        <f>ROUND(((SUM(BE90:BE562))*I35),  2)</f>
        <v>0</v>
      </c>
      <c r="K35" s="36"/>
      <c r="L35" s="116"/>
      <c r="S35" s="36"/>
      <c r="T35" s="36"/>
      <c r="U35" s="36"/>
      <c r="V35" s="36"/>
      <c r="W35" s="36"/>
      <c r="X35" s="36"/>
      <c r="Y35" s="36"/>
      <c r="Z35" s="36"/>
      <c r="AA35" s="36"/>
      <c r="AB35" s="36"/>
      <c r="AC35" s="36"/>
      <c r="AD35" s="36"/>
      <c r="AE35" s="36"/>
    </row>
    <row r="36" spans="1:31" s="2" customFormat="1" ht="14.45" customHeight="1">
      <c r="A36" s="36"/>
      <c r="B36" s="41"/>
      <c r="C36" s="36"/>
      <c r="D36" s="36"/>
      <c r="E36" s="115" t="s">
        <v>48</v>
      </c>
      <c r="F36" s="127">
        <f>ROUND((SUM(BF90:BF562)),  2)</f>
        <v>0</v>
      </c>
      <c r="G36" s="36"/>
      <c r="H36" s="36"/>
      <c r="I36" s="128">
        <v>0.15</v>
      </c>
      <c r="J36" s="127">
        <f>ROUND(((SUM(BF90:BF562))*I36),  2)</f>
        <v>0</v>
      </c>
      <c r="K36" s="36"/>
      <c r="L36" s="116"/>
      <c r="S36" s="36"/>
      <c r="T36" s="36"/>
      <c r="U36" s="36"/>
      <c r="V36" s="36"/>
      <c r="W36" s="36"/>
      <c r="X36" s="36"/>
      <c r="Y36" s="36"/>
      <c r="Z36" s="36"/>
      <c r="AA36" s="36"/>
      <c r="AB36" s="36"/>
      <c r="AC36" s="36"/>
      <c r="AD36" s="36"/>
      <c r="AE36" s="36"/>
    </row>
    <row r="37" spans="1:31" s="2" customFormat="1" ht="14.45" hidden="1" customHeight="1">
      <c r="A37" s="36"/>
      <c r="B37" s="41"/>
      <c r="C37" s="36"/>
      <c r="D37" s="36"/>
      <c r="E37" s="115" t="s">
        <v>49</v>
      </c>
      <c r="F37" s="127">
        <f>ROUND((SUM(BG90:BG562)),  2)</f>
        <v>0</v>
      </c>
      <c r="G37" s="36"/>
      <c r="H37" s="36"/>
      <c r="I37" s="128">
        <v>0.21</v>
      </c>
      <c r="J37" s="127">
        <f>0</f>
        <v>0</v>
      </c>
      <c r="K37" s="36"/>
      <c r="L37" s="116"/>
      <c r="S37" s="36"/>
      <c r="T37" s="36"/>
      <c r="U37" s="36"/>
      <c r="V37" s="36"/>
      <c r="W37" s="36"/>
      <c r="X37" s="36"/>
      <c r="Y37" s="36"/>
      <c r="Z37" s="36"/>
      <c r="AA37" s="36"/>
      <c r="AB37" s="36"/>
      <c r="AC37" s="36"/>
      <c r="AD37" s="36"/>
      <c r="AE37" s="36"/>
    </row>
    <row r="38" spans="1:31" s="2" customFormat="1" ht="14.45" hidden="1" customHeight="1">
      <c r="A38" s="36"/>
      <c r="B38" s="41"/>
      <c r="C38" s="36"/>
      <c r="D38" s="36"/>
      <c r="E38" s="115" t="s">
        <v>50</v>
      </c>
      <c r="F38" s="127">
        <f>ROUND((SUM(BH90:BH562)),  2)</f>
        <v>0</v>
      </c>
      <c r="G38" s="36"/>
      <c r="H38" s="36"/>
      <c r="I38" s="128">
        <v>0.15</v>
      </c>
      <c r="J38" s="127">
        <f>0</f>
        <v>0</v>
      </c>
      <c r="K38" s="36"/>
      <c r="L38" s="116"/>
      <c r="S38" s="36"/>
      <c r="T38" s="36"/>
      <c r="U38" s="36"/>
      <c r="V38" s="36"/>
      <c r="W38" s="36"/>
      <c r="X38" s="36"/>
      <c r="Y38" s="36"/>
      <c r="Z38" s="36"/>
      <c r="AA38" s="36"/>
      <c r="AB38" s="36"/>
      <c r="AC38" s="36"/>
      <c r="AD38" s="36"/>
      <c r="AE38" s="36"/>
    </row>
    <row r="39" spans="1:31" s="2" customFormat="1" ht="14.45" hidden="1" customHeight="1">
      <c r="A39" s="36"/>
      <c r="B39" s="41"/>
      <c r="C39" s="36"/>
      <c r="D39" s="36"/>
      <c r="E39" s="115" t="s">
        <v>51</v>
      </c>
      <c r="F39" s="127">
        <f>ROUND((SUM(BI90:BI562)),  2)</f>
        <v>0</v>
      </c>
      <c r="G39" s="36"/>
      <c r="H39" s="36"/>
      <c r="I39" s="128">
        <v>0</v>
      </c>
      <c r="J39" s="127">
        <f>0</f>
        <v>0</v>
      </c>
      <c r="K39" s="36"/>
      <c r="L39" s="116"/>
      <c r="S39" s="36"/>
      <c r="T39" s="36"/>
      <c r="U39" s="36"/>
      <c r="V39" s="36"/>
      <c r="W39" s="36"/>
      <c r="X39" s="36"/>
      <c r="Y39" s="36"/>
      <c r="Z39" s="36"/>
      <c r="AA39" s="36"/>
      <c r="AB39" s="36"/>
      <c r="AC39" s="36"/>
      <c r="AD39" s="36"/>
      <c r="AE39" s="36"/>
    </row>
    <row r="40" spans="1:31" s="2" customFormat="1" ht="6.95" customHeight="1">
      <c r="A40" s="36"/>
      <c r="B40" s="41"/>
      <c r="C40" s="36"/>
      <c r="D40" s="36"/>
      <c r="E40" s="36"/>
      <c r="F40" s="36"/>
      <c r="G40" s="36"/>
      <c r="H40" s="36"/>
      <c r="I40" s="36"/>
      <c r="J40" s="36"/>
      <c r="K40" s="36"/>
      <c r="L40" s="116"/>
      <c r="S40" s="36"/>
      <c r="T40" s="36"/>
      <c r="U40" s="36"/>
      <c r="V40" s="36"/>
      <c r="W40" s="36"/>
      <c r="X40" s="36"/>
      <c r="Y40" s="36"/>
      <c r="Z40" s="36"/>
      <c r="AA40" s="36"/>
      <c r="AB40" s="36"/>
      <c r="AC40" s="36"/>
      <c r="AD40" s="36"/>
      <c r="AE40" s="36"/>
    </row>
    <row r="41" spans="1:31" s="2" customFormat="1" ht="25.35" customHeight="1">
      <c r="A41" s="36"/>
      <c r="B41" s="41"/>
      <c r="C41" s="129"/>
      <c r="D41" s="130" t="s">
        <v>52</v>
      </c>
      <c r="E41" s="131"/>
      <c r="F41" s="131"/>
      <c r="G41" s="132" t="s">
        <v>53</v>
      </c>
      <c r="H41" s="133" t="s">
        <v>54</v>
      </c>
      <c r="I41" s="131"/>
      <c r="J41" s="134">
        <f>SUM(J32:J39)</f>
        <v>0</v>
      </c>
      <c r="K41" s="135"/>
      <c r="L41" s="116"/>
      <c r="S41" s="36"/>
      <c r="T41" s="36"/>
      <c r="U41" s="36"/>
      <c r="V41" s="36"/>
      <c r="W41" s="36"/>
      <c r="X41" s="36"/>
      <c r="Y41" s="36"/>
      <c r="Z41" s="36"/>
      <c r="AA41" s="36"/>
      <c r="AB41" s="36"/>
      <c r="AC41" s="36"/>
      <c r="AD41" s="36"/>
      <c r="AE41" s="36"/>
    </row>
    <row r="42" spans="1:31" s="2" customFormat="1" ht="14.45" customHeight="1">
      <c r="A42" s="36"/>
      <c r="B42" s="136"/>
      <c r="C42" s="137"/>
      <c r="D42" s="137"/>
      <c r="E42" s="137"/>
      <c r="F42" s="137"/>
      <c r="G42" s="137"/>
      <c r="H42" s="137"/>
      <c r="I42" s="137"/>
      <c r="J42" s="137"/>
      <c r="K42" s="137"/>
      <c r="L42" s="116"/>
      <c r="S42" s="36"/>
      <c r="T42" s="36"/>
      <c r="U42" s="36"/>
      <c r="V42" s="36"/>
      <c r="W42" s="36"/>
      <c r="X42" s="36"/>
      <c r="Y42" s="36"/>
      <c r="Z42" s="36"/>
      <c r="AA42" s="36"/>
      <c r="AB42" s="36"/>
      <c r="AC42" s="36"/>
      <c r="AD42" s="36"/>
      <c r="AE42" s="36"/>
    </row>
    <row r="46" spans="1:31" s="2" customFormat="1" ht="6.95" customHeight="1">
      <c r="A46" s="36"/>
      <c r="B46" s="138"/>
      <c r="C46" s="139"/>
      <c r="D46" s="139"/>
      <c r="E46" s="139"/>
      <c r="F46" s="139"/>
      <c r="G46" s="139"/>
      <c r="H46" s="139"/>
      <c r="I46" s="139"/>
      <c r="J46" s="139"/>
      <c r="K46" s="139"/>
      <c r="L46" s="116"/>
      <c r="S46" s="36"/>
      <c r="T46" s="36"/>
      <c r="U46" s="36"/>
      <c r="V46" s="36"/>
      <c r="W46" s="36"/>
      <c r="X46" s="36"/>
      <c r="Y46" s="36"/>
      <c r="Z46" s="36"/>
      <c r="AA46" s="36"/>
      <c r="AB46" s="36"/>
      <c r="AC46" s="36"/>
      <c r="AD46" s="36"/>
      <c r="AE46" s="36"/>
    </row>
    <row r="47" spans="1:31" s="2" customFormat="1" ht="24.95" customHeight="1">
      <c r="A47" s="36"/>
      <c r="B47" s="37"/>
      <c r="C47" s="25" t="s">
        <v>269</v>
      </c>
      <c r="D47" s="38"/>
      <c r="E47" s="38"/>
      <c r="F47" s="38"/>
      <c r="G47" s="38"/>
      <c r="H47" s="38"/>
      <c r="I47" s="38"/>
      <c r="J47" s="38"/>
      <c r="K47" s="38"/>
      <c r="L47" s="116"/>
      <c r="S47" s="36"/>
      <c r="T47" s="36"/>
      <c r="U47" s="36"/>
      <c r="V47" s="36"/>
      <c r="W47" s="36"/>
      <c r="X47" s="36"/>
      <c r="Y47" s="36"/>
      <c r="Z47" s="36"/>
      <c r="AA47" s="36"/>
      <c r="AB47" s="36"/>
      <c r="AC47" s="36"/>
      <c r="AD47" s="36"/>
      <c r="AE47" s="36"/>
    </row>
    <row r="48" spans="1:31" s="2" customFormat="1" ht="6.95" customHeight="1">
      <c r="A48" s="36"/>
      <c r="B48" s="37"/>
      <c r="C48" s="38"/>
      <c r="D48" s="38"/>
      <c r="E48" s="38"/>
      <c r="F48" s="38"/>
      <c r="G48" s="38"/>
      <c r="H48" s="38"/>
      <c r="I48" s="38"/>
      <c r="J48" s="38"/>
      <c r="K48" s="38"/>
      <c r="L48" s="116"/>
      <c r="S48" s="36"/>
      <c r="T48" s="36"/>
      <c r="U48" s="36"/>
      <c r="V48" s="36"/>
      <c r="W48" s="36"/>
      <c r="X48" s="36"/>
      <c r="Y48" s="36"/>
      <c r="Z48" s="36"/>
      <c r="AA48" s="36"/>
      <c r="AB48" s="36"/>
      <c r="AC48" s="36"/>
      <c r="AD48" s="36"/>
      <c r="AE48" s="36"/>
    </row>
    <row r="49" spans="1:47" s="2" customFormat="1" ht="12" customHeight="1">
      <c r="A49" s="36"/>
      <c r="B49" s="37"/>
      <c r="C49" s="31" t="s">
        <v>16</v>
      </c>
      <c r="D49" s="38"/>
      <c r="E49" s="38"/>
      <c r="F49" s="38"/>
      <c r="G49" s="38"/>
      <c r="H49" s="38"/>
      <c r="I49" s="38"/>
      <c r="J49" s="38"/>
      <c r="K49" s="38"/>
      <c r="L49" s="116"/>
      <c r="S49" s="36"/>
      <c r="T49" s="36"/>
      <c r="U49" s="36"/>
      <c r="V49" s="36"/>
      <c r="W49" s="36"/>
      <c r="X49" s="36"/>
      <c r="Y49" s="36"/>
      <c r="Z49" s="36"/>
      <c r="AA49" s="36"/>
      <c r="AB49" s="36"/>
      <c r="AC49" s="36"/>
      <c r="AD49" s="36"/>
      <c r="AE49" s="36"/>
    </row>
    <row r="50" spans="1:47" s="2" customFormat="1" ht="16.5" customHeight="1">
      <c r="A50" s="36"/>
      <c r="B50" s="37"/>
      <c r="C50" s="38"/>
      <c r="D50" s="38"/>
      <c r="E50" s="414" t="str">
        <f>E7</f>
        <v>VD Morávka – převedení extrémních povodní, stavba č. 4074</v>
      </c>
      <c r="F50" s="415"/>
      <c r="G50" s="415"/>
      <c r="H50" s="415"/>
      <c r="I50" s="38"/>
      <c r="J50" s="38"/>
      <c r="K50" s="38"/>
      <c r="L50" s="116"/>
      <c r="S50" s="36"/>
      <c r="T50" s="36"/>
      <c r="U50" s="36"/>
      <c r="V50" s="36"/>
      <c r="W50" s="36"/>
      <c r="X50" s="36"/>
      <c r="Y50" s="36"/>
      <c r="Z50" s="36"/>
      <c r="AA50" s="36"/>
      <c r="AB50" s="36"/>
      <c r="AC50" s="36"/>
      <c r="AD50" s="36"/>
      <c r="AE50" s="36"/>
    </row>
    <row r="51" spans="1:47" s="1" customFormat="1" ht="12" customHeight="1">
      <c r="B51" s="23"/>
      <c r="C51" s="31" t="s">
        <v>154</v>
      </c>
      <c r="D51" s="24"/>
      <c r="E51" s="24"/>
      <c r="F51" s="24"/>
      <c r="G51" s="24"/>
      <c r="H51" s="24"/>
      <c r="I51" s="24"/>
      <c r="J51" s="24"/>
      <c r="K51" s="24"/>
      <c r="L51" s="22"/>
    </row>
    <row r="52" spans="1:47" s="2" customFormat="1" ht="16.5" customHeight="1">
      <c r="A52" s="36"/>
      <c r="B52" s="37"/>
      <c r="C52" s="38"/>
      <c r="D52" s="38"/>
      <c r="E52" s="414" t="s">
        <v>5778</v>
      </c>
      <c r="F52" s="416"/>
      <c r="G52" s="416"/>
      <c r="H52" s="416"/>
      <c r="I52" s="38"/>
      <c r="J52" s="38"/>
      <c r="K52" s="38"/>
      <c r="L52" s="116"/>
      <c r="S52" s="36"/>
      <c r="T52" s="36"/>
      <c r="U52" s="36"/>
      <c r="V52" s="36"/>
      <c r="W52" s="36"/>
      <c r="X52" s="36"/>
      <c r="Y52" s="36"/>
      <c r="Z52" s="36"/>
      <c r="AA52" s="36"/>
      <c r="AB52" s="36"/>
      <c r="AC52" s="36"/>
      <c r="AD52" s="36"/>
      <c r="AE52" s="36"/>
    </row>
    <row r="53" spans="1:47" s="2" customFormat="1" ht="12" customHeight="1">
      <c r="A53" s="36"/>
      <c r="B53" s="37"/>
      <c r="C53" s="31" t="s">
        <v>5782</v>
      </c>
      <c r="D53" s="38"/>
      <c r="E53" s="38"/>
      <c r="F53" s="38"/>
      <c r="G53" s="38"/>
      <c r="H53" s="38"/>
      <c r="I53" s="38"/>
      <c r="J53" s="38"/>
      <c r="K53" s="38"/>
      <c r="L53" s="116"/>
      <c r="S53" s="36"/>
      <c r="T53" s="36"/>
      <c r="U53" s="36"/>
      <c r="V53" s="36"/>
      <c r="W53" s="36"/>
      <c r="X53" s="36"/>
      <c r="Y53" s="36"/>
      <c r="Z53" s="36"/>
      <c r="AA53" s="36"/>
      <c r="AB53" s="36"/>
      <c r="AC53" s="36"/>
      <c r="AD53" s="36"/>
      <c r="AE53" s="36"/>
    </row>
    <row r="54" spans="1:47" s="2" customFormat="1" ht="16.5" customHeight="1">
      <c r="A54" s="36"/>
      <c r="B54" s="37"/>
      <c r="C54" s="38"/>
      <c r="D54" s="38"/>
      <c r="E54" s="368" t="str">
        <f>E11</f>
        <v>SO 05a - Terenní úpravy</v>
      </c>
      <c r="F54" s="416"/>
      <c r="G54" s="416"/>
      <c r="H54" s="416"/>
      <c r="I54" s="38"/>
      <c r="J54" s="38"/>
      <c r="K54" s="38"/>
      <c r="L54" s="116"/>
      <c r="S54" s="36"/>
      <c r="T54" s="36"/>
      <c r="U54" s="36"/>
      <c r="V54" s="36"/>
      <c r="W54" s="36"/>
      <c r="X54" s="36"/>
      <c r="Y54" s="36"/>
      <c r="Z54" s="36"/>
      <c r="AA54" s="36"/>
      <c r="AB54" s="36"/>
      <c r="AC54" s="36"/>
      <c r="AD54" s="36"/>
      <c r="AE54" s="36"/>
    </row>
    <row r="55" spans="1:47" s="2" customFormat="1" ht="6.95" customHeight="1">
      <c r="A55" s="36"/>
      <c r="B55" s="37"/>
      <c r="C55" s="38"/>
      <c r="D55" s="38"/>
      <c r="E55" s="38"/>
      <c r="F55" s="38"/>
      <c r="G55" s="38"/>
      <c r="H55" s="38"/>
      <c r="I55" s="38"/>
      <c r="J55" s="38"/>
      <c r="K55" s="38"/>
      <c r="L55" s="116"/>
      <c r="S55" s="36"/>
      <c r="T55" s="36"/>
      <c r="U55" s="36"/>
      <c r="V55" s="36"/>
      <c r="W55" s="36"/>
      <c r="X55" s="36"/>
      <c r="Y55" s="36"/>
      <c r="Z55" s="36"/>
      <c r="AA55" s="36"/>
      <c r="AB55" s="36"/>
      <c r="AC55" s="36"/>
      <c r="AD55" s="36"/>
      <c r="AE55" s="36"/>
    </row>
    <row r="56" spans="1:47" s="2" customFormat="1" ht="12" customHeight="1">
      <c r="A56" s="36"/>
      <c r="B56" s="37"/>
      <c r="C56" s="31" t="s">
        <v>21</v>
      </c>
      <c r="D56" s="38"/>
      <c r="E56" s="38"/>
      <c r="F56" s="29" t="str">
        <f>F14</f>
        <v>VD Morávka</v>
      </c>
      <c r="G56" s="38"/>
      <c r="H56" s="38"/>
      <c r="I56" s="31" t="s">
        <v>23</v>
      </c>
      <c r="J56" s="61" t="str">
        <f>IF(J14="","",J14)</f>
        <v>11. 11. 2020</v>
      </c>
      <c r="K56" s="38"/>
      <c r="L56" s="116"/>
      <c r="S56" s="36"/>
      <c r="T56" s="36"/>
      <c r="U56" s="36"/>
      <c r="V56" s="36"/>
      <c r="W56" s="36"/>
      <c r="X56" s="36"/>
      <c r="Y56" s="36"/>
      <c r="Z56" s="36"/>
      <c r="AA56" s="36"/>
      <c r="AB56" s="36"/>
      <c r="AC56" s="36"/>
      <c r="AD56" s="36"/>
      <c r="AE56" s="36"/>
    </row>
    <row r="57" spans="1:47" s="2" customFormat="1" ht="6.95" customHeight="1">
      <c r="A57" s="36"/>
      <c r="B57" s="37"/>
      <c r="C57" s="38"/>
      <c r="D57" s="38"/>
      <c r="E57" s="38"/>
      <c r="F57" s="38"/>
      <c r="G57" s="38"/>
      <c r="H57" s="38"/>
      <c r="I57" s="38"/>
      <c r="J57" s="38"/>
      <c r="K57" s="38"/>
      <c r="L57" s="116"/>
      <c r="S57" s="36"/>
      <c r="T57" s="36"/>
      <c r="U57" s="36"/>
      <c r="V57" s="36"/>
      <c r="W57" s="36"/>
      <c r="X57" s="36"/>
      <c r="Y57" s="36"/>
      <c r="Z57" s="36"/>
      <c r="AA57" s="36"/>
      <c r="AB57" s="36"/>
      <c r="AC57" s="36"/>
      <c r="AD57" s="36"/>
      <c r="AE57" s="36"/>
    </row>
    <row r="58" spans="1:47" s="2" customFormat="1" ht="15.2" customHeight="1">
      <c r="A58" s="36"/>
      <c r="B58" s="37"/>
      <c r="C58" s="31" t="s">
        <v>25</v>
      </c>
      <c r="D58" s="38"/>
      <c r="E58" s="38"/>
      <c r="F58" s="29" t="str">
        <f>E17</f>
        <v>Povodí Odry, státní podnik</v>
      </c>
      <c r="G58" s="38"/>
      <c r="H58" s="38"/>
      <c r="I58" s="31" t="s">
        <v>33</v>
      </c>
      <c r="J58" s="34" t="str">
        <f>E23</f>
        <v xml:space="preserve">Golik VH, s. r. o. </v>
      </c>
      <c r="K58" s="38"/>
      <c r="L58" s="116"/>
      <c r="S58" s="36"/>
      <c r="T58" s="36"/>
      <c r="U58" s="36"/>
      <c r="V58" s="36"/>
      <c r="W58" s="36"/>
      <c r="X58" s="36"/>
      <c r="Y58" s="36"/>
      <c r="Z58" s="36"/>
      <c r="AA58" s="36"/>
      <c r="AB58" s="36"/>
      <c r="AC58" s="36"/>
      <c r="AD58" s="36"/>
      <c r="AE58" s="36"/>
    </row>
    <row r="59" spans="1:47" s="2" customFormat="1" ht="15.2" customHeight="1">
      <c r="A59" s="36"/>
      <c r="B59" s="37"/>
      <c r="C59" s="31" t="s">
        <v>31</v>
      </c>
      <c r="D59" s="38"/>
      <c r="E59" s="38"/>
      <c r="F59" s="29" t="str">
        <f>IF(E20="","",E20)</f>
        <v>Vyplň údaj</v>
      </c>
      <c r="G59" s="38"/>
      <c r="H59" s="38"/>
      <c r="I59" s="31" t="s">
        <v>38</v>
      </c>
      <c r="J59" s="34" t="str">
        <f>E26</f>
        <v xml:space="preserve"> </v>
      </c>
      <c r="K59" s="38"/>
      <c r="L59" s="116"/>
      <c r="S59" s="36"/>
      <c r="T59" s="36"/>
      <c r="U59" s="36"/>
      <c r="V59" s="36"/>
      <c r="W59" s="36"/>
      <c r="X59" s="36"/>
      <c r="Y59" s="36"/>
      <c r="Z59" s="36"/>
      <c r="AA59" s="36"/>
      <c r="AB59" s="36"/>
      <c r="AC59" s="36"/>
      <c r="AD59" s="36"/>
      <c r="AE59" s="36"/>
    </row>
    <row r="60" spans="1:47" s="2" customFormat="1" ht="10.35" customHeight="1">
      <c r="A60" s="36"/>
      <c r="B60" s="37"/>
      <c r="C60" s="38"/>
      <c r="D60" s="38"/>
      <c r="E60" s="38"/>
      <c r="F60" s="38"/>
      <c r="G60" s="38"/>
      <c r="H60" s="38"/>
      <c r="I60" s="38"/>
      <c r="J60" s="38"/>
      <c r="K60" s="38"/>
      <c r="L60" s="116"/>
      <c r="S60" s="36"/>
      <c r="T60" s="36"/>
      <c r="U60" s="36"/>
      <c r="V60" s="36"/>
      <c r="W60" s="36"/>
      <c r="X60" s="36"/>
      <c r="Y60" s="36"/>
      <c r="Z60" s="36"/>
      <c r="AA60" s="36"/>
      <c r="AB60" s="36"/>
      <c r="AC60" s="36"/>
      <c r="AD60" s="36"/>
      <c r="AE60" s="36"/>
    </row>
    <row r="61" spans="1:47" s="2" customFormat="1" ht="29.25" customHeight="1">
      <c r="A61" s="36"/>
      <c r="B61" s="37"/>
      <c r="C61" s="140" t="s">
        <v>290</v>
      </c>
      <c r="D61" s="141"/>
      <c r="E61" s="141"/>
      <c r="F61" s="141"/>
      <c r="G61" s="141"/>
      <c r="H61" s="141"/>
      <c r="I61" s="141"/>
      <c r="J61" s="142" t="s">
        <v>291</v>
      </c>
      <c r="K61" s="141"/>
      <c r="L61" s="116"/>
      <c r="S61" s="36"/>
      <c r="T61" s="36"/>
      <c r="U61" s="36"/>
      <c r="V61" s="36"/>
      <c r="W61" s="36"/>
      <c r="X61" s="36"/>
      <c r="Y61" s="36"/>
      <c r="Z61" s="36"/>
      <c r="AA61" s="36"/>
      <c r="AB61" s="36"/>
      <c r="AC61" s="36"/>
      <c r="AD61" s="36"/>
      <c r="AE61" s="36"/>
    </row>
    <row r="62" spans="1:47" s="2" customFormat="1" ht="10.35" customHeight="1">
      <c r="A62" s="36"/>
      <c r="B62" s="37"/>
      <c r="C62" s="38"/>
      <c r="D62" s="38"/>
      <c r="E62" s="38"/>
      <c r="F62" s="38"/>
      <c r="G62" s="38"/>
      <c r="H62" s="38"/>
      <c r="I62" s="38"/>
      <c r="J62" s="38"/>
      <c r="K62" s="38"/>
      <c r="L62" s="116"/>
      <c r="S62" s="36"/>
      <c r="T62" s="36"/>
      <c r="U62" s="36"/>
      <c r="V62" s="36"/>
      <c r="W62" s="36"/>
      <c r="X62" s="36"/>
      <c r="Y62" s="36"/>
      <c r="Z62" s="36"/>
      <c r="AA62" s="36"/>
      <c r="AB62" s="36"/>
      <c r="AC62" s="36"/>
      <c r="AD62" s="36"/>
      <c r="AE62" s="36"/>
    </row>
    <row r="63" spans="1:47" s="2" customFormat="1" ht="22.9" customHeight="1">
      <c r="A63" s="36"/>
      <c r="B63" s="37"/>
      <c r="C63" s="143" t="s">
        <v>74</v>
      </c>
      <c r="D63" s="38"/>
      <c r="E63" s="38"/>
      <c r="F63" s="38"/>
      <c r="G63" s="38"/>
      <c r="H63" s="38"/>
      <c r="I63" s="38"/>
      <c r="J63" s="79">
        <f>J90</f>
        <v>0</v>
      </c>
      <c r="K63" s="38"/>
      <c r="L63" s="116"/>
      <c r="S63" s="36"/>
      <c r="T63" s="36"/>
      <c r="U63" s="36"/>
      <c r="V63" s="36"/>
      <c r="W63" s="36"/>
      <c r="X63" s="36"/>
      <c r="Y63" s="36"/>
      <c r="Z63" s="36"/>
      <c r="AA63" s="36"/>
      <c r="AB63" s="36"/>
      <c r="AC63" s="36"/>
      <c r="AD63" s="36"/>
      <c r="AE63" s="36"/>
      <c r="AU63" s="19" t="s">
        <v>121</v>
      </c>
    </row>
    <row r="64" spans="1:47" s="9" customFormat="1" ht="24.95" customHeight="1">
      <c r="B64" s="144"/>
      <c r="C64" s="145"/>
      <c r="D64" s="146" t="s">
        <v>292</v>
      </c>
      <c r="E64" s="147"/>
      <c r="F64" s="147"/>
      <c r="G64" s="147"/>
      <c r="H64" s="147"/>
      <c r="I64" s="147"/>
      <c r="J64" s="148">
        <f>J91</f>
        <v>0</v>
      </c>
      <c r="K64" s="145"/>
      <c r="L64" s="149"/>
    </row>
    <row r="65" spans="1:31" s="10" customFormat="1" ht="19.899999999999999" customHeight="1">
      <c r="B65" s="150"/>
      <c r="C65" s="99"/>
      <c r="D65" s="151" t="s">
        <v>293</v>
      </c>
      <c r="E65" s="152"/>
      <c r="F65" s="152"/>
      <c r="G65" s="152"/>
      <c r="H65" s="152"/>
      <c r="I65" s="152"/>
      <c r="J65" s="153">
        <f>J92</f>
        <v>0</v>
      </c>
      <c r="K65" s="99"/>
      <c r="L65" s="154"/>
    </row>
    <row r="66" spans="1:31" s="10" customFormat="1" ht="19.899999999999999" customHeight="1">
      <c r="B66" s="150"/>
      <c r="C66" s="99"/>
      <c r="D66" s="151" t="s">
        <v>294</v>
      </c>
      <c r="E66" s="152"/>
      <c r="F66" s="152"/>
      <c r="G66" s="152"/>
      <c r="H66" s="152"/>
      <c r="I66" s="152"/>
      <c r="J66" s="153">
        <f>J500</f>
        <v>0</v>
      </c>
      <c r="K66" s="99"/>
      <c r="L66" s="154"/>
    </row>
    <row r="67" spans="1:31" s="10" customFormat="1" ht="19.899999999999999" customHeight="1">
      <c r="B67" s="150"/>
      <c r="C67" s="99"/>
      <c r="D67" s="151" t="s">
        <v>301</v>
      </c>
      <c r="E67" s="152"/>
      <c r="F67" s="152"/>
      <c r="G67" s="152"/>
      <c r="H67" s="152"/>
      <c r="I67" s="152"/>
      <c r="J67" s="153">
        <f>J513</f>
        <v>0</v>
      </c>
      <c r="K67" s="99"/>
      <c r="L67" s="154"/>
    </row>
    <row r="68" spans="1:31" s="10" customFormat="1" ht="19.899999999999999" customHeight="1">
      <c r="B68" s="150"/>
      <c r="C68" s="99"/>
      <c r="D68" s="151" t="s">
        <v>302</v>
      </c>
      <c r="E68" s="152"/>
      <c r="F68" s="152"/>
      <c r="G68" s="152"/>
      <c r="H68" s="152"/>
      <c r="I68" s="152"/>
      <c r="J68" s="153">
        <f>J560</f>
        <v>0</v>
      </c>
      <c r="K68" s="99"/>
      <c r="L68" s="154"/>
    </row>
    <row r="69" spans="1:31" s="2" customFormat="1" ht="21.75" customHeight="1">
      <c r="A69" s="36"/>
      <c r="B69" s="37"/>
      <c r="C69" s="38"/>
      <c r="D69" s="38"/>
      <c r="E69" s="38"/>
      <c r="F69" s="38"/>
      <c r="G69" s="38"/>
      <c r="H69" s="38"/>
      <c r="I69" s="38"/>
      <c r="J69" s="38"/>
      <c r="K69" s="38"/>
      <c r="L69" s="116"/>
      <c r="S69" s="36"/>
      <c r="T69" s="36"/>
      <c r="U69" s="36"/>
      <c r="V69" s="36"/>
      <c r="W69" s="36"/>
      <c r="X69" s="36"/>
      <c r="Y69" s="36"/>
      <c r="Z69" s="36"/>
      <c r="AA69" s="36"/>
      <c r="AB69" s="36"/>
      <c r="AC69" s="36"/>
      <c r="AD69" s="36"/>
      <c r="AE69" s="36"/>
    </row>
    <row r="70" spans="1:31" s="2" customFormat="1" ht="6.95" customHeight="1">
      <c r="A70" s="36"/>
      <c r="B70" s="49"/>
      <c r="C70" s="50"/>
      <c r="D70" s="50"/>
      <c r="E70" s="50"/>
      <c r="F70" s="50"/>
      <c r="G70" s="50"/>
      <c r="H70" s="50"/>
      <c r="I70" s="50"/>
      <c r="J70" s="50"/>
      <c r="K70" s="50"/>
      <c r="L70" s="116"/>
      <c r="S70" s="36"/>
      <c r="T70" s="36"/>
      <c r="U70" s="36"/>
      <c r="V70" s="36"/>
      <c r="W70" s="36"/>
      <c r="X70" s="36"/>
      <c r="Y70" s="36"/>
      <c r="Z70" s="36"/>
      <c r="AA70" s="36"/>
      <c r="AB70" s="36"/>
      <c r="AC70" s="36"/>
      <c r="AD70" s="36"/>
      <c r="AE70" s="36"/>
    </row>
    <row r="74" spans="1:31" s="2" customFormat="1" ht="6.95" customHeight="1">
      <c r="A74" s="36"/>
      <c r="B74" s="51"/>
      <c r="C74" s="52"/>
      <c r="D74" s="52"/>
      <c r="E74" s="52"/>
      <c r="F74" s="52"/>
      <c r="G74" s="52"/>
      <c r="H74" s="52"/>
      <c r="I74" s="52"/>
      <c r="J74" s="52"/>
      <c r="K74" s="52"/>
      <c r="L74" s="116"/>
      <c r="S74" s="36"/>
      <c r="T74" s="36"/>
      <c r="U74" s="36"/>
      <c r="V74" s="36"/>
      <c r="W74" s="36"/>
      <c r="X74" s="36"/>
      <c r="Y74" s="36"/>
      <c r="Z74" s="36"/>
      <c r="AA74" s="36"/>
      <c r="AB74" s="36"/>
      <c r="AC74" s="36"/>
      <c r="AD74" s="36"/>
      <c r="AE74" s="36"/>
    </row>
    <row r="75" spans="1:31" s="2" customFormat="1" ht="24.95" customHeight="1">
      <c r="A75" s="36"/>
      <c r="B75" s="37"/>
      <c r="C75" s="25" t="s">
        <v>309</v>
      </c>
      <c r="D75" s="38"/>
      <c r="E75" s="38"/>
      <c r="F75" s="38"/>
      <c r="G75" s="38"/>
      <c r="H75" s="38"/>
      <c r="I75" s="38"/>
      <c r="J75" s="38"/>
      <c r="K75" s="38"/>
      <c r="L75" s="116"/>
      <c r="S75" s="36"/>
      <c r="T75" s="36"/>
      <c r="U75" s="36"/>
      <c r="V75" s="36"/>
      <c r="W75" s="36"/>
      <c r="X75" s="36"/>
      <c r="Y75" s="36"/>
      <c r="Z75" s="36"/>
      <c r="AA75" s="36"/>
      <c r="AB75" s="36"/>
      <c r="AC75" s="36"/>
      <c r="AD75" s="36"/>
      <c r="AE75" s="36"/>
    </row>
    <row r="76" spans="1:31" s="2" customFormat="1" ht="6.95" customHeight="1">
      <c r="A76" s="36"/>
      <c r="B76" s="37"/>
      <c r="C76" s="38"/>
      <c r="D76" s="38"/>
      <c r="E76" s="38"/>
      <c r="F76" s="38"/>
      <c r="G76" s="38"/>
      <c r="H76" s="38"/>
      <c r="I76" s="38"/>
      <c r="J76" s="38"/>
      <c r="K76" s="38"/>
      <c r="L76" s="116"/>
      <c r="S76" s="36"/>
      <c r="T76" s="36"/>
      <c r="U76" s="36"/>
      <c r="V76" s="36"/>
      <c r="W76" s="36"/>
      <c r="X76" s="36"/>
      <c r="Y76" s="36"/>
      <c r="Z76" s="36"/>
      <c r="AA76" s="36"/>
      <c r="AB76" s="36"/>
      <c r="AC76" s="36"/>
      <c r="AD76" s="36"/>
      <c r="AE76" s="36"/>
    </row>
    <row r="77" spans="1:31" s="2" customFormat="1" ht="12" customHeight="1">
      <c r="A77" s="36"/>
      <c r="B77" s="37"/>
      <c r="C77" s="31" t="s">
        <v>16</v>
      </c>
      <c r="D77" s="38"/>
      <c r="E77" s="38"/>
      <c r="F77" s="38"/>
      <c r="G77" s="38"/>
      <c r="H77" s="38"/>
      <c r="I77" s="38"/>
      <c r="J77" s="38"/>
      <c r="K77" s="38"/>
      <c r="L77" s="116"/>
      <c r="S77" s="36"/>
      <c r="T77" s="36"/>
      <c r="U77" s="36"/>
      <c r="V77" s="36"/>
      <c r="W77" s="36"/>
      <c r="X77" s="36"/>
      <c r="Y77" s="36"/>
      <c r="Z77" s="36"/>
      <c r="AA77" s="36"/>
      <c r="AB77" s="36"/>
      <c r="AC77" s="36"/>
      <c r="AD77" s="36"/>
      <c r="AE77" s="36"/>
    </row>
    <row r="78" spans="1:31" s="2" customFormat="1" ht="16.5" customHeight="1">
      <c r="A78" s="36"/>
      <c r="B78" s="37"/>
      <c r="C78" s="38"/>
      <c r="D78" s="38"/>
      <c r="E78" s="414" t="str">
        <f>E7</f>
        <v>VD Morávka – převedení extrémních povodní, stavba č. 4074</v>
      </c>
      <c r="F78" s="415"/>
      <c r="G78" s="415"/>
      <c r="H78" s="415"/>
      <c r="I78" s="38"/>
      <c r="J78" s="38"/>
      <c r="K78" s="38"/>
      <c r="L78" s="116"/>
      <c r="S78" s="36"/>
      <c r="T78" s="36"/>
      <c r="U78" s="36"/>
      <c r="V78" s="36"/>
      <c r="W78" s="36"/>
      <c r="X78" s="36"/>
      <c r="Y78" s="36"/>
      <c r="Z78" s="36"/>
      <c r="AA78" s="36"/>
      <c r="AB78" s="36"/>
      <c r="AC78" s="36"/>
      <c r="AD78" s="36"/>
      <c r="AE78" s="36"/>
    </row>
    <row r="79" spans="1:31" s="1" customFormat="1" ht="12" customHeight="1">
      <c r="B79" s="23"/>
      <c r="C79" s="31" t="s">
        <v>154</v>
      </c>
      <c r="D79" s="24"/>
      <c r="E79" s="24"/>
      <c r="F79" s="24"/>
      <c r="G79" s="24"/>
      <c r="H79" s="24"/>
      <c r="I79" s="24"/>
      <c r="J79" s="24"/>
      <c r="K79" s="24"/>
      <c r="L79" s="22"/>
    </row>
    <row r="80" spans="1:31" s="2" customFormat="1" ht="16.5" customHeight="1">
      <c r="A80" s="36"/>
      <c r="B80" s="37"/>
      <c r="C80" s="38"/>
      <c r="D80" s="38"/>
      <c r="E80" s="414" t="s">
        <v>5778</v>
      </c>
      <c r="F80" s="416"/>
      <c r="G80" s="416"/>
      <c r="H80" s="416"/>
      <c r="I80" s="38"/>
      <c r="J80" s="38"/>
      <c r="K80" s="38"/>
      <c r="L80" s="116"/>
      <c r="S80" s="36"/>
      <c r="T80" s="36"/>
      <c r="U80" s="36"/>
      <c r="V80" s="36"/>
      <c r="W80" s="36"/>
      <c r="X80" s="36"/>
      <c r="Y80" s="36"/>
      <c r="Z80" s="36"/>
      <c r="AA80" s="36"/>
      <c r="AB80" s="36"/>
      <c r="AC80" s="36"/>
      <c r="AD80" s="36"/>
      <c r="AE80" s="36"/>
    </row>
    <row r="81" spans="1:65" s="2" customFormat="1" ht="12" customHeight="1">
      <c r="A81" s="36"/>
      <c r="B81" s="37"/>
      <c r="C81" s="31" t="s">
        <v>5782</v>
      </c>
      <c r="D81" s="38"/>
      <c r="E81" s="38"/>
      <c r="F81" s="38"/>
      <c r="G81" s="38"/>
      <c r="H81" s="38"/>
      <c r="I81" s="38"/>
      <c r="J81" s="38"/>
      <c r="K81" s="38"/>
      <c r="L81" s="116"/>
      <c r="S81" s="36"/>
      <c r="T81" s="36"/>
      <c r="U81" s="36"/>
      <c r="V81" s="36"/>
      <c r="W81" s="36"/>
      <c r="X81" s="36"/>
      <c r="Y81" s="36"/>
      <c r="Z81" s="36"/>
      <c r="AA81" s="36"/>
      <c r="AB81" s="36"/>
      <c r="AC81" s="36"/>
      <c r="AD81" s="36"/>
      <c r="AE81" s="36"/>
    </row>
    <row r="82" spans="1:65" s="2" customFormat="1" ht="16.5" customHeight="1">
      <c r="A82" s="36"/>
      <c r="B82" s="37"/>
      <c r="C82" s="38"/>
      <c r="D82" s="38"/>
      <c r="E82" s="368" t="str">
        <f>E11</f>
        <v>SO 05a - Terenní úpravy</v>
      </c>
      <c r="F82" s="416"/>
      <c r="G82" s="416"/>
      <c r="H82" s="416"/>
      <c r="I82" s="38"/>
      <c r="J82" s="38"/>
      <c r="K82" s="38"/>
      <c r="L82" s="116"/>
      <c r="S82" s="36"/>
      <c r="T82" s="36"/>
      <c r="U82" s="36"/>
      <c r="V82" s="36"/>
      <c r="W82" s="36"/>
      <c r="X82" s="36"/>
      <c r="Y82" s="36"/>
      <c r="Z82" s="36"/>
      <c r="AA82" s="36"/>
      <c r="AB82" s="36"/>
      <c r="AC82" s="36"/>
      <c r="AD82" s="36"/>
      <c r="AE82" s="36"/>
    </row>
    <row r="83" spans="1:65" s="2" customFormat="1" ht="6.95" customHeight="1">
      <c r="A83" s="36"/>
      <c r="B83" s="37"/>
      <c r="C83" s="38"/>
      <c r="D83" s="38"/>
      <c r="E83" s="38"/>
      <c r="F83" s="38"/>
      <c r="G83" s="38"/>
      <c r="H83" s="38"/>
      <c r="I83" s="38"/>
      <c r="J83" s="38"/>
      <c r="K83" s="38"/>
      <c r="L83" s="116"/>
      <c r="S83" s="36"/>
      <c r="T83" s="36"/>
      <c r="U83" s="36"/>
      <c r="V83" s="36"/>
      <c r="W83" s="36"/>
      <c r="X83" s="36"/>
      <c r="Y83" s="36"/>
      <c r="Z83" s="36"/>
      <c r="AA83" s="36"/>
      <c r="AB83" s="36"/>
      <c r="AC83" s="36"/>
      <c r="AD83" s="36"/>
      <c r="AE83" s="36"/>
    </row>
    <row r="84" spans="1:65" s="2" customFormat="1" ht="12" customHeight="1">
      <c r="A84" s="36"/>
      <c r="B84" s="37"/>
      <c r="C84" s="31" t="s">
        <v>21</v>
      </c>
      <c r="D84" s="38"/>
      <c r="E84" s="38"/>
      <c r="F84" s="29" t="str">
        <f>F14</f>
        <v>VD Morávka</v>
      </c>
      <c r="G84" s="38"/>
      <c r="H84" s="38"/>
      <c r="I84" s="31" t="s">
        <v>23</v>
      </c>
      <c r="J84" s="61" t="str">
        <f>IF(J14="","",J14)</f>
        <v>11. 11. 2020</v>
      </c>
      <c r="K84" s="38"/>
      <c r="L84" s="116"/>
      <c r="S84" s="36"/>
      <c r="T84" s="36"/>
      <c r="U84" s="36"/>
      <c r="V84" s="36"/>
      <c r="W84" s="36"/>
      <c r="X84" s="36"/>
      <c r="Y84" s="36"/>
      <c r="Z84" s="36"/>
      <c r="AA84" s="36"/>
      <c r="AB84" s="36"/>
      <c r="AC84" s="36"/>
      <c r="AD84" s="36"/>
      <c r="AE84" s="36"/>
    </row>
    <row r="85" spans="1:65" s="2" customFormat="1" ht="6.95" customHeight="1">
      <c r="A85" s="36"/>
      <c r="B85" s="37"/>
      <c r="C85" s="38"/>
      <c r="D85" s="38"/>
      <c r="E85" s="38"/>
      <c r="F85" s="38"/>
      <c r="G85" s="38"/>
      <c r="H85" s="38"/>
      <c r="I85" s="38"/>
      <c r="J85" s="38"/>
      <c r="K85" s="38"/>
      <c r="L85" s="116"/>
      <c r="S85" s="36"/>
      <c r="T85" s="36"/>
      <c r="U85" s="36"/>
      <c r="V85" s="36"/>
      <c r="W85" s="36"/>
      <c r="X85" s="36"/>
      <c r="Y85" s="36"/>
      <c r="Z85" s="36"/>
      <c r="AA85" s="36"/>
      <c r="AB85" s="36"/>
      <c r="AC85" s="36"/>
      <c r="AD85" s="36"/>
      <c r="AE85" s="36"/>
    </row>
    <row r="86" spans="1:65" s="2" customFormat="1" ht="15.2" customHeight="1">
      <c r="A86" s="36"/>
      <c r="B86" s="37"/>
      <c r="C86" s="31" t="s">
        <v>25</v>
      </c>
      <c r="D86" s="38"/>
      <c r="E86" s="38"/>
      <c r="F86" s="29" t="str">
        <f>E17</f>
        <v>Povodí Odry, státní podnik</v>
      </c>
      <c r="G86" s="38"/>
      <c r="H86" s="38"/>
      <c r="I86" s="31" t="s">
        <v>33</v>
      </c>
      <c r="J86" s="34" t="str">
        <f>E23</f>
        <v xml:space="preserve">Golik VH, s. r. o. </v>
      </c>
      <c r="K86" s="38"/>
      <c r="L86" s="116"/>
      <c r="S86" s="36"/>
      <c r="T86" s="36"/>
      <c r="U86" s="36"/>
      <c r="V86" s="36"/>
      <c r="W86" s="36"/>
      <c r="X86" s="36"/>
      <c r="Y86" s="36"/>
      <c r="Z86" s="36"/>
      <c r="AA86" s="36"/>
      <c r="AB86" s="36"/>
      <c r="AC86" s="36"/>
      <c r="AD86" s="36"/>
      <c r="AE86" s="36"/>
    </row>
    <row r="87" spans="1:65" s="2" customFormat="1" ht="15.2" customHeight="1">
      <c r="A87" s="36"/>
      <c r="B87" s="37"/>
      <c r="C87" s="31" t="s">
        <v>31</v>
      </c>
      <c r="D87" s="38"/>
      <c r="E87" s="38"/>
      <c r="F87" s="29" t="str">
        <f>IF(E20="","",E20)</f>
        <v>Vyplň údaj</v>
      </c>
      <c r="G87" s="38"/>
      <c r="H87" s="38"/>
      <c r="I87" s="31" t="s">
        <v>38</v>
      </c>
      <c r="J87" s="34" t="str">
        <f>E26</f>
        <v xml:space="preserve"> </v>
      </c>
      <c r="K87" s="38"/>
      <c r="L87" s="116"/>
      <c r="S87" s="36"/>
      <c r="T87" s="36"/>
      <c r="U87" s="36"/>
      <c r="V87" s="36"/>
      <c r="W87" s="36"/>
      <c r="X87" s="36"/>
      <c r="Y87" s="36"/>
      <c r="Z87" s="36"/>
      <c r="AA87" s="36"/>
      <c r="AB87" s="36"/>
      <c r="AC87" s="36"/>
      <c r="AD87" s="36"/>
      <c r="AE87" s="36"/>
    </row>
    <row r="88" spans="1:65" s="2" customFormat="1" ht="10.35" customHeight="1">
      <c r="A88" s="36"/>
      <c r="B88" s="37"/>
      <c r="C88" s="38"/>
      <c r="D88" s="38"/>
      <c r="E88" s="38"/>
      <c r="F88" s="38"/>
      <c r="G88" s="38"/>
      <c r="H88" s="38"/>
      <c r="I88" s="38"/>
      <c r="J88" s="38"/>
      <c r="K88" s="38"/>
      <c r="L88" s="116"/>
      <c r="S88" s="36"/>
      <c r="T88" s="36"/>
      <c r="U88" s="36"/>
      <c r="V88" s="36"/>
      <c r="W88" s="36"/>
      <c r="X88" s="36"/>
      <c r="Y88" s="36"/>
      <c r="Z88" s="36"/>
      <c r="AA88" s="36"/>
      <c r="AB88" s="36"/>
      <c r="AC88" s="36"/>
      <c r="AD88" s="36"/>
      <c r="AE88" s="36"/>
    </row>
    <row r="89" spans="1:65" s="11" customFormat="1" ht="29.25" customHeight="1">
      <c r="A89" s="155"/>
      <c r="B89" s="156"/>
      <c r="C89" s="157" t="s">
        <v>310</v>
      </c>
      <c r="D89" s="158" t="s">
        <v>61</v>
      </c>
      <c r="E89" s="158" t="s">
        <v>57</v>
      </c>
      <c r="F89" s="158" t="s">
        <v>58</v>
      </c>
      <c r="G89" s="158" t="s">
        <v>311</v>
      </c>
      <c r="H89" s="158" t="s">
        <v>312</v>
      </c>
      <c r="I89" s="158" t="s">
        <v>313</v>
      </c>
      <c r="J89" s="158" t="s">
        <v>291</v>
      </c>
      <c r="K89" s="159" t="s">
        <v>314</v>
      </c>
      <c r="L89" s="160"/>
      <c r="M89" s="70" t="s">
        <v>19</v>
      </c>
      <c r="N89" s="71" t="s">
        <v>46</v>
      </c>
      <c r="O89" s="71" t="s">
        <v>315</v>
      </c>
      <c r="P89" s="71" t="s">
        <v>316</v>
      </c>
      <c r="Q89" s="71" t="s">
        <v>317</v>
      </c>
      <c r="R89" s="71" t="s">
        <v>318</v>
      </c>
      <c r="S89" s="71" t="s">
        <v>319</v>
      </c>
      <c r="T89" s="72" t="s">
        <v>320</v>
      </c>
      <c r="U89" s="155"/>
      <c r="V89" s="155"/>
      <c r="W89" s="155"/>
      <c r="X89" s="155"/>
      <c r="Y89" s="155"/>
      <c r="Z89" s="155"/>
      <c r="AA89" s="155"/>
      <c r="AB89" s="155"/>
      <c r="AC89" s="155"/>
      <c r="AD89" s="155"/>
      <c r="AE89" s="155"/>
    </row>
    <row r="90" spans="1:65" s="2" customFormat="1" ht="22.9" customHeight="1">
      <c r="A90" s="36"/>
      <c r="B90" s="37"/>
      <c r="C90" s="77" t="s">
        <v>321</v>
      </c>
      <c r="D90" s="38"/>
      <c r="E90" s="38"/>
      <c r="F90" s="38"/>
      <c r="G90" s="38"/>
      <c r="H90" s="38"/>
      <c r="I90" s="38"/>
      <c r="J90" s="161">
        <f>BK90</f>
        <v>0</v>
      </c>
      <c r="K90" s="38"/>
      <c r="L90" s="41"/>
      <c r="M90" s="73"/>
      <c r="N90" s="162"/>
      <c r="O90" s="74"/>
      <c r="P90" s="163">
        <f>P91</f>
        <v>0</v>
      </c>
      <c r="Q90" s="74"/>
      <c r="R90" s="163">
        <f>R91</f>
        <v>549.1702150000001</v>
      </c>
      <c r="S90" s="74"/>
      <c r="T90" s="164">
        <f>T91</f>
        <v>756</v>
      </c>
      <c r="U90" s="36"/>
      <c r="V90" s="36"/>
      <c r="W90" s="36"/>
      <c r="X90" s="36"/>
      <c r="Y90" s="36"/>
      <c r="Z90" s="36"/>
      <c r="AA90" s="36"/>
      <c r="AB90" s="36"/>
      <c r="AC90" s="36"/>
      <c r="AD90" s="36"/>
      <c r="AE90" s="36"/>
      <c r="AT90" s="19" t="s">
        <v>75</v>
      </c>
      <c r="AU90" s="19" t="s">
        <v>121</v>
      </c>
      <c r="BK90" s="165">
        <f>BK91</f>
        <v>0</v>
      </c>
    </row>
    <row r="91" spans="1:65" s="12" customFormat="1" ht="25.9" customHeight="1">
      <c r="B91" s="166"/>
      <c r="C91" s="167"/>
      <c r="D91" s="168" t="s">
        <v>75</v>
      </c>
      <c r="E91" s="169" t="s">
        <v>322</v>
      </c>
      <c r="F91" s="169" t="s">
        <v>323</v>
      </c>
      <c r="G91" s="167"/>
      <c r="H91" s="167"/>
      <c r="I91" s="170"/>
      <c r="J91" s="171">
        <f>BK91</f>
        <v>0</v>
      </c>
      <c r="K91" s="167"/>
      <c r="L91" s="172"/>
      <c r="M91" s="173"/>
      <c r="N91" s="174"/>
      <c r="O91" s="174"/>
      <c r="P91" s="175">
        <f>P92+P500+P513+P560</f>
        <v>0</v>
      </c>
      <c r="Q91" s="174"/>
      <c r="R91" s="175">
        <f>R92+R500+R513+R560</f>
        <v>549.1702150000001</v>
      </c>
      <c r="S91" s="174"/>
      <c r="T91" s="176">
        <f>T92+T500+T513+T560</f>
        <v>756</v>
      </c>
      <c r="AR91" s="177" t="s">
        <v>84</v>
      </c>
      <c r="AT91" s="178" t="s">
        <v>75</v>
      </c>
      <c r="AU91" s="178" t="s">
        <v>76</v>
      </c>
      <c r="AY91" s="177" t="s">
        <v>324</v>
      </c>
      <c r="BK91" s="179">
        <f>BK92+BK500+BK513+BK560</f>
        <v>0</v>
      </c>
    </row>
    <row r="92" spans="1:65" s="12" customFormat="1" ht="22.9" customHeight="1">
      <c r="B92" s="166"/>
      <c r="C92" s="167"/>
      <c r="D92" s="168" t="s">
        <v>75</v>
      </c>
      <c r="E92" s="180" t="s">
        <v>84</v>
      </c>
      <c r="F92" s="180" t="s">
        <v>325</v>
      </c>
      <c r="G92" s="167"/>
      <c r="H92" s="167"/>
      <c r="I92" s="170"/>
      <c r="J92" s="181">
        <f>BK92</f>
        <v>0</v>
      </c>
      <c r="K92" s="167"/>
      <c r="L92" s="172"/>
      <c r="M92" s="173"/>
      <c r="N92" s="174"/>
      <c r="O92" s="174"/>
      <c r="P92" s="175">
        <f>SUM(P93:P499)</f>
        <v>0</v>
      </c>
      <c r="Q92" s="174"/>
      <c r="R92" s="175">
        <f>SUM(R93:R499)</f>
        <v>1.157715</v>
      </c>
      <c r="S92" s="174"/>
      <c r="T92" s="176">
        <f>SUM(T93:T499)</f>
        <v>756</v>
      </c>
      <c r="AR92" s="177" t="s">
        <v>84</v>
      </c>
      <c r="AT92" s="178" t="s">
        <v>75</v>
      </c>
      <c r="AU92" s="178" t="s">
        <v>84</v>
      </c>
      <c r="AY92" s="177" t="s">
        <v>324</v>
      </c>
      <c r="BK92" s="179">
        <f>SUM(BK93:BK499)</f>
        <v>0</v>
      </c>
    </row>
    <row r="93" spans="1:65" s="2" customFormat="1" ht="14.45" customHeight="1">
      <c r="A93" s="36"/>
      <c r="B93" s="37"/>
      <c r="C93" s="182" t="s">
        <v>84</v>
      </c>
      <c r="D93" s="182" t="s">
        <v>326</v>
      </c>
      <c r="E93" s="183" t="s">
        <v>5829</v>
      </c>
      <c r="F93" s="184" t="s">
        <v>5830</v>
      </c>
      <c r="G93" s="185" t="s">
        <v>135</v>
      </c>
      <c r="H93" s="186">
        <v>1996</v>
      </c>
      <c r="I93" s="187"/>
      <c r="J93" s="188">
        <f>ROUND(I93*H93,2)</f>
        <v>0</v>
      </c>
      <c r="K93" s="184" t="s">
        <v>329</v>
      </c>
      <c r="L93" s="41"/>
      <c r="M93" s="189" t="s">
        <v>19</v>
      </c>
      <c r="N93" s="190" t="s">
        <v>47</v>
      </c>
      <c r="O93" s="66"/>
      <c r="P93" s="191">
        <f>O93*H93</f>
        <v>0</v>
      </c>
      <c r="Q93" s="191">
        <v>0</v>
      </c>
      <c r="R93" s="191">
        <f>Q93*H93</f>
        <v>0</v>
      </c>
      <c r="S93" s="191">
        <v>0</v>
      </c>
      <c r="T93" s="192">
        <f>S93*H93</f>
        <v>0</v>
      </c>
      <c r="U93" s="36"/>
      <c r="V93" s="36"/>
      <c r="W93" s="36"/>
      <c r="X93" s="36"/>
      <c r="Y93" s="36"/>
      <c r="Z93" s="36"/>
      <c r="AA93" s="36"/>
      <c r="AB93" s="36"/>
      <c r="AC93" s="36"/>
      <c r="AD93" s="36"/>
      <c r="AE93" s="36"/>
      <c r="AR93" s="193" t="s">
        <v>330</v>
      </c>
      <c r="AT93" s="193" t="s">
        <v>326</v>
      </c>
      <c r="AU93" s="193" t="s">
        <v>87</v>
      </c>
      <c r="AY93" s="19" t="s">
        <v>324</v>
      </c>
      <c r="BE93" s="194">
        <f>IF(N93="základní",J93,0)</f>
        <v>0</v>
      </c>
      <c r="BF93" s="194">
        <f>IF(N93="snížená",J93,0)</f>
        <v>0</v>
      </c>
      <c r="BG93" s="194">
        <f>IF(N93="zákl. přenesená",J93,0)</f>
        <v>0</v>
      </c>
      <c r="BH93" s="194">
        <f>IF(N93="sníž. přenesená",J93,0)</f>
        <v>0</v>
      </c>
      <c r="BI93" s="194">
        <f>IF(N93="nulová",J93,0)</f>
        <v>0</v>
      </c>
      <c r="BJ93" s="19" t="s">
        <v>84</v>
      </c>
      <c r="BK93" s="194">
        <f>ROUND(I93*H93,2)</f>
        <v>0</v>
      </c>
      <c r="BL93" s="19" t="s">
        <v>330</v>
      </c>
      <c r="BM93" s="193" t="s">
        <v>5831</v>
      </c>
    </row>
    <row r="94" spans="1:65" s="2" customFormat="1" ht="19.5">
      <c r="A94" s="36"/>
      <c r="B94" s="37"/>
      <c r="C94" s="38"/>
      <c r="D94" s="195" t="s">
        <v>332</v>
      </c>
      <c r="E94" s="38"/>
      <c r="F94" s="196" t="s">
        <v>5832</v>
      </c>
      <c r="G94" s="38"/>
      <c r="H94" s="38"/>
      <c r="I94" s="197"/>
      <c r="J94" s="38"/>
      <c r="K94" s="38"/>
      <c r="L94" s="41"/>
      <c r="M94" s="198"/>
      <c r="N94" s="199"/>
      <c r="O94" s="66"/>
      <c r="P94" s="66"/>
      <c r="Q94" s="66"/>
      <c r="R94" s="66"/>
      <c r="S94" s="66"/>
      <c r="T94" s="67"/>
      <c r="U94" s="36"/>
      <c r="V94" s="36"/>
      <c r="W94" s="36"/>
      <c r="X94" s="36"/>
      <c r="Y94" s="36"/>
      <c r="Z94" s="36"/>
      <c r="AA94" s="36"/>
      <c r="AB94" s="36"/>
      <c r="AC94" s="36"/>
      <c r="AD94" s="36"/>
      <c r="AE94" s="36"/>
      <c r="AT94" s="19" t="s">
        <v>332</v>
      </c>
      <c r="AU94" s="19" t="s">
        <v>87</v>
      </c>
    </row>
    <row r="95" spans="1:65" s="2" customFormat="1" ht="126.75">
      <c r="A95" s="36"/>
      <c r="B95" s="37"/>
      <c r="C95" s="38"/>
      <c r="D95" s="195" t="s">
        <v>334</v>
      </c>
      <c r="E95" s="38"/>
      <c r="F95" s="200" t="s">
        <v>5833</v>
      </c>
      <c r="G95" s="38"/>
      <c r="H95" s="38"/>
      <c r="I95" s="197"/>
      <c r="J95" s="38"/>
      <c r="K95" s="38"/>
      <c r="L95" s="41"/>
      <c r="M95" s="198"/>
      <c r="N95" s="199"/>
      <c r="O95" s="66"/>
      <c r="P95" s="66"/>
      <c r="Q95" s="66"/>
      <c r="R95" s="66"/>
      <c r="S95" s="66"/>
      <c r="T95" s="67"/>
      <c r="U95" s="36"/>
      <c r="V95" s="36"/>
      <c r="W95" s="36"/>
      <c r="X95" s="36"/>
      <c r="Y95" s="36"/>
      <c r="Z95" s="36"/>
      <c r="AA95" s="36"/>
      <c r="AB95" s="36"/>
      <c r="AC95" s="36"/>
      <c r="AD95" s="36"/>
      <c r="AE95" s="36"/>
      <c r="AT95" s="19" t="s">
        <v>334</v>
      </c>
      <c r="AU95" s="19" t="s">
        <v>87</v>
      </c>
    </row>
    <row r="96" spans="1:65" s="13" customFormat="1" ht="11.25">
      <c r="B96" s="201"/>
      <c r="C96" s="202"/>
      <c r="D96" s="195" t="s">
        <v>336</v>
      </c>
      <c r="E96" s="203" t="s">
        <v>5775</v>
      </c>
      <c r="F96" s="204" t="s">
        <v>5834</v>
      </c>
      <c r="G96" s="202"/>
      <c r="H96" s="205">
        <v>1996</v>
      </c>
      <c r="I96" s="206"/>
      <c r="J96" s="202"/>
      <c r="K96" s="202"/>
      <c r="L96" s="207"/>
      <c r="M96" s="208"/>
      <c r="N96" s="209"/>
      <c r="O96" s="209"/>
      <c r="P96" s="209"/>
      <c r="Q96" s="209"/>
      <c r="R96" s="209"/>
      <c r="S96" s="209"/>
      <c r="T96" s="210"/>
      <c r="AT96" s="211" t="s">
        <v>336</v>
      </c>
      <c r="AU96" s="211" t="s">
        <v>87</v>
      </c>
      <c r="AV96" s="13" t="s">
        <v>87</v>
      </c>
      <c r="AW96" s="13" t="s">
        <v>37</v>
      </c>
      <c r="AX96" s="13" t="s">
        <v>84</v>
      </c>
      <c r="AY96" s="211" t="s">
        <v>324</v>
      </c>
    </row>
    <row r="97" spans="1:65" s="2" customFormat="1" ht="14.45" customHeight="1">
      <c r="A97" s="36"/>
      <c r="B97" s="37"/>
      <c r="C97" s="182" t="s">
        <v>87</v>
      </c>
      <c r="D97" s="182" t="s">
        <v>326</v>
      </c>
      <c r="E97" s="183" t="s">
        <v>5835</v>
      </c>
      <c r="F97" s="184" t="s">
        <v>5836</v>
      </c>
      <c r="G97" s="185" t="s">
        <v>190</v>
      </c>
      <c r="H97" s="186">
        <v>399</v>
      </c>
      <c r="I97" s="187"/>
      <c r="J97" s="188">
        <f>ROUND(I97*H97,2)</f>
        <v>0</v>
      </c>
      <c r="K97" s="184" t="s">
        <v>329</v>
      </c>
      <c r="L97" s="41"/>
      <c r="M97" s="189" t="s">
        <v>19</v>
      </c>
      <c r="N97" s="190" t="s">
        <v>47</v>
      </c>
      <c r="O97" s="66"/>
      <c r="P97" s="191">
        <f>O97*H97</f>
        <v>0</v>
      </c>
      <c r="Q97" s="191">
        <v>0</v>
      </c>
      <c r="R97" s="191">
        <f>Q97*H97</f>
        <v>0</v>
      </c>
      <c r="S97" s="191">
        <v>0</v>
      </c>
      <c r="T97" s="192">
        <f>S97*H97</f>
        <v>0</v>
      </c>
      <c r="U97" s="36"/>
      <c r="V97" s="36"/>
      <c r="W97" s="36"/>
      <c r="X97" s="36"/>
      <c r="Y97" s="36"/>
      <c r="Z97" s="36"/>
      <c r="AA97" s="36"/>
      <c r="AB97" s="36"/>
      <c r="AC97" s="36"/>
      <c r="AD97" s="36"/>
      <c r="AE97" s="36"/>
      <c r="AR97" s="193" t="s">
        <v>330</v>
      </c>
      <c r="AT97" s="193" t="s">
        <v>326</v>
      </c>
      <c r="AU97" s="193" t="s">
        <v>87</v>
      </c>
      <c r="AY97" s="19" t="s">
        <v>324</v>
      </c>
      <c r="BE97" s="194">
        <f>IF(N97="základní",J97,0)</f>
        <v>0</v>
      </c>
      <c r="BF97" s="194">
        <f>IF(N97="snížená",J97,0)</f>
        <v>0</v>
      </c>
      <c r="BG97" s="194">
        <f>IF(N97="zákl. přenesená",J97,0)</f>
        <v>0</v>
      </c>
      <c r="BH97" s="194">
        <f>IF(N97="sníž. přenesená",J97,0)</f>
        <v>0</v>
      </c>
      <c r="BI97" s="194">
        <f>IF(N97="nulová",J97,0)</f>
        <v>0</v>
      </c>
      <c r="BJ97" s="19" t="s">
        <v>84</v>
      </c>
      <c r="BK97" s="194">
        <f>ROUND(I97*H97,2)</f>
        <v>0</v>
      </c>
      <c r="BL97" s="19" t="s">
        <v>330</v>
      </c>
      <c r="BM97" s="193" t="s">
        <v>5837</v>
      </c>
    </row>
    <row r="98" spans="1:65" s="2" customFormat="1" ht="11.25">
      <c r="A98" s="36"/>
      <c r="B98" s="37"/>
      <c r="C98" s="38"/>
      <c r="D98" s="195" t="s">
        <v>332</v>
      </c>
      <c r="E98" s="38"/>
      <c r="F98" s="196" t="s">
        <v>5838</v>
      </c>
      <c r="G98" s="38"/>
      <c r="H98" s="38"/>
      <c r="I98" s="197"/>
      <c r="J98" s="38"/>
      <c r="K98" s="38"/>
      <c r="L98" s="41"/>
      <c r="M98" s="198"/>
      <c r="N98" s="199"/>
      <c r="O98" s="66"/>
      <c r="P98" s="66"/>
      <c r="Q98" s="66"/>
      <c r="R98" s="66"/>
      <c r="S98" s="66"/>
      <c r="T98" s="67"/>
      <c r="U98" s="36"/>
      <c r="V98" s="36"/>
      <c r="W98" s="36"/>
      <c r="X98" s="36"/>
      <c r="Y98" s="36"/>
      <c r="Z98" s="36"/>
      <c r="AA98" s="36"/>
      <c r="AB98" s="36"/>
      <c r="AC98" s="36"/>
      <c r="AD98" s="36"/>
      <c r="AE98" s="36"/>
      <c r="AT98" s="19" t="s">
        <v>332</v>
      </c>
      <c r="AU98" s="19" t="s">
        <v>87</v>
      </c>
    </row>
    <row r="99" spans="1:65" s="2" customFormat="1" ht="107.25">
      <c r="A99" s="36"/>
      <c r="B99" s="37"/>
      <c r="C99" s="38"/>
      <c r="D99" s="195" t="s">
        <v>334</v>
      </c>
      <c r="E99" s="38"/>
      <c r="F99" s="200" t="s">
        <v>5839</v>
      </c>
      <c r="G99" s="38"/>
      <c r="H99" s="38"/>
      <c r="I99" s="197"/>
      <c r="J99" s="38"/>
      <c r="K99" s="38"/>
      <c r="L99" s="41"/>
      <c r="M99" s="198"/>
      <c r="N99" s="199"/>
      <c r="O99" s="66"/>
      <c r="P99" s="66"/>
      <c r="Q99" s="66"/>
      <c r="R99" s="66"/>
      <c r="S99" s="66"/>
      <c r="T99" s="67"/>
      <c r="U99" s="36"/>
      <c r="V99" s="36"/>
      <c r="W99" s="36"/>
      <c r="X99" s="36"/>
      <c r="Y99" s="36"/>
      <c r="Z99" s="36"/>
      <c r="AA99" s="36"/>
      <c r="AB99" s="36"/>
      <c r="AC99" s="36"/>
      <c r="AD99" s="36"/>
      <c r="AE99" s="36"/>
      <c r="AT99" s="19" t="s">
        <v>334</v>
      </c>
      <c r="AU99" s="19" t="s">
        <v>87</v>
      </c>
    </row>
    <row r="100" spans="1:65" s="13" customFormat="1" ht="11.25">
      <c r="B100" s="201"/>
      <c r="C100" s="202"/>
      <c r="D100" s="195" t="s">
        <v>336</v>
      </c>
      <c r="E100" s="203" t="s">
        <v>5760</v>
      </c>
      <c r="F100" s="204" t="s">
        <v>5840</v>
      </c>
      <c r="G100" s="202"/>
      <c r="H100" s="205">
        <v>399</v>
      </c>
      <c r="I100" s="206"/>
      <c r="J100" s="202"/>
      <c r="K100" s="202"/>
      <c r="L100" s="207"/>
      <c r="M100" s="208"/>
      <c r="N100" s="209"/>
      <c r="O100" s="209"/>
      <c r="P100" s="209"/>
      <c r="Q100" s="209"/>
      <c r="R100" s="209"/>
      <c r="S100" s="209"/>
      <c r="T100" s="210"/>
      <c r="AT100" s="211" t="s">
        <v>336</v>
      </c>
      <c r="AU100" s="211" t="s">
        <v>87</v>
      </c>
      <c r="AV100" s="13" t="s">
        <v>87</v>
      </c>
      <c r="AW100" s="13" t="s">
        <v>37</v>
      </c>
      <c r="AX100" s="13" t="s">
        <v>84</v>
      </c>
      <c r="AY100" s="211" t="s">
        <v>324</v>
      </c>
    </row>
    <row r="101" spans="1:65" s="2" customFormat="1" ht="14.45" customHeight="1">
      <c r="A101" s="36"/>
      <c r="B101" s="37"/>
      <c r="C101" s="182" t="s">
        <v>343</v>
      </c>
      <c r="D101" s="182" t="s">
        <v>326</v>
      </c>
      <c r="E101" s="183" t="s">
        <v>5841</v>
      </c>
      <c r="F101" s="184" t="s">
        <v>5842</v>
      </c>
      <c r="G101" s="185" t="s">
        <v>152</v>
      </c>
      <c r="H101" s="186">
        <v>45.26</v>
      </c>
      <c r="I101" s="187"/>
      <c r="J101" s="188">
        <f>ROUND(I101*H101,2)</f>
        <v>0</v>
      </c>
      <c r="K101" s="184" t="s">
        <v>329</v>
      </c>
      <c r="L101" s="41"/>
      <c r="M101" s="189" t="s">
        <v>19</v>
      </c>
      <c r="N101" s="190" t="s">
        <v>47</v>
      </c>
      <c r="O101" s="66"/>
      <c r="P101" s="191">
        <f>O101*H101</f>
        <v>0</v>
      </c>
      <c r="Q101" s="191">
        <v>0</v>
      </c>
      <c r="R101" s="191">
        <f>Q101*H101</f>
        <v>0</v>
      </c>
      <c r="S101" s="191">
        <v>0</v>
      </c>
      <c r="T101" s="192">
        <f>S101*H101</f>
        <v>0</v>
      </c>
      <c r="U101" s="36"/>
      <c r="V101" s="36"/>
      <c r="W101" s="36"/>
      <c r="X101" s="36"/>
      <c r="Y101" s="36"/>
      <c r="Z101" s="36"/>
      <c r="AA101" s="36"/>
      <c r="AB101" s="36"/>
      <c r="AC101" s="36"/>
      <c r="AD101" s="36"/>
      <c r="AE101" s="36"/>
      <c r="AR101" s="193" t="s">
        <v>330</v>
      </c>
      <c r="AT101" s="193" t="s">
        <v>326</v>
      </c>
      <c r="AU101" s="193" t="s">
        <v>87</v>
      </c>
      <c r="AY101" s="19" t="s">
        <v>324</v>
      </c>
      <c r="BE101" s="194">
        <f>IF(N101="základní",J101,0)</f>
        <v>0</v>
      </c>
      <c r="BF101" s="194">
        <f>IF(N101="snížená",J101,0)</f>
        <v>0</v>
      </c>
      <c r="BG101" s="194">
        <f>IF(N101="zákl. přenesená",J101,0)</f>
        <v>0</v>
      </c>
      <c r="BH101" s="194">
        <f>IF(N101="sníž. přenesená",J101,0)</f>
        <v>0</v>
      </c>
      <c r="BI101" s="194">
        <f>IF(N101="nulová",J101,0)</f>
        <v>0</v>
      </c>
      <c r="BJ101" s="19" t="s">
        <v>84</v>
      </c>
      <c r="BK101" s="194">
        <f>ROUND(I101*H101,2)</f>
        <v>0</v>
      </c>
      <c r="BL101" s="19" t="s">
        <v>330</v>
      </c>
      <c r="BM101" s="193" t="s">
        <v>5843</v>
      </c>
    </row>
    <row r="102" spans="1:65" s="2" customFormat="1" ht="19.5">
      <c r="A102" s="36"/>
      <c r="B102" s="37"/>
      <c r="C102" s="38"/>
      <c r="D102" s="195" t="s">
        <v>332</v>
      </c>
      <c r="E102" s="38"/>
      <c r="F102" s="196" t="s">
        <v>5844</v>
      </c>
      <c r="G102" s="38"/>
      <c r="H102" s="38"/>
      <c r="I102" s="197"/>
      <c r="J102" s="38"/>
      <c r="K102" s="38"/>
      <c r="L102" s="41"/>
      <c r="M102" s="198"/>
      <c r="N102" s="199"/>
      <c r="O102" s="66"/>
      <c r="P102" s="66"/>
      <c r="Q102" s="66"/>
      <c r="R102" s="66"/>
      <c r="S102" s="66"/>
      <c r="T102" s="67"/>
      <c r="U102" s="36"/>
      <c r="V102" s="36"/>
      <c r="W102" s="36"/>
      <c r="X102" s="36"/>
      <c r="Y102" s="36"/>
      <c r="Z102" s="36"/>
      <c r="AA102" s="36"/>
      <c r="AB102" s="36"/>
      <c r="AC102" s="36"/>
      <c r="AD102" s="36"/>
      <c r="AE102" s="36"/>
      <c r="AT102" s="19" t="s">
        <v>332</v>
      </c>
      <c r="AU102" s="19" t="s">
        <v>87</v>
      </c>
    </row>
    <row r="103" spans="1:65" s="2" customFormat="1" ht="39">
      <c r="A103" s="36"/>
      <c r="B103" s="37"/>
      <c r="C103" s="38"/>
      <c r="D103" s="195" t="s">
        <v>334</v>
      </c>
      <c r="E103" s="38"/>
      <c r="F103" s="200" t="s">
        <v>5845</v>
      </c>
      <c r="G103" s="38"/>
      <c r="H103" s="38"/>
      <c r="I103" s="197"/>
      <c r="J103" s="38"/>
      <c r="K103" s="38"/>
      <c r="L103" s="41"/>
      <c r="M103" s="198"/>
      <c r="N103" s="199"/>
      <c r="O103" s="66"/>
      <c r="P103" s="66"/>
      <c r="Q103" s="66"/>
      <c r="R103" s="66"/>
      <c r="S103" s="66"/>
      <c r="T103" s="67"/>
      <c r="U103" s="36"/>
      <c r="V103" s="36"/>
      <c r="W103" s="36"/>
      <c r="X103" s="36"/>
      <c r="Y103" s="36"/>
      <c r="Z103" s="36"/>
      <c r="AA103" s="36"/>
      <c r="AB103" s="36"/>
      <c r="AC103" s="36"/>
      <c r="AD103" s="36"/>
      <c r="AE103" s="36"/>
      <c r="AT103" s="19" t="s">
        <v>334</v>
      </c>
      <c r="AU103" s="19" t="s">
        <v>87</v>
      </c>
    </row>
    <row r="104" spans="1:65" s="13" customFormat="1" ht="11.25">
      <c r="B104" s="201"/>
      <c r="C104" s="202"/>
      <c r="D104" s="195" t="s">
        <v>336</v>
      </c>
      <c r="E104" s="203" t="s">
        <v>19</v>
      </c>
      <c r="F104" s="204" t="s">
        <v>5846</v>
      </c>
      <c r="G104" s="202"/>
      <c r="H104" s="205">
        <v>19.95</v>
      </c>
      <c r="I104" s="206"/>
      <c r="J104" s="202"/>
      <c r="K104" s="202"/>
      <c r="L104" s="207"/>
      <c r="M104" s="208"/>
      <c r="N104" s="209"/>
      <c r="O104" s="209"/>
      <c r="P104" s="209"/>
      <c r="Q104" s="209"/>
      <c r="R104" s="209"/>
      <c r="S104" s="209"/>
      <c r="T104" s="210"/>
      <c r="AT104" s="211" t="s">
        <v>336</v>
      </c>
      <c r="AU104" s="211" t="s">
        <v>87</v>
      </c>
      <c r="AV104" s="13" t="s">
        <v>87</v>
      </c>
      <c r="AW104" s="13" t="s">
        <v>37</v>
      </c>
      <c r="AX104" s="13" t="s">
        <v>76</v>
      </c>
      <c r="AY104" s="211" t="s">
        <v>324</v>
      </c>
    </row>
    <row r="105" spans="1:65" s="13" customFormat="1" ht="11.25">
      <c r="B105" s="201"/>
      <c r="C105" s="202"/>
      <c r="D105" s="195" t="s">
        <v>336</v>
      </c>
      <c r="E105" s="203" t="s">
        <v>19</v>
      </c>
      <c r="F105" s="204" t="s">
        <v>5847</v>
      </c>
      <c r="G105" s="202"/>
      <c r="H105" s="205">
        <v>4.8</v>
      </c>
      <c r="I105" s="206"/>
      <c r="J105" s="202"/>
      <c r="K105" s="202"/>
      <c r="L105" s="207"/>
      <c r="M105" s="208"/>
      <c r="N105" s="209"/>
      <c r="O105" s="209"/>
      <c r="P105" s="209"/>
      <c r="Q105" s="209"/>
      <c r="R105" s="209"/>
      <c r="S105" s="209"/>
      <c r="T105" s="210"/>
      <c r="AT105" s="211" t="s">
        <v>336</v>
      </c>
      <c r="AU105" s="211" t="s">
        <v>87</v>
      </c>
      <c r="AV105" s="13" t="s">
        <v>87</v>
      </c>
      <c r="AW105" s="13" t="s">
        <v>37</v>
      </c>
      <c r="AX105" s="13" t="s">
        <v>76</v>
      </c>
      <c r="AY105" s="211" t="s">
        <v>324</v>
      </c>
    </row>
    <row r="106" spans="1:65" s="13" customFormat="1" ht="11.25">
      <c r="B106" s="201"/>
      <c r="C106" s="202"/>
      <c r="D106" s="195" t="s">
        <v>336</v>
      </c>
      <c r="E106" s="203" t="s">
        <v>19</v>
      </c>
      <c r="F106" s="204" t="s">
        <v>5848</v>
      </c>
      <c r="G106" s="202"/>
      <c r="H106" s="205">
        <v>0.25</v>
      </c>
      <c r="I106" s="206"/>
      <c r="J106" s="202"/>
      <c r="K106" s="202"/>
      <c r="L106" s="207"/>
      <c r="M106" s="208"/>
      <c r="N106" s="209"/>
      <c r="O106" s="209"/>
      <c r="P106" s="209"/>
      <c r="Q106" s="209"/>
      <c r="R106" s="209"/>
      <c r="S106" s="209"/>
      <c r="T106" s="210"/>
      <c r="AT106" s="211" t="s">
        <v>336</v>
      </c>
      <c r="AU106" s="211" t="s">
        <v>87</v>
      </c>
      <c r="AV106" s="13" t="s">
        <v>87</v>
      </c>
      <c r="AW106" s="13" t="s">
        <v>37</v>
      </c>
      <c r="AX106" s="13" t="s">
        <v>76</v>
      </c>
      <c r="AY106" s="211" t="s">
        <v>324</v>
      </c>
    </row>
    <row r="107" spans="1:65" s="13" customFormat="1" ht="11.25">
      <c r="B107" s="201"/>
      <c r="C107" s="202"/>
      <c r="D107" s="195" t="s">
        <v>336</v>
      </c>
      <c r="E107" s="203" t="s">
        <v>19</v>
      </c>
      <c r="F107" s="204" t="s">
        <v>5849</v>
      </c>
      <c r="G107" s="202"/>
      <c r="H107" s="205">
        <v>0.3</v>
      </c>
      <c r="I107" s="206"/>
      <c r="J107" s="202"/>
      <c r="K107" s="202"/>
      <c r="L107" s="207"/>
      <c r="M107" s="208"/>
      <c r="N107" s="209"/>
      <c r="O107" s="209"/>
      <c r="P107" s="209"/>
      <c r="Q107" s="209"/>
      <c r="R107" s="209"/>
      <c r="S107" s="209"/>
      <c r="T107" s="210"/>
      <c r="AT107" s="211" t="s">
        <v>336</v>
      </c>
      <c r="AU107" s="211" t="s">
        <v>87</v>
      </c>
      <c r="AV107" s="13" t="s">
        <v>87</v>
      </c>
      <c r="AW107" s="13" t="s">
        <v>37</v>
      </c>
      <c r="AX107" s="13" t="s">
        <v>76</v>
      </c>
      <c r="AY107" s="211" t="s">
        <v>324</v>
      </c>
    </row>
    <row r="108" spans="1:65" s="13" customFormat="1" ht="11.25">
      <c r="B108" s="201"/>
      <c r="C108" s="202"/>
      <c r="D108" s="195" t="s">
        <v>336</v>
      </c>
      <c r="E108" s="203" t="s">
        <v>19</v>
      </c>
      <c r="F108" s="204" t="s">
        <v>5850</v>
      </c>
      <c r="G108" s="202"/>
      <c r="H108" s="205">
        <v>19.96</v>
      </c>
      <c r="I108" s="206"/>
      <c r="J108" s="202"/>
      <c r="K108" s="202"/>
      <c r="L108" s="207"/>
      <c r="M108" s="208"/>
      <c r="N108" s="209"/>
      <c r="O108" s="209"/>
      <c r="P108" s="209"/>
      <c r="Q108" s="209"/>
      <c r="R108" s="209"/>
      <c r="S108" s="209"/>
      <c r="T108" s="210"/>
      <c r="AT108" s="211" t="s">
        <v>336</v>
      </c>
      <c r="AU108" s="211" t="s">
        <v>87</v>
      </c>
      <c r="AV108" s="13" t="s">
        <v>87</v>
      </c>
      <c r="AW108" s="13" t="s">
        <v>37</v>
      </c>
      <c r="AX108" s="13" t="s">
        <v>76</v>
      </c>
      <c r="AY108" s="211" t="s">
        <v>324</v>
      </c>
    </row>
    <row r="109" spans="1:65" s="14" customFormat="1" ht="11.25">
      <c r="B109" s="212"/>
      <c r="C109" s="213"/>
      <c r="D109" s="195" t="s">
        <v>336</v>
      </c>
      <c r="E109" s="214" t="s">
        <v>5820</v>
      </c>
      <c r="F109" s="215" t="s">
        <v>349</v>
      </c>
      <c r="G109" s="213"/>
      <c r="H109" s="216">
        <v>45.26</v>
      </c>
      <c r="I109" s="217"/>
      <c r="J109" s="213"/>
      <c r="K109" s="213"/>
      <c r="L109" s="218"/>
      <c r="M109" s="219"/>
      <c r="N109" s="220"/>
      <c r="O109" s="220"/>
      <c r="P109" s="220"/>
      <c r="Q109" s="220"/>
      <c r="R109" s="220"/>
      <c r="S109" s="220"/>
      <c r="T109" s="221"/>
      <c r="AT109" s="222" t="s">
        <v>336</v>
      </c>
      <c r="AU109" s="222" t="s">
        <v>87</v>
      </c>
      <c r="AV109" s="14" t="s">
        <v>330</v>
      </c>
      <c r="AW109" s="14" t="s">
        <v>37</v>
      </c>
      <c r="AX109" s="14" t="s">
        <v>84</v>
      </c>
      <c r="AY109" s="222" t="s">
        <v>324</v>
      </c>
    </row>
    <row r="110" spans="1:65" s="2" customFormat="1" ht="14.45" customHeight="1">
      <c r="A110" s="36"/>
      <c r="B110" s="37"/>
      <c r="C110" s="182" t="s">
        <v>330</v>
      </c>
      <c r="D110" s="182" t="s">
        <v>326</v>
      </c>
      <c r="E110" s="183" t="s">
        <v>5851</v>
      </c>
      <c r="F110" s="184" t="s">
        <v>5852</v>
      </c>
      <c r="G110" s="185" t="s">
        <v>190</v>
      </c>
      <c r="H110" s="186">
        <v>32</v>
      </c>
      <c r="I110" s="187"/>
      <c r="J110" s="188">
        <f>ROUND(I110*H110,2)</f>
        <v>0</v>
      </c>
      <c r="K110" s="184" t="s">
        <v>329</v>
      </c>
      <c r="L110" s="41"/>
      <c r="M110" s="189" t="s">
        <v>19</v>
      </c>
      <c r="N110" s="190" t="s">
        <v>47</v>
      </c>
      <c r="O110" s="66"/>
      <c r="P110" s="191">
        <f>O110*H110</f>
        <v>0</v>
      </c>
      <c r="Q110" s="191">
        <v>0</v>
      </c>
      <c r="R110" s="191">
        <f>Q110*H110</f>
        <v>0</v>
      </c>
      <c r="S110" s="191">
        <v>0</v>
      </c>
      <c r="T110" s="192">
        <f>S110*H110</f>
        <v>0</v>
      </c>
      <c r="U110" s="36"/>
      <c r="V110" s="36"/>
      <c r="W110" s="36"/>
      <c r="X110" s="36"/>
      <c r="Y110" s="36"/>
      <c r="Z110" s="36"/>
      <c r="AA110" s="36"/>
      <c r="AB110" s="36"/>
      <c r="AC110" s="36"/>
      <c r="AD110" s="36"/>
      <c r="AE110" s="36"/>
      <c r="AR110" s="193" t="s">
        <v>330</v>
      </c>
      <c r="AT110" s="193" t="s">
        <v>326</v>
      </c>
      <c r="AU110" s="193" t="s">
        <v>87</v>
      </c>
      <c r="AY110" s="19" t="s">
        <v>324</v>
      </c>
      <c r="BE110" s="194">
        <f>IF(N110="základní",J110,0)</f>
        <v>0</v>
      </c>
      <c r="BF110" s="194">
        <f>IF(N110="snížená",J110,0)</f>
        <v>0</v>
      </c>
      <c r="BG110" s="194">
        <f>IF(N110="zákl. přenesená",J110,0)</f>
        <v>0</v>
      </c>
      <c r="BH110" s="194">
        <f>IF(N110="sníž. přenesená",J110,0)</f>
        <v>0</v>
      </c>
      <c r="BI110" s="194">
        <f>IF(N110="nulová",J110,0)</f>
        <v>0</v>
      </c>
      <c r="BJ110" s="19" t="s">
        <v>84</v>
      </c>
      <c r="BK110" s="194">
        <f>ROUND(I110*H110,2)</f>
        <v>0</v>
      </c>
      <c r="BL110" s="19" t="s">
        <v>330</v>
      </c>
      <c r="BM110" s="193" t="s">
        <v>5853</v>
      </c>
    </row>
    <row r="111" spans="1:65" s="2" customFormat="1" ht="11.25">
      <c r="A111" s="36"/>
      <c r="B111" s="37"/>
      <c r="C111" s="38"/>
      <c r="D111" s="195" t="s">
        <v>332</v>
      </c>
      <c r="E111" s="38"/>
      <c r="F111" s="196" t="s">
        <v>5854</v>
      </c>
      <c r="G111" s="38"/>
      <c r="H111" s="38"/>
      <c r="I111" s="197"/>
      <c r="J111" s="38"/>
      <c r="K111" s="38"/>
      <c r="L111" s="41"/>
      <c r="M111" s="198"/>
      <c r="N111" s="199"/>
      <c r="O111" s="66"/>
      <c r="P111" s="66"/>
      <c r="Q111" s="66"/>
      <c r="R111" s="66"/>
      <c r="S111" s="66"/>
      <c r="T111" s="67"/>
      <c r="U111" s="36"/>
      <c r="V111" s="36"/>
      <c r="W111" s="36"/>
      <c r="X111" s="36"/>
      <c r="Y111" s="36"/>
      <c r="Z111" s="36"/>
      <c r="AA111" s="36"/>
      <c r="AB111" s="36"/>
      <c r="AC111" s="36"/>
      <c r="AD111" s="36"/>
      <c r="AE111" s="36"/>
      <c r="AT111" s="19" t="s">
        <v>332</v>
      </c>
      <c r="AU111" s="19" t="s">
        <v>87</v>
      </c>
    </row>
    <row r="112" spans="1:65" s="2" customFormat="1" ht="107.25">
      <c r="A112" s="36"/>
      <c r="B112" s="37"/>
      <c r="C112" s="38"/>
      <c r="D112" s="195" t="s">
        <v>334</v>
      </c>
      <c r="E112" s="38"/>
      <c r="F112" s="200" t="s">
        <v>5839</v>
      </c>
      <c r="G112" s="38"/>
      <c r="H112" s="38"/>
      <c r="I112" s="197"/>
      <c r="J112" s="38"/>
      <c r="K112" s="38"/>
      <c r="L112" s="41"/>
      <c r="M112" s="198"/>
      <c r="N112" s="199"/>
      <c r="O112" s="66"/>
      <c r="P112" s="66"/>
      <c r="Q112" s="66"/>
      <c r="R112" s="66"/>
      <c r="S112" s="66"/>
      <c r="T112" s="67"/>
      <c r="U112" s="36"/>
      <c r="V112" s="36"/>
      <c r="W112" s="36"/>
      <c r="X112" s="36"/>
      <c r="Y112" s="36"/>
      <c r="Z112" s="36"/>
      <c r="AA112" s="36"/>
      <c r="AB112" s="36"/>
      <c r="AC112" s="36"/>
      <c r="AD112" s="36"/>
      <c r="AE112" s="36"/>
      <c r="AT112" s="19" t="s">
        <v>334</v>
      </c>
      <c r="AU112" s="19" t="s">
        <v>87</v>
      </c>
    </row>
    <row r="113" spans="1:65" s="13" customFormat="1" ht="11.25">
      <c r="B113" s="201"/>
      <c r="C113" s="202"/>
      <c r="D113" s="195" t="s">
        <v>336</v>
      </c>
      <c r="E113" s="203" t="s">
        <v>5763</v>
      </c>
      <c r="F113" s="204" t="s">
        <v>5855</v>
      </c>
      <c r="G113" s="202"/>
      <c r="H113" s="205">
        <v>32</v>
      </c>
      <c r="I113" s="206"/>
      <c r="J113" s="202"/>
      <c r="K113" s="202"/>
      <c r="L113" s="207"/>
      <c r="M113" s="208"/>
      <c r="N113" s="209"/>
      <c r="O113" s="209"/>
      <c r="P113" s="209"/>
      <c r="Q113" s="209"/>
      <c r="R113" s="209"/>
      <c r="S113" s="209"/>
      <c r="T113" s="210"/>
      <c r="AT113" s="211" t="s">
        <v>336</v>
      </c>
      <c r="AU113" s="211" t="s">
        <v>87</v>
      </c>
      <c r="AV113" s="13" t="s">
        <v>87</v>
      </c>
      <c r="AW113" s="13" t="s">
        <v>37</v>
      </c>
      <c r="AX113" s="13" t="s">
        <v>84</v>
      </c>
      <c r="AY113" s="211" t="s">
        <v>324</v>
      </c>
    </row>
    <row r="114" spans="1:65" s="2" customFormat="1" ht="14.45" customHeight="1">
      <c r="A114" s="36"/>
      <c r="B114" s="37"/>
      <c r="C114" s="182" t="s">
        <v>220</v>
      </c>
      <c r="D114" s="182" t="s">
        <v>326</v>
      </c>
      <c r="E114" s="183" t="s">
        <v>5856</v>
      </c>
      <c r="F114" s="184" t="s">
        <v>5857</v>
      </c>
      <c r="G114" s="185" t="s">
        <v>190</v>
      </c>
      <c r="H114" s="186">
        <v>1</v>
      </c>
      <c r="I114" s="187"/>
      <c r="J114" s="188">
        <f>ROUND(I114*H114,2)</f>
        <v>0</v>
      </c>
      <c r="K114" s="184" t="s">
        <v>329</v>
      </c>
      <c r="L114" s="41"/>
      <c r="M114" s="189" t="s">
        <v>19</v>
      </c>
      <c r="N114" s="190" t="s">
        <v>47</v>
      </c>
      <c r="O114" s="66"/>
      <c r="P114" s="191">
        <f>O114*H114</f>
        <v>0</v>
      </c>
      <c r="Q114" s="191">
        <v>0</v>
      </c>
      <c r="R114" s="191">
        <f>Q114*H114</f>
        <v>0</v>
      </c>
      <c r="S114" s="191">
        <v>0</v>
      </c>
      <c r="T114" s="192">
        <f>S114*H114</f>
        <v>0</v>
      </c>
      <c r="U114" s="36"/>
      <c r="V114" s="36"/>
      <c r="W114" s="36"/>
      <c r="X114" s="36"/>
      <c r="Y114" s="36"/>
      <c r="Z114" s="36"/>
      <c r="AA114" s="36"/>
      <c r="AB114" s="36"/>
      <c r="AC114" s="36"/>
      <c r="AD114" s="36"/>
      <c r="AE114" s="36"/>
      <c r="AR114" s="193" t="s">
        <v>330</v>
      </c>
      <c r="AT114" s="193" t="s">
        <v>326</v>
      </c>
      <c r="AU114" s="193" t="s">
        <v>87</v>
      </c>
      <c r="AY114" s="19" t="s">
        <v>324</v>
      </c>
      <c r="BE114" s="194">
        <f>IF(N114="základní",J114,0)</f>
        <v>0</v>
      </c>
      <c r="BF114" s="194">
        <f>IF(N114="snížená",J114,0)</f>
        <v>0</v>
      </c>
      <c r="BG114" s="194">
        <f>IF(N114="zákl. přenesená",J114,0)</f>
        <v>0</v>
      </c>
      <c r="BH114" s="194">
        <f>IF(N114="sníž. přenesená",J114,0)</f>
        <v>0</v>
      </c>
      <c r="BI114" s="194">
        <f>IF(N114="nulová",J114,0)</f>
        <v>0</v>
      </c>
      <c r="BJ114" s="19" t="s">
        <v>84</v>
      </c>
      <c r="BK114" s="194">
        <f>ROUND(I114*H114,2)</f>
        <v>0</v>
      </c>
      <c r="BL114" s="19" t="s">
        <v>330</v>
      </c>
      <c r="BM114" s="193" t="s">
        <v>5858</v>
      </c>
    </row>
    <row r="115" spans="1:65" s="2" customFormat="1" ht="11.25">
      <c r="A115" s="36"/>
      <c r="B115" s="37"/>
      <c r="C115" s="38"/>
      <c r="D115" s="195" t="s">
        <v>332</v>
      </c>
      <c r="E115" s="38"/>
      <c r="F115" s="196" t="s">
        <v>5859</v>
      </c>
      <c r="G115" s="38"/>
      <c r="H115" s="38"/>
      <c r="I115" s="197"/>
      <c r="J115" s="38"/>
      <c r="K115" s="38"/>
      <c r="L115" s="41"/>
      <c r="M115" s="198"/>
      <c r="N115" s="199"/>
      <c r="O115" s="66"/>
      <c r="P115" s="66"/>
      <c r="Q115" s="66"/>
      <c r="R115" s="66"/>
      <c r="S115" s="66"/>
      <c r="T115" s="67"/>
      <c r="U115" s="36"/>
      <c r="V115" s="36"/>
      <c r="W115" s="36"/>
      <c r="X115" s="36"/>
      <c r="Y115" s="36"/>
      <c r="Z115" s="36"/>
      <c r="AA115" s="36"/>
      <c r="AB115" s="36"/>
      <c r="AC115" s="36"/>
      <c r="AD115" s="36"/>
      <c r="AE115" s="36"/>
      <c r="AT115" s="19" t="s">
        <v>332</v>
      </c>
      <c r="AU115" s="19" t="s">
        <v>87</v>
      </c>
    </row>
    <row r="116" spans="1:65" s="2" customFormat="1" ht="107.25">
      <c r="A116" s="36"/>
      <c r="B116" s="37"/>
      <c r="C116" s="38"/>
      <c r="D116" s="195" t="s">
        <v>334</v>
      </c>
      <c r="E116" s="38"/>
      <c r="F116" s="200" t="s">
        <v>5839</v>
      </c>
      <c r="G116" s="38"/>
      <c r="H116" s="38"/>
      <c r="I116" s="197"/>
      <c r="J116" s="38"/>
      <c r="K116" s="38"/>
      <c r="L116" s="41"/>
      <c r="M116" s="198"/>
      <c r="N116" s="199"/>
      <c r="O116" s="66"/>
      <c r="P116" s="66"/>
      <c r="Q116" s="66"/>
      <c r="R116" s="66"/>
      <c r="S116" s="66"/>
      <c r="T116" s="67"/>
      <c r="U116" s="36"/>
      <c r="V116" s="36"/>
      <c r="W116" s="36"/>
      <c r="X116" s="36"/>
      <c r="Y116" s="36"/>
      <c r="Z116" s="36"/>
      <c r="AA116" s="36"/>
      <c r="AB116" s="36"/>
      <c r="AC116" s="36"/>
      <c r="AD116" s="36"/>
      <c r="AE116" s="36"/>
      <c r="AT116" s="19" t="s">
        <v>334</v>
      </c>
      <c r="AU116" s="19" t="s">
        <v>87</v>
      </c>
    </row>
    <row r="117" spans="1:65" s="13" customFormat="1" ht="11.25">
      <c r="B117" s="201"/>
      <c r="C117" s="202"/>
      <c r="D117" s="195" t="s">
        <v>336</v>
      </c>
      <c r="E117" s="203" t="s">
        <v>5765</v>
      </c>
      <c r="F117" s="204" t="s">
        <v>5860</v>
      </c>
      <c r="G117" s="202"/>
      <c r="H117" s="205">
        <v>1</v>
      </c>
      <c r="I117" s="206"/>
      <c r="J117" s="202"/>
      <c r="K117" s="202"/>
      <c r="L117" s="207"/>
      <c r="M117" s="208"/>
      <c r="N117" s="209"/>
      <c r="O117" s="209"/>
      <c r="P117" s="209"/>
      <c r="Q117" s="209"/>
      <c r="R117" s="209"/>
      <c r="S117" s="209"/>
      <c r="T117" s="210"/>
      <c r="AT117" s="211" t="s">
        <v>336</v>
      </c>
      <c r="AU117" s="211" t="s">
        <v>87</v>
      </c>
      <c r="AV117" s="13" t="s">
        <v>87</v>
      </c>
      <c r="AW117" s="13" t="s">
        <v>37</v>
      </c>
      <c r="AX117" s="13" t="s">
        <v>84</v>
      </c>
      <c r="AY117" s="211" t="s">
        <v>324</v>
      </c>
    </row>
    <row r="118" spans="1:65" s="2" customFormat="1" ht="14.45" customHeight="1">
      <c r="A118" s="36"/>
      <c r="B118" s="37"/>
      <c r="C118" s="182" t="s">
        <v>362</v>
      </c>
      <c r="D118" s="182" t="s">
        <v>326</v>
      </c>
      <c r="E118" s="183" t="s">
        <v>5861</v>
      </c>
      <c r="F118" s="184" t="s">
        <v>5862</v>
      </c>
      <c r="G118" s="185" t="s">
        <v>190</v>
      </c>
      <c r="H118" s="186">
        <v>399</v>
      </c>
      <c r="I118" s="187"/>
      <c r="J118" s="188">
        <f>ROUND(I118*H118,2)</f>
        <v>0</v>
      </c>
      <c r="K118" s="184" t="s">
        <v>329</v>
      </c>
      <c r="L118" s="41"/>
      <c r="M118" s="189" t="s">
        <v>19</v>
      </c>
      <c r="N118" s="190" t="s">
        <v>47</v>
      </c>
      <c r="O118" s="66"/>
      <c r="P118" s="191">
        <f>O118*H118</f>
        <v>0</v>
      </c>
      <c r="Q118" s="191">
        <v>5.0000000000000002E-5</v>
      </c>
      <c r="R118" s="191">
        <f>Q118*H118</f>
        <v>1.9950000000000002E-2</v>
      </c>
      <c r="S118" s="191">
        <v>0</v>
      </c>
      <c r="T118" s="192">
        <f>S118*H118</f>
        <v>0</v>
      </c>
      <c r="U118" s="36"/>
      <c r="V118" s="36"/>
      <c r="W118" s="36"/>
      <c r="X118" s="36"/>
      <c r="Y118" s="36"/>
      <c r="Z118" s="36"/>
      <c r="AA118" s="36"/>
      <c r="AB118" s="36"/>
      <c r="AC118" s="36"/>
      <c r="AD118" s="36"/>
      <c r="AE118" s="36"/>
      <c r="AR118" s="193" t="s">
        <v>330</v>
      </c>
      <c r="AT118" s="193" t="s">
        <v>326</v>
      </c>
      <c r="AU118" s="193" t="s">
        <v>87</v>
      </c>
      <c r="AY118" s="19" t="s">
        <v>324</v>
      </c>
      <c r="BE118" s="194">
        <f>IF(N118="základní",J118,0)</f>
        <v>0</v>
      </c>
      <c r="BF118" s="194">
        <f>IF(N118="snížená",J118,0)</f>
        <v>0</v>
      </c>
      <c r="BG118" s="194">
        <f>IF(N118="zákl. přenesená",J118,0)</f>
        <v>0</v>
      </c>
      <c r="BH118" s="194">
        <f>IF(N118="sníž. přenesená",J118,0)</f>
        <v>0</v>
      </c>
      <c r="BI118" s="194">
        <f>IF(N118="nulová",J118,0)</f>
        <v>0</v>
      </c>
      <c r="BJ118" s="19" t="s">
        <v>84</v>
      </c>
      <c r="BK118" s="194">
        <f>ROUND(I118*H118,2)</f>
        <v>0</v>
      </c>
      <c r="BL118" s="19" t="s">
        <v>330</v>
      </c>
      <c r="BM118" s="193" t="s">
        <v>5863</v>
      </c>
    </row>
    <row r="119" spans="1:65" s="2" customFormat="1" ht="11.25">
      <c r="A119" s="36"/>
      <c r="B119" s="37"/>
      <c r="C119" s="38"/>
      <c r="D119" s="195" t="s">
        <v>332</v>
      </c>
      <c r="E119" s="38"/>
      <c r="F119" s="196" t="s">
        <v>5864</v>
      </c>
      <c r="G119" s="38"/>
      <c r="H119" s="38"/>
      <c r="I119" s="197"/>
      <c r="J119" s="38"/>
      <c r="K119" s="38"/>
      <c r="L119" s="41"/>
      <c r="M119" s="198"/>
      <c r="N119" s="199"/>
      <c r="O119" s="66"/>
      <c r="P119" s="66"/>
      <c r="Q119" s="66"/>
      <c r="R119" s="66"/>
      <c r="S119" s="66"/>
      <c r="T119" s="67"/>
      <c r="U119" s="36"/>
      <c r="V119" s="36"/>
      <c r="W119" s="36"/>
      <c r="X119" s="36"/>
      <c r="Y119" s="36"/>
      <c r="Z119" s="36"/>
      <c r="AA119" s="36"/>
      <c r="AB119" s="36"/>
      <c r="AC119" s="36"/>
      <c r="AD119" s="36"/>
      <c r="AE119" s="36"/>
      <c r="AT119" s="19" t="s">
        <v>332</v>
      </c>
      <c r="AU119" s="19" t="s">
        <v>87</v>
      </c>
    </row>
    <row r="120" spans="1:65" s="2" customFormat="1" ht="78">
      <c r="A120" s="36"/>
      <c r="B120" s="37"/>
      <c r="C120" s="38"/>
      <c r="D120" s="195" t="s">
        <v>334</v>
      </c>
      <c r="E120" s="38"/>
      <c r="F120" s="200" t="s">
        <v>5865</v>
      </c>
      <c r="G120" s="38"/>
      <c r="H120" s="38"/>
      <c r="I120" s="197"/>
      <c r="J120" s="38"/>
      <c r="K120" s="38"/>
      <c r="L120" s="41"/>
      <c r="M120" s="198"/>
      <c r="N120" s="199"/>
      <c r="O120" s="66"/>
      <c r="P120" s="66"/>
      <c r="Q120" s="66"/>
      <c r="R120" s="66"/>
      <c r="S120" s="66"/>
      <c r="T120" s="67"/>
      <c r="U120" s="36"/>
      <c r="V120" s="36"/>
      <c r="W120" s="36"/>
      <c r="X120" s="36"/>
      <c r="Y120" s="36"/>
      <c r="Z120" s="36"/>
      <c r="AA120" s="36"/>
      <c r="AB120" s="36"/>
      <c r="AC120" s="36"/>
      <c r="AD120" s="36"/>
      <c r="AE120" s="36"/>
      <c r="AT120" s="19" t="s">
        <v>334</v>
      </c>
      <c r="AU120" s="19" t="s">
        <v>87</v>
      </c>
    </row>
    <row r="121" spans="1:65" s="13" customFormat="1" ht="11.25">
      <c r="B121" s="201"/>
      <c r="C121" s="202"/>
      <c r="D121" s="195" t="s">
        <v>336</v>
      </c>
      <c r="E121" s="203" t="s">
        <v>5806</v>
      </c>
      <c r="F121" s="204" t="s">
        <v>5840</v>
      </c>
      <c r="G121" s="202"/>
      <c r="H121" s="205">
        <v>399</v>
      </c>
      <c r="I121" s="206"/>
      <c r="J121" s="202"/>
      <c r="K121" s="202"/>
      <c r="L121" s="207"/>
      <c r="M121" s="208"/>
      <c r="N121" s="209"/>
      <c r="O121" s="209"/>
      <c r="P121" s="209"/>
      <c r="Q121" s="209"/>
      <c r="R121" s="209"/>
      <c r="S121" s="209"/>
      <c r="T121" s="210"/>
      <c r="AT121" s="211" t="s">
        <v>336</v>
      </c>
      <c r="AU121" s="211" t="s">
        <v>87</v>
      </c>
      <c r="AV121" s="13" t="s">
        <v>87</v>
      </c>
      <c r="AW121" s="13" t="s">
        <v>37</v>
      </c>
      <c r="AX121" s="13" t="s">
        <v>84</v>
      </c>
      <c r="AY121" s="211" t="s">
        <v>324</v>
      </c>
    </row>
    <row r="122" spans="1:65" s="2" customFormat="1" ht="14.45" customHeight="1">
      <c r="A122" s="36"/>
      <c r="B122" s="37"/>
      <c r="C122" s="182" t="s">
        <v>370</v>
      </c>
      <c r="D122" s="182" t="s">
        <v>326</v>
      </c>
      <c r="E122" s="183" t="s">
        <v>5866</v>
      </c>
      <c r="F122" s="184" t="s">
        <v>5867</v>
      </c>
      <c r="G122" s="185" t="s">
        <v>190</v>
      </c>
      <c r="H122" s="186">
        <v>68</v>
      </c>
      <c r="I122" s="187"/>
      <c r="J122" s="188">
        <f>ROUND(I122*H122,2)</f>
        <v>0</v>
      </c>
      <c r="K122" s="184" t="s">
        <v>329</v>
      </c>
      <c r="L122" s="41"/>
      <c r="M122" s="189" t="s">
        <v>19</v>
      </c>
      <c r="N122" s="190" t="s">
        <v>47</v>
      </c>
      <c r="O122" s="66"/>
      <c r="P122" s="191">
        <f>O122*H122</f>
        <v>0</v>
      </c>
      <c r="Q122" s="191">
        <v>5.0000000000000002E-5</v>
      </c>
      <c r="R122" s="191">
        <f>Q122*H122</f>
        <v>3.4000000000000002E-3</v>
      </c>
      <c r="S122" s="191">
        <v>0</v>
      </c>
      <c r="T122" s="192">
        <f>S122*H122</f>
        <v>0</v>
      </c>
      <c r="U122" s="36"/>
      <c r="V122" s="36"/>
      <c r="W122" s="36"/>
      <c r="X122" s="36"/>
      <c r="Y122" s="36"/>
      <c r="Z122" s="36"/>
      <c r="AA122" s="36"/>
      <c r="AB122" s="36"/>
      <c r="AC122" s="36"/>
      <c r="AD122" s="36"/>
      <c r="AE122" s="36"/>
      <c r="AR122" s="193" t="s">
        <v>330</v>
      </c>
      <c r="AT122" s="193" t="s">
        <v>326</v>
      </c>
      <c r="AU122" s="193" t="s">
        <v>87</v>
      </c>
      <c r="AY122" s="19" t="s">
        <v>324</v>
      </c>
      <c r="BE122" s="194">
        <f>IF(N122="základní",J122,0)</f>
        <v>0</v>
      </c>
      <c r="BF122" s="194">
        <f>IF(N122="snížená",J122,0)</f>
        <v>0</v>
      </c>
      <c r="BG122" s="194">
        <f>IF(N122="zákl. přenesená",J122,0)</f>
        <v>0</v>
      </c>
      <c r="BH122" s="194">
        <f>IF(N122="sníž. přenesená",J122,0)</f>
        <v>0</v>
      </c>
      <c r="BI122" s="194">
        <f>IF(N122="nulová",J122,0)</f>
        <v>0</v>
      </c>
      <c r="BJ122" s="19" t="s">
        <v>84</v>
      </c>
      <c r="BK122" s="194">
        <f>ROUND(I122*H122,2)</f>
        <v>0</v>
      </c>
      <c r="BL122" s="19" t="s">
        <v>330</v>
      </c>
      <c r="BM122" s="193" t="s">
        <v>5868</v>
      </c>
    </row>
    <row r="123" spans="1:65" s="2" customFormat="1" ht="11.25">
      <c r="A123" s="36"/>
      <c r="B123" s="37"/>
      <c r="C123" s="38"/>
      <c r="D123" s="195" t="s">
        <v>332</v>
      </c>
      <c r="E123" s="38"/>
      <c r="F123" s="196" t="s">
        <v>5869</v>
      </c>
      <c r="G123" s="38"/>
      <c r="H123" s="38"/>
      <c r="I123" s="197"/>
      <c r="J123" s="38"/>
      <c r="K123" s="38"/>
      <c r="L123" s="41"/>
      <c r="M123" s="198"/>
      <c r="N123" s="199"/>
      <c r="O123" s="66"/>
      <c r="P123" s="66"/>
      <c r="Q123" s="66"/>
      <c r="R123" s="66"/>
      <c r="S123" s="66"/>
      <c r="T123" s="67"/>
      <c r="U123" s="36"/>
      <c r="V123" s="36"/>
      <c r="W123" s="36"/>
      <c r="X123" s="36"/>
      <c r="Y123" s="36"/>
      <c r="Z123" s="36"/>
      <c r="AA123" s="36"/>
      <c r="AB123" s="36"/>
      <c r="AC123" s="36"/>
      <c r="AD123" s="36"/>
      <c r="AE123" s="36"/>
      <c r="AT123" s="19" t="s">
        <v>332</v>
      </c>
      <c r="AU123" s="19" t="s">
        <v>87</v>
      </c>
    </row>
    <row r="124" spans="1:65" s="2" customFormat="1" ht="78">
      <c r="A124" s="36"/>
      <c r="B124" s="37"/>
      <c r="C124" s="38"/>
      <c r="D124" s="195" t="s">
        <v>334</v>
      </c>
      <c r="E124" s="38"/>
      <c r="F124" s="200" t="s">
        <v>5865</v>
      </c>
      <c r="G124" s="38"/>
      <c r="H124" s="38"/>
      <c r="I124" s="197"/>
      <c r="J124" s="38"/>
      <c r="K124" s="38"/>
      <c r="L124" s="41"/>
      <c r="M124" s="198"/>
      <c r="N124" s="199"/>
      <c r="O124" s="66"/>
      <c r="P124" s="66"/>
      <c r="Q124" s="66"/>
      <c r="R124" s="66"/>
      <c r="S124" s="66"/>
      <c r="T124" s="67"/>
      <c r="U124" s="36"/>
      <c r="V124" s="36"/>
      <c r="W124" s="36"/>
      <c r="X124" s="36"/>
      <c r="Y124" s="36"/>
      <c r="Z124" s="36"/>
      <c r="AA124" s="36"/>
      <c r="AB124" s="36"/>
      <c r="AC124" s="36"/>
      <c r="AD124" s="36"/>
      <c r="AE124" s="36"/>
      <c r="AT124" s="19" t="s">
        <v>334</v>
      </c>
      <c r="AU124" s="19" t="s">
        <v>87</v>
      </c>
    </row>
    <row r="125" spans="1:65" s="13" customFormat="1" ht="11.25">
      <c r="B125" s="201"/>
      <c r="C125" s="202"/>
      <c r="D125" s="195" t="s">
        <v>336</v>
      </c>
      <c r="E125" s="203" t="s">
        <v>5808</v>
      </c>
      <c r="F125" s="204" t="s">
        <v>5870</v>
      </c>
      <c r="G125" s="202"/>
      <c r="H125" s="205">
        <v>68</v>
      </c>
      <c r="I125" s="206"/>
      <c r="J125" s="202"/>
      <c r="K125" s="202"/>
      <c r="L125" s="207"/>
      <c r="M125" s="208"/>
      <c r="N125" s="209"/>
      <c r="O125" s="209"/>
      <c r="P125" s="209"/>
      <c r="Q125" s="209"/>
      <c r="R125" s="209"/>
      <c r="S125" s="209"/>
      <c r="T125" s="210"/>
      <c r="AT125" s="211" t="s">
        <v>336</v>
      </c>
      <c r="AU125" s="211" t="s">
        <v>87</v>
      </c>
      <c r="AV125" s="13" t="s">
        <v>87</v>
      </c>
      <c r="AW125" s="13" t="s">
        <v>37</v>
      </c>
      <c r="AX125" s="13" t="s">
        <v>84</v>
      </c>
      <c r="AY125" s="211" t="s">
        <v>324</v>
      </c>
    </row>
    <row r="126" spans="1:65" s="2" customFormat="1" ht="14.45" customHeight="1">
      <c r="A126" s="36"/>
      <c r="B126" s="37"/>
      <c r="C126" s="182" t="s">
        <v>378</v>
      </c>
      <c r="D126" s="182" t="s">
        <v>326</v>
      </c>
      <c r="E126" s="183" t="s">
        <v>5871</v>
      </c>
      <c r="F126" s="184" t="s">
        <v>5872</v>
      </c>
      <c r="G126" s="185" t="s">
        <v>190</v>
      </c>
      <c r="H126" s="186">
        <v>2</v>
      </c>
      <c r="I126" s="187"/>
      <c r="J126" s="188">
        <f>ROUND(I126*H126,2)</f>
        <v>0</v>
      </c>
      <c r="K126" s="184" t="s">
        <v>329</v>
      </c>
      <c r="L126" s="41"/>
      <c r="M126" s="189" t="s">
        <v>19</v>
      </c>
      <c r="N126" s="190" t="s">
        <v>47</v>
      </c>
      <c r="O126" s="66"/>
      <c r="P126" s="191">
        <f>O126*H126</f>
        <v>0</v>
      </c>
      <c r="Q126" s="191">
        <v>9.0000000000000006E-5</v>
      </c>
      <c r="R126" s="191">
        <f>Q126*H126</f>
        <v>1.8000000000000001E-4</v>
      </c>
      <c r="S126" s="191">
        <v>0</v>
      </c>
      <c r="T126" s="192">
        <f>S126*H126</f>
        <v>0</v>
      </c>
      <c r="U126" s="36"/>
      <c r="V126" s="36"/>
      <c r="W126" s="36"/>
      <c r="X126" s="36"/>
      <c r="Y126" s="36"/>
      <c r="Z126" s="36"/>
      <c r="AA126" s="36"/>
      <c r="AB126" s="36"/>
      <c r="AC126" s="36"/>
      <c r="AD126" s="36"/>
      <c r="AE126" s="36"/>
      <c r="AR126" s="193" t="s">
        <v>330</v>
      </c>
      <c r="AT126" s="193" t="s">
        <v>326</v>
      </c>
      <c r="AU126" s="193" t="s">
        <v>87</v>
      </c>
      <c r="AY126" s="19" t="s">
        <v>324</v>
      </c>
      <c r="BE126" s="194">
        <f>IF(N126="základní",J126,0)</f>
        <v>0</v>
      </c>
      <c r="BF126" s="194">
        <f>IF(N126="snížená",J126,0)</f>
        <v>0</v>
      </c>
      <c r="BG126" s="194">
        <f>IF(N126="zákl. přenesená",J126,0)</f>
        <v>0</v>
      </c>
      <c r="BH126" s="194">
        <f>IF(N126="sníž. přenesená",J126,0)</f>
        <v>0</v>
      </c>
      <c r="BI126" s="194">
        <f>IF(N126="nulová",J126,0)</f>
        <v>0</v>
      </c>
      <c r="BJ126" s="19" t="s">
        <v>84</v>
      </c>
      <c r="BK126" s="194">
        <f>ROUND(I126*H126,2)</f>
        <v>0</v>
      </c>
      <c r="BL126" s="19" t="s">
        <v>330</v>
      </c>
      <c r="BM126" s="193" t="s">
        <v>5873</v>
      </c>
    </row>
    <row r="127" spans="1:65" s="2" customFormat="1" ht="11.25">
      <c r="A127" s="36"/>
      <c r="B127" s="37"/>
      <c r="C127" s="38"/>
      <c r="D127" s="195" t="s">
        <v>332</v>
      </c>
      <c r="E127" s="38"/>
      <c r="F127" s="196" t="s">
        <v>5874</v>
      </c>
      <c r="G127" s="38"/>
      <c r="H127" s="38"/>
      <c r="I127" s="197"/>
      <c r="J127" s="38"/>
      <c r="K127" s="38"/>
      <c r="L127" s="41"/>
      <c r="M127" s="198"/>
      <c r="N127" s="199"/>
      <c r="O127" s="66"/>
      <c r="P127" s="66"/>
      <c r="Q127" s="66"/>
      <c r="R127" s="66"/>
      <c r="S127" s="66"/>
      <c r="T127" s="67"/>
      <c r="U127" s="36"/>
      <c r="V127" s="36"/>
      <c r="W127" s="36"/>
      <c r="X127" s="36"/>
      <c r="Y127" s="36"/>
      <c r="Z127" s="36"/>
      <c r="AA127" s="36"/>
      <c r="AB127" s="36"/>
      <c r="AC127" s="36"/>
      <c r="AD127" s="36"/>
      <c r="AE127" s="36"/>
      <c r="AT127" s="19" t="s">
        <v>332</v>
      </c>
      <c r="AU127" s="19" t="s">
        <v>87</v>
      </c>
    </row>
    <row r="128" spans="1:65" s="2" customFormat="1" ht="78">
      <c r="A128" s="36"/>
      <c r="B128" s="37"/>
      <c r="C128" s="38"/>
      <c r="D128" s="195" t="s">
        <v>334</v>
      </c>
      <c r="E128" s="38"/>
      <c r="F128" s="200" t="s">
        <v>5865</v>
      </c>
      <c r="G128" s="38"/>
      <c r="H128" s="38"/>
      <c r="I128" s="197"/>
      <c r="J128" s="38"/>
      <c r="K128" s="38"/>
      <c r="L128" s="41"/>
      <c r="M128" s="198"/>
      <c r="N128" s="199"/>
      <c r="O128" s="66"/>
      <c r="P128" s="66"/>
      <c r="Q128" s="66"/>
      <c r="R128" s="66"/>
      <c r="S128" s="66"/>
      <c r="T128" s="67"/>
      <c r="U128" s="36"/>
      <c r="V128" s="36"/>
      <c r="W128" s="36"/>
      <c r="X128" s="36"/>
      <c r="Y128" s="36"/>
      <c r="Z128" s="36"/>
      <c r="AA128" s="36"/>
      <c r="AB128" s="36"/>
      <c r="AC128" s="36"/>
      <c r="AD128" s="36"/>
      <c r="AE128" s="36"/>
      <c r="AT128" s="19" t="s">
        <v>334</v>
      </c>
      <c r="AU128" s="19" t="s">
        <v>87</v>
      </c>
    </row>
    <row r="129" spans="1:65" s="13" customFormat="1" ht="11.25">
      <c r="B129" s="201"/>
      <c r="C129" s="202"/>
      <c r="D129" s="195" t="s">
        <v>336</v>
      </c>
      <c r="E129" s="203" t="s">
        <v>5810</v>
      </c>
      <c r="F129" s="204" t="s">
        <v>5875</v>
      </c>
      <c r="G129" s="202"/>
      <c r="H129" s="205">
        <v>2</v>
      </c>
      <c r="I129" s="206"/>
      <c r="J129" s="202"/>
      <c r="K129" s="202"/>
      <c r="L129" s="207"/>
      <c r="M129" s="208"/>
      <c r="N129" s="209"/>
      <c r="O129" s="209"/>
      <c r="P129" s="209"/>
      <c r="Q129" s="209"/>
      <c r="R129" s="209"/>
      <c r="S129" s="209"/>
      <c r="T129" s="210"/>
      <c r="AT129" s="211" t="s">
        <v>336</v>
      </c>
      <c r="AU129" s="211" t="s">
        <v>87</v>
      </c>
      <c r="AV129" s="13" t="s">
        <v>87</v>
      </c>
      <c r="AW129" s="13" t="s">
        <v>37</v>
      </c>
      <c r="AX129" s="13" t="s">
        <v>84</v>
      </c>
      <c r="AY129" s="211" t="s">
        <v>324</v>
      </c>
    </row>
    <row r="130" spans="1:65" s="2" customFormat="1" ht="14.45" customHeight="1">
      <c r="A130" s="36"/>
      <c r="B130" s="37"/>
      <c r="C130" s="182" t="s">
        <v>408</v>
      </c>
      <c r="D130" s="182" t="s">
        <v>326</v>
      </c>
      <c r="E130" s="183" t="s">
        <v>5876</v>
      </c>
      <c r="F130" s="184" t="s">
        <v>5877</v>
      </c>
      <c r="G130" s="185" t="s">
        <v>190</v>
      </c>
      <c r="H130" s="186">
        <v>1</v>
      </c>
      <c r="I130" s="187"/>
      <c r="J130" s="188">
        <f>ROUND(I130*H130,2)</f>
        <v>0</v>
      </c>
      <c r="K130" s="184" t="s">
        <v>329</v>
      </c>
      <c r="L130" s="41"/>
      <c r="M130" s="189" t="s">
        <v>19</v>
      </c>
      <c r="N130" s="190" t="s">
        <v>47</v>
      </c>
      <c r="O130" s="66"/>
      <c r="P130" s="191">
        <f>O130*H130</f>
        <v>0</v>
      </c>
      <c r="Q130" s="191">
        <v>9.0000000000000006E-5</v>
      </c>
      <c r="R130" s="191">
        <f>Q130*H130</f>
        <v>9.0000000000000006E-5</v>
      </c>
      <c r="S130" s="191">
        <v>0</v>
      </c>
      <c r="T130" s="192">
        <f>S130*H130</f>
        <v>0</v>
      </c>
      <c r="U130" s="36"/>
      <c r="V130" s="36"/>
      <c r="W130" s="36"/>
      <c r="X130" s="36"/>
      <c r="Y130" s="36"/>
      <c r="Z130" s="36"/>
      <c r="AA130" s="36"/>
      <c r="AB130" s="36"/>
      <c r="AC130" s="36"/>
      <c r="AD130" s="36"/>
      <c r="AE130" s="36"/>
      <c r="AR130" s="193" t="s">
        <v>330</v>
      </c>
      <c r="AT130" s="193" t="s">
        <v>326</v>
      </c>
      <c r="AU130" s="193" t="s">
        <v>87</v>
      </c>
      <c r="AY130" s="19" t="s">
        <v>324</v>
      </c>
      <c r="BE130" s="194">
        <f>IF(N130="základní",J130,0)</f>
        <v>0</v>
      </c>
      <c r="BF130" s="194">
        <f>IF(N130="snížená",J130,0)</f>
        <v>0</v>
      </c>
      <c r="BG130" s="194">
        <f>IF(N130="zákl. přenesená",J130,0)</f>
        <v>0</v>
      </c>
      <c r="BH130" s="194">
        <f>IF(N130="sníž. přenesená",J130,0)</f>
        <v>0</v>
      </c>
      <c r="BI130" s="194">
        <f>IF(N130="nulová",J130,0)</f>
        <v>0</v>
      </c>
      <c r="BJ130" s="19" t="s">
        <v>84</v>
      </c>
      <c r="BK130" s="194">
        <f>ROUND(I130*H130,2)</f>
        <v>0</v>
      </c>
      <c r="BL130" s="19" t="s">
        <v>330</v>
      </c>
      <c r="BM130" s="193" t="s">
        <v>5878</v>
      </c>
    </row>
    <row r="131" spans="1:65" s="2" customFormat="1" ht="11.25">
      <c r="A131" s="36"/>
      <c r="B131" s="37"/>
      <c r="C131" s="38"/>
      <c r="D131" s="195" t="s">
        <v>332</v>
      </c>
      <c r="E131" s="38"/>
      <c r="F131" s="196" t="s">
        <v>5879</v>
      </c>
      <c r="G131" s="38"/>
      <c r="H131" s="38"/>
      <c r="I131" s="197"/>
      <c r="J131" s="38"/>
      <c r="K131" s="38"/>
      <c r="L131" s="41"/>
      <c r="M131" s="198"/>
      <c r="N131" s="199"/>
      <c r="O131" s="66"/>
      <c r="P131" s="66"/>
      <c r="Q131" s="66"/>
      <c r="R131" s="66"/>
      <c r="S131" s="66"/>
      <c r="T131" s="67"/>
      <c r="U131" s="36"/>
      <c r="V131" s="36"/>
      <c r="W131" s="36"/>
      <c r="X131" s="36"/>
      <c r="Y131" s="36"/>
      <c r="Z131" s="36"/>
      <c r="AA131" s="36"/>
      <c r="AB131" s="36"/>
      <c r="AC131" s="36"/>
      <c r="AD131" s="36"/>
      <c r="AE131" s="36"/>
      <c r="AT131" s="19" t="s">
        <v>332</v>
      </c>
      <c r="AU131" s="19" t="s">
        <v>87</v>
      </c>
    </row>
    <row r="132" spans="1:65" s="2" customFormat="1" ht="78">
      <c r="A132" s="36"/>
      <c r="B132" s="37"/>
      <c r="C132" s="38"/>
      <c r="D132" s="195" t="s">
        <v>334</v>
      </c>
      <c r="E132" s="38"/>
      <c r="F132" s="200" t="s">
        <v>5865</v>
      </c>
      <c r="G132" s="38"/>
      <c r="H132" s="38"/>
      <c r="I132" s="197"/>
      <c r="J132" s="38"/>
      <c r="K132" s="38"/>
      <c r="L132" s="41"/>
      <c r="M132" s="198"/>
      <c r="N132" s="199"/>
      <c r="O132" s="66"/>
      <c r="P132" s="66"/>
      <c r="Q132" s="66"/>
      <c r="R132" s="66"/>
      <c r="S132" s="66"/>
      <c r="T132" s="67"/>
      <c r="U132" s="36"/>
      <c r="V132" s="36"/>
      <c r="W132" s="36"/>
      <c r="X132" s="36"/>
      <c r="Y132" s="36"/>
      <c r="Z132" s="36"/>
      <c r="AA132" s="36"/>
      <c r="AB132" s="36"/>
      <c r="AC132" s="36"/>
      <c r="AD132" s="36"/>
      <c r="AE132" s="36"/>
      <c r="AT132" s="19" t="s">
        <v>334</v>
      </c>
      <c r="AU132" s="19" t="s">
        <v>87</v>
      </c>
    </row>
    <row r="133" spans="1:65" s="13" customFormat="1" ht="11.25">
      <c r="B133" s="201"/>
      <c r="C133" s="202"/>
      <c r="D133" s="195" t="s">
        <v>336</v>
      </c>
      <c r="E133" s="203" t="s">
        <v>5812</v>
      </c>
      <c r="F133" s="204" t="s">
        <v>5860</v>
      </c>
      <c r="G133" s="202"/>
      <c r="H133" s="205">
        <v>1</v>
      </c>
      <c r="I133" s="206"/>
      <c r="J133" s="202"/>
      <c r="K133" s="202"/>
      <c r="L133" s="207"/>
      <c r="M133" s="208"/>
      <c r="N133" s="209"/>
      <c r="O133" s="209"/>
      <c r="P133" s="209"/>
      <c r="Q133" s="209"/>
      <c r="R133" s="209"/>
      <c r="S133" s="209"/>
      <c r="T133" s="210"/>
      <c r="AT133" s="211" t="s">
        <v>336</v>
      </c>
      <c r="AU133" s="211" t="s">
        <v>87</v>
      </c>
      <c r="AV133" s="13" t="s">
        <v>87</v>
      </c>
      <c r="AW133" s="13" t="s">
        <v>37</v>
      </c>
      <c r="AX133" s="13" t="s">
        <v>84</v>
      </c>
      <c r="AY133" s="211" t="s">
        <v>324</v>
      </c>
    </row>
    <row r="134" spans="1:65" s="2" customFormat="1" ht="14.45" customHeight="1">
      <c r="A134" s="36"/>
      <c r="B134" s="37"/>
      <c r="C134" s="182" t="s">
        <v>415</v>
      </c>
      <c r="D134" s="182" t="s">
        <v>326</v>
      </c>
      <c r="E134" s="183" t="s">
        <v>5880</v>
      </c>
      <c r="F134" s="184" t="s">
        <v>5881</v>
      </c>
      <c r="G134" s="185" t="s">
        <v>190</v>
      </c>
      <c r="H134" s="186">
        <v>3</v>
      </c>
      <c r="I134" s="187"/>
      <c r="J134" s="188">
        <f>ROUND(I134*H134,2)</f>
        <v>0</v>
      </c>
      <c r="K134" s="184" t="s">
        <v>19</v>
      </c>
      <c r="L134" s="41"/>
      <c r="M134" s="189" t="s">
        <v>19</v>
      </c>
      <c r="N134" s="190" t="s">
        <v>47</v>
      </c>
      <c r="O134" s="66"/>
      <c r="P134" s="191">
        <f>O134*H134</f>
        <v>0</v>
      </c>
      <c r="Q134" s="191">
        <v>1.4999999999999999E-4</v>
      </c>
      <c r="R134" s="191">
        <f>Q134*H134</f>
        <v>4.4999999999999999E-4</v>
      </c>
      <c r="S134" s="191">
        <v>0</v>
      </c>
      <c r="T134" s="192">
        <f>S134*H134</f>
        <v>0</v>
      </c>
      <c r="U134" s="36"/>
      <c r="V134" s="36"/>
      <c r="W134" s="36"/>
      <c r="X134" s="36"/>
      <c r="Y134" s="36"/>
      <c r="Z134" s="36"/>
      <c r="AA134" s="36"/>
      <c r="AB134" s="36"/>
      <c r="AC134" s="36"/>
      <c r="AD134" s="36"/>
      <c r="AE134" s="36"/>
      <c r="AR134" s="193" t="s">
        <v>330</v>
      </c>
      <c r="AT134" s="193" t="s">
        <v>326</v>
      </c>
      <c r="AU134" s="193" t="s">
        <v>87</v>
      </c>
      <c r="AY134" s="19" t="s">
        <v>324</v>
      </c>
      <c r="BE134" s="194">
        <f>IF(N134="základní",J134,0)</f>
        <v>0</v>
      </c>
      <c r="BF134" s="194">
        <f>IF(N134="snížená",J134,0)</f>
        <v>0</v>
      </c>
      <c r="BG134" s="194">
        <f>IF(N134="zákl. přenesená",J134,0)</f>
        <v>0</v>
      </c>
      <c r="BH134" s="194">
        <f>IF(N134="sníž. přenesená",J134,0)</f>
        <v>0</v>
      </c>
      <c r="BI134" s="194">
        <f>IF(N134="nulová",J134,0)</f>
        <v>0</v>
      </c>
      <c r="BJ134" s="19" t="s">
        <v>84</v>
      </c>
      <c r="BK134" s="194">
        <f>ROUND(I134*H134,2)</f>
        <v>0</v>
      </c>
      <c r="BL134" s="19" t="s">
        <v>330</v>
      </c>
      <c r="BM134" s="193" t="s">
        <v>5882</v>
      </c>
    </row>
    <row r="135" spans="1:65" s="2" customFormat="1" ht="11.25">
      <c r="A135" s="36"/>
      <c r="B135" s="37"/>
      <c r="C135" s="38"/>
      <c r="D135" s="195" t="s">
        <v>332</v>
      </c>
      <c r="E135" s="38"/>
      <c r="F135" s="196" t="s">
        <v>5883</v>
      </c>
      <c r="G135" s="38"/>
      <c r="H135" s="38"/>
      <c r="I135" s="197"/>
      <c r="J135" s="38"/>
      <c r="K135" s="38"/>
      <c r="L135" s="41"/>
      <c r="M135" s="198"/>
      <c r="N135" s="199"/>
      <c r="O135" s="66"/>
      <c r="P135" s="66"/>
      <c r="Q135" s="66"/>
      <c r="R135" s="66"/>
      <c r="S135" s="66"/>
      <c r="T135" s="67"/>
      <c r="U135" s="36"/>
      <c r="V135" s="36"/>
      <c r="W135" s="36"/>
      <c r="X135" s="36"/>
      <c r="Y135" s="36"/>
      <c r="Z135" s="36"/>
      <c r="AA135" s="36"/>
      <c r="AB135" s="36"/>
      <c r="AC135" s="36"/>
      <c r="AD135" s="36"/>
      <c r="AE135" s="36"/>
      <c r="AT135" s="19" t="s">
        <v>332</v>
      </c>
      <c r="AU135" s="19" t="s">
        <v>87</v>
      </c>
    </row>
    <row r="136" spans="1:65" s="2" customFormat="1" ht="78">
      <c r="A136" s="36"/>
      <c r="B136" s="37"/>
      <c r="C136" s="38"/>
      <c r="D136" s="195" t="s">
        <v>334</v>
      </c>
      <c r="E136" s="38"/>
      <c r="F136" s="200" t="s">
        <v>5865</v>
      </c>
      <c r="G136" s="38"/>
      <c r="H136" s="38"/>
      <c r="I136" s="197"/>
      <c r="J136" s="38"/>
      <c r="K136" s="38"/>
      <c r="L136" s="41"/>
      <c r="M136" s="198"/>
      <c r="N136" s="199"/>
      <c r="O136" s="66"/>
      <c r="P136" s="66"/>
      <c r="Q136" s="66"/>
      <c r="R136" s="66"/>
      <c r="S136" s="66"/>
      <c r="T136" s="67"/>
      <c r="U136" s="36"/>
      <c r="V136" s="36"/>
      <c r="W136" s="36"/>
      <c r="X136" s="36"/>
      <c r="Y136" s="36"/>
      <c r="Z136" s="36"/>
      <c r="AA136" s="36"/>
      <c r="AB136" s="36"/>
      <c r="AC136" s="36"/>
      <c r="AD136" s="36"/>
      <c r="AE136" s="36"/>
      <c r="AT136" s="19" t="s">
        <v>334</v>
      </c>
      <c r="AU136" s="19" t="s">
        <v>87</v>
      </c>
    </row>
    <row r="137" spans="1:65" s="2" customFormat="1" ht="29.25">
      <c r="A137" s="36"/>
      <c r="B137" s="37"/>
      <c r="C137" s="38"/>
      <c r="D137" s="195" t="s">
        <v>727</v>
      </c>
      <c r="E137" s="38"/>
      <c r="F137" s="200" t="s">
        <v>5884</v>
      </c>
      <c r="G137" s="38"/>
      <c r="H137" s="38"/>
      <c r="I137" s="197"/>
      <c r="J137" s="38"/>
      <c r="K137" s="38"/>
      <c r="L137" s="41"/>
      <c r="M137" s="198"/>
      <c r="N137" s="199"/>
      <c r="O137" s="66"/>
      <c r="P137" s="66"/>
      <c r="Q137" s="66"/>
      <c r="R137" s="66"/>
      <c r="S137" s="66"/>
      <c r="T137" s="67"/>
      <c r="U137" s="36"/>
      <c r="V137" s="36"/>
      <c r="W137" s="36"/>
      <c r="X137" s="36"/>
      <c r="Y137" s="36"/>
      <c r="Z137" s="36"/>
      <c r="AA137" s="36"/>
      <c r="AB137" s="36"/>
      <c r="AC137" s="36"/>
      <c r="AD137" s="36"/>
      <c r="AE137" s="36"/>
      <c r="AT137" s="19" t="s">
        <v>727</v>
      </c>
      <c r="AU137" s="19" t="s">
        <v>87</v>
      </c>
    </row>
    <row r="138" spans="1:65" s="13" customFormat="1" ht="11.25">
      <c r="B138" s="201"/>
      <c r="C138" s="202"/>
      <c r="D138" s="195" t="s">
        <v>336</v>
      </c>
      <c r="E138" s="203" t="s">
        <v>19</v>
      </c>
      <c r="F138" s="204" t="s">
        <v>5885</v>
      </c>
      <c r="G138" s="202"/>
      <c r="H138" s="205">
        <v>3</v>
      </c>
      <c r="I138" s="206"/>
      <c r="J138" s="202"/>
      <c r="K138" s="202"/>
      <c r="L138" s="207"/>
      <c r="M138" s="208"/>
      <c r="N138" s="209"/>
      <c r="O138" s="209"/>
      <c r="P138" s="209"/>
      <c r="Q138" s="209"/>
      <c r="R138" s="209"/>
      <c r="S138" s="209"/>
      <c r="T138" s="210"/>
      <c r="AT138" s="211" t="s">
        <v>336</v>
      </c>
      <c r="AU138" s="211" t="s">
        <v>87</v>
      </c>
      <c r="AV138" s="13" t="s">
        <v>87</v>
      </c>
      <c r="AW138" s="13" t="s">
        <v>37</v>
      </c>
      <c r="AX138" s="13" t="s">
        <v>76</v>
      </c>
      <c r="AY138" s="211" t="s">
        <v>324</v>
      </c>
    </row>
    <row r="139" spans="1:65" s="14" customFormat="1" ht="11.25">
      <c r="B139" s="212"/>
      <c r="C139" s="213"/>
      <c r="D139" s="195" t="s">
        <v>336</v>
      </c>
      <c r="E139" s="214" t="s">
        <v>5804</v>
      </c>
      <c r="F139" s="215" t="s">
        <v>349</v>
      </c>
      <c r="G139" s="213"/>
      <c r="H139" s="216">
        <v>3</v>
      </c>
      <c r="I139" s="217"/>
      <c r="J139" s="213"/>
      <c r="K139" s="213"/>
      <c r="L139" s="218"/>
      <c r="M139" s="219"/>
      <c r="N139" s="220"/>
      <c r="O139" s="220"/>
      <c r="P139" s="220"/>
      <c r="Q139" s="220"/>
      <c r="R139" s="220"/>
      <c r="S139" s="220"/>
      <c r="T139" s="221"/>
      <c r="AT139" s="222" t="s">
        <v>336</v>
      </c>
      <c r="AU139" s="222" t="s">
        <v>87</v>
      </c>
      <c r="AV139" s="14" t="s">
        <v>330</v>
      </c>
      <c r="AW139" s="14" t="s">
        <v>37</v>
      </c>
      <c r="AX139" s="14" t="s">
        <v>84</v>
      </c>
      <c r="AY139" s="222" t="s">
        <v>324</v>
      </c>
    </row>
    <row r="140" spans="1:65" s="2" customFormat="1" ht="14.45" customHeight="1">
      <c r="A140" s="36"/>
      <c r="B140" s="37"/>
      <c r="C140" s="182" t="s">
        <v>506</v>
      </c>
      <c r="D140" s="182" t="s">
        <v>326</v>
      </c>
      <c r="E140" s="183" t="s">
        <v>5886</v>
      </c>
      <c r="F140" s="184" t="s">
        <v>5887</v>
      </c>
      <c r="G140" s="185" t="s">
        <v>190</v>
      </c>
      <c r="H140" s="186">
        <v>2</v>
      </c>
      <c r="I140" s="187"/>
      <c r="J140" s="188">
        <f>ROUND(I140*H140,2)</f>
        <v>0</v>
      </c>
      <c r="K140" s="184" t="s">
        <v>19</v>
      </c>
      <c r="L140" s="41"/>
      <c r="M140" s="189" t="s">
        <v>19</v>
      </c>
      <c r="N140" s="190" t="s">
        <v>47</v>
      </c>
      <c r="O140" s="66"/>
      <c r="P140" s="191">
        <f>O140*H140</f>
        <v>0</v>
      </c>
      <c r="Q140" s="191">
        <v>2.0000000000000001E-4</v>
      </c>
      <c r="R140" s="191">
        <f>Q140*H140</f>
        <v>4.0000000000000002E-4</v>
      </c>
      <c r="S140" s="191">
        <v>0</v>
      </c>
      <c r="T140" s="192">
        <f>S140*H140</f>
        <v>0</v>
      </c>
      <c r="U140" s="36"/>
      <c r="V140" s="36"/>
      <c r="W140" s="36"/>
      <c r="X140" s="36"/>
      <c r="Y140" s="36"/>
      <c r="Z140" s="36"/>
      <c r="AA140" s="36"/>
      <c r="AB140" s="36"/>
      <c r="AC140" s="36"/>
      <c r="AD140" s="36"/>
      <c r="AE140" s="36"/>
      <c r="AR140" s="193" t="s">
        <v>330</v>
      </c>
      <c r="AT140" s="193" t="s">
        <v>326</v>
      </c>
      <c r="AU140" s="193" t="s">
        <v>87</v>
      </c>
      <c r="AY140" s="19" t="s">
        <v>324</v>
      </c>
      <c r="BE140" s="194">
        <f>IF(N140="základní",J140,0)</f>
        <v>0</v>
      </c>
      <c r="BF140" s="194">
        <f>IF(N140="snížená",J140,0)</f>
        <v>0</v>
      </c>
      <c r="BG140" s="194">
        <f>IF(N140="zákl. přenesená",J140,0)</f>
        <v>0</v>
      </c>
      <c r="BH140" s="194">
        <f>IF(N140="sníž. přenesená",J140,0)</f>
        <v>0</v>
      </c>
      <c r="BI140" s="194">
        <f>IF(N140="nulová",J140,0)</f>
        <v>0</v>
      </c>
      <c r="BJ140" s="19" t="s">
        <v>84</v>
      </c>
      <c r="BK140" s="194">
        <f>ROUND(I140*H140,2)</f>
        <v>0</v>
      </c>
      <c r="BL140" s="19" t="s">
        <v>330</v>
      </c>
      <c r="BM140" s="193" t="s">
        <v>5888</v>
      </c>
    </row>
    <row r="141" spans="1:65" s="2" customFormat="1" ht="11.25">
      <c r="A141" s="36"/>
      <c r="B141" s="37"/>
      <c r="C141" s="38"/>
      <c r="D141" s="195" t="s">
        <v>332</v>
      </c>
      <c r="E141" s="38"/>
      <c r="F141" s="196" t="s">
        <v>5889</v>
      </c>
      <c r="G141" s="38"/>
      <c r="H141" s="38"/>
      <c r="I141" s="197"/>
      <c r="J141" s="38"/>
      <c r="K141" s="38"/>
      <c r="L141" s="41"/>
      <c r="M141" s="198"/>
      <c r="N141" s="199"/>
      <c r="O141" s="66"/>
      <c r="P141" s="66"/>
      <c r="Q141" s="66"/>
      <c r="R141" s="66"/>
      <c r="S141" s="66"/>
      <c r="T141" s="67"/>
      <c r="U141" s="36"/>
      <c r="V141" s="36"/>
      <c r="W141" s="36"/>
      <c r="X141" s="36"/>
      <c r="Y141" s="36"/>
      <c r="Z141" s="36"/>
      <c r="AA141" s="36"/>
      <c r="AB141" s="36"/>
      <c r="AC141" s="36"/>
      <c r="AD141" s="36"/>
      <c r="AE141" s="36"/>
      <c r="AT141" s="19" t="s">
        <v>332</v>
      </c>
      <c r="AU141" s="19" t="s">
        <v>87</v>
      </c>
    </row>
    <row r="142" spans="1:65" s="2" customFormat="1" ht="78">
      <c r="A142" s="36"/>
      <c r="B142" s="37"/>
      <c r="C142" s="38"/>
      <c r="D142" s="195" t="s">
        <v>334</v>
      </c>
      <c r="E142" s="38"/>
      <c r="F142" s="200" t="s">
        <v>5865</v>
      </c>
      <c r="G142" s="38"/>
      <c r="H142" s="38"/>
      <c r="I142" s="197"/>
      <c r="J142" s="38"/>
      <c r="K142" s="38"/>
      <c r="L142" s="41"/>
      <c r="M142" s="198"/>
      <c r="N142" s="199"/>
      <c r="O142" s="66"/>
      <c r="P142" s="66"/>
      <c r="Q142" s="66"/>
      <c r="R142" s="66"/>
      <c r="S142" s="66"/>
      <c r="T142" s="67"/>
      <c r="U142" s="36"/>
      <c r="V142" s="36"/>
      <c r="W142" s="36"/>
      <c r="X142" s="36"/>
      <c r="Y142" s="36"/>
      <c r="Z142" s="36"/>
      <c r="AA142" s="36"/>
      <c r="AB142" s="36"/>
      <c r="AC142" s="36"/>
      <c r="AD142" s="36"/>
      <c r="AE142" s="36"/>
      <c r="AT142" s="19" t="s">
        <v>334</v>
      </c>
      <c r="AU142" s="19" t="s">
        <v>87</v>
      </c>
    </row>
    <row r="143" spans="1:65" s="2" customFormat="1" ht="29.25">
      <c r="A143" s="36"/>
      <c r="B143" s="37"/>
      <c r="C143" s="38"/>
      <c r="D143" s="195" t="s">
        <v>727</v>
      </c>
      <c r="E143" s="38"/>
      <c r="F143" s="200" t="s">
        <v>5884</v>
      </c>
      <c r="G143" s="38"/>
      <c r="H143" s="38"/>
      <c r="I143" s="197"/>
      <c r="J143" s="38"/>
      <c r="K143" s="38"/>
      <c r="L143" s="41"/>
      <c r="M143" s="198"/>
      <c r="N143" s="199"/>
      <c r="O143" s="66"/>
      <c r="P143" s="66"/>
      <c r="Q143" s="66"/>
      <c r="R143" s="66"/>
      <c r="S143" s="66"/>
      <c r="T143" s="67"/>
      <c r="U143" s="36"/>
      <c r="V143" s="36"/>
      <c r="W143" s="36"/>
      <c r="X143" s="36"/>
      <c r="Y143" s="36"/>
      <c r="Z143" s="36"/>
      <c r="AA143" s="36"/>
      <c r="AB143" s="36"/>
      <c r="AC143" s="36"/>
      <c r="AD143" s="36"/>
      <c r="AE143" s="36"/>
      <c r="AT143" s="19" t="s">
        <v>727</v>
      </c>
      <c r="AU143" s="19" t="s">
        <v>87</v>
      </c>
    </row>
    <row r="144" spans="1:65" s="13" customFormat="1" ht="11.25">
      <c r="B144" s="201"/>
      <c r="C144" s="202"/>
      <c r="D144" s="195" t="s">
        <v>336</v>
      </c>
      <c r="E144" s="203" t="s">
        <v>19</v>
      </c>
      <c r="F144" s="204" t="s">
        <v>5890</v>
      </c>
      <c r="G144" s="202"/>
      <c r="H144" s="205">
        <v>2</v>
      </c>
      <c r="I144" s="206"/>
      <c r="J144" s="202"/>
      <c r="K144" s="202"/>
      <c r="L144" s="207"/>
      <c r="M144" s="208"/>
      <c r="N144" s="209"/>
      <c r="O144" s="209"/>
      <c r="P144" s="209"/>
      <c r="Q144" s="209"/>
      <c r="R144" s="209"/>
      <c r="S144" s="209"/>
      <c r="T144" s="210"/>
      <c r="AT144" s="211" t="s">
        <v>336</v>
      </c>
      <c r="AU144" s="211" t="s">
        <v>87</v>
      </c>
      <c r="AV144" s="13" t="s">
        <v>87</v>
      </c>
      <c r="AW144" s="13" t="s">
        <v>37</v>
      </c>
      <c r="AX144" s="13" t="s">
        <v>76</v>
      </c>
      <c r="AY144" s="211" t="s">
        <v>324</v>
      </c>
    </row>
    <row r="145" spans="1:65" s="14" customFormat="1" ht="11.25">
      <c r="B145" s="212"/>
      <c r="C145" s="213"/>
      <c r="D145" s="195" t="s">
        <v>336</v>
      </c>
      <c r="E145" s="214" t="s">
        <v>5805</v>
      </c>
      <c r="F145" s="215" t="s">
        <v>349</v>
      </c>
      <c r="G145" s="213"/>
      <c r="H145" s="216">
        <v>2</v>
      </c>
      <c r="I145" s="217"/>
      <c r="J145" s="213"/>
      <c r="K145" s="213"/>
      <c r="L145" s="218"/>
      <c r="M145" s="219"/>
      <c r="N145" s="220"/>
      <c r="O145" s="220"/>
      <c r="P145" s="220"/>
      <c r="Q145" s="220"/>
      <c r="R145" s="220"/>
      <c r="S145" s="220"/>
      <c r="T145" s="221"/>
      <c r="AT145" s="222" t="s">
        <v>336</v>
      </c>
      <c r="AU145" s="222" t="s">
        <v>87</v>
      </c>
      <c r="AV145" s="14" t="s">
        <v>330</v>
      </c>
      <c r="AW145" s="14" t="s">
        <v>37</v>
      </c>
      <c r="AX145" s="14" t="s">
        <v>84</v>
      </c>
      <c r="AY145" s="222" t="s">
        <v>324</v>
      </c>
    </row>
    <row r="146" spans="1:65" s="2" customFormat="1" ht="14.45" customHeight="1">
      <c r="A146" s="36"/>
      <c r="B146" s="37"/>
      <c r="C146" s="182" t="s">
        <v>517</v>
      </c>
      <c r="D146" s="182" t="s">
        <v>326</v>
      </c>
      <c r="E146" s="183" t="s">
        <v>5891</v>
      </c>
      <c r="F146" s="184" t="s">
        <v>5892</v>
      </c>
      <c r="G146" s="185" t="s">
        <v>135</v>
      </c>
      <c r="H146" s="186">
        <v>1800</v>
      </c>
      <c r="I146" s="187"/>
      <c r="J146" s="188">
        <f>ROUND(I146*H146,2)</f>
        <v>0</v>
      </c>
      <c r="K146" s="184" t="s">
        <v>329</v>
      </c>
      <c r="L146" s="41"/>
      <c r="M146" s="189" t="s">
        <v>19</v>
      </c>
      <c r="N146" s="190" t="s">
        <v>47</v>
      </c>
      <c r="O146" s="66"/>
      <c r="P146" s="191">
        <f>O146*H146</f>
        <v>0</v>
      </c>
      <c r="Q146" s="191">
        <v>0</v>
      </c>
      <c r="R146" s="191">
        <f>Q146*H146</f>
        <v>0</v>
      </c>
      <c r="S146" s="191">
        <v>0.35499999999999998</v>
      </c>
      <c r="T146" s="192">
        <f>S146*H146</f>
        <v>639</v>
      </c>
      <c r="U146" s="36"/>
      <c r="V146" s="36"/>
      <c r="W146" s="36"/>
      <c r="X146" s="36"/>
      <c r="Y146" s="36"/>
      <c r="Z146" s="36"/>
      <c r="AA146" s="36"/>
      <c r="AB146" s="36"/>
      <c r="AC146" s="36"/>
      <c r="AD146" s="36"/>
      <c r="AE146" s="36"/>
      <c r="AR146" s="193" t="s">
        <v>330</v>
      </c>
      <c r="AT146" s="193" t="s">
        <v>326</v>
      </c>
      <c r="AU146" s="193" t="s">
        <v>87</v>
      </c>
      <c r="AY146" s="19" t="s">
        <v>324</v>
      </c>
      <c r="BE146" s="194">
        <f>IF(N146="základní",J146,0)</f>
        <v>0</v>
      </c>
      <c r="BF146" s="194">
        <f>IF(N146="snížená",J146,0)</f>
        <v>0</v>
      </c>
      <c r="BG146" s="194">
        <f>IF(N146="zákl. přenesená",J146,0)</f>
        <v>0</v>
      </c>
      <c r="BH146" s="194">
        <f>IF(N146="sníž. přenesená",J146,0)</f>
        <v>0</v>
      </c>
      <c r="BI146" s="194">
        <f>IF(N146="nulová",J146,0)</f>
        <v>0</v>
      </c>
      <c r="BJ146" s="19" t="s">
        <v>84</v>
      </c>
      <c r="BK146" s="194">
        <f>ROUND(I146*H146,2)</f>
        <v>0</v>
      </c>
      <c r="BL146" s="19" t="s">
        <v>330</v>
      </c>
      <c r="BM146" s="193" t="s">
        <v>5893</v>
      </c>
    </row>
    <row r="147" spans="1:65" s="2" customFormat="1" ht="19.5">
      <c r="A147" s="36"/>
      <c r="B147" s="37"/>
      <c r="C147" s="38"/>
      <c r="D147" s="195" t="s">
        <v>332</v>
      </c>
      <c r="E147" s="38"/>
      <c r="F147" s="196" t="s">
        <v>5894</v>
      </c>
      <c r="G147" s="38"/>
      <c r="H147" s="38"/>
      <c r="I147" s="197"/>
      <c r="J147" s="38"/>
      <c r="K147" s="38"/>
      <c r="L147" s="41"/>
      <c r="M147" s="198"/>
      <c r="N147" s="199"/>
      <c r="O147" s="66"/>
      <c r="P147" s="66"/>
      <c r="Q147" s="66"/>
      <c r="R147" s="66"/>
      <c r="S147" s="66"/>
      <c r="T147" s="67"/>
      <c r="U147" s="36"/>
      <c r="V147" s="36"/>
      <c r="W147" s="36"/>
      <c r="X147" s="36"/>
      <c r="Y147" s="36"/>
      <c r="Z147" s="36"/>
      <c r="AA147" s="36"/>
      <c r="AB147" s="36"/>
      <c r="AC147" s="36"/>
      <c r="AD147" s="36"/>
      <c r="AE147" s="36"/>
      <c r="AT147" s="19" t="s">
        <v>332</v>
      </c>
      <c r="AU147" s="19" t="s">
        <v>87</v>
      </c>
    </row>
    <row r="148" spans="1:65" s="2" customFormat="1" ht="29.25">
      <c r="A148" s="36"/>
      <c r="B148" s="37"/>
      <c r="C148" s="38"/>
      <c r="D148" s="195" t="s">
        <v>334</v>
      </c>
      <c r="E148" s="38"/>
      <c r="F148" s="200" t="s">
        <v>5895</v>
      </c>
      <c r="G148" s="38"/>
      <c r="H148" s="38"/>
      <c r="I148" s="197"/>
      <c r="J148" s="38"/>
      <c r="K148" s="38"/>
      <c r="L148" s="41"/>
      <c r="M148" s="198"/>
      <c r="N148" s="199"/>
      <c r="O148" s="66"/>
      <c r="P148" s="66"/>
      <c r="Q148" s="66"/>
      <c r="R148" s="66"/>
      <c r="S148" s="66"/>
      <c r="T148" s="67"/>
      <c r="U148" s="36"/>
      <c r="V148" s="36"/>
      <c r="W148" s="36"/>
      <c r="X148" s="36"/>
      <c r="Y148" s="36"/>
      <c r="Z148" s="36"/>
      <c r="AA148" s="36"/>
      <c r="AB148" s="36"/>
      <c r="AC148" s="36"/>
      <c r="AD148" s="36"/>
      <c r="AE148" s="36"/>
      <c r="AT148" s="19" t="s">
        <v>334</v>
      </c>
      <c r="AU148" s="19" t="s">
        <v>87</v>
      </c>
    </row>
    <row r="149" spans="1:65" s="15" customFormat="1" ht="11.25">
      <c r="B149" s="223"/>
      <c r="C149" s="224"/>
      <c r="D149" s="195" t="s">
        <v>336</v>
      </c>
      <c r="E149" s="225" t="s">
        <v>19</v>
      </c>
      <c r="F149" s="226" t="s">
        <v>5896</v>
      </c>
      <c r="G149" s="224"/>
      <c r="H149" s="225" t="s">
        <v>19</v>
      </c>
      <c r="I149" s="227"/>
      <c r="J149" s="224"/>
      <c r="K149" s="224"/>
      <c r="L149" s="228"/>
      <c r="M149" s="229"/>
      <c r="N149" s="230"/>
      <c r="O149" s="230"/>
      <c r="P149" s="230"/>
      <c r="Q149" s="230"/>
      <c r="R149" s="230"/>
      <c r="S149" s="230"/>
      <c r="T149" s="231"/>
      <c r="AT149" s="232" t="s">
        <v>336</v>
      </c>
      <c r="AU149" s="232" t="s">
        <v>87</v>
      </c>
      <c r="AV149" s="15" t="s">
        <v>84</v>
      </c>
      <c r="AW149" s="15" t="s">
        <v>37</v>
      </c>
      <c r="AX149" s="15" t="s">
        <v>76</v>
      </c>
      <c r="AY149" s="232" t="s">
        <v>324</v>
      </c>
    </row>
    <row r="150" spans="1:65" s="13" customFormat="1" ht="11.25">
      <c r="B150" s="201"/>
      <c r="C150" s="202"/>
      <c r="D150" s="195" t="s">
        <v>336</v>
      </c>
      <c r="E150" s="203" t="s">
        <v>5799</v>
      </c>
      <c r="F150" s="204" t="s">
        <v>5897</v>
      </c>
      <c r="G150" s="202"/>
      <c r="H150" s="205">
        <v>600</v>
      </c>
      <c r="I150" s="206"/>
      <c r="J150" s="202"/>
      <c r="K150" s="202"/>
      <c r="L150" s="207"/>
      <c r="M150" s="208"/>
      <c r="N150" s="209"/>
      <c r="O150" s="209"/>
      <c r="P150" s="209"/>
      <c r="Q150" s="209"/>
      <c r="R150" s="209"/>
      <c r="S150" s="209"/>
      <c r="T150" s="210"/>
      <c r="AT150" s="211" t="s">
        <v>336</v>
      </c>
      <c r="AU150" s="211" t="s">
        <v>87</v>
      </c>
      <c r="AV150" s="13" t="s">
        <v>87</v>
      </c>
      <c r="AW150" s="13" t="s">
        <v>37</v>
      </c>
      <c r="AX150" s="13" t="s">
        <v>76</v>
      </c>
      <c r="AY150" s="211" t="s">
        <v>324</v>
      </c>
    </row>
    <row r="151" spans="1:65" s="13" customFormat="1" ht="11.25">
      <c r="B151" s="201"/>
      <c r="C151" s="202"/>
      <c r="D151" s="195" t="s">
        <v>336</v>
      </c>
      <c r="E151" s="203" t="s">
        <v>5802</v>
      </c>
      <c r="F151" s="204" t="s">
        <v>5898</v>
      </c>
      <c r="G151" s="202"/>
      <c r="H151" s="205">
        <v>600</v>
      </c>
      <c r="I151" s="206"/>
      <c r="J151" s="202"/>
      <c r="K151" s="202"/>
      <c r="L151" s="207"/>
      <c r="M151" s="208"/>
      <c r="N151" s="209"/>
      <c r="O151" s="209"/>
      <c r="P151" s="209"/>
      <c r="Q151" s="209"/>
      <c r="R151" s="209"/>
      <c r="S151" s="209"/>
      <c r="T151" s="210"/>
      <c r="AT151" s="211" t="s">
        <v>336</v>
      </c>
      <c r="AU151" s="211" t="s">
        <v>87</v>
      </c>
      <c r="AV151" s="13" t="s">
        <v>87</v>
      </c>
      <c r="AW151" s="13" t="s">
        <v>37</v>
      </c>
      <c r="AX151" s="13" t="s">
        <v>76</v>
      </c>
      <c r="AY151" s="211" t="s">
        <v>324</v>
      </c>
    </row>
    <row r="152" spans="1:65" s="16" customFormat="1" ht="11.25">
      <c r="B152" s="233"/>
      <c r="C152" s="234"/>
      <c r="D152" s="195" t="s">
        <v>336</v>
      </c>
      <c r="E152" s="235" t="s">
        <v>19</v>
      </c>
      <c r="F152" s="236" t="s">
        <v>550</v>
      </c>
      <c r="G152" s="234"/>
      <c r="H152" s="237">
        <v>1200</v>
      </c>
      <c r="I152" s="238"/>
      <c r="J152" s="234"/>
      <c r="K152" s="234"/>
      <c r="L152" s="239"/>
      <c r="M152" s="240"/>
      <c r="N152" s="241"/>
      <c r="O152" s="241"/>
      <c r="P152" s="241"/>
      <c r="Q152" s="241"/>
      <c r="R152" s="241"/>
      <c r="S152" s="241"/>
      <c r="T152" s="242"/>
      <c r="AT152" s="243" t="s">
        <v>336</v>
      </c>
      <c r="AU152" s="243" t="s">
        <v>87</v>
      </c>
      <c r="AV152" s="16" t="s">
        <v>343</v>
      </c>
      <c r="AW152" s="16" t="s">
        <v>37</v>
      </c>
      <c r="AX152" s="16" t="s">
        <v>76</v>
      </c>
      <c r="AY152" s="243" t="s">
        <v>324</v>
      </c>
    </row>
    <row r="153" spans="1:65" s="13" customFormat="1" ht="11.25">
      <c r="B153" s="201"/>
      <c r="C153" s="202"/>
      <c r="D153" s="195" t="s">
        <v>336</v>
      </c>
      <c r="E153" s="203" t="s">
        <v>19</v>
      </c>
      <c r="F153" s="204" t="s">
        <v>5899</v>
      </c>
      <c r="G153" s="202"/>
      <c r="H153" s="205">
        <v>600</v>
      </c>
      <c r="I153" s="206"/>
      <c r="J153" s="202"/>
      <c r="K153" s="202"/>
      <c r="L153" s="207"/>
      <c r="M153" s="208"/>
      <c r="N153" s="209"/>
      <c r="O153" s="209"/>
      <c r="P153" s="209"/>
      <c r="Q153" s="209"/>
      <c r="R153" s="209"/>
      <c r="S153" s="209"/>
      <c r="T153" s="210"/>
      <c r="AT153" s="211" t="s">
        <v>336</v>
      </c>
      <c r="AU153" s="211" t="s">
        <v>87</v>
      </c>
      <c r="AV153" s="13" t="s">
        <v>87</v>
      </c>
      <c r="AW153" s="13" t="s">
        <v>37</v>
      </c>
      <c r="AX153" s="13" t="s">
        <v>76</v>
      </c>
      <c r="AY153" s="211" t="s">
        <v>324</v>
      </c>
    </row>
    <row r="154" spans="1:65" s="14" customFormat="1" ht="11.25">
      <c r="B154" s="212"/>
      <c r="C154" s="213"/>
      <c r="D154" s="195" t="s">
        <v>336</v>
      </c>
      <c r="E154" s="214" t="s">
        <v>19</v>
      </c>
      <c r="F154" s="215" t="s">
        <v>349</v>
      </c>
      <c r="G154" s="213"/>
      <c r="H154" s="216">
        <v>1800</v>
      </c>
      <c r="I154" s="217"/>
      <c r="J154" s="213"/>
      <c r="K154" s="213"/>
      <c r="L154" s="218"/>
      <c r="M154" s="219"/>
      <c r="N154" s="220"/>
      <c r="O154" s="220"/>
      <c r="P154" s="220"/>
      <c r="Q154" s="220"/>
      <c r="R154" s="220"/>
      <c r="S154" s="220"/>
      <c r="T154" s="221"/>
      <c r="AT154" s="222" t="s">
        <v>336</v>
      </c>
      <c r="AU154" s="222" t="s">
        <v>87</v>
      </c>
      <c r="AV154" s="14" t="s">
        <v>330</v>
      </c>
      <c r="AW154" s="14" t="s">
        <v>37</v>
      </c>
      <c r="AX154" s="14" t="s">
        <v>84</v>
      </c>
      <c r="AY154" s="222" t="s">
        <v>324</v>
      </c>
    </row>
    <row r="155" spans="1:65" s="2" customFormat="1" ht="14.45" customHeight="1">
      <c r="A155" s="36"/>
      <c r="B155" s="37"/>
      <c r="C155" s="182" t="s">
        <v>556</v>
      </c>
      <c r="D155" s="182" t="s">
        <v>326</v>
      </c>
      <c r="E155" s="183" t="s">
        <v>5900</v>
      </c>
      <c r="F155" s="184" t="s">
        <v>5901</v>
      </c>
      <c r="G155" s="185" t="s">
        <v>152</v>
      </c>
      <c r="H155" s="186">
        <v>90</v>
      </c>
      <c r="I155" s="187"/>
      <c r="J155" s="188">
        <f>ROUND(I155*H155,2)</f>
        <v>0</v>
      </c>
      <c r="K155" s="184" t="s">
        <v>329</v>
      </c>
      <c r="L155" s="41"/>
      <c r="M155" s="189" t="s">
        <v>19</v>
      </c>
      <c r="N155" s="190" t="s">
        <v>47</v>
      </c>
      <c r="O155" s="66"/>
      <c r="P155" s="191">
        <f>O155*H155</f>
        <v>0</v>
      </c>
      <c r="Q155" s="191">
        <v>0</v>
      </c>
      <c r="R155" s="191">
        <f>Q155*H155</f>
        <v>0</v>
      </c>
      <c r="S155" s="191">
        <v>1.3</v>
      </c>
      <c r="T155" s="192">
        <f>S155*H155</f>
        <v>117</v>
      </c>
      <c r="U155" s="36"/>
      <c r="V155" s="36"/>
      <c r="W155" s="36"/>
      <c r="X155" s="36"/>
      <c r="Y155" s="36"/>
      <c r="Z155" s="36"/>
      <c r="AA155" s="36"/>
      <c r="AB155" s="36"/>
      <c r="AC155" s="36"/>
      <c r="AD155" s="36"/>
      <c r="AE155" s="36"/>
      <c r="AR155" s="193" t="s">
        <v>330</v>
      </c>
      <c r="AT155" s="193" t="s">
        <v>326</v>
      </c>
      <c r="AU155" s="193" t="s">
        <v>87</v>
      </c>
      <c r="AY155" s="19" t="s">
        <v>324</v>
      </c>
      <c r="BE155" s="194">
        <f>IF(N155="základní",J155,0)</f>
        <v>0</v>
      </c>
      <c r="BF155" s="194">
        <f>IF(N155="snížená",J155,0)</f>
        <v>0</v>
      </c>
      <c r="BG155" s="194">
        <f>IF(N155="zákl. přenesená",J155,0)</f>
        <v>0</v>
      </c>
      <c r="BH155" s="194">
        <f>IF(N155="sníž. přenesená",J155,0)</f>
        <v>0</v>
      </c>
      <c r="BI155" s="194">
        <f>IF(N155="nulová",J155,0)</f>
        <v>0</v>
      </c>
      <c r="BJ155" s="19" t="s">
        <v>84</v>
      </c>
      <c r="BK155" s="194">
        <f>ROUND(I155*H155,2)</f>
        <v>0</v>
      </c>
      <c r="BL155" s="19" t="s">
        <v>330</v>
      </c>
      <c r="BM155" s="193" t="s">
        <v>5902</v>
      </c>
    </row>
    <row r="156" spans="1:65" s="2" customFormat="1" ht="19.5">
      <c r="A156" s="36"/>
      <c r="B156" s="37"/>
      <c r="C156" s="38"/>
      <c r="D156" s="195" t="s">
        <v>332</v>
      </c>
      <c r="E156" s="38"/>
      <c r="F156" s="196" t="s">
        <v>5903</v>
      </c>
      <c r="G156" s="38"/>
      <c r="H156" s="38"/>
      <c r="I156" s="197"/>
      <c r="J156" s="38"/>
      <c r="K156" s="38"/>
      <c r="L156" s="41"/>
      <c r="M156" s="198"/>
      <c r="N156" s="199"/>
      <c r="O156" s="66"/>
      <c r="P156" s="66"/>
      <c r="Q156" s="66"/>
      <c r="R156" s="66"/>
      <c r="S156" s="66"/>
      <c r="T156" s="67"/>
      <c r="U156" s="36"/>
      <c r="V156" s="36"/>
      <c r="W156" s="36"/>
      <c r="X156" s="36"/>
      <c r="Y156" s="36"/>
      <c r="Z156" s="36"/>
      <c r="AA156" s="36"/>
      <c r="AB156" s="36"/>
      <c r="AC156" s="36"/>
      <c r="AD156" s="36"/>
      <c r="AE156" s="36"/>
      <c r="AT156" s="19" t="s">
        <v>332</v>
      </c>
      <c r="AU156" s="19" t="s">
        <v>87</v>
      </c>
    </row>
    <row r="157" spans="1:65" s="2" customFormat="1" ht="29.25">
      <c r="A157" s="36"/>
      <c r="B157" s="37"/>
      <c r="C157" s="38"/>
      <c r="D157" s="195" t="s">
        <v>334</v>
      </c>
      <c r="E157" s="38"/>
      <c r="F157" s="200" t="s">
        <v>5904</v>
      </c>
      <c r="G157" s="38"/>
      <c r="H157" s="38"/>
      <c r="I157" s="197"/>
      <c r="J157" s="38"/>
      <c r="K157" s="38"/>
      <c r="L157" s="41"/>
      <c r="M157" s="198"/>
      <c r="N157" s="199"/>
      <c r="O157" s="66"/>
      <c r="P157" s="66"/>
      <c r="Q157" s="66"/>
      <c r="R157" s="66"/>
      <c r="S157" s="66"/>
      <c r="T157" s="67"/>
      <c r="U157" s="36"/>
      <c r="V157" s="36"/>
      <c r="W157" s="36"/>
      <c r="X157" s="36"/>
      <c r="Y157" s="36"/>
      <c r="Z157" s="36"/>
      <c r="AA157" s="36"/>
      <c r="AB157" s="36"/>
      <c r="AC157" s="36"/>
      <c r="AD157" s="36"/>
      <c r="AE157" s="36"/>
      <c r="AT157" s="19" t="s">
        <v>334</v>
      </c>
      <c r="AU157" s="19" t="s">
        <v>87</v>
      </c>
    </row>
    <row r="158" spans="1:65" s="13" customFormat="1" ht="11.25">
      <c r="B158" s="201"/>
      <c r="C158" s="202"/>
      <c r="D158" s="195" t="s">
        <v>336</v>
      </c>
      <c r="E158" s="203" t="s">
        <v>19</v>
      </c>
      <c r="F158" s="204" t="s">
        <v>5905</v>
      </c>
      <c r="G158" s="202"/>
      <c r="H158" s="205">
        <v>90</v>
      </c>
      <c r="I158" s="206"/>
      <c r="J158" s="202"/>
      <c r="K158" s="202"/>
      <c r="L158" s="207"/>
      <c r="M158" s="208"/>
      <c r="N158" s="209"/>
      <c r="O158" s="209"/>
      <c r="P158" s="209"/>
      <c r="Q158" s="209"/>
      <c r="R158" s="209"/>
      <c r="S158" s="209"/>
      <c r="T158" s="210"/>
      <c r="AT158" s="211" t="s">
        <v>336</v>
      </c>
      <c r="AU158" s="211" t="s">
        <v>87</v>
      </c>
      <c r="AV158" s="13" t="s">
        <v>87</v>
      </c>
      <c r="AW158" s="13" t="s">
        <v>37</v>
      </c>
      <c r="AX158" s="13" t="s">
        <v>84</v>
      </c>
      <c r="AY158" s="211" t="s">
        <v>324</v>
      </c>
    </row>
    <row r="159" spans="1:65" s="2" customFormat="1" ht="14.45" customHeight="1">
      <c r="A159" s="36"/>
      <c r="B159" s="37"/>
      <c r="C159" s="182" t="s">
        <v>564</v>
      </c>
      <c r="D159" s="182" t="s">
        <v>326</v>
      </c>
      <c r="E159" s="183" t="s">
        <v>5906</v>
      </c>
      <c r="F159" s="184" t="s">
        <v>5907</v>
      </c>
      <c r="G159" s="185" t="s">
        <v>152</v>
      </c>
      <c r="H159" s="186">
        <v>1217.838</v>
      </c>
      <c r="I159" s="187"/>
      <c r="J159" s="188">
        <f>ROUND(I159*H159,2)</f>
        <v>0</v>
      </c>
      <c r="K159" s="184" t="s">
        <v>329</v>
      </c>
      <c r="L159" s="41"/>
      <c r="M159" s="189" t="s">
        <v>19</v>
      </c>
      <c r="N159" s="190" t="s">
        <v>47</v>
      </c>
      <c r="O159" s="66"/>
      <c r="P159" s="191">
        <f>O159*H159</f>
        <v>0</v>
      </c>
      <c r="Q159" s="191">
        <v>0</v>
      </c>
      <c r="R159" s="191">
        <f>Q159*H159</f>
        <v>0</v>
      </c>
      <c r="S159" s="191">
        <v>0</v>
      </c>
      <c r="T159" s="192">
        <f>S159*H159</f>
        <v>0</v>
      </c>
      <c r="U159" s="36"/>
      <c r="V159" s="36"/>
      <c r="W159" s="36"/>
      <c r="X159" s="36"/>
      <c r="Y159" s="36"/>
      <c r="Z159" s="36"/>
      <c r="AA159" s="36"/>
      <c r="AB159" s="36"/>
      <c r="AC159" s="36"/>
      <c r="AD159" s="36"/>
      <c r="AE159" s="36"/>
      <c r="AR159" s="193" t="s">
        <v>330</v>
      </c>
      <c r="AT159" s="193" t="s">
        <v>326</v>
      </c>
      <c r="AU159" s="193" t="s">
        <v>87</v>
      </c>
      <c r="AY159" s="19" t="s">
        <v>324</v>
      </c>
      <c r="BE159" s="194">
        <f>IF(N159="základní",J159,0)</f>
        <v>0</v>
      </c>
      <c r="BF159" s="194">
        <f>IF(N159="snížená",J159,0)</f>
        <v>0</v>
      </c>
      <c r="BG159" s="194">
        <f>IF(N159="zákl. přenesená",J159,0)</f>
        <v>0</v>
      </c>
      <c r="BH159" s="194">
        <f>IF(N159="sníž. přenesená",J159,0)</f>
        <v>0</v>
      </c>
      <c r="BI159" s="194">
        <f>IF(N159="nulová",J159,0)</f>
        <v>0</v>
      </c>
      <c r="BJ159" s="19" t="s">
        <v>84</v>
      </c>
      <c r="BK159" s="194">
        <f>ROUND(I159*H159,2)</f>
        <v>0</v>
      </c>
      <c r="BL159" s="19" t="s">
        <v>330</v>
      </c>
      <c r="BM159" s="193" t="s">
        <v>5908</v>
      </c>
    </row>
    <row r="160" spans="1:65" s="2" customFormat="1" ht="19.5">
      <c r="A160" s="36"/>
      <c r="B160" s="37"/>
      <c r="C160" s="38"/>
      <c r="D160" s="195" t="s">
        <v>332</v>
      </c>
      <c r="E160" s="38"/>
      <c r="F160" s="196" t="s">
        <v>5909</v>
      </c>
      <c r="G160" s="38"/>
      <c r="H160" s="38"/>
      <c r="I160" s="197"/>
      <c r="J160" s="38"/>
      <c r="K160" s="38"/>
      <c r="L160" s="41"/>
      <c r="M160" s="198"/>
      <c r="N160" s="199"/>
      <c r="O160" s="66"/>
      <c r="P160" s="66"/>
      <c r="Q160" s="66"/>
      <c r="R160" s="66"/>
      <c r="S160" s="66"/>
      <c r="T160" s="67"/>
      <c r="U160" s="36"/>
      <c r="V160" s="36"/>
      <c r="W160" s="36"/>
      <c r="X160" s="36"/>
      <c r="Y160" s="36"/>
      <c r="Z160" s="36"/>
      <c r="AA160" s="36"/>
      <c r="AB160" s="36"/>
      <c r="AC160" s="36"/>
      <c r="AD160" s="36"/>
      <c r="AE160" s="36"/>
      <c r="AT160" s="19" t="s">
        <v>332</v>
      </c>
      <c r="AU160" s="19" t="s">
        <v>87</v>
      </c>
    </row>
    <row r="161" spans="1:51" s="2" customFormat="1" ht="175.5">
      <c r="A161" s="36"/>
      <c r="B161" s="37"/>
      <c r="C161" s="38"/>
      <c r="D161" s="195" t="s">
        <v>334</v>
      </c>
      <c r="E161" s="38"/>
      <c r="F161" s="200" t="s">
        <v>5910</v>
      </c>
      <c r="G161" s="38"/>
      <c r="H161" s="38"/>
      <c r="I161" s="197"/>
      <c r="J161" s="38"/>
      <c r="K161" s="38"/>
      <c r="L161" s="41"/>
      <c r="M161" s="198"/>
      <c r="N161" s="199"/>
      <c r="O161" s="66"/>
      <c r="P161" s="66"/>
      <c r="Q161" s="66"/>
      <c r="R161" s="66"/>
      <c r="S161" s="66"/>
      <c r="T161" s="67"/>
      <c r="U161" s="36"/>
      <c r="V161" s="36"/>
      <c r="W161" s="36"/>
      <c r="X161" s="36"/>
      <c r="Y161" s="36"/>
      <c r="Z161" s="36"/>
      <c r="AA161" s="36"/>
      <c r="AB161" s="36"/>
      <c r="AC161" s="36"/>
      <c r="AD161" s="36"/>
      <c r="AE161" s="36"/>
      <c r="AT161" s="19" t="s">
        <v>334</v>
      </c>
      <c r="AU161" s="19" t="s">
        <v>87</v>
      </c>
    </row>
    <row r="162" spans="1:51" s="15" customFormat="1" ht="11.25">
      <c r="B162" s="223"/>
      <c r="C162" s="224"/>
      <c r="D162" s="195" t="s">
        <v>336</v>
      </c>
      <c r="E162" s="225" t="s">
        <v>19</v>
      </c>
      <c r="F162" s="226" t="s">
        <v>5911</v>
      </c>
      <c r="G162" s="224"/>
      <c r="H162" s="225" t="s">
        <v>19</v>
      </c>
      <c r="I162" s="227"/>
      <c r="J162" s="224"/>
      <c r="K162" s="224"/>
      <c r="L162" s="228"/>
      <c r="M162" s="229"/>
      <c r="N162" s="230"/>
      <c r="O162" s="230"/>
      <c r="P162" s="230"/>
      <c r="Q162" s="230"/>
      <c r="R162" s="230"/>
      <c r="S162" s="230"/>
      <c r="T162" s="231"/>
      <c r="AT162" s="232" t="s">
        <v>336</v>
      </c>
      <c r="AU162" s="232" t="s">
        <v>87</v>
      </c>
      <c r="AV162" s="15" t="s">
        <v>84</v>
      </c>
      <c r="AW162" s="15" t="s">
        <v>37</v>
      </c>
      <c r="AX162" s="15" t="s">
        <v>76</v>
      </c>
      <c r="AY162" s="232" t="s">
        <v>324</v>
      </c>
    </row>
    <row r="163" spans="1:51" s="13" customFormat="1" ht="11.25">
      <c r="B163" s="201"/>
      <c r="C163" s="202"/>
      <c r="D163" s="195" t="s">
        <v>336</v>
      </c>
      <c r="E163" s="203" t="s">
        <v>19</v>
      </c>
      <c r="F163" s="204" t="s">
        <v>5912</v>
      </c>
      <c r="G163" s="202"/>
      <c r="H163" s="205">
        <v>304.47000000000003</v>
      </c>
      <c r="I163" s="206"/>
      <c r="J163" s="202"/>
      <c r="K163" s="202"/>
      <c r="L163" s="207"/>
      <c r="M163" s="208"/>
      <c r="N163" s="209"/>
      <c r="O163" s="209"/>
      <c r="P163" s="209"/>
      <c r="Q163" s="209"/>
      <c r="R163" s="209"/>
      <c r="S163" s="209"/>
      <c r="T163" s="210"/>
      <c r="AT163" s="211" t="s">
        <v>336</v>
      </c>
      <c r="AU163" s="211" t="s">
        <v>87</v>
      </c>
      <c r="AV163" s="13" t="s">
        <v>87</v>
      </c>
      <c r="AW163" s="13" t="s">
        <v>37</v>
      </c>
      <c r="AX163" s="13" t="s">
        <v>76</v>
      </c>
      <c r="AY163" s="211" t="s">
        <v>324</v>
      </c>
    </row>
    <row r="164" spans="1:51" s="15" customFormat="1" ht="11.25">
      <c r="B164" s="223"/>
      <c r="C164" s="224"/>
      <c r="D164" s="195" t="s">
        <v>336</v>
      </c>
      <c r="E164" s="225" t="s">
        <v>19</v>
      </c>
      <c r="F164" s="226" t="s">
        <v>5913</v>
      </c>
      <c r="G164" s="224"/>
      <c r="H164" s="225" t="s">
        <v>19</v>
      </c>
      <c r="I164" s="227"/>
      <c r="J164" s="224"/>
      <c r="K164" s="224"/>
      <c r="L164" s="228"/>
      <c r="M164" s="229"/>
      <c r="N164" s="230"/>
      <c r="O164" s="230"/>
      <c r="P164" s="230"/>
      <c r="Q164" s="230"/>
      <c r="R164" s="230"/>
      <c r="S164" s="230"/>
      <c r="T164" s="231"/>
      <c r="AT164" s="232" t="s">
        <v>336</v>
      </c>
      <c r="AU164" s="232" t="s">
        <v>87</v>
      </c>
      <c r="AV164" s="15" t="s">
        <v>84</v>
      </c>
      <c r="AW164" s="15" t="s">
        <v>37</v>
      </c>
      <c r="AX164" s="15" t="s">
        <v>76</v>
      </c>
      <c r="AY164" s="232" t="s">
        <v>324</v>
      </c>
    </row>
    <row r="165" spans="1:51" s="13" customFormat="1" ht="11.25">
      <c r="B165" s="201"/>
      <c r="C165" s="202"/>
      <c r="D165" s="195" t="s">
        <v>336</v>
      </c>
      <c r="E165" s="203" t="s">
        <v>19</v>
      </c>
      <c r="F165" s="204" t="s">
        <v>5914</v>
      </c>
      <c r="G165" s="202"/>
      <c r="H165" s="205">
        <v>40.5</v>
      </c>
      <c r="I165" s="206"/>
      <c r="J165" s="202"/>
      <c r="K165" s="202"/>
      <c r="L165" s="207"/>
      <c r="M165" s="208"/>
      <c r="N165" s="209"/>
      <c r="O165" s="209"/>
      <c r="P165" s="209"/>
      <c r="Q165" s="209"/>
      <c r="R165" s="209"/>
      <c r="S165" s="209"/>
      <c r="T165" s="210"/>
      <c r="AT165" s="211" t="s">
        <v>336</v>
      </c>
      <c r="AU165" s="211" t="s">
        <v>87</v>
      </c>
      <c r="AV165" s="13" t="s">
        <v>87</v>
      </c>
      <c r="AW165" s="13" t="s">
        <v>37</v>
      </c>
      <c r="AX165" s="13" t="s">
        <v>76</v>
      </c>
      <c r="AY165" s="211" t="s">
        <v>324</v>
      </c>
    </row>
    <row r="166" spans="1:51" s="15" customFormat="1" ht="11.25">
      <c r="B166" s="223"/>
      <c r="C166" s="224"/>
      <c r="D166" s="195" t="s">
        <v>336</v>
      </c>
      <c r="E166" s="225" t="s">
        <v>19</v>
      </c>
      <c r="F166" s="226" t="s">
        <v>5915</v>
      </c>
      <c r="G166" s="224"/>
      <c r="H166" s="225" t="s">
        <v>19</v>
      </c>
      <c r="I166" s="227"/>
      <c r="J166" s="224"/>
      <c r="K166" s="224"/>
      <c r="L166" s="228"/>
      <c r="M166" s="229"/>
      <c r="N166" s="230"/>
      <c r="O166" s="230"/>
      <c r="P166" s="230"/>
      <c r="Q166" s="230"/>
      <c r="R166" s="230"/>
      <c r="S166" s="230"/>
      <c r="T166" s="231"/>
      <c r="AT166" s="232" t="s">
        <v>336</v>
      </c>
      <c r="AU166" s="232" t="s">
        <v>87</v>
      </c>
      <c r="AV166" s="15" t="s">
        <v>84</v>
      </c>
      <c r="AW166" s="15" t="s">
        <v>37</v>
      </c>
      <c r="AX166" s="15" t="s">
        <v>76</v>
      </c>
      <c r="AY166" s="232" t="s">
        <v>324</v>
      </c>
    </row>
    <row r="167" spans="1:51" s="13" customFormat="1" ht="11.25">
      <c r="B167" s="201"/>
      <c r="C167" s="202"/>
      <c r="D167" s="195" t="s">
        <v>336</v>
      </c>
      <c r="E167" s="203" t="s">
        <v>19</v>
      </c>
      <c r="F167" s="204" t="s">
        <v>5916</v>
      </c>
      <c r="G167" s="202"/>
      <c r="H167" s="205">
        <v>459.42</v>
      </c>
      <c r="I167" s="206"/>
      <c r="J167" s="202"/>
      <c r="K167" s="202"/>
      <c r="L167" s="207"/>
      <c r="M167" s="208"/>
      <c r="N167" s="209"/>
      <c r="O167" s="209"/>
      <c r="P167" s="209"/>
      <c r="Q167" s="209"/>
      <c r="R167" s="209"/>
      <c r="S167" s="209"/>
      <c r="T167" s="210"/>
      <c r="AT167" s="211" t="s">
        <v>336</v>
      </c>
      <c r="AU167" s="211" t="s">
        <v>87</v>
      </c>
      <c r="AV167" s="13" t="s">
        <v>87</v>
      </c>
      <c r="AW167" s="13" t="s">
        <v>37</v>
      </c>
      <c r="AX167" s="13" t="s">
        <v>76</v>
      </c>
      <c r="AY167" s="211" t="s">
        <v>324</v>
      </c>
    </row>
    <row r="168" spans="1:51" s="15" customFormat="1" ht="11.25">
      <c r="B168" s="223"/>
      <c r="C168" s="224"/>
      <c r="D168" s="195" t="s">
        <v>336</v>
      </c>
      <c r="E168" s="225" t="s">
        <v>19</v>
      </c>
      <c r="F168" s="226" t="s">
        <v>5917</v>
      </c>
      <c r="G168" s="224"/>
      <c r="H168" s="225" t="s">
        <v>19</v>
      </c>
      <c r="I168" s="227"/>
      <c r="J168" s="224"/>
      <c r="K168" s="224"/>
      <c r="L168" s="228"/>
      <c r="M168" s="229"/>
      <c r="N168" s="230"/>
      <c r="O168" s="230"/>
      <c r="P168" s="230"/>
      <c r="Q168" s="230"/>
      <c r="R168" s="230"/>
      <c r="S168" s="230"/>
      <c r="T168" s="231"/>
      <c r="AT168" s="232" t="s">
        <v>336</v>
      </c>
      <c r="AU168" s="232" t="s">
        <v>87</v>
      </c>
      <c r="AV168" s="15" t="s">
        <v>84</v>
      </c>
      <c r="AW168" s="15" t="s">
        <v>37</v>
      </c>
      <c r="AX168" s="15" t="s">
        <v>76</v>
      </c>
      <c r="AY168" s="232" t="s">
        <v>324</v>
      </c>
    </row>
    <row r="169" spans="1:51" s="13" customFormat="1" ht="11.25">
      <c r="B169" s="201"/>
      <c r="C169" s="202"/>
      <c r="D169" s="195" t="s">
        <v>336</v>
      </c>
      <c r="E169" s="203" t="s">
        <v>19</v>
      </c>
      <c r="F169" s="204" t="s">
        <v>5918</v>
      </c>
      <c r="G169" s="202"/>
      <c r="H169" s="205">
        <v>110.44799999999999</v>
      </c>
      <c r="I169" s="206"/>
      <c r="J169" s="202"/>
      <c r="K169" s="202"/>
      <c r="L169" s="207"/>
      <c r="M169" s="208"/>
      <c r="N169" s="209"/>
      <c r="O169" s="209"/>
      <c r="P169" s="209"/>
      <c r="Q169" s="209"/>
      <c r="R169" s="209"/>
      <c r="S169" s="209"/>
      <c r="T169" s="210"/>
      <c r="AT169" s="211" t="s">
        <v>336</v>
      </c>
      <c r="AU169" s="211" t="s">
        <v>87</v>
      </c>
      <c r="AV169" s="13" t="s">
        <v>87</v>
      </c>
      <c r="AW169" s="13" t="s">
        <v>37</v>
      </c>
      <c r="AX169" s="13" t="s">
        <v>76</v>
      </c>
      <c r="AY169" s="211" t="s">
        <v>324</v>
      </c>
    </row>
    <row r="170" spans="1:51" s="15" customFormat="1" ht="11.25">
      <c r="B170" s="223"/>
      <c r="C170" s="224"/>
      <c r="D170" s="195" t="s">
        <v>336</v>
      </c>
      <c r="E170" s="225" t="s">
        <v>19</v>
      </c>
      <c r="F170" s="226" t="s">
        <v>5919</v>
      </c>
      <c r="G170" s="224"/>
      <c r="H170" s="225" t="s">
        <v>19</v>
      </c>
      <c r="I170" s="227"/>
      <c r="J170" s="224"/>
      <c r="K170" s="224"/>
      <c r="L170" s="228"/>
      <c r="M170" s="229"/>
      <c r="N170" s="230"/>
      <c r="O170" s="230"/>
      <c r="P170" s="230"/>
      <c r="Q170" s="230"/>
      <c r="R170" s="230"/>
      <c r="S170" s="230"/>
      <c r="T170" s="231"/>
      <c r="AT170" s="232" t="s">
        <v>336</v>
      </c>
      <c r="AU170" s="232" t="s">
        <v>87</v>
      </c>
      <c r="AV170" s="15" t="s">
        <v>84</v>
      </c>
      <c r="AW170" s="15" t="s">
        <v>37</v>
      </c>
      <c r="AX170" s="15" t="s">
        <v>76</v>
      </c>
      <c r="AY170" s="232" t="s">
        <v>324</v>
      </c>
    </row>
    <row r="171" spans="1:51" s="13" customFormat="1" ht="11.25">
      <c r="B171" s="201"/>
      <c r="C171" s="202"/>
      <c r="D171" s="195" t="s">
        <v>336</v>
      </c>
      <c r="E171" s="203" t="s">
        <v>19</v>
      </c>
      <c r="F171" s="204" t="s">
        <v>5920</v>
      </c>
      <c r="G171" s="202"/>
      <c r="H171" s="205">
        <v>0.6</v>
      </c>
      <c r="I171" s="206"/>
      <c r="J171" s="202"/>
      <c r="K171" s="202"/>
      <c r="L171" s="207"/>
      <c r="M171" s="208"/>
      <c r="N171" s="209"/>
      <c r="O171" s="209"/>
      <c r="P171" s="209"/>
      <c r="Q171" s="209"/>
      <c r="R171" s="209"/>
      <c r="S171" s="209"/>
      <c r="T171" s="210"/>
      <c r="AT171" s="211" t="s">
        <v>336</v>
      </c>
      <c r="AU171" s="211" t="s">
        <v>87</v>
      </c>
      <c r="AV171" s="13" t="s">
        <v>87</v>
      </c>
      <c r="AW171" s="13" t="s">
        <v>37</v>
      </c>
      <c r="AX171" s="13" t="s">
        <v>76</v>
      </c>
      <c r="AY171" s="211" t="s">
        <v>324</v>
      </c>
    </row>
    <row r="172" spans="1:51" s="15" customFormat="1" ht="11.25">
      <c r="B172" s="223"/>
      <c r="C172" s="224"/>
      <c r="D172" s="195" t="s">
        <v>336</v>
      </c>
      <c r="E172" s="225" t="s">
        <v>19</v>
      </c>
      <c r="F172" s="226" t="s">
        <v>5921</v>
      </c>
      <c r="G172" s="224"/>
      <c r="H172" s="225" t="s">
        <v>19</v>
      </c>
      <c r="I172" s="227"/>
      <c r="J172" s="224"/>
      <c r="K172" s="224"/>
      <c r="L172" s="228"/>
      <c r="M172" s="229"/>
      <c r="N172" s="230"/>
      <c r="O172" s="230"/>
      <c r="P172" s="230"/>
      <c r="Q172" s="230"/>
      <c r="R172" s="230"/>
      <c r="S172" s="230"/>
      <c r="T172" s="231"/>
      <c r="AT172" s="232" t="s">
        <v>336</v>
      </c>
      <c r="AU172" s="232" t="s">
        <v>87</v>
      </c>
      <c r="AV172" s="15" t="s">
        <v>84</v>
      </c>
      <c r="AW172" s="15" t="s">
        <v>37</v>
      </c>
      <c r="AX172" s="15" t="s">
        <v>76</v>
      </c>
      <c r="AY172" s="232" t="s">
        <v>324</v>
      </c>
    </row>
    <row r="173" spans="1:51" s="13" customFormat="1" ht="11.25">
      <c r="B173" s="201"/>
      <c r="C173" s="202"/>
      <c r="D173" s="195" t="s">
        <v>336</v>
      </c>
      <c r="E173" s="203" t="s">
        <v>19</v>
      </c>
      <c r="F173" s="204" t="s">
        <v>5922</v>
      </c>
      <c r="G173" s="202"/>
      <c r="H173" s="205">
        <v>-181.5</v>
      </c>
      <c r="I173" s="206"/>
      <c r="J173" s="202"/>
      <c r="K173" s="202"/>
      <c r="L173" s="207"/>
      <c r="M173" s="208"/>
      <c r="N173" s="209"/>
      <c r="O173" s="209"/>
      <c r="P173" s="209"/>
      <c r="Q173" s="209"/>
      <c r="R173" s="209"/>
      <c r="S173" s="209"/>
      <c r="T173" s="210"/>
      <c r="AT173" s="211" t="s">
        <v>336</v>
      </c>
      <c r="AU173" s="211" t="s">
        <v>87</v>
      </c>
      <c r="AV173" s="13" t="s">
        <v>87</v>
      </c>
      <c r="AW173" s="13" t="s">
        <v>37</v>
      </c>
      <c r="AX173" s="13" t="s">
        <v>76</v>
      </c>
      <c r="AY173" s="211" t="s">
        <v>324</v>
      </c>
    </row>
    <row r="174" spans="1:51" s="15" customFormat="1" ht="11.25">
      <c r="B174" s="223"/>
      <c r="C174" s="224"/>
      <c r="D174" s="195" t="s">
        <v>336</v>
      </c>
      <c r="E174" s="225" t="s">
        <v>19</v>
      </c>
      <c r="F174" s="226" t="s">
        <v>5923</v>
      </c>
      <c r="G174" s="224"/>
      <c r="H174" s="225" t="s">
        <v>19</v>
      </c>
      <c r="I174" s="227"/>
      <c r="J174" s="224"/>
      <c r="K174" s="224"/>
      <c r="L174" s="228"/>
      <c r="M174" s="229"/>
      <c r="N174" s="230"/>
      <c r="O174" s="230"/>
      <c r="P174" s="230"/>
      <c r="Q174" s="230"/>
      <c r="R174" s="230"/>
      <c r="S174" s="230"/>
      <c r="T174" s="231"/>
      <c r="AT174" s="232" t="s">
        <v>336</v>
      </c>
      <c r="AU174" s="232" t="s">
        <v>87</v>
      </c>
      <c r="AV174" s="15" t="s">
        <v>84</v>
      </c>
      <c r="AW174" s="15" t="s">
        <v>37</v>
      </c>
      <c r="AX174" s="15" t="s">
        <v>76</v>
      </c>
      <c r="AY174" s="232" t="s">
        <v>324</v>
      </c>
    </row>
    <row r="175" spans="1:51" s="13" customFormat="1" ht="11.25">
      <c r="B175" s="201"/>
      <c r="C175" s="202"/>
      <c r="D175" s="195" t="s">
        <v>336</v>
      </c>
      <c r="E175" s="203" t="s">
        <v>19</v>
      </c>
      <c r="F175" s="204" t="s">
        <v>5924</v>
      </c>
      <c r="G175" s="202"/>
      <c r="H175" s="205">
        <v>135</v>
      </c>
      <c r="I175" s="206"/>
      <c r="J175" s="202"/>
      <c r="K175" s="202"/>
      <c r="L175" s="207"/>
      <c r="M175" s="208"/>
      <c r="N175" s="209"/>
      <c r="O175" s="209"/>
      <c r="P175" s="209"/>
      <c r="Q175" s="209"/>
      <c r="R175" s="209"/>
      <c r="S175" s="209"/>
      <c r="T175" s="210"/>
      <c r="AT175" s="211" t="s">
        <v>336</v>
      </c>
      <c r="AU175" s="211" t="s">
        <v>87</v>
      </c>
      <c r="AV175" s="13" t="s">
        <v>87</v>
      </c>
      <c r="AW175" s="13" t="s">
        <v>37</v>
      </c>
      <c r="AX175" s="13" t="s">
        <v>76</v>
      </c>
      <c r="AY175" s="211" t="s">
        <v>324</v>
      </c>
    </row>
    <row r="176" spans="1:51" s="15" customFormat="1" ht="11.25">
      <c r="B176" s="223"/>
      <c r="C176" s="224"/>
      <c r="D176" s="195" t="s">
        <v>336</v>
      </c>
      <c r="E176" s="225" t="s">
        <v>19</v>
      </c>
      <c r="F176" s="226" t="s">
        <v>5925</v>
      </c>
      <c r="G176" s="224"/>
      <c r="H176" s="225" t="s">
        <v>19</v>
      </c>
      <c r="I176" s="227"/>
      <c r="J176" s="224"/>
      <c r="K176" s="224"/>
      <c r="L176" s="228"/>
      <c r="M176" s="229"/>
      <c r="N176" s="230"/>
      <c r="O176" s="230"/>
      <c r="P176" s="230"/>
      <c r="Q176" s="230"/>
      <c r="R176" s="230"/>
      <c r="S176" s="230"/>
      <c r="T176" s="231"/>
      <c r="AT176" s="232" t="s">
        <v>336</v>
      </c>
      <c r="AU176" s="232" t="s">
        <v>87</v>
      </c>
      <c r="AV176" s="15" t="s">
        <v>84</v>
      </c>
      <c r="AW176" s="15" t="s">
        <v>37</v>
      </c>
      <c r="AX176" s="15" t="s">
        <v>76</v>
      </c>
      <c r="AY176" s="232" t="s">
        <v>324</v>
      </c>
    </row>
    <row r="177" spans="1:65" s="13" customFormat="1" ht="11.25">
      <c r="B177" s="201"/>
      <c r="C177" s="202"/>
      <c r="D177" s="195" t="s">
        <v>336</v>
      </c>
      <c r="E177" s="203" t="s">
        <v>19</v>
      </c>
      <c r="F177" s="204" t="s">
        <v>5926</v>
      </c>
      <c r="G177" s="202"/>
      <c r="H177" s="205">
        <v>150</v>
      </c>
      <c r="I177" s="206"/>
      <c r="J177" s="202"/>
      <c r="K177" s="202"/>
      <c r="L177" s="207"/>
      <c r="M177" s="208"/>
      <c r="N177" s="209"/>
      <c r="O177" s="209"/>
      <c r="P177" s="209"/>
      <c r="Q177" s="209"/>
      <c r="R177" s="209"/>
      <c r="S177" s="209"/>
      <c r="T177" s="210"/>
      <c r="AT177" s="211" t="s">
        <v>336</v>
      </c>
      <c r="AU177" s="211" t="s">
        <v>87</v>
      </c>
      <c r="AV177" s="13" t="s">
        <v>87</v>
      </c>
      <c r="AW177" s="13" t="s">
        <v>37</v>
      </c>
      <c r="AX177" s="13" t="s">
        <v>76</v>
      </c>
      <c r="AY177" s="211" t="s">
        <v>324</v>
      </c>
    </row>
    <row r="178" spans="1:65" s="15" customFormat="1" ht="22.5">
      <c r="B178" s="223"/>
      <c r="C178" s="224"/>
      <c r="D178" s="195" t="s">
        <v>336</v>
      </c>
      <c r="E178" s="225" t="s">
        <v>19</v>
      </c>
      <c r="F178" s="226" t="s">
        <v>5927</v>
      </c>
      <c r="G178" s="224"/>
      <c r="H178" s="225" t="s">
        <v>19</v>
      </c>
      <c r="I178" s="227"/>
      <c r="J178" s="224"/>
      <c r="K178" s="224"/>
      <c r="L178" s="228"/>
      <c r="M178" s="229"/>
      <c r="N178" s="230"/>
      <c r="O178" s="230"/>
      <c r="P178" s="230"/>
      <c r="Q178" s="230"/>
      <c r="R178" s="230"/>
      <c r="S178" s="230"/>
      <c r="T178" s="231"/>
      <c r="AT178" s="232" t="s">
        <v>336</v>
      </c>
      <c r="AU178" s="232" t="s">
        <v>87</v>
      </c>
      <c r="AV178" s="15" t="s">
        <v>84</v>
      </c>
      <c r="AW178" s="15" t="s">
        <v>37</v>
      </c>
      <c r="AX178" s="15" t="s">
        <v>76</v>
      </c>
      <c r="AY178" s="232" t="s">
        <v>324</v>
      </c>
    </row>
    <row r="179" spans="1:65" s="13" customFormat="1" ht="11.25">
      <c r="B179" s="201"/>
      <c r="C179" s="202"/>
      <c r="D179" s="195" t="s">
        <v>336</v>
      </c>
      <c r="E179" s="203" t="s">
        <v>19</v>
      </c>
      <c r="F179" s="204" t="s">
        <v>5926</v>
      </c>
      <c r="G179" s="202"/>
      <c r="H179" s="205">
        <v>150</v>
      </c>
      <c r="I179" s="206"/>
      <c r="J179" s="202"/>
      <c r="K179" s="202"/>
      <c r="L179" s="207"/>
      <c r="M179" s="208"/>
      <c r="N179" s="209"/>
      <c r="O179" s="209"/>
      <c r="P179" s="209"/>
      <c r="Q179" s="209"/>
      <c r="R179" s="209"/>
      <c r="S179" s="209"/>
      <c r="T179" s="210"/>
      <c r="AT179" s="211" t="s">
        <v>336</v>
      </c>
      <c r="AU179" s="211" t="s">
        <v>87</v>
      </c>
      <c r="AV179" s="13" t="s">
        <v>87</v>
      </c>
      <c r="AW179" s="13" t="s">
        <v>37</v>
      </c>
      <c r="AX179" s="13" t="s">
        <v>76</v>
      </c>
      <c r="AY179" s="211" t="s">
        <v>324</v>
      </c>
    </row>
    <row r="180" spans="1:65" s="15" customFormat="1" ht="11.25">
      <c r="B180" s="223"/>
      <c r="C180" s="224"/>
      <c r="D180" s="195" t="s">
        <v>336</v>
      </c>
      <c r="E180" s="225" t="s">
        <v>19</v>
      </c>
      <c r="F180" s="226" t="s">
        <v>5928</v>
      </c>
      <c r="G180" s="224"/>
      <c r="H180" s="225" t="s">
        <v>19</v>
      </c>
      <c r="I180" s="227"/>
      <c r="J180" s="224"/>
      <c r="K180" s="224"/>
      <c r="L180" s="228"/>
      <c r="M180" s="229"/>
      <c r="N180" s="230"/>
      <c r="O180" s="230"/>
      <c r="P180" s="230"/>
      <c r="Q180" s="230"/>
      <c r="R180" s="230"/>
      <c r="S180" s="230"/>
      <c r="T180" s="231"/>
      <c r="AT180" s="232" t="s">
        <v>336</v>
      </c>
      <c r="AU180" s="232" t="s">
        <v>87</v>
      </c>
      <c r="AV180" s="15" t="s">
        <v>84</v>
      </c>
      <c r="AW180" s="15" t="s">
        <v>37</v>
      </c>
      <c r="AX180" s="15" t="s">
        <v>76</v>
      </c>
      <c r="AY180" s="232" t="s">
        <v>324</v>
      </c>
    </row>
    <row r="181" spans="1:65" s="16" customFormat="1" ht="11.25">
      <c r="B181" s="233"/>
      <c r="C181" s="234"/>
      <c r="D181" s="195" t="s">
        <v>336</v>
      </c>
      <c r="E181" s="235" t="s">
        <v>19</v>
      </c>
      <c r="F181" s="236" t="s">
        <v>550</v>
      </c>
      <c r="G181" s="234"/>
      <c r="H181" s="237">
        <v>1168.9380000000001</v>
      </c>
      <c r="I181" s="238"/>
      <c r="J181" s="234"/>
      <c r="K181" s="234"/>
      <c r="L181" s="239"/>
      <c r="M181" s="240"/>
      <c r="N181" s="241"/>
      <c r="O181" s="241"/>
      <c r="P181" s="241"/>
      <c r="Q181" s="241"/>
      <c r="R181" s="241"/>
      <c r="S181" s="241"/>
      <c r="T181" s="242"/>
      <c r="AT181" s="243" t="s">
        <v>336</v>
      </c>
      <c r="AU181" s="243" t="s">
        <v>87</v>
      </c>
      <c r="AV181" s="16" t="s">
        <v>343</v>
      </c>
      <c r="AW181" s="16" t="s">
        <v>37</v>
      </c>
      <c r="AX181" s="16" t="s">
        <v>76</v>
      </c>
      <c r="AY181" s="243" t="s">
        <v>324</v>
      </c>
    </row>
    <row r="182" spans="1:65" s="13" customFormat="1" ht="11.25">
      <c r="B182" s="201"/>
      <c r="C182" s="202"/>
      <c r="D182" s="195" t="s">
        <v>336</v>
      </c>
      <c r="E182" s="203" t="s">
        <v>19</v>
      </c>
      <c r="F182" s="204" t="s">
        <v>5929</v>
      </c>
      <c r="G182" s="202"/>
      <c r="H182" s="205">
        <v>48.9</v>
      </c>
      <c r="I182" s="206"/>
      <c r="J182" s="202"/>
      <c r="K182" s="202"/>
      <c r="L182" s="207"/>
      <c r="M182" s="208"/>
      <c r="N182" s="209"/>
      <c r="O182" s="209"/>
      <c r="P182" s="209"/>
      <c r="Q182" s="209"/>
      <c r="R182" s="209"/>
      <c r="S182" s="209"/>
      <c r="T182" s="210"/>
      <c r="AT182" s="211" t="s">
        <v>336</v>
      </c>
      <c r="AU182" s="211" t="s">
        <v>87</v>
      </c>
      <c r="AV182" s="13" t="s">
        <v>87</v>
      </c>
      <c r="AW182" s="13" t="s">
        <v>37</v>
      </c>
      <c r="AX182" s="13" t="s">
        <v>76</v>
      </c>
      <c r="AY182" s="211" t="s">
        <v>324</v>
      </c>
    </row>
    <row r="183" spans="1:65" s="14" customFormat="1" ht="11.25">
      <c r="B183" s="212"/>
      <c r="C183" s="213"/>
      <c r="D183" s="195" t="s">
        <v>336</v>
      </c>
      <c r="E183" s="214" t="s">
        <v>5814</v>
      </c>
      <c r="F183" s="215" t="s">
        <v>349</v>
      </c>
      <c r="G183" s="213"/>
      <c r="H183" s="216">
        <v>1217.838</v>
      </c>
      <c r="I183" s="217"/>
      <c r="J183" s="213"/>
      <c r="K183" s="213"/>
      <c r="L183" s="218"/>
      <c r="M183" s="219"/>
      <c r="N183" s="220"/>
      <c r="O183" s="220"/>
      <c r="P183" s="220"/>
      <c r="Q183" s="220"/>
      <c r="R183" s="220"/>
      <c r="S183" s="220"/>
      <c r="T183" s="221"/>
      <c r="AT183" s="222" t="s">
        <v>336</v>
      </c>
      <c r="AU183" s="222" t="s">
        <v>87</v>
      </c>
      <c r="AV183" s="14" t="s">
        <v>330</v>
      </c>
      <c r="AW183" s="14" t="s">
        <v>37</v>
      </c>
      <c r="AX183" s="14" t="s">
        <v>84</v>
      </c>
      <c r="AY183" s="222" t="s">
        <v>324</v>
      </c>
    </row>
    <row r="184" spans="1:65" s="2" customFormat="1" ht="14.45" customHeight="1">
      <c r="A184" s="36"/>
      <c r="B184" s="37"/>
      <c r="C184" s="182" t="s">
        <v>8</v>
      </c>
      <c r="D184" s="182" t="s">
        <v>326</v>
      </c>
      <c r="E184" s="183" t="s">
        <v>5930</v>
      </c>
      <c r="F184" s="184" t="s">
        <v>5931</v>
      </c>
      <c r="G184" s="185" t="s">
        <v>135</v>
      </c>
      <c r="H184" s="186">
        <v>1210</v>
      </c>
      <c r="I184" s="187"/>
      <c r="J184" s="188">
        <f>ROUND(I184*H184,2)</f>
        <v>0</v>
      </c>
      <c r="K184" s="184" t="s">
        <v>329</v>
      </c>
      <c r="L184" s="41"/>
      <c r="M184" s="189" t="s">
        <v>19</v>
      </c>
      <c r="N184" s="190" t="s">
        <v>47</v>
      </c>
      <c r="O184" s="66"/>
      <c r="P184" s="191">
        <f>O184*H184</f>
        <v>0</v>
      </c>
      <c r="Q184" s="191">
        <v>0</v>
      </c>
      <c r="R184" s="191">
        <f>Q184*H184</f>
        <v>0</v>
      </c>
      <c r="S184" s="191">
        <v>0</v>
      </c>
      <c r="T184" s="192">
        <f>S184*H184</f>
        <v>0</v>
      </c>
      <c r="U184" s="36"/>
      <c r="V184" s="36"/>
      <c r="W184" s="36"/>
      <c r="X184" s="36"/>
      <c r="Y184" s="36"/>
      <c r="Z184" s="36"/>
      <c r="AA184" s="36"/>
      <c r="AB184" s="36"/>
      <c r="AC184" s="36"/>
      <c r="AD184" s="36"/>
      <c r="AE184" s="36"/>
      <c r="AR184" s="193" t="s">
        <v>330</v>
      </c>
      <c r="AT184" s="193" t="s">
        <v>326</v>
      </c>
      <c r="AU184" s="193" t="s">
        <v>87</v>
      </c>
      <c r="AY184" s="19" t="s">
        <v>324</v>
      </c>
      <c r="BE184" s="194">
        <f>IF(N184="základní",J184,0)</f>
        <v>0</v>
      </c>
      <c r="BF184" s="194">
        <f>IF(N184="snížená",J184,0)</f>
        <v>0</v>
      </c>
      <c r="BG184" s="194">
        <f>IF(N184="zákl. přenesená",J184,0)</f>
        <v>0</v>
      </c>
      <c r="BH184" s="194">
        <f>IF(N184="sníž. přenesená",J184,0)</f>
        <v>0</v>
      </c>
      <c r="BI184" s="194">
        <f>IF(N184="nulová",J184,0)</f>
        <v>0</v>
      </c>
      <c r="BJ184" s="19" t="s">
        <v>84</v>
      </c>
      <c r="BK184" s="194">
        <f>ROUND(I184*H184,2)</f>
        <v>0</v>
      </c>
      <c r="BL184" s="19" t="s">
        <v>330</v>
      </c>
      <c r="BM184" s="193" t="s">
        <v>5932</v>
      </c>
    </row>
    <row r="185" spans="1:65" s="2" customFormat="1" ht="11.25">
      <c r="A185" s="36"/>
      <c r="B185" s="37"/>
      <c r="C185" s="38"/>
      <c r="D185" s="195" t="s">
        <v>332</v>
      </c>
      <c r="E185" s="38"/>
      <c r="F185" s="196" t="s">
        <v>5933</v>
      </c>
      <c r="G185" s="38"/>
      <c r="H185" s="38"/>
      <c r="I185" s="197"/>
      <c r="J185" s="38"/>
      <c r="K185" s="38"/>
      <c r="L185" s="41"/>
      <c r="M185" s="198"/>
      <c r="N185" s="199"/>
      <c r="O185" s="66"/>
      <c r="P185" s="66"/>
      <c r="Q185" s="66"/>
      <c r="R185" s="66"/>
      <c r="S185" s="66"/>
      <c r="T185" s="67"/>
      <c r="U185" s="36"/>
      <c r="V185" s="36"/>
      <c r="W185" s="36"/>
      <c r="X185" s="36"/>
      <c r="Y185" s="36"/>
      <c r="Z185" s="36"/>
      <c r="AA185" s="36"/>
      <c r="AB185" s="36"/>
      <c r="AC185" s="36"/>
      <c r="AD185" s="36"/>
      <c r="AE185" s="36"/>
      <c r="AT185" s="19" t="s">
        <v>332</v>
      </c>
      <c r="AU185" s="19" t="s">
        <v>87</v>
      </c>
    </row>
    <row r="186" spans="1:65" s="2" customFormat="1" ht="58.5">
      <c r="A186" s="36"/>
      <c r="B186" s="37"/>
      <c r="C186" s="38"/>
      <c r="D186" s="195" t="s">
        <v>334</v>
      </c>
      <c r="E186" s="38"/>
      <c r="F186" s="200" t="s">
        <v>5934</v>
      </c>
      <c r="G186" s="38"/>
      <c r="H186" s="38"/>
      <c r="I186" s="197"/>
      <c r="J186" s="38"/>
      <c r="K186" s="38"/>
      <c r="L186" s="41"/>
      <c r="M186" s="198"/>
      <c r="N186" s="199"/>
      <c r="O186" s="66"/>
      <c r="P186" s="66"/>
      <c r="Q186" s="66"/>
      <c r="R186" s="66"/>
      <c r="S186" s="66"/>
      <c r="T186" s="67"/>
      <c r="U186" s="36"/>
      <c r="V186" s="36"/>
      <c r="W186" s="36"/>
      <c r="X186" s="36"/>
      <c r="Y186" s="36"/>
      <c r="Z186" s="36"/>
      <c r="AA186" s="36"/>
      <c r="AB186" s="36"/>
      <c r="AC186" s="36"/>
      <c r="AD186" s="36"/>
      <c r="AE186" s="36"/>
      <c r="AT186" s="19" t="s">
        <v>334</v>
      </c>
      <c r="AU186" s="19" t="s">
        <v>87</v>
      </c>
    </row>
    <row r="187" spans="1:65" s="2" customFormat="1" ht="19.5">
      <c r="A187" s="36"/>
      <c r="B187" s="37"/>
      <c r="C187" s="38"/>
      <c r="D187" s="195" t="s">
        <v>727</v>
      </c>
      <c r="E187" s="38"/>
      <c r="F187" s="200" t="s">
        <v>5935</v>
      </c>
      <c r="G187" s="38"/>
      <c r="H187" s="38"/>
      <c r="I187" s="197"/>
      <c r="J187" s="38"/>
      <c r="K187" s="38"/>
      <c r="L187" s="41"/>
      <c r="M187" s="198"/>
      <c r="N187" s="199"/>
      <c r="O187" s="66"/>
      <c r="P187" s="66"/>
      <c r="Q187" s="66"/>
      <c r="R187" s="66"/>
      <c r="S187" s="66"/>
      <c r="T187" s="67"/>
      <c r="U187" s="36"/>
      <c r="V187" s="36"/>
      <c r="W187" s="36"/>
      <c r="X187" s="36"/>
      <c r="Y187" s="36"/>
      <c r="Z187" s="36"/>
      <c r="AA187" s="36"/>
      <c r="AB187" s="36"/>
      <c r="AC187" s="36"/>
      <c r="AD187" s="36"/>
      <c r="AE187" s="36"/>
      <c r="AT187" s="19" t="s">
        <v>727</v>
      </c>
      <c r="AU187" s="19" t="s">
        <v>87</v>
      </c>
    </row>
    <row r="188" spans="1:65" s="15" customFormat="1" ht="11.25">
      <c r="B188" s="223"/>
      <c r="C188" s="224"/>
      <c r="D188" s="195" t="s">
        <v>336</v>
      </c>
      <c r="E188" s="225" t="s">
        <v>19</v>
      </c>
      <c r="F188" s="226" t="s">
        <v>5936</v>
      </c>
      <c r="G188" s="224"/>
      <c r="H188" s="225" t="s">
        <v>19</v>
      </c>
      <c r="I188" s="227"/>
      <c r="J188" s="224"/>
      <c r="K188" s="224"/>
      <c r="L188" s="228"/>
      <c r="M188" s="229"/>
      <c r="N188" s="230"/>
      <c r="O188" s="230"/>
      <c r="P188" s="230"/>
      <c r="Q188" s="230"/>
      <c r="R188" s="230"/>
      <c r="S188" s="230"/>
      <c r="T188" s="231"/>
      <c r="AT188" s="232" t="s">
        <v>336</v>
      </c>
      <c r="AU188" s="232" t="s">
        <v>87</v>
      </c>
      <c r="AV188" s="15" t="s">
        <v>84</v>
      </c>
      <c r="AW188" s="15" t="s">
        <v>37</v>
      </c>
      <c r="AX188" s="15" t="s">
        <v>76</v>
      </c>
      <c r="AY188" s="232" t="s">
        <v>324</v>
      </c>
    </row>
    <row r="189" spans="1:65" s="13" customFormat="1" ht="11.25">
      <c r="B189" s="201"/>
      <c r="C189" s="202"/>
      <c r="D189" s="195" t="s">
        <v>336</v>
      </c>
      <c r="E189" s="203" t="s">
        <v>5817</v>
      </c>
      <c r="F189" s="204" t="s">
        <v>5937</v>
      </c>
      <c r="G189" s="202"/>
      <c r="H189" s="205">
        <v>1210</v>
      </c>
      <c r="I189" s="206"/>
      <c r="J189" s="202"/>
      <c r="K189" s="202"/>
      <c r="L189" s="207"/>
      <c r="M189" s="208"/>
      <c r="N189" s="209"/>
      <c r="O189" s="209"/>
      <c r="P189" s="209"/>
      <c r="Q189" s="209"/>
      <c r="R189" s="209"/>
      <c r="S189" s="209"/>
      <c r="T189" s="210"/>
      <c r="AT189" s="211" t="s">
        <v>336</v>
      </c>
      <c r="AU189" s="211" t="s">
        <v>87</v>
      </c>
      <c r="AV189" s="13" t="s">
        <v>87</v>
      </c>
      <c r="AW189" s="13" t="s">
        <v>37</v>
      </c>
      <c r="AX189" s="13" t="s">
        <v>84</v>
      </c>
      <c r="AY189" s="211" t="s">
        <v>324</v>
      </c>
    </row>
    <row r="190" spans="1:65" s="2" customFormat="1" ht="14.45" customHeight="1">
      <c r="A190" s="36"/>
      <c r="B190" s="37"/>
      <c r="C190" s="182" t="s">
        <v>187</v>
      </c>
      <c r="D190" s="182" t="s">
        <v>326</v>
      </c>
      <c r="E190" s="183" t="s">
        <v>5938</v>
      </c>
      <c r="F190" s="184" t="s">
        <v>5939</v>
      </c>
      <c r="G190" s="185" t="s">
        <v>152</v>
      </c>
      <c r="H190" s="186">
        <v>1994.183</v>
      </c>
      <c r="I190" s="187"/>
      <c r="J190" s="188">
        <f>ROUND(I190*H190,2)</f>
        <v>0</v>
      </c>
      <c r="K190" s="184" t="s">
        <v>329</v>
      </c>
      <c r="L190" s="41"/>
      <c r="M190" s="189" t="s">
        <v>19</v>
      </c>
      <c r="N190" s="190" t="s">
        <v>47</v>
      </c>
      <c r="O190" s="66"/>
      <c r="P190" s="191">
        <f>O190*H190</f>
        <v>0</v>
      </c>
      <c r="Q190" s="191">
        <v>0</v>
      </c>
      <c r="R190" s="191">
        <f>Q190*H190</f>
        <v>0</v>
      </c>
      <c r="S190" s="191">
        <v>0</v>
      </c>
      <c r="T190" s="192">
        <f>S190*H190</f>
        <v>0</v>
      </c>
      <c r="U190" s="36"/>
      <c r="V190" s="36"/>
      <c r="W190" s="36"/>
      <c r="X190" s="36"/>
      <c r="Y190" s="36"/>
      <c r="Z190" s="36"/>
      <c r="AA190" s="36"/>
      <c r="AB190" s="36"/>
      <c r="AC190" s="36"/>
      <c r="AD190" s="36"/>
      <c r="AE190" s="36"/>
      <c r="AR190" s="193" t="s">
        <v>330</v>
      </c>
      <c r="AT190" s="193" t="s">
        <v>326</v>
      </c>
      <c r="AU190" s="193" t="s">
        <v>87</v>
      </c>
      <c r="AY190" s="19" t="s">
        <v>324</v>
      </c>
      <c r="BE190" s="194">
        <f>IF(N190="základní",J190,0)</f>
        <v>0</v>
      </c>
      <c r="BF190" s="194">
        <f>IF(N190="snížená",J190,0)</f>
        <v>0</v>
      </c>
      <c r="BG190" s="194">
        <f>IF(N190="zákl. přenesená",J190,0)</f>
        <v>0</v>
      </c>
      <c r="BH190" s="194">
        <f>IF(N190="sníž. přenesená",J190,0)</f>
        <v>0</v>
      </c>
      <c r="BI190" s="194">
        <f>IF(N190="nulová",J190,0)</f>
        <v>0</v>
      </c>
      <c r="BJ190" s="19" t="s">
        <v>84</v>
      </c>
      <c r="BK190" s="194">
        <f>ROUND(I190*H190,2)</f>
        <v>0</v>
      </c>
      <c r="BL190" s="19" t="s">
        <v>330</v>
      </c>
      <c r="BM190" s="193" t="s">
        <v>5940</v>
      </c>
    </row>
    <row r="191" spans="1:65" s="2" customFormat="1" ht="19.5">
      <c r="A191" s="36"/>
      <c r="B191" s="37"/>
      <c r="C191" s="38"/>
      <c r="D191" s="195" t="s">
        <v>332</v>
      </c>
      <c r="E191" s="38"/>
      <c r="F191" s="196" t="s">
        <v>5941</v>
      </c>
      <c r="G191" s="38"/>
      <c r="H191" s="38"/>
      <c r="I191" s="197"/>
      <c r="J191" s="38"/>
      <c r="K191" s="38"/>
      <c r="L191" s="41"/>
      <c r="M191" s="198"/>
      <c r="N191" s="199"/>
      <c r="O191" s="66"/>
      <c r="P191" s="66"/>
      <c r="Q191" s="66"/>
      <c r="R191" s="66"/>
      <c r="S191" s="66"/>
      <c r="T191" s="67"/>
      <c r="U191" s="36"/>
      <c r="V191" s="36"/>
      <c r="W191" s="36"/>
      <c r="X191" s="36"/>
      <c r="Y191" s="36"/>
      <c r="Z191" s="36"/>
      <c r="AA191" s="36"/>
      <c r="AB191" s="36"/>
      <c r="AC191" s="36"/>
      <c r="AD191" s="36"/>
      <c r="AE191" s="36"/>
      <c r="AT191" s="19" t="s">
        <v>332</v>
      </c>
      <c r="AU191" s="19" t="s">
        <v>87</v>
      </c>
    </row>
    <row r="192" spans="1:65" s="2" customFormat="1" ht="78">
      <c r="A192" s="36"/>
      <c r="B192" s="37"/>
      <c r="C192" s="38"/>
      <c r="D192" s="195" t="s">
        <v>334</v>
      </c>
      <c r="E192" s="38"/>
      <c r="F192" s="200" t="s">
        <v>5942</v>
      </c>
      <c r="G192" s="38"/>
      <c r="H192" s="38"/>
      <c r="I192" s="197"/>
      <c r="J192" s="38"/>
      <c r="K192" s="38"/>
      <c r="L192" s="41"/>
      <c r="M192" s="198"/>
      <c r="N192" s="199"/>
      <c r="O192" s="66"/>
      <c r="P192" s="66"/>
      <c r="Q192" s="66"/>
      <c r="R192" s="66"/>
      <c r="S192" s="66"/>
      <c r="T192" s="67"/>
      <c r="U192" s="36"/>
      <c r="V192" s="36"/>
      <c r="W192" s="36"/>
      <c r="X192" s="36"/>
      <c r="Y192" s="36"/>
      <c r="Z192" s="36"/>
      <c r="AA192" s="36"/>
      <c r="AB192" s="36"/>
      <c r="AC192" s="36"/>
      <c r="AD192" s="36"/>
      <c r="AE192" s="36"/>
      <c r="AT192" s="19" t="s">
        <v>334</v>
      </c>
      <c r="AU192" s="19" t="s">
        <v>87</v>
      </c>
    </row>
    <row r="193" spans="2:51" s="15" customFormat="1" ht="11.25">
      <c r="B193" s="223"/>
      <c r="C193" s="224"/>
      <c r="D193" s="195" t="s">
        <v>336</v>
      </c>
      <c r="E193" s="225" t="s">
        <v>19</v>
      </c>
      <c r="F193" s="226" t="s">
        <v>5943</v>
      </c>
      <c r="G193" s="224"/>
      <c r="H193" s="225" t="s">
        <v>19</v>
      </c>
      <c r="I193" s="227"/>
      <c r="J193" s="224"/>
      <c r="K193" s="224"/>
      <c r="L193" s="228"/>
      <c r="M193" s="229"/>
      <c r="N193" s="230"/>
      <c r="O193" s="230"/>
      <c r="P193" s="230"/>
      <c r="Q193" s="230"/>
      <c r="R193" s="230"/>
      <c r="S193" s="230"/>
      <c r="T193" s="231"/>
      <c r="AT193" s="232" t="s">
        <v>336</v>
      </c>
      <c r="AU193" s="232" t="s">
        <v>87</v>
      </c>
      <c r="AV193" s="15" t="s">
        <v>84</v>
      </c>
      <c r="AW193" s="15" t="s">
        <v>37</v>
      </c>
      <c r="AX193" s="15" t="s">
        <v>76</v>
      </c>
      <c r="AY193" s="232" t="s">
        <v>324</v>
      </c>
    </row>
    <row r="194" spans="2:51" s="13" customFormat="1" ht="11.25">
      <c r="B194" s="201"/>
      <c r="C194" s="202"/>
      <c r="D194" s="195" t="s">
        <v>336</v>
      </c>
      <c r="E194" s="203" t="s">
        <v>19</v>
      </c>
      <c r="F194" s="204" t="s">
        <v>5944</v>
      </c>
      <c r="G194" s="202"/>
      <c r="H194" s="205">
        <v>0.109</v>
      </c>
      <c r="I194" s="206"/>
      <c r="J194" s="202"/>
      <c r="K194" s="202"/>
      <c r="L194" s="207"/>
      <c r="M194" s="208"/>
      <c r="N194" s="209"/>
      <c r="O194" s="209"/>
      <c r="P194" s="209"/>
      <c r="Q194" s="209"/>
      <c r="R194" s="209"/>
      <c r="S194" s="209"/>
      <c r="T194" s="210"/>
      <c r="AT194" s="211" t="s">
        <v>336</v>
      </c>
      <c r="AU194" s="211" t="s">
        <v>87</v>
      </c>
      <c r="AV194" s="13" t="s">
        <v>87</v>
      </c>
      <c r="AW194" s="13" t="s">
        <v>37</v>
      </c>
      <c r="AX194" s="13" t="s">
        <v>76</v>
      </c>
      <c r="AY194" s="211" t="s">
        <v>324</v>
      </c>
    </row>
    <row r="195" spans="2:51" s="15" customFormat="1" ht="11.25">
      <c r="B195" s="223"/>
      <c r="C195" s="224"/>
      <c r="D195" s="195" t="s">
        <v>336</v>
      </c>
      <c r="E195" s="225" t="s">
        <v>19</v>
      </c>
      <c r="F195" s="226" t="s">
        <v>5945</v>
      </c>
      <c r="G195" s="224"/>
      <c r="H195" s="225" t="s">
        <v>19</v>
      </c>
      <c r="I195" s="227"/>
      <c r="J195" s="224"/>
      <c r="K195" s="224"/>
      <c r="L195" s="228"/>
      <c r="M195" s="229"/>
      <c r="N195" s="230"/>
      <c r="O195" s="230"/>
      <c r="P195" s="230"/>
      <c r="Q195" s="230"/>
      <c r="R195" s="230"/>
      <c r="S195" s="230"/>
      <c r="T195" s="231"/>
      <c r="AT195" s="232" t="s">
        <v>336</v>
      </c>
      <c r="AU195" s="232" t="s">
        <v>87</v>
      </c>
      <c r="AV195" s="15" t="s">
        <v>84</v>
      </c>
      <c r="AW195" s="15" t="s">
        <v>37</v>
      </c>
      <c r="AX195" s="15" t="s">
        <v>76</v>
      </c>
      <c r="AY195" s="232" t="s">
        <v>324</v>
      </c>
    </row>
    <row r="196" spans="2:51" s="13" customFormat="1" ht="11.25">
      <c r="B196" s="201"/>
      <c r="C196" s="202"/>
      <c r="D196" s="195" t="s">
        <v>336</v>
      </c>
      <c r="E196" s="203" t="s">
        <v>19</v>
      </c>
      <c r="F196" s="204" t="s">
        <v>5946</v>
      </c>
      <c r="G196" s="202"/>
      <c r="H196" s="205">
        <v>26.917999999999999</v>
      </c>
      <c r="I196" s="206"/>
      <c r="J196" s="202"/>
      <c r="K196" s="202"/>
      <c r="L196" s="207"/>
      <c r="M196" s="208"/>
      <c r="N196" s="209"/>
      <c r="O196" s="209"/>
      <c r="P196" s="209"/>
      <c r="Q196" s="209"/>
      <c r="R196" s="209"/>
      <c r="S196" s="209"/>
      <c r="T196" s="210"/>
      <c r="AT196" s="211" t="s">
        <v>336</v>
      </c>
      <c r="AU196" s="211" t="s">
        <v>87</v>
      </c>
      <c r="AV196" s="13" t="s">
        <v>87</v>
      </c>
      <c r="AW196" s="13" t="s">
        <v>37</v>
      </c>
      <c r="AX196" s="13" t="s">
        <v>76</v>
      </c>
      <c r="AY196" s="211" t="s">
        <v>324</v>
      </c>
    </row>
    <row r="197" spans="2:51" s="15" customFormat="1" ht="11.25">
      <c r="B197" s="223"/>
      <c r="C197" s="224"/>
      <c r="D197" s="195" t="s">
        <v>336</v>
      </c>
      <c r="E197" s="225" t="s">
        <v>19</v>
      </c>
      <c r="F197" s="226" t="s">
        <v>5947</v>
      </c>
      <c r="G197" s="224"/>
      <c r="H197" s="225" t="s">
        <v>19</v>
      </c>
      <c r="I197" s="227"/>
      <c r="J197" s="224"/>
      <c r="K197" s="224"/>
      <c r="L197" s="228"/>
      <c r="M197" s="229"/>
      <c r="N197" s="230"/>
      <c r="O197" s="230"/>
      <c r="P197" s="230"/>
      <c r="Q197" s="230"/>
      <c r="R197" s="230"/>
      <c r="S197" s="230"/>
      <c r="T197" s="231"/>
      <c r="AT197" s="232" t="s">
        <v>336</v>
      </c>
      <c r="AU197" s="232" t="s">
        <v>87</v>
      </c>
      <c r="AV197" s="15" t="s">
        <v>84</v>
      </c>
      <c r="AW197" s="15" t="s">
        <v>37</v>
      </c>
      <c r="AX197" s="15" t="s">
        <v>76</v>
      </c>
      <c r="AY197" s="232" t="s">
        <v>324</v>
      </c>
    </row>
    <row r="198" spans="2:51" s="13" customFormat="1" ht="11.25">
      <c r="B198" s="201"/>
      <c r="C198" s="202"/>
      <c r="D198" s="195" t="s">
        <v>336</v>
      </c>
      <c r="E198" s="203" t="s">
        <v>19</v>
      </c>
      <c r="F198" s="204" t="s">
        <v>5948</v>
      </c>
      <c r="G198" s="202"/>
      <c r="H198" s="205">
        <v>100</v>
      </c>
      <c r="I198" s="206"/>
      <c r="J198" s="202"/>
      <c r="K198" s="202"/>
      <c r="L198" s="207"/>
      <c r="M198" s="208"/>
      <c r="N198" s="209"/>
      <c r="O198" s="209"/>
      <c r="P198" s="209"/>
      <c r="Q198" s="209"/>
      <c r="R198" s="209"/>
      <c r="S198" s="209"/>
      <c r="T198" s="210"/>
      <c r="AT198" s="211" t="s">
        <v>336</v>
      </c>
      <c r="AU198" s="211" t="s">
        <v>87</v>
      </c>
      <c r="AV198" s="13" t="s">
        <v>87</v>
      </c>
      <c r="AW198" s="13" t="s">
        <v>37</v>
      </c>
      <c r="AX198" s="13" t="s">
        <v>76</v>
      </c>
      <c r="AY198" s="211" t="s">
        <v>324</v>
      </c>
    </row>
    <row r="199" spans="2:51" s="15" customFormat="1" ht="11.25">
      <c r="B199" s="223"/>
      <c r="C199" s="224"/>
      <c r="D199" s="195" t="s">
        <v>336</v>
      </c>
      <c r="E199" s="225" t="s">
        <v>19</v>
      </c>
      <c r="F199" s="226" t="s">
        <v>5949</v>
      </c>
      <c r="G199" s="224"/>
      <c r="H199" s="225" t="s">
        <v>19</v>
      </c>
      <c r="I199" s="227"/>
      <c r="J199" s="224"/>
      <c r="K199" s="224"/>
      <c r="L199" s="228"/>
      <c r="M199" s="229"/>
      <c r="N199" s="230"/>
      <c r="O199" s="230"/>
      <c r="P199" s="230"/>
      <c r="Q199" s="230"/>
      <c r="R199" s="230"/>
      <c r="S199" s="230"/>
      <c r="T199" s="231"/>
      <c r="AT199" s="232" t="s">
        <v>336</v>
      </c>
      <c r="AU199" s="232" t="s">
        <v>87</v>
      </c>
      <c r="AV199" s="15" t="s">
        <v>84</v>
      </c>
      <c r="AW199" s="15" t="s">
        <v>37</v>
      </c>
      <c r="AX199" s="15" t="s">
        <v>76</v>
      </c>
      <c r="AY199" s="232" t="s">
        <v>324</v>
      </c>
    </row>
    <row r="200" spans="2:51" s="13" customFormat="1" ht="11.25">
      <c r="B200" s="201"/>
      <c r="C200" s="202"/>
      <c r="D200" s="195" t="s">
        <v>336</v>
      </c>
      <c r="E200" s="203" t="s">
        <v>19</v>
      </c>
      <c r="F200" s="204" t="s">
        <v>5950</v>
      </c>
      <c r="G200" s="202"/>
      <c r="H200" s="205">
        <v>110</v>
      </c>
      <c r="I200" s="206"/>
      <c r="J200" s="202"/>
      <c r="K200" s="202"/>
      <c r="L200" s="207"/>
      <c r="M200" s="208"/>
      <c r="N200" s="209"/>
      <c r="O200" s="209"/>
      <c r="P200" s="209"/>
      <c r="Q200" s="209"/>
      <c r="R200" s="209"/>
      <c r="S200" s="209"/>
      <c r="T200" s="210"/>
      <c r="AT200" s="211" t="s">
        <v>336</v>
      </c>
      <c r="AU200" s="211" t="s">
        <v>87</v>
      </c>
      <c r="AV200" s="13" t="s">
        <v>87</v>
      </c>
      <c r="AW200" s="13" t="s">
        <v>37</v>
      </c>
      <c r="AX200" s="13" t="s">
        <v>76</v>
      </c>
      <c r="AY200" s="211" t="s">
        <v>324</v>
      </c>
    </row>
    <row r="201" spans="2:51" s="15" customFormat="1" ht="11.25">
      <c r="B201" s="223"/>
      <c r="C201" s="224"/>
      <c r="D201" s="195" t="s">
        <v>336</v>
      </c>
      <c r="E201" s="225" t="s">
        <v>19</v>
      </c>
      <c r="F201" s="226" t="s">
        <v>5951</v>
      </c>
      <c r="G201" s="224"/>
      <c r="H201" s="225" t="s">
        <v>19</v>
      </c>
      <c r="I201" s="227"/>
      <c r="J201" s="224"/>
      <c r="K201" s="224"/>
      <c r="L201" s="228"/>
      <c r="M201" s="229"/>
      <c r="N201" s="230"/>
      <c r="O201" s="230"/>
      <c r="P201" s="230"/>
      <c r="Q201" s="230"/>
      <c r="R201" s="230"/>
      <c r="S201" s="230"/>
      <c r="T201" s="231"/>
      <c r="AT201" s="232" t="s">
        <v>336</v>
      </c>
      <c r="AU201" s="232" t="s">
        <v>87</v>
      </c>
      <c r="AV201" s="15" t="s">
        <v>84</v>
      </c>
      <c r="AW201" s="15" t="s">
        <v>37</v>
      </c>
      <c r="AX201" s="15" t="s">
        <v>76</v>
      </c>
      <c r="AY201" s="232" t="s">
        <v>324</v>
      </c>
    </row>
    <row r="202" spans="2:51" s="13" customFormat="1" ht="11.25">
      <c r="B202" s="201"/>
      <c r="C202" s="202"/>
      <c r="D202" s="195" t="s">
        <v>336</v>
      </c>
      <c r="E202" s="203" t="s">
        <v>19</v>
      </c>
      <c r="F202" s="204" t="s">
        <v>5952</v>
      </c>
      <c r="G202" s="202"/>
      <c r="H202" s="205">
        <v>116</v>
      </c>
      <c r="I202" s="206"/>
      <c r="J202" s="202"/>
      <c r="K202" s="202"/>
      <c r="L202" s="207"/>
      <c r="M202" s="208"/>
      <c r="N202" s="209"/>
      <c r="O202" s="209"/>
      <c r="P202" s="209"/>
      <c r="Q202" s="209"/>
      <c r="R202" s="209"/>
      <c r="S202" s="209"/>
      <c r="T202" s="210"/>
      <c r="AT202" s="211" t="s">
        <v>336</v>
      </c>
      <c r="AU202" s="211" t="s">
        <v>87</v>
      </c>
      <c r="AV202" s="13" t="s">
        <v>87</v>
      </c>
      <c r="AW202" s="13" t="s">
        <v>37</v>
      </c>
      <c r="AX202" s="13" t="s">
        <v>76</v>
      </c>
      <c r="AY202" s="211" t="s">
        <v>324</v>
      </c>
    </row>
    <row r="203" spans="2:51" s="15" customFormat="1" ht="11.25">
      <c r="B203" s="223"/>
      <c r="C203" s="224"/>
      <c r="D203" s="195" t="s">
        <v>336</v>
      </c>
      <c r="E203" s="225" t="s">
        <v>19</v>
      </c>
      <c r="F203" s="226" t="s">
        <v>5953</v>
      </c>
      <c r="G203" s="224"/>
      <c r="H203" s="225" t="s">
        <v>19</v>
      </c>
      <c r="I203" s="227"/>
      <c r="J203" s="224"/>
      <c r="K203" s="224"/>
      <c r="L203" s="228"/>
      <c r="M203" s="229"/>
      <c r="N203" s="230"/>
      <c r="O203" s="230"/>
      <c r="P203" s="230"/>
      <c r="Q203" s="230"/>
      <c r="R203" s="230"/>
      <c r="S203" s="230"/>
      <c r="T203" s="231"/>
      <c r="AT203" s="232" t="s">
        <v>336</v>
      </c>
      <c r="AU203" s="232" t="s">
        <v>87</v>
      </c>
      <c r="AV203" s="15" t="s">
        <v>84</v>
      </c>
      <c r="AW203" s="15" t="s">
        <v>37</v>
      </c>
      <c r="AX203" s="15" t="s">
        <v>76</v>
      </c>
      <c r="AY203" s="232" t="s">
        <v>324</v>
      </c>
    </row>
    <row r="204" spans="2:51" s="13" customFormat="1" ht="11.25">
      <c r="B204" s="201"/>
      <c r="C204" s="202"/>
      <c r="D204" s="195" t="s">
        <v>336</v>
      </c>
      <c r="E204" s="203" t="s">
        <v>19</v>
      </c>
      <c r="F204" s="204" t="s">
        <v>5954</v>
      </c>
      <c r="G204" s="202"/>
      <c r="H204" s="205">
        <v>147</v>
      </c>
      <c r="I204" s="206"/>
      <c r="J204" s="202"/>
      <c r="K204" s="202"/>
      <c r="L204" s="207"/>
      <c r="M204" s="208"/>
      <c r="N204" s="209"/>
      <c r="O204" s="209"/>
      <c r="P204" s="209"/>
      <c r="Q204" s="209"/>
      <c r="R204" s="209"/>
      <c r="S204" s="209"/>
      <c r="T204" s="210"/>
      <c r="AT204" s="211" t="s">
        <v>336</v>
      </c>
      <c r="AU204" s="211" t="s">
        <v>87</v>
      </c>
      <c r="AV204" s="13" t="s">
        <v>87</v>
      </c>
      <c r="AW204" s="13" t="s">
        <v>37</v>
      </c>
      <c r="AX204" s="13" t="s">
        <v>76</v>
      </c>
      <c r="AY204" s="211" t="s">
        <v>324</v>
      </c>
    </row>
    <row r="205" spans="2:51" s="15" customFormat="1" ht="11.25">
      <c r="B205" s="223"/>
      <c r="C205" s="224"/>
      <c r="D205" s="195" t="s">
        <v>336</v>
      </c>
      <c r="E205" s="225" t="s">
        <v>19</v>
      </c>
      <c r="F205" s="226" t="s">
        <v>5955</v>
      </c>
      <c r="G205" s="224"/>
      <c r="H205" s="225" t="s">
        <v>19</v>
      </c>
      <c r="I205" s="227"/>
      <c r="J205" s="224"/>
      <c r="K205" s="224"/>
      <c r="L205" s="228"/>
      <c r="M205" s="229"/>
      <c r="N205" s="230"/>
      <c r="O205" s="230"/>
      <c r="P205" s="230"/>
      <c r="Q205" s="230"/>
      <c r="R205" s="230"/>
      <c r="S205" s="230"/>
      <c r="T205" s="231"/>
      <c r="AT205" s="232" t="s">
        <v>336</v>
      </c>
      <c r="AU205" s="232" t="s">
        <v>87</v>
      </c>
      <c r="AV205" s="15" t="s">
        <v>84</v>
      </c>
      <c r="AW205" s="15" t="s">
        <v>37</v>
      </c>
      <c r="AX205" s="15" t="s">
        <v>76</v>
      </c>
      <c r="AY205" s="232" t="s">
        <v>324</v>
      </c>
    </row>
    <row r="206" spans="2:51" s="13" customFormat="1" ht="11.25">
      <c r="B206" s="201"/>
      <c r="C206" s="202"/>
      <c r="D206" s="195" t="s">
        <v>336</v>
      </c>
      <c r="E206" s="203" t="s">
        <v>19</v>
      </c>
      <c r="F206" s="204" t="s">
        <v>5956</v>
      </c>
      <c r="G206" s="202"/>
      <c r="H206" s="205">
        <v>237</v>
      </c>
      <c r="I206" s="206"/>
      <c r="J206" s="202"/>
      <c r="K206" s="202"/>
      <c r="L206" s="207"/>
      <c r="M206" s="208"/>
      <c r="N206" s="209"/>
      <c r="O206" s="209"/>
      <c r="P206" s="209"/>
      <c r="Q206" s="209"/>
      <c r="R206" s="209"/>
      <c r="S206" s="209"/>
      <c r="T206" s="210"/>
      <c r="AT206" s="211" t="s">
        <v>336</v>
      </c>
      <c r="AU206" s="211" t="s">
        <v>87</v>
      </c>
      <c r="AV206" s="13" t="s">
        <v>87</v>
      </c>
      <c r="AW206" s="13" t="s">
        <v>37</v>
      </c>
      <c r="AX206" s="13" t="s">
        <v>76</v>
      </c>
      <c r="AY206" s="211" t="s">
        <v>324</v>
      </c>
    </row>
    <row r="207" spans="2:51" s="15" customFormat="1" ht="11.25">
      <c r="B207" s="223"/>
      <c r="C207" s="224"/>
      <c r="D207" s="195" t="s">
        <v>336</v>
      </c>
      <c r="E207" s="225" t="s">
        <v>19</v>
      </c>
      <c r="F207" s="226" t="s">
        <v>5957</v>
      </c>
      <c r="G207" s="224"/>
      <c r="H207" s="225" t="s">
        <v>19</v>
      </c>
      <c r="I207" s="227"/>
      <c r="J207" s="224"/>
      <c r="K207" s="224"/>
      <c r="L207" s="228"/>
      <c r="M207" s="229"/>
      <c r="N207" s="230"/>
      <c r="O207" s="230"/>
      <c r="P207" s="230"/>
      <c r="Q207" s="230"/>
      <c r="R207" s="230"/>
      <c r="S207" s="230"/>
      <c r="T207" s="231"/>
      <c r="AT207" s="232" t="s">
        <v>336</v>
      </c>
      <c r="AU207" s="232" t="s">
        <v>87</v>
      </c>
      <c r="AV207" s="15" t="s">
        <v>84</v>
      </c>
      <c r="AW207" s="15" t="s">
        <v>37</v>
      </c>
      <c r="AX207" s="15" t="s">
        <v>76</v>
      </c>
      <c r="AY207" s="232" t="s">
        <v>324</v>
      </c>
    </row>
    <row r="208" spans="2:51" s="13" customFormat="1" ht="11.25">
      <c r="B208" s="201"/>
      <c r="C208" s="202"/>
      <c r="D208" s="195" t="s">
        <v>336</v>
      </c>
      <c r="E208" s="203" t="s">
        <v>19</v>
      </c>
      <c r="F208" s="204" t="s">
        <v>5958</v>
      </c>
      <c r="G208" s="202"/>
      <c r="H208" s="205">
        <v>380</v>
      </c>
      <c r="I208" s="206"/>
      <c r="J208" s="202"/>
      <c r="K208" s="202"/>
      <c r="L208" s="207"/>
      <c r="M208" s="208"/>
      <c r="N208" s="209"/>
      <c r="O208" s="209"/>
      <c r="P208" s="209"/>
      <c r="Q208" s="209"/>
      <c r="R208" s="209"/>
      <c r="S208" s="209"/>
      <c r="T208" s="210"/>
      <c r="AT208" s="211" t="s">
        <v>336</v>
      </c>
      <c r="AU208" s="211" t="s">
        <v>87</v>
      </c>
      <c r="AV208" s="13" t="s">
        <v>87</v>
      </c>
      <c r="AW208" s="13" t="s">
        <v>37</v>
      </c>
      <c r="AX208" s="13" t="s">
        <v>76</v>
      </c>
      <c r="AY208" s="211" t="s">
        <v>324</v>
      </c>
    </row>
    <row r="209" spans="1:65" s="15" customFormat="1" ht="11.25">
      <c r="B209" s="223"/>
      <c r="C209" s="224"/>
      <c r="D209" s="195" t="s">
        <v>336</v>
      </c>
      <c r="E209" s="225" t="s">
        <v>19</v>
      </c>
      <c r="F209" s="226" t="s">
        <v>5959</v>
      </c>
      <c r="G209" s="224"/>
      <c r="H209" s="225" t="s">
        <v>19</v>
      </c>
      <c r="I209" s="227"/>
      <c r="J209" s="224"/>
      <c r="K209" s="224"/>
      <c r="L209" s="228"/>
      <c r="M209" s="229"/>
      <c r="N209" s="230"/>
      <c r="O209" s="230"/>
      <c r="P209" s="230"/>
      <c r="Q209" s="230"/>
      <c r="R209" s="230"/>
      <c r="S209" s="230"/>
      <c r="T209" s="231"/>
      <c r="AT209" s="232" t="s">
        <v>336</v>
      </c>
      <c r="AU209" s="232" t="s">
        <v>87</v>
      </c>
      <c r="AV209" s="15" t="s">
        <v>84</v>
      </c>
      <c r="AW209" s="15" t="s">
        <v>37</v>
      </c>
      <c r="AX209" s="15" t="s">
        <v>76</v>
      </c>
      <c r="AY209" s="232" t="s">
        <v>324</v>
      </c>
    </row>
    <row r="210" spans="1:65" s="13" customFormat="1" ht="11.25">
      <c r="B210" s="201"/>
      <c r="C210" s="202"/>
      <c r="D210" s="195" t="s">
        <v>336</v>
      </c>
      <c r="E210" s="203" t="s">
        <v>19</v>
      </c>
      <c r="F210" s="204" t="s">
        <v>5960</v>
      </c>
      <c r="G210" s="202"/>
      <c r="H210" s="205">
        <v>549</v>
      </c>
      <c r="I210" s="206"/>
      <c r="J210" s="202"/>
      <c r="K210" s="202"/>
      <c r="L210" s="207"/>
      <c r="M210" s="208"/>
      <c r="N210" s="209"/>
      <c r="O210" s="209"/>
      <c r="P210" s="209"/>
      <c r="Q210" s="209"/>
      <c r="R210" s="209"/>
      <c r="S210" s="209"/>
      <c r="T210" s="210"/>
      <c r="AT210" s="211" t="s">
        <v>336</v>
      </c>
      <c r="AU210" s="211" t="s">
        <v>87</v>
      </c>
      <c r="AV210" s="13" t="s">
        <v>87</v>
      </c>
      <c r="AW210" s="13" t="s">
        <v>37</v>
      </c>
      <c r="AX210" s="13" t="s">
        <v>76</v>
      </c>
      <c r="AY210" s="211" t="s">
        <v>324</v>
      </c>
    </row>
    <row r="211" spans="1:65" s="15" customFormat="1" ht="11.25">
      <c r="B211" s="223"/>
      <c r="C211" s="224"/>
      <c r="D211" s="195" t="s">
        <v>336</v>
      </c>
      <c r="E211" s="225" t="s">
        <v>19</v>
      </c>
      <c r="F211" s="226" t="s">
        <v>5961</v>
      </c>
      <c r="G211" s="224"/>
      <c r="H211" s="225" t="s">
        <v>19</v>
      </c>
      <c r="I211" s="227"/>
      <c r="J211" s="224"/>
      <c r="K211" s="224"/>
      <c r="L211" s="228"/>
      <c r="M211" s="229"/>
      <c r="N211" s="230"/>
      <c r="O211" s="230"/>
      <c r="P211" s="230"/>
      <c r="Q211" s="230"/>
      <c r="R211" s="230"/>
      <c r="S211" s="230"/>
      <c r="T211" s="231"/>
      <c r="AT211" s="232" t="s">
        <v>336</v>
      </c>
      <c r="AU211" s="232" t="s">
        <v>87</v>
      </c>
      <c r="AV211" s="15" t="s">
        <v>84</v>
      </c>
      <c r="AW211" s="15" t="s">
        <v>37</v>
      </c>
      <c r="AX211" s="15" t="s">
        <v>76</v>
      </c>
      <c r="AY211" s="232" t="s">
        <v>324</v>
      </c>
    </row>
    <row r="212" spans="1:65" s="13" customFormat="1" ht="11.25">
      <c r="B212" s="201"/>
      <c r="C212" s="202"/>
      <c r="D212" s="195" t="s">
        <v>336</v>
      </c>
      <c r="E212" s="203" t="s">
        <v>19</v>
      </c>
      <c r="F212" s="204" t="s">
        <v>5962</v>
      </c>
      <c r="G212" s="202"/>
      <c r="H212" s="205">
        <v>325.5</v>
      </c>
      <c r="I212" s="206"/>
      <c r="J212" s="202"/>
      <c r="K212" s="202"/>
      <c r="L212" s="207"/>
      <c r="M212" s="208"/>
      <c r="N212" s="209"/>
      <c r="O212" s="209"/>
      <c r="P212" s="209"/>
      <c r="Q212" s="209"/>
      <c r="R212" s="209"/>
      <c r="S212" s="209"/>
      <c r="T212" s="210"/>
      <c r="AT212" s="211" t="s">
        <v>336</v>
      </c>
      <c r="AU212" s="211" t="s">
        <v>87</v>
      </c>
      <c r="AV212" s="13" t="s">
        <v>87</v>
      </c>
      <c r="AW212" s="13" t="s">
        <v>37</v>
      </c>
      <c r="AX212" s="13" t="s">
        <v>76</v>
      </c>
      <c r="AY212" s="211" t="s">
        <v>324</v>
      </c>
    </row>
    <row r="213" spans="1:65" s="15" customFormat="1" ht="11.25">
      <c r="B213" s="223"/>
      <c r="C213" s="224"/>
      <c r="D213" s="195" t="s">
        <v>336</v>
      </c>
      <c r="E213" s="225" t="s">
        <v>19</v>
      </c>
      <c r="F213" s="226" t="s">
        <v>5963</v>
      </c>
      <c r="G213" s="224"/>
      <c r="H213" s="225" t="s">
        <v>19</v>
      </c>
      <c r="I213" s="227"/>
      <c r="J213" s="224"/>
      <c r="K213" s="224"/>
      <c r="L213" s="228"/>
      <c r="M213" s="229"/>
      <c r="N213" s="230"/>
      <c r="O213" s="230"/>
      <c r="P213" s="230"/>
      <c r="Q213" s="230"/>
      <c r="R213" s="230"/>
      <c r="S213" s="230"/>
      <c r="T213" s="231"/>
      <c r="AT213" s="232" t="s">
        <v>336</v>
      </c>
      <c r="AU213" s="232" t="s">
        <v>87</v>
      </c>
      <c r="AV213" s="15" t="s">
        <v>84</v>
      </c>
      <c r="AW213" s="15" t="s">
        <v>37</v>
      </c>
      <c r="AX213" s="15" t="s">
        <v>76</v>
      </c>
      <c r="AY213" s="232" t="s">
        <v>324</v>
      </c>
    </row>
    <row r="214" spans="1:65" s="13" customFormat="1" ht="11.25">
      <c r="B214" s="201"/>
      <c r="C214" s="202"/>
      <c r="D214" s="195" t="s">
        <v>336</v>
      </c>
      <c r="E214" s="203" t="s">
        <v>19</v>
      </c>
      <c r="F214" s="204" t="s">
        <v>5964</v>
      </c>
      <c r="G214" s="202"/>
      <c r="H214" s="205">
        <v>2.6560000000000001</v>
      </c>
      <c r="I214" s="206"/>
      <c r="J214" s="202"/>
      <c r="K214" s="202"/>
      <c r="L214" s="207"/>
      <c r="M214" s="208"/>
      <c r="N214" s="209"/>
      <c r="O214" s="209"/>
      <c r="P214" s="209"/>
      <c r="Q214" s="209"/>
      <c r="R214" s="209"/>
      <c r="S214" s="209"/>
      <c r="T214" s="210"/>
      <c r="AT214" s="211" t="s">
        <v>336</v>
      </c>
      <c r="AU214" s="211" t="s">
        <v>87</v>
      </c>
      <c r="AV214" s="13" t="s">
        <v>87</v>
      </c>
      <c r="AW214" s="13" t="s">
        <v>37</v>
      </c>
      <c r="AX214" s="13" t="s">
        <v>76</v>
      </c>
      <c r="AY214" s="211" t="s">
        <v>324</v>
      </c>
    </row>
    <row r="215" spans="1:65" s="15" customFormat="1" ht="11.25">
      <c r="B215" s="223"/>
      <c r="C215" s="224"/>
      <c r="D215" s="195" t="s">
        <v>336</v>
      </c>
      <c r="E215" s="225" t="s">
        <v>19</v>
      </c>
      <c r="F215" s="226" t="s">
        <v>5965</v>
      </c>
      <c r="G215" s="224"/>
      <c r="H215" s="225" t="s">
        <v>19</v>
      </c>
      <c r="I215" s="227"/>
      <c r="J215" s="224"/>
      <c r="K215" s="224"/>
      <c r="L215" s="228"/>
      <c r="M215" s="229"/>
      <c r="N215" s="230"/>
      <c r="O215" s="230"/>
      <c r="P215" s="230"/>
      <c r="Q215" s="230"/>
      <c r="R215" s="230"/>
      <c r="S215" s="230"/>
      <c r="T215" s="231"/>
      <c r="AT215" s="232" t="s">
        <v>336</v>
      </c>
      <c r="AU215" s="232" t="s">
        <v>87</v>
      </c>
      <c r="AV215" s="15" t="s">
        <v>84</v>
      </c>
      <c r="AW215" s="15" t="s">
        <v>37</v>
      </c>
      <c r="AX215" s="15" t="s">
        <v>76</v>
      </c>
      <c r="AY215" s="232" t="s">
        <v>324</v>
      </c>
    </row>
    <row r="216" spans="1:65" s="13" customFormat="1" ht="11.25">
      <c r="B216" s="201"/>
      <c r="C216" s="202"/>
      <c r="D216" s="195" t="s">
        <v>336</v>
      </c>
      <c r="E216" s="203" t="s">
        <v>19</v>
      </c>
      <c r="F216" s="204" t="s">
        <v>5966</v>
      </c>
      <c r="G216" s="202"/>
      <c r="H216" s="205">
        <v>0</v>
      </c>
      <c r="I216" s="206"/>
      <c r="J216" s="202"/>
      <c r="K216" s="202"/>
      <c r="L216" s="207"/>
      <c r="M216" s="208"/>
      <c r="N216" s="209"/>
      <c r="O216" s="209"/>
      <c r="P216" s="209"/>
      <c r="Q216" s="209"/>
      <c r="R216" s="209"/>
      <c r="S216" s="209"/>
      <c r="T216" s="210"/>
      <c r="AT216" s="211" t="s">
        <v>336</v>
      </c>
      <c r="AU216" s="211" t="s">
        <v>87</v>
      </c>
      <c r="AV216" s="13" t="s">
        <v>87</v>
      </c>
      <c r="AW216" s="13" t="s">
        <v>37</v>
      </c>
      <c r="AX216" s="13" t="s">
        <v>76</v>
      </c>
      <c r="AY216" s="211" t="s">
        <v>324</v>
      </c>
    </row>
    <row r="217" spans="1:65" s="14" customFormat="1" ht="11.25">
      <c r="B217" s="212"/>
      <c r="C217" s="213"/>
      <c r="D217" s="195" t="s">
        <v>336</v>
      </c>
      <c r="E217" s="214" t="s">
        <v>5772</v>
      </c>
      <c r="F217" s="215" t="s">
        <v>349</v>
      </c>
      <c r="G217" s="213"/>
      <c r="H217" s="216">
        <v>1994.183</v>
      </c>
      <c r="I217" s="217"/>
      <c r="J217" s="213"/>
      <c r="K217" s="213"/>
      <c r="L217" s="218"/>
      <c r="M217" s="219"/>
      <c r="N217" s="220"/>
      <c r="O217" s="220"/>
      <c r="P217" s="220"/>
      <c r="Q217" s="220"/>
      <c r="R217" s="220"/>
      <c r="S217" s="220"/>
      <c r="T217" s="221"/>
      <c r="AT217" s="222" t="s">
        <v>336</v>
      </c>
      <c r="AU217" s="222" t="s">
        <v>87</v>
      </c>
      <c r="AV217" s="14" t="s">
        <v>330</v>
      </c>
      <c r="AW217" s="14" t="s">
        <v>37</v>
      </c>
      <c r="AX217" s="14" t="s">
        <v>84</v>
      </c>
      <c r="AY217" s="222" t="s">
        <v>324</v>
      </c>
    </row>
    <row r="218" spans="1:65" s="2" customFormat="1" ht="14.45" customHeight="1">
      <c r="A218" s="36"/>
      <c r="B218" s="37"/>
      <c r="C218" s="182" t="s">
        <v>587</v>
      </c>
      <c r="D218" s="182" t="s">
        <v>326</v>
      </c>
      <c r="E218" s="183" t="s">
        <v>5967</v>
      </c>
      <c r="F218" s="184" t="s">
        <v>5968</v>
      </c>
      <c r="G218" s="185" t="s">
        <v>135</v>
      </c>
      <c r="H218" s="186">
        <v>1142.4000000000001</v>
      </c>
      <c r="I218" s="187"/>
      <c r="J218" s="188">
        <f>ROUND(I218*H218,2)</f>
        <v>0</v>
      </c>
      <c r="K218" s="184" t="s">
        <v>329</v>
      </c>
      <c r="L218" s="41"/>
      <c r="M218" s="189" t="s">
        <v>19</v>
      </c>
      <c r="N218" s="190" t="s">
        <v>47</v>
      </c>
      <c r="O218" s="66"/>
      <c r="P218" s="191">
        <f>O218*H218</f>
        <v>0</v>
      </c>
      <c r="Q218" s="191">
        <v>1.3999999999999999E-4</v>
      </c>
      <c r="R218" s="191">
        <f>Q218*H218</f>
        <v>0.15993599999999999</v>
      </c>
      <c r="S218" s="191">
        <v>0</v>
      </c>
      <c r="T218" s="192">
        <f>S218*H218</f>
        <v>0</v>
      </c>
      <c r="U218" s="36"/>
      <c r="V218" s="36"/>
      <c r="W218" s="36"/>
      <c r="X218" s="36"/>
      <c r="Y218" s="36"/>
      <c r="Z218" s="36"/>
      <c r="AA218" s="36"/>
      <c r="AB218" s="36"/>
      <c r="AC218" s="36"/>
      <c r="AD218" s="36"/>
      <c r="AE218" s="36"/>
      <c r="AR218" s="193" t="s">
        <v>330</v>
      </c>
      <c r="AT218" s="193" t="s">
        <v>326</v>
      </c>
      <c r="AU218" s="193" t="s">
        <v>87</v>
      </c>
      <c r="AY218" s="19" t="s">
        <v>324</v>
      </c>
      <c r="BE218" s="194">
        <f>IF(N218="základní",J218,0)</f>
        <v>0</v>
      </c>
      <c r="BF218" s="194">
        <f>IF(N218="snížená",J218,0)</f>
        <v>0</v>
      </c>
      <c r="BG218" s="194">
        <f>IF(N218="zákl. přenesená",J218,0)</f>
        <v>0</v>
      </c>
      <c r="BH218" s="194">
        <f>IF(N218="sníž. přenesená",J218,0)</f>
        <v>0</v>
      </c>
      <c r="BI218" s="194">
        <f>IF(N218="nulová",J218,0)</f>
        <v>0</v>
      </c>
      <c r="BJ218" s="19" t="s">
        <v>84</v>
      </c>
      <c r="BK218" s="194">
        <f>ROUND(I218*H218,2)</f>
        <v>0</v>
      </c>
      <c r="BL218" s="19" t="s">
        <v>330</v>
      </c>
      <c r="BM218" s="193" t="s">
        <v>5969</v>
      </c>
    </row>
    <row r="219" spans="1:65" s="2" customFormat="1" ht="11.25">
      <c r="A219" s="36"/>
      <c r="B219" s="37"/>
      <c r="C219" s="38"/>
      <c r="D219" s="195" t="s">
        <v>332</v>
      </c>
      <c r="E219" s="38"/>
      <c r="F219" s="196" t="s">
        <v>5970</v>
      </c>
      <c r="G219" s="38"/>
      <c r="H219" s="38"/>
      <c r="I219" s="197"/>
      <c r="J219" s="38"/>
      <c r="K219" s="38"/>
      <c r="L219" s="41"/>
      <c r="M219" s="198"/>
      <c r="N219" s="199"/>
      <c r="O219" s="66"/>
      <c r="P219" s="66"/>
      <c r="Q219" s="66"/>
      <c r="R219" s="66"/>
      <c r="S219" s="66"/>
      <c r="T219" s="67"/>
      <c r="U219" s="36"/>
      <c r="V219" s="36"/>
      <c r="W219" s="36"/>
      <c r="X219" s="36"/>
      <c r="Y219" s="36"/>
      <c r="Z219" s="36"/>
      <c r="AA219" s="36"/>
      <c r="AB219" s="36"/>
      <c r="AC219" s="36"/>
      <c r="AD219" s="36"/>
      <c r="AE219" s="36"/>
      <c r="AT219" s="19" t="s">
        <v>332</v>
      </c>
      <c r="AU219" s="19" t="s">
        <v>87</v>
      </c>
    </row>
    <row r="220" spans="1:65" s="2" customFormat="1" ht="58.5">
      <c r="A220" s="36"/>
      <c r="B220" s="37"/>
      <c r="C220" s="38"/>
      <c r="D220" s="195" t="s">
        <v>334</v>
      </c>
      <c r="E220" s="38"/>
      <c r="F220" s="200" t="s">
        <v>5971</v>
      </c>
      <c r="G220" s="38"/>
      <c r="H220" s="38"/>
      <c r="I220" s="197"/>
      <c r="J220" s="38"/>
      <c r="K220" s="38"/>
      <c r="L220" s="41"/>
      <c r="M220" s="198"/>
      <c r="N220" s="199"/>
      <c r="O220" s="66"/>
      <c r="P220" s="66"/>
      <c r="Q220" s="66"/>
      <c r="R220" s="66"/>
      <c r="S220" s="66"/>
      <c r="T220" s="67"/>
      <c r="U220" s="36"/>
      <c r="V220" s="36"/>
      <c r="W220" s="36"/>
      <c r="X220" s="36"/>
      <c r="Y220" s="36"/>
      <c r="Z220" s="36"/>
      <c r="AA220" s="36"/>
      <c r="AB220" s="36"/>
      <c r="AC220" s="36"/>
      <c r="AD220" s="36"/>
      <c r="AE220" s="36"/>
      <c r="AT220" s="19" t="s">
        <v>334</v>
      </c>
      <c r="AU220" s="19" t="s">
        <v>87</v>
      </c>
    </row>
    <row r="221" spans="1:65" s="2" customFormat="1" ht="29.25">
      <c r="A221" s="36"/>
      <c r="B221" s="37"/>
      <c r="C221" s="38"/>
      <c r="D221" s="195" t="s">
        <v>727</v>
      </c>
      <c r="E221" s="38"/>
      <c r="F221" s="200" t="s">
        <v>5972</v>
      </c>
      <c r="G221" s="38"/>
      <c r="H221" s="38"/>
      <c r="I221" s="197"/>
      <c r="J221" s="38"/>
      <c r="K221" s="38"/>
      <c r="L221" s="41"/>
      <c r="M221" s="198"/>
      <c r="N221" s="199"/>
      <c r="O221" s="66"/>
      <c r="P221" s="66"/>
      <c r="Q221" s="66"/>
      <c r="R221" s="66"/>
      <c r="S221" s="66"/>
      <c r="T221" s="67"/>
      <c r="U221" s="36"/>
      <c r="V221" s="36"/>
      <c r="W221" s="36"/>
      <c r="X221" s="36"/>
      <c r="Y221" s="36"/>
      <c r="Z221" s="36"/>
      <c r="AA221" s="36"/>
      <c r="AB221" s="36"/>
      <c r="AC221" s="36"/>
      <c r="AD221" s="36"/>
      <c r="AE221" s="36"/>
      <c r="AT221" s="19" t="s">
        <v>727</v>
      </c>
      <c r="AU221" s="19" t="s">
        <v>87</v>
      </c>
    </row>
    <row r="222" spans="1:65" s="15" customFormat="1" ht="11.25">
      <c r="B222" s="223"/>
      <c r="C222" s="224"/>
      <c r="D222" s="195" t="s">
        <v>336</v>
      </c>
      <c r="E222" s="225" t="s">
        <v>19</v>
      </c>
      <c r="F222" s="226" t="s">
        <v>5973</v>
      </c>
      <c r="G222" s="224"/>
      <c r="H222" s="225" t="s">
        <v>19</v>
      </c>
      <c r="I222" s="227"/>
      <c r="J222" s="224"/>
      <c r="K222" s="224"/>
      <c r="L222" s="228"/>
      <c r="M222" s="229"/>
      <c r="N222" s="230"/>
      <c r="O222" s="230"/>
      <c r="P222" s="230"/>
      <c r="Q222" s="230"/>
      <c r="R222" s="230"/>
      <c r="S222" s="230"/>
      <c r="T222" s="231"/>
      <c r="AT222" s="232" t="s">
        <v>336</v>
      </c>
      <c r="AU222" s="232" t="s">
        <v>87</v>
      </c>
      <c r="AV222" s="15" t="s">
        <v>84</v>
      </c>
      <c r="AW222" s="15" t="s">
        <v>37</v>
      </c>
      <c r="AX222" s="15" t="s">
        <v>76</v>
      </c>
      <c r="AY222" s="232" t="s">
        <v>324</v>
      </c>
    </row>
    <row r="223" spans="1:65" s="13" customFormat="1" ht="11.25">
      <c r="B223" s="201"/>
      <c r="C223" s="202"/>
      <c r="D223" s="195" t="s">
        <v>336</v>
      </c>
      <c r="E223" s="203" t="s">
        <v>19</v>
      </c>
      <c r="F223" s="204" t="s">
        <v>5974</v>
      </c>
      <c r="G223" s="202"/>
      <c r="H223" s="205">
        <v>257.60000000000002</v>
      </c>
      <c r="I223" s="206"/>
      <c r="J223" s="202"/>
      <c r="K223" s="202"/>
      <c r="L223" s="207"/>
      <c r="M223" s="208"/>
      <c r="N223" s="209"/>
      <c r="O223" s="209"/>
      <c r="P223" s="209"/>
      <c r="Q223" s="209"/>
      <c r="R223" s="209"/>
      <c r="S223" s="209"/>
      <c r="T223" s="210"/>
      <c r="AT223" s="211" t="s">
        <v>336</v>
      </c>
      <c r="AU223" s="211" t="s">
        <v>87</v>
      </c>
      <c r="AV223" s="13" t="s">
        <v>87</v>
      </c>
      <c r="AW223" s="13" t="s">
        <v>37</v>
      </c>
      <c r="AX223" s="13" t="s">
        <v>76</v>
      </c>
      <c r="AY223" s="211" t="s">
        <v>324</v>
      </c>
    </row>
    <row r="224" spans="1:65" s="15" customFormat="1" ht="11.25">
      <c r="B224" s="223"/>
      <c r="C224" s="224"/>
      <c r="D224" s="195" t="s">
        <v>336</v>
      </c>
      <c r="E224" s="225" t="s">
        <v>19</v>
      </c>
      <c r="F224" s="226" t="s">
        <v>5975</v>
      </c>
      <c r="G224" s="224"/>
      <c r="H224" s="225" t="s">
        <v>19</v>
      </c>
      <c r="I224" s="227"/>
      <c r="J224" s="224"/>
      <c r="K224" s="224"/>
      <c r="L224" s="228"/>
      <c r="M224" s="229"/>
      <c r="N224" s="230"/>
      <c r="O224" s="230"/>
      <c r="P224" s="230"/>
      <c r="Q224" s="230"/>
      <c r="R224" s="230"/>
      <c r="S224" s="230"/>
      <c r="T224" s="231"/>
      <c r="AT224" s="232" t="s">
        <v>336</v>
      </c>
      <c r="AU224" s="232" t="s">
        <v>87</v>
      </c>
      <c r="AV224" s="15" t="s">
        <v>84</v>
      </c>
      <c r="AW224" s="15" t="s">
        <v>37</v>
      </c>
      <c r="AX224" s="15" t="s">
        <v>76</v>
      </c>
      <c r="AY224" s="232" t="s">
        <v>324</v>
      </c>
    </row>
    <row r="225" spans="1:65" s="13" customFormat="1" ht="11.25">
      <c r="B225" s="201"/>
      <c r="C225" s="202"/>
      <c r="D225" s="195" t="s">
        <v>336</v>
      </c>
      <c r="E225" s="203" t="s">
        <v>19</v>
      </c>
      <c r="F225" s="204" t="s">
        <v>5976</v>
      </c>
      <c r="G225" s="202"/>
      <c r="H225" s="205">
        <v>884.8</v>
      </c>
      <c r="I225" s="206"/>
      <c r="J225" s="202"/>
      <c r="K225" s="202"/>
      <c r="L225" s="207"/>
      <c r="M225" s="208"/>
      <c r="N225" s="209"/>
      <c r="O225" s="209"/>
      <c r="P225" s="209"/>
      <c r="Q225" s="209"/>
      <c r="R225" s="209"/>
      <c r="S225" s="209"/>
      <c r="T225" s="210"/>
      <c r="AT225" s="211" t="s">
        <v>336</v>
      </c>
      <c r="AU225" s="211" t="s">
        <v>87</v>
      </c>
      <c r="AV225" s="13" t="s">
        <v>87</v>
      </c>
      <c r="AW225" s="13" t="s">
        <v>37</v>
      </c>
      <c r="AX225" s="13" t="s">
        <v>76</v>
      </c>
      <c r="AY225" s="211" t="s">
        <v>324</v>
      </c>
    </row>
    <row r="226" spans="1:65" s="14" customFormat="1" ht="11.25">
      <c r="B226" s="212"/>
      <c r="C226" s="213"/>
      <c r="D226" s="195" t="s">
        <v>336</v>
      </c>
      <c r="E226" s="214" t="s">
        <v>5826</v>
      </c>
      <c r="F226" s="215" t="s">
        <v>349</v>
      </c>
      <c r="G226" s="213"/>
      <c r="H226" s="216">
        <v>1142.4000000000001</v>
      </c>
      <c r="I226" s="217"/>
      <c r="J226" s="213"/>
      <c r="K226" s="213"/>
      <c r="L226" s="218"/>
      <c r="M226" s="219"/>
      <c r="N226" s="220"/>
      <c r="O226" s="220"/>
      <c r="P226" s="220"/>
      <c r="Q226" s="220"/>
      <c r="R226" s="220"/>
      <c r="S226" s="220"/>
      <c r="T226" s="221"/>
      <c r="AT226" s="222" t="s">
        <v>336</v>
      </c>
      <c r="AU226" s="222" t="s">
        <v>87</v>
      </c>
      <c r="AV226" s="14" t="s">
        <v>330</v>
      </c>
      <c r="AW226" s="14" t="s">
        <v>37</v>
      </c>
      <c r="AX226" s="14" t="s">
        <v>84</v>
      </c>
      <c r="AY226" s="222" t="s">
        <v>324</v>
      </c>
    </row>
    <row r="227" spans="1:65" s="2" customFormat="1" ht="14.45" customHeight="1">
      <c r="A227" s="36"/>
      <c r="B227" s="37"/>
      <c r="C227" s="244" t="s">
        <v>593</v>
      </c>
      <c r="D227" s="244" t="s">
        <v>588</v>
      </c>
      <c r="E227" s="245" t="s">
        <v>5977</v>
      </c>
      <c r="F227" s="246" t="s">
        <v>5978</v>
      </c>
      <c r="G227" s="247" t="s">
        <v>135</v>
      </c>
      <c r="H227" s="248">
        <v>1370.88</v>
      </c>
      <c r="I227" s="249"/>
      <c r="J227" s="250">
        <f>ROUND(I227*H227,2)</f>
        <v>0</v>
      </c>
      <c r="K227" s="246" t="s">
        <v>19</v>
      </c>
      <c r="L227" s="251"/>
      <c r="M227" s="252" t="s">
        <v>19</v>
      </c>
      <c r="N227" s="253" t="s">
        <v>47</v>
      </c>
      <c r="O227" s="66"/>
      <c r="P227" s="191">
        <f>O227*H227</f>
        <v>0</v>
      </c>
      <c r="Q227" s="191">
        <v>4.0000000000000002E-4</v>
      </c>
      <c r="R227" s="191">
        <f>Q227*H227</f>
        <v>0.54835200000000006</v>
      </c>
      <c r="S227" s="191">
        <v>0</v>
      </c>
      <c r="T227" s="192">
        <f>S227*H227</f>
        <v>0</v>
      </c>
      <c r="U227" s="36"/>
      <c r="V227" s="36"/>
      <c r="W227" s="36"/>
      <c r="X227" s="36"/>
      <c r="Y227" s="36"/>
      <c r="Z227" s="36"/>
      <c r="AA227" s="36"/>
      <c r="AB227" s="36"/>
      <c r="AC227" s="36"/>
      <c r="AD227" s="36"/>
      <c r="AE227" s="36"/>
      <c r="AR227" s="193" t="s">
        <v>378</v>
      </c>
      <c r="AT227" s="193" t="s">
        <v>588</v>
      </c>
      <c r="AU227" s="193" t="s">
        <v>87</v>
      </c>
      <c r="AY227" s="19" t="s">
        <v>324</v>
      </c>
      <c r="BE227" s="194">
        <f>IF(N227="základní",J227,0)</f>
        <v>0</v>
      </c>
      <c r="BF227" s="194">
        <f>IF(N227="snížená",J227,0)</f>
        <v>0</v>
      </c>
      <c r="BG227" s="194">
        <f>IF(N227="zákl. přenesená",J227,0)</f>
        <v>0</v>
      </c>
      <c r="BH227" s="194">
        <f>IF(N227="sníž. přenesená",J227,0)</f>
        <v>0</v>
      </c>
      <c r="BI227" s="194">
        <f>IF(N227="nulová",J227,0)</f>
        <v>0</v>
      </c>
      <c r="BJ227" s="19" t="s">
        <v>84</v>
      </c>
      <c r="BK227" s="194">
        <f>ROUND(I227*H227,2)</f>
        <v>0</v>
      </c>
      <c r="BL227" s="19" t="s">
        <v>330</v>
      </c>
      <c r="BM227" s="193" t="s">
        <v>5979</v>
      </c>
    </row>
    <row r="228" spans="1:65" s="2" customFormat="1" ht="11.25">
      <c r="A228" s="36"/>
      <c r="B228" s="37"/>
      <c r="C228" s="38"/>
      <c r="D228" s="195" t="s">
        <v>332</v>
      </c>
      <c r="E228" s="38"/>
      <c r="F228" s="196" t="s">
        <v>5980</v>
      </c>
      <c r="G228" s="38"/>
      <c r="H228" s="38"/>
      <c r="I228" s="197"/>
      <c r="J228" s="38"/>
      <c r="K228" s="38"/>
      <c r="L228" s="41"/>
      <c r="M228" s="198"/>
      <c r="N228" s="199"/>
      <c r="O228" s="66"/>
      <c r="P228" s="66"/>
      <c r="Q228" s="66"/>
      <c r="R228" s="66"/>
      <c r="S228" s="66"/>
      <c r="T228" s="67"/>
      <c r="U228" s="36"/>
      <c r="V228" s="36"/>
      <c r="W228" s="36"/>
      <c r="X228" s="36"/>
      <c r="Y228" s="36"/>
      <c r="Z228" s="36"/>
      <c r="AA228" s="36"/>
      <c r="AB228" s="36"/>
      <c r="AC228" s="36"/>
      <c r="AD228" s="36"/>
      <c r="AE228" s="36"/>
      <c r="AT228" s="19" t="s">
        <v>332</v>
      </c>
      <c r="AU228" s="19" t="s">
        <v>87</v>
      </c>
    </row>
    <row r="229" spans="1:65" s="13" customFormat="1" ht="11.25">
      <c r="B229" s="201"/>
      <c r="C229" s="202"/>
      <c r="D229" s="195" t="s">
        <v>336</v>
      </c>
      <c r="E229" s="203" t="s">
        <v>19</v>
      </c>
      <c r="F229" s="204" t="s">
        <v>5981</v>
      </c>
      <c r="G229" s="202"/>
      <c r="H229" s="205">
        <v>1370.88</v>
      </c>
      <c r="I229" s="206"/>
      <c r="J229" s="202"/>
      <c r="K229" s="202"/>
      <c r="L229" s="207"/>
      <c r="M229" s="208"/>
      <c r="N229" s="209"/>
      <c r="O229" s="209"/>
      <c r="P229" s="209"/>
      <c r="Q229" s="209"/>
      <c r="R229" s="209"/>
      <c r="S229" s="209"/>
      <c r="T229" s="210"/>
      <c r="AT229" s="211" t="s">
        <v>336</v>
      </c>
      <c r="AU229" s="211" t="s">
        <v>87</v>
      </c>
      <c r="AV229" s="13" t="s">
        <v>87</v>
      </c>
      <c r="AW229" s="13" t="s">
        <v>37</v>
      </c>
      <c r="AX229" s="13" t="s">
        <v>84</v>
      </c>
      <c r="AY229" s="211" t="s">
        <v>324</v>
      </c>
    </row>
    <row r="230" spans="1:65" s="2" customFormat="1" ht="14.45" customHeight="1">
      <c r="A230" s="36"/>
      <c r="B230" s="37"/>
      <c r="C230" s="182" t="s">
        <v>598</v>
      </c>
      <c r="D230" s="182" t="s">
        <v>326</v>
      </c>
      <c r="E230" s="183" t="s">
        <v>5982</v>
      </c>
      <c r="F230" s="184" t="s">
        <v>5983</v>
      </c>
      <c r="G230" s="185" t="s">
        <v>152</v>
      </c>
      <c r="H230" s="186">
        <v>1994.183</v>
      </c>
      <c r="I230" s="187"/>
      <c r="J230" s="188">
        <f>ROUND(I230*H230,2)</f>
        <v>0</v>
      </c>
      <c r="K230" s="184" t="s">
        <v>329</v>
      </c>
      <c r="L230" s="41"/>
      <c r="M230" s="189" t="s">
        <v>19</v>
      </c>
      <c r="N230" s="190" t="s">
        <v>47</v>
      </c>
      <c r="O230" s="66"/>
      <c r="P230" s="191">
        <f>O230*H230</f>
        <v>0</v>
      </c>
      <c r="Q230" s="191">
        <v>0</v>
      </c>
      <c r="R230" s="191">
        <f>Q230*H230</f>
        <v>0</v>
      </c>
      <c r="S230" s="191">
        <v>0</v>
      </c>
      <c r="T230" s="192">
        <f>S230*H230</f>
        <v>0</v>
      </c>
      <c r="U230" s="36"/>
      <c r="V230" s="36"/>
      <c r="W230" s="36"/>
      <c r="X230" s="36"/>
      <c r="Y230" s="36"/>
      <c r="Z230" s="36"/>
      <c r="AA230" s="36"/>
      <c r="AB230" s="36"/>
      <c r="AC230" s="36"/>
      <c r="AD230" s="36"/>
      <c r="AE230" s="36"/>
      <c r="AR230" s="193" t="s">
        <v>330</v>
      </c>
      <c r="AT230" s="193" t="s">
        <v>326</v>
      </c>
      <c r="AU230" s="193" t="s">
        <v>87</v>
      </c>
      <c r="AY230" s="19" t="s">
        <v>324</v>
      </c>
      <c r="BE230" s="194">
        <f>IF(N230="základní",J230,0)</f>
        <v>0</v>
      </c>
      <c r="BF230" s="194">
        <f>IF(N230="snížená",J230,0)</f>
        <v>0</v>
      </c>
      <c r="BG230" s="194">
        <f>IF(N230="zákl. přenesená",J230,0)</f>
        <v>0</v>
      </c>
      <c r="BH230" s="194">
        <f>IF(N230="sníž. přenesená",J230,0)</f>
        <v>0</v>
      </c>
      <c r="BI230" s="194">
        <f>IF(N230="nulová",J230,0)</f>
        <v>0</v>
      </c>
      <c r="BJ230" s="19" t="s">
        <v>84</v>
      </c>
      <c r="BK230" s="194">
        <f>ROUND(I230*H230,2)</f>
        <v>0</v>
      </c>
      <c r="BL230" s="19" t="s">
        <v>330</v>
      </c>
      <c r="BM230" s="193" t="s">
        <v>5984</v>
      </c>
    </row>
    <row r="231" spans="1:65" s="2" customFormat="1" ht="19.5">
      <c r="A231" s="36"/>
      <c r="B231" s="37"/>
      <c r="C231" s="38"/>
      <c r="D231" s="195" t="s">
        <v>332</v>
      </c>
      <c r="E231" s="38"/>
      <c r="F231" s="196" t="s">
        <v>5985</v>
      </c>
      <c r="G231" s="38"/>
      <c r="H231" s="38"/>
      <c r="I231" s="197"/>
      <c r="J231" s="38"/>
      <c r="K231" s="38"/>
      <c r="L231" s="41"/>
      <c r="M231" s="198"/>
      <c r="N231" s="199"/>
      <c r="O231" s="66"/>
      <c r="P231" s="66"/>
      <c r="Q231" s="66"/>
      <c r="R231" s="66"/>
      <c r="S231" s="66"/>
      <c r="T231" s="67"/>
      <c r="U231" s="36"/>
      <c r="V231" s="36"/>
      <c r="W231" s="36"/>
      <c r="X231" s="36"/>
      <c r="Y231" s="36"/>
      <c r="Z231" s="36"/>
      <c r="AA231" s="36"/>
      <c r="AB231" s="36"/>
      <c r="AC231" s="36"/>
      <c r="AD231" s="36"/>
      <c r="AE231" s="36"/>
      <c r="AT231" s="19" t="s">
        <v>332</v>
      </c>
      <c r="AU231" s="19" t="s">
        <v>87</v>
      </c>
    </row>
    <row r="232" spans="1:65" s="2" customFormat="1" ht="136.5">
      <c r="A232" s="36"/>
      <c r="B232" s="37"/>
      <c r="C232" s="38"/>
      <c r="D232" s="195" t="s">
        <v>334</v>
      </c>
      <c r="E232" s="38"/>
      <c r="F232" s="200" t="s">
        <v>666</v>
      </c>
      <c r="G232" s="38"/>
      <c r="H232" s="38"/>
      <c r="I232" s="197"/>
      <c r="J232" s="38"/>
      <c r="K232" s="38"/>
      <c r="L232" s="41"/>
      <c r="M232" s="198"/>
      <c r="N232" s="199"/>
      <c r="O232" s="66"/>
      <c r="P232" s="66"/>
      <c r="Q232" s="66"/>
      <c r="R232" s="66"/>
      <c r="S232" s="66"/>
      <c r="T232" s="67"/>
      <c r="U232" s="36"/>
      <c r="V232" s="36"/>
      <c r="W232" s="36"/>
      <c r="X232" s="36"/>
      <c r="Y232" s="36"/>
      <c r="Z232" s="36"/>
      <c r="AA232" s="36"/>
      <c r="AB232" s="36"/>
      <c r="AC232" s="36"/>
      <c r="AD232" s="36"/>
      <c r="AE232" s="36"/>
      <c r="AT232" s="19" t="s">
        <v>334</v>
      </c>
      <c r="AU232" s="19" t="s">
        <v>87</v>
      </c>
    </row>
    <row r="233" spans="1:65" s="15" customFormat="1" ht="11.25">
      <c r="B233" s="223"/>
      <c r="C233" s="224"/>
      <c r="D233" s="195" t="s">
        <v>336</v>
      </c>
      <c r="E233" s="225" t="s">
        <v>19</v>
      </c>
      <c r="F233" s="226" t="s">
        <v>5986</v>
      </c>
      <c r="G233" s="224"/>
      <c r="H233" s="225" t="s">
        <v>19</v>
      </c>
      <c r="I233" s="227"/>
      <c r="J233" s="224"/>
      <c r="K233" s="224"/>
      <c r="L233" s="228"/>
      <c r="M233" s="229"/>
      <c r="N233" s="230"/>
      <c r="O233" s="230"/>
      <c r="P233" s="230"/>
      <c r="Q233" s="230"/>
      <c r="R233" s="230"/>
      <c r="S233" s="230"/>
      <c r="T233" s="231"/>
      <c r="AT233" s="232" t="s">
        <v>336</v>
      </c>
      <c r="AU233" s="232" t="s">
        <v>87</v>
      </c>
      <c r="AV233" s="15" t="s">
        <v>84</v>
      </c>
      <c r="AW233" s="15" t="s">
        <v>37</v>
      </c>
      <c r="AX233" s="15" t="s">
        <v>76</v>
      </c>
      <c r="AY233" s="232" t="s">
        <v>324</v>
      </c>
    </row>
    <row r="234" spans="1:65" s="13" customFormat="1" ht="11.25">
      <c r="B234" s="201"/>
      <c r="C234" s="202"/>
      <c r="D234" s="195" t="s">
        <v>336</v>
      </c>
      <c r="E234" s="203" t="s">
        <v>19</v>
      </c>
      <c r="F234" s="204" t="s">
        <v>5772</v>
      </c>
      <c r="G234" s="202"/>
      <c r="H234" s="205">
        <v>1994.183</v>
      </c>
      <c r="I234" s="206"/>
      <c r="J234" s="202"/>
      <c r="K234" s="202"/>
      <c r="L234" s="207"/>
      <c r="M234" s="208"/>
      <c r="N234" s="209"/>
      <c r="O234" s="209"/>
      <c r="P234" s="209"/>
      <c r="Q234" s="209"/>
      <c r="R234" s="209"/>
      <c r="S234" s="209"/>
      <c r="T234" s="210"/>
      <c r="AT234" s="211" t="s">
        <v>336</v>
      </c>
      <c r="AU234" s="211" t="s">
        <v>87</v>
      </c>
      <c r="AV234" s="13" t="s">
        <v>87</v>
      </c>
      <c r="AW234" s="13" t="s">
        <v>37</v>
      </c>
      <c r="AX234" s="13" t="s">
        <v>84</v>
      </c>
      <c r="AY234" s="211" t="s">
        <v>324</v>
      </c>
    </row>
    <row r="235" spans="1:65" s="2" customFormat="1" ht="14.45" customHeight="1">
      <c r="A235" s="36"/>
      <c r="B235" s="37"/>
      <c r="C235" s="182" t="s">
        <v>605</v>
      </c>
      <c r="D235" s="182" t="s">
        <v>326</v>
      </c>
      <c r="E235" s="183" t="s">
        <v>5987</v>
      </c>
      <c r="F235" s="184" t="s">
        <v>5988</v>
      </c>
      <c r="G235" s="185" t="s">
        <v>152</v>
      </c>
      <c r="H235" s="186">
        <v>3657.7089999999998</v>
      </c>
      <c r="I235" s="187"/>
      <c r="J235" s="188">
        <f>ROUND(I235*H235,2)</f>
        <v>0</v>
      </c>
      <c r="K235" s="184" t="s">
        <v>329</v>
      </c>
      <c r="L235" s="41"/>
      <c r="M235" s="189" t="s">
        <v>19</v>
      </c>
      <c r="N235" s="190" t="s">
        <v>47</v>
      </c>
      <c r="O235" s="66"/>
      <c r="P235" s="191">
        <f>O235*H235</f>
        <v>0</v>
      </c>
      <c r="Q235" s="191">
        <v>0</v>
      </c>
      <c r="R235" s="191">
        <f>Q235*H235</f>
        <v>0</v>
      </c>
      <c r="S235" s="191">
        <v>0</v>
      </c>
      <c r="T235" s="192">
        <f>S235*H235</f>
        <v>0</v>
      </c>
      <c r="U235" s="36"/>
      <c r="V235" s="36"/>
      <c r="W235" s="36"/>
      <c r="X235" s="36"/>
      <c r="Y235" s="36"/>
      <c r="Z235" s="36"/>
      <c r="AA235" s="36"/>
      <c r="AB235" s="36"/>
      <c r="AC235" s="36"/>
      <c r="AD235" s="36"/>
      <c r="AE235" s="36"/>
      <c r="AR235" s="193" t="s">
        <v>330</v>
      </c>
      <c r="AT235" s="193" t="s">
        <v>326</v>
      </c>
      <c r="AU235" s="193" t="s">
        <v>87</v>
      </c>
      <c r="AY235" s="19" t="s">
        <v>324</v>
      </c>
      <c r="BE235" s="194">
        <f>IF(N235="základní",J235,0)</f>
        <v>0</v>
      </c>
      <c r="BF235" s="194">
        <f>IF(N235="snížená",J235,0)</f>
        <v>0</v>
      </c>
      <c r="BG235" s="194">
        <f>IF(N235="zákl. přenesená",J235,0)</f>
        <v>0</v>
      </c>
      <c r="BH235" s="194">
        <f>IF(N235="sníž. přenesená",J235,0)</f>
        <v>0</v>
      </c>
      <c r="BI235" s="194">
        <f>IF(N235="nulová",J235,0)</f>
        <v>0</v>
      </c>
      <c r="BJ235" s="19" t="s">
        <v>84</v>
      </c>
      <c r="BK235" s="194">
        <f>ROUND(I235*H235,2)</f>
        <v>0</v>
      </c>
      <c r="BL235" s="19" t="s">
        <v>330</v>
      </c>
      <c r="BM235" s="193" t="s">
        <v>5989</v>
      </c>
    </row>
    <row r="236" spans="1:65" s="2" customFormat="1" ht="19.5">
      <c r="A236" s="36"/>
      <c r="B236" s="37"/>
      <c r="C236" s="38"/>
      <c r="D236" s="195" t="s">
        <v>332</v>
      </c>
      <c r="E236" s="38"/>
      <c r="F236" s="196" t="s">
        <v>5990</v>
      </c>
      <c r="G236" s="38"/>
      <c r="H236" s="38"/>
      <c r="I236" s="197"/>
      <c r="J236" s="38"/>
      <c r="K236" s="38"/>
      <c r="L236" s="41"/>
      <c r="M236" s="198"/>
      <c r="N236" s="199"/>
      <c r="O236" s="66"/>
      <c r="P236" s="66"/>
      <c r="Q236" s="66"/>
      <c r="R236" s="66"/>
      <c r="S236" s="66"/>
      <c r="T236" s="67"/>
      <c r="U236" s="36"/>
      <c r="V236" s="36"/>
      <c r="W236" s="36"/>
      <c r="X236" s="36"/>
      <c r="Y236" s="36"/>
      <c r="Z236" s="36"/>
      <c r="AA236" s="36"/>
      <c r="AB236" s="36"/>
      <c r="AC236" s="36"/>
      <c r="AD236" s="36"/>
      <c r="AE236" s="36"/>
      <c r="AT236" s="19" t="s">
        <v>332</v>
      </c>
      <c r="AU236" s="19" t="s">
        <v>87</v>
      </c>
    </row>
    <row r="237" spans="1:65" s="2" customFormat="1" ht="136.5">
      <c r="A237" s="36"/>
      <c r="B237" s="37"/>
      <c r="C237" s="38"/>
      <c r="D237" s="195" t="s">
        <v>334</v>
      </c>
      <c r="E237" s="38"/>
      <c r="F237" s="200" t="s">
        <v>666</v>
      </c>
      <c r="G237" s="38"/>
      <c r="H237" s="38"/>
      <c r="I237" s="197"/>
      <c r="J237" s="38"/>
      <c r="K237" s="38"/>
      <c r="L237" s="41"/>
      <c r="M237" s="198"/>
      <c r="N237" s="199"/>
      <c r="O237" s="66"/>
      <c r="P237" s="66"/>
      <c r="Q237" s="66"/>
      <c r="R237" s="66"/>
      <c r="S237" s="66"/>
      <c r="T237" s="67"/>
      <c r="U237" s="36"/>
      <c r="V237" s="36"/>
      <c r="W237" s="36"/>
      <c r="X237" s="36"/>
      <c r="Y237" s="36"/>
      <c r="Z237" s="36"/>
      <c r="AA237" s="36"/>
      <c r="AB237" s="36"/>
      <c r="AC237" s="36"/>
      <c r="AD237" s="36"/>
      <c r="AE237" s="36"/>
      <c r="AT237" s="19" t="s">
        <v>334</v>
      </c>
      <c r="AU237" s="19" t="s">
        <v>87</v>
      </c>
    </row>
    <row r="238" spans="1:65" s="13" customFormat="1" ht="11.25">
      <c r="B238" s="201"/>
      <c r="C238" s="202"/>
      <c r="D238" s="195" t="s">
        <v>336</v>
      </c>
      <c r="E238" s="203" t="s">
        <v>19</v>
      </c>
      <c r="F238" s="204" t="s">
        <v>5991</v>
      </c>
      <c r="G238" s="202"/>
      <c r="H238" s="205">
        <v>242</v>
      </c>
      <c r="I238" s="206"/>
      <c r="J238" s="202"/>
      <c r="K238" s="202"/>
      <c r="L238" s="207"/>
      <c r="M238" s="208"/>
      <c r="N238" s="209"/>
      <c r="O238" s="209"/>
      <c r="P238" s="209"/>
      <c r="Q238" s="209"/>
      <c r="R238" s="209"/>
      <c r="S238" s="209"/>
      <c r="T238" s="210"/>
      <c r="AT238" s="211" t="s">
        <v>336</v>
      </c>
      <c r="AU238" s="211" t="s">
        <v>87</v>
      </c>
      <c r="AV238" s="13" t="s">
        <v>87</v>
      </c>
      <c r="AW238" s="13" t="s">
        <v>37</v>
      </c>
      <c r="AX238" s="13" t="s">
        <v>76</v>
      </c>
      <c r="AY238" s="211" t="s">
        <v>324</v>
      </c>
    </row>
    <row r="239" spans="1:65" s="13" customFormat="1" ht="11.25">
      <c r="B239" s="201"/>
      <c r="C239" s="202"/>
      <c r="D239" s="195" t="s">
        <v>336</v>
      </c>
      <c r="E239" s="203" t="s">
        <v>19</v>
      </c>
      <c r="F239" s="204" t="s">
        <v>5992</v>
      </c>
      <c r="G239" s="202"/>
      <c r="H239" s="205">
        <v>2435.6759999999999</v>
      </c>
      <c r="I239" s="206"/>
      <c r="J239" s="202"/>
      <c r="K239" s="202"/>
      <c r="L239" s="207"/>
      <c r="M239" s="208"/>
      <c r="N239" s="209"/>
      <c r="O239" s="209"/>
      <c r="P239" s="209"/>
      <c r="Q239" s="209"/>
      <c r="R239" s="209"/>
      <c r="S239" s="209"/>
      <c r="T239" s="210"/>
      <c r="AT239" s="211" t="s">
        <v>336</v>
      </c>
      <c r="AU239" s="211" t="s">
        <v>87</v>
      </c>
      <c r="AV239" s="13" t="s">
        <v>87</v>
      </c>
      <c r="AW239" s="13" t="s">
        <v>37</v>
      </c>
      <c r="AX239" s="13" t="s">
        <v>76</v>
      </c>
      <c r="AY239" s="211" t="s">
        <v>324</v>
      </c>
    </row>
    <row r="240" spans="1:65" s="13" customFormat="1" ht="11.25">
      <c r="B240" s="201"/>
      <c r="C240" s="202"/>
      <c r="D240" s="195" t="s">
        <v>336</v>
      </c>
      <c r="E240" s="203" t="s">
        <v>19</v>
      </c>
      <c r="F240" s="204" t="s">
        <v>5993</v>
      </c>
      <c r="G240" s="202"/>
      <c r="H240" s="205">
        <v>980.03300000000002</v>
      </c>
      <c r="I240" s="206"/>
      <c r="J240" s="202"/>
      <c r="K240" s="202"/>
      <c r="L240" s="207"/>
      <c r="M240" s="208"/>
      <c r="N240" s="209"/>
      <c r="O240" s="209"/>
      <c r="P240" s="209"/>
      <c r="Q240" s="209"/>
      <c r="R240" s="209"/>
      <c r="S240" s="209"/>
      <c r="T240" s="210"/>
      <c r="AT240" s="211" t="s">
        <v>336</v>
      </c>
      <c r="AU240" s="211" t="s">
        <v>87</v>
      </c>
      <c r="AV240" s="13" t="s">
        <v>87</v>
      </c>
      <c r="AW240" s="13" t="s">
        <v>37</v>
      </c>
      <c r="AX240" s="13" t="s">
        <v>76</v>
      </c>
      <c r="AY240" s="211" t="s">
        <v>324</v>
      </c>
    </row>
    <row r="241" spans="1:65" s="14" customFormat="1" ht="11.25">
      <c r="B241" s="212"/>
      <c r="C241" s="213"/>
      <c r="D241" s="195" t="s">
        <v>336</v>
      </c>
      <c r="E241" s="214" t="s">
        <v>19</v>
      </c>
      <c r="F241" s="215" t="s">
        <v>349</v>
      </c>
      <c r="G241" s="213"/>
      <c r="H241" s="216">
        <v>3657.7089999999998</v>
      </c>
      <c r="I241" s="217"/>
      <c r="J241" s="213"/>
      <c r="K241" s="213"/>
      <c r="L241" s="218"/>
      <c r="M241" s="219"/>
      <c r="N241" s="220"/>
      <c r="O241" s="220"/>
      <c r="P241" s="220"/>
      <c r="Q241" s="220"/>
      <c r="R241" s="220"/>
      <c r="S241" s="220"/>
      <c r="T241" s="221"/>
      <c r="AT241" s="222" t="s">
        <v>336</v>
      </c>
      <c r="AU241" s="222" t="s">
        <v>87</v>
      </c>
      <c r="AV241" s="14" t="s">
        <v>330</v>
      </c>
      <c r="AW241" s="14" t="s">
        <v>37</v>
      </c>
      <c r="AX241" s="14" t="s">
        <v>84</v>
      </c>
      <c r="AY241" s="222" t="s">
        <v>324</v>
      </c>
    </row>
    <row r="242" spans="1:65" s="2" customFormat="1" ht="14.45" customHeight="1">
      <c r="A242" s="36"/>
      <c r="B242" s="37"/>
      <c r="C242" s="182" t="s">
        <v>7</v>
      </c>
      <c r="D242" s="182" t="s">
        <v>326</v>
      </c>
      <c r="E242" s="183" t="s">
        <v>5994</v>
      </c>
      <c r="F242" s="184" t="s">
        <v>5995</v>
      </c>
      <c r="G242" s="185" t="s">
        <v>190</v>
      </c>
      <c r="H242" s="186">
        <v>399</v>
      </c>
      <c r="I242" s="187"/>
      <c r="J242" s="188">
        <f>ROUND(I242*H242,2)</f>
        <v>0</v>
      </c>
      <c r="K242" s="184" t="s">
        <v>329</v>
      </c>
      <c r="L242" s="41"/>
      <c r="M242" s="189" t="s">
        <v>19</v>
      </c>
      <c r="N242" s="190" t="s">
        <v>47</v>
      </c>
      <c r="O242" s="66"/>
      <c r="P242" s="191">
        <f>O242*H242</f>
        <v>0</v>
      </c>
      <c r="Q242" s="191">
        <v>0</v>
      </c>
      <c r="R242" s="191">
        <f>Q242*H242</f>
        <v>0</v>
      </c>
      <c r="S242" s="191">
        <v>0</v>
      </c>
      <c r="T242" s="192">
        <f>S242*H242</f>
        <v>0</v>
      </c>
      <c r="U242" s="36"/>
      <c r="V242" s="36"/>
      <c r="W242" s="36"/>
      <c r="X242" s="36"/>
      <c r="Y242" s="36"/>
      <c r="Z242" s="36"/>
      <c r="AA242" s="36"/>
      <c r="AB242" s="36"/>
      <c r="AC242" s="36"/>
      <c r="AD242" s="36"/>
      <c r="AE242" s="36"/>
      <c r="AR242" s="193" t="s">
        <v>330</v>
      </c>
      <c r="AT242" s="193" t="s">
        <v>326</v>
      </c>
      <c r="AU242" s="193" t="s">
        <v>87</v>
      </c>
      <c r="AY242" s="19" t="s">
        <v>324</v>
      </c>
      <c r="BE242" s="194">
        <f>IF(N242="základní",J242,0)</f>
        <v>0</v>
      </c>
      <c r="BF242" s="194">
        <f>IF(N242="snížená",J242,0)</f>
        <v>0</v>
      </c>
      <c r="BG242" s="194">
        <f>IF(N242="zákl. přenesená",J242,0)</f>
        <v>0</v>
      </c>
      <c r="BH242" s="194">
        <f>IF(N242="sníž. přenesená",J242,0)</f>
        <v>0</v>
      </c>
      <c r="BI242" s="194">
        <f>IF(N242="nulová",J242,0)</f>
        <v>0</v>
      </c>
      <c r="BJ242" s="19" t="s">
        <v>84</v>
      </c>
      <c r="BK242" s="194">
        <f>ROUND(I242*H242,2)</f>
        <v>0</v>
      </c>
      <c r="BL242" s="19" t="s">
        <v>330</v>
      </c>
      <c r="BM242" s="193" t="s">
        <v>5996</v>
      </c>
    </row>
    <row r="243" spans="1:65" s="2" customFormat="1" ht="19.5">
      <c r="A243" s="36"/>
      <c r="B243" s="37"/>
      <c r="C243" s="38"/>
      <c r="D243" s="195" t="s">
        <v>332</v>
      </c>
      <c r="E243" s="38"/>
      <c r="F243" s="196" t="s">
        <v>5997</v>
      </c>
      <c r="G243" s="38"/>
      <c r="H243" s="38"/>
      <c r="I243" s="197"/>
      <c r="J243" s="38"/>
      <c r="K243" s="38"/>
      <c r="L243" s="41"/>
      <c r="M243" s="198"/>
      <c r="N243" s="199"/>
      <c r="O243" s="66"/>
      <c r="P243" s="66"/>
      <c r="Q243" s="66"/>
      <c r="R243" s="66"/>
      <c r="S243" s="66"/>
      <c r="T243" s="67"/>
      <c r="U243" s="36"/>
      <c r="V243" s="36"/>
      <c r="W243" s="36"/>
      <c r="X243" s="36"/>
      <c r="Y243" s="36"/>
      <c r="Z243" s="36"/>
      <c r="AA243" s="36"/>
      <c r="AB243" s="36"/>
      <c r="AC243" s="36"/>
      <c r="AD243" s="36"/>
      <c r="AE243" s="36"/>
      <c r="AT243" s="19" t="s">
        <v>332</v>
      </c>
      <c r="AU243" s="19" t="s">
        <v>87</v>
      </c>
    </row>
    <row r="244" spans="1:65" s="2" customFormat="1" ht="39">
      <c r="A244" s="36"/>
      <c r="B244" s="37"/>
      <c r="C244" s="38"/>
      <c r="D244" s="195" t="s">
        <v>334</v>
      </c>
      <c r="E244" s="38"/>
      <c r="F244" s="200" t="s">
        <v>5998</v>
      </c>
      <c r="G244" s="38"/>
      <c r="H244" s="38"/>
      <c r="I244" s="197"/>
      <c r="J244" s="38"/>
      <c r="K244" s="38"/>
      <c r="L244" s="41"/>
      <c r="M244" s="198"/>
      <c r="N244" s="199"/>
      <c r="O244" s="66"/>
      <c r="P244" s="66"/>
      <c r="Q244" s="66"/>
      <c r="R244" s="66"/>
      <c r="S244" s="66"/>
      <c r="T244" s="67"/>
      <c r="U244" s="36"/>
      <c r="V244" s="36"/>
      <c r="W244" s="36"/>
      <c r="X244" s="36"/>
      <c r="Y244" s="36"/>
      <c r="Z244" s="36"/>
      <c r="AA244" s="36"/>
      <c r="AB244" s="36"/>
      <c r="AC244" s="36"/>
      <c r="AD244" s="36"/>
      <c r="AE244" s="36"/>
      <c r="AT244" s="19" t="s">
        <v>334</v>
      </c>
      <c r="AU244" s="19" t="s">
        <v>87</v>
      </c>
    </row>
    <row r="245" spans="1:65" s="13" customFormat="1" ht="11.25">
      <c r="B245" s="201"/>
      <c r="C245" s="202"/>
      <c r="D245" s="195" t="s">
        <v>336</v>
      </c>
      <c r="E245" s="203" t="s">
        <v>19</v>
      </c>
      <c r="F245" s="204" t="s">
        <v>5806</v>
      </c>
      <c r="G245" s="202"/>
      <c r="H245" s="205">
        <v>399</v>
      </c>
      <c r="I245" s="206"/>
      <c r="J245" s="202"/>
      <c r="K245" s="202"/>
      <c r="L245" s="207"/>
      <c r="M245" s="208"/>
      <c r="N245" s="209"/>
      <c r="O245" s="209"/>
      <c r="P245" s="209"/>
      <c r="Q245" s="209"/>
      <c r="R245" s="209"/>
      <c r="S245" s="209"/>
      <c r="T245" s="210"/>
      <c r="AT245" s="211" t="s">
        <v>336</v>
      </c>
      <c r="AU245" s="211" t="s">
        <v>87</v>
      </c>
      <c r="AV245" s="13" t="s">
        <v>87</v>
      </c>
      <c r="AW245" s="13" t="s">
        <v>37</v>
      </c>
      <c r="AX245" s="13" t="s">
        <v>84</v>
      </c>
      <c r="AY245" s="211" t="s">
        <v>324</v>
      </c>
    </row>
    <row r="246" spans="1:65" s="2" customFormat="1" ht="14.45" customHeight="1">
      <c r="A246" s="36"/>
      <c r="B246" s="37"/>
      <c r="C246" s="182" t="s">
        <v>613</v>
      </c>
      <c r="D246" s="182" t="s">
        <v>326</v>
      </c>
      <c r="E246" s="183" t="s">
        <v>5999</v>
      </c>
      <c r="F246" s="184" t="s">
        <v>6000</v>
      </c>
      <c r="G246" s="185" t="s">
        <v>190</v>
      </c>
      <c r="H246" s="186">
        <v>68</v>
      </c>
      <c r="I246" s="187"/>
      <c r="J246" s="188">
        <f>ROUND(I246*H246,2)</f>
        <v>0</v>
      </c>
      <c r="K246" s="184" t="s">
        <v>329</v>
      </c>
      <c r="L246" s="41"/>
      <c r="M246" s="189" t="s">
        <v>19</v>
      </c>
      <c r="N246" s="190" t="s">
        <v>47</v>
      </c>
      <c r="O246" s="66"/>
      <c r="P246" s="191">
        <f>O246*H246</f>
        <v>0</v>
      </c>
      <c r="Q246" s="191">
        <v>0</v>
      </c>
      <c r="R246" s="191">
        <f>Q246*H246</f>
        <v>0</v>
      </c>
      <c r="S246" s="191">
        <v>0</v>
      </c>
      <c r="T246" s="192">
        <f>S246*H246</f>
        <v>0</v>
      </c>
      <c r="U246" s="36"/>
      <c r="V246" s="36"/>
      <c r="W246" s="36"/>
      <c r="X246" s="36"/>
      <c r="Y246" s="36"/>
      <c r="Z246" s="36"/>
      <c r="AA246" s="36"/>
      <c r="AB246" s="36"/>
      <c r="AC246" s="36"/>
      <c r="AD246" s="36"/>
      <c r="AE246" s="36"/>
      <c r="AR246" s="193" t="s">
        <v>330</v>
      </c>
      <c r="AT246" s="193" t="s">
        <v>326</v>
      </c>
      <c r="AU246" s="193" t="s">
        <v>87</v>
      </c>
      <c r="AY246" s="19" t="s">
        <v>324</v>
      </c>
      <c r="BE246" s="194">
        <f>IF(N246="základní",J246,0)</f>
        <v>0</v>
      </c>
      <c r="BF246" s="194">
        <f>IF(N246="snížená",J246,0)</f>
        <v>0</v>
      </c>
      <c r="BG246" s="194">
        <f>IF(N246="zákl. přenesená",J246,0)</f>
        <v>0</v>
      </c>
      <c r="BH246" s="194">
        <f>IF(N246="sníž. přenesená",J246,0)</f>
        <v>0</v>
      </c>
      <c r="BI246" s="194">
        <f>IF(N246="nulová",J246,0)</f>
        <v>0</v>
      </c>
      <c r="BJ246" s="19" t="s">
        <v>84</v>
      </c>
      <c r="BK246" s="194">
        <f>ROUND(I246*H246,2)</f>
        <v>0</v>
      </c>
      <c r="BL246" s="19" t="s">
        <v>330</v>
      </c>
      <c r="BM246" s="193" t="s">
        <v>6001</v>
      </c>
    </row>
    <row r="247" spans="1:65" s="2" customFormat="1" ht="19.5">
      <c r="A247" s="36"/>
      <c r="B247" s="37"/>
      <c r="C247" s="38"/>
      <c r="D247" s="195" t="s">
        <v>332</v>
      </c>
      <c r="E247" s="38"/>
      <c r="F247" s="196" t="s">
        <v>6002</v>
      </c>
      <c r="G247" s="38"/>
      <c r="H247" s="38"/>
      <c r="I247" s="197"/>
      <c r="J247" s="38"/>
      <c r="K247" s="38"/>
      <c r="L247" s="41"/>
      <c r="M247" s="198"/>
      <c r="N247" s="199"/>
      <c r="O247" s="66"/>
      <c r="P247" s="66"/>
      <c r="Q247" s="66"/>
      <c r="R247" s="66"/>
      <c r="S247" s="66"/>
      <c r="T247" s="67"/>
      <c r="U247" s="36"/>
      <c r="V247" s="36"/>
      <c r="W247" s="36"/>
      <c r="X247" s="36"/>
      <c r="Y247" s="36"/>
      <c r="Z247" s="36"/>
      <c r="AA247" s="36"/>
      <c r="AB247" s="36"/>
      <c r="AC247" s="36"/>
      <c r="AD247" s="36"/>
      <c r="AE247" s="36"/>
      <c r="AT247" s="19" t="s">
        <v>332</v>
      </c>
      <c r="AU247" s="19" t="s">
        <v>87</v>
      </c>
    </row>
    <row r="248" spans="1:65" s="2" customFormat="1" ht="39">
      <c r="A248" s="36"/>
      <c r="B248" s="37"/>
      <c r="C248" s="38"/>
      <c r="D248" s="195" t="s">
        <v>334</v>
      </c>
      <c r="E248" s="38"/>
      <c r="F248" s="200" t="s">
        <v>5998</v>
      </c>
      <c r="G248" s="38"/>
      <c r="H248" s="38"/>
      <c r="I248" s="197"/>
      <c r="J248" s="38"/>
      <c r="K248" s="38"/>
      <c r="L248" s="41"/>
      <c r="M248" s="198"/>
      <c r="N248" s="199"/>
      <c r="O248" s="66"/>
      <c r="P248" s="66"/>
      <c r="Q248" s="66"/>
      <c r="R248" s="66"/>
      <c r="S248" s="66"/>
      <c r="T248" s="67"/>
      <c r="U248" s="36"/>
      <c r="V248" s="36"/>
      <c r="W248" s="36"/>
      <c r="X248" s="36"/>
      <c r="Y248" s="36"/>
      <c r="Z248" s="36"/>
      <c r="AA248" s="36"/>
      <c r="AB248" s="36"/>
      <c r="AC248" s="36"/>
      <c r="AD248" s="36"/>
      <c r="AE248" s="36"/>
      <c r="AT248" s="19" t="s">
        <v>334</v>
      </c>
      <c r="AU248" s="19" t="s">
        <v>87</v>
      </c>
    </row>
    <row r="249" spans="1:65" s="13" customFormat="1" ht="11.25">
      <c r="B249" s="201"/>
      <c r="C249" s="202"/>
      <c r="D249" s="195" t="s">
        <v>336</v>
      </c>
      <c r="E249" s="203" t="s">
        <v>19</v>
      </c>
      <c r="F249" s="204" t="s">
        <v>5808</v>
      </c>
      <c r="G249" s="202"/>
      <c r="H249" s="205">
        <v>68</v>
      </c>
      <c r="I249" s="206"/>
      <c r="J249" s="202"/>
      <c r="K249" s="202"/>
      <c r="L249" s="207"/>
      <c r="M249" s="208"/>
      <c r="N249" s="209"/>
      <c r="O249" s="209"/>
      <c r="P249" s="209"/>
      <c r="Q249" s="209"/>
      <c r="R249" s="209"/>
      <c r="S249" s="209"/>
      <c r="T249" s="210"/>
      <c r="AT249" s="211" t="s">
        <v>336</v>
      </c>
      <c r="AU249" s="211" t="s">
        <v>87</v>
      </c>
      <c r="AV249" s="13" t="s">
        <v>87</v>
      </c>
      <c r="AW249" s="13" t="s">
        <v>37</v>
      </c>
      <c r="AX249" s="13" t="s">
        <v>84</v>
      </c>
      <c r="AY249" s="211" t="s">
        <v>324</v>
      </c>
    </row>
    <row r="250" spans="1:65" s="2" customFormat="1" ht="14.45" customHeight="1">
      <c r="A250" s="36"/>
      <c r="B250" s="37"/>
      <c r="C250" s="182" t="s">
        <v>619</v>
      </c>
      <c r="D250" s="182" t="s">
        <v>326</v>
      </c>
      <c r="E250" s="183" t="s">
        <v>6003</v>
      </c>
      <c r="F250" s="184" t="s">
        <v>6004</v>
      </c>
      <c r="G250" s="185" t="s">
        <v>190</v>
      </c>
      <c r="H250" s="186">
        <v>2</v>
      </c>
      <c r="I250" s="187"/>
      <c r="J250" s="188">
        <f>ROUND(I250*H250,2)</f>
        <v>0</v>
      </c>
      <c r="K250" s="184" t="s">
        <v>329</v>
      </c>
      <c r="L250" s="41"/>
      <c r="M250" s="189" t="s">
        <v>19</v>
      </c>
      <c r="N250" s="190" t="s">
        <v>47</v>
      </c>
      <c r="O250" s="66"/>
      <c r="P250" s="191">
        <f>O250*H250</f>
        <v>0</v>
      </c>
      <c r="Q250" s="191">
        <v>0</v>
      </c>
      <c r="R250" s="191">
        <f>Q250*H250</f>
        <v>0</v>
      </c>
      <c r="S250" s="191">
        <v>0</v>
      </c>
      <c r="T250" s="192">
        <f>S250*H250</f>
        <v>0</v>
      </c>
      <c r="U250" s="36"/>
      <c r="V250" s="36"/>
      <c r="W250" s="36"/>
      <c r="X250" s="36"/>
      <c r="Y250" s="36"/>
      <c r="Z250" s="36"/>
      <c r="AA250" s="36"/>
      <c r="AB250" s="36"/>
      <c r="AC250" s="36"/>
      <c r="AD250" s="36"/>
      <c r="AE250" s="36"/>
      <c r="AR250" s="193" t="s">
        <v>330</v>
      </c>
      <c r="AT250" s="193" t="s">
        <v>326</v>
      </c>
      <c r="AU250" s="193" t="s">
        <v>87</v>
      </c>
      <c r="AY250" s="19" t="s">
        <v>324</v>
      </c>
      <c r="BE250" s="194">
        <f>IF(N250="základní",J250,0)</f>
        <v>0</v>
      </c>
      <c r="BF250" s="194">
        <f>IF(N250="snížená",J250,0)</f>
        <v>0</v>
      </c>
      <c r="BG250" s="194">
        <f>IF(N250="zákl. přenesená",J250,0)</f>
        <v>0</v>
      </c>
      <c r="BH250" s="194">
        <f>IF(N250="sníž. přenesená",J250,0)</f>
        <v>0</v>
      </c>
      <c r="BI250" s="194">
        <f>IF(N250="nulová",J250,0)</f>
        <v>0</v>
      </c>
      <c r="BJ250" s="19" t="s">
        <v>84</v>
      </c>
      <c r="BK250" s="194">
        <f>ROUND(I250*H250,2)</f>
        <v>0</v>
      </c>
      <c r="BL250" s="19" t="s">
        <v>330</v>
      </c>
      <c r="BM250" s="193" t="s">
        <v>6005</v>
      </c>
    </row>
    <row r="251" spans="1:65" s="2" customFormat="1" ht="19.5">
      <c r="A251" s="36"/>
      <c r="B251" s="37"/>
      <c r="C251" s="38"/>
      <c r="D251" s="195" t="s">
        <v>332</v>
      </c>
      <c r="E251" s="38"/>
      <c r="F251" s="196" t="s">
        <v>6006</v>
      </c>
      <c r="G251" s="38"/>
      <c r="H251" s="38"/>
      <c r="I251" s="197"/>
      <c r="J251" s="38"/>
      <c r="K251" s="38"/>
      <c r="L251" s="41"/>
      <c r="M251" s="198"/>
      <c r="N251" s="199"/>
      <c r="O251" s="66"/>
      <c r="P251" s="66"/>
      <c r="Q251" s="66"/>
      <c r="R251" s="66"/>
      <c r="S251" s="66"/>
      <c r="T251" s="67"/>
      <c r="U251" s="36"/>
      <c r="V251" s="36"/>
      <c r="W251" s="36"/>
      <c r="X251" s="36"/>
      <c r="Y251" s="36"/>
      <c r="Z251" s="36"/>
      <c r="AA251" s="36"/>
      <c r="AB251" s="36"/>
      <c r="AC251" s="36"/>
      <c r="AD251" s="36"/>
      <c r="AE251" s="36"/>
      <c r="AT251" s="19" t="s">
        <v>332</v>
      </c>
      <c r="AU251" s="19" t="s">
        <v>87</v>
      </c>
    </row>
    <row r="252" spans="1:65" s="2" customFormat="1" ht="39">
      <c r="A252" s="36"/>
      <c r="B252" s="37"/>
      <c r="C252" s="38"/>
      <c r="D252" s="195" t="s">
        <v>334</v>
      </c>
      <c r="E252" s="38"/>
      <c r="F252" s="200" t="s">
        <v>5998</v>
      </c>
      <c r="G252" s="38"/>
      <c r="H252" s="38"/>
      <c r="I252" s="197"/>
      <c r="J252" s="38"/>
      <c r="K252" s="38"/>
      <c r="L252" s="41"/>
      <c r="M252" s="198"/>
      <c r="N252" s="199"/>
      <c r="O252" s="66"/>
      <c r="P252" s="66"/>
      <c r="Q252" s="66"/>
      <c r="R252" s="66"/>
      <c r="S252" s="66"/>
      <c r="T252" s="67"/>
      <c r="U252" s="36"/>
      <c r="V252" s="36"/>
      <c r="W252" s="36"/>
      <c r="X252" s="36"/>
      <c r="Y252" s="36"/>
      <c r="Z252" s="36"/>
      <c r="AA252" s="36"/>
      <c r="AB252" s="36"/>
      <c r="AC252" s="36"/>
      <c r="AD252" s="36"/>
      <c r="AE252" s="36"/>
      <c r="AT252" s="19" t="s">
        <v>334</v>
      </c>
      <c r="AU252" s="19" t="s">
        <v>87</v>
      </c>
    </row>
    <row r="253" spans="1:65" s="13" customFormat="1" ht="11.25">
      <c r="B253" s="201"/>
      <c r="C253" s="202"/>
      <c r="D253" s="195" t="s">
        <v>336</v>
      </c>
      <c r="E253" s="203" t="s">
        <v>19</v>
      </c>
      <c r="F253" s="204" t="s">
        <v>5810</v>
      </c>
      <c r="G253" s="202"/>
      <c r="H253" s="205">
        <v>2</v>
      </c>
      <c r="I253" s="206"/>
      <c r="J253" s="202"/>
      <c r="K253" s="202"/>
      <c r="L253" s="207"/>
      <c r="M253" s="208"/>
      <c r="N253" s="209"/>
      <c r="O253" s="209"/>
      <c r="P253" s="209"/>
      <c r="Q253" s="209"/>
      <c r="R253" s="209"/>
      <c r="S253" s="209"/>
      <c r="T253" s="210"/>
      <c r="AT253" s="211" t="s">
        <v>336</v>
      </c>
      <c r="AU253" s="211" t="s">
        <v>87</v>
      </c>
      <c r="AV253" s="13" t="s">
        <v>87</v>
      </c>
      <c r="AW253" s="13" t="s">
        <v>37</v>
      </c>
      <c r="AX253" s="13" t="s">
        <v>84</v>
      </c>
      <c r="AY253" s="211" t="s">
        <v>324</v>
      </c>
    </row>
    <row r="254" spans="1:65" s="2" customFormat="1" ht="14.45" customHeight="1">
      <c r="A254" s="36"/>
      <c r="B254" s="37"/>
      <c r="C254" s="182" t="s">
        <v>624</v>
      </c>
      <c r="D254" s="182" t="s">
        <v>326</v>
      </c>
      <c r="E254" s="183" t="s">
        <v>6007</v>
      </c>
      <c r="F254" s="184" t="s">
        <v>6008</v>
      </c>
      <c r="G254" s="185" t="s">
        <v>190</v>
      </c>
      <c r="H254" s="186">
        <v>1</v>
      </c>
      <c r="I254" s="187"/>
      <c r="J254" s="188">
        <f>ROUND(I254*H254,2)</f>
        <v>0</v>
      </c>
      <c r="K254" s="184" t="s">
        <v>329</v>
      </c>
      <c r="L254" s="41"/>
      <c r="M254" s="189" t="s">
        <v>19</v>
      </c>
      <c r="N254" s="190" t="s">
        <v>47</v>
      </c>
      <c r="O254" s="66"/>
      <c r="P254" s="191">
        <f>O254*H254</f>
        <v>0</v>
      </c>
      <c r="Q254" s="191">
        <v>0</v>
      </c>
      <c r="R254" s="191">
        <f>Q254*H254</f>
        <v>0</v>
      </c>
      <c r="S254" s="191">
        <v>0</v>
      </c>
      <c r="T254" s="192">
        <f>S254*H254</f>
        <v>0</v>
      </c>
      <c r="U254" s="36"/>
      <c r="V254" s="36"/>
      <c r="W254" s="36"/>
      <c r="X254" s="36"/>
      <c r="Y254" s="36"/>
      <c r="Z254" s="36"/>
      <c r="AA254" s="36"/>
      <c r="AB254" s="36"/>
      <c r="AC254" s="36"/>
      <c r="AD254" s="36"/>
      <c r="AE254" s="36"/>
      <c r="AR254" s="193" t="s">
        <v>330</v>
      </c>
      <c r="AT254" s="193" t="s">
        <v>326</v>
      </c>
      <c r="AU254" s="193" t="s">
        <v>87</v>
      </c>
      <c r="AY254" s="19" t="s">
        <v>324</v>
      </c>
      <c r="BE254" s="194">
        <f>IF(N254="základní",J254,0)</f>
        <v>0</v>
      </c>
      <c r="BF254" s="194">
        <f>IF(N254="snížená",J254,0)</f>
        <v>0</v>
      </c>
      <c r="BG254" s="194">
        <f>IF(N254="zákl. přenesená",J254,0)</f>
        <v>0</v>
      </c>
      <c r="BH254" s="194">
        <f>IF(N254="sníž. přenesená",J254,0)</f>
        <v>0</v>
      </c>
      <c r="BI254" s="194">
        <f>IF(N254="nulová",J254,0)</f>
        <v>0</v>
      </c>
      <c r="BJ254" s="19" t="s">
        <v>84</v>
      </c>
      <c r="BK254" s="194">
        <f>ROUND(I254*H254,2)</f>
        <v>0</v>
      </c>
      <c r="BL254" s="19" t="s">
        <v>330</v>
      </c>
      <c r="BM254" s="193" t="s">
        <v>6009</v>
      </c>
    </row>
    <row r="255" spans="1:65" s="2" customFormat="1" ht="19.5">
      <c r="A255" s="36"/>
      <c r="B255" s="37"/>
      <c r="C255" s="38"/>
      <c r="D255" s="195" t="s">
        <v>332</v>
      </c>
      <c r="E255" s="38"/>
      <c r="F255" s="196" t="s">
        <v>6010</v>
      </c>
      <c r="G255" s="38"/>
      <c r="H255" s="38"/>
      <c r="I255" s="197"/>
      <c r="J255" s="38"/>
      <c r="K255" s="38"/>
      <c r="L255" s="41"/>
      <c r="M255" s="198"/>
      <c r="N255" s="199"/>
      <c r="O255" s="66"/>
      <c r="P255" s="66"/>
      <c r="Q255" s="66"/>
      <c r="R255" s="66"/>
      <c r="S255" s="66"/>
      <c r="T255" s="67"/>
      <c r="U255" s="36"/>
      <c r="V255" s="36"/>
      <c r="W255" s="36"/>
      <c r="X255" s="36"/>
      <c r="Y255" s="36"/>
      <c r="Z255" s="36"/>
      <c r="AA255" s="36"/>
      <c r="AB255" s="36"/>
      <c r="AC255" s="36"/>
      <c r="AD255" s="36"/>
      <c r="AE255" s="36"/>
      <c r="AT255" s="19" t="s">
        <v>332</v>
      </c>
      <c r="AU255" s="19" t="s">
        <v>87</v>
      </c>
    </row>
    <row r="256" spans="1:65" s="2" customFormat="1" ht="39">
      <c r="A256" s="36"/>
      <c r="B256" s="37"/>
      <c r="C256" s="38"/>
      <c r="D256" s="195" t="s">
        <v>334</v>
      </c>
      <c r="E256" s="38"/>
      <c r="F256" s="200" t="s">
        <v>5998</v>
      </c>
      <c r="G256" s="38"/>
      <c r="H256" s="38"/>
      <c r="I256" s="197"/>
      <c r="J256" s="38"/>
      <c r="K256" s="38"/>
      <c r="L256" s="41"/>
      <c r="M256" s="198"/>
      <c r="N256" s="199"/>
      <c r="O256" s="66"/>
      <c r="P256" s="66"/>
      <c r="Q256" s="66"/>
      <c r="R256" s="66"/>
      <c r="S256" s="66"/>
      <c r="T256" s="67"/>
      <c r="U256" s="36"/>
      <c r="V256" s="36"/>
      <c r="W256" s="36"/>
      <c r="X256" s="36"/>
      <c r="Y256" s="36"/>
      <c r="Z256" s="36"/>
      <c r="AA256" s="36"/>
      <c r="AB256" s="36"/>
      <c r="AC256" s="36"/>
      <c r="AD256" s="36"/>
      <c r="AE256" s="36"/>
      <c r="AT256" s="19" t="s">
        <v>334</v>
      </c>
      <c r="AU256" s="19" t="s">
        <v>87</v>
      </c>
    </row>
    <row r="257" spans="1:65" s="13" customFormat="1" ht="11.25">
      <c r="B257" s="201"/>
      <c r="C257" s="202"/>
      <c r="D257" s="195" t="s">
        <v>336</v>
      </c>
      <c r="E257" s="203" t="s">
        <v>19</v>
      </c>
      <c r="F257" s="204" t="s">
        <v>5812</v>
      </c>
      <c r="G257" s="202"/>
      <c r="H257" s="205">
        <v>1</v>
      </c>
      <c r="I257" s="206"/>
      <c r="J257" s="202"/>
      <c r="K257" s="202"/>
      <c r="L257" s="207"/>
      <c r="M257" s="208"/>
      <c r="N257" s="209"/>
      <c r="O257" s="209"/>
      <c r="P257" s="209"/>
      <c r="Q257" s="209"/>
      <c r="R257" s="209"/>
      <c r="S257" s="209"/>
      <c r="T257" s="210"/>
      <c r="AT257" s="211" t="s">
        <v>336</v>
      </c>
      <c r="AU257" s="211" t="s">
        <v>87</v>
      </c>
      <c r="AV257" s="13" t="s">
        <v>87</v>
      </c>
      <c r="AW257" s="13" t="s">
        <v>37</v>
      </c>
      <c r="AX257" s="13" t="s">
        <v>84</v>
      </c>
      <c r="AY257" s="211" t="s">
        <v>324</v>
      </c>
    </row>
    <row r="258" spans="1:65" s="2" customFormat="1" ht="14.45" customHeight="1">
      <c r="A258" s="36"/>
      <c r="B258" s="37"/>
      <c r="C258" s="182" t="s">
        <v>631</v>
      </c>
      <c r="D258" s="182" t="s">
        <v>326</v>
      </c>
      <c r="E258" s="183" t="s">
        <v>6011</v>
      </c>
      <c r="F258" s="184" t="s">
        <v>6012</v>
      </c>
      <c r="G258" s="185" t="s">
        <v>190</v>
      </c>
      <c r="H258" s="186">
        <v>3</v>
      </c>
      <c r="I258" s="187"/>
      <c r="J258" s="188">
        <f>ROUND(I258*H258,2)</f>
        <v>0</v>
      </c>
      <c r="K258" s="184" t="s">
        <v>19</v>
      </c>
      <c r="L258" s="41"/>
      <c r="M258" s="189" t="s">
        <v>19</v>
      </c>
      <c r="N258" s="190" t="s">
        <v>47</v>
      </c>
      <c r="O258" s="66"/>
      <c r="P258" s="191">
        <f>O258*H258</f>
        <v>0</v>
      </c>
      <c r="Q258" s="191">
        <v>0</v>
      </c>
      <c r="R258" s="191">
        <f>Q258*H258</f>
        <v>0</v>
      </c>
      <c r="S258" s="191">
        <v>0</v>
      </c>
      <c r="T258" s="192">
        <f>S258*H258</f>
        <v>0</v>
      </c>
      <c r="U258" s="36"/>
      <c r="V258" s="36"/>
      <c r="W258" s="36"/>
      <c r="X258" s="36"/>
      <c r="Y258" s="36"/>
      <c r="Z258" s="36"/>
      <c r="AA258" s="36"/>
      <c r="AB258" s="36"/>
      <c r="AC258" s="36"/>
      <c r="AD258" s="36"/>
      <c r="AE258" s="36"/>
      <c r="AR258" s="193" t="s">
        <v>330</v>
      </c>
      <c r="AT258" s="193" t="s">
        <v>326</v>
      </c>
      <c r="AU258" s="193" t="s">
        <v>87</v>
      </c>
      <c r="AY258" s="19" t="s">
        <v>324</v>
      </c>
      <c r="BE258" s="194">
        <f>IF(N258="základní",J258,0)</f>
        <v>0</v>
      </c>
      <c r="BF258" s="194">
        <f>IF(N258="snížená",J258,0)</f>
        <v>0</v>
      </c>
      <c r="BG258" s="194">
        <f>IF(N258="zákl. přenesená",J258,0)</f>
        <v>0</v>
      </c>
      <c r="BH258" s="194">
        <f>IF(N258="sníž. přenesená",J258,0)</f>
        <v>0</v>
      </c>
      <c r="BI258" s="194">
        <f>IF(N258="nulová",J258,0)</f>
        <v>0</v>
      </c>
      <c r="BJ258" s="19" t="s">
        <v>84</v>
      </c>
      <c r="BK258" s="194">
        <f>ROUND(I258*H258,2)</f>
        <v>0</v>
      </c>
      <c r="BL258" s="19" t="s">
        <v>330</v>
      </c>
      <c r="BM258" s="193" t="s">
        <v>6013</v>
      </c>
    </row>
    <row r="259" spans="1:65" s="2" customFormat="1" ht="19.5">
      <c r="A259" s="36"/>
      <c r="B259" s="37"/>
      <c r="C259" s="38"/>
      <c r="D259" s="195" t="s">
        <v>332</v>
      </c>
      <c r="E259" s="38"/>
      <c r="F259" s="196" t="s">
        <v>6014</v>
      </c>
      <c r="G259" s="38"/>
      <c r="H259" s="38"/>
      <c r="I259" s="197"/>
      <c r="J259" s="38"/>
      <c r="K259" s="38"/>
      <c r="L259" s="41"/>
      <c r="M259" s="198"/>
      <c r="N259" s="199"/>
      <c r="O259" s="66"/>
      <c r="P259" s="66"/>
      <c r="Q259" s="66"/>
      <c r="R259" s="66"/>
      <c r="S259" s="66"/>
      <c r="T259" s="67"/>
      <c r="U259" s="36"/>
      <c r="V259" s="36"/>
      <c r="W259" s="36"/>
      <c r="X259" s="36"/>
      <c r="Y259" s="36"/>
      <c r="Z259" s="36"/>
      <c r="AA259" s="36"/>
      <c r="AB259" s="36"/>
      <c r="AC259" s="36"/>
      <c r="AD259" s="36"/>
      <c r="AE259" s="36"/>
      <c r="AT259" s="19" t="s">
        <v>332</v>
      </c>
      <c r="AU259" s="19" t="s">
        <v>87</v>
      </c>
    </row>
    <row r="260" spans="1:65" s="2" customFormat="1" ht="39">
      <c r="A260" s="36"/>
      <c r="B260" s="37"/>
      <c r="C260" s="38"/>
      <c r="D260" s="195" t="s">
        <v>334</v>
      </c>
      <c r="E260" s="38"/>
      <c r="F260" s="200" t="s">
        <v>5998</v>
      </c>
      <c r="G260" s="38"/>
      <c r="H260" s="38"/>
      <c r="I260" s="197"/>
      <c r="J260" s="38"/>
      <c r="K260" s="38"/>
      <c r="L260" s="41"/>
      <c r="M260" s="198"/>
      <c r="N260" s="199"/>
      <c r="O260" s="66"/>
      <c r="P260" s="66"/>
      <c r="Q260" s="66"/>
      <c r="R260" s="66"/>
      <c r="S260" s="66"/>
      <c r="T260" s="67"/>
      <c r="U260" s="36"/>
      <c r="V260" s="36"/>
      <c r="W260" s="36"/>
      <c r="X260" s="36"/>
      <c r="Y260" s="36"/>
      <c r="Z260" s="36"/>
      <c r="AA260" s="36"/>
      <c r="AB260" s="36"/>
      <c r="AC260" s="36"/>
      <c r="AD260" s="36"/>
      <c r="AE260" s="36"/>
      <c r="AT260" s="19" t="s">
        <v>334</v>
      </c>
      <c r="AU260" s="19" t="s">
        <v>87</v>
      </c>
    </row>
    <row r="261" spans="1:65" s="13" customFormat="1" ht="11.25">
      <c r="B261" s="201"/>
      <c r="C261" s="202"/>
      <c r="D261" s="195" t="s">
        <v>336</v>
      </c>
      <c r="E261" s="203" t="s">
        <v>19</v>
      </c>
      <c r="F261" s="204" t="s">
        <v>5804</v>
      </c>
      <c r="G261" s="202"/>
      <c r="H261" s="205">
        <v>3</v>
      </c>
      <c r="I261" s="206"/>
      <c r="J261" s="202"/>
      <c r="K261" s="202"/>
      <c r="L261" s="207"/>
      <c r="M261" s="208"/>
      <c r="N261" s="209"/>
      <c r="O261" s="209"/>
      <c r="P261" s="209"/>
      <c r="Q261" s="209"/>
      <c r="R261" s="209"/>
      <c r="S261" s="209"/>
      <c r="T261" s="210"/>
      <c r="AT261" s="211" t="s">
        <v>336</v>
      </c>
      <c r="AU261" s="211" t="s">
        <v>87</v>
      </c>
      <c r="AV261" s="13" t="s">
        <v>87</v>
      </c>
      <c r="AW261" s="13" t="s">
        <v>37</v>
      </c>
      <c r="AX261" s="13" t="s">
        <v>84</v>
      </c>
      <c r="AY261" s="211" t="s">
        <v>324</v>
      </c>
    </row>
    <row r="262" spans="1:65" s="2" customFormat="1" ht="14.45" customHeight="1">
      <c r="A262" s="36"/>
      <c r="B262" s="37"/>
      <c r="C262" s="182" t="s">
        <v>635</v>
      </c>
      <c r="D262" s="182" t="s">
        <v>326</v>
      </c>
      <c r="E262" s="183" t="s">
        <v>6015</v>
      </c>
      <c r="F262" s="184" t="s">
        <v>6016</v>
      </c>
      <c r="G262" s="185" t="s">
        <v>190</v>
      </c>
      <c r="H262" s="186">
        <v>2</v>
      </c>
      <c r="I262" s="187"/>
      <c r="J262" s="188">
        <f>ROUND(I262*H262,2)</f>
        <v>0</v>
      </c>
      <c r="K262" s="184" t="s">
        <v>19</v>
      </c>
      <c r="L262" s="41"/>
      <c r="M262" s="189" t="s">
        <v>19</v>
      </c>
      <c r="N262" s="190" t="s">
        <v>47</v>
      </c>
      <c r="O262" s="66"/>
      <c r="P262" s="191">
        <f>O262*H262</f>
        <v>0</v>
      </c>
      <c r="Q262" s="191">
        <v>0</v>
      </c>
      <c r="R262" s="191">
        <f>Q262*H262</f>
        <v>0</v>
      </c>
      <c r="S262" s="191">
        <v>0</v>
      </c>
      <c r="T262" s="192">
        <f>S262*H262</f>
        <v>0</v>
      </c>
      <c r="U262" s="36"/>
      <c r="V262" s="36"/>
      <c r="W262" s="36"/>
      <c r="X262" s="36"/>
      <c r="Y262" s="36"/>
      <c r="Z262" s="36"/>
      <c r="AA262" s="36"/>
      <c r="AB262" s="36"/>
      <c r="AC262" s="36"/>
      <c r="AD262" s="36"/>
      <c r="AE262" s="36"/>
      <c r="AR262" s="193" t="s">
        <v>330</v>
      </c>
      <c r="AT262" s="193" t="s">
        <v>326</v>
      </c>
      <c r="AU262" s="193" t="s">
        <v>87</v>
      </c>
      <c r="AY262" s="19" t="s">
        <v>324</v>
      </c>
      <c r="BE262" s="194">
        <f>IF(N262="základní",J262,0)</f>
        <v>0</v>
      </c>
      <c r="BF262" s="194">
        <f>IF(N262="snížená",J262,0)</f>
        <v>0</v>
      </c>
      <c r="BG262" s="194">
        <f>IF(N262="zákl. přenesená",J262,0)</f>
        <v>0</v>
      </c>
      <c r="BH262" s="194">
        <f>IF(N262="sníž. přenesená",J262,0)</f>
        <v>0</v>
      </c>
      <c r="BI262" s="194">
        <f>IF(N262="nulová",J262,0)</f>
        <v>0</v>
      </c>
      <c r="BJ262" s="19" t="s">
        <v>84</v>
      </c>
      <c r="BK262" s="194">
        <f>ROUND(I262*H262,2)</f>
        <v>0</v>
      </c>
      <c r="BL262" s="19" t="s">
        <v>330</v>
      </c>
      <c r="BM262" s="193" t="s">
        <v>6017</v>
      </c>
    </row>
    <row r="263" spans="1:65" s="2" customFormat="1" ht="19.5">
      <c r="A263" s="36"/>
      <c r="B263" s="37"/>
      <c r="C263" s="38"/>
      <c r="D263" s="195" t="s">
        <v>332</v>
      </c>
      <c r="E263" s="38"/>
      <c r="F263" s="196" t="s">
        <v>6018</v>
      </c>
      <c r="G263" s="38"/>
      <c r="H263" s="38"/>
      <c r="I263" s="197"/>
      <c r="J263" s="38"/>
      <c r="K263" s="38"/>
      <c r="L263" s="41"/>
      <c r="M263" s="198"/>
      <c r="N263" s="199"/>
      <c r="O263" s="66"/>
      <c r="P263" s="66"/>
      <c r="Q263" s="66"/>
      <c r="R263" s="66"/>
      <c r="S263" s="66"/>
      <c r="T263" s="67"/>
      <c r="U263" s="36"/>
      <c r="V263" s="36"/>
      <c r="W263" s="36"/>
      <c r="X263" s="36"/>
      <c r="Y263" s="36"/>
      <c r="Z263" s="36"/>
      <c r="AA263" s="36"/>
      <c r="AB263" s="36"/>
      <c r="AC263" s="36"/>
      <c r="AD263" s="36"/>
      <c r="AE263" s="36"/>
      <c r="AT263" s="19" t="s">
        <v>332</v>
      </c>
      <c r="AU263" s="19" t="s">
        <v>87</v>
      </c>
    </row>
    <row r="264" spans="1:65" s="2" customFormat="1" ht="39">
      <c r="A264" s="36"/>
      <c r="B264" s="37"/>
      <c r="C264" s="38"/>
      <c r="D264" s="195" t="s">
        <v>334</v>
      </c>
      <c r="E264" s="38"/>
      <c r="F264" s="200" t="s">
        <v>5998</v>
      </c>
      <c r="G264" s="38"/>
      <c r="H264" s="38"/>
      <c r="I264" s="197"/>
      <c r="J264" s="38"/>
      <c r="K264" s="38"/>
      <c r="L264" s="41"/>
      <c r="M264" s="198"/>
      <c r="N264" s="199"/>
      <c r="O264" s="66"/>
      <c r="P264" s="66"/>
      <c r="Q264" s="66"/>
      <c r="R264" s="66"/>
      <c r="S264" s="66"/>
      <c r="T264" s="67"/>
      <c r="U264" s="36"/>
      <c r="V264" s="36"/>
      <c r="W264" s="36"/>
      <c r="X264" s="36"/>
      <c r="Y264" s="36"/>
      <c r="Z264" s="36"/>
      <c r="AA264" s="36"/>
      <c r="AB264" s="36"/>
      <c r="AC264" s="36"/>
      <c r="AD264" s="36"/>
      <c r="AE264" s="36"/>
      <c r="AT264" s="19" t="s">
        <v>334</v>
      </c>
      <c r="AU264" s="19" t="s">
        <v>87</v>
      </c>
    </row>
    <row r="265" spans="1:65" s="13" customFormat="1" ht="11.25">
      <c r="B265" s="201"/>
      <c r="C265" s="202"/>
      <c r="D265" s="195" t="s">
        <v>336</v>
      </c>
      <c r="E265" s="203" t="s">
        <v>19</v>
      </c>
      <c r="F265" s="204" t="s">
        <v>5805</v>
      </c>
      <c r="G265" s="202"/>
      <c r="H265" s="205">
        <v>2</v>
      </c>
      <c r="I265" s="206"/>
      <c r="J265" s="202"/>
      <c r="K265" s="202"/>
      <c r="L265" s="207"/>
      <c r="M265" s="208"/>
      <c r="N265" s="209"/>
      <c r="O265" s="209"/>
      <c r="P265" s="209"/>
      <c r="Q265" s="209"/>
      <c r="R265" s="209"/>
      <c r="S265" s="209"/>
      <c r="T265" s="210"/>
      <c r="AT265" s="211" t="s">
        <v>336</v>
      </c>
      <c r="AU265" s="211" t="s">
        <v>87</v>
      </c>
      <c r="AV265" s="13" t="s">
        <v>87</v>
      </c>
      <c r="AW265" s="13" t="s">
        <v>37</v>
      </c>
      <c r="AX265" s="13" t="s">
        <v>84</v>
      </c>
      <c r="AY265" s="211" t="s">
        <v>324</v>
      </c>
    </row>
    <row r="266" spans="1:65" s="2" customFormat="1" ht="14.45" customHeight="1">
      <c r="A266" s="36"/>
      <c r="B266" s="37"/>
      <c r="C266" s="182" t="s">
        <v>642</v>
      </c>
      <c r="D266" s="182" t="s">
        <v>326</v>
      </c>
      <c r="E266" s="183" t="s">
        <v>6019</v>
      </c>
      <c r="F266" s="184" t="s">
        <v>6020</v>
      </c>
      <c r="G266" s="185" t="s">
        <v>190</v>
      </c>
      <c r="H266" s="186">
        <v>1596</v>
      </c>
      <c r="I266" s="187"/>
      <c r="J266" s="188">
        <f>ROUND(I266*H266,2)</f>
        <v>0</v>
      </c>
      <c r="K266" s="184" t="s">
        <v>329</v>
      </c>
      <c r="L266" s="41"/>
      <c r="M266" s="189" t="s">
        <v>19</v>
      </c>
      <c r="N266" s="190" t="s">
        <v>47</v>
      </c>
      <c r="O266" s="66"/>
      <c r="P266" s="191">
        <f>O266*H266</f>
        <v>0</v>
      </c>
      <c r="Q266" s="191">
        <v>0</v>
      </c>
      <c r="R266" s="191">
        <f>Q266*H266</f>
        <v>0</v>
      </c>
      <c r="S266" s="191">
        <v>0</v>
      </c>
      <c r="T266" s="192">
        <f>S266*H266</f>
        <v>0</v>
      </c>
      <c r="U266" s="36"/>
      <c r="V266" s="36"/>
      <c r="W266" s="36"/>
      <c r="X266" s="36"/>
      <c r="Y266" s="36"/>
      <c r="Z266" s="36"/>
      <c r="AA266" s="36"/>
      <c r="AB266" s="36"/>
      <c r="AC266" s="36"/>
      <c r="AD266" s="36"/>
      <c r="AE266" s="36"/>
      <c r="AR266" s="193" t="s">
        <v>330</v>
      </c>
      <c r="AT266" s="193" t="s">
        <v>326</v>
      </c>
      <c r="AU266" s="193" t="s">
        <v>87</v>
      </c>
      <c r="AY266" s="19" t="s">
        <v>324</v>
      </c>
      <c r="BE266" s="194">
        <f>IF(N266="základní",J266,0)</f>
        <v>0</v>
      </c>
      <c r="BF266" s="194">
        <f>IF(N266="snížená",J266,0)</f>
        <v>0</v>
      </c>
      <c r="BG266" s="194">
        <f>IF(N266="zákl. přenesená",J266,0)</f>
        <v>0</v>
      </c>
      <c r="BH266" s="194">
        <f>IF(N266="sníž. přenesená",J266,0)</f>
        <v>0</v>
      </c>
      <c r="BI266" s="194">
        <f>IF(N266="nulová",J266,0)</f>
        <v>0</v>
      </c>
      <c r="BJ266" s="19" t="s">
        <v>84</v>
      </c>
      <c r="BK266" s="194">
        <f>ROUND(I266*H266,2)</f>
        <v>0</v>
      </c>
      <c r="BL266" s="19" t="s">
        <v>330</v>
      </c>
      <c r="BM266" s="193" t="s">
        <v>6021</v>
      </c>
    </row>
    <row r="267" spans="1:65" s="2" customFormat="1" ht="19.5">
      <c r="A267" s="36"/>
      <c r="B267" s="37"/>
      <c r="C267" s="38"/>
      <c r="D267" s="195" t="s">
        <v>332</v>
      </c>
      <c r="E267" s="38"/>
      <c r="F267" s="196" t="s">
        <v>6022</v>
      </c>
      <c r="G267" s="38"/>
      <c r="H267" s="38"/>
      <c r="I267" s="197"/>
      <c r="J267" s="38"/>
      <c r="K267" s="38"/>
      <c r="L267" s="41"/>
      <c r="M267" s="198"/>
      <c r="N267" s="199"/>
      <c r="O267" s="66"/>
      <c r="P267" s="66"/>
      <c r="Q267" s="66"/>
      <c r="R267" s="66"/>
      <c r="S267" s="66"/>
      <c r="T267" s="67"/>
      <c r="U267" s="36"/>
      <c r="V267" s="36"/>
      <c r="W267" s="36"/>
      <c r="X267" s="36"/>
      <c r="Y267" s="36"/>
      <c r="Z267" s="36"/>
      <c r="AA267" s="36"/>
      <c r="AB267" s="36"/>
      <c r="AC267" s="36"/>
      <c r="AD267" s="36"/>
      <c r="AE267" s="36"/>
      <c r="AT267" s="19" t="s">
        <v>332</v>
      </c>
      <c r="AU267" s="19" t="s">
        <v>87</v>
      </c>
    </row>
    <row r="268" spans="1:65" s="2" customFormat="1" ht="39">
      <c r="A268" s="36"/>
      <c r="B268" s="37"/>
      <c r="C268" s="38"/>
      <c r="D268" s="195" t="s">
        <v>334</v>
      </c>
      <c r="E268" s="38"/>
      <c r="F268" s="200" t="s">
        <v>5998</v>
      </c>
      <c r="G268" s="38"/>
      <c r="H268" s="38"/>
      <c r="I268" s="197"/>
      <c r="J268" s="38"/>
      <c r="K268" s="38"/>
      <c r="L268" s="41"/>
      <c r="M268" s="198"/>
      <c r="N268" s="199"/>
      <c r="O268" s="66"/>
      <c r="P268" s="66"/>
      <c r="Q268" s="66"/>
      <c r="R268" s="66"/>
      <c r="S268" s="66"/>
      <c r="T268" s="67"/>
      <c r="U268" s="36"/>
      <c r="V268" s="36"/>
      <c r="W268" s="36"/>
      <c r="X268" s="36"/>
      <c r="Y268" s="36"/>
      <c r="Z268" s="36"/>
      <c r="AA268" s="36"/>
      <c r="AB268" s="36"/>
      <c r="AC268" s="36"/>
      <c r="AD268" s="36"/>
      <c r="AE268" s="36"/>
      <c r="AT268" s="19" t="s">
        <v>334</v>
      </c>
      <c r="AU268" s="19" t="s">
        <v>87</v>
      </c>
    </row>
    <row r="269" spans="1:65" s="13" customFormat="1" ht="11.25">
      <c r="B269" s="201"/>
      <c r="C269" s="202"/>
      <c r="D269" s="195" t="s">
        <v>336</v>
      </c>
      <c r="E269" s="203" t="s">
        <v>19</v>
      </c>
      <c r="F269" s="204" t="s">
        <v>6023</v>
      </c>
      <c r="G269" s="202"/>
      <c r="H269" s="205">
        <v>1596</v>
      </c>
      <c r="I269" s="206"/>
      <c r="J269" s="202"/>
      <c r="K269" s="202"/>
      <c r="L269" s="207"/>
      <c r="M269" s="208"/>
      <c r="N269" s="209"/>
      <c r="O269" s="209"/>
      <c r="P269" s="209"/>
      <c r="Q269" s="209"/>
      <c r="R269" s="209"/>
      <c r="S269" s="209"/>
      <c r="T269" s="210"/>
      <c r="AT269" s="211" t="s">
        <v>336</v>
      </c>
      <c r="AU269" s="211" t="s">
        <v>87</v>
      </c>
      <c r="AV269" s="13" t="s">
        <v>87</v>
      </c>
      <c r="AW269" s="13" t="s">
        <v>37</v>
      </c>
      <c r="AX269" s="13" t="s">
        <v>84</v>
      </c>
      <c r="AY269" s="211" t="s">
        <v>324</v>
      </c>
    </row>
    <row r="270" spans="1:65" s="2" customFormat="1" ht="14.45" customHeight="1">
      <c r="A270" s="36"/>
      <c r="B270" s="37"/>
      <c r="C270" s="182" t="s">
        <v>646</v>
      </c>
      <c r="D270" s="182" t="s">
        <v>326</v>
      </c>
      <c r="E270" s="183" t="s">
        <v>6024</v>
      </c>
      <c r="F270" s="184" t="s">
        <v>6025</v>
      </c>
      <c r="G270" s="185" t="s">
        <v>190</v>
      </c>
      <c r="H270" s="186">
        <v>272</v>
      </c>
      <c r="I270" s="187"/>
      <c r="J270" s="188">
        <f>ROUND(I270*H270,2)</f>
        <v>0</v>
      </c>
      <c r="K270" s="184" t="s">
        <v>6026</v>
      </c>
      <c r="L270" s="41"/>
      <c r="M270" s="189" t="s">
        <v>19</v>
      </c>
      <c r="N270" s="190" t="s">
        <v>47</v>
      </c>
      <c r="O270" s="66"/>
      <c r="P270" s="191">
        <f>O270*H270</f>
        <v>0</v>
      </c>
      <c r="Q270" s="191">
        <v>0</v>
      </c>
      <c r="R270" s="191">
        <f>Q270*H270</f>
        <v>0</v>
      </c>
      <c r="S270" s="191">
        <v>0</v>
      </c>
      <c r="T270" s="192">
        <f>S270*H270</f>
        <v>0</v>
      </c>
      <c r="U270" s="36"/>
      <c r="V270" s="36"/>
      <c r="W270" s="36"/>
      <c r="X270" s="36"/>
      <c r="Y270" s="36"/>
      <c r="Z270" s="36"/>
      <c r="AA270" s="36"/>
      <c r="AB270" s="36"/>
      <c r="AC270" s="36"/>
      <c r="AD270" s="36"/>
      <c r="AE270" s="36"/>
      <c r="AR270" s="193" t="s">
        <v>330</v>
      </c>
      <c r="AT270" s="193" t="s">
        <v>326</v>
      </c>
      <c r="AU270" s="193" t="s">
        <v>87</v>
      </c>
      <c r="AY270" s="19" t="s">
        <v>324</v>
      </c>
      <c r="BE270" s="194">
        <f>IF(N270="základní",J270,0)</f>
        <v>0</v>
      </c>
      <c r="BF270" s="194">
        <f>IF(N270="snížená",J270,0)</f>
        <v>0</v>
      </c>
      <c r="BG270" s="194">
        <f>IF(N270="zákl. přenesená",J270,0)</f>
        <v>0</v>
      </c>
      <c r="BH270" s="194">
        <f>IF(N270="sníž. přenesená",J270,0)</f>
        <v>0</v>
      </c>
      <c r="BI270" s="194">
        <f>IF(N270="nulová",J270,0)</f>
        <v>0</v>
      </c>
      <c r="BJ270" s="19" t="s">
        <v>84</v>
      </c>
      <c r="BK270" s="194">
        <f>ROUND(I270*H270,2)</f>
        <v>0</v>
      </c>
      <c r="BL270" s="19" t="s">
        <v>330</v>
      </c>
      <c r="BM270" s="193" t="s">
        <v>6027</v>
      </c>
    </row>
    <row r="271" spans="1:65" s="2" customFormat="1" ht="19.5">
      <c r="A271" s="36"/>
      <c r="B271" s="37"/>
      <c r="C271" s="38"/>
      <c r="D271" s="195" t="s">
        <v>332</v>
      </c>
      <c r="E271" s="38"/>
      <c r="F271" s="196" t="s">
        <v>6028</v>
      </c>
      <c r="G271" s="38"/>
      <c r="H271" s="38"/>
      <c r="I271" s="197"/>
      <c r="J271" s="38"/>
      <c r="K271" s="38"/>
      <c r="L271" s="41"/>
      <c r="M271" s="198"/>
      <c r="N271" s="199"/>
      <c r="O271" s="66"/>
      <c r="P271" s="66"/>
      <c r="Q271" s="66"/>
      <c r="R271" s="66"/>
      <c r="S271" s="66"/>
      <c r="T271" s="67"/>
      <c r="U271" s="36"/>
      <c r="V271" s="36"/>
      <c r="W271" s="36"/>
      <c r="X271" s="36"/>
      <c r="Y271" s="36"/>
      <c r="Z271" s="36"/>
      <c r="AA271" s="36"/>
      <c r="AB271" s="36"/>
      <c r="AC271" s="36"/>
      <c r="AD271" s="36"/>
      <c r="AE271" s="36"/>
      <c r="AT271" s="19" t="s">
        <v>332</v>
      </c>
      <c r="AU271" s="19" t="s">
        <v>87</v>
      </c>
    </row>
    <row r="272" spans="1:65" s="2" customFormat="1" ht="39">
      <c r="A272" s="36"/>
      <c r="B272" s="37"/>
      <c r="C272" s="38"/>
      <c r="D272" s="195" t="s">
        <v>334</v>
      </c>
      <c r="E272" s="38"/>
      <c r="F272" s="200" t="s">
        <v>5998</v>
      </c>
      <c r="G272" s="38"/>
      <c r="H272" s="38"/>
      <c r="I272" s="197"/>
      <c r="J272" s="38"/>
      <c r="K272" s="38"/>
      <c r="L272" s="41"/>
      <c r="M272" s="198"/>
      <c r="N272" s="199"/>
      <c r="O272" s="66"/>
      <c r="P272" s="66"/>
      <c r="Q272" s="66"/>
      <c r="R272" s="66"/>
      <c r="S272" s="66"/>
      <c r="T272" s="67"/>
      <c r="U272" s="36"/>
      <c r="V272" s="36"/>
      <c r="W272" s="36"/>
      <c r="X272" s="36"/>
      <c r="Y272" s="36"/>
      <c r="Z272" s="36"/>
      <c r="AA272" s="36"/>
      <c r="AB272" s="36"/>
      <c r="AC272" s="36"/>
      <c r="AD272" s="36"/>
      <c r="AE272" s="36"/>
      <c r="AT272" s="19" t="s">
        <v>334</v>
      </c>
      <c r="AU272" s="19" t="s">
        <v>87</v>
      </c>
    </row>
    <row r="273" spans="1:65" s="13" customFormat="1" ht="11.25">
      <c r="B273" s="201"/>
      <c r="C273" s="202"/>
      <c r="D273" s="195" t="s">
        <v>336</v>
      </c>
      <c r="E273" s="203" t="s">
        <v>19</v>
      </c>
      <c r="F273" s="204" t="s">
        <v>6029</v>
      </c>
      <c r="G273" s="202"/>
      <c r="H273" s="205">
        <v>272</v>
      </c>
      <c r="I273" s="206"/>
      <c r="J273" s="202"/>
      <c r="K273" s="202"/>
      <c r="L273" s="207"/>
      <c r="M273" s="208"/>
      <c r="N273" s="209"/>
      <c r="O273" s="209"/>
      <c r="P273" s="209"/>
      <c r="Q273" s="209"/>
      <c r="R273" s="209"/>
      <c r="S273" s="209"/>
      <c r="T273" s="210"/>
      <c r="AT273" s="211" t="s">
        <v>336</v>
      </c>
      <c r="AU273" s="211" t="s">
        <v>87</v>
      </c>
      <c r="AV273" s="13" t="s">
        <v>87</v>
      </c>
      <c r="AW273" s="13" t="s">
        <v>37</v>
      </c>
      <c r="AX273" s="13" t="s">
        <v>84</v>
      </c>
      <c r="AY273" s="211" t="s">
        <v>324</v>
      </c>
    </row>
    <row r="274" spans="1:65" s="2" customFormat="1" ht="14.45" customHeight="1">
      <c r="A274" s="36"/>
      <c r="B274" s="37"/>
      <c r="C274" s="182" t="s">
        <v>653</v>
      </c>
      <c r="D274" s="182" t="s">
        <v>326</v>
      </c>
      <c r="E274" s="183" t="s">
        <v>6030</v>
      </c>
      <c r="F274" s="184" t="s">
        <v>6031</v>
      </c>
      <c r="G274" s="185" t="s">
        <v>190</v>
      </c>
      <c r="H274" s="186">
        <v>8</v>
      </c>
      <c r="I274" s="187"/>
      <c r="J274" s="188">
        <f>ROUND(I274*H274,2)</f>
        <v>0</v>
      </c>
      <c r="K274" s="184" t="s">
        <v>329</v>
      </c>
      <c r="L274" s="41"/>
      <c r="M274" s="189" t="s">
        <v>19</v>
      </c>
      <c r="N274" s="190" t="s">
        <v>47</v>
      </c>
      <c r="O274" s="66"/>
      <c r="P274" s="191">
        <f>O274*H274</f>
        <v>0</v>
      </c>
      <c r="Q274" s="191">
        <v>0</v>
      </c>
      <c r="R274" s="191">
        <f>Q274*H274</f>
        <v>0</v>
      </c>
      <c r="S274" s="191">
        <v>0</v>
      </c>
      <c r="T274" s="192">
        <f>S274*H274</f>
        <v>0</v>
      </c>
      <c r="U274" s="36"/>
      <c r="V274" s="36"/>
      <c r="W274" s="36"/>
      <c r="X274" s="36"/>
      <c r="Y274" s="36"/>
      <c r="Z274" s="36"/>
      <c r="AA274" s="36"/>
      <c r="AB274" s="36"/>
      <c r="AC274" s="36"/>
      <c r="AD274" s="36"/>
      <c r="AE274" s="36"/>
      <c r="AR274" s="193" t="s">
        <v>330</v>
      </c>
      <c r="AT274" s="193" t="s">
        <v>326</v>
      </c>
      <c r="AU274" s="193" t="s">
        <v>87</v>
      </c>
      <c r="AY274" s="19" t="s">
        <v>324</v>
      </c>
      <c r="BE274" s="194">
        <f>IF(N274="základní",J274,0)</f>
        <v>0</v>
      </c>
      <c r="BF274" s="194">
        <f>IF(N274="snížená",J274,0)</f>
        <v>0</v>
      </c>
      <c r="BG274" s="194">
        <f>IF(N274="zákl. přenesená",J274,0)</f>
        <v>0</v>
      </c>
      <c r="BH274" s="194">
        <f>IF(N274="sníž. přenesená",J274,0)</f>
        <v>0</v>
      </c>
      <c r="BI274" s="194">
        <f>IF(N274="nulová",J274,0)</f>
        <v>0</v>
      </c>
      <c r="BJ274" s="19" t="s">
        <v>84</v>
      </c>
      <c r="BK274" s="194">
        <f>ROUND(I274*H274,2)</f>
        <v>0</v>
      </c>
      <c r="BL274" s="19" t="s">
        <v>330</v>
      </c>
      <c r="BM274" s="193" t="s">
        <v>6032</v>
      </c>
    </row>
    <row r="275" spans="1:65" s="2" customFormat="1" ht="19.5">
      <c r="A275" s="36"/>
      <c r="B275" s="37"/>
      <c r="C275" s="38"/>
      <c r="D275" s="195" t="s">
        <v>332</v>
      </c>
      <c r="E275" s="38"/>
      <c r="F275" s="196" t="s">
        <v>6033</v>
      </c>
      <c r="G275" s="38"/>
      <c r="H275" s="38"/>
      <c r="I275" s="197"/>
      <c r="J275" s="38"/>
      <c r="K275" s="38"/>
      <c r="L275" s="41"/>
      <c r="M275" s="198"/>
      <c r="N275" s="199"/>
      <c r="O275" s="66"/>
      <c r="P275" s="66"/>
      <c r="Q275" s="66"/>
      <c r="R275" s="66"/>
      <c r="S275" s="66"/>
      <c r="T275" s="67"/>
      <c r="U275" s="36"/>
      <c r="V275" s="36"/>
      <c r="W275" s="36"/>
      <c r="X275" s="36"/>
      <c r="Y275" s="36"/>
      <c r="Z275" s="36"/>
      <c r="AA275" s="36"/>
      <c r="AB275" s="36"/>
      <c r="AC275" s="36"/>
      <c r="AD275" s="36"/>
      <c r="AE275" s="36"/>
      <c r="AT275" s="19" t="s">
        <v>332</v>
      </c>
      <c r="AU275" s="19" t="s">
        <v>87</v>
      </c>
    </row>
    <row r="276" spans="1:65" s="2" customFormat="1" ht="39">
      <c r="A276" s="36"/>
      <c r="B276" s="37"/>
      <c r="C276" s="38"/>
      <c r="D276" s="195" t="s">
        <v>334</v>
      </c>
      <c r="E276" s="38"/>
      <c r="F276" s="200" t="s">
        <v>5998</v>
      </c>
      <c r="G276" s="38"/>
      <c r="H276" s="38"/>
      <c r="I276" s="197"/>
      <c r="J276" s="38"/>
      <c r="K276" s="38"/>
      <c r="L276" s="41"/>
      <c r="M276" s="198"/>
      <c r="N276" s="199"/>
      <c r="O276" s="66"/>
      <c r="P276" s="66"/>
      <c r="Q276" s="66"/>
      <c r="R276" s="66"/>
      <c r="S276" s="66"/>
      <c r="T276" s="67"/>
      <c r="U276" s="36"/>
      <c r="V276" s="36"/>
      <c r="W276" s="36"/>
      <c r="X276" s="36"/>
      <c r="Y276" s="36"/>
      <c r="Z276" s="36"/>
      <c r="AA276" s="36"/>
      <c r="AB276" s="36"/>
      <c r="AC276" s="36"/>
      <c r="AD276" s="36"/>
      <c r="AE276" s="36"/>
      <c r="AT276" s="19" t="s">
        <v>334</v>
      </c>
      <c r="AU276" s="19" t="s">
        <v>87</v>
      </c>
    </row>
    <row r="277" spans="1:65" s="13" customFormat="1" ht="11.25">
      <c r="B277" s="201"/>
      <c r="C277" s="202"/>
      <c r="D277" s="195" t="s">
        <v>336</v>
      </c>
      <c r="E277" s="203" t="s">
        <v>19</v>
      </c>
      <c r="F277" s="204" t="s">
        <v>6034</v>
      </c>
      <c r="G277" s="202"/>
      <c r="H277" s="205">
        <v>8</v>
      </c>
      <c r="I277" s="206"/>
      <c r="J277" s="202"/>
      <c r="K277" s="202"/>
      <c r="L277" s="207"/>
      <c r="M277" s="208"/>
      <c r="N277" s="209"/>
      <c r="O277" s="209"/>
      <c r="P277" s="209"/>
      <c r="Q277" s="209"/>
      <c r="R277" s="209"/>
      <c r="S277" s="209"/>
      <c r="T277" s="210"/>
      <c r="AT277" s="211" t="s">
        <v>336</v>
      </c>
      <c r="AU277" s="211" t="s">
        <v>87</v>
      </c>
      <c r="AV277" s="13" t="s">
        <v>87</v>
      </c>
      <c r="AW277" s="13" t="s">
        <v>37</v>
      </c>
      <c r="AX277" s="13" t="s">
        <v>84</v>
      </c>
      <c r="AY277" s="211" t="s">
        <v>324</v>
      </c>
    </row>
    <row r="278" spans="1:65" s="2" customFormat="1" ht="14.45" customHeight="1">
      <c r="A278" s="36"/>
      <c r="B278" s="37"/>
      <c r="C278" s="182" t="s">
        <v>661</v>
      </c>
      <c r="D278" s="182" t="s">
        <v>326</v>
      </c>
      <c r="E278" s="183" t="s">
        <v>6035</v>
      </c>
      <c r="F278" s="184" t="s">
        <v>6036</v>
      </c>
      <c r="G278" s="185" t="s">
        <v>190</v>
      </c>
      <c r="H278" s="186">
        <v>4</v>
      </c>
      <c r="I278" s="187"/>
      <c r="J278" s="188">
        <f>ROUND(I278*H278,2)</f>
        <v>0</v>
      </c>
      <c r="K278" s="184" t="s">
        <v>329</v>
      </c>
      <c r="L278" s="41"/>
      <c r="M278" s="189" t="s">
        <v>19</v>
      </c>
      <c r="N278" s="190" t="s">
        <v>47</v>
      </c>
      <c r="O278" s="66"/>
      <c r="P278" s="191">
        <f>O278*H278</f>
        <v>0</v>
      </c>
      <c r="Q278" s="191">
        <v>0</v>
      </c>
      <c r="R278" s="191">
        <f>Q278*H278</f>
        <v>0</v>
      </c>
      <c r="S278" s="191">
        <v>0</v>
      </c>
      <c r="T278" s="192">
        <f>S278*H278</f>
        <v>0</v>
      </c>
      <c r="U278" s="36"/>
      <c r="V278" s="36"/>
      <c r="W278" s="36"/>
      <c r="X278" s="36"/>
      <c r="Y278" s="36"/>
      <c r="Z278" s="36"/>
      <c r="AA278" s="36"/>
      <c r="AB278" s="36"/>
      <c r="AC278" s="36"/>
      <c r="AD278" s="36"/>
      <c r="AE278" s="36"/>
      <c r="AR278" s="193" t="s">
        <v>330</v>
      </c>
      <c r="AT278" s="193" t="s">
        <v>326</v>
      </c>
      <c r="AU278" s="193" t="s">
        <v>87</v>
      </c>
      <c r="AY278" s="19" t="s">
        <v>324</v>
      </c>
      <c r="BE278" s="194">
        <f>IF(N278="základní",J278,0)</f>
        <v>0</v>
      </c>
      <c r="BF278" s="194">
        <f>IF(N278="snížená",J278,0)</f>
        <v>0</v>
      </c>
      <c r="BG278" s="194">
        <f>IF(N278="zákl. přenesená",J278,0)</f>
        <v>0</v>
      </c>
      <c r="BH278" s="194">
        <f>IF(N278="sníž. přenesená",J278,0)</f>
        <v>0</v>
      </c>
      <c r="BI278" s="194">
        <f>IF(N278="nulová",J278,0)</f>
        <v>0</v>
      </c>
      <c r="BJ278" s="19" t="s">
        <v>84</v>
      </c>
      <c r="BK278" s="194">
        <f>ROUND(I278*H278,2)</f>
        <v>0</v>
      </c>
      <c r="BL278" s="19" t="s">
        <v>330</v>
      </c>
      <c r="BM278" s="193" t="s">
        <v>6037</v>
      </c>
    </row>
    <row r="279" spans="1:65" s="2" customFormat="1" ht="19.5">
      <c r="A279" s="36"/>
      <c r="B279" s="37"/>
      <c r="C279" s="38"/>
      <c r="D279" s="195" t="s">
        <v>332</v>
      </c>
      <c r="E279" s="38"/>
      <c r="F279" s="196" t="s">
        <v>6038</v>
      </c>
      <c r="G279" s="38"/>
      <c r="H279" s="38"/>
      <c r="I279" s="197"/>
      <c r="J279" s="38"/>
      <c r="K279" s="38"/>
      <c r="L279" s="41"/>
      <c r="M279" s="198"/>
      <c r="N279" s="199"/>
      <c r="O279" s="66"/>
      <c r="P279" s="66"/>
      <c r="Q279" s="66"/>
      <c r="R279" s="66"/>
      <c r="S279" s="66"/>
      <c r="T279" s="67"/>
      <c r="U279" s="36"/>
      <c r="V279" s="36"/>
      <c r="W279" s="36"/>
      <c r="X279" s="36"/>
      <c r="Y279" s="36"/>
      <c r="Z279" s="36"/>
      <c r="AA279" s="36"/>
      <c r="AB279" s="36"/>
      <c r="AC279" s="36"/>
      <c r="AD279" s="36"/>
      <c r="AE279" s="36"/>
      <c r="AT279" s="19" t="s">
        <v>332</v>
      </c>
      <c r="AU279" s="19" t="s">
        <v>87</v>
      </c>
    </row>
    <row r="280" spans="1:65" s="2" customFormat="1" ht="39">
      <c r="A280" s="36"/>
      <c r="B280" s="37"/>
      <c r="C280" s="38"/>
      <c r="D280" s="195" t="s">
        <v>334</v>
      </c>
      <c r="E280" s="38"/>
      <c r="F280" s="200" t="s">
        <v>5998</v>
      </c>
      <c r="G280" s="38"/>
      <c r="H280" s="38"/>
      <c r="I280" s="197"/>
      <c r="J280" s="38"/>
      <c r="K280" s="38"/>
      <c r="L280" s="41"/>
      <c r="M280" s="198"/>
      <c r="N280" s="199"/>
      <c r="O280" s="66"/>
      <c r="P280" s="66"/>
      <c r="Q280" s="66"/>
      <c r="R280" s="66"/>
      <c r="S280" s="66"/>
      <c r="T280" s="67"/>
      <c r="U280" s="36"/>
      <c r="V280" s="36"/>
      <c r="W280" s="36"/>
      <c r="X280" s="36"/>
      <c r="Y280" s="36"/>
      <c r="Z280" s="36"/>
      <c r="AA280" s="36"/>
      <c r="AB280" s="36"/>
      <c r="AC280" s="36"/>
      <c r="AD280" s="36"/>
      <c r="AE280" s="36"/>
      <c r="AT280" s="19" t="s">
        <v>334</v>
      </c>
      <c r="AU280" s="19" t="s">
        <v>87</v>
      </c>
    </row>
    <row r="281" spans="1:65" s="13" customFormat="1" ht="11.25">
      <c r="B281" s="201"/>
      <c r="C281" s="202"/>
      <c r="D281" s="195" t="s">
        <v>336</v>
      </c>
      <c r="E281" s="203" t="s">
        <v>19</v>
      </c>
      <c r="F281" s="204" t="s">
        <v>6039</v>
      </c>
      <c r="G281" s="202"/>
      <c r="H281" s="205">
        <v>4</v>
      </c>
      <c r="I281" s="206"/>
      <c r="J281" s="202"/>
      <c r="K281" s="202"/>
      <c r="L281" s="207"/>
      <c r="M281" s="208"/>
      <c r="N281" s="209"/>
      <c r="O281" s="209"/>
      <c r="P281" s="209"/>
      <c r="Q281" s="209"/>
      <c r="R281" s="209"/>
      <c r="S281" s="209"/>
      <c r="T281" s="210"/>
      <c r="AT281" s="211" t="s">
        <v>336</v>
      </c>
      <c r="AU281" s="211" t="s">
        <v>87</v>
      </c>
      <c r="AV281" s="13" t="s">
        <v>87</v>
      </c>
      <c r="AW281" s="13" t="s">
        <v>37</v>
      </c>
      <c r="AX281" s="13" t="s">
        <v>84</v>
      </c>
      <c r="AY281" s="211" t="s">
        <v>324</v>
      </c>
    </row>
    <row r="282" spans="1:65" s="2" customFormat="1" ht="14.45" customHeight="1">
      <c r="A282" s="36"/>
      <c r="B282" s="37"/>
      <c r="C282" s="182" t="s">
        <v>670</v>
      </c>
      <c r="D282" s="182" t="s">
        <v>326</v>
      </c>
      <c r="E282" s="183" t="s">
        <v>6040</v>
      </c>
      <c r="F282" s="184" t="s">
        <v>6041</v>
      </c>
      <c r="G282" s="185" t="s">
        <v>190</v>
      </c>
      <c r="H282" s="186">
        <v>12</v>
      </c>
      <c r="I282" s="187"/>
      <c r="J282" s="188">
        <f>ROUND(I282*H282,2)</f>
        <v>0</v>
      </c>
      <c r="K282" s="184" t="s">
        <v>19</v>
      </c>
      <c r="L282" s="41"/>
      <c r="M282" s="189" t="s">
        <v>19</v>
      </c>
      <c r="N282" s="190" t="s">
        <v>47</v>
      </c>
      <c r="O282" s="66"/>
      <c r="P282" s="191">
        <f>O282*H282</f>
        <v>0</v>
      </c>
      <c r="Q282" s="191">
        <v>0</v>
      </c>
      <c r="R282" s="191">
        <f>Q282*H282</f>
        <v>0</v>
      </c>
      <c r="S282" s="191">
        <v>0</v>
      </c>
      <c r="T282" s="192">
        <f>S282*H282</f>
        <v>0</v>
      </c>
      <c r="U282" s="36"/>
      <c r="V282" s="36"/>
      <c r="W282" s="36"/>
      <c r="X282" s="36"/>
      <c r="Y282" s="36"/>
      <c r="Z282" s="36"/>
      <c r="AA282" s="36"/>
      <c r="AB282" s="36"/>
      <c r="AC282" s="36"/>
      <c r="AD282" s="36"/>
      <c r="AE282" s="36"/>
      <c r="AR282" s="193" t="s">
        <v>330</v>
      </c>
      <c r="AT282" s="193" t="s">
        <v>326</v>
      </c>
      <c r="AU282" s="193" t="s">
        <v>87</v>
      </c>
      <c r="AY282" s="19" t="s">
        <v>324</v>
      </c>
      <c r="BE282" s="194">
        <f>IF(N282="základní",J282,0)</f>
        <v>0</v>
      </c>
      <c r="BF282" s="194">
        <f>IF(N282="snížená",J282,0)</f>
        <v>0</v>
      </c>
      <c r="BG282" s="194">
        <f>IF(N282="zákl. přenesená",J282,0)</f>
        <v>0</v>
      </c>
      <c r="BH282" s="194">
        <f>IF(N282="sníž. přenesená",J282,0)</f>
        <v>0</v>
      </c>
      <c r="BI282" s="194">
        <f>IF(N282="nulová",J282,0)</f>
        <v>0</v>
      </c>
      <c r="BJ282" s="19" t="s">
        <v>84</v>
      </c>
      <c r="BK282" s="194">
        <f>ROUND(I282*H282,2)</f>
        <v>0</v>
      </c>
      <c r="BL282" s="19" t="s">
        <v>330</v>
      </c>
      <c r="BM282" s="193" t="s">
        <v>6042</v>
      </c>
    </row>
    <row r="283" spans="1:65" s="2" customFormat="1" ht="19.5">
      <c r="A283" s="36"/>
      <c r="B283" s="37"/>
      <c r="C283" s="38"/>
      <c r="D283" s="195" t="s">
        <v>332</v>
      </c>
      <c r="E283" s="38"/>
      <c r="F283" s="196" t="s">
        <v>6043</v>
      </c>
      <c r="G283" s="38"/>
      <c r="H283" s="38"/>
      <c r="I283" s="197"/>
      <c r="J283" s="38"/>
      <c r="K283" s="38"/>
      <c r="L283" s="41"/>
      <c r="M283" s="198"/>
      <c r="N283" s="199"/>
      <c r="O283" s="66"/>
      <c r="P283" s="66"/>
      <c r="Q283" s="66"/>
      <c r="R283" s="66"/>
      <c r="S283" s="66"/>
      <c r="T283" s="67"/>
      <c r="U283" s="36"/>
      <c r="V283" s="36"/>
      <c r="W283" s="36"/>
      <c r="X283" s="36"/>
      <c r="Y283" s="36"/>
      <c r="Z283" s="36"/>
      <c r="AA283" s="36"/>
      <c r="AB283" s="36"/>
      <c r="AC283" s="36"/>
      <c r="AD283" s="36"/>
      <c r="AE283" s="36"/>
      <c r="AT283" s="19" t="s">
        <v>332</v>
      </c>
      <c r="AU283" s="19" t="s">
        <v>87</v>
      </c>
    </row>
    <row r="284" spans="1:65" s="2" customFormat="1" ht="39">
      <c r="A284" s="36"/>
      <c r="B284" s="37"/>
      <c r="C284" s="38"/>
      <c r="D284" s="195" t="s">
        <v>334</v>
      </c>
      <c r="E284" s="38"/>
      <c r="F284" s="200" t="s">
        <v>5998</v>
      </c>
      <c r="G284" s="38"/>
      <c r="H284" s="38"/>
      <c r="I284" s="197"/>
      <c r="J284" s="38"/>
      <c r="K284" s="38"/>
      <c r="L284" s="41"/>
      <c r="M284" s="198"/>
      <c r="N284" s="199"/>
      <c r="O284" s="66"/>
      <c r="P284" s="66"/>
      <c r="Q284" s="66"/>
      <c r="R284" s="66"/>
      <c r="S284" s="66"/>
      <c r="T284" s="67"/>
      <c r="U284" s="36"/>
      <c r="V284" s="36"/>
      <c r="W284" s="36"/>
      <c r="X284" s="36"/>
      <c r="Y284" s="36"/>
      <c r="Z284" s="36"/>
      <c r="AA284" s="36"/>
      <c r="AB284" s="36"/>
      <c r="AC284" s="36"/>
      <c r="AD284" s="36"/>
      <c r="AE284" s="36"/>
      <c r="AT284" s="19" t="s">
        <v>334</v>
      </c>
      <c r="AU284" s="19" t="s">
        <v>87</v>
      </c>
    </row>
    <row r="285" spans="1:65" s="13" customFormat="1" ht="11.25">
      <c r="B285" s="201"/>
      <c r="C285" s="202"/>
      <c r="D285" s="195" t="s">
        <v>336</v>
      </c>
      <c r="E285" s="203" t="s">
        <v>19</v>
      </c>
      <c r="F285" s="204" t="s">
        <v>6044</v>
      </c>
      <c r="G285" s="202"/>
      <c r="H285" s="205">
        <v>12</v>
      </c>
      <c r="I285" s="206"/>
      <c r="J285" s="202"/>
      <c r="K285" s="202"/>
      <c r="L285" s="207"/>
      <c r="M285" s="208"/>
      <c r="N285" s="209"/>
      <c r="O285" s="209"/>
      <c r="P285" s="209"/>
      <c r="Q285" s="209"/>
      <c r="R285" s="209"/>
      <c r="S285" s="209"/>
      <c r="T285" s="210"/>
      <c r="AT285" s="211" t="s">
        <v>336</v>
      </c>
      <c r="AU285" s="211" t="s">
        <v>87</v>
      </c>
      <c r="AV285" s="13" t="s">
        <v>87</v>
      </c>
      <c r="AW285" s="13" t="s">
        <v>37</v>
      </c>
      <c r="AX285" s="13" t="s">
        <v>84</v>
      </c>
      <c r="AY285" s="211" t="s">
        <v>324</v>
      </c>
    </row>
    <row r="286" spans="1:65" s="2" customFormat="1" ht="14.45" customHeight="1">
      <c r="A286" s="36"/>
      <c r="B286" s="37"/>
      <c r="C286" s="182" t="s">
        <v>677</v>
      </c>
      <c r="D286" s="182" t="s">
        <v>326</v>
      </c>
      <c r="E286" s="183" t="s">
        <v>6045</v>
      </c>
      <c r="F286" s="184" t="s">
        <v>6046</v>
      </c>
      <c r="G286" s="185" t="s">
        <v>190</v>
      </c>
      <c r="H286" s="186">
        <v>8</v>
      </c>
      <c r="I286" s="187"/>
      <c r="J286" s="188">
        <f>ROUND(I286*H286,2)</f>
        <v>0</v>
      </c>
      <c r="K286" s="184" t="s">
        <v>19</v>
      </c>
      <c r="L286" s="41"/>
      <c r="M286" s="189" t="s">
        <v>19</v>
      </c>
      <c r="N286" s="190" t="s">
        <v>47</v>
      </c>
      <c r="O286" s="66"/>
      <c r="P286" s="191">
        <f>O286*H286</f>
        <v>0</v>
      </c>
      <c r="Q286" s="191">
        <v>0</v>
      </c>
      <c r="R286" s="191">
        <f>Q286*H286</f>
        <v>0</v>
      </c>
      <c r="S286" s="191">
        <v>0</v>
      </c>
      <c r="T286" s="192">
        <f>S286*H286</f>
        <v>0</v>
      </c>
      <c r="U286" s="36"/>
      <c r="V286" s="36"/>
      <c r="W286" s="36"/>
      <c r="X286" s="36"/>
      <c r="Y286" s="36"/>
      <c r="Z286" s="36"/>
      <c r="AA286" s="36"/>
      <c r="AB286" s="36"/>
      <c r="AC286" s="36"/>
      <c r="AD286" s="36"/>
      <c r="AE286" s="36"/>
      <c r="AR286" s="193" t="s">
        <v>330</v>
      </c>
      <c r="AT286" s="193" t="s">
        <v>326</v>
      </c>
      <c r="AU286" s="193" t="s">
        <v>87</v>
      </c>
      <c r="AY286" s="19" t="s">
        <v>324</v>
      </c>
      <c r="BE286" s="194">
        <f>IF(N286="základní",J286,0)</f>
        <v>0</v>
      </c>
      <c r="BF286" s="194">
        <f>IF(N286="snížená",J286,0)</f>
        <v>0</v>
      </c>
      <c r="BG286" s="194">
        <f>IF(N286="zákl. přenesená",J286,0)</f>
        <v>0</v>
      </c>
      <c r="BH286" s="194">
        <f>IF(N286="sníž. přenesená",J286,0)</f>
        <v>0</v>
      </c>
      <c r="BI286" s="194">
        <f>IF(N286="nulová",J286,0)</f>
        <v>0</v>
      </c>
      <c r="BJ286" s="19" t="s">
        <v>84</v>
      </c>
      <c r="BK286" s="194">
        <f>ROUND(I286*H286,2)</f>
        <v>0</v>
      </c>
      <c r="BL286" s="19" t="s">
        <v>330</v>
      </c>
      <c r="BM286" s="193" t="s">
        <v>6047</v>
      </c>
    </row>
    <row r="287" spans="1:65" s="2" customFormat="1" ht="19.5">
      <c r="A287" s="36"/>
      <c r="B287" s="37"/>
      <c r="C287" s="38"/>
      <c r="D287" s="195" t="s">
        <v>332</v>
      </c>
      <c r="E287" s="38"/>
      <c r="F287" s="196" t="s">
        <v>6048</v>
      </c>
      <c r="G287" s="38"/>
      <c r="H287" s="38"/>
      <c r="I287" s="197"/>
      <c r="J287" s="38"/>
      <c r="K287" s="38"/>
      <c r="L287" s="41"/>
      <c r="M287" s="198"/>
      <c r="N287" s="199"/>
      <c r="O287" s="66"/>
      <c r="P287" s="66"/>
      <c r="Q287" s="66"/>
      <c r="R287" s="66"/>
      <c r="S287" s="66"/>
      <c r="T287" s="67"/>
      <c r="U287" s="36"/>
      <c r="V287" s="36"/>
      <c r="W287" s="36"/>
      <c r="X287" s="36"/>
      <c r="Y287" s="36"/>
      <c r="Z287" s="36"/>
      <c r="AA287" s="36"/>
      <c r="AB287" s="36"/>
      <c r="AC287" s="36"/>
      <c r="AD287" s="36"/>
      <c r="AE287" s="36"/>
      <c r="AT287" s="19" t="s">
        <v>332</v>
      </c>
      <c r="AU287" s="19" t="s">
        <v>87</v>
      </c>
    </row>
    <row r="288" spans="1:65" s="2" customFormat="1" ht="39">
      <c r="A288" s="36"/>
      <c r="B288" s="37"/>
      <c r="C288" s="38"/>
      <c r="D288" s="195" t="s">
        <v>334</v>
      </c>
      <c r="E288" s="38"/>
      <c r="F288" s="200" t="s">
        <v>5998</v>
      </c>
      <c r="G288" s="38"/>
      <c r="H288" s="38"/>
      <c r="I288" s="197"/>
      <c r="J288" s="38"/>
      <c r="K288" s="38"/>
      <c r="L288" s="41"/>
      <c r="M288" s="198"/>
      <c r="N288" s="199"/>
      <c r="O288" s="66"/>
      <c r="P288" s="66"/>
      <c r="Q288" s="66"/>
      <c r="R288" s="66"/>
      <c r="S288" s="66"/>
      <c r="T288" s="67"/>
      <c r="U288" s="36"/>
      <c r="V288" s="36"/>
      <c r="W288" s="36"/>
      <c r="X288" s="36"/>
      <c r="Y288" s="36"/>
      <c r="Z288" s="36"/>
      <c r="AA288" s="36"/>
      <c r="AB288" s="36"/>
      <c r="AC288" s="36"/>
      <c r="AD288" s="36"/>
      <c r="AE288" s="36"/>
      <c r="AT288" s="19" t="s">
        <v>334</v>
      </c>
      <c r="AU288" s="19" t="s">
        <v>87</v>
      </c>
    </row>
    <row r="289" spans="1:65" s="13" customFormat="1" ht="11.25">
      <c r="B289" s="201"/>
      <c r="C289" s="202"/>
      <c r="D289" s="195" t="s">
        <v>336</v>
      </c>
      <c r="E289" s="203" t="s">
        <v>19</v>
      </c>
      <c r="F289" s="204" t="s">
        <v>6049</v>
      </c>
      <c r="G289" s="202"/>
      <c r="H289" s="205">
        <v>8</v>
      </c>
      <c r="I289" s="206"/>
      <c r="J289" s="202"/>
      <c r="K289" s="202"/>
      <c r="L289" s="207"/>
      <c r="M289" s="208"/>
      <c r="N289" s="209"/>
      <c r="O289" s="209"/>
      <c r="P289" s="209"/>
      <c r="Q289" s="209"/>
      <c r="R289" s="209"/>
      <c r="S289" s="209"/>
      <c r="T289" s="210"/>
      <c r="AT289" s="211" t="s">
        <v>336</v>
      </c>
      <c r="AU289" s="211" t="s">
        <v>87</v>
      </c>
      <c r="AV289" s="13" t="s">
        <v>87</v>
      </c>
      <c r="AW289" s="13" t="s">
        <v>37</v>
      </c>
      <c r="AX289" s="13" t="s">
        <v>84</v>
      </c>
      <c r="AY289" s="211" t="s">
        <v>324</v>
      </c>
    </row>
    <row r="290" spans="1:65" s="2" customFormat="1" ht="24.2" customHeight="1">
      <c r="A290" s="36"/>
      <c r="B290" s="37"/>
      <c r="C290" s="182" t="s">
        <v>683</v>
      </c>
      <c r="D290" s="254" t="s">
        <v>326</v>
      </c>
      <c r="E290" s="183" t="s">
        <v>6050</v>
      </c>
      <c r="F290" s="184" t="s">
        <v>6051</v>
      </c>
      <c r="G290" s="185" t="s">
        <v>1530</v>
      </c>
      <c r="H290" s="186">
        <v>1</v>
      </c>
      <c r="I290" s="187"/>
      <c r="J290" s="188">
        <f>ROUND(I290*H290,2)</f>
        <v>0</v>
      </c>
      <c r="K290" s="184" t="s">
        <v>19</v>
      </c>
      <c r="L290" s="41"/>
      <c r="M290" s="189" t="s">
        <v>19</v>
      </c>
      <c r="N290" s="190" t="s">
        <v>47</v>
      </c>
      <c r="O290" s="66"/>
      <c r="P290" s="191">
        <f>O290*H290</f>
        <v>0</v>
      </c>
      <c r="Q290" s="191">
        <v>0</v>
      </c>
      <c r="R290" s="191">
        <f>Q290*H290</f>
        <v>0</v>
      </c>
      <c r="S290" s="191">
        <v>0</v>
      </c>
      <c r="T290" s="192">
        <f>S290*H290</f>
        <v>0</v>
      </c>
      <c r="U290" s="36"/>
      <c r="V290" s="36"/>
      <c r="W290" s="36"/>
      <c r="X290" s="36"/>
      <c r="Y290" s="36"/>
      <c r="Z290" s="36"/>
      <c r="AA290" s="36"/>
      <c r="AB290" s="36"/>
      <c r="AC290" s="36"/>
      <c r="AD290" s="36"/>
      <c r="AE290" s="36"/>
      <c r="AR290" s="193" t="s">
        <v>330</v>
      </c>
      <c r="AT290" s="193" t="s">
        <v>326</v>
      </c>
      <c r="AU290" s="193" t="s">
        <v>87</v>
      </c>
      <c r="AY290" s="19" t="s">
        <v>324</v>
      </c>
      <c r="BE290" s="194">
        <f>IF(N290="základní",J290,0)</f>
        <v>0</v>
      </c>
      <c r="BF290" s="194">
        <f>IF(N290="snížená",J290,0)</f>
        <v>0</v>
      </c>
      <c r="BG290" s="194">
        <f>IF(N290="zákl. přenesená",J290,0)</f>
        <v>0</v>
      </c>
      <c r="BH290" s="194">
        <f>IF(N290="sníž. přenesená",J290,0)</f>
        <v>0</v>
      </c>
      <c r="BI290" s="194">
        <f>IF(N290="nulová",J290,0)</f>
        <v>0</v>
      </c>
      <c r="BJ290" s="19" t="s">
        <v>84</v>
      </c>
      <c r="BK290" s="194">
        <f>ROUND(I290*H290,2)</f>
        <v>0</v>
      </c>
      <c r="BL290" s="19" t="s">
        <v>330</v>
      </c>
      <c r="BM290" s="193" t="s">
        <v>6052</v>
      </c>
    </row>
    <row r="291" spans="1:65" s="2" customFormat="1" ht="19.5">
      <c r="A291" s="36"/>
      <c r="B291" s="37"/>
      <c r="C291" s="38"/>
      <c r="D291" s="195" t="s">
        <v>332</v>
      </c>
      <c r="E291" s="38"/>
      <c r="F291" s="196" t="s">
        <v>6053</v>
      </c>
      <c r="G291" s="38"/>
      <c r="H291" s="38"/>
      <c r="I291" s="197"/>
      <c r="J291" s="38"/>
      <c r="K291" s="38"/>
      <c r="L291" s="41"/>
      <c r="M291" s="198"/>
      <c r="N291" s="199"/>
      <c r="O291" s="66"/>
      <c r="P291" s="66"/>
      <c r="Q291" s="66"/>
      <c r="R291" s="66"/>
      <c r="S291" s="66"/>
      <c r="T291" s="67"/>
      <c r="U291" s="36"/>
      <c r="V291" s="36"/>
      <c r="W291" s="36"/>
      <c r="X291" s="36"/>
      <c r="Y291" s="36"/>
      <c r="Z291" s="36"/>
      <c r="AA291" s="36"/>
      <c r="AB291" s="36"/>
      <c r="AC291" s="36"/>
      <c r="AD291" s="36"/>
      <c r="AE291" s="36"/>
      <c r="AT291" s="19" t="s">
        <v>332</v>
      </c>
      <c r="AU291" s="19" t="s">
        <v>87</v>
      </c>
    </row>
    <row r="292" spans="1:65" s="2" customFormat="1" ht="29.25">
      <c r="A292" s="36"/>
      <c r="B292" s="37"/>
      <c r="C292" s="38"/>
      <c r="D292" s="195" t="s">
        <v>727</v>
      </c>
      <c r="E292" s="38"/>
      <c r="F292" s="200" t="s">
        <v>6054</v>
      </c>
      <c r="G292" s="38"/>
      <c r="H292" s="38"/>
      <c r="I292" s="197"/>
      <c r="J292" s="38"/>
      <c r="K292" s="38"/>
      <c r="L292" s="41"/>
      <c r="M292" s="198"/>
      <c r="N292" s="199"/>
      <c r="O292" s="66"/>
      <c r="P292" s="66"/>
      <c r="Q292" s="66"/>
      <c r="R292" s="66"/>
      <c r="S292" s="66"/>
      <c r="T292" s="67"/>
      <c r="U292" s="36"/>
      <c r="V292" s="36"/>
      <c r="W292" s="36"/>
      <c r="X292" s="36"/>
      <c r="Y292" s="36"/>
      <c r="Z292" s="36"/>
      <c r="AA292" s="36"/>
      <c r="AB292" s="36"/>
      <c r="AC292" s="36"/>
      <c r="AD292" s="36"/>
      <c r="AE292" s="36"/>
      <c r="AT292" s="19" t="s">
        <v>727</v>
      </c>
      <c r="AU292" s="19" t="s">
        <v>87</v>
      </c>
    </row>
    <row r="293" spans="1:65" s="2" customFormat="1" ht="14.45" customHeight="1">
      <c r="A293" s="36"/>
      <c r="B293" s="37"/>
      <c r="C293" s="182" t="s">
        <v>211</v>
      </c>
      <c r="D293" s="182" t="s">
        <v>326</v>
      </c>
      <c r="E293" s="183" t="s">
        <v>684</v>
      </c>
      <c r="F293" s="184" t="s">
        <v>685</v>
      </c>
      <c r="G293" s="185" t="s">
        <v>152</v>
      </c>
      <c r="H293" s="186">
        <v>2965.2570000000001</v>
      </c>
      <c r="I293" s="187"/>
      <c r="J293" s="188">
        <f>ROUND(I293*H293,2)</f>
        <v>0</v>
      </c>
      <c r="K293" s="184" t="s">
        <v>329</v>
      </c>
      <c r="L293" s="41"/>
      <c r="M293" s="189" t="s">
        <v>19</v>
      </c>
      <c r="N293" s="190" t="s">
        <v>47</v>
      </c>
      <c r="O293" s="66"/>
      <c r="P293" s="191">
        <f>O293*H293</f>
        <v>0</v>
      </c>
      <c r="Q293" s="191">
        <v>0</v>
      </c>
      <c r="R293" s="191">
        <f>Q293*H293</f>
        <v>0</v>
      </c>
      <c r="S293" s="191">
        <v>0</v>
      </c>
      <c r="T293" s="192">
        <f>S293*H293</f>
        <v>0</v>
      </c>
      <c r="U293" s="36"/>
      <c r="V293" s="36"/>
      <c r="W293" s="36"/>
      <c r="X293" s="36"/>
      <c r="Y293" s="36"/>
      <c r="Z293" s="36"/>
      <c r="AA293" s="36"/>
      <c r="AB293" s="36"/>
      <c r="AC293" s="36"/>
      <c r="AD293" s="36"/>
      <c r="AE293" s="36"/>
      <c r="AR293" s="193" t="s">
        <v>330</v>
      </c>
      <c r="AT293" s="193" t="s">
        <v>326</v>
      </c>
      <c r="AU293" s="193" t="s">
        <v>87</v>
      </c>
      <c r="AY293" s="19" t="s">
        <v>324</v>
      </c>
      <c r="BE293" s="194">
        <f>IF(N293="základní",J293,0)</f>
        <v>0</v>
      </c>
      <c r="BF293" s="194">
        <f>IF(N293="snížená",J293,0)</f>
        <v>0</v>
      </c>
      <c r="BG293" s="194">
        <f>IF(N293="zákl. přenesená",J293,0)</f>
        <v>0</v>
      </c>
      <c r="BH293" s="194">
        <f>IF(N293="sníž. přenesená",J293,0)</f>
        <v>0</v>
      </c>
      <c r="BI293" s="194">
        <f>IF(N293="nulová",J293,0)</f>
        <v>0</v>
      </c>
      <c r="BJ293" s="19" t="s">
        <v>84</v>
      </c>
      <c r="BK293" s="194">
        <f>ROUND(I293*H293,2)</f>
        <v>0</v>
      </c>
      <c r="BL293" s="19" t="s">
        <v>330</v>
      </c>
      <c r="BM293" s="193" t="s">
        <v>6055</v>
      </c>
    </row>
    <row r="294" spans="1:65" s="2" customFormat="1" ht="19.5">
      <c r="A294" s="36"/>
      <c r="B294" s="37"/>
      <c r="C294" s="38"/>
      <c r="D294" s="195" t="s">
        <v>332</v>
      </c>
      <c r="E294" s="38"/>
      <c r="F294" s="196" t="s">
        <v>687</v>
      </c>
      <c r="G294" s="38"/>
      <c r="H294" s="38"/>
      <c r="I294" s="197"/>
      <c r="J294" s="38"/>
      <c r="K294" s="38"/>
      <c r="L294" s="41"/>
      <c r="M294" s="198"/>
      <c r="N294" s="199"/>
      <c r="O294" s="66"/>
      <c r="P294" s="66"/>
      <c r="Q294" s="66"/>
      <c r="R294" s="66"/>
      <c r="S294" s="66"/>
      <c r="T294" s="67"/>
      <c r="U294" s="36"/>
      <c r="V294" s="36"/>
      <c r="W294" s="36"/>
      <c r="X294" s="36"/>
      <c r="Y294" s="36"/>
      <c r="Z294" s="36"/>
      <c r="AA294" s="36"/>
      <c r="AB294" s="36"/>
      <c r="AC294" s="36"/>
      <c r="AD294" s="36"/>
      <c r="AE294" s="36"/>
      <c r="AT294" s="19" t="s">
        <v>332</v>
      </c>
      <c r="AU294" s="19" t="s">
        <v>87</v>
      </c>
    </row>
    <row r="295" spans="1:65" s="2" customFormat="1" ht="136.5">
      <c r="A295" s="36"/>
      <c r="B295" s="37"/>
      <c r="C295" s="38"/>
      <c r="D295" s="195" t="s">
        <v>334</v>
      </c>
      <c r="E295" s="38"/>
      <c r="F295" s="200" t="s">
        <v>666</v>
      </c>
      <c r="G295" s="38"/>
      <c r="H295" s="38"/>
      <c r="I295" s="197"/>
      <c r="J295" s="38"/>
      <c r="K295" s="38"/>
      <c r="L295" s="41"/>
      <c r="M295" s="198"/>
      <c r="N295" s="199"/>
      <c r="O295" s="66"/>
      <c r="P295" s="66"/>
      <c r="Q295" s="66"/>
      <c r="R295" s="66"/>
      <c r="S295" s="66"/>
      <c r="T295" s="67"/>
      <c r="U295" s="36"/>
      <c r="V295" s="36"/>
      <c r="W295" s="36"/>
      <c r="X295" s="36"/>
      <c r="Y295" s="36"/>
      <c r="Z295" s="36"/>
      <c r="AA295" s="36"/>
      <c r="AB295" s="36"/>
      <c r="AC295" s="36"/>
      <c r="AD295" s="36"/>
      <c r="AE295" s="36"/>
      <c r="AT295" s="19" t="s">
        <v>334</v>
      </c>
      <c r="AU295" s="19" t="s">
        <v>87</v>
      </c>
    </row>
    <row r="296" spans="1:65" s="13" customFormat="1" ht="11.25">
      <c r="B296" s="201"/>
      <c r="C296" s="202"/>
      <c r="D296" s="195" t="s">
        <v>336</v>
      </c>
      <c r="E296" s="203" t="s">
        <v>19</v>
      </c>
      <c r="F296" s="204" t="s">
        <v>5787</v>
      </c>
      <c r="G296" s="202"/>
      <c r="H296" s="205">
        <v>2965.2570000000001</v>
      </c>
      <c r="I296" s="206"/>
      <c r="J296" s="202"/>
      <c r="K296" s="202"/>
      <c r="L296" s="207"/>
      <c r="M296" s="208"/>
      <c r="N296" s="209"/>
      <c r="O296" s="209"/>
      <c r="P296" s="209"/>
      <c r="Q296" s="209"/>
      <c r="R296" s="209"/>
      <c r="S296" s="209"/>
      <c r="T296" s="210"/>
      <c r="AT296" s="211" t="s">
        <v>336</v>
      </c>
      <c r="AU296" s="211" t="s">
        <v>87</v>
      </c>
      <c r="AV296" s="13" t="s">
        <v>87</v>
      </c>
      <c r="AW296" s="13" t="s">
        <v>37</v>
      </c>
      <c r="AX296" s="13" t="s">
        <v>84</v>
      </c>
      <c r="AY296" s="211" t="s">
        <v>324</v>
      </c>
    </row>
    <row r="297" spans="1:65" s="2" customFormat="1" ht="14.45" customHeight="1">
      <c r="A297" s="36"/>
      <c r="B297" s="37"/>
      <c r="C297" s="182" t="s">
        <v>165</v>
      </c>
      <c r="D297" s="182" t="s">
        <v>326</v>
      </c>
      <c r="E297" s="183" t="s">
        <v>689</v>
      </c>
      <c r="F297" s="184" t="s">
        <v>690</v>
      </c>
      <c r="G297" s="185" t="s">
        <v>152</v>
      </c>
      <c r="H297" s="186">
        <v>29652.57</v>
      </c>
      <c r="I297" s="187"/>
      <c r="J297" s="188">
        <f>ROUND(I297*H297,2)</f>
        <v>0</v>
      </c>
      <c r="K297" s="184" t="s">
        <v>329</v>
      </c>
      <c r="L297" s="41"/>
      <c r="M297" s="189" t="s">
        <v>19</v>
      </c>
      <c r="N297" s="190" t="s">
        <v>47</v>
      </c>
      <c r="O297" s="66"/>
      <c r="P297" s="191">
        <f>O297*H297</f>
        <v>0</v>
      </c>
      <c r="Q297" s="191">
        <v>0</v>
      </c>
      <c r="R297" s="191">
        <f>Q297*H297</f>
        <v>0</v>
      </c>
      <c r="S297" s="191">
        <v>0</v>
      </c>
      <c r="T297" s="192">
        <f>S297*H297</f>
        <v>0</v>
      </c>
      <c r="U297" s="36"/>
      <c r="V297" s="36"/>
      <c r="W297" s="36"/>
      <c r="X297" s="36"/>
      <c r="Y297" s="36"/>
      <c r="Z297" s="36"/>
      <c r="AA297" s="36"/>
      <c r="AB297" s="36"/>
      <c r="AC297" s="36"/>
      <c r="AD297" s="36"/>
      <c r="AE297" s="36"/>
      <c r="AR297" s="193" t="s">
        <v>330</v>
      </c>
      <c r="AT297" s="193" t="s">
        <v>326</v>
      </c>
      <c r="AU297" s="193" t="s">
        <v>87</v>
      </c>
      <c r="AY297" s="19" t="s">
        <v>324</v>
      </c>
      <c r="BE297" s="194">
        <f>IF(N297="základní",J297,0)</f>
        <v>0</v>
      </c>
      <c r="BF297" s="194">
        <f>IF(N297="snížená",J297,0)</f>
        <v>0</v>
      </c>
      <c r="BG297" s="194">
        <f>IF(N297="zákl. přenesená",J297,0)</f>
        <v>0</v>
      </c>
      <c r="BH297" s="194">
        <f>IF(N297="sníž. přenesená",J297,0)</f>
        <v>0</v>
      </c>
      <c r="BI297" s="194">
        <f>IF(N297="nulová",J297,0)</f>
        <v>0</v>
      </c>
      <c r="BJ297" s="19" t="s">
        <v>84</v>
      </c>
      <c r="BK297" s="194">
        <f>ROUND(I297*H297,2)</f>
        <v>0</v>
      </c>
      <c r="BL297" s="19" t="s">
        <v>330</v>
      </c>
      <c r="BM297" s="193" t="s">
        <v>6056</v>
      </c>
    </row>
    <row r="298" spans="1:65" s="2" customFormat="1" ht="19.5">
      <c r="A298" s="36"/>
      <c r="B298" s="37"/>
      <c r="C298" s="38"/>
      <c r="D298" s="195" t="s">
        <v>332</v>
      </c>
      <c r="E298" s="38"/>
      <c r="F298" s="196" t="s">
        <v>692</v>
      </c>
      <c r="G298" s="38"/>
      <c r="H298" s="38"/>
      <c r="I298" s="197"/>
      <c r="J298" s="38"/>
      <c r="K298" s="38"/>
      <c r="L298" s="41"/>
      <c r="M298" s="198"/>
      <c r="N298" s="199"/>
      <c r="O298" s="66"/>
      <c r="P298" s="66"/>
      <c r="Q298" s="66"/>
      <c r="R298" s="66"/>
      <c r="S298" s="66"/>
      <c r="T298" s="67"/>
      <c r="U298" s="36"/>
      <c r="V298" s="36"/>
      <c r="W298" s="36"/>
      <c r="X298" s="36"/>
      <c r="Y298" s="36"/>
      <c r="Z298" s="36"/>
      <c r="AA298" s="36"/>
      <c r="AB298" s="36"/>
      <c r="AC298" s="36"/>
      <c r="AD298" s="36"/>
      <c r="AE298" s="36"/>
      <c r="AT298" s="19" t="s">
        <v>332</v>
      </c>
      <c r="AU298" s="19" t="s">
        <v>87</v>
      </c>
    </row>
    <row r="299" spans="1:65" s="2" customFormat="1" ht="136.5">
      <c r="A299" s="36"/>
      <c r="B299" s="37"/>
      <c r="C299" s="38"/>
      <c r="D299" s="195" t="s">
        <v>334</v>
      </c>
      <c r="E299" s="38"/>
      <c r="F299" s="200" t="s">
        <v>666</v>
      </c>
      <c r="G299" s="38"/>
      <c r="H299" s="38"/>
      <c r="I299" s="197"/>
      <c r="J299" s="38"/>
      <c r="K299" s="38"/>
      <c r="L299" s="41"/>
      <c r="M299" s="198"/>
      <c r="N299" s="199"/>
      <c r="O299" s="66"/>
      <c r="P299" s="66"/>
      <c r="Q299" s="66"/>
      <c r="R299" s="66"/>
      <c r="S299" s="66"/>
      <c r="T299" s="67"/>
      <c r="U299" s="36"/>
      <c r="V299" s="36"/>
      <c r="W299" s="36"/>
      <c r="X299" s="36"/>
      <c r="Y299" s="36"/>
      <c r="Z299" s="36"/>
      <c r="AA299" s="36"/>
      <c r="AB299" s="36"/>
      <c r="AC299" s="36"/>
      <c r="AD299" s="36"/>
      <c r="AE299" s="36"/>
      <c r="AT299" s="19" t="s">
        <v>334</v>
      </c>
      <c r="AU299" s="19" t="s">
        <v>87</v>
      </c>
    </row>
    <row r="300" spans="1:65" s="13" customFormat="1" ht="11.25">
      <c r="B300" s="201"/>
      <c r="C300" s="202"/>
      <c r="D300" s="195" t="s">
        <v>336</v>
      </c>
      <c r="E300" s="203" t="s">
        <v>19</v>
      </c>
      <c r="F300" s="204" t="s">
        <v>6057</v>
      </c>
      <c r="G300" s="202"/>
      <c r="H300" s="205">
        <v>29652.57</v>
      </c>
      <c r="I300" s="206"/>
      <c r="J300" s="202"/>
      <c r="K300" s="202"/>
      <c r="L300" s="207"/>
      <c r="M300" s="208"/>
      <c r="N300" s="209"/>
      <c r="O300" s="209"/>
      <c r="P300" s="209"/>
      <c r="Q300" s="209"/>
      <c r="R300" s="209"/>
      <c r="S300" s="209"/>
      <c r="T300" s="210"/>
      <c r="AT300" s="211" t="s">
        <v>336</v>
      </c>
      <c r="AU300" s="211" t="s">
        <v>87</v>
      </c>
      <c r="AV300" s="13" t="s">
        <v>87</v>
      </c>
      <c r="AW300" s="13" t="s">
        <v>37</v>
      </c>
      <c r="AX300" s="13" t="s">
        <v>84</v>
      </c>
      <c r="AY300" s="211" t="s">
        <v>324</v>
      </c>
    </row>
    <row r="301" spans="1:65" s="2" customFormat="1" ht="24.2" customHeight="1">
      <c r="A301" s="36"/>
      <c r="B301" s="37"/>
      <c r="C301" s="182" t="s">
        <v>701</v>
      </c>
      <c r="D301" s="182" t="s">
        <v>326</v>
      </c>
      <c r="E301" s="183" t="s">
        <v>6058</v>
      </c>
      <c r="F301" s="184" t="s">
        <v>6059</v>
      </c>
      <c r="G301" s="185" t="s">
        <v>152</v>
      </c>
      <c r="H301" s="186">
        <v>285.3</v>
      </c>
      <c r="I301" s="187"/>
      <c r="J301" s="188">
        <f>ROUND(I301*H301,2)</f>
        <v>0</v>
      </c>
      <c r="K301" s="184" t="s">
        <v>19</v>
      </c>
      <c r="L301" s="41"/>
      <c r="M301" s="189" t="s">
        <v>19</v>
      </c>
      <c r="N301" s="190" t="s">
        <v>47</v>
      </c>
      <c r="O301" s="66"/>
      <c r="P301" s="191">
        <f>O301*H301</f>
        <v>0</v>
      </c>
      <c r="Q301" s="191">
        <v>0</v>
      </c>
      <c r="R301" s="191">
        <f>Q301*H301</f>
        <v>0</v>
      </c>
      <c r="S301" s="191">
        <v>0</v>
      </c>
      <c r="T301" s="192">
        <f>S301*H301</f>
        <v>0</v>
      </c>
      <c r="U301" s="36"/>
      <c r="V301" s="36"/>
      <c r="W301" s="36"/>
      <c r="X301" s="36"/>
      <c r="Y301" s="36"/>
      <c r="Z301" s="36"/>
      <c r="AA301" s="36"/>
      <c r="AB301" s="36"/>
      <c r="AC301" s="36"/>
      <c r="AD301" s="36"/>
      <c r="AE301" s="36"/>
      <c r="AR301" s="193" t="s">
        <v>330</v>
      </c>
      <c r="AT301" s="193" t="s">
        <v>326</v>
      </c>
      <c r="AU301" s="193" t="s">
        <v>87</v>
      </c>
      <c r="AY301" s="19" t="s">
        <v>324</v>
      </c>
      <c r="BE301" s="194">
        <f>IF(N301="základní",J301,0)</f>
        <v>0</v>
      </c>
      <c r="BF301" s="194">
        <f>IF(N301="snížená",J301,0)</f>
        <v>0</v>
      </c>
      <c r="BG301" s="194">
        <f>IF(N301="zákl. přenesená",J301,0)</f>
        <v>0</v>
      </c>
      <c r="BH301" s="194">
        <f>IF(N301="sníž. přenesená",J301,0)</f>
        <v>0</v>
      </c>
      <c r="BI301" s="194">
        <f>IF(N301="nulová",J301,0)</f>
        <v>0</v>
      </c>
      <c r="BJ301" s="19" t="s">
        <v>84</v>
      </c>
      <c r="BK301" s="194">
        <f>ROUND(I301*H301,2)</f>
        <v>0</v>
      </c>
      <c r="BL301" s="19" t="s">
        <v>330</v>
      </c>
      <c r="BM301" s="193" t="s">
        <v>6060</v>
      </c>
    </row>
    <row r="302" spans="1:65" s="2" customFormat="1" ht="11.25">
      <c r="A302" s="36"/>
      <c r="B302" s="37"/>
      <c r="C302" s="38"/>
      <c r="D302" s="195" t="s">
        <v>332</v>
      </c>
      <c r="E302" s="38"/>
      <c r="F302" s="196" t="s">
        <v>6059</v>
      </c>
      <c r="G302" s="38"/>
      <c r="H302" s="38"/>
      <c r="I302" s="197"/>
      <c r="J302" s="38"/>
      <c r="K302" s="38"/>
      <c r="L302" s="41"/>
      <c r="M302" s="198"/>
      <c r="N302" s="199"/>
      <c r="O302" s="66"/>
      <c r="P302" s="66"/>
      <c r="Q302" s="66"/>
      <c r="R302" s="66"/>
      <c r="S302" s="66"/>
      <c r="T302" s="67"/>
      <c r="U302" s="36"/>
      <c r="V302" s="36"/>
      <c r="W302" s="36"/>
      <c r="X302" s="36"/>
      <c r="Y302" s="36"/>
      <c r="Z302" s="36"/>
      <c r="AA302" s="36"/>
      <c r="AB302" s="36"/>
      <c r="AC302" s="36"/>
      <c r="AD302" s="36"/>
      <c r="AE302" s="36"/>
      <c r="AT302" s="19" t="s">
        <v>332</v>
      </c>
      <c r="AU302" s="19" t="s">
        <v>87</v>
      </c>
    </row>
    <row r="303" spans="1:65" s="13" customFormat="1" ht="11.25">
      <c r="B303" s="201"/>
      <c r="C303" s="202"/>
      <c r="D303" s="195" t="s">
        <v>336</v>
      </c>
      <c r="E303" s="203" t="s">
        <v>19</v>
      </c>
      <c r="F303" s="204" t="s">
        <v>6061</v>
      </c>
      <c r="G303" s="202"/>
      <c r="H303" s="205">
        <v>-1217.838</v>
      </c>
      <c r="I303" s="206"/>
      <c r="J303" s="202"/>
      <c r="K303" s="202"/>
      <c r="L303" s="207"/>
      <c r="M303" s="208"/>
      <c r="N303" s="209"/>
      <c r="O303" s="209"/>
      <c r="P303" s="209"/>
      <c r="Q303" s="209"/>
      <c r="R303" s="209"/>
      <c r="S303" s="209"/>
      <c r="T303" s="210"/>
      <c r="AT303" s="211" t="s">
        <v>336</v>
      </c>
      <c r="AU303" s="211" t="s">
        <v>87</v>
      </c>
      <c r="AV303" s="13" t="s">
        <v>87</v>
      </c>
      <c r="AW303" s="13" t="s">
        <v>37</v>
      </c>
      <c r="AX303" s="13" t="s">
        <v>76</v>
      </c>
      <c r="AY303" s="211" t="s">
        <v>324</v>
      </c>
    </row>
    <row r="304" spans="1:65" s="13" customFormat="1" ht="11.25">
      <c r="B304" s="201"/>
      <c r="C304" s="202"/>
      <c r="D304" s="195" t="s">
        <v>336</v>
      </c>
      <c r="E304" s="203" t="s">
        <v>19</v>
      </c>
      <c r="F304" s="204" t="s">
        <v>6062</v>
      </c>
      <c r="G304" s="202"/>
      <c r="H304" s="205">
        <v>-121</v>
      </c>
      <c r="I304" s="206"/>
      <c r="J304" s="202"/>
      <c r="K304" s="202"/>
      <c r="L304" s="207"/>
      <c r="M304" s="208"/>
      <c r="N304" s="209"/>
      <c r="O304" s="209"/>
      <c r="P304" s="209"/>
      <c r="Q304" s="209"/>
      <c r="R304" s="209"/>
      <c r="S304" s="209"/>
      <c r="T304" s="210"/>
      <c r="AT304" s="211" t="s">
        <v>336</v>
      </c>
      <c r="AU304" s="211" t="s">
        <v>87</v>
      </c>
      <c r="AV304" s="13" t="s">
        <v>87</v>
      </c>
      <c r="AW304" s="13" t="s">
        <v>37</v>
      </c>
      <c r="AX304" s="13" t="s">
        <v>76</v>
      </c>
      <c r="AY304" s="211" t="s">
        <v>324</v>
      </c>
    </row>
    <row r="305" spans="1:65" s="16" customFormat="1" ht="11.25">
      <c r="B305" s="233"/>
      <c r="C305" s="234"/>
      <c r="D305" s="195" t="s">
        <v>336</v>
      </c>
      <c r="E305" s="235" t="s">
        <v>19</v>
      </c>
      <c r="F305" s="236" t="s">
        <v>550</v>
      </c>
      <c r="G305" s="234"/>
      <c r="H305" s="237">
        <v>-1338.838</v>
      </c>
      <c r="I305" s="238"/>
      <c r="J305" s="234"/>
      <c r="K305" s="234"/>
      <c r="L305" s="239"/>
      <c r="M305" s="240"/>
      <c r="N305" s="241"/>
      <c r="O305" s="241"/>
      <c r="P305" s="241"/>
      <c r="Q305" s="241"/>
      <c r="R305" s="241"/>
      <c r="S305" s="241"/>
      <c r="T305" s="242"/>
      <c r="AT305" s="243" t="s">
        <v>336</v>
      </c>
      <c r="AU305" s="243" t="s">
        <v>87</v>
      </c>
      <c r="AV305" s="16" t="s">
        <v>343</v>
      </c>
      <c r="AW305" s="16" t="s">
        <v>37</v>
      </c>
      <c r="AX305" s="16" t="s">
        <v>76</v>
      </c>
      <c r="AY305" s="243" t="s">
        <v>324</v>
      </c>
    </row>
    <row r="306" spans="1:65" s="13" customFormat="1" ht="11.25">
      <c r="B306" s="201"/>
      <c r="C306" s="202"/>
      <c r="D306" s="195" t="s">
        <v>336</v>
      </c>
      <c r="E306" s="203" t="s">
        <v>19</v>
      </c>
      <c r="F306" s="204" t="s">
        <v>6063</v>
      </c>
      <c r="G306" s="202"/>
      <c r="H306" s="205">
        <v>244.5</v>
      </c>
      <c r="I306" s="206"/>
      <c r="J306" s="202"/>
      <c r="K306" s="202"/>
      <c r="L306" s="207"/>
      <c r="M306" s="208"/>
      <c r="N306" s="209"/>
      <c r="O306" s="209"/>
      <c r="P306" s="209"/>
      <c r="Q306" s="209"/>
      <c r="R306" s="209"/>
      <c r="S306" s="209"/>
      <c r="T306" s="210"/>
      <c r="AT306" s="211" t="s">
        <v>336</v>
      </c>
      <c r="AU306" s="211" t="s">
        <v>87</v>
      </c>
      <c r="AV306" s="13" t="s">
        <v>87</v>
      </c>
      <c r="AW306" s="13" t="s">
        <v>37</v>
      </c>
      <c r="AX306" s="13" t="s">
        <v>76</v>
      </c>
      <c r="AY306" s="211" t="s">
        <v>324</v>
      </c>
    </row>
    <row r="307" spans="1:65" s="13" customFormat="1" ht="11.25">
      <c r="B307" s="201"/>
      <c r="C307" s="202"/>
      <c r="D307" s="195" t="s">
        <v>336</v>
      </c>
      <c r="E307" s="203" t="s">
        <v>19</v>
      </c>
      <c r="F307" s="204" t="s">
        <v>6064</v>
      </c>
      <c r="G307" s="202"/>
      <c r="H307" s="205">
        <v>795.01499999999999</v>
      </c>
      <c r="I307" s="206"/>
      <c r="J307" s="202"/>
      <c r="K307" s="202"/>
      <c r="L307" s="207"/>
      <c r="M307" s="208"/>
      <c r="N307" s="209"/>
      <c r="O307" s="209"/>
      <c r="P307" s="209"/>
      <c r="Q307" s="209"/>
      <c r="R307" s="209"/>
      <c r="S307" s="209"/>
      <c r="T307" s="210"/>
      <c r="AT307" s="211" t="s">
        <v>336</v>
      </c>
      <c r="AU307" s="211" t="s">
        <v>87</v>
      </c>
      <c r="AV307" s="13" t="s">
        <v>87</v>
      </c>
      <c r="AW307" s="13" t="s">
        <v>37</v>
      </c>
      <c r="AX307" s="13" t="s">
        <v>76</v>
      </c>
      <c r="AY307" s="211" t="s">
        <v>324</v>
      </c>
    </row>
    <row r="308" spans="1:65" s="13" customFormat="1" ht="11.25">
      <c r="B308" s="201"/>
      <c r="C308" s="202"/>
      <c r="D308" s="195" t="s">
        <v>336</v>
      </c>
      <c r="E308" s="203" t="s">
        <v>19</v>
      </c>
      <c r="F308" s="204" t="s">
        <v>6065</v>
      </c>
      <c r="G308" s="202"/>
      <c r="H308" s="205">
        <v>414.76799999999997</v>
      </c>
      <c r="I308" s="206"/>
      <c r="J308" s="202"/>
      <c r="K308" s="202"/>
      <c r="L308" s="207"/>
      <c r="M308" s="208"/>
      <c r="N308" s="209"/>
      <c r="O308" s="209"/>
      <c r="P308" s="209"/>
      <c r="Q308" s="209"/>
      <c r="R308" s="209"/>
      <c r="S308" s="209"/>
      <c r="T308" s="210"/>
      <c r="AT308" s="211" t="s">
        <v>336</v>
      </c>
      <c r="AU308" s="211" t="s">
        <v>87</v>
      </c>
      <c r="AV308" s="13" t="s">
        <v>87</v>
      </c>
      <c r="AW308" s="13" t="s">
        <v>37</v>
      </c>
      <c r="AX308" s="13" t="s">
        <v>76</v>
      </c>
      <c r="AY308" s="211" t="s">
        <v>324</v>
      </c>
    </row>
    <row r="309" spans="1:65" s="13" customFormat="1" ht="11.25">
      <c r="B309" s="201"/>
      <c r="C309" s="202"/>
      <c r="D309" s="195" t="s">
        <v>336</v>
      </c>
      <c r="E309" s="203" t="s">
        <v>19</v>
      </c>
      <c r="F309" s="204" t="s">
        <v>6066</v>
      </c>
      <c r="G309" s="202"/>
      <c r="H309" s="205">
        <v>121</v>
      </c>
      <c r="I309" s="206"/>
      <c r="J309" s="202"/>
      <c r="K309" s="202"/>
      <c r="L309" s="207"/>
      <c r="M309" s="208"/>
      <c r="N309" s="209"/>
      <c r="O309" s="209"/>
      <c r="P309" s="209"/>
      <c r="Q309" s="209"/>
      <c r="R309" s="209"/>
      <c r="S309" s="209"/>
      <c r="T309" s="210"/>
      <c r="AT309" s="211" t="s">
        <v>336</v>
      </c>
      <c r="AU309" s="211" t="s">
        <v>87</v>
      </c>
      <c r="AV309" s="13" t="s">
        <v>87</v>
      </c>
      <c r="AW309" s="13" t="s">
        <v>37</v>
      </c>
      <c r="AX309" s="13" t="s">
        <v>76</v>
      </c>
      <c r="AY309" s="211" t="s">
        <v>324</v>
      </c>
    </row>
    <row r="310" spans="1:65" s="16" customFormat="1" ht="11.25">
      <c r="B310" s="233"/>
      <c r="C310" s="234"/>
      <c r="D310" s="195" t="s">
        <v>336</v>
      </c>
      <c r="E310" s="235" t="s">
        <v>19</v>
      </c>
      <c r="F310" s="236" t="s">
        <v>550</v>
      </c>
      <c r="G310" s="234"/>
      <c r="H310" s="237">
        <v>1575.2829999999999</v>
      </c>
      <c r="I310" s="238"/>
      <c r="J310" s="234"/>
      <c r="K310" s="234"/>
      <c r="L310" s="239"/>
      <c r="M310" s="240"/>
      <c r="N310" s="241"/>
      <c r="O310" s="241"/>
      <c r="P310" s="241"/>
      <c r="Q310" s="241"/>
      <c r="R310" s="241"/>
      <c r="S310" s="241"/>
      <c r="T310" s="242"/>
      <c r="AT310" s="243" t="s">
        <v>336</v>
      </c>
      <c r="AU310" s="243" t="s">
        <v>87</v>
      </c>
      <c r="AV310" s="16" t="s">
        <v>343</v>
      </c>
      <c r="AW310" s="16" t="s">
        <v>37</v>
      </c>
      <c r="AX310" s="16" t="s">
        <v>76</v>
      </c>
      <c r="AY310" s="243" t="s">
        <v>324</v>
      </c>
    </row>
    <row r="311" spans="1:65" s="14" customFormat="1" ht="11.25">
      <c r="B311" s="212"/>
      <c r="C311" s="213"/>
      <c r="D311" s="195" t="s">
        <v>336</v>
      </c>
      <c r="E311" s="214" t="s">
        <v>19</v>
      </c>
      <c r="F311" s="215" t="s">
        <v>349</v>
      </c>
      <c r="G311" s="213"/>
      <c r="H311" s="216">
        <v>236.44499999999999</v>
      </c>
      <c r="I311" s="217"/>
      <c r="J311" s="213"/>
      <c r="K311" s="213"/>
      <c r="L311" s="218"/>
      <c r="M311" s="219"/>
      <c r="N311" s="220"/>
      <c r="O311" s="220"/>
      <c r="P311" s="220"/>
      <c r="Q311" s="220"/>
      <c r="R311" s="220"/>
      <c r="S311" s="220"/>
      <c r="T311" s="221"/>
      <c r="AT311" s="222" t="s">
        <v>336</v>
      </c>
      <c r="AU311" s="222" t="s">
        <v>87</v>
      </c>
      <c r="AV311" s="14" t="s">
        <v>330</v>
      </c>
      <c r="AW311" s="14" t="s">
        <v>37</v>
      </c>
      <c r="AX311" s="14" t="s">
        <v>76</v>
      </c>
      <c r="AY311" s="222" t="s">
        <v>324</v>
      </c>
    </row>
    <row r="312" spans="1:65" s="13" customFormat="1" ht="11.25">
      <c r="B312" s="201"/>
      <c r="C312" s="202"/>
      <c r="D312" s="195" t="s">
        <v>336</v>
      </c>
      <c r="E312" s="203" t="s">
        <v>19</v>
      </c>
      <c r="F312" s="204" t="s">
        <v>6067</v>
      </c>
      <c r="G312" s="202"/>
      <c r="H312" s="205">
        <v>285.3</v>
      </c>
      <c r="I312" s="206"/>
      <c r="J312" s="202"/>
      <c r="K312" s="202"/>
      <c r="L312" s="207"/>
      <c r="M312" s="208"/>
      <c r="N312" s="209"/>
      <c r="O312" s="209"/>
      <c r="P312" s="209"/>
      <c r="Q312" s="209"/>
      <c r="R312" s="209"/>
      <c r="S312" s="209"/>
      <c r="T312" s="210"/>
      <c r="AT312" s="211" t="s">
        <v>336</v>
      </c>
      <c r="AU312" s="211" t="s">
        <v>87</v>
      </c>
      <c r="AV312" s="13" t="s">
        <v>87</v>
      </c>
      <c r="AW312" s="13" t="s">
        <v>37</v>
      </c>
      <c r="AX312" s="13" t="s">
        <v>84</v>
      </c>
      <c r="AY312" s="211" t="s">
        <v>324</v>
      </c>
    </row>
    <row r="313" spans="1:65" s="2" customFormat="1" ht="14.45" customHeight="1">
      <c r="A313" s="36"/>
      <c r="B313" s="37"/>
      <c r="C313" s="182" t="s">
        <v>708</v>
      </c>
      <c r="D313" s="182" t="s">
        <v>326</v>
      </c>
      <c r="E313" s="183" t="s">
        <v>694</v>
      </c>
      <c r="F313" s="184" t="s">
        <v>695</v>
      </c>
      <c r="G313" s="185" t="s">
        <v>152</v>
      </c>
      <c r="H313" s="186">
        <v>5651.8919999999998</v>
      </c>
      <c r="I313" s="187"/>
      <c r="J313" s="188">
        <f>ROUND(I313*H313,2)</f>
        <v>0</v>
      </c>
      <c r="K313" s="184" t="s">
        <v>329</v>
      </c>
      <c r="L313" s="41"/>
      <c r="M313" s="189" t="s">
        <v>19</v>
      </c>
      <c r="N313" s="190" t="s">
        <v>47</v>
      </c>
      <c r="O313" s="66"/>
      <c r="P313" s="191">
        <f>O313*H313</f>
        <v>0</v>
      </c>
      <c r="Q313" s="191">
        <v>0</v>
      </c>
      <c r="R313" s="191">
        <f>Q313*H313</f>
        <v>0</v>
      </c>
      <c r="S313" s="191">
        <v>0</v>
      </c>
      <c r="T313" s="192">
        <f>S313*H313</f>
        <v>0</v>
      </c>
      <c r="U313" s="36"/>
      <c r="V313" s="36"/>
      <c r="W313" s="36"/>
      <c r="X313" s="36"/>
      <c r="Y313" s="36"/>
      <c r="Z313" s="36"/>
      <c r="AA313" s="36"/>
      <c r="AB313" s="36"/>
      <c r="AC313" s="36"/>
      <c r="AD313" s="36"/>
      <c r="AE313" s="36"/>
      <c r="AR313" s="193" t="s">
        <v>330</v>
      </c>
      <c r="AT313" s="193" t="s">
        <v>326</v>
      </c>
      <c r="AU313" s="193" t="s">
        <v>87</v>
      </c>
      <c r="AY313" s="19" t="s">
        <v>324</v>
      </c>
      <c r="BE313" s="194">
        <f>IF(N313="základní",J313,0)</f>
        <v>0</v>
      </c>
      <c r="BF313" s="194">
        <f>IF(N313="snížená",J313,0)</f>
        <v>0</v>
      </c>
      <c r="BG313" s="194">
        <f>IF(N313="zákl. přenesená",J313,0)</f>
        <v>0</v>
      </c>
      <c r="BH313" s="194">
        <f>IF(N313="sníž. přenesená",J313,0)</f>
        <v>0</v>
      </c>
      <c r="BI313" s="194">
        <f>IF(N313="nulová",J313,0)</f>
        <v>0</v>
      </c>
      <c r="BJ313" s="19" t="s">
        <v>84</v>
      </c>
      <c r="BK313" s="194">
        <f>ROUND(I313*H313,2)</f>
        <v>0</v>
      </c>
      <c r="BL313" s="19" t="s">
        <v>330</v>
      </c>
      <c r="BM313" s="193" t="s">
        <v>6068</v>
      </c>
    </row>
    <row r="314" spans="1:65" s="2" customFormat="1" ht="11.25">
      <c r="A314" s="36"/>
      <c r="B314" s="37"/>
      <c r="C314" s="38"/>
      <c r="D314" s="195" t="s">
        <v>332</v>
      </c>
      <c r="E314" s="38"/>
      <c r="F314" s="196" t="s">
        <v>697</v>
      </c>
      <c r="G314" s="38"/>
      <c r="H314" s="38"/>
      <c r="I314" s="197"/>
      <c r="J314" s="38"/>
      <c r="K314" s="38"/>
      <c r="L314" s="41"/>
      <c r="M314" s="198"/>
      <c r="N314" s="199"/>
      <c r="O314" s="66"/>
      <c r="P314" s="66"/>
      <c r="Q314" s="66"/>
      <c r="R314" s="66"/>
      <c r="S314" s="66"/>
      <c r="T314" s="67"/>
      <c r="U314" s="36"/>
      <c r="V314" s="36"/>
      <c r="W314" s="36"/>
      <c r="X314" s="36"/>
      <c r="Y314" s="36"/>
      <c r="Z314" s="36"/>
      <c r="AA314" s="36"/>
      <c r="AB314" s="36"/>
      <c r="AC314" s="36"/>
      <c r="AD314" s="36"/>
      <c r="AE314" s="36"/>
      <c r="AT314" s="19" t="s">
        <v>332</v>
      </c>
      <c r="AU314" s="19" t="s">
        <v>87</v>
      </c>
    </row>
    <row r="315" spans="1:65" s="2" customFormat="1" ht="107.25">
      <c r="A315" s="36"/>
      <c r="B315" s="37"/>
      <c r="C315" s="38"/>
      <c r="D315" s="195" t="s">
        <v>334</v>
      </c>
      <c r="E315" s="38"/>
      <c r="F315" s="200" t="s">
        <v>698</v>
      </c>
      <c r="G315" s="38"/>
      <c r="H315" s="38"/>
      <c r="I315" s="197"/>
      <c r="J315" s="38"/>
      <c r="K315" s="38"/>
      <c r="L315" s="41"/>
      <c r="M315" s="198"/>
      <c r="N315" s="199"/>
      <c r="O315" s="66"/>
      <c r="P315" s="66"/>
      <c r="Q315" s="66"/>
      <c r="R315" s="66"/>
      <c r="S315" s="66"/>
      <c r="T315" s="67"/>
      <c r="U315" s="36"/>
      <c r="V315" s="36"/>
      <c r="W315" s="36"/>
      <c r="X315" s="36"/>
      <c r="Y315" s="36"/>
      <c r="Z315" s="36"/>
      <c r="AA315" s="36"/>
      <c r="AB315" s="36"/>
      <c r="AC315" s="36"/>
      <c r="AD315" s="36"/>
      <c r="AE315" s="36"/>
      <c r="AT315" s="19" t="s">
        <v>334</v>
      </c>
      <c r="AU315" s="19" t="s">
        <v>87</v>
      </c>
    </row>
    <row r="316" spans="1:65" s="13" customFormat="1" ht="11.25">
      <c r="B316" s="201"/>
      <c r="C316" s="202"/>
      <c r="D316" s="195" t="s">
        <v>336</v>
      </c>
      <c r="E316" s="203" t="s">
        <v>19</v>
      </c>
      <c r="F316" s="204" t="s">
        <v>6069</v>
      </c>
      <c r="G316" s="202"/>
      <c r="H316" s="205">
        <v>1217.838</v>
      </c>
      <c r="I316" s="206"/>
      <c r="J316" s="202"/>
      <c r="K316" s="202"/>
      <c r="L316" s="207"/>
      <c r="M316" s="208"/>
      <c r="N316" s="209"/>
      <c r="O316" s="209"/>
      <c r="P316" s="209"/>
      <c r="Q316" s="209"/>
      <c r="R316" s="209"/>
      <c r="S316" s="209"/>
      <c r="T316" s="210"/>
      <c r="AT316" s="211" t="s">
        <v>336</v>
      </c>
      <c r="AU316" s="211" t="s">
        <v>87</v>
      </c>
      <c r="AV316" s="13" t="s">
        <v>87</v>
      </c>
      <c r="AW316" s="13" t="s">
        <v>37</v>
      </c>
      <c r="AX316" s="13" t="s">
        <v>76</v>
      </c>
      <c r="AY316" s="211" t="s">
        <v>324</v>
      </c>
    </row>
    <row r="317" spans="1:65" s="13" customFormat="1" ht="11.25">
      <c r="B317" s="201"/>
      <c r="C317" s="202"/>
      <c r="D317" s="195" t="s">
        <v>336</v>
      </c>
      <c r="E317" s="203" t="s">
        <v>19</v>
      </c>
      <c r="F317" s="204" t="s">
        <v>6070</v>
      </c>
      <c r="G317" s="202"/>
      <c r="H317" s="205">
        <v>121</v>
      </c>
      <c r="I317" s="206"/>
      <c r="J317" s="202"/>
      <c r="K317" s="202"/>
      <c r="L317" s="207"/>
      <c r="M317" s="208"/>
      <c r="N317" s="209"/>
      <c r="O317" s="209"/>
      <c r="P317" s="209"/>
      <c r="Q317" s="209"/>
      <c r="R317" s="209"/>
      <c r="S317" s="209"/>
      <c r="T317" s="210"/>
      <c r="AT317" s="211" t="s">
        <v>336</v>
      </c>
      <c r="AU317" s="211" t="s">
        <v>87</v>
      </c>
      <c r="AV317" s="13" t="s">
        <v>87</v>
      </c>
      <c r="AW317" s="13" t="s">
        <v>37</v>
      </c>
      <c r="AX317" s="13" t="s">
        <v>76</v>
      </c>
      <c r="AY317" s="211" t="s">
        <v>324</v>
      </c>
    </row>
    <row r="318" spans="1:65" s="13" customFormat="1" ht="11.25">
      <c r="B318" s="201"/>
      <c r="C318" s="202"/>
      <c r="D318" s="195" t="s">
        <v>336</v>
      </c>
      <c r="E318" s="203" t="s">
        <v>19</v>
      </c>
      <c r="F318" s="204" t="s">
        <v>6071</v>
      </c>
      <c r="G318" s="202"/>
      <c r="H318" s="205">
        <v>2974.2159999999999</v>
      </c>
      <c r="I318" s="206"/>
      <c r="J318" s="202"/>
      <c r="K318" s="202"/>
      <c r="L318" s="207"/>
      <c r="M318" s="208"/>
      <c r="N318" s="209"/>
      <c r="O318" s="209"/>
      <c r="P318" s="209"/>
      <c r="Q318" s="209"/>
      <c r="R318" s="209"/>
      <c r="S318" s="209"/>
      <c r="T318" s="210"/>
      <c r="AT318" s="211" t="s">
        <v>336</v>
      </c>
      <c r="AU318" s="211" t="s">
        <v>87</v>
      </c>
      <c r="AV318" s="13" t="s">
        <v>87</v>
      </c>
      <c r="AW318" s="13" t="s">
        <v>37</v>
      </c>
      <c r="AX318" s="13" t="s">
        <v>76</v>
      </c>
      <c r="AY318" s="211" t="s">
        <v>324</v>
      </c>
    </row>
    <row r="319" spans="1:65" s="13" customFormat="1" ht="11.25">
      <c r="B319" s="201"/>
      <c r="C319" s="202"/>
      <c r="D319" s="195" t="s">
        <v>336</v>
      </c>
      <c r="E319" s="203" t="s">
        <v>19</v>
      </c>
      <c r="F319" s="204" t="s">
        <v>6072</v>
      </c>
      <c r="G319" s="202"/>
      <c r="H319" s="205">
        <v>1217.838</v>
      </c>
      <c r="I319" s="206"/>
      <c r="J319" s="202"/>
      <c r="K319" s="202"/>
      <c r="L319" s="207"/>
      <c r="M319" s="208"/>
      <c r="N319" s="209"/>
      <c r="O319" s="209"/>
      <c r="P319" s="209"/>
      <c r="Q319" s="209"/>
      <c r="R319" s="209"/>
      <c r="S319" s="209"/>
      <c r="T319" s="210"/>
      <c r="AT319" s="211" t="s">
        <v>336</v>
      </c>
      <c r="AU319" s="211" t="s">
        <v>87</v>
      </c>
      <c r="AV319" s="13" t="s">
        <v>87</v>
      </c>
      <c r="AW319" s="13" t="s">
        <v>37</v>
      </c>
      <c r="AX319" s="13" t="s">
        <v>76</v>
      </c>
      <c r="AY319" s="211" t="s">
        <v>324</v>
      </c>
    </row>
    <row r="320" spans="1:65" s="13" customFormat="1" ht="11.25">
      <c r="B320" s="201"/>
      <c r="C320" s="202"/>
      <c r="D320" s="195" t="s">
        <v>336</v>
      </c>
      <c r="E320" s="203" t="s">
        <v>19</v>
      </c>
      <c r="F320" s="204" t="s">
        <v>6073</v>
      </c>
      <c r="G320" s="202"/>
      <c r="H320" s="205">
        <v>121</v>
      </c>
      <c r="I320" s="206"/>
      <c r="J320" s="202"/>
      <c r="K320" s="202"/>
      <c r="L320" s="207"/>
      <c r="M320" s="208"/>
      <c r="N320" s="209"/>
      <c r="O320" s="209"/>
      <c r="P320" s="209"/>
      <c r="Q320" s="209"/>
      <c r="R320" s="209"/>
      <c r="S320" s="209"/>
      <c r="T320" s="210"/>
      <c r="AT320" s="211" t="s">
        <v>336</v>
      </c>
      <c r="AU320" s="211" t="s">
        <v>87</v>
      </c>
      <c r="AV320" s="13" t="s">
        <v>87</v>
      </c>
      <c r="AW320" s="13" t="s">
        <v>37</v>
      </c>
      <c r="AX320" s="13" t="s">
        <v>76</v>
      </c>
      <c r="AY320" s="211" t="s">
        <v>324</v>
      </c>
    </row>
    <row r="321" spans="1:65" s="14" customFormat="1" ht="11.25">
      <c r="B321" s="212"/>
      <c r="C321" s="213"/>
      <c r="D321" s="195" t="s">
        <v>336</v>
      </c>
      <c r="E321" s="214" t="s">
        <v>19</v>
      </c>
      <c r="F321" s="215" t="s">
        <v>349</v>
      </c>
      <c r="G321" s="213"/>
      <c r="H321" s="216">
        <v>5651.8919999999998</v>
      </c>
      <c r="I321" s="217"/>
      <c r="J321" s="213"/>
      <c r="K321" s="213"/>
      <c r="L321" s="218"/>
      <c r="M321" s="219"/>
      <c r="N321" s="220"/>
      <c r="O321" s="220"/>
      <c r="P321" s="220"/>
      <c r="Q321" s="220"/>
      <c r="R321" s="220"/>
      <c r="S321" s="220"/>
      <c r="T321" s="221"/>
      <c r="AT321" s="222" t="s">
        <v>336</v>
      </c>
      <c r="AU321" s="222" t="s">
        <v>87</v>
      </c>
      <c r="AV321" s="14" t="s">
        <v>330</v>
      </c>
      <c r="AW321" s="14" t="s">
        <v>37</v>
      </c>
      <c r="AX321" s="14" t="s">
        <v>84</v>
      </c>
      <c r="AY321" s="222" t="s">
        <v>324</v>
      </c>
    </row>
    <row r="322" spans="1:65" s="2" customFormat="1" ht="14.45" customHeight="1">
      <c r="A322" s="36"/>
      <c r="B322" s="37"/>
      <c r="C322" s="182" t="s">
        <v>714</v>
      </c>
      <c r="D322" s="182" t="s">
        <v>326</v>
      </c>
      <c r="E322" s="183" t="s">
        <v>6074</v>
      </c>
      <c r="F322" s="184" t="s">
        <v>6075</v>
      </c>
      <c r="G322" s="185" t="s">
        <v>152</v>
      </c>
      <c r="H322" s="186">
        <v>2965.2570000000001</v>
      </c>
      <c r="I322" s="187"/>
      <c r="J322" s="188">
        <f>ROUND(I322*H322,2)</f>
        <v>0</v>
      </c>
      <c r="K322" s="184" t="s">
        <v>329</v>
      </c>
      <c r="L322" s="41"/>
      <c r="M322" s="189" t="s">
        <v>19</v>
      </c>
      <c r="N322" s="190" t="s">
        <v>47</v>
      </c>
      <c r="O322" s="66"/>
      <c r="P322" s="191">
        <f>O322*H322</f>
        <v>0</v>
      </c>
      <c r="Q322" s="191">
        <v>0</v>
      </c>
      <c r="R322" s="191">
        <f>Q322*H322</f>
        <v>0</v>
      </c>
      <c r="S322" s="191">
        <v>0</v>
      </c>
      <c r="T322" s="192">
        <f>S322*H322</f>
        <v>0</v>
      </c>
      <c r="U322" s="36"/>
      <c r="V322" s="36"/>
      <c r="W322" s="36"/>
      <c r="X322" s="36"/>
      <c r="Y322" s="36"/>
      <c r="Z322" s="36"/>
      <c r="AA322" s="36"/>
      <c r="AB322" s="36"/>
      <c r="AC322" s="36"/>
      <c r="AD322" s="36"/>
      <c r="AE322" s="36"/>
      <c r="AR322" s="193" t="s">
        <v>330</v>
      </c>
      <c r="AT322" s="193" t="s">
        <v>326</v>
      </c>
      <c r="AU322" s="193" t="s">
        <v>87</v>
      </c>
      <c r="AY322" s="19" t="s">
        <v>324</v>
      </c>
      <c r="BE322" s="194">
        <f>IF(N322="základní",J322,0)</f>
        <v>0</v>
      </c>
      <c r="BF322" s="194">
        <f>IF(N322="snížená",J322,0)</f>
        <v>0</v>
      </c>
      <c r="BG322" s="194">
        <f>IF(N322="zákl. přenesená",J322,0)</f>
        <v>0</v>
      </c>
      <c r="BH322" s="194">
        <f>IF(N322="sníž. přenesená",J322,0)</f>
        <v>0</v>
      </c>
      <c r="BI322" s="194">
        <f>IF(N322="nulová",J322,0)</f>
        <v>0</v>
      </c>
      <c r="BJ322" s="19" t="s">
        <v>84</v>
      </c>
      <c r="BK322" s="194">
        <f>ROUND(I322*H322,2)</f>
        <v>0</v>
      </c>
      <c r="BL322" s="19" t="s">
        <v>330</v>
      </c>
      <c r="BM322" s="193" t="s">
        <v>6076</v>
      </c>
    </row>
    <row r="323" spans="1:65" s="2" customFormat="1" ht="11.25">
      <c r="A323" s="36"/>
      <c r="B323" s="37"/>
      <c r="C323" s="38"/>
      <c r="D323" s="195" t="s">
        <v>332</v>
      </c>
      <c r="E323" s="38"/>
      <c r="F323" s="196" t="s">
        <v>6077</v>
      </c>
      <c r="G323" s="38"/>
      <c r="H323" s="38"/>
      <c r="I323" s="197"/>
      <c r="J323" s="38"/>
      <c r="K323" s="38"/>
      <c r="L323" s="41"/>
      <c r="M323" s="198"/>
      <c r="N323" s="199"/>
      <c r="O323" s="66"/>
      <c r="P323" s="66"/>
      <c r="Q323" s="66"/>
      <c r="R323" s="66"/>
      <c r="S323" s="66"/>
      <c r="T323" s="67"/>
      <c r="U323" s="36"/>
      <c r="V323" s="36"/>
      <c r="W323" s="36"/>
      <c r="X323" s="36"/>
      <c r="Y323" s="36"/>
      <c r="Z323" s="36"/>
      <c r="AA323" s="36"/>
      <c r="AB323" s="36"/>
      <c r="AC323" s="36"/>
      <c r="AD323" s="36"/>
      <c r="AE323" s="36"/>
      <c r="AT323" s="19" t="s">
        <v>332</v>
      </c>
      <c r="AU323" s="19" t="s">
        <v>87</v>
      </c>
    </row>
    <row r="324" spans="1:65" s="2" customFormat="1" ht="107.25">
      <c r="A324" s="36"/>
      <c r="B324" s="37"/>
      <c r="C324" s="38"/>
      <c r="D324" s="195" t="s">
        <v>334</v>
      </c>
      <c r="E324" s="38"/>
      <c r="F324" s="200" t="s">
        <v>698</v>
      </c>
      <c r="G324" s="38"/>
      <c r="H324" s="38"/>
      <c r="I324" s="197"/>
      <c r="J324" s="38"/>
      <c r="K324" s="38"/>
      <c r="L324" s="41"/>
      <c r="M324" s="198"/>
      <c r="N324" s="199"/>
      <c r="O324" s="66"/>
      <c r="P324" s="66"/>
      <c r="Q324" s="66"/>
      <c r="R324" s="66"/>
      <c r="S324" s="66"/>
      <c r="T324" s="67"/>
      <c r="U324" s="36"/>
      <c r="V324" s="36"/>
      <c r="W324" s="36"/>
      <c r="X324" s="36"/>
      <c r="Y324" s="36"/>
      <c r="Z324" s="36"/>
      <c r="AA324" s="36"/>
      <c r="AB324" s="36"/>
      <c r="AC324" s="36"/>
      <c r="AD324" s="36"/>
      <c r="AE324" s="36"/>
      <c r="AT324" s="19" t="s">
        <v>334</v>
      </c>
      <c r="AU324" s="19" t="s">
        <v>87</v>
      </c>
    </row>
    <row r="325" spans="1:65" s="13" customFormat="1" ht="11.25">
      <c r="B325" s="201"/>
      <c r="C325" s="202"/>
      <c r="D325" s="195" t="s">
        <v>336</v>
      </c>
      <c r="E325" s="203" t="s">
        <v>19</v>
      </c>
      <c r="F325" s="204" t="s">
        <v>6078</v>
      </c>
      <c r="G325" s="202"/>
      <c r="H325" s="205">
        <v>2965.2570000000001</v>
      </c>
      <c r="I325" s="206"/>
      <c r="J325" s="202"/>
      <c r="K325" s="202"/>
      <c r="L325" s="207"/>
      <c r="M325" s="208"/>
      <c r="N325" s="209"/>
      <c r="O325" s="209"/>
      <c r="P325" s="209"/>
      <c r="Q325" s="209"/>
      <c r="R325" s="209"/>
      <c r="S325" s="209"/>
      <c r="T325" s="210"/>
      <c r="AT325" s="211" t="s">
        <v>336</v>
      </c>
      <c r="AU325" s="211" t="s">
        <v>87</v>
      </c>
      <c r="AV325" s="13" t="s">
        <v>87</v>
      </c>
      <c r="AW325" s="13" t="s">
        <v>37</v>
      </c>
      <c r="AX325" s="13" t="s">
        <v>76</v>
      </c>
      <c r="AY325" s="211" t="s">
        <v>324</v>
      </c>
    </row>
    <row r="326" spans="1:65" s="14" customFormat="1" ht="11.25">
      <c r="B326" s="212"/>
      <c r="C326" s="213"/>
      <c r="D326" s="195" t="s">
        <v>336</v>
      </c>
      <c r="E326" s="214" t="s">
        <v>5787</v>
      </c>
      <c r="F326" s="215" t="s">
        <v>349</v>
      </c>
      <c r="G326" s="213"/>
      <c r="H326" s="216">
        <v>2965.2570000000001</v>
      </c>
      <c r="I326" s="217"/>
      <c r="J326" s="213"/>
      <c r="K326" s="213"/>
      <c r="L326" s="218"/>
      <c r="M326" s="219"/>
      <c r="N326" s="220"/>
      <c r="O326" s="220"/>
      <c r="P326" s="220"/>
      <c r="Q326" s="220"/>
      <c r="R326" s="220"/>
      <c r="S326" s="220"/>
      <c r="T326" s="221"/>
      <c r="AT326" s="222" t="s">
        <v>336</v>
      </c>
      <c r="AU326" s="222" t="s">
        <v>87</v>
      </c>
      <c r="AV326" s="14" t="s">
        <v>330</v>
      </c>
      <c r="AW326" s="14" t="s">
        <v>37</v>
      </c>
      <c r="AX326" s="14" t="s">
        <v>84</v>
      </c>
      <c r="AY326" s="222" t="s">
        <v>324</v>
      </c>
    </row>
    <row r="327" spans="1:65" s="2" customFormat="1" ht="14.45" customHeight="1">
      <c r="A327" s="36"/>
      <c r="B327" s="37"/>
      <c r="C327" s="182" t="s">
        <v>721</v>
      </c>
      <c r="D327" s="182" t="s">
        <v>326</v>
      </c>
      <c r="E327" s="183" t="s">
        <v>6079</v>
      </c>
      <c r="F327" s="184" t="s">
        <v>6080</v>
      </c>
      <c r="G327" s="185" t="s">
        <v>152</v>
      </c>
      <c r="H327" s="186">
        <v>2974.2159999999999</v>
      </c>
      <c r="I327" s="187"/>
      <c r="J327" s="188">
        <f>ROUND(I327*H327,2)</f>
        <v>0</v>
      </c>
      <c r="K327" s="184" t="s">
        <v>329</v>
      </c>
      <c r="L327" s="41"/>
      <c r="M327" s="189" t="s">
        <v>19</v>
      </c>
      <c r="N327" s="190" t="s">
        <v>47</v>
      </c>
      <c r="O327" s="66"/>
      <c r="P327" s="191">
        <f>O327*H327</f>
        <v>0</v>
      </c>
      <c r="Q327" s="191">
        <v>0</v>
      </c>
      <c r="R327" s="191">
        <f>Q327*H327</f>
        <v>0</v>
      </c>
      <c r="S327" s="191">
        <v>0</v>
      </c>
      <c r="T327" s="192">
        <f>S327*H327</f>
        <v>0</v>
      </c>
      <c r="U327" s="36"/>
      <c r="V327" s="36"/>
      <c r="W327" s="36"/>
      <c r="X327" s="36"/>
      <c r="Y327" s="36"/>
      <c r="Z327" s="36"/>
      <c r="AA327" s="36"/>
      <c r="AB327" s="36"/>
      <c r="AC327" s="36"/>
      <c r="AD327" s="36"/>
      <c r="AE327" s="36"/>
      <c r="AR327" s="193" t="s">
        <v>330</v>
      </c>
      <c r="AT327" s="193" t="s">
        <v>326</v>
      </c>
      <c r="AU327" s="193" t="s">
        <v>87</v>
      </c>
      <c r="AY327" s="19" t="s">
        <v>324</v>
      </c>
      <c r="BE327" s="194">
        <f>IF(N327="základní",J327,0)</f>
        <v>0</v>
      </c>
      <c r="BF327" s="194">
        <f>IF(N327="snížená",J327,0)</f>
        <v>0</v>
      </c>
      <c r="BG327" s="194">
        <f>IF(N327="zákl. přenesená",J327,0)</f>
        <v>0</v>
      </c>
      <c r="BH327" s="194">
        <f>IF(N327="sníž. přenesená",J327,0)</f>
        <v>0</v>
      </c>
      <c r="BI327" s="194">
        <f>IF(N327="nulová",J327,0)</f>
        <v>0</v>
      </c>
      <c r="BJ327" s="19" t="s">
        <v>84</v>
      </c>
      <c r="BK327" s="194">
        <f>ROUND(I327*H327,2)</f>
        <v>0</v>
      </c>
      <c r="BL327" s="19" t="s">
        <v>330</v>
      </c>
      <c r="BM327" s="193" t="s">
        <v>6081</v>
      </c>
    </row>
    <row r="328" spans="1:65" s="2" customFormat="1" ht="19.5">
      <c r="A328" s="36"/>
      <c r="B328" s="37"/>
      <c r="C328" s="38"/>
      <c r="D328" s="195" t="s">
        <v>332</v>
      </c>
      <c r="E328" s="38"/>
      <c r="F328" s="196" t="s">
        <v>6082</v>
      </c>
      <c r="G328" s="38"/>
      <c r="H328" s="38"/>
      <c r="I328" s="197"/>
      <c r="J328" s="38"/>
      <c r="K328" s="38"/>
      <c r="L328" s="41"/>
      <c r="M328" s="198"/>
      <c r="N328" s="199"/>
      <c r="O328" s="66"/>
      <c r="P328" s="66"/>
      <c r="Q328" s="66"/>
      <c r="R328" s="66"/>
      <c r="S328" s="66"/>
      <c r="T328" s="67"/>
      <c r="U328" s="36"/>
      <c r="V328" s="36"/>
      <c r="W328" s="36"/>
      <c r="X328" s="36"/>
      <c r="Y328" s="36"/>
      <c r="Z328" s="36"/>
      <c r="AA328" s="36"/>
      <c r="AB328" s="36"/>
      <c r="AC328" s="36"/>
      <c r="AD328" s="36"/>
      <c r="AE328" s="36"/>
      <c r="AT328" s="19" t="s">
        <v>332</v>
      </c>
      <c r="AU328" s="19" t="s">
        <v>87</v>
      </c>
    </row>
    <row r="329" spans="1:65" s="2" customFormat="1" ht="351">
      <c r="A329" s="36"/>
      <c r="B329" s="37"/>
      <c r="C329" s="38"/>
      <c r="D329" s="195" t="s">
        <v>334</v>
      </c>
      <c r="E329" s="38"/>
      <c r="F329" s="200" t="s">
        <v>4085</v>
      </c>
      <c r="G329" s="38"/>
      <c r="H329" s="38"/>
      <c r="I329" s="197"/>
      <c r="J329" s="38"/>
      <c r="K329" s="38"/>
      <c r="L329" s="41"/>
      <c r="M329" s="198"/>
      <c r="N329" s="199"/>
      <c r="O329" s="66"/>
      <c r="P329" s="66"/>
      <c r="Q329" s="66"/>
      <c r="R329" s="66"/>
      <c r="S329" s="66"/>
      <c r="T329" s="67"/>
      <c r="U329" s="36"/>
      <c r="V329" s="36"/>
      <c r="W329" s="36"/>
      <c r="X329" s="36"/>
      <c r="Y329" s="36"/>
      <c r="Z329" s="36"/>
      <c r="AA329" s="36"/>
      <c r="AB329" s="36"/>
      <c r="AC329" s="36"/>
      <c r="AD329" s="36"/>
      <c r="AE329" s="36"/>
      <c r="AT329" s="19" t="s">
        <v>334</v>
      </c>
      <c r="AU329" s="19" t="s">
        <v>87</v>
      </c>
    </row>
    <row r="330" spans="1:65" s="15" customFormat="1" ht="11.25">
      <c r="B330" s="223"/>
      <c r="C330" s="224"/>
      <c r="D330" s="195" t="s">
        <v>336</v>
      </c>
      <c r="E330" s="225" t="s">
        <v>19</v>
      </c>
      <c r="F330" s="226" t="s">
        <v>6083</v>
      </c>
      <c r="G330" s="224"/>
      <c r="H330" s="225" t="s">
        <v>19</v>
      </c>
      <c r="I330" s="227"/>
      <c r="J330" s="224"/>
      <c r="K330" s="224"/>
      <c r="L330" s="228"/>
      <c r="M330" s="229"/>
      <c r="N330" s="230"/>
      <c r="O330" s="230"/>
      <c r="P330" s="230"/>
      <c r="Q330" s="230"/>
      <c r="R330" s="230"/>
      <c r="S330" s="230"/>
      <c r="T330" s="231"/>
      <c r="AT330" s="232" t="s">
        <v>336</v>
      </c>
      <c r="AU330" s="232" t="s">
        <v>87</v>
      </c>
      <c r="AV330" s="15" t="s">
        <v>84</v>
      </c>
      <c r="AW330" s="15" t="s">
        <v>37</v>
      </c>
      <c r="AX330" s="15" t="s">
        <v>76</v>
      </c>
      <c r="AY330" s="232" t="s">
        <v>324</v>
      </c>
    </row>
    <row r="331" spans="1:65" s="15" customFormat="1" ht="11.25">
      <c r="B331" s="223"/>
      <c r="C331" s="224"/>
      <c r="D331" s="195" t="s">
        <v>336</v>
      </c>
      <c r="E331" s="225" t="s">
        <v>19</v>
      </c>
      <c r="F331" s="226" t="s">
        <v>6084</v>
      </c>
      <c r="G331" s="224"/>
      <c r="H331" s="225" t="s">
        <v>19</v>
      </c>
      <c r="I331" s="227"/>
      <c r="J331" s="224"/>
      <c r="K331" s="224"/>
      <c r="L331" s="228"/>
      <c r="M331" s="229"/>
      <c r="N331" s="230"/>
      <c r="O331" s="230"/>
      <c r="P331" s="230"/>
      <c r="Q331" s="230"/>
      <c r="R331" s="230"/>
      <c r="S331" s="230"/>
      <c r="T331" s="231"/>
      <c r="AT331" s="232" t="s">
        <v>336</v>
      </c>
      <c r="AU331" s="232" t="s">
        <v>87</v>
      </c>
      <c r="AV331" s="15" t="s">
        <v>84</v>
      </c>
      <c r="AW331" s="15" t="s">
        <v>37</v>
      </c>
      <c r="AX331" s="15" t="s">
        <v>76</v>
      </c>
      <c r="AY331" s="232" t="s">
        <v>324</v>
      </c>
    </row>
    <row r="332" spans="1:65" s="13" customFormat="1" ht="11.25">
      <c r="B332" s="201"/>
      <c r="C332" s="202"/>
      <c r="D332" s="195" t="s">
        <v>336</v>
      </c>
      <c r="E332" s="203" t="s">
        <v>19</v>
      </c>
      <c r="F332" s="204" t="s">
        <v>6085</v>
      </c>
      <c r="G332" s="202"/>
      <c r="H332" s="205">
        <v>25.125</v>
      </c>
      <c r="I332" s="206"/>
      <c r="J332" s="202"/>
      <c r="K332" s="202"/>
      <c r="L332" s="207"/>
      <c r="M332" s="208"/>
      <c r="N332" s="209"/>
      <c r="O332" s="209"/>
      <c r="P332" s="209"/>
      <c r="Q332" s="209"/>
      <c r="R332" s="209"/>
      <c r="S332" s="209"/>
      <c r="T332" s="210"/>
      <c r="AT332" s="211" t="s">
        <v>336</v>
      </c>
      <c r="AU332" s="211" t="s">
        <v>87</v>
      </c>
      <c r="AV332" s="13" t="s">
        <v>87</v>
      </c>
      <c r="AW332" s="13" t="s">
        <v>37</v>
      </c>
      <c r="AX332" s="13" t="s">
        <v>76</v>
      </c>
      <c r="AY332" s="211" t="s">
        <v>324</v>
      </c>
    </row>
    <row r="333" spans="1:65" s="15" customFormat="1" ht="11.25">
      <c r="B333" s="223"/>
      <c r="C333" s="224"/>
      <c r="D333" s="195" t="s">
        <v>336</v>
      </c>
      <c r="E333" s="225" t="s">
        <v>19</v>
      </c>
      <c r="F333" s="226" t="s">
        <v>6086</v>
      </c>
      <c r="G333" s="224"/>
      <c r="H333" s="225" t="s">
        <v>19</v>
      </c>
      <c r="I333" s="227"/>
      <c r="J333" s="224"/>
      <c r="K333" s="224"/>
      <c r="L333" s="228"/>
      <c r="M333" s="229"/>
      <c r="N333" s="230"/>
      <c r="O333" s="230"/>
      <c r="P333" s="230"/>
      <c r="Q333" s="230"/>
      <c r="R333" s="230"/>
      <c r="S333" s="230"/>
      <c r="T333" s="231"/>
      <c r="AT333" s="232" t="s">
        <v>336</v>
      </c>
      <c r="AU333" s="232" t="s">
        <v>87</v>
      </c>
      <c r="AV333" s="15" t="s">
        <v>84</v>
      </c>
      <c r="AW333" s="15" t="s">
        <v>37</v>
      </c>
      <c r="AX333" s="15" t="s">
        <v>76</v>
      </c>
      <c r="AY333" s="232" t="s">
        <v>324</v>
      </c>
    </row>
    <row r="334" spans="1:65" s="13" customFormat="1" ht="11.25">
      <c r="B334" s="201"/>
      <c r="C334" s="202"/>
      <c r="D334" s="195" t="s">
        <v>336</v>
      </c>
      <c r="E334" s="203" t="s">
        <v>19</v>
      </c>
      <c r="F334" s="204" t="s">
        <v>6087</v>
      </c>
      <c r="G334" s="202"/>
      <c r="H334" s="205">
        <v>178.43299999999999</v>
      </c>
      <c r="I334" s="206"/>
      <c r="J334" s="202"/>
      <c r="K334" s="202"/>
      <c r="L334" s="207"/>
      <c r="M334" s="208"/>
      <c r="N334" s="209"/>
      <c r="O334" s="209"/>
      <c r="P334" s="209"/>
      <c r="Q334" s="209"/>
      <c r="R334" s="209"/>
      <c r="S334" s="209"/>
      <c r="T334" s="210"/>
      <c r="AT334" s="211" t="s">
        <v>336</v>
      </c>
      <c r="AU334" s="211" t="s">
        <v>87</v>
      </c>
      <c r="AV334" s="13" t="s">
        <v>87</v>
      </c>
      <c r="AW334" s="13" t="s">
        <v>37</v>
      </c>
      <c r="AX334" s="13" t="s">
        <v>76</v>
      </c>
      <c r="AY334" s="211" t="s">
        <v>324</v>
      </c>
    </row>
    <row r="335" spans="1:65" s="15" customFormat="1" ht="11.25">
      <c r="B335" s="223"/>
      <c r="C335" s="224"/>
      <c r="D335" s="195" t="s">
        <v>336</v>
      </c>
      <c r="E335" s="225" t="s">
        <v>19</v>
      </c>
      <c r="F335" s="226" t="s">
        <v>6088</v>
      </c>
      <c r="G335" s="224"/>
      <c r="H335" s="225" t="s">
        <v>19</v>
      </c>
      <c r="I335" s="227"/>
      <c r="J335" s="224"/>
      <c r="K335" s="224"/>
      <c r="L335" s="228"/>
      <c r="M335" s="229"/>
      <c r="N335" s="230"/>
      <c r="O335" s="230"/>
      <c r="P335" s="230"/>
      <c r="Q335" s="230"/>
      <c r="R335" s="230"/>
      <c r="S335" s="230"/>
      <c r="T335" s="231"/>
      <c r="AT335" s="232" t="s">
        <v>336</v>
      </c>
      <c r="AU335" s="232" t="s">
        <v>87</v>
      </c>
      <c r="AV335" s="15" t="s">
        <v>84</v>
      </c>
      <c r="AW335" s="15" t="s">
        <v>37</v>
      </c>
      <c r="AX335" s="15" t="s">
        <v>76</v>
      </c>
      <c r="AY335" s="232" t="s">
        <v>324</v>
      </c>
    </row>
    <row r="336" spans="1:65" s="13" customFormat="1" ht="11.25">
      <c r="B336" s="201"/>
      <c r="C336" s="202"/>
      <c r="D336" s="195" t="s">
        <v>336</v>
      </c>
      <c r="E336" s="203" t="s">
        <v>19</v>
      </c>
      <c r="F336" s="204" t="s">
        <v>6089</v>
      </c>
      <c r="G336" s="202"/>
      <c r="H336" s="205">
        <v>193.5</v>
      </c>
      <c r="I336" s="206"/>
      <c r="J336" s="202"/>
      <c r="K336" s="202"/>
      <c r="L336" s="207"/>
      <c r="M336" s="208"/>
      <c r="N336" s="209"/>
      <c r="O336" s="209"/>
      <c r="P336" s="209"/>
      <c r="Q336" s="209"/>
      <c r="R336" s="209"/>
      <c r="S336" s="209"/>
      <c r="T336" s="210"/>
      <c r="AT336" s="211" t="s">
        <v>336</v>
      </c>
      <c r="AU336" s="211" t="s">
        <v>87</v>
      </c>
      <c r="AV336" s="13" t="s">
        <v>87</v>
      </c>
      <c r="AW336" s="13" t="s">
        <v>37</v>
      </c>
      <c r="AX336" s="13" t="s">
        <v>76</v>
      </c>
      <c r="AY336" s="211" t="s">
        <v>324</v>
      </c>
    </row>
    <row r="337" spans="2:51" s="15" customFormat="1" ht="11.25">
      <c r="B337" s="223"/>
      <c r="C337" s="224"/>
      <c r="D337" s="195" t="s">
        <v>336</v>
      </c>
      <c r="E337" s="225" t="s">
        <v>19</v>
      </c>
      <c r="F337" s="226" t="s">
        <v>6090</v>
      </c>
      <c r="G337" s="224"/>
      <c r="H337" s="225" t="s">
        <v>19</v>
      </c>
      <c r="I337" s="227"/>
      <c r="J337" s="224"/>
      <c r="K337" s="224"/>
      <c r="L337" s="228"/>
      <c r="M337" s="229"/>
      <c r="N337" s="230"/>
      <c r="O337" s="230"/>
      <c r="P337" s="230"/>
      <c r="Q337" s="230"/>
      <c r="R337" s="230"/>
      <c r="S337" s="230"/>
      <c r="T337" s="231"/>
      <c r="AT337" s="232" t="s">
        <v>336</v>
      </c>
      <c r="AU337" s="232" t="s">
        <v>87</v>
      </c>
      <c r="AV337" s="15" t="s">
        <v>84</v>
      </c>
      <c r="AW337" s="15" t="s">
        <v>37</v>
      </c>
      <c r="AX337" s="15" t="s">
        <v>76</v>
      </c>
      <c r="AY337" s="232" t="s">
        <v>324</v>
      </c>
    </row>
    <row r="338" spans="2:51" s="13" customFormat="1" ht="11.25">
      <c r="B338" s="201"/>
      <c r="C338" s="202"/>
      <c r="D338" s="195" t="s">
        <v>336</v>
      </c>
      <c r="E338" s="203" t="s">
        <v>19</v>
      </c>
      <c r="F338" s="204" t="s">
        <v>6091</v>
      </c>
      <c r="G338" s="202"/>
      <c r="H338" s="205">
        <v>213</v>
      </c>
      <c r="I338" s="206"/>
      <c r="J338" s="202"/>
      <c r="K338" s="202"/>
      <c r="L338" s="207"/>
      <c r="M338" s="208"/>
      <c r="N338" s="209"/>
      <c r="O338" s="209"/>
      <c r="P338" s="209"/>
      <c r="Q338" s="209"/>
      <c r="R338" s="209"/>
      <c r="S338" s="209"/>
      <c r="T338" s="210"/>
      <c r="AT338" s="211" t="s">
        <v>336</v>
      </c>
      <c r="AU338" s="211" t="s">
        <v>87</v>
      </c>
      <c r="AV338" s="13" t="s">
        <v>87</v>
      </c>
      <c r="AW338" s="13" t="s">
        <v>37</v>
      </c>
      <c r="AX338" s="13" t="s">
        <v>76</v>
      </c>
      <c r="AY338" s="211" t="s">
        <v>324</v>
      </c>
    </row>
    <row r="339" spans="2:51" s="15" customFormat="1" ht="11.25">
      <c r="B339" s="223"/>
      <c r="C339" s="224"/>
      <c r="D339" s="195" t="s">
        <v>336</v>
      </c>
      <c r="E339" s="225" t="s">
        <v>19</v>
      </c>
      <c r="F339" s="226" t="s">
        <v>6092</v>
      </c>
      <c r="G339" s="224"/>
      <c r="H339" s="225" t="s">
        <v>19</v>
      </c>
      <c r="I339" s="227"/>
      <c r="J339" s="224"/>
      <c r="K339" s="224"/>
      <c r="L339" s="228"/>
      <c r="M339" s="229"/>
      <c r="N339" s="230"/>
      <c r="O339" s="230"/>
      <c r="P339" s="230"/>
      <c r="Q339" s="230"/>
      <c r="R339" s="230"/>
      <c r="S339" s="230"/>
      <c r="T339" s="231"/>
      <c r="AT339" s="232" t="s">
        <v>336</v>
      </c>
      <c r="AU339" s="232" t="s">
        <v>87</v>
      </c>
      <c r="AV339" s="15" t="s">
        <v>84</v>
      </c>
      <c r="AW339" s="15" t="s">
        <v>37</v>
      </c>
      <c r="AX339" s="15" t="s">
        <v>76</v>
      </c>
      <c r="AY339" s="232" t="s">
        <v>324</v>
      </c>
    </row>
    <row r="340" spans="2:51" s="13" customFormat="1" ht="11.25">
      <c r="B340" s="201"/>
      <c r="C340" s="202"/>
      <c r="D340" s="195" t="s">
        <v>336</v>
      </c>
      <c r="E340" s="203" t="s">
        <v>19</v>
      </c>
      <c r="F340" s="204" t="s">
        <v>6093</v>
      </c>
      <c r="G340" s="202"/>
      <c r="H340" s="205">
        <v>228.5</v>
      </c>
      <c r="I340" s="206"/>
      <c r="J340" s="202"/>
      <c r="K340" s="202"/>
      <c r="L340" s="207"/>
      <c r="M340" s="208"/>
      <c r="N340" s="209"/>
      <c r="O340" s="209"/>
      <c r="P340" s="209"/>
      <c r="Q340" s="209"/>
      <c r="R340" s="209"/>
      <c r="S340" s="209"/>
      <c r="T340" s="210"/>
      <c r="AT340" s="211" t="s">
        <v>336</v>
      </c>
      <c r="AU340" s="211" t="s">
        <v>87</v>
      </c>
      <c r="AV340" s="13" t="s">
        <v>87</v>
      </c>
      <c r="AW340" s="13" t="s">
        <v>37</v>
      </c>
      <c r="AX340" s="13" t="s">
        <v>76</v>
      </c>
      <c r="AY340" s="211" t="s">
        <v>324</v>
      </c>
    </row>
    <row r="341" spans="2:51" s="15" customFormat="1" ht="11.25">
      <c r="B341" s="223"/>
      <c r="C341" s="224"/>
      <c r="D341" s="195" t="s">
        <v>336</v>
      </c>
      <c r="E341" s="225" t="s">
        <v>19</v>
      </c>
      <c r="F341" s="226" t="s">
        <v>6094</v>
      </c>
      <c r="G341" s="224"/>
      <c r="H341" s="225" t="s">
        <v>19</v>
      </c>
      <c r="I341" s="227"/>
      <c r="J341" s="224"/>
      <c r="K341" s="224"/>
      <c r="L341" s="228"/>
      <c r="M341" s="229"/>
      <c r="N341" s="230"/>
      <c r="O341" s="230"/>
      <c r="P341" s="230"/>
      <c r="Q341" s="230"/>
      <c r="R341" s="230"/>
      <c r="S341" s="230"/>
      <c r="T341" s="231"/>
      <c r="AT341" s="232" t="s">
        <v>336</v>
      </c>
      <c r="AU341" s="232" t="s">
        <v>87</v>
      </c>
      <c r="AV341" s="15" t="s">
        <v>84</v>
      </c>
      <c r="AW341" s="15" t="s">
        <v>37</v>
      </c>
      <c r="AX341" s="15" t="s">
        <v>76</v>
      </c>
      <c r="AY341" s="232" t="s">
        <v>324</v>
      </c>
    </row>
    <row r="342" spans="2:51" s="13" customFormat="1" ht="11.25">
      <c r="B342" s="201"/>
      <c r="C342" s="202"/>
      <c r="D342" s="195" t="s">
        <v>336</v>
      </c>
      <c r="E342" s="203" t="s">
        <v>19</v>
      </c>
      <c r="F342" s="204" t="s">
        <v>6095</v>
      </c>
      <c r="G342" s="202"/>
      <c r="H342" s="205">
        <v>254</v>
      </c>
      <c r="I342" s="206"/>
      <c r="J342" s="202"/>
      <c r="K342" s="202"/>
      <c r="L342" s="207"/>
      <c r="M342" s="208"/>
      <c r="N342" s="209"/>
      <c r="O342" s="209"/>
      <c r="P342" s="209"/>
      <c r="Q342" s="209"/>
      <c r="R342" s="209"/>
      <c r="S342" s="209"/>
      <c r="T342" s="210"/>
      <c r="AT342" s="211" t="s">
        <v>336</v>
      </c>
      <c r="AU342" s="211" t="s">
        <v>87</v>
      </c>
      <c r="AV342" s="13" t="s">
        <v>87</v>
      </c>
      <c r="AW342" s="13" t="s">
        <v>37</v>
      </c>
      <c r="AX342" s="13" t="s">
        <v>76</v>
      </c>
      <c r="AY342" s="211" t="s">
        <v>324</v>
      </c>
    </row>
    <row r="343" spans="2:51" s="15" customFormat="1" ht="11.25">
      <c r="B343" s="223"/>
      <c r="C343" s="224"/>
      <c r="D343" s="195" t="s">
        <v>336</v>
      </c>
      <c r="E343" s="225" t="s">
        <v>19</v>
      </c>
      <c r="F343" s="226" t="s">
        <v>6096</v>
      </c>
      <c r="G343" s="224"/>
      <c r="H343" s="225" t="s">
        <v>19</v>
      </c>
      <c r="I343" s="227"/>
      <c r="J343" s="224"/>
      <c r="K343" s="224"/>
      <c r="L343" s="228"/>
      <c r="M343" s="229"/>
      <c r="N343" s="230"/>
      <c r="O343" s="230"/>
      <c r="P343" s="230"/>
      <c r="Q343" s="230"/>
      <c r="R343" s="230"/>
      <c r="S343" s="230"/>
      <c r="T343" s="231"/>
      <c r="AT343" s="232" t="s">
        <v>336</v>
      </c>
      <c r="AU343" s="232" t="s">
        <v>87</v>
      </c>
      <c r="AV343" s="15" t="s">
        <v>84</v>
      </c>
      <c r="AW343" s="15" t="s">
        <v>37</v>
      </c>
      <c r="AX343" s="15" t="s">
        <v>76</v>
      </c>
      <c r="AY343" s="232" t="s">
        <v>324</v>
      </c>
    </row>
    <row r="344" spans="2:51" s="13" customFormat="1" ht="11.25">
      <c r="B344" s="201"/>
      <c r="C344" s="202"/>
      <c r="D344" s="195" t="s">
        <v>336</v>
      </c>
      <c r="E344" s="203" t="s">
        <v>19</v>
      </c>
      <c r="F344" s="204" t="s">
        <v>6097</v>
      </c>
      <c r="G344" s="202"/>
      <c r="H344" s="205">
        <v>267.5</v>
      </c>
      <c r="I344" s="206"/>
      <c r="J344" s="202"/>
      <c r="K344" s="202"/>
      <c r="L344" s="207"/>
      <c r="M344" s="208"/>
      <c r="N344" s="209"/>
      <c r="O344" s="209"/>
      <c r="P344" s="209"/>
      <c r="Q344" s="209"/>
      <c r="R344" s="209"/>
      <c r="S344" s="209"/>
      <c r="T344" s="210"/>
      <c r="AT344" s="211" t="s">
        <v>336</v>
      </c>
      <c r="AU344" s="211" t="s">
        <v>87</v>
      </c>
      <c r="AV344" s="13" t="s">
        <v>87</v>
      </c>
      <c r="AW344" s="13" t="s">
        <v>37</v>
      </c>
      <c r="AX344" s="13" t="s">
        <v>76</v>
      </c>
      <c r="AY344" s="211" t="s">
        <v>324</v>
      </c>
    </row>
    <row r="345" spans="2:51" s="15" customFormat="1" ht="11.25">
      <c r="B345" s="223"/>
      <c r="C345" s="224"/>
      <c r="D345" s="195" t="s">
        <v>336</v>
      </c>
      <c r="E345" s="225" t="s">
        <v>19</v>
      </c>
      <c r="F345" s="226" t="s">
        <v>6098</v>
      </c>
      <c r="G345" s="224"/>
      <c r="H345" s="225" t="s">
        <v>19</v>
      </c>
      <c r="I345" s="227"/>
      <c r="J345" s="224"/>
      <c r="K345" s="224"/>
      <c r="L345" s="228"/>
      <c r="M345" s="229"/>
      <c r="N345" s="230"/>
      <c r="O345" s="230"/>
      <c r="P345" s="230"/>
      <c r="Q345" s="230"/>
      <c r="R345" s="230"/>
      <c r="S345" s="230"/>
      <c r="T345" s="231"/>
      <c r="AT345" s="232" t="s">
        <v>336</v>
      </c>
      <c r="AU345" s="232" t="s">
        <v>87</v>
      </c>
      <c r="AV345" s="15" t="s">
        <v>84</v>
      </c>
      <c r="AW345" s="15" t="s">
        <v>37</v>
      </c>
      <c r="AX345" s="15" t="s">
        <v>76</v>
      </c>
      <c r="AY345" s="232" t="s">
        <v>324</v>
      </c>
    </row>
    <row r="346" spans="2:51" s="13" customFormat="1" ht="11.25">
      <c r="B346" s="201"/>
      <c r="C346" s="202"/>
      <c r="D346" s="195" t="s">
        <v>336</v>
      </c>
      <c r="E346" s="203" t="s">
        <v>19</v>
      </c>
      <c r="F346" s="204" t="s">
        <v>6099</v>
      </c>
      <c r="G346" s="202"/>
      <c r="H346" s="205">
        <v>273.5</v>
      </c>
      <c r="I346" s="206"/>
      <c r="J346" s="202"/>
      <c r="K346" s="202"/>
      <c r="L346" s="207"/>
      <c r="M346" s="208"/>
      <c r="N346" s="209"/>
      <c r="O346" s="209"/>
      <c r="P346" s="209"/>
      <c r="Q346" s="209"/>
      <c r="R346" s="209"/>
      <c r="S346" s="209"/>
      <c r="T346" s="210"/>
      <c r="AT346" s="211" t="s">
        <v>336</v>
      </c>
      <c r="AU346" s="211" t="s">
        <v>87</v>
      </c>
      <c r="AV346" s="13" t="s">
        <v>87</v>
      </c>
      <c r="AW346" s="13" t="s">
        <v>37</v>
      </c>
      <c r="AX346" s="13" t="s">
        <v>76</v>
      </c>
      <c r="AY346" s="211" t="s">
        <v>324</v>
      </c>
    </row>
    <row r="347" spans="2:51" s="15" customFormat="1" ht="11.25">
      <c r="B347" s="223"/>
      <c r="C347" s="224"/>
      <c r="D347" s="195" t="s">
        <v>336</v>
      </c>
      <c r="E347" s="225" t="s">
        <v>19</v>
      </c>
      <c r="F347" s="226" t="s">
        <v>6100</v>
      </c>
      <c r="G347" s="224"/>
      <c r="H347" s="225" t="s">
        <v>19</v>
      </c>
      <c r="I347" s="227"/>
      <c r="J347" s="224"/>
      <c r="K347" s="224"/>
      <c r="L347" s="228"/>
      <c r="M347" s="229"/>
      <c r="N347" s="230"/>
      <c r="O347" s="230"/>
      <c r="P347" s="230"/>
      <c r="Q347" s="230"/>
      <c r="R347" s="230"/>
      <c r="S347" s="230"/>
      <c r="T347" s="231"/>
      <c r="AT347" s="232" t="s">
        <v>336</v>
      </c>
      <c r="AU347" s="232" t="s">
        <v>87</v>
      </c>
      <c r="AV347" s="15" t="s">
        <v>84</v>
      </c>
      <c r="AW347" s="15" t="s">
        <v>37</v>
      </c>
      <c r="AX347" s="15" t="s">
        <v>76</v>
      </c>
      <c r="AY347" s="232" t="s">
        <v>324</v>
      </c>
    </row>
    <row r="348" spans="2:51" s="13" customFormat="1" ht="11.25">
      <c r="B348" s="201"/>
      <c r="C348" s="202"/>
      <c r="D348" s="195" t="s">
        <v>336</v>
      </c>
      <c r="E348" s="203" t="s">
        <v>19</v>
      </c>
      <c r="F348" s="204" t="s">
        <v>6101</v>
      </c>
      <c r="G348" s="202"/>
      <c r="H348" s="205">
        <v>267.5</v>
      </c>
      <c r="I348" s="206"/>
      <c r="J348" s="202"/>
      <c r="K348" s="202"/>
      <c r="L348" s="207"/>
      <c r="M348" s="208"/>
      <c r="N348" s="209"/>
      <c r="O348" s="209"/>
      <c r="P348" s="209"/>
      <c r="Q348" s="209"/>
      <c r="R348" s="209"/>
      <c r="S348" s="209"/>
      <c r="T348" s="210"/>
      <c r="AT348" s="211" t="s">
        <v>336</v>
      </c>
      <c r="AU348" s="211" t="s">
        <v>87</v>
      </c>
      <c r="AV348" s="13" t="s">
        <v>87</v>
      </c>
      <c r="AW348" s="13" t="s">
        <v>37</v>
      </c>
      <c r="AX348" s="13" t="s">
        <v>76</v>
      </c>
      <c r="AY348" s="211" t="s">
        <v>324</v>
      </c>
    </row>
    <row r="349" spans="2:51" s="15" customFormat="1" ht="11.25">
      <c r="B349" s="223"/>
      <c r="C349" s="224"/>
      <c r="D349" s="195" t="s">
        <v>336</v>
      </c>
      <c r="E349" s="225" t="s">
        <v>19</v>
      </c>
      <c r="F349" s="226" t="s">
        <v>6102</v>
      </c>
      <c r="G349" s="224"/>
      <c r="H349" s="225" t="s">
        <v>19</v>
      </c>
      <c r="I349" s="227"/>
      <c r="J349" s="224"/>
      <c r="K349" s="224"/>
      <c r="L349" s="228"/>
      <c r="M349" s="229"/>
      <c r="N349" s="230"/>
      <c r="O349" s="230"/>
      <c r="P349" s="230"/>
      <c r="Q349" s="230"/>
      <c r="R349" s="230"/>
      <c r="S349" s="230"/>
      <c r="T349" s="231"/>
      <c r="AT349" s="232" t="s">
        <v>336</v>
      </c>
      <c r="AU349" s="232" t="s">
        <v>87</v>
      </c>
      <c r="AV349" s="15" t="s">
        <v>84</v>
      </c>
      <c r="AW349" s="15" t="s">
        <v>37</v>
      </c>
      <c r="AX349" s="15" t="s">
        <v>76</v>
      </c>
      <c r="AY349" s="232" t="s">
        <v>324</v>
      </c>
    </row>
    <row r="350" spans="2:51" s="13" customFormat="1" ht="11.25">
      <c r="B350" s="201"/>
      <c r="C350" s="202"/>
      <c r="D350" s="195" t="s">
        <v>336</v>
      </c>
      <c r="E350" s="203" t="s">
        <v>19</v>
      </c>
      <c r="F350" s="204" t="s">
        <v>6103</v>
      </c>
      <c r="G350" s="202"/>
      <c r="H350" s="205">
        <v>507</v>
      </c>
      <c r="I350" s="206"/>
      <c r="J350" s="202"/>
      <c r="K350" s="202"/>
      <c r="L350" s="207"/>
      <c r="M350" s="208"/>
      <c r="N350" s="209"/>
      <c r="O350" s="209"/>
      <c r="P350" s="209"/>
      <c r="Q350" s="209"/>
      <c r="R350" s="209"/>
      <c r="S350" s="209"/>
      <c r="T350" s="210"/>
      <c r="AT350" s="211" t="s">
        <v>336</v>
      </c>
      <c r="AU350" s="211" t="s">
        <v>87</v>
      </c>
      <c r="AV350" s="13" t="s">
        <v>87</v>
      </c>
      <c r="AW350" s="13" t="s">
        <v>37</v>
      </c>
      <c r="AX350" s="13" t="s">
        <v>76</v>
      </c>
      <c r="AY350" s="211" t="s">
        <v>324</v>
      </c>
    </row>
    <row r="351" spans="2:51" s="15" customFormat="1" ht="11.25">
      <c r="B351" s="223"/>
      <c r="C351" s="224"/>
      <c r="D351" s="195" t="s">
        <v>336</v>
      </c>
      <c r="E351" s="225" t="s">
        <v>19</v>
      </c>
      <c r="F351" s="226" t="s">
        <v>6104</v>
      </c>
      <c r="G351" s="224"/>
      <c r="H351" s="225" t="s">
        <v>19</v>
      </c>
      <c r="I351" s="227"/>
      <c r="J351" s="224"/>
      <c r="K351" s="224"/>
      <c r="L351" s="228"/>
      <c r="M351" s="229"/>
      <c r="N351" s="230"/>
      <c r="O351" s="230"/>
      <c r="P351" s="230"/>
      <c r="Q351" s="230"/>
      <c r="R351" s="230"/>
      <c r="S351" s="230"/>
      <c r="T351" s="231"/>
      <c r="AT351" s="232" t="s">
        <v>336</v>
      </c>
      <c r="AU351" s="232" t="s">
        <v>87</v>
      </c>
      <c r="AV351" s="15" t="s">
        <v>84</v>
      </c>
      <c r="AW351" s="15" t="s">
        <v>37</v>
      </c>
      <c r="AX351" s="15" t="s">
        <v>76</v>
      </c>
      <c r="AY351" s="232" t="s">
        <v>324</v>
      </c>
    </row>
    <row r="352" spans="2:51" s="13" customFormat="1" ht="11.25">
      <c r="B352" s="201"/>
      <c r="C352" s="202"/>
      <c r="D352" s="195" t="s">
        <v>336</v>
      </c>
      <c r="E352" s="203" t="s">
        <v>19</v>
      </c>
      <c r="F352" s="204" t="s">
        <v>6105</v>
      </c>
      <c r="G352" s="202"/>
      <c r="H352" s="205">
        <v>369.84800000000001</v>
      </c>
      <c r="I352" s="206"/>
      <c r="J352" s="202"/>
      <c r="K352" s="202"/>
      <c r="L352" s="207"/>
      <c r="M352" s="208"/>
      <c r="N352" s="209"/>
      <c r="O352" s="209"/>
      <c r="P352" s="209"/>
      <c r="Q352" s="209"/>
      <c r="R352" s="209"/>
      <c r="S352" s="209"/>
      <c r="T352" s="210"/>
      <c r="AT352" s="211" t="s">
        <v>336</v>
      </c>
      <c r="AU352" s="211" t="s">
        <v>87</v>
      </c>
      <c r="AV352" s="13" t="s">
        <v>87</v>
      </c>
      <c r="AW352" s="13" t="s">
        <v>37</v>
      </c>
      <c r="AX352" s="13" t="s">
        <v>76</v>
      </c>
      <c r="AY352" s="211" t="s">
        <v>324</v>
      </c>
    </row>
    <row r="353" spans="1:65" s="15" customFormat="1" ht="11.25">
      <c r="B353" s="223"/>
      <c r="C353" s="224"/>
      <c r="D353" s="195" t="s">
        <v>336</v>
      </c>
      <c r="E353" s="225" t="s">
        <v>19</v>
      </c>
      <c r="F353" s="226" t="s">
        <v>6106</v>
      </c>
      <c r="G353" s="224"/>
      <c r="H353" s="225" t="s">
        <v>19</v>
      </c>
      <c r="I353" s="227"/>
      <c r="J353" s="224"/>
      <c r="K353" s="224"/>
      <c r="L353" s="228"/>
      <c r="M353" s="229"/>
      <c r="N353" s="230"/>
      <c r="O353" s="230"/>
      <c r="P353" s="230"/>
      <c r="Q353" s="230"/>
      <c r="R353" s="230"/>
      <c r="S353" s="230"/>
      <c r="T353" s="231"/>
      <c r="AT353" s="232" t="s">
        <v>336</v>
      </c>
      <c r="AU353" s="232" t="s">
        <v>87</v>
      </c>
      <c r="AV353" s="15" t="s">
        <v>84</v>
      </c>
      <c r="AW353" s="15" t="s">
        <v>37</v>
      </c>
      <c r="AX353" s="15" t="s">
        <v>76</v>
      </c>
      <c r="AY353" s="232" t="s">
        <v>324</v>
      </c>
    </row>
    <row r="354" spans="1:65" s="13" customFormat="1" ht="11.25">
      <c r="B354" s="201"/>
      <c r="C354" s="202"/>
      <c r="D354" s="195" t="s">
        <v>336</v>
      </c>
      <c r="E354" s="203" t="s">
        <v>19</v>
      </c>
      <c r="F354" s="204" t="s">
        <v>6107</v>
      </c>
      <c r="G354" s="202"/>
      <c r="H354" s="205">
        <v>196.31</v>
      </c>
      <c r="I354" s="206"/>
      <c r="J354" s="202"/>
      <c r="K354" s="202"/>
      <c r="L354" s="207"/>
      <c r="M354" s="208"/>
      <c r="N354" s="209"/>
      <c r="O354" s="209"/>
      <c r="P354" s="209"/>
      <c r="Q354" s="209"/>
      <c r="R354" s="209"/>
      <c r="S354" s="209"/>
      <c r="T354" s="210"/>
      <c r="AT354" s="211" t="s">
        <v>336</v>
      </c>
      <c r="AU354" s="211" t="s">
        <v>87</v>
      </c>
      <c r="AV354" s="13" t="s">
        <v>87</v>
      </c>
      <c r="AW354" s="13" t="s">
        <v>37</v>
      </c>
      <c r="AX354" s="13" t="s">
        <v>76</v>
      </c>
      <c r="AY354" s="211" t="s">
        <v>324</v>
      </c>
    </row>
    <row r="355" spans="1:65" s="14" customFormat="1" ht="11.25">
      <c r="B355" s="212"/>
      <c r="C355" s="213"/>
      <c r="D355" s="195" t="s">
        <v>336</v>
      </c>
      <c r="E355" s="214" t="s">
        <v>5769</v>
      </c>
      <c r="F355" s="215" t="s">
        <v>349</v>
      </c>
      <c r="G355" s="213"/>
      <c r="H355" s="216">
        <v>2974.2159999999999</v>
      </c>
      <c r="I355" s="217"/>
      <c r="J355" s="213"/>
      <c r="K355" s="213"/>
      <c r="L355" s="218"/>
      <c r="M355" s="219"/>
      <c r="N355" s="220"/>
      <c r="O355" s="220"/>
      <c r="P355" s="220"/>
      <c r="Q355" s="220"/>
      <c r="R355" s="220"/>
      <c r="S355" s="220"/>
      <c r="T355" s="221"/>
      <c r="AT355" s="222" t="s">
        <v>336</v>
      </c>
      <c r="AU355" s="222" t="s">
        <v>87</v>
      </c>
      <c r="AV355" s="14" t="s">
        <v>330</v>
      </c>
      <c r="AW355" s="14" t="s">
        <v>37</v>
      </c>
      <c r="AX355" s="14" t="s">
        <v>84</v>
      </c>
      <c r="AY355" s="222" t="s">
        <v>324</v>
      </c>
    </row>
    <row r="356" spans="1:65" s="2" customFormat="1" ht="14.45" customHeight="1">
      <c r="A356" s="36"/>
      <c r="B356" s="37"/>
      <c r="C356" s="182" t="s">
        <v>743</v>
      </c>
      <c r="D356" s="254" t="s">
        <v>326</v>
      </c>
      <c r="E356" s="183" t="s">
        <v>715</v>
      </c>
      <c r="F356" s="184" t="s">
        <v>716</v>
      </c>
      <c r="G356" s="185" t="s">
        <v>157</v>
      </c>
      <c r="H356" s="186">
        <v>6523.5649999999996</v>
      </c>
      <c r="I356" s="187"/>
      <c r="J356" s="188">
        <f>ROUND(I356*H356,2)</f>
        <v>0</v>
      </c>
      <c r="K356" s="184" t="s">
        <v>19</v>
      </c>
      <c r="L356" s="41"/>
      <c r="M356" s="189" t="s">
        <v>19</v>
      </c>
      <c r="N356" s="190" t="s">
        <v>47</v>
      </c>
      <c r="O356" s="66"/>
      <c r="P356" s="191">
        <f>O356*H356</f>
        <v>0</v>
      </c>
      <c r="Q356" s="191">
        <v>0</v>
      </c>
      <c r="R356" s="191">
        <f>Q356*H356</f>
        <v>0</v>
      </c>
      <c r="S356" s="191">
        <v>0</v>
      </c>
      <c r="T356" s="192">
        <f>S356*H356</f>
        <v>0</v>
      </c>
      <c r="U356" s="36"/>
      <c r="V356" s="36"/>
      <c r="W356" s="36"/>
      <c r="X356" s="36"/>
      <c r="Y356" s="36"/>
      <c r="Z356" s="36"/>
      <c r="AA356" s="36"/>
      <c r="AB356" s="36"/>
      <c r="AC356" s="36"/>
      <c r="AD356" s="36"/>
      <c r="AE356" s="36"/>
      <c r="AR356" s="193" t="s">
        <v>330</v>
      </c>
      <c r="AT356" s="193" t="s">
        <v>326</v>
      </c>
      <c r="AU356" s="193" t="s">
        <v>87</v>
      </c>
      <c r="AY356" s="19" t="s">
        <v>324</v>
      </c>
      <c r="BE356" s="194">
        <f>IF(N356="základní",J356,0)</f>
        <v>0</v>
      </c>
      <c r="BF356" s="194">
        <f>IF(N356="snížená",J356,0)</f>
        <v>0</v>
      </c>
      <c r="BG356" s="194">
        <f>IF(N356="zákl. přenesená",J356,0)</f>
        <v>0</v>
      </c>
      <c r="BH356" s="194">
        <f>IF(N356="sníž. přenesená",J356,0)</f>
        <v>0</v>
      </c>
      <c r="BI356" s="194">
        <f>IF(N356="nulová",J356,0)</f>
        <v>0</v>
      </c>
      <c r="BJ356" s="19" t="s">
        <v>84</v>
      </c>
      <c r="BK356" s="194">
        <f>ROUND(I356*H356,2)</f>
        <v>0</v>
      </c>
      <c r="BL356" s="19" t="s">
        <v>330</v>
      </c>
      <c r="BM356" s="193" t="s">
        <v>6108</v>
      </c>
    </row>
    <row r="357" spans="1:65" s="2" customFormat="1" ht="11.25">
      <c r="A357" s="36"/>
      <c r="B357" s="37"/>
      <c r="C357" s="38"/>
      <c r="D357" s="195" t="s">
        <v>332</v>
      </c>
      <c r="E357" s="38"/>
      <c r="F357" s="196" t="s">
        <v>716</v>
      </c>
      <c r="G357" s="38"/>
      <c r="H357" s="38"/>
      <c r="I357" s="197"/>
      <c r="J357" s="38"/>
      <c r="K357" s="38"/>
      <c r="L357" s="41"/>
      <c r="M357" s="198"/>
      <c r="N357" s="199"/>
      <c r="O357" s="66"/>
      <c r="P357" s="66"/>
      <c r="Q357" s="66"/>
      <c r="R357" s="66"/>
      <c r="S357" s="66"/>
      <c r="T357" s="67"/>
      <c r="U357" s="36"/>
      <c r="V357" s="36"/>
      <c r="W357" s="36"/>
      <c r="X357" s="36"/>
      <c r="Y357" s="36"/>
      <c r="Z357" s="36"/>
      <c r="AA357" s="36"/>
      <c r="AB357" s="36"/>
      <c r="AC357" s="36"/>
      <c r="AD357" s="36"/>
      <c r="AE357" s="36"/>
      <c r="AT357" s="19" t="s">
        <v>332</v>
      </c>
      <c r="AU357" s="19" t="s">
        <v>87</v>
      </c>
    </row>
    <row r="358" spans="1:65" s="2" customFormat="1" ht="29.25">
      <c r="A358" s="36"/>
      <c r="B358" s="37"/>
      <c r="C358" s="38"/>
      <c r="D358" s="195" t="s">
        <v>334</v>
      </c>
      <c r="E358" s="38"/>
      <c r="F358" s="200" t="s">
        <v>718</v>
      </c>
      <c r="G358" s="38"/>
      <c r="H358" s="38"/>
      <c r="I358" s="197"/>
      <c r="J358" s="38"/>
      <c r="K358" s="38"/>
      <c r="L358" s="41"/>
      <c r="M358" s="198"/>
      <c r="N358" s="199"/>
      <c r="O358" s="66"/>
      <c r="P358" s="66"/>
      <c r="Q358" s="66"/>
      <c r="R358" s="66"/>
      <c r="S358" s="66"/>
      <c r="T358" s="67"/>
      <c r="U358" s="36"/>
      <c r="V358" s="36"/>
      <c r="W358" s="36"/>
      <c r="X358" s="36"/>
      <c r="Y358" s="36"/>
      <c r="Z358" s="36"/>
      <c r="AA358" s="36"/>
      <c r="AB358" s="36"/>
      <c r="AC358" s="36"/>
      <c r="AD358" s="36"/>
      <c r="AE358" s="36"/>
      <c r="AT358" s="19" t="s">
        <v>334</v>
      </c>
      <c r="AU358" s="19" t="s">
        <v>87</v>
      </c>
    </row>
    <row r="359" spans="1:65" s="13" customFormat="1" ht="11.25">
      <c r="B359" s="201"/>
      <c r="C359" s="202"/>
      <c r="D359" s="195" t="s">
        <v>336</v>
      </c>
      <c r="E359" s="203" t="s">
        <v>19</v>
      </c>
      <c r="F359" s="204" t="s">
        <v>6109</v>
      </c>
      <c r="G359" s="202"/>
      <c r="H359" s="205">
        <v>6523.5649999999996</v>
      </c>
      <c r="I359" s="206"/>
      <c r="J359" s="202"/>
      <c r="K359" s="202"/>
      <c r="L359" s="207"/>
      <c r="M359" s="208"/>
      <c r="N359" s="209"/>
      <c r="O359" s="209"/>
      <c r="P359" s="209"/>
      <c r="Q359" s="209"/>
      <c r="R359" s="209"/>
      <c r="S359" s="209"/>
      <c r="T359" s="210"/>
      <c r="AT359" s="211" t="s">
        <v>336</v>
      </c>
      <c r="AU359" s="211" t="s">
        <v>87</v>
      </c>
      <c r="AV359" s="13" t="s">
        <v>87</v>
      </c>
      <c r="AW359" s="13" t="s">
        <v>37</v>
      </c>
      <c r="AX359" s="13" t="s">
        <v>84</v>
      </c>
      <c r="AY359" s="211" t="s">
        <v>324</v>
      </c>
    </row>
    <row r="360" spans="1:65" s="2" customFormat="1" ht="14.45" customHeight="1">
      <c r="A360" s="36"/>
      <c r="B360" s="37"/>
      <c r="C360" s="182" t="s">
        <v>760</v>
      </c>
      <c r="D360" s="182" t="s">
        <v>326</v>
      </c>
      <c r="E360" s="183" t="s">
        <v>6110</v>
      </c>
      <c r="F360" s="184" t="s">
        <v>6111</v>
      </c>
      <c r="G360" s="185" t="s">
        <v>190</v>
      </c>
      <c r="H360" s="186">
        <v>399</v>
      </c>
      <c r="I360" s="187"/>
      <c r="J360" s="188">
        <f>ROUND(I360*H360,2)</f>
        <v>0</v>
      </c>
      <c r="K360" s="184" t="s">
        <v>329</v>
      </c>
      <c r="L360" s="41"/>
      <c r="M360" s="189" t="s">
        <v>19</v>
      </c>
      <c r="N360" s="190" t="s">
        <v>47</v>
      </c>
      <c r="O360" s="66"/>
      <c r="P360" s="191">
        <f>O360*H360</f>
        <v>0</v>
      </c>
      <c r="Q360" s="191">
        <v>0</v>
      </c>
      <c r="R360" s="191">
        <f>Q360*H360</f>
        <v>0</v>
      </c>
      <c r="S360" s="191">
        <v>0</v>
      </c>
      <c r="T360" s="192">
        <f>S360*H360</f>
        <v>0</v>
      </c>
      <c r="U360" s="36"/>
      <c r="V360" s="36"/>
      <c r="W360" s="36"/>
      <c r="X360" s="36"/>
      <c r="Y360" s="36"/>
      <c r="Z360" s="36"/>
      <c r="AA360" s="36"/>
      <c r="AB360" s="36"/>
      <c r="AC360" s="36"/>
      <c r="AD360" s="36"/>
      <c r="AE360" s="36"/>
      <c r="AR360" s="193" t="s">
        <v>330</v>
      </c>
      <c r="AT360" s="193" t="s">
        <v>326</v>
      </c>
      <c r="AU360" s="193" t="s">
        <v>87</v>
      </c>
      <c r="AY360" s="19" t="s">
        <v>324</v>
      </c>
      <c r="BE360" s="194">
        <f>IF(N360="základní",J360,0)</f>
        <v>0</v>
      </c>
      <c r="BF360" s="194">
        <f>IF(N360="snížená",J360,0)</f>
        <v>0</v>
      </c>
      <c r="BG360" s="194">
        <f>IF(N360="zákl. přenesená",J360,0)</f>
        <v>0</v>
      </c>
      <c r="BH360" s="194">
        <f>IF(N360="sníž. přenesená",J360,0)</f>
        <v>0</v>
      </c>
      <c r="BI360" s="194">
        <f>IF(N360="nulová",J360,0)</f>
        <v>0</v>
      </c>
      <c r="BJ360" s="19" t="s">
        <v>84</v>
      </c>
      <c r="BK360" s="194">
        <f>ROUND(I360*H360,2)</f>
        <v>0</v>
      </c>
      <c r="BL360" s="19" t="s">
        <v>330</v>
      </c>
      <c r="BM360" s="193" t="s">
        <v>6112</v>
      </c>
    </row>
    <row r="361" spans="1:65" s="2" customFormat="1" ht="19.5">
      <c r="A361" s="36"/>
      <c r="B361" s="37"/>
      <c r="C361" s="38"/>
      <c r="D361" s="195" t="s">
        <v>332</v>
      </c>
      <c r="E361" s="38"/>
      <c r="F361" s="196" t="s">
        <v>6113</v>
      </c>
      <c r="G361" s="38"/>
      <c r="H361" s="38"/>
      <c r="I361" s="197"/>
      <c r="J361" s="38"/>
      <c r="K361" s="38"/>
      <c r="L361" s="41"/>
      <c r="M361" s="198"/>
      <c r="N361" s="199"/>
      <c r="O361" s="66"/>
      <c r="P361" s="66"/>
      <c r="Q361" s="66"/>
      <c r="R361" s="66"/>
      <c r="S361" s="66"/>
      <c r="T361" s="67"/>
      <c r="U361" s="36"/>
      <c r="V361" s="36"/>
      <c r="W361" s="36"/>
      <c r="X361" s="36"/>
      <c r="Y361" s="36"/>
      <c r="Z361" s="36"/>
      <c r="AA361" s="36"/>
      <c r="AB361" s="36"/>
      <c r="AC361" s="36"/>
      <c r="AD361" s="36"/>
      <c r="AE361" s="36"/>
      <c r="AT361" s="19" t="s">
        <v>332</v>
      </c>
      <c r="AU361" s="19" t="s">
        <v>87</v>
      </c>
    </row>
    <row r="362" spans="1:65" s="2" customFormat="1" ht="58.5">
      <c r="A362" s="36"/>
      <c r="B362" s="37"/>
      <c r="C362" s="38"/>
      <c r="D362" s="195" t="s">
        <v>334</v>
      </c>
      <c r="E362" s="38"/>
      <c r="F362" s="200" t="s">
        <v>6114</v>
      </c>
      <c r="G362" s="38"/>
      <c r="H362" s="38"/>
      <c r="I362" s="197"/>
      <c r="J362" s="38"/>
      <c r="K362" s="38"/>
      <c r="L362" s="41"/>
      <c r="M362" s="198"/>
      <c r="N362" s="199"/>
      <c r="O362" s="66"/>
      <c r="P362" s="66"/>
      <c r="Q362" s="66"/>
      <c r="R362" s="66"/>
      <c r="S362" s="66"/>
      <c r="T362" s="67"/>
      <c r="U362" s="36"/>
      <c r="V362" s="36"/>
      <c r="W362" s="36"/>
      <c r="X362" s="36"/>
      <c r="Y362" s="36"/>
      <c r="Z362" s="36"/>
      <c r="AA362" s="36"/>
      <c r="AB362" s="36"/>
      <c r="AC362" s="36"/>
      <c r="AD362" s="36"/>
      <c r="AE362" s="36"/>
      <c r="AT362" s="19" t="s">
        <v>334</v>
      </c>
      <c r="AU362" s="19" t="s">
        <v>87</v>
      </c>
    </row>
    <row r="363" spans="1:65" s="13" customFormat="1" ht="11.25">
      <c r="B363" s="201"/>
      <c r="C363" s="202"/>
      <c r="D363" s="195" t="s">
        <v>336</v>
      </c>
      <c r="E363" s="203" t="s">
        <v>19</v>
      </c>
      <c r="F363" s="204" t="s">
        <v>5806</v>
      </c>
      <c r="G363" s="202"/>
      <c r="H363" s="205">
        <v>399</v>
      </c>
      <c r="I363" s="206"/>
      <c r="J363" s="202"/>
      <c r="K363" s="202"/>
      <c r="L363" s="207"/>
      <c r="M363" s="208"/>
      <c r="N363" s="209"/>
      <c r="O363" s="209"/>
      <c r="P363" s="209"/>
      <c r="Q363" s="209"/>
      <c r="R363" s="209"/>
      <c r="S363" s="209"/>
      <c r="T363" s="210"/>
      <c r="AT363" s="211" t="s">
        <v>336</v>
      </c>
      <c r="AU363" s="211" t="s">
        <v>87</v>
      </c>
      <c r="AV363" s="13" t="s">
        <v>87</v>
      </c>
      <c r="AW363" s="13" t="s">
        <v>37</v>
      </c>
      <c r="AX363" s="13" t="s">
        <v>84</v>
      </c>
      <c r="AY363" s="211" t="s">
        <v>324</v>
      </c>
    </row>
    <row r="364" spans="1:65" s="2" customFormat="1" ht="14.45" customHeight="1">
      <c r="A364" s="36"/>
      <c r="B364" s="37"/>
      <c r="C364" s="182" t="s">
        <v>774</v>
      </c>
      <c r="D364" s="182" t="s">
        <v>326</v>
      </c>
      <c r="E364" s="183" t="s">
        <v>6115</v>
      </c>
      <c r="F364" s="184" t="s">
        <v>6116</v>
      </c>
      <c r="G364" s="185" t="s">
        <v>190</v>
      </c>
      <c r="H364" s="186">
        <v>68</v>
      </c>
      <c r="I364" s="187"/>
      <c r="J364" s="188">
        <f>ROUND(I364*H364,2)</f>
        <v>0</v>
      </c>
      <c r="K364" s="184" t="s">
        <v>329</v>
      </c>
      <c r="L364" s="41"/>
      <c r="M364" s="189" t="s">
        <v>19</v>
      </c>
      <c r="N364" s="190" t="s">
        <v>47</v>
      </c>
      <c r="O364" s="66"/>
      <c r="P364" s="191">
        <f>O364*H364</f>
        <v>0</v>
      </c>
      <c r="Q364" s="191">
        <v>0</v>
      </c>
      <c r="R364" s="191">
        <f>Q364*H364</f>
        <v>0</v>
      </c>
      <c r="S364" s="191">
        <v>0</v>
      </c>
      <c r="T364" s="192">
        <f>S364*H364</f>
        <v>0</v>
      </c>
      <c r="U364" s="36"/>
      <c r="V364" s="36"/>
      <c r="W364" s="36"/>
      <c r="X364" s="36"/>
      <c r="Y364" s="36"/>
      <c r="Z364" s="36"/>
      <c r="AA364" s="36"/>
      <c r="AB364" s="36"/>
      <c r="AC364" s="36"/>
      <c r="AD364" s="36"/>
      <c r="AE364" s="36"/>
      <c r="AR364" s="193" t="s">
        <v>330</v>
      </c>
      <c r="AT364" s="193" t="s">
        <v>326</v>
      </c>
      <c r="AU364" s="193" t="s">
        <v>87</v>
      </c>
      <c r="AY364" s="19" t="s">
        <v>324</v>
      </c>
      <c r="BE364" s="194">
        <f>IF(N364="základní",J364,0)</f>
        <v>0</v>
      </c>
      <c r="BF364" s="194">
        <f>IF(N364="snížená",J364,0)</f>
        <v>0</v>
      </c>
      <c r="BG364" s="194">
        <f>IF(N364="zákl. přenesená",J364,0)</f>
        <v>0</v>
      </c>
      <c r="BH364" s="194">
        <f>IF(N364="sníž. přenesená",J364,0)</f>
        <v>0</v>
      </c>
      <c r="BI364" s="194">
        <f>IF(N364="nulová",J364,0)</f>
        <v>0</v>
      </c>
      <c r="BJ364" s="19" t="s">
        <v>84</v>
      </c>
      <c r="BK364" s="194">
        <f>ROUND(I364*H364,2)</f>
        <v>0</v>
      </c>
      <c r="BL364" s="19" t="s">
        <v>330</v>
      </c>
      <c r="BM364" s="193" t="s">
        <v>6117</v>
      </c>
    </row>
    <row r="365" spans="1:65" s="2" customFormat="1" ht="19.5">
      <c r="A365" s="36"/>
      <c r="B365" s="37"/>
      <c r="C365" s="38"/>
      <c r="D365" s="195" t="s">
        <v>332</v>
      </c>
      <c r="E365" s="38"/>
      <c r="F365" s="196" t="s">
        <v>6118</v>
      </c>
      <c r="G365" s="38"/>
      <c r="H365" s="38"/>
      <c r="I365" s="197"/>
      <c r="J365" s="38"/>
      <c r="K365" s="38"/>
      <c r="L365" s="41"/>
      <c r="M365" s="198"/>
      <c r="N365" s="199"/>
      <c r="O365" s="66"/>
      <c r="P365" s="66"/>
      <c r="Q365" s="66"/>
      <c r="R365" s="66"/>
      <c r="S365" s="66"/>
      <c r="T365" s="67"/>
      <c r="U365" s="36"/>
      <c r="V365" s="36"/>
      <c r="W365" s="36"/>
      <c r="X365" s="36"/>
      <c r="Y365" s="36"/>
      <c r="Z365" s="36"/>
      <c r="AA365" s="36"/>
      <c r="AB365" s="36"/>
      <c r="AC365" s="36"/>
      <c r="AD365" s="36"/>
      <c r="AE365" s="36"/>
      <c r="AT365" s="19" t="s">
        <v>332</v>
      </c>
      <c r="AU365" s="19" t="s">
        <v>87</v>
      </c>
    </row>
    <row r="366" spans="1:65" s="2" customFormat="1" ht="58.5">
      <c r="A366" s="36"/>
      <c r="B366" s="37"/>
      <c r="C366" s="38"/>
      <c r="D366" s="195" t="s">
        <v>334</v>
      </c>
      <c r="E366" s="38"/>
      <c r="F366" s="200" t="s">
        <v>6114</v>
      </c>
      <c r="G366" s="38"/>
      <c r="H366" s="38"/>
      <c r="I366" s="197"/>
      <c r="J366" s="38"/>
      <c r="K366" s="38"/>
      <c r="L366" s="41"/>
      <c r="M366" s="198"/>
      <c r="N366" s="199"/>
      <c r="O366" s="66"/>
      <c r="P366" s="66"/>
      <c r="Q366" s="66"/>
      <c r="R366" s="66"/>
      <c r="S366" s="66"/>
      <c r="T366" s="67"/>
      <c r="U366" s="36"/>
      <c r="V366" s="36"/>
      <c r="W366" s="36"/>
      <c r="X366" s="36"/>
      <c r="Y366" s="36"/>
      <c r="Z366" s="36"/>
      <c r="AA366" s="36"/>
      <c r="AB366" s="36"/>
      <c r="AC366" s="36"/>
      <c r="AD366" s="36"/>
      <c r="AE366" s="36"/>
      <c r="AT366" s="19" t="s">
        <v>334</v>
      </c>
      <c r="AU366" s="19" t="s">
        <v>87</v>
      </c>
    </row>
    <row r="367" spans="1:65" s="13" customFormat="1" ht="11.25">
      <c r="B367" s="201"/>
      <c r="C367" s="202"/>
      <c r="D367" s="195" t="s">
        <v>336</v>
      </c>
      <c r="E367" s="203" t="s">
        <v>19</v>
      </c>
      <c r="F367" s="204" t="s">
        <v>5808</v>
      </c>
      <c r="G367" s="202"/>
      <c r="H367" s="205">
        <v>68</v>
      </c>
      <c r="I367" s="206"/>
      <c r="J367" s="202"/>
      <c r="K367" s="202"/>
      <c r="L367" s="207"/>
      <c r="M367" s="208"/>
      <c r="N367" s="209"/>
      <c r="O367" s="209"/>
      <c r="P367" s="209"/>
      <c r="Q367" s="209"/>
      <c r="R367" s="209"/>
      <c r="S367" s="209"/>
      <c r="T367" s="210"/>
      <c r="AT367" s="211" t="s">
        <v>336</v>
      </c>
      <c r="AU367" s="211" t="s">
        <v>87</v>
      </c>
      <c r="AV367" s="13" t="s">
        <v>87</v>
      </c>
      <c r="AW367" s="13" t="s">
        <v>37</v>
      </c>
      <c r="AX367" s="13" t="s">
        <v>84</v>
      </c>
      <c r="AY367" s="211" t="s">
        <v>324</v>
      </c>
    </row>
    <row r="368" spans="1:65" s="2" customFormat="1" ht="14.45" customHeight="1">
      <c r="A368" s="36"/>
      <c r="B368" s="37"/>
      <c r="C368" s="182" t="s">
        <v>780</v>
      </c>
      <c r="D368" s="182" t="s">
        <v>326</v>
      </c>
      <c r="E368" s="183" t="s">
        <v>6119</v>
      </c>
      <c r="F368" s="184" t="s">
        <v>6120</v>
      </c>
      <c r="G368" s="185" t="s">
        <v>190</v>
      </c>
      <c r="H368" s="186">
        <v>2</v>
      </c>
      <c r="I368" s="187"/>
      <c r="J368" s="188">
        <f>ROUND(I368*H368,2)</f>
        <v>0</v>
      </c>
      <c r="K368" s="184" t="s">
        <v>329</v>
      </c>
      <c r="L368" s="41"/>
      <c r="M368" s="189" t="s">
        <v>19</v>
      </c>
      <c r="N368" s="190" t="s">
        <v>47</v>
      </c>
      <c r="O368" s="66"/>
      <c r="P368" s="191">
        <f>O368*H368</f>
        <v>0</v>
      </c>
      <c r="Q368" s="191">
        <v>0</v>
      </c>
      <c r="R368" s="191">
        <f>Q368*H368</f>
        <v>0</v>
      </c>
      <c r="S368" s="191">
        <v>0</v>
      </c>
      <c r="T368" s="192">
        <f>S368*H368</f>
        <v>0</v>
      </c>
      <c r="U368" s="36"/>
      <c r="V368" s="36"/>
      <c r="W368" s="36"/>
      <c r="X368" s="36"/>
      <c r="Y368" s="36"/>
      <c r="Z368" s="36"/>
      <c r="AA368" s="36"/>
      <c r="AB368" s="36"/>
      <c r="AC368" s="36"/>
      <c r="AD368" s="36"/>
      <c r="AE368" s="36"/>
      <c r="AR368" s="193" t="s">
        <v>330</v>
      </c>
      <c r="AT368" s="193" t="s">
        <v>326</v>
      </c>
      <c r="AU368" s="193" t="s">
        <v>87</v>
      </c>
      <c r="AY368" s="19" t="s">
        <v>324</v>
      </c>
      <c r="BE368" s="194">
        <f>IF(N368="základní",J368,0)</f>
        <v>0</v>
      </c>
      <c r="BF368" s="194">
        <f>IF(N368="snížená",J368,0)</f>
        <v>0</v>
      </c>
      <c r="BG368" s="194">
        <f>IF(N368="zákl. přenesená",J368,0)</f>
        <v>0</v>
      </c>
      <c r="BH368" s="194">
        <f>IF(N368="sníž. přenesená",J368,0)</f>
        <v>0</v>
      </c>
      <c r="BI368" s="194">
        <f>IF(N368="nulová",J368,0)</f>
        <v>0</v>
      </c>
      <c r="BJ368" s="19" t="s">
        <v>84</v>
      </c>
      <c r="BK368" s="194">
        <f>ROUND(I368*H368,2)</f>
        <v>0</v>
      </c>
      <c r="BL368" s="19" t="s">
        <v>330</v>
      </c>
      <c r="BM368" s="193" t="s">
        <v>6121</v>
      </c>
    </row>
    <row r="369" spans="1:65" s="2" customFormat="1" ht="19.5">
      <c r="A369" s="36"/>
      <c r="B369" s="37"/>
      <c r="C369" s="38"/>
      <c r="D369" s="195" t="s">
        <v>332</v>
      </c>
      <c r="E369" s="38"/>
      <c r="F369" s="196" t="s">
        <v>6122</v>
      </c>
      <c r="G369" s="38"/>
      <c r="H369" s="38"/>
      <c r="I369" s="197"/>
      <c r="J369" s="38"/>
      <c r="K369" s="38"/>
      <c r="L369" s="41"/>
      <c r="M369" s="198"/>
      <c r="N369" s="199"/>
      <c r="O369" s="66"/>
      <c r="P369" s="66"/>
      <c r="Q369" s="66"/>
      <c r="R369" s="66"/>
      <c r="S369" s="66"/>
      <c r="T369" s="67"/>
      <c r="U369" s="36"/>
      <c r="V369" s="36"/>
      <c r="W369" s="36"/>
      <c r="X369" s="36"/>
      <c r="Y369" s="36"/>
      <c r="Z369" s="36"/>
      <c r="AA369" s="36"/>
      <c r="AB369" s="36"/>
      <c r="AC369" s="36"/>
      <c r="AD369" s="36"/>
      <c r="AE369" s="36"/>
      <c r="AT369" s="19" t="s">
        <v>332</v>
      </c>
      <c r="AU369" s="19" t="s">
        <v>87</v>
      </c>
    </row>
    <row r="370" spans="1:65" s="2" customFormat="1" ht="58.5">
      <c r="A370" s="36"/>
      <c r="B370" s="37"/>
      <c r="C370" s="38"/>
      <c r="D370" s="195" t="s">
        <v>334</v>
      </c>
      <c r="E370" s="38"/>
      <c r="F370" s="200" t="s">
        <v>6114</v>
      </c>
      <c r="G370" s="38"/>
      <c r="H370" s="38"/>
      <c r="I370" s="197"/>
      <c r="J370" s="38"/>
      <c r="K370" s="38"/>
      <c r="L370" s="41"/>
      <c r="M370" s="198"/>
      <c r="N370" s="199"/>
      <c r="O370" s="66"/>
      <c r="P370" s="66"/>
      <c r="Q370" s="66"/>
      <c r="R370" s="66"/>
      <c r="S370" s="66"/>
      <c r="T370" s="67"/>
      <c r="U370" s="36"/>
      <c r="V370" s="36"/>
      <c r="W370" s="36"/>
      <c r="X370" s="36"/>
      <c r="Y370" s="36"/>
      <c r="Z370" s="36"/>
      <c r="AA370" s="36"/>
      <c r="AB370" s="36"/>
      <c r="AC370" s="36"/>
      <c r="AD370" s="36"/>
      <c r="AE370" s="36"/>
      <c r="AT370" s="19" t="s">
        <v>334</v>
      </c>
      <c r="AU370" s="19" t="s">
        <v>87</v>
      </c>
    </row>
    <row r="371" spans="1:65" s="13" customFormat="1" ht="11.25">
      <c r="B371" s="201"/>
      <c r="C371" s="202"/>
      <c r="D371" s="195" t="s">
        <v>336</v>
      </c>
      <c r="E371" s="203" t="s">
        <v>19</v>
      </c>
      <c r="F371" s="204" t="s">
        <v>5810</v>
      </c>
      <c r="G371" s="202"/>
      <c r="H371" s="205">
        <v>2</v>
      </c>
      <c r="I371" s="206"/>
      <c r="J371" s="202"/>
      <c r="K371" s="202"/>
      <c r="L371" s="207"/>
      <c r="M371" s="208"/>
      <c r="N371" s="209"/>
      <c r="O371" s="209"/>
      <c r="P371" s="209"/>
      <c r="Q371" s="209"/>
      <c r="R371" s="209"/>
      <c r="S371" s="209"/>
      <c r="T371" s="210"/>
      <c r="AT371" s="211" t="s">
        <v>336</v>
      </c>
      <c r="AU371" s="211" t="s">
        <v>87</v>
      </c>
      <c r="AV371" s="13" t="s">
        <v>87</v>
      </c>
      <c r="AW371" s="13" t="s">
        <v>37</v>
      </c>
      <c r="AX371" s="13" t="s">
        <v>84</v>
      </c>
      <c r="AY371" s="211" t="s">
        <v>324</v>
      </c>
    </row>
    <row r="372" spans="1:65" s="2" customFormat="1" ht="14.45" customHeight="1">
      <c r="A372" s="36"/>
      <c r="B372" s="37"/>
      <c r="C372" s="182" t="s">
        <v>788</v>
      </c>
      <c r="D372" s="182" t="s">
        <v>326</v>
      </c>
      <c r="E372" s="183" t="s">
        <v>6123</v>
      </c>
      <c r="F372" s="184" t="s">
        <v>6124</v>
      </c>
      <c r="G372" s="185" t="s">
        <v>190</v>
      </c>
      <c r="H372" s="186">
        <v>1</v>
      </c>
      <c r="I372" s="187"/>
      <c r="J372" s="188">
        <f>ROUND(I372*H372,2)</f>
        <v>0</v>
      </c>
      <c r="K372" s="184" t="s">
        <v>329</v>
      </c>
      <c r="L372" s="41"/>
      <c r="M372" s="189" t="s">
        <v>19</v>
      </c>
      <c r="N372" s="190" t="s">
        <v>47</v>
      </c>
      <c r="O372" s="66"/>
      <c r="P372" s="191">
        <f>O372*H372</f>
        <v>0</v>
      </c>
      <c r="Q372" s="191">
        <v>0</v>
      </c>
      <c r="R372" s="191">
        <f>Q372*H372</f>
        <v>0</v>
      </c>
      <c r="S372" s="191">
        <v>0</v>
      </c>
      <c r="T372" s="192">
        <f>S372*H372</f>
        <v>0</v>
      </c>
      <c r="U372" s="36"/>
      <c r="V372" s="36"/>
      <c r="W372" s="36"/>
      <c r="X372" s="36"/>
      <c r="Y372" s="36"/>
      <c r="Z372" s="36"/>
      <c r="AA372" s="36"/>
      <c r="AB372" s="36"/>
      <c r="AC372" s="36"/>
      <c r="AD372" s="36"/>
      <c r="AE372" s="36"/>
      <c r="AR372" s="193" t="s">
        <v>330</v>
      </c>
      <c r="AT372" s="193" t="s">
        <v>326</v>
      </c>
      <c r="AU372" s="193" t="s">
        <v>87</v>
      </c>
      <c r="AY372" s="19" t="s">
        <v>324</v>
      </c>
      <c r="BE372" s="194">
        <f>IF(N372="základní",J372,0)</f>
        <v>0</v>
      </c>
      <c r="BF372" s="194">
        <f>IF(N372="snížená",J372,0)</f>
        <v>0</v>
      </c>
      <c r="BG372" s="194">
        <f>IF(N372="zákl. přenesená",J372,0)</f>
        <v>0</v>
      </c>
      <c r="BH372" s="194">
        <f>IF(N372="sníž. přenesená",J372,0)</f>
        <v>0</v>
      </c>
      <c r="BI372" s="194">
        <f>IF(N372="nulová",J372,0)</f>
        <v>0</v>
      </c>
      <c r="BJ372" s="19" t="s">
        <v>84</v>
      </c>
      <c r="BK372" s="194">
        <f>ROUND(I372*H372,2)</f>
        <v>0</v>
      </c>
      <c r="BL372" s="19" t="s">
        <v>330</v>
      </c>
      <c r="BM372" s="193" t="s">
        <v>6125</v>
      </c>
    </row>
    <row r="373" spans="1:65" s="2" customFormat="1" ht="19.5">
      <c r="A373" s="36"/>
      <c r="B373" s="37"/>
      <c r="C373" s="38"/>
      <c r="D373" s="195" t="s">
        <v>332</v>
      </c>
      <c r="E373" s="38"/>
      <c r="F373" s="196" t="s">
        <v>6126</v>
      </c>
      <c r="G373" s="38"/>
      <c r="H373" s="38"/>
      <c r="I373" s="197"/>
      <c r="J373" s="38"/>
      <c r="K373" s="38"/>
      <c r="L373" s="41"/>
      <c r="M373" s="198"/>
      <c r="N373" s="199"/>
      <c r="O373" s="66"/>
      <c r="P373" s="66"/>
      <c r="Q373" s="66"/>
      <c r="R373" s="66"/>
      <c r="S373" s="66"/>
      <c r="T373" s="67"/>
      <c r="U373" s="36"/>
      <c r="V373" s="36"/>
      <c r="W373" s="36"/>
      <c r="X373" s="36"/>
      <c r="Y373" s="36"/>
      <c r="Z373" s="36"/>
      <c r="AA373" s="36"/>
      <c r="AB373" s="36"/>
      <c r="AC373" s="36"/>
      <c r="AD373" s="36"/>
      <c r="AE373" s="36"/>
      <c r="AT373" s="19" t="s">
        <v>332</v>
      </c>
      <c r="AU373" s="19" t="s">
        <v>87</v>
      </c>
    </row>
    <row r="374" spans="1:65" s="2" customFormat="1" ht="58.5">
      <c r="A374" s="36"/>
      <c r="B374" s="37"/>
      <c r="C374" s="38"/>
      <c r="D374" s="195" t="s">
        <v>334</v>
      </c>
      <c r="E374" s="38"/>
      <c r="F374" s="200" t="s">
        <v>6114</v>
      </c>
      <c r="G374" s="38"/>
      <c r="H374" s="38"/>
      <c r="I374" s="197"/>
      <c r="J374" s="38"/>
      <c r="K374" s="38"/>
      <c r="L374" s="41"/>
      <c r="M374" s="198"/>
      <c r="N374" s="199"/>
      <c r="O374" s="66"/>
      <c r="P374" s="66"/>
      <c r="Q374" s="66"/>
      <c r="R374" s="66"/>
      <c r="S374" s="66"/>
      <c r="T374" s="67"/>
      <c r="U374" s="36"/>
      <c r="V374" s="36"/>
      <c r="W374" s="36"/>
      <c r="X374" s="36"/>
      <c r="Y374" s="36"/>
      <c r="Z374" s="36"/>
      <c r="AA374" s="36"/>
      <c r="AB374" s="36"/>
      <c r="AC374" s="36"/>
      <c r="AD374" s="36"/>
      <c r="AE374" s="36"/>
      <c r="AT374" s="19" t="s">
        <v>334</v>
      </c>
      <c r="AU374" s="19" t="s">
        <v>87</v>
      </c>
    </row>
    <row r="375" spans="1:65" s="13" customFormat="1" ht="11.25">
      <c r="B375" s="201"/>
      <c r="C375" s="202"/>
      <c r="D375" s="195" t="s">
        <v>336</v>
      </c>
      <c r="E375" s="203" t="s">
        <v>19</v>
      </c>
      <c r="F375" s="204" t="s">
        <v>5812</v>
      </c>
      <c r="G375" s="202"/>
      <c r="H375" s="205">
        <v>1</v>
      </c>
      <c r="I375" s="206"/>
      <c r="J375" s="202"/>
      <c r="K375" s="202"/>
      <c r="L375" s="207"/>
      <c r="M375" s="208"/>
      <c r="N375" s="209"/>
      <c r="O375" s="209"/>
      <c r="P375" s="209"/>
      <c r="Q375" s="209"/>
      <c r="R375" s="209"/>
      <c r="S375" s="209"/>
      <c r="T375" s="210"/>
      <c r="AT375" s="211" t="s">
        <v>336</v>
      </c>
      <c r="AU375" s="211" t="s">
        <v>87</v>
      </c>
      <c r="AV375" s="13" t="s">
        <v>87</v>
      </c>
      <c r="AW375" s="13" t="s">
        <v>37</v>
      </c>
      <c r="AX375" s="13" t="s">
        <v>84</v>
      </c>
      <c r="AY375" s="211" t="s">
        <v>324</v>
      </c>
    </row>
    <row r="376" spans="1:65" s="2" customFormat="1" ht="14.45" customHeight="1">
      <c r="A376" s="36"/>
      <c r="B376" s="37"/>
      <c r="C376" s="182" t="s">
        <v>796</v>
      </c>
      <c r="D376" s="182" t="s">
        <v>326</v>
      </c>
      <c r="E376" s="183" t="s">
        <v>6127</v>
      </c>
      <c r="F376" s="184" t="s">
        <v>6128</v>
      </c>
      <c r="G376" s="185" t="s">
        <v>190</v>
      </c>
      <c r="H376" s="186">
        <v>3</v>
      </c>
      <c r="I376" s="187"/>
      <c r="J376" s="188">
        <f>ROUND(I376*H376,2)</f>
        <v>0</v>
      </c>
      <c r="K376" s="184" t="s">
        <v>19</v>
      </c>
      <c r="L376" s="41"/>
      <c r="M376" s="189" t="s">
        <v>19</v>
      </c>
      <c r="N376" s="190" t="s">
        <v>47</v>
      </c>
      <c r="O376" s="66"/>
      <c r="P376" s="191">
        <f>O376*H376</f>
        <v>0</v>
      </c>
      <c r="Q376" s="191">
        <v>0</v>
      </c>
      <c r="R376" s="191">
        <f>Q376*H376</f>
        <v>0</v>
      </c>
      <c r="S376" s="191">
        <v>0</v>
      </c>
      <c r="T376" s="192">
        <f>S376*H376</f>
        <v>0</v>
      </c>
      <c r="U376" s="36"/>
      <c r="V376" s="36"/>
      <c r="W376" s="36"/>
      <c r="X376" s="36"/>
      <c r="Y376" s="36"/>
      <c r="Z376" s="36"/>
      <c r="AA376" s="36"/>
      <c r="AB376" s="36"/>
      <c r="AC376" s="36"/>
      <c r="AD376" s="36"/>
      <c r="AE376" s="36"/>
      <c r="AR376" s="193" t="s">
        <v>330</v>
      </c>
      <c r="AT376" s="193" t="s">
        <v>326</v>
      </c>
      <c r="AU376" s="193" t="s">
        <v>87</v>
      </c>
      <c r="AY376" s="19" t="s">
        <v>324</v>
      </c>
      <c r="BE376" s="194">
        <f>IF(N376="základní",J376,0)</f>
        <v>0</v>
      </c>
      <c r="BF376" s="194">
        <f>IF(N376="snížená",J376,0)</f>
        <v>0</v>
      </c>
      <c r="BG376" s="194">
        <f>IF(N376="zákl. přenesená",J376,0)</f>
        <v>0</v>
      </c>
      <c r="BH376" s="194">
        <f>IF(N376="sníž. přenesená",J376,0)</f>
        <v>0</v>
      </c>
      <c r="BI376" s="194">
        <f>IF(N376="nulová",J376,0)</f>
        <v>0</v>
      </c>
      <c r="BJ376" s="19" t="s">
        <v>84</v>
      </c>
      <c r="BK376" s="194">
        <f>ROUND(I376*H376,2)</f>
        <v>0</v>
      </c>
      <c r="BL376" s="19" t="s">
        <v>330</v>
      </c>
      <c r="BM376" s="193" t="s">
        <v>6129</v>
      </c>
    </row>
    <row r="377" spans="1:65" s="2" customFormat="1" ht="19.5">
      <c r="A377" s="36"/>
      <c r="B377" s="37"/>
      <c r="C377" s="38"/>
      <c r="D377" s="195" t="s">
        <v>332</v>
      </c>
      <c r="E377" s="38"/>
      <c r="F377" s="196" t="s">
        <v>6130</v>
      </c>
      <c r="G377" s="38"/>
      <c r="H377" s="38"/>
      <c r="I377" s="197"/>
      <c r="J377" s="38"/>
      <c r="K377" s="38"/>
      <c r="L377" s="41"/>
      <c r="M377" s="198"/>
      <c r="N377" s="199"/>
      <c r="O377" s="66"/>
      <c r="P377" s="66"/>
      <c r="Q377" s="66"/>
      <c r="R377" s="66"/>
      <c r="S377" s="66"/>
      <c r="T377" s="67"/>
      <c r="U377" s="36"/>
      <c r="V377" s="36"/>
      <c r="W377" s="36"/>
      <c r="X377" s="36"/>
      <c r="Y377" s="36"/>
      <c r="Z377" s="36"/>
      <c r="AA377" s="36"/>
      <c r="AB377" s="36"/>
      <c r="AC377" s="36"/>
      <c r="AD377" s="36"/>
      <c r="AE377" s="36"/>
      <c r="AT377" s="19" t="s">
        <v>332</v>
      </c>
      <c r="AU377" s="19" t="s">
        <v>87</v>
      </c>
    </row>
    <row r="378" spans="1:65" s="2" customFormat="1" ht="58.5">
      <c r="A378" s="36"/>
      <c r="B378" s="37"/>
      <c r="C378" s="38"/>
      <c r="D378" s="195" t="s">
        <v>334</v>
      </c>
      <c r="E378" s="38"/>
      <c r="F378" s="200" t="s">
        <v>6114</v>
      </c>
      <c r="G378" s="38"/>
      <c r="H378" s="38"/>
      <c r="I378" s="197"/>
      <c r="J378" s="38"/>
      <c r="K378" s="38"/>
      <c r="L378" s="41"/>
      <c r="M378" s="198"/>
      <c r="N378" s="199"/>
      <c r="O378" s="66"/>
      <c r="P378" s="66"/>
      <c r="Q378" s="66"/>
      <c r="R378" s="66"/>
      <c r="S378" s="66"/>
      <c r="T378" s="67"/>
      <c r="U378" s="36"/>
      <c r="V378" s="36"/>
      <c r="W378" s="36"/>
      <c r="X378" s="36"/>
      <c r="Y378" s="36"/>
      <c r="Z378" s="36"/>
      <c r="AA378" s="36"/>
      <c r="AB378" s="36"/>
      <c r="AC378" s="36"/>
      <c r="AD378" s="36"/>
      <c r="AE378" s="36"/>
      <c r="AT378" s="19" t="s">
        <v>334</v>
      </c>
      <c r="AU378" s="19" t="s">
        <v>87</v>
      </c>
    </row>
    <row r="379" spans="1:65" s="13" customFormat="1" ht="11.25">
      <c r="B379" s="201"/>
      <c r="C379" s="202"/>
      <c r="D379" s="195" t="s">
        <v>336</v>
      </c>
      <c r="E379" s="203" t="s">
        <v>19</v>
      </c>
      <c r="F379" s="204" t="s">
        <v>5804</v>
      </c>
      <c r="G379" s="202"/>
      <c r="H379" s="205">
        <v>3</v>
      </c>
      <c r="I379" s="206"/>
      <c r="J379" s="202"/>
      <c r="K379" s="202"/>
      <c r="L379" s="207"/>
      <c r="M379" s="208"/>
      <c r="N379" s="209"/>
      <c r="O379" s="209"/>
      <c r="P379" s="209"/>
      <c r="Q379" s="209"/>
      <c r="R379" s="209"/>
      <c r="S379" s="209"/>
      <c r="T379" s="210"/>
      <c r="AT379" s="211" t="s">
        <v>336</v>
      </c>
      <c r="AU379" s="211" t="s">
        <v>87</v>
      </c>
      <c r="AV379" s="13" t="s">
        <v>87</v>
      </c>
      <c r="AW379" s="13" t="s">
        <v>37</v>
      </c>
      <c r="AX379" s="13" t="s">
        <v>84</v>
      </c>
      <c r="AY379" s="211" t="s">
        <v>324</v>
      </c>
    </row>
    <row r="380" spans="1:65" s="2" customFormat="1" ht="14.45" customHeight="1">
      <c r="A380" s="36"/>
      <c r="B380" s="37"/>
      <c r="C380" s="182" t="s">
        <v>803</v>
      </c>
      <c r="D380" s="182" t="s">
        <v>326</v>
      </c>
      <c r="E380" s="183" t="s">
        <v>6131</v>
      </c>
      <c r="F380" s="184" t="s">
        <v>6132</v>
      </c>
      <c r="G380" s="185" t="s">
        <v>190</v>
      </c>
      <c r="H380" s="186">
        <v>2</v>
      </c>
      <c r="I380" s="187"/>
      <c r="J380" s="188">
        <f>ROUND(I380*H380,2)</f>
        <v>0</v>
      </c>
      <c r="K380" s="184" t="s">
        <v>19</v>
      </c>
      <c r="L380" s="41"/>
      <c r="M380" s="189" t="s">
        <v>19</v>
      </c>
      <c r="N380" s="190" t="s">
        <v>47</v>
      </c>
      <c r="O380" s="66"/>
      <c r="P380" s="191">
        <f>O380*H380</f>
        <v>0</v>
      </c>
      <c r="Q380" s="191">
        <v>0</v>
      </c>
      <c r="R380" s="191">
        <f>Q380*H380</f>
        <v>0</v>
      </c>
      <c r="S380" s="191">
        <v>0</v>
      </c>
      <c r="T380" s="192">
        <f>S380*H380</f>
        <v>0</v>
      </c>
      <c r="U380" s="36"/>
      <c r="V380" s="36"/>
      <c r="W380" s="36"/>
      <c r="X380" s="36"/>
      <c r="Y380" s="36"/>
      <c r="Z380" s="36"/>
      <c r="AA380" s="36"/>
      <c r="AB380" s="36"/>
      <c r="AC380" s="36"/>
      <c r="AD380" s="36"/>
      <c r="AE380" s="36"/>
      <c r="AR380" s="193" t="s">
        <v>330</v>
      </c>
      <c r="AT380" s="193" t="s">
        <v>326</v>
      </c>
      <c r="AU380" s="193" t="s">
        <v>87</v>
      </c>
      <c r="AY380" s="19" t="s">
        <v>324</v>
      </c>
      <c r="BE380" s="194">
        <f>IF(N380="základní",J380,0)</f>
        <v>0</v>
      </c>
      <c r="BF380" s="194">
        <f>IF(N380="snížená",J380,0)</f>
        <v>0</v>
      </c>
      <c r="BG380" s="194">
        <f>IF(N380="zákl. přenesená",J380,0)</f>
        <v>0</v>
      </c>
      <c r="BH380" s="194">
        <f>IF(N380="sníž. přenesená",J380,0)</f>
        <v>0</v>
      </c>
      <c r="BI380" s="194">
        <f>IF(N380="nulová",J380,0)</f>
        <v>0</v>
      </c>
      <c r="BJ380" s="19" t="s">
        <v>84</v>
      </c>
      <c r="BK380" s="194">
        <f>ROUND(I380*H380,2)</f>
        <v>0</v>
      </c>
      <c r="BL380" s="19" t="s">
        <v>330</v>
      </c>
      <c r="BM380" s="193" t="s">
        <v>6133</v>
      </c>
    </row>
    <row r="381" spans="1:65" s="2" customFormat="1" ht="19.5">
      <c r="A381" s="36"/>
      <c r="B381" s="37"/>
      <c r="C381" s="38"/>
      <c r="D381" s="195" t="s">
        <v>332</v>
      </c>
      <c r="E381" s="38"/>
      <c r="F381" s="196" t="s">
        <v>6134</v>
      </c>
      <c r="G381" s="38"/>
      <c r="H381" s="38"/>
      <c r="I381" s="197"/>
      <c r="J381" s="38"/>
      <c r="K381" s="38"/>
      <c r="L381" s="41"/>
      <c r="M381" s="198"/>
      <c r="N381" s="199"/>
      <c r="O381" s="66"/>
      <c r="P381" s="66"/>
      <c r="Q381" s="66"/>
      <c r="R381" s="66"/>
      <c r="S381" s="66"/>
      <c r="T381" s="67"/>
      <c r="U381" s="36"/>
      <c r="V381" s="36"/>
      <c r="W381" s="36"/>
      <c r="X381" s="36"/>
      <c r="Y381" s="36"/>
      <c r="Z381" s="36"/>
      <c r="AA381" s="36"/>
      <c r="AB381" s="36"/>
      <c r="AC381" s="36"/>
      <c r="AD381" s="36"/>
      <c r="AE381" s="36"/>
      <c r="AT381" s="19" t="s">
        <v>332</v>
      </c>
      <c r="AU381" s="19" t="s">
        <v>87</v>
      </c>
    </row>
    <row r="382" spans="1:65" s="2" customFormat="1" ht="58.5">
      <c r="A382" s="36"/>
      <c r="B382" s="37"/>
      <c r="C382" s="38"/>
      <c r="D382" s="195" t="s">
        <v>334</v>
      </c>
      <c r="E382" s="38"/>
      <c r="F382" s="200" t="s">
        <v>6114</v>
      </c>
      <c r="G382" s="38"/>
      <c r="H382" s="38"/>
      <c r="I382" s="197"/>
      <c r="J382" s="38"/>
      <c r="K382" s="38"/>
      <c r="L382" s="41"/>
      <c r="M382" s="198"/>
      <c r="N382" s="199"/>
      <c r="O382" s="66"/>
      <c r="P382" s="66"/>
      <c r="Q382" s="66"/>
      <c r="R382" s="66"/>
      <c r="S382" s="66"/>
      <c r="T382" s="67"/>
      <c r="U382" s="36"/>
      <c r="V382" s="36"/>
      <c r="W382" s="36"/>
      <c r="X382" s="36"/>
      <c r="Y382" s="36"/>
      <c r="Z382" s="36"/>
      <c r="AA382" s="36"/>
      <c r="AB382" s="36"/>
      <c r="AC382" s="36"/>
      <c r="AD382" s="36"/>
      <c r="AE382" s="36"/>
      <c r="AT382" s="19" t="s">
        <v>334</v>
      </c>
      <c r="AU382" s="19" t="s">
        <v>87</v>
      </c>
    </row>
    <row r="383" spans="1:65" s="13" customFormat="1" ht="11.25">
      <c r="B383" s="201"/>
      <c r="C383" s="202"/>
      <c r="D383" s="195" t="s">
        <v>336</v>
      </c>
      <c r="E383" s="203" t="s">
        <v>19</v>
      </c>
      <c r="F383" s="204" t="s">
        <v>5805</v>
      </c>
      <c r="G383" s="202"/>
      <c r="H383" s="205">
        <v>2</v>
      </c>
      <c r="I383" s="206"/>
      <c r="J383" s="202"/>
      <c r="K383" s="202"/>
      <c r="L383" s="207"/>
      <c r="M383" s="208"/>
      <c r="N383" s="209"/>
      <c r="O383" s="209"/>
      <c r="P383" s="209"/>
      <c r="Q383" s="209"/>
      <c r="R383" s="209"/>
      <c r="S383" s="209"/>
      <c r="T383" s="210"/>
      <c r="AT383" s="211" t="s">
        <v>336</v>
      </c>
      <c r="AU383" s="211" t="s">
        <v>87</v>
      </c>
      <c r="AV383" s="13" t="s">
        <v>87</v>
      </c>
      <c r="AW383" s="13" t="s">
        <v>37</v>
      </c>
      <c r="AX383" s="13" t="s">
        <v>84</v>
      </c>
      <c r="AY383" s="211" t="s">
        <v>324</v>
      </c>
    </row>
    <row r="384" spans="1:65" s="2" customFormat="1" ht="14.45" customHeight="1">
      <c r="A384" s="36"/>
      <c r="B384" s="37"/>
      <c r="C384" s="182" t="s">
        <v>813</v>
      </c>
      <c r="D384" s="182" t="s">
        <v>326</v>
      </c>
      <c r="E384" s="183" t="s">
        <v>6135</v>
      </c>
      <c r="F384" s="184" t="s">
        <v>6136</v>
      </c>
      <c r="G384" s="185" t="s">
        <v>190</v>
      </c>
      <c r="H384" s="186">
        <v>399</v>
      </c>
      <c r="I384" s="187"/>
      <c r="J384" s="188">
        <f>ROUND(I384*H384,2)</f>
        <v>0</v>
      </c>
      <c r="K384" s="184" t="s">
        <v>19</v>
      </c>
      <c r="L384" s="41"/>
      <c r="M384" s="189" t="s">
        <v>19</v>
      </c>
      <c r="N384" s="190" t="s">
        <v>47</v>
      </c>
      <c r="O384" s="66"/>
      <c r="P384" s="191">
        <f>O384*H384</f>
        <v>0</v>
      </c>
      <c r="Q384" s="191">
        <v>0</v>
      </c>
      <c r="R384" s="191">
        <f>Q384*H384</f>
        <v>0</v>
      </c>
      <c r="S384" s="191">
        <v>0</v>
      </c>
      <c r="T384" s="192">
        <f>S384*H384</f>
        <v>0</v>
      </c>
      <c r="U384" s="36"/>
      <c r="V384" s="36"/>
      <c r="W384" s="36"/>
      <c r="X384" s="36"/>
      <c r="Y384" s="36"/>
      <c r="Z384" s="36"/>
      <c r="AA384" s="36"/>
      <c r="AB384" s="36"/>
      <c r="AC384" s="36"/>
      <c r="AD384" s="36"/>
      <c r="AE384" s="36"/>
      <c r="AR384" s="193" t="s">
        <v>330</v>
      </c>
      <c r="AT384" s="193" t="s">
        <v>326</v>
      </c>
      <c r="AU384" s="193" t="s">
        <v>87</v>
      </c>
      <c r="AY384" s="19" t="s">
        <v>324</v>
      </c>
      <c r="BE384" s="194">
        <f>IF(N384="základní",J384,0)</f>
        <v>0</v>
      </c>
      <c r="BF384" s="194">
        <f>IF(N384="snížená",J384,0)</f>
        <v>0</v>
      </c>
      <c r="BG384" s="194">
        <f>IF(N384="zákl. přenesená",J384,0)</f>
        <v>0</v>
      </c>
      <c r="BH384" s="194">
        <f>IF(N384="sníž. přenesená",J384,0)</f>
        <v>0</v>
      </c>
      <c r="BI384" s="194">
        <f>IF(N384="nulová",J384,0)</f>
        <v>0</v>
      </c>
      <c r="BJ384" s="19" t="s">
        <v>84</v>
      </c>
      <c r="BK384" s="194">
        <f>ROUND(I384*H384,2)</f>
        <v>0</v>
      </c>
      <c r="BL384" s="19" t="s">
        <v>330</v>
      </c>
      <c r="BM384" s="193" t="s">
        <v>6137</v>
      </c>
    </row>
    <row r="385" spans="1:65" s="2" customFormat="1" ht="11.25">
      <c r="A385" s="36"/>
      <c r="B385" s="37"/>
      <c r="C385" s="38"/>
      <c r="D385" s="195" t="s">
        <v>332</v>
      </c>
      <c r="E385" s="38"/>
      <c r="F385" s="196" t="s">
        <v>6138</v>
      </c>
      <c r="G385" s="38"/>
      <c r="H385" s="38"/>
      <c r="I385" s="197"/>
      <c r="J385" s="38"/>
      <c r="K385" s="38"/>
      <c r="L385" s="41"/>
      <c r="M385" s="198"/>
      <c r="N385" s="199"/>
      <c r="O385" s="66"/>
      <c r="P385" s="66"/>
      <c r="Q385" s="66"/>
      <c r="R385" s="66"/>
      <c r="S385" s="66"/>
      <c r="T385" s="67"/>
      <c r="U385" s="36"/>
      <c r="V385" s="36"/>
      <c r="W385" s="36"/>
      <c r="X385" s="36"/>
      <c r="Y385" s="36"/>
      <c r="Z385" s="36"/>
      <c r="AA385" s="36"/>
      <c r="AB385" s="36"/>
      <c r="AC385" s="36"/>
      <c r="AD385" s="36"/>
      <c r="AE385" s="36"/>
      <c r="AT385" s="19" t="s">
        <v>332</v>
      </c>
      <c r="AU385" s="19" t="s">
        <v>87</v>
      </c>
    </row>
    <row r="386" spans="1:65" s="13" customFormat="1" ht="11.25">
      <c r="B386" s="201"/>
      <c r="C386" s="202"/>
      <c r="D386" s="195" t="s">
        <v>336</v>
      </c>
      <c r="E386" s="203" t="s">
        <v>19</v>
      </c>
      <c r="F386" s="204" t="s">
        <v>5806</v>
      </c>
      <c r="G386" s="202"/>
      <c r="H386" s="205">
        <v>399</v>
      </c>
      <c r="I386" s="206"/>
      <c r="J386" s="202"/>
      <c r="K386" s="202"/>
      <c r="L386" s="207"/>
      <c r="M386" s="208"/>
      <c r="N386" s="209"/>
      <c r="O386" s="209"/>
      <c r="P386" s="209"/>
      <c r="Q386" s="209"/>
      <c r="R386" s="209"/>
      <c r="S386" s="209"/>
      <c r="T386" s="210"/>
      <c r="AT386" s="211" t="s">
        <v>336</v>
      </c>
      <c r="AU386" s="211" t="s">
        <v>87</v>
      </c>
      <c r="AV386" s="13" t="s">
        <v>87</v>
      </c>
      <c r="AW386" s="13" t="s">
        <v>37</v>
      </c>
      <c r="AX386" s="13" t="s">
        <v>84</v>
      </c>
      <c r="AY386" s="211" t="s">
        <v>324</v>
      </c>
    </row>
    <row r="387" spans="1:65" s="2" customFormat="1" ht="14.45" customHeight="1">
      <c r="A387" s="36"/>
      <c r="B387" s="37"/>
      <c r="C387" s="182" t="s">
        <v>818</v>
      </c>
      <c r="D387" s="182" t="s">
        <v>326</v>
      </c>
      <c r="E387" s="183" t="s">
        <v>6139</v>
      </c>
      <c r="F387" s="184" t="s">
        <v>6140</v>
      </c>
      <c r="G387" s="185" t="s">
        <v>190</v>
      </c>
      <c r="H387" s="186">
        <v>68</v>
      </c>
      <c r="I387" s="187"/>
      <c r="J387" s="188">
        <f>ROUND(I387*H387,2)</f>
        <v>0</v>
      </c>
      <c r="K387" s="184" t="s">
        <v>19</v>
      </c>
      <c r="L387" s="41"/>
      <c r="M387" s="189" t="s">
        <v>19</v>
      </c>
      <c r="N387" s="190" t="s">
        <v>47</v>
      </c>
      <c r="O387" s="66"/>
      <c r="P387" s="191">
        <f>O387*H387</f>
        <v>0</v>
      </c>
      <c r="Q387" s="191">
        <v>0</v>
      </c>
      <c r="R387" s="191">
        <f>Q387*H387</f>
        <v>0</v>
      </c>
      <c r="S387" s="191">
        <v>0</v>
      </c>
      <c r="T387" s="192">
        <f>S387*H387</f>
        <v>0</v>
      </c>
      <c r="U387" s="36"/>
      <c r="V387" s="36"/>
      <c r="W387" s="36"/>
      <c r="X387" s="36"/>
      <c r="Y387" s="36"/>
      <c r="Z387" s="36"/>
      <c r="AA387" s="36"/>
      <c r="AB387" s="36"/>
      <c r="AC387" s="36"/>
      <c r="AD387" s="36"/>
      <c r="AE387" s="36"/>
      <c r="AR387" s="193" t="s">
        <v>330</v>
      </c>
      <c r="AT387" s="193" t="s">
        <v>326</v>
      </c>
      <c r="AU387" s="193" t="s">
        <v>87</v>
      </c>
      <c r="AY387" s="19" t="s">
        <v>324</v>
      </c>
      <c r="BE387" s="194">
        <f>IF(N387="základní",J387,0)</f>
        <v>0</v>
      </c>
      <c r="BF387" s="194">
        <f>IF(N387="snížená",J387,0)</f>
        <v>0</v>
      </c>
      <c r="BG387" s="194">
        <f>IF(N387="zákl. přenesená",J387,0)</f>
        <v>0</v>
      </c>
      <c r="BH387" s="194">
        <f>IF(N387="sníž. přenesená",J387,0)</f>
        <v>0</v>
      </c>
      <c r="BI387" s="194">
        <f>IF(N387="nulová",J387,0)</f>
        <v>0</v>
      </c>
      <c r="BJ387" s="19" t="s">
        <v>84</v>
      </c>
      <c r="BK387" s="194">
        <f>ROUND(I387*H387,2)</f>
        <v>0</v>
      </c>
      <c r="BL387" s="19" t="s">
        <v>330</v>
      </c>
      <c r="BM387" s="193" t="s">
        <v>6141</v>
      </c>
    </row>
    <row r="388" spans="1:65" s="2" customFormat="1" ht="11.25">
      <c r="A388" s="36"/>
      <c r="B388" s="37"/>
      <c r="C388" s="38"/>
      <c r="D388" s="195" t="s">
        <v>332</v>
      </c>
      <c r="E388" s="38"/>
      <c r="F388" s="196" t="s">
        <v>6142</v>
      </c>
      <c r="G388" s="38"/>
      <c r="H388" s="38"/>
      <c r="I388" s="197"/>
      <c r="J388" s="38"/>
      <c r="K388" s="38"/>
      <c r="L388" s="41"/>
      <c r="M388" s="198"/>
      <c r="N388" s="199"/>
      <c r="O388" s="66"/>
      <c r="P388" s="66"/>
      <c r="Q388" s="66"/>
      <c r="R388" s="66"/>
      <c r="S388" s="66"/>
      <c r="T388" s="67"/>
      <c r="U388" s="36"/>
      <c r="V388" s="36"/>
      <c r="W388" s="36"/>
      <c r="X388" s="36"/>
      <c r="Y388" s="36"/>
      <c r="Z388" s="36"/>
      <c r="AA388" s="36"/>
      <c r="AB388" s="36"/>
      <c r="AC388" s="36"/>
      <c r="AD388" s="36"/>
      <c r="AE388" s="36"/>
      <c r="AT388" s="19" t="s">
        <v>332</v>
      </c>
      <c r="AU388" s="19" t="s">
        <v>87</v>
      </c>
    </row>
    <row r="389" spans="1:65" s="13" customFormat="1" ht="11.25">
      <c r="B389" s="201"/>
      <c r="C389" s="202"/>
      <c r="D389" s="195" t="s">
        <v>336</v>
      </c>
      <c r="E389" s="203" t="s">
        <v>19</v>
      </c>
      <c r="F389" s="204" t="s">
        <v>5808</v>
      </c>
      <c r="G389" s="202"/>
      <c r="H389" s="205">
        <v>68</v>
      </c>
      <c r="I389" s="206"/>
      <c r="J389" s="202"/>
      <c r="K389" s="202"/>
      <c r="L389" s="207"/>
      <c r="M389" s="208"/>
      <c r="N389" s="209"/>
      <c r="O389" s="209"/>
      <c r="P389" s="209"/>
      <c r="Q389" s="209"/>
      <c r="R389" s="209"/>
      <c r="S389" s="209"/>
      <c r="T389" s="210"/>
      <c r="AT389" s="211" t="s">
        <v>336</v>
      </c>
      <c r="AU389" s="211" t="s">
        <v>87</v>
      </c>
      <c r="AV389" s="13" t="s">
        <v>87</v>
      </c>
      <c r="AW389" s="13" t="s">
        <v>37</v>
      </c>
      <c r="AX389" s="13" t="s">
        <v>84</v>
      </c>
      <c r="AY389" s="211" t="s">
        <v>324</v>
      </c>
    </row>
    <row r="390" spans="1:65" s="2" customFormat="1" ht="14.45" customHeight="1">
      <c r="A390" s="36"/>
      <c r="B390" s="37"/>
      <c r="C390" s="182" t="s">
        <v>825</v>
      </c>
      <c r="D390" s="182" t="s">
        <v>326</v>
      </c>
      <c r="E390" s="183" t="s">
        <v>6143</v>
      </c>
      <c r="F390" s="184" t="s">
        <v>6144</v>
      </c>
      <c r="G390" s="185" t="s">
        <v>190</v>
      </c>
      <c r="H390" s="186">
        <v>2</v>
      </c>
      <c r="I390" s="187"/>
      <c r="J390" s="188">
        <f>ROUND(I390*H390,2)</f>
        <v>0</v>
      </c>
      <c r="K390" s="184" t="s">
        <v>19</v>
      </c>
      <c r="L390" s="41"/>
      <c r="M390" s="189" t="s">
        <v>19</v>
      </c>
      <c r="N390" s="190" t="s">
        <v>47</v>
      </c>
      <c r="O390" s="66"/>
      <c r="P390" s="191">
        <f>O390*H390</f>
        <v>0</v>
      </c>
      <c r="Q390" s="191">
        <v>0</v>
      </c>
      <c r="R390" s="191">
        <f>Q390*H390</f>
        <v>0</v>
      </c>
      <c r="S390" s="191">
        <v>0</v>
      </c>
      <c r="T390" s="192">
        <f>S390*H390</f>
        <v>0</v>
      </c>
      <c r="U390" s="36"/>
      <c r="V390" s="36"/>
      <c r="W390" s="36"/>
      <c r="X390" s="36"/>
      <c r="Y390" s="36"/>
      <c r="Z390" s="36"/>
      <c r="AA390" s="36"/>
      <c r="AB390" s="36"/>
      <c r="AC390" s="36"/>
      <c r="AD390" s="36"/>
      <c r="AE390" s="36"/>
      <c r="AR390" s="193" t="s">
        <v>330</v>
      </c>
      <c r="AT390" s="193" t="s">
        <v>326</v>
      </c>
      <c r="AU390" s="193" t="s">
        <v>87</v>
      </c>
      <c r="AY390" s="19" t="s">
        <v>324</v>
      </c>
      <c r="BE390" s="194">
        <f>IF(N390="základní",J390,0)</f>
        <v>0</v>
      </c>
      <c r="BF390" s="194">
        <f>IF(N390="snížená",J390,0)</f>
        <v>0</v>
      </c>
      <c r="BG390" s="194">
        <f>IF(N390="zákl. přenesená",J390,0)</f>
        <v>0</v>
      </c>
      <c r="BH390" s="194">
        <f>IF(N390="sníž. přenesená",J390,0)</f>
        <v>0</v>
      </c>
      <c r="BI390" s="194">
        <f>IF(N390="nulová",J390,0)</f>
        <v>0</v>
      </c>
      <c r="BJ390" s="19" t="s">
        <v>84</v>
      </c>
      <c r="BK390" s="194">
        <f>ROUND(I390*H390,2)</f>
        <v>0</v>
      </c>
      <c r="BL390" s="19" t="s">
        <v>330</v>
      </c>
      <c r="BM390" s="193" t="s">
        <v>6145</v>
      </c>
    </row>
    <row r="391" spans="1:65" s="2" customFormat="1" ht="11.25">
      <c r="A391" s="36"/>
      <c r="B391" s="37"/>
      <c r="C391" s="38"/>
      <c r="D391" s="195" t="s">
        <v>332</v>
      </c>
      <c r="E391" s="38"/>
      <c r="F391" s="196" t="s">
        <v>6146</v>
      </c>
      <c r="G391" s="38"/>
      <c r="H391" s="38"/>
      <c r="I391" s="197"/>
      <c r="J391" s="38"/>
      <c r="K391" s="38"/>
      <c r="L391" s="41"/>
      <c r="M391" s="198"/>
      <c r="N391" s="199"/>
      <c r="O391" s="66"/>
      <c r="P391" s="66"/>
      <c r="Q391" s="66"/>
      <c r="R391" s="66"/>
      <c r="S391" s="66"/>
      <c r="T391" s="67"/>
      <c r="U391" s="36"/>
      <c r="V391" s="36"/>
      <c r="W391" s="36"/>
      <c r="X391" s="36"/>
      <c r="Y391" s="36"/>
      <c r="Z391" s="36"/>
      <c r="AA391" s="36"/>
      <c r="AB391" s="36"/>
      <c r="AC391" s="36"/>
      <c r="AD391" s="36"/>
      <c r="AE391" s="36"/>
      <c r="AT391" s="19" t="s">
        <v>332</v>
      </c>
      <c r="AU391" s="19" t="s">
        <v>87</v>
      </c>
    </row>
    <row r="392" spans="1:65" s="13" customFormat="1" ht="11.25">
      <c r="B392" s="201"/>
      <c r="C392" s="202"/>
      <c r="D392" s="195" t="s">
        <v>336</v>
      </c>
      <c r="E392" s="203" t="s">
        <v>19</v>
      </c>
      <c r="F392" s="204" t="s">
        <v>5810</v>
      </c>
      <c r="G392" s="202"/>
      <c r="H392" s="205">
        <v>2</v>
      </c>
      <c r="I392" s="206"/>
      <c r="J392" s="202"/>
      <c r="K392" s="202"/>
      <c r="L392" s="207"/>
      <c r="M392" s="208"/>
      <c r="N392" s="209"/>
      <c r="O392" s="209"/>
      <c r="P392" s="209"/>
      <c r="Q392" s="209"/>
      <c r="R392" s="209"/>
      <c r="S392" s="209"/>
      <c r="T392" s="210"/>
      <c r="AT392" s="211" t="s">
        <v>336</v>
      </c>
      <c r="AU392" s="211" t="s">
        <v>87</v>
      </c>
      <c r="AV392" s="13" t="s">
        <v>87</v>
      </c>
      <c r="AW392" s="13" t="s">
        <v>37</v>
      </c>
      <c r="AX392" s="13" t="s">
        <v>84</v>
      </c>
      <c r="AY392" s="211" t="s">
        <v>324</v>
      </c>
    </row>
    <row r="393" spans="1:65" s="2" customFormat="1" ht="14.45" customHeight="1">
      <c r="A393" s="36"/>
      <c r="B393" s="37"/>
      <c r="C393" s="182" t="s">
        <v>833</v>
      </c>
      <c r="D393" s="182" t="s">
        <v>326</v>
      </c>
      <c r="E393" s="183" t="s">
        <v>6147</v>
      </c>
      <c r="F393" s="184" t="s">
        <v>6148</v>
      </c>
      <c r="G393" s="185" t="s">
        <v>190</v>
      </c>
      <c r="H393" s="186">
        <v>1</v>
      </c>
      <c r="I393" s="187"/>
      <c r="J393" s="188">
        <f>ROUND(I393*H393,2)</f>
        <v>0</v>
      </c>
      <c r="K393" s="184" t="s">
        <v>19</v>
      </c>
      <c r="L393" s="41"/>
      <c r="M393" s="189" t="s">
        <v>19</v>
      </c>
      <c r="N393" s="190" t="s">
        <v>47</v>
      </c>
      <c r="O393" s="66"/>
      <c r="P393" s="191">
        <f>O393*H393</f>
        <v>0</v>
      </c>
      <c r="Q393" s="191">
        <v>0</v>
      </c>
      <c r="R393" s="191">
        <f>Q393*H393</f>
        <v>0</v>
      </c>
      <c r="S393" s="191">
        <v>0</v>
      </c>
      <c r="T393" s="192">
        <f>S393*H393</f>
        <v>0</v>
      </c>
      <c r="U393" s="36"/>
      <c r="V393" s="36"/>
      <c r="W393" s="36"/>
      <c r="X393" s="36"/>
      <c r="Y393" s="36"/>
      <c r="Z393" s="36"/>
      <c r="AA393" s="36"/>
      <c r="AB393" s="36"/>
      <c r="AC393" s="36"/>
      <c r="AD393" s="36"/>
      <c r="AE393" s="36"/>
      <c r="AR393" s="193" t="s">
        <v>330</v>
      </c>
      <c r="AT393" s="193" t="s">
        <v>326</v>
      </c>
      <c r="AU393" s="193" t="s">
        <v>87</v>
      </c>
      <c r="AY393" s="19" t="s">
        <v>324</v>
      </c>
      <c r="BE393" s="194">
        <f>IF(N393="základní",J393,0)</f>
        <v>0</v>
      </c>
      <c r="BF393" s="194">
        <f>IF(N393="snížená",J393,0)</f>
        <v>0</v>
      </c>
      <c r="BG393" s="194">
        <f>IF(N393="zákl. přenesená",J393,0)</f>
        <v>0</v>
      </c>
      <c r="BH393" s="194">
        <f>IF(N393="sníž. přenesená",J393,0)</f>
        <v>0</v>
      </c>
      <c r="BI393" s="194">
        <f>IF(N393="nulová",J393,0)</f>
        <v>0</v>
      </c>
      <c r="BJ393" s="19" t="s">
        <v>84</v>
      </c>
      <c r="BK393" s="194">
        <f>ROUND(I393*H393,2)</f>
        <v>0</v>
      </c>
      <c r="BL393" s="19" t="s">
        <v>330</v>
      </c>
      <c r="BM393" s="193" t="s">
        <v>6149</v>
      </c>
    </row>
    <row r="394" spans="1:65" s="2" customFormat="1" ht="11.25">
      <c r="A394" s="36"/>
      <c r="B394" s="37"/>
      <c r="C394" s="38"/>
      <c r="D394" s="195" t="s">
        <v>332</v>
      </c>
      <c r="E394" s="38"/>
      <c r="F394" s="196" t="s">
        <v>6150</v>
      </c>
      <c r="G394" s="38"/>
      <c r="H394" s="38"/>
      <c r="I394" s="197"/>
      <c r="J394" s="38"/>
      <c r="K394" s="38"/>
      <c r="L394" s="41"/>
      <c r="M394" s="198"/>
      <c r="N394" s="199"/>
      <c r="O394" s="66"/>
      <c r="P394" s="66"/>
      <c r="Q394" s="66"/>
      <c r="R394" s="66"/>
      <c r="S394" s="66"/>
      <c r="T394" s="67"/>
      <c r="U394" s="36"/>
      <c r="V394" s="36"/>
      <c r="W394" s="36"/>
      <c r="X394" s="36"/>
      <c r="Y394" s="36"/>
      <c r="Z394" s="36"/>
      <c r="AA394" s="36"/>
      <c r="AB394" s="36"/>
      <c r="AC394" s="36"/>
      <c r="AD394" s="36"/>
      <c r="AE394" s="36"/>
      <c r="AT394" s="19" t="s">
        <v>332</v>
      </c>
      <c r="AU394" s="19" t="s">
        <v>87</v>
      </c>
    </row>
    <row r="395" spans="1:65" s="13" customFormat="1" ht="11.25">
      <c r="B395" s="201"/>
      <c r="C395" s="202"/>
      <c r="D395" s="195" t="s">
        <v>336</v>
      </c>
      <c r="E395" s="203" t="s">
        <v>19</v>
      </c>
      <c r="F395" s="204" t="s">
        <v>5812</v>
      </c>
      <c r="G395" s="202"/>
      <c r="H395" s="205">
        <v>1</v>
      </c>
      <c r="I395" s="206"/>
      <c r="J395" s="202"/>
      <c r="K395" s="202"/>
      <c r="L395" s="207"/>
      <c r="M395" s="208"/>
      <c r="N395" s="209"/>
      <c r="O395" s="209"/>
      <c r="P395" s="209"/>
      <c r="Q395" s="209"/>
      <c r="R395" s="209"/>
      <c r="S395" s="209"/>
      <c r="T395" s="210"/>
      <c r="AT395" s="211" t="s">
        <v>336</v>
      </c>
      <c r="AU395" s="211" t="s">
        <v>87</v>
      </c>
      <c r="AV395" s="13" t="s">
        <v>87</v>
      </c>
      <c r="AW395" s="13" t="s">
        <v>37</v>
      </c>
      <c r="AX395" s="13" t="s">
        <v>84</v>
      </c>
      <c r="AY395" s="211" t="s">
        <v>324</v>
      </c>
    </row>
    <row r="396" spans="1:65" s="2" customFormat="1" ht="14.45" customHeight="1">
      <c r="A396" s="36"/>
      <c r="B396" s="37"/>
      <c r="C396" s="182" t="s">
        <v>841</v>
      </c>
      <c r="D396" s="182" t="s">
        <v>326</v>
      </c>
      <c r="E396" s="183" t="s">
        <v>6151</v>
      </c>
      <c r="F396" s="184" t="s">
        <v>6152</v>
      </c>
      <c r="G396" s="185" t="s">
        <v>190</v>
      </c>
      <c r="H396" s="186">
        <v>3</v>
      </c>
      <c r="I396" s="187"/>
      <c r="J396" s="188">
        <f>ROUND(I396*H396,2)</f>
        <v>0</v>
      </c>
      <c r="K396" s="184" t="s">
        <v>19</v>
      </c>
      <c r="L396" s="41"/>
      <c r="M396" s="189" t="s">
        <v>19</v>
      </c>
      <c r="N396" s="190" t="s">
        <v>47</v>
      </c>
      <c r="O396" s="66"/>
      <c r="P396" s="191">
        <f>O396*H396</f>
        <v>0</v>
      </c>
      <c r="Q396" s="191">
        <v>0</v>
      </c>
      <c r="R396" s="191">
        <f>Q396*H396</f>
        <v>0</v>
      </c>
      <c r="S396" s="191">
        <v>0</v>
      </c>
      <c r="T396" s="192">
        <f>S396*H396</f>
        <v>0</v>
      </c>
      <c r="U396" s="36"/>
      <c r="V396" s="36"/>
      <c r="W396" s="36"/>
      <c r="X396" s="36"/>
      <c r="Y396" s="36"/>
      <c r="Z396" s="36"/>
      <c r="AA396" s="36"/>
      <c r="AB396" s="36"/>
      <c r="AC396" s="36"/>
      <c r="AD396" s="36"/>
      <c r="AE396" s="36"/>
      <c r="AR396" s="193" t="s">
        <v>330</v>
      </c>
      <c r="AT396" s="193" t="s">
        <v>326</v>
      </c>
      <c r="AU396" s="193" t="s">
        <v>87</v>
      </c>
      <c r="AY396" s="19" t="s">
        <v>324</v>
      </c>
      <c r="BE396" s="194">
        <f>IF(N396="základní",J396,0)</f>
        <v>0</v>
      </c>
      <c r="BF396" s="194">
        <f>IF(N396="snížená",J396,0)</f>
        <v>0</v>
      </c>
      <c r="BG396" s="194">
        <f>IF(N396="zákl. přenesená",J396,0)</f>
        <v>0</v>
      </c>
      <c r="BH396" s="194">
        <f>IF(N396="sníž. přenesená",J396,0)</f>
        <v>0</v>
      </c>
      <c r="BI396" s="194">
        <f>IF(N396="nulová",J396,0)</f>
        <v>0</v>
      </c>
      <c r="BJ396" s="19" t="s">
        <v>84</v>
      </c>
      <c r="BK396" s="194">
        <f>ROUND(I396*H396,2)</f>
        <v>0</v>
      </c>
      <c r="BL396" s="19" t="s">
        <v>330</v>
      </c>
      <c r="BM396" s="193" t="s">
        <v>6153</v>
      </c>
    </row>
    <row r="397" spans="1:65" s="2" customFormat="1" ht="11.25">
      <c r="A397" s="36"/>
      <c r="B397" s="37"/>
      <c r="C397" s="38"/>
      <c r="D397" s="195" t="s">
        <v>332</v>
      </c>
      <c r="E397" s="38"/>
      <c r="F397" s="196" t="s">
        <v>6154</v>
      </c>
      <c r="G397" s="38"/>
      <c r="H397" s="38"/>
      <c r="I397" s="197"/>
      <c r="J397" s="38"/>
      <c r="K397" s="38"/>
      <c r="L397" s="41"/>
      <c r="M397" s="198"/>
      <c r="N397" s="199"/>
      <c r="O397" s="66"/>
      <c r="P397" s="66"/>
      <c r="Q397" s="66"/>
      <c r="R397" s="66"/>
      <c r="S397" s="66"/>
      <c r="T397" s="67"/>
      <c r="U397" s="36"/>
      <c r="V397" s="36"/>
      <c r="W397" s="36"/>
      <c r="X397" s="36"/>
      <c r="Y397" s="36"/>
      <c r="Z397" s="36"/>
      <c r="AA397" s="36"/>
      <c r="AB397" s="36"/>
      <c r="AC397" s="36"/>
      <c r="AD397" s="36"/>
      <c r="AE397" s="36"/>
      <c r="AT397" s="19" t="s">
        <v>332</v>
      </c>
      <c r="AU397" s="19" t="s">
        <v>87</v>
      </c>
    </row>
    <row r="398" spans="1:65" s="13" customFormat="1" ht="11.25">
      <c r="B398" s="201"/>
      <c r="C398" s="202"/>
      <c r="D398" s="195" t="s">
        <v>336</v>
      </c>
      <c r="E398" s="203" t="s">
        <v>19</v>
      </c>
      <c r="F398" s="204" t="s">
        <v>5804</v>
      </c>
      <c r="G398" s="202"/>
      <c r="H398" s="205">
        <v>3</v>
      </c>
      <c r="I398" s="206"/>
      <c r="J398" s="202"/>
      <c r="K398" s="202"/>
      <c r="L398" s="207"/>
      <c r="M398" s="208"/>
      <c r="N398" s="209"/>
      <c r="O398" s="209"/>
      <c r="P398" s="209"/>
      <c r="Q398" s="209"/>
      <c r="R398" s="209"/>
      <c r="S398" s="209"/>
      <c r="T398" s="210"/>
      <c r="AT398" s="211" t="s">
        <v>336</v>
      </c>
      <c r="AU398" s="211" t="s">
        <v>87</v>
      </c>
      <c r="AV398" s="13" t="s">
        <v>87</v>
      </c>
      <c r="AW398" s="13" t="s">
        <v>37</v>
      </c>
      <c r="AX398" s="13" t="s">
        <v>84</v>
      </c>
      <c r="AY398" s="211" t="s">
        <v>324</v>
      </c>
    </row>
    <row r="399" spans="1:65" s="2" customFormat="1" ht="14.45" customHeight="1">
      <c r="A399" s="36"/>
      <c r="B399" s="37"/>
      <c r="C399" s="182" t="s">
        <v>846</v>
      </c>
      <c r="D399" s="182" t="s">
        <v>326</v>
      </c>
      <c r="E399" s="183" t="s">
        <v>6155</v>
      </c>
      <c r="F399" s="184" t="s">
        <v>6156</v>
      </c>
      <c r="G399" s="185" t="s">
        <v>190</v>
      </c>
      <c r="H399" s="186">
        <v>2</v>
      </c>
      <c r="I399" s="187"/>
      <c r="J399" s="188">
        <f>ROUND(I399*H399,2)</f>
        <v>0</v>
      </c>
      <c r="K399" s="184" t="s">
        <v>19</v>
      </c>
      <c r="L399" s="41"/>
      <c r="M399" s="189" t="s">
        <v>19</v>
      </c>
      <c r="N399" s="190" t="s">
        <v>47</v>
      </c>
      <c r="O399" s="66"/>
      <c r="P399" s="191">
        <f>O399*H399</f>
        <v>0</v>
      </c>
      <c r="Q399" s="191">
        <v>0</v>
      </c>
      <c r="R399" s="191">
        <f>Q399*H399</f>
        <v>0</v>
      </c>
      <c r="S399" s="191">
        <v>0</v>
      </c>
      <c r="T399" s="192">
        <f>S399*H399</f>
        <v>0</v>
      </c>
      <c r="U399" s="36"/>
      <c r="V399" s="36"/>
      <c r="W399" s="36"/>
      <c r="X399" s="36"/>
      <c r="Y399" s="36"/>
      <c r="Z399" s="36"/>
      <c r="AA399" s="36"/>
      <c r="AB399" s="36"/>
      <c r="AC399" s="36"/>
      <c r="AD399" s="36"/>
      <c r="AE399" s="36"/>
      <c r="AR399" s="193" t="s">
        <v>330</v>
      </c>
      <c r="AT399" s="193" t="s">
        <v>326</v>
      </c>
      <c r="AU399" s="193" t="s">
        <v>87</v>
      </c>
      <c r="AY399" s="19" t="s">
        <v>324</v>
      </c>
      <c r="BE399" s="194">
        <f>IF(N399="základní",J399,0)</f>
        <v>0</v>
      </c>
      <c r="BF399" s="194">
        <f>IF(N399="snížená",J399,0)</f>
        <v>0</v>
      </c>
      <c r="BG399" s="194">
        <f>IF(N399="zákl. přenesená",J399,0)</f>
        <v>0</v>
      </c>
      <c r="BH399" s="194">
        <f>IF(N399="sníž. přenesená",J399,0)</f>
        <v>0</v>
      </c>
      <c r="BI399" s="194">
        <f>IF(N399="nulová",J399,0)</f>
        <v>0</v>
      </c>
      <c r="BJ399" s="19" t="s">
        <v>84</v>
      </c>
      <c r="BK399" s="194">
        <f>ROUND(I399*H399,2)</f>
        <v>0</v>
      </c>
      <c r="BL399" s="19" t="s">
        <v>330</v>
      </c>
      <c r="BM399" s="193" t="s">
        <v>6157</v>
      </c>
    </row>
    <row r="400" spans="1:65" s="2" customFormat="1" ht="11.25">
      <c r="A400" s="36"/>
      <c r="B400" s="37"/>
      <c r="C400" s="38"/>
      <c r="D400" s="195" t="s">
        <v>332</v>
      </c>
      <c r="E400" s="38"/>
      <c r="F400" s="196" t="s">
        <v>6158</v>
      </c>
      <c r="G400" s="38"/>
      <c r="H400" s="38"/>
      <c r="I400" s="197"/>
      <c r="J400" s="38"/>
      <c r="K400" s="38"/>
      <c r="L400" s="41"/>
      <c r="M400" s="198"/>
      <c r="N400" s="199"/>
      <c r="O400" s="66"/>
      <c r="P400" s="66"/>
      <c r="Q400" s="66"/>
      <c r="R400" s="66"/>
      <c r="S400" s="66"/>
      <c r="T400" s="67"/>
      <c r="U400" s="36"/>
      <c r="V400" s="36"/>
      <c r="W400" s="36"/>
      <c r="X400" s="36"/>
      <c r="Y400" s="36"/>
      <c r="Z400" s="36"/>
      <c r="AA400" s="36"/>
      <c r="AB400" s="36"/>
      <c r="AC400" s="36"/>
      <c r="AD400" s="36"/>
      <c r="AE400" s="36"/>
      <c r="AT400" s="19" t="s">
        <v>332</v>
      </c>
      <c r="AU400" s="19" t="s">
        <v>87</v>
      </c>
    </row>
    <row r="401" spans="1:65" s="13" customFormat="1" ht="11.25">
      <c r="B401" s="201"/>
      <c r="C401" s="202"/>
      <c r="D401" s="195" t="s">
        <v>336</v>
      </c>
      <c r="E401" s="203" t="s">
        <v>19</v>
      </c>
      <c r="F401" s="204" t="s">
        <v>5805</v>
      </c>
      <c r="G401" s="202"/>
      <c r="H401" s="205">
        <v>2</v>
      </c>
      <c r="I401" s="206"/>
      <c r="J401" s="202"/>
      <c r="K401" s="202"/>
      <c r="L401" s="207"/>
      <c r="M401" s="208"/>
      <c r="N401" s="209"/>
      <c r="O401" s="209"/>
      <c r="P401" s="209"/>
      <c r="Q401" s="209"/>
      <c r="R401" s="209"/>
      <c r="S401" s="209"/>
      <c r="T401" s="210"/>
      <c r="AT401" s="211" t="s">
        <v>336</v>
      </c>
      <c r="AU401" s="211" t="s">
        <v>87</v>
      </c>
      <c r="AV401" s="13" t="s">
        <v>87</v>
      </c>
      <c r="AW401" s="13" t="s">
        <v>37</v>
      </c>
      <c r="AX401" s="13" t="s">
        <v>84</v>
      </c>
      <c r="AY401" s="211" t="s">
        <v>324</v>
      </c>
    </row>
    <row r="402" spans="1:65" s="2" customFormat="1" ht="14.45" customHeight="1">
      <c r="A402" s="36"/>
      <c r="B402" s="37"/>
      <c r="C402" s="182" t="s">
        <v>858</v>
      </c>
      <c r="D402" s="182" t="s">
        <v>326</v>
      </c>
      <c r="E402" s="183" t="s">
        <v>6159</v>
      </c>
      <c r="F402" s="184" t="s">
        <v>6160</v>
      </c>
      <c r="G402" s="185" t="s">
        <v>190</v>
      </c>
      <c r="H402" s="186">
        <v>5.0919999999999996</v>
      </c>
      <c r="I402" s="187"/>
      <c r="J402" s="188">
        <f>ROUND(I402*H402,2)</f>
        <v>0</v>
      </c>
      <c r="K402" s="184" t="s">
        <v>19</v>
      </c>
      <c r="L402" s="41"/>
      <c r="M402" s="189" t="s">
        <v>19</v>
      </c>
      <c r="N402" s="190" t="s">
        <v>47</v>
      </c>
      <c r="O402" s="66"/>
      <c r="P402" s="191">
        <f>O402*H402</f>
        <v>0</v>
      </c>
      <c r="Q402" s="191">
        <v>0</v>
      </c>
      <c r="R402" s="191">
        <f>Q402*H402</f>
        <v>0</v>
      </c>
      <c r="S402" s="191">
        <v>0</v>
      </c>
      <c r="T402" s="192">
        <f>S402*H402</f>
        <v>0</v>
      </c>
      <c r="U402" s="36"/>
      <c r="V402" s="36"/>
      <c r="W402" s="36"/>
      <c r="X402" s="36"/>
      <c r="Y402" s="36"/>
      <c r="Z402" s="36"/>
      <c r="AA402" s="36"/>
      <c r="AB402" s="36"/>
      <c r="AC402" s="36"/>
      <c r="AD402" s="36"/>
      <c r="AE402" s="36"/>
      <c r="AR402" s="193" t="s">
        <v>330</v>
      </c>
      <c r="AT402" s="193" t="s">
        <v>326</v>
      </c>
      <c r="AU402" s="193" t="s">
        <v>87</v>
      </c>
      <c r="AY402" s="19" t="s">
        <v>324</v>
      </c>
      <c r="BE402" s="194">
        <f>IF(N402="základní",J402,0)</f>
        <v>0</v>
      </c>
      <c r="BF402" s="194">
        <f>IF(N402="snížená",J402,0)</f>
        <v>0</v>
      </c>
      <c r="BG402" s="194">
        <f>IF(N402="zákl. přenesená",J402,0)</f>
        <v>0</v>
      </c>
      <c r="BH402" s="194">
        <f>IF(N402="sníž. přenesená",J402,0)</f>
        <v>0</v>
      </c>
      <c r="BI402" s="194">
        <f>IF(N402="nulová",J402,0)</f>
        <v>0</v>
      </c>
      <c r="BJ402" s="19" t="s">
        <v>84</v>
      </c>
      <c r="BK402" s="194">
        <f>ROUND(I402*H402,2)</f>
        <v>0</v>
      </c>
      <c r="BL402" s="19" t="s">
        <v>330</v>
      </c>
      <c r="BM402" s="193" t="s">
        <v>6161</v>
      </c>
    </row>
    <row r="403" spans="1:65" s="2" customFormat="1" ht="11.25">
      <c r="A403" s="36"/>
      <c r="B403" s="37"/>
      <c r="C403" s="38"/>
      <c r="D403" s="195" t="s">
        <v>332</v>
      </c>
      <c r="E403" s="38"/>
      <c r="F403" s="196" t="s">
        <v>6160</v>
      </c>
      <c r="G403" s="38"/>
      <c r="H403" s="38"/>
      <c r="I403" s="197"/>
      <c r="J403" s="38"/>
      <c r="K403" s="38"/>
      <c r="L403" s="41"/>
      <c r="M403" s="198"/>
      <c r="N403" s="199"/>
      <c r="O403" s="66"/>
      <c r="P403" s="66"/>
      <c r="Q403" s="66"/>
      <c r="R403" s="66"/>
      <c r="S403" s="66"/>
      <c r="T403" s="67"/>
      <c r="U403" s="36"/>
      <c r="V403" s="36"/>
      <c r="W403" s="36"/>
      <c r="X403" s="36"/>
      <c r="Y403" s="36"/>
      <c r="Z403" s="36"/>
      <c r="AA403" s="36"/>
      <c r="AB403" s="36"/>
      <c r="AC403" s="36"/>
      <c r="AD403" s="36"/>
      <c r="AE403" s="36"/>
      <c r="AT403" s="19" t="s">
        <v>332</v>
      </c>
      <c r="AU403" s="19" t="s">
        <v>87</v>
      </c>
    </row>
    <row r="404" spans="1:65" s="13" customFormat="1" ht="11.25">
      <c r="B404" s="201"/>
      <c r="C404" s="202"/>
      <c r="D404" s="195" t="s">
        <v>336</v>
      </c>
      <c r="E404" s="203" t="s">
        <v>19</v>
      </c>
      <c r="F404" s="204" t="s">
        <v>6162</v>
      </c>
      <c r="G404" s="202"/>
      <c r="H404" s="205">
        <v>5.0919999999999996</v>
      </c>
      <c r="I404" s="206"/>
      <c r="J404" s="202"/>
      <c r="K404" s="202"/>
      <c r="L404" s="207"/>
      <c r="M404" s="208"/>
      <c r="N404" s="209"/>
      <c r="O404" s="209"/>
      <c r="P404" s="209"/>
      <c r="Q404" s="209"/>
      <c r="R404" s="209"/>
      <c r="S404" s="209"/>
      <c r="T404" s="210"/>
      <c r="AT404" s="211" t="s">
        <v>336</v>
      </c>
      <c r="AU404" s="211" t="s">
        <v>87</v>
      </c>
      <c r="AV404" s="13" t="s">
        <v>87</v>
      </c>
      <c r="AW404" s="13" t="s">
        <v>37</v>
      </c>
      <c r="AX404" s="13" t="s">
        <v>84</v>
      </c>
      <c r="AY404" s="211" t="s">
        <v>324</v>
      </c>
    </row>
    <row r="405" spans="1:65" s="2" customFormat="1" ht="14.45" customHeight="1">
      <c r="A405" s="36"/>
      <c r="B405" s="37"/>
      <c r="C405" s="182" t="s">
        <v>865</v>
      </c>
      <c r="D405" s="182" t="s">
        <v>326</v>
      </c>
      <c r="E405" s="183" t="s">
        <v>6163</v>
      </c>
      <c r="F405" s="184" t="s">
        <v>6164</v>
      </c>
      <c r="G405" s="185" t="s">
        <v>135</v>
      </c>
      <c r="H405" s="186">
        <v>4890</v>
      </c>
      <c r="I405" s="187"/>
      <c r="J405" s="188">
        <f>ROUND(I405*H405,2)</f>
        <v>0</v>
      </c>
      <c r="K405" s="184" t="s">
        <v>329</v>
      </c>
      <c r="L405" s="41"/>
      <c r="M405" s="189" t="s">
        <v>19</v>
      </c>
      <c r="N405" s="190" t="s">
        <v>47</v>
      </c>
      <c r="O405" s="66"/>
      <c r="P405" s="191">
        <f>O405*H405</f>
        <v>0</v>
      </c>
      <c r="Q405" s="191">
        <v>0</v>
      </c>
      <c r="R405" s="191">
        <f>Q405*H405</f>
        <v>0</v>
      </c>
      <c r="S405" s="191">
        <v>0</v>
      </c>
      <c r="T405" s="192">
        <f>S405*H405</f>
        <v>0</v>
      </c>
      <c r="U405" s="36"/>
      <c r="V405" s="36"/>
      <c r="W405" s="36"/>
      <c r="X405" s="36"/>
      <c r="Y405" s="36"/>
      <c r="Z405" s="36"/>
      <c r="AA405" s="36"/>
      <c r="AB405" s="36"/>
      <c r="AC405" s="36"/>
      <c r="AD405" s="36"/>
      <c r="AE405" s="36"/>
      <c r="AR405" s="193" t="s">
        <v>330</v>
      </c>
      <c r="AT405" s="193" t="s">
        <v>326</v>
      </c>
      <c r="AU405" s="193" t="s">
        <v>87</v>
      </c>
      <c r="AY405" s="19" t="s">
        <v>324</v>
      </c>
      <c r="BE405" s="194">
        <f>IF(N405="základní",J405,0)</f>
        <v>0</v>
      </c>
      <c r="BF405" s="194">
        <f>IF(N405="snížená",J405,0)</f>
        <v>0</v>
      </c>
      <c r="BG405" s="194">
        <f>IF(N405="zákl. přenesená",J405,0)</f>
        <v>0</v>
      </c>
      <c r="BH405" s="194">
        <f>IF(N405="sníž. přenesená",J405,0)</f>
        <v>0</v>
      </c>
      <c r="BI405" s="194">
        <f>IF(N405="nulová",J405,0)</f>
        <v>0</v>
      </c>
      <c r="BJ405" s="19" t="s">
        <v>84</v>
      </c>
      <c r="BK405" s="194">
        <f>ROUND(I405*H405,2)</f>
        <v>0</v>
      </c>
      <c r="BL405" s="19" t="s">
        <v>330</v>
      </c>
      <c r="BM405" s="193" t="s">
        <v>6165</v>
      </c>
    </row>
    <row r="406" spans="1:65" s="2" customFormat="1" ht="11.25">
      <c r="A406" s="36"/>
      <c r="B406" s="37"/>
      <c r="C406" s="38"/>
      <c r="D406" s="195" t="s">
        <v>332</v>
      </c>
      <c r="E406" s="38"/>
      <c r="F406" s="196" t="s">
        <v>6166</v>
      </c>
      <c r="G406" s="38"/>
      <c r="H406" s="38"/>
      <c r="I406" s="197"/>
      <c r="J406" s="38"/>
      <c r="K406" s="38"/>
      <c r="L406" s="41"/>
      <c r="M406" s="198"/>
      <c r="N406" s="199"/>
      <c r="O406" s="66"/>
      <c r="P406" s="66"/>
      <c r="Q406" s="66"/>
      <c r="R406" s="66"/>
      <c r="S406" s="66"/>
      <c r="T406" s="67"/>
      <c r="U406" s="36"/>
      <c r="V406" s="36"/>
      <c r="W406" s="36"/>
      <c r="X406" s="36"/>
      <c r="Y406" s="36"/>
      <c r="Z406" s="36"/>
      <c r="AA406" s="36"/>
      <c r="AB406" s="36"/>
      <c r="AC406" s="36"/>
      <c r="AD406" s="36"/>
      <c r="AE406" s="36"/>
      <c r="AT406" s="19" t="s">
        <v>332</v>
      </c>
      <c r="AU406" s="19" t="s">
        <v>87</v>
      </c>
    </row>
    <row r="407" spans="1:65" s="2" customFormat="1" ht="87.75">
      <c r="A407" s="36"/>
      <c r="B407" s="37"/>
      <c r="C407" s="38"/>
      <c r="D407" s="195" t="s">
        <v>334</v>
      </c>
      <c r="E407" s="38"/>
      <c r="F407" s="200" t="s">
        <v>6167</v>
      </c>
      <c r="G407" s="38"/>
      <c r="H407" s="38"/>
      <c r="I407" s="197"/>
      <c r="J407" s="38"/>
      <c r="K407" s="38"/>
      <c r="L407" s="41"/>
      <c r="M407" s="198"/>
      <c r="N407" s="199"/>
      <c r="O407" s="66"/>
      <c r="P407" s="66"/>
      <c r="Q407" s="66"/>
      <c r="R407" s="66"/>
      <c r="S407" s="66"/>
      <c r="T407" s="67"/>
      <c r="U407" s="36"/>
      <c r="V407" s="36"/>
      <c r="W407" s="36"/>
      <c r="X407" s="36"/>
      <c r="Y407" s="36"/>
      <c r="Z407" s="36"/>
      <c r="AA407" s="36"/>
      <c r="AB407" s="36"/>
      <c r="AC407" s="36"/>
      <c r="AD407" s="36"/>
      <c r="AE407" s="36"/>
      <c r="AT407" s="19" t="s">
        <v>334</v>
      </c>
      <c r="AU407" s="19" t="s">
        <v>87</v>
      </c>
    </row>
    <row r="408" spans="1:65" s="15" customFormat="1" ht="11.25">
      <c r="B408" s="223"/>
      <c r="C408" s="224"/>
      <c r="D408" s="195" t="s">
        <v>336</v>
      </c>
      <c r="E408" s="225" t="s">
        <v>19</v>
      </c>
      <c r="F408" s="226" t="s">
        <v>6168</v>
      </c>
      <c r="G408" s="224"/>
      <c r="H408" s="225" t="s">
        <v>19</v>
      </c>
      <c r="I408" s="227"/>
      <c r="J408" s="224"/>
      <c r="K408" s="224"/>
      <c r="L408" s="228"/>
      <c r="M408" s="229"/>
      <c r="N408" s="230"/>
      <c r="O408" s="230"/>
      <c r="P408" s="230"/>
      <c r="Q408" s="230"/>
      <c r="R408" s="230"/>
      <c r="S408" s="230"/>
      <c r="T408" s="231"/>
      <c r="AT408" s="232" t="s">
        <v>336</v>
      </c>
      <c r="AU408" s="232" t="s">
        <v>87</v>
      </c>
      <c r="AV408" s="15" t="s">
        <v>84</v>
      </c>
      <c r="AW408" s="15" t="s">
        <v>37</v>
      </c>
      <c r="AX408" s="15" t="s">
        <v>76</v>
      </c>
      <c r="AY408" s="232" t="s">
        <v>324</v>
      </c>
    </row>
    <row r="409" spans="1:65" s="13" customFormat="1" ht="11.25">
      <c r="B409" s="201"/>
      <c r="C409" s="202"/>
      <c r="D409" s="195" t="s">
        <v>336</v>
      </c>
      <c r="E409" s="203" t="s">
        <v>5793</v>
      </c>
      <c r="F409" s="204" t="s">
        <v>6169</v>
      </c>
      <c r="G409" s="202"/>
      <c r="H409" s="205">
        <v>4890</v>
      </c>
      <c r="I409" s="206"/>
      <c r="J409" s="202"/>
      <c r="K409" s="202"/>
      <c r="L409" s="207"/>
      <c r="M409" s="208"/>
      <c r="N409" s="209"/>
      <c r="O409" s="209"/>
      <c r="P409" s="209"/>
      <c r="Q409" s="209"/>
      <c r="R409" s="209"/>
      <c r="S409" s="209"/>
      <c r="T409" s="210"/>
      <c r="AT409" s="211" t="s">
        <v>336</v>
      </c>
      <c r="AU409" s="211" t="s">
        <v>87</v>
      </c>
      <c r="AV409" s="13" t="s">
        <v>87</v>
      </c>
      <c r="AW409" s="13" t="s">
        <v>37</v>
      </c>
      <c r="AX409" s="13" t="s">
        <v>84</v>
      </c>
      <c r="AY409" s="211" t="s">
        <v>324</v>
      </c>
    </row>
    <row r="410" spans="1:65" s="2" customFormat="1" ht="14.45" customHeight="1">
      <c r="A410" s="36"/>
      <c r="B410" s="37"/>
      <c r="C410" s="182" t="s">
        <v>880</v>
      </c>
      <c r="D410" s="182" t="s">
        <v>326</v>
      </c>
      <c r="E410" s="183" t="s">
        <v>6170</v>
      </c>
      <c r="F410" s="184" t="s">
        <v>6171</v>
      </c>
      <c r="G410" s="185" t="s">
        <v>135</v>
      </c>
      <c r="H410" s="186">
        <v>5300.1</v>
      </c>
      <c r="I410" s="187"/>
      <c r="J410" s="188">
        <f>ROUND(I410*H410,2)</f>
        <v>0</v>
      </c>
      <c r="K410" s="184" t="s">
        <v>329</v>
      </c>
      <c r="L410" s="41"/>
      <c r="M410" s="189" t="s">
        <v>19</v>
      </c>
      <c r="N410" s="190" t="s">
        <v>47</v>
      </c>
      <c r="O410" s="66"/>
      <c r="P410" s="191">
        <f>O410*H410</f>
        <v>0</v>
      </c>
      <c r="Q410" s="191">
        <v>0</v>
      </c>
      <c r="R410" s="191">
        <f>Q410*H410</f>
        <v>0</v>
      </c>
      <c r="S410" s="191">
        <v>0</v>
      </c>
      <c r="T410" s="192">
        <f>S410*H410</f>
        <v>0</v>
      </c>
      <c r="U410" s="36"/>
      <c r="V410" s="36"/>
      <c r="W410" s="36"/>
      <c r="X410" s="36"/>
      <c r="Y410" s="36"/>
      <c r="Z410" s="36"/>
      <c r="AA410" s="36"/>
      <c r="AB410" s="36"/>
      <c r="AC410" s="36"/>
      <c r="AD410" s="36"/>
      <c r="AE410" s="36"/>
      <c r="AR410" s="193" t="s">
        <v>330</v>
      </c>
      <c r="AT410" s="193" t="s">
        <v>326</v>
      </c>
      <c r="AU410" s="193" t="s">
        <v>87</v>
      </c>
      <c r="AY410" s="19" t="s">
        <v>324</v>
      </c>
      <c r="BE410" s="194">
        <f>IF(N410="základní",J410,0)</f>
        <v>0</v>
      </c>
      <c r="BF410" s="194">
        <f>IF(N410="snížená",J410,0)</f>
        <v>0</v>
      </c>
      <c r="BG410" s="194">
        <f>IF(N410="zákl. přenesená",J410,0)</f>
        <v>0</v>
      </c>
      <c r="BH410" s="194">
        <f>IF(N410="sníž. přenesená",J410,0)</f>
        <v>0</v>
      </c>
      <c r="BI410" s="194">
        <f>IF(N410="nulová",J410,0)</f>
        <v>0</v>
      </c>
      <c r="BJ410" s="19" t="s">
        <v>84</v>
      </c>
      <c r="BK410" s="194">
        <f>ROUND(I410*H410,2)</f>
        <v>0</v>
      </c>
      <c r="BL410" s="19" t="s">
        <v>330</v>
      </c>
      <c r="BM410" s="193" t="s">
        <v>6172</v>
      </c>
    </row>
    <row r="411" spans="1:65" s="2" customFormat="1" ht="11.25">
      <c r="A411" s="36"/>
      <c r="B411" s="37"/>
      <c r="C411" s="38"/>
      <c r="D411" s="195" t="s">
        <v>332</v>
      </c>
      <c r="E411" s="38"/>
      <c r="F411" s="196" t="s">
        <v>6173</v>
      </c>
      <c r="G411" s="38"/>
      <c r="H411" s="38"/>
      <c r="I411" s="197"/>
      <c r="J411" s="38"/>
      <c r="K411" s="38"/>
      <c r="L411" s="41"/>
      <c r="M411" s="198"/>
      <c r="N411" s="199"/>
      <c r="O411" s="66"/>
      <c r="P411" s="66"/>
      <c r="Q411" s="66"/>
      <c r="R411" s="66"/>
      <c r="S411" s="66"/>
      <c r="T411" s="67"/>
      <c r="U411" s="36"/>
      <c r="V411" s="36"/>
      <c r="W411" s="36"/>
      <c r="X411" s="36"/>
      <c r="Y411" s="36"/>
      <c r="Z411" s="36"/>
      <c r="AA411" s="36"/>
      <c r="AB411" s="36"/>
      <c r="AC411" s="36"/>
      <c r="AD411" s="36"/>
      <c r="AE411" s="36"/>
      <c r="AT411" s="19" t="s">
        <v>332</v>
      </c>
      <c r="AU411" s="19" t="s">
        <v>87</v>
      </c>
    </row>
    <row r="412" spans="1:65" s="2" customFormat="1" ht="87.75">
      <c r="A412" s="36"/>
      <c r="B412" s="37"/>
      <c r="C412" s="38"/>
      <c r="D412" s="195" t="s">
        <v>334</v>
      </c>
      <c r="E412" s="38"/>
      <c r="F412" s="200" t="s">
        <v>6167</v>
      </c>
      <c r="G412" s="38"/>
      <c r="H412" s="38"/>
      <c r="I412" s="197"/>
      <c r="J412" s="38"/>
      <c r="K412" s="38"/>
      <c r="L412" s="41"/>
      <c r="M412" s="198"/>
      <c r="N412" s="199"/>
      <c r="O412" s="66"/>
      <c r="P412" s="66"/>
      <c r="Q412" s="66"/>
      <c r="R412" s="66"/>
      <c r="S412" s="66"/>
      <c r="T412" s="67"/>
      <c r="U412" s="36"/>
      <c r="V412" s="36"/>
      <c r="W412" s="36"/>
      <c r="X412" s="36"/>
      <c r="Y412" s="36"/>
      <c r="Z412" s="36"/>
      <c r="AA412" s="36"/>
      <c r="AB412" s="36"/>
      <c r="AC412" s="36"/>
      <c r="AD412" s="36"/>
      <c r="AE412" s="36"/>
      <c r="AT412" s="19" t="s">
        <v>334</v>
      </c>
      <c r="AU412" s="19" t="s">
        <v>87</v>
      </c>
    </row>
    <row r="413" spans="1:65" s="15" customFormat="1" ht="11.25">
      <c r="B413" s="223"/>
      <c r="C413" s="224"/>
      <c r="D413" s="195" t="s">
        <v>336</v>
      </c>
      <c r="E413" s="225" t="s">
        <v>19</v>
      </c>
      <c r="F413" s="226" t="s">
        <v>6174</v>
      </c>
      <c r="G413" s="224"/>
      <c r="H413" s="225" t="s">
        <v>19</v>
      </c>
      <c r="I413" s="227"/>
      <c r="J413" s="224"/>
      <c r="K413" s="224"/>
      <c r="L413" s="228"/>
      <c r="M413" s="229"/>
      <c r="N413" s="230"/>
      <c r="O413" s="230"/>
      <c r="P413" s="230"/>
      <c r="Q413" s="230"/>
      <c r="R413" s="230"/>
      <c r="S413" s="230"/>
      <c r="T413" s="231"/>
      <c r="AT413" s="232" t="s">
        <v>336</v>
      </c>
      <c r="AU413" s="232" t="s">
        <v>87</v>
      </c>
      <c r="AV413" s="15" t="s">
        <v>84</v>
      </c>
      <c r="AW413" s="15" t="s">
        <v>37</v>
      </c>
      <c r="AX413" s="15" t="s">
        <v>76</v>
      </c>
      <c r="AY413" s="232" t="s">
        <v>324</v>
      </c>
    </row>
    <row r="414" spans="1:65" s="13" customFormat="1" ht="11.25">
      <c r="B414" s="201"/>
      <c r="C414" s="202"/>
      <c r="D414" s="195" t="s">
        <v>336</v>
      </c>
      <c r="E414" s="203" t="s">
        <v>19</v>
      </c>
      <c r="F414" s="204" t="s">
        <v>6175</v>
      </c>
      <c r="G414" s="202"/>
      <c r="H414" s="205">
        <v>1586.1</v>
      </c>
      <c r="I414" s="206"/>
      <c r="J414" s="202"/>
      <c r="K414" s="202"/>
      <c r="L414" s="207"/>
      <c r="M414" s="208"/>
      <c r="N414" s="209"/>
      <c r="O414" s="209"/>
      <c r="P414" s="209"/>
      <c r="Q414" s="209"/>
      <c r="R414" s="209"/>
      <c r="S414" s="209"/>
      <c r="T414" s="210"/>
      <c r="AT414" s="211" t="s">
        <v>336</v>
      </c>
      <c r="AU414" s="211" t="s">
        <v>87</v>
      </c>
      <c r="AV414" s="13" t="s">
        <v>87</v>
      </c>
      <c r="AW414" s="13" t="s">
        <v>37</v>
      </c>
      <c r="AX414" s="13" t="s">
        <v>76</v>
      </c>
      <c r="AY414" s="211" t="s">
        <v>324</v>
      </c>
    </row>
    <row r="415" spans="1:65" s="15" customFormat="1" ht="11.25">
      <c r="B415" s="223"/>
      <c r="C415" s="224"/>
      <c r="D415" s="195" t="s">
        <v>336</v>
      </c>
      <c r="E415" s="225" t="s">
        <v>19</v>
      </c>
      <c r="F415" s="226" t="s">
        <v>5913</v>
      </c>
      <c r="G415" s="224"/>
      <c r="H415" s="225" t="s">
        <v>19</v>
      </c>
      <c r="I415" s="227"/>
      <c r="J415" s="224"/>
      <c r="K415" s="224"/>
      <c r="L415" s="228"/>
      <c r="M415" s="229"/>
      <c r="N415" s="230"/>
      <c r="O415" s="230"/>
      <c r="P415" s="230"/>
      <c r="Q415" s="230"/>
      <c r="R415" s="230"/>
      <c r="S415" s="230"/>
      <c r="T415" s="231"/>
      <c r="AT415" s="232" t="s">
        <v>336</v>
      </c>
      <c r="AU415" s="232" t="s">
        <v>87</v>
      </c>
      <c r="AV415" s="15" t="s">
        <v>84</v>
      </c>
      <c r="AW415" s="15" t="s">
        <v>37</v>
      </c>
      <c r="AX415" s="15" t="s">
        <v>76</v>
      </c>
      <c r="AY415" s="232" t="s">
        <v>324</v>
      </c>
    </row>
    <row r="416" spans="1:65" s="13" customFormat="1" ht="11.25">
      <c r="B416" s="201"/>
      <c r="C416" s="202"/>
      <c r="D416" s="195" t="s">
        <v>336</v>
      </c>
      <c r="E416" s="203" t="s">
        <v>19</v>
      </c>
      <c r="F416" s="204" t="s">
        <v>6176</v>
      </c>
      <c r="G416" s="202"/>
      <c r="H416" s="205">
        <v>252</v>
      </c>
      <c r="I416" s="206"/>
      <c r="J416" s="202"/>
      <c r="K416" s="202"/>
      <c r="L416" s="207"/>
      <c r="M416" s="208"/>
      <c r="N416" s="209"/>
      <c r="O416" s="209"/>
      <c r="P416" s="209"/>
      <c r="Q416" s="209"/>
      <c r="R416" s="209"/>
      <c r="S416" s="209"/>
      <c r="T416" s="210"/>
      <c r="AT416" s="211" t="s">
        <v>336</v>
      </c>
      <c r="AU416" s="211" t="s">
        <v>87</v>
      </c>
      <c r="AV416" s="13" t="s">
        <v>87</v>
      </c>
      <c r="AW416" s="13" t="s">
        <v>37</v>
      </c>
      <c r="AX416" s="13" t="s">
        <v>76</v>
      </c>
      <c r="AY416" s="211" t="s">
        <v>324</v>
      </c>
    </row>
    <row r="417" spans="1:65" s="15" customFormat="1" ht="11.25">
      <c r="B417" s="223"/>
      <c r="C417" s="224"/>
      <c r="D417" s="195" t="s">
        <v>336</v>
      </c>
      <c r="E417" s="225" t="s">
        <v>19</v>
      </c>
      <c r="F417" s="226" t="s">
        <v>6177</v>
      </c>
      <c r="G417" s="224"/>
      <c r="H417" s="225" t="s">
        <v>19</v>
      </c>
      <c r="I417" s="227"/>
      <c r="J417" s="224"/>
      <c r="K417" s="224"/>
      <c r="L417" s="228"/>
      <c r="M417" s="229"/>
      <c r="N417" s="230"/>
      <c r="O417" s="230"/>
      <c r="P417" s="230"/>
      <c r="Q417" s="230"/>
      <c r="R417" s="230"/>
      <c r="S417" s="230"/>
      <c r="T417" s="231"/>
      <c r="AT417" s="232" t="s">
        <v>336</v>
      </c>
      <c r="AU417" s="232" t="s">
        <v>87</v>
      </c>
      <c r="AV417" s="15" t="s">
        <v>84</v>
      </c>
      <c r="AW417" s="15" t="s">
        <v>37</v>
      </c>
      <c r="AX417" s="15" t="s">
        <v>76</v>
      </c>
      <c r="AY417" s="232" t="s">
        <v>324</v>
      </c>
    </row>
    <row r="418" spans="1:65" s="13" customFormat="1" ht="11.25">
      <c r="B418" s="201"/>
      <c r="C418" s="202"/>
      <c r="D418" s="195" t="s">
        <v>336</v>
      </c>
      <c r="E418" s="203" t="s">
        <v>19</v>
      </c>
      <c r="F418" s="204" t="s">
        <v>6178</v>
      </c>
      <c r="G418" s="202"/>
      <c r="H418" s="205">
        <v>562</v>
      </c>
      <c r="I418" s="206"/>
      <c r="J418" s="202"/>
      <c r="K418" s="202"/>
      <c r="L418" s="207"/>
      <c r="M418" s="208"/>
      <c r="N418" s="209"/>
      <c r="O418" s="209"/>
      <c r="P418" s="209"/>
      <c r="Q418" s="209"/>
      <c r="R418" s="209"/>
      <c r="S418" s="209"/>
      <c r="T418" s="210"/>
      <c r="AT418" s="211" t="s">
        <v>336</v>
      </c>
      <c r="AU418" s="211" t="s">
        <v>87</v>
      </c>
      <c r="AV418" s="13" t="s">
        <v>87</v>
      </c>
      <c r="AW418" s="13" t="s">
        <v>37</v>
      </c>
      <c r="AX418" s="13" t="s">
        <v>76</v>
      </c>
      <c r="AY418" s="211" t="s">
        <v>324</v>
      </c>
    </row>
    <row r="419" spans="1:65" s="15" customFormat="1" ht="11.25">
      <c r="B419" s="223"/>
      <c r="C419" s="224"/>
      <c r="D419" s="195" t="s">
        <v>336</v>
      </c>
      <c r="E419" s="225" t="s">
        <v>19</v>
      </c>
      <c r="F419" s="226" t="s">
        <v>5923</v>
      </c>
      <c r="G419" s="224"/>
      <c r="H419" s="225" t="s">
        <v>19</v>
      </c>
      <c r="I419" s="227"/>
      <c r="J419" s="224"/>
      <c r="K419" s="224"/>
      <c r="L419" s="228"/>
      <c r="M419" s="229"/>
      <c r="N419" s="230"/>
      <c r="O419" s="230"/>
      <c r="P419" s="230"/>
      <c r="Q419" s="230"/>
      <c r="R419" s="230"/>
      <c r="S419" s="230"/>
      <c r="T419" s="231"/>
      <c r="AT419" s="232" t="s">
        <v>336</v>
      </c>
      <c r="AU419" s="232" t="s">
        <v>87</v>
      </c>
      <c r="AV419" s="15" t="s">
        <v>84</v>
      </c>
      <c r="AW419" s="15" t="s">
        <v>37</v>
      </c>
      <c r="AX419" s="15" t="s">
        <v>76</v>
      </c>
      <c r="AY419" s="232" t="s">
        <v>324</v>
      </c>
    </row>
    <row r="420" spans="1:65" s="13" customFormat="1" ht="11.25">
      <c r="B420" s="201"/>
      <c r="C420" s="202"/>
      <c r="D420" s="195" t="s">
        <v>336</v>
      </c>
      <c r="E420" s="203" t="s">
        <v>19</v>
      </c>
      <c r="F420" s="204" t="s">
        <v>6179</v>
      </c>
      <c r="G420" s="202"/>
      <c r="H420" s="205">
        <v>900</v>
      </c>
      <c r="I420" s="206"/>
      <c r="J420" s="202"/>
      <c r="K420" s="202"/>
      <c r="L420" s="207"/>
      <c r="M420" s="208"/>
      <c r="N420" s="209"/>
      <c r="O420" s="209"/>
      <c r="P420" s="209"/>
      <c r="Q420" s="209"/>
      <c r="R420" s="209"/>
      <c r="S420" s="209"/>
      <c r="T420" s="210"/>
      <c r="AT420" s="211" t="s">
        <v>336</v>
      </c>
      <c r="AU420" s="211" t="s">
        <v>87</v>
      </c>
      <c r="AV420" s="13" t="s">
        <v>87</v>
      </c>
      <c r="AW420" s="13" t="s">
        <v>37</v>
      </c>
      <c r="AX420" s="13" t="s">
        <v>76</v>
      </c>
      <c r="AY420" s="211" t="s">
        <v>324</v>
      </c>
    </row>
    <row r="421" spans="1:65" s="15" customFormat="1" ht="11.25">
      <c r="B421" s="223"/>
      <c r="C421" s="224"/>
      <c r="D421" s="195" t="s">
        <v>336</v>
      </c>
      <c r="E421" s="225" t="s">
        <v>19</v>
      </c>
      <c r="F421" s="226" t="s">
        <v>5925</v>
      </c>
      <c r="G421" s="224"/>
      <c r="H421" s="225" t="s">
        <v>19</v>
      </c>
      <c r="I421" s="227"/>
      <c r="J421" s="224"/>
      <c r="K421" s="224"/>
      <c r="L421" s="228"/>
      <c r="M421" s="229"/>
      <c r="N421" s="230"/>
      <c r="O421" s="230"/>
      <c r="P421" s="230"/>
      <c r="Q421" s="230"/>
      <c r="R421" s="230"/>
      <c r="S421" s="230"/>
      <c r="T421" s="231"/>
      <c r="AT421" s="232" t="s">
        <v>336</v>
      </c>
      <c r="AU421" s="232" t="s">
        <v>87</v>
      </c>
      <c r="AV421" s="15" t="s">
        <v>84</v>
      </c>
      <c r="AW421" s="15" t="s">
        <v>37</v>
      </c>
      <c r="AX421" s="15" t="s">
        <v>76</v>
      </c>
      <c r="AY421" s="232" t="s">
        <v>324</v>
      </c>
    </row>
    <row r="422" spans="1:65" s="13" customFormat="1" ht="11.25">
      <c r="B422" s="201"/>
      <c r="C422" s="202"/>
      <c r="D422" s="195" t="s">
        <v>336</v>
      </c>
      <c r="E422" s="203" t="s">
        <v>19</v>
      </c>
      <c r="F422" s="204" t="s">
        <v>6180</v>
      </c>
      <c r="G422" s="202"/>
      <c r="H422" s="205">
        <v>1000</v>
      </c>
      <c r="I422" s="206"/>
      <c r="J422" s="202"/>
      <c r="K422" s="202"/>
      <c r="L422" s="207"/>
      <c r="M422" s="208"/>
      <c r="N422" s="209"/>
      <c r="O422" s="209"/>
      <c r="P422" s="209"/>
      <c r="Q422" s="209"/>
      <c r="R422" s="209"/>
      <c r="S422" s="209"/>
      <c r="T422" s="210"/>
      <c r="AT422" s="211" t="s">
        <v>336</v>
      </c>
      <c r="AU422" s="211" t="s">
        <v>87</v>
      </c>
      <c r="AV422" s="13" t="s">
        <v>87</v>
      </c>
      <c r="AW422" s="13" t="s">
        <v>37</v>
      </c>
      <c r="AX422" s="13" t="s">
        <v>76</v>
      </c>
      <c r="AY422" s="211" t="s">
        <v>324</v>
      </c>
    </row>
    <row r="423" spans="1:65" s="15" customFormat="1" ht="22.5">
      <c r="B423" s="223"/>
      <c r="C423" s="224"/>
      <c r="D423" s="195" t="s">
        <v>336</v>
      </c>
      <c r="E423" s="225" t="s">
        <v>19</v>
      </c>
      <c r="F423" s="226" t="s">
        <v>5927</v>
      </c>
      <c r="G423" s="224"/>
      <c r="H423" s="225" t="s">
        <v>19</v>
      </c>
      <c r="I423" s="227"/>
      <c r="J423" s="224"/>
      <c r="K423" s="224"/>
      <c r="L423" s="228"/>
      <c r="M423" s="229"/>
      <c r="N423" s="230"/>
      <c r="O423" s="230"/>
      <c r="P423" s="230"/>
      <c r="Q423" s="230"/>
      <c r="R423" s="230"/>
      <c r="S423" s="230"/>
      <c r="T423" s="231"/>
      <c r="AT423" s="232" t="s">
        <v>336</v>
      </c>
      <c r="AU423" s="232" t="s">
        <v>87</v>
      </c>
      <c r="AV423" s="15" t="s">
        <v>84</v>
      </c>
      <c r="AW423" s="15" t="s">
        <v>37</v>
      </c>
      <c r="AX423" s="15" t="s">
        <v>76</v>
      </c>
      <c r="AY423" s="232" t="s">
        <v>324</v>
      </c>
    </row>
    <row r="424" spans="1:65" s="13" customFormat="1" ht="11.25">
      <c r="B424" s="201"/>
      <c r="C424" s="202"/>
      <c r="D424" s="195" t="s">
        <v>336</v>
      </c>
      <c r="E424" s="203" t="s">
        <v>19</v>
      </c>
      <c r="F424" s="204" t="s">
        <v>6180</v>
      </c>
      <c r="G424" s="202"/>
      <c r="H424" s="205">
        <v>1000</v>
      </c>
      <c r="I424" s="206"/>
      <c r="J424" s="202"/>
      <c r="K424" s="202"/>
      <c r="L424" s="207"/>
      <c r="M424" s="208"/>
      <c r="N424" s="209"/>
      <c r="O424" s="209"/>
      <c r="P424" s="209"/>
      <c r="Q424" s="209"/>
      <c r="R424" s="209"/>
      <c r="S424" s="209"/>
      <c r="T424" s="210"/>
      <c r="AT424" s="211" t="s">
        <v>336</v>
      </c>
      <c r="AU424" s="211" t="s">
        <v>87</v>
      </c>
      <c r="AV424" s="13" t="s">
        <v>87</v>
      </c>
      <c r="AW424" s="13" t="s">
        <v>37</v>
      </c>
      <c r="AX424" s="13" t="s">
        <v>76</v>
      </c>
      <c r="AY424" s="211" t="s">
        <v>324</v>
      </c>
    </row>
    <row r="425" spans="1:65" s="14" customFormat="1" ht="11.25">
      <c r="B425" s="212"/>
      <c r="C425" s="213"/>
      <c r="D425" s="195" t="s">
        <v>336</v>
      </c>
      <c r="E425" s="214" t="s">
        <v>5790</v>
      </c>
      <c r="F425" s="215" t="s">
        <v>349</v>
      </c>
      <c r="G425" s="213"/>
      <c r="H425" s="216">
        <v>5300.1</v>
      </c>
      <c r="I425" s="217"/>
      <c r="J425" s="213"/>
      <c r="K425" s="213"/>
      <c r="L425" s="218"/>
      <c r="M425" s="219"/>
      <c r="N425" s="220"/>
      <c r="O425" s="220"/>
      <c r="P425" s="220"/>
      <c r="Q425" s="220"/>
      <c r="R425" s="220"/>
      <c r="S425" s="220"/>
      <c r="T425" s="221"/>
      <c r="AT425" s="222" t="s">
        <v>336</v>
      </c>
      <c r="AU425" s="222" t="s">
        <v>87</v>
      </c>
      <c r="AV425" s="14" t="s">
        <v>330</v>
      </c>
      <c r="AW425" s="14" t="s">
        <v>37</v>
      </c>
      <c r="AX425" s="14" t="s">
        <v>84</v>
      </c>
      <c r="AY425" s="222" t="s">
        <v>324</v>
      </c>
    </row>
    <row r="426" spans="1:65" s="2" customFormat="1" ht="14.45" customHeight="1">
      <c r="A426" s="36"/>
      <c r="B426" s="37"/>
      <c r="C426" s="182" t="s">
        <v>890</v>
      </c>
      <c r="D426" s="182" t="s">
        <v>326</v>
      </c>
      <c r="E426" s="183" t="s">
        <v>6181</v>
      </c>
      <c r="F426" s="184" t="s">
        <v>6182</v>
      </c>
      <c r="G426" s="185" t="s">
        <v>135</v>
      </c>
      <c r="H426" s="186">
        <v>10190.1</v>
      </c>
      <c r="I426" s="187"/>
      <c r="J426" s="188">
        <f>ROUND(I426*H426,2)</f>
        <v>0</v>
      </c>
      <c r="K426" s="184" t="s">
        <v>329</v>
      </c>
      <c r="L426" s="41"/>
      <c r="M426" s="189" t="s">
        <v>19</v>
      </c>
      <c r="N426" s="190" t="s">
        <v>47</v>
      </c>
      <c r="O426" s="66"/>
      <c r="P426" s="191">
        <f>O426*H426</f>
        <v>0</v>
      </c>
      <c r="Q426" s="191">
        <v>0</v>
      </c>
      <c r="R426" s="191">
        <f>Q426*H426</f>
        <v>0</v>
      </c>
      <c r="S426" s="191">
        <v>0</v>
      </c>
      <c r="T426" s="192">
        <f>S426*H426</f>
        <v>0</v>
      </c>
      <c r="U426" s="36"/>
      <c r="V426" s="36"/>
      <c r="W426" s="36"/>
      <c r="X426" s="36"/>
      <c r="Y426" s="36"/>
      <c r="Z426" s="36"/>
      <c r="AA426" s="36"/>
      <c r="AB426" s="36"/>
      <c r="AC426" s="36"/>
      <c r="AD426" s="36"/>
      <c r="AE426" s="36"/>
      <c r="AR426" s="193" t="s">
        <v>330</v>
      </c>
      <c r="AT426" s="193" t="s">
        <v>326</v>
      </c>
      <c r="AU426" s="193" t="s">
        <v>87</v>
      </c>
      <c r="AY426" s="19" t="s">
        <v>324</v>
      </c>
      <c r="BE426" s="194">
        <f>IF(N426="základní",J426,0)</f>
        <v>0</v>
      </c>
      <c r="BF426" s="194">
        <f>IF(N426="snížená",J426,0)</f>
        <v>0</v>
      </c>
      <c r="BG426" s="194">
        <f>IF(N426="zákl. přenesená",J426,0)</f>
        <v>0</v>
      </c>
      <c r="BH426" s="194">
        <f>IF(N426="sníž. přenesená",J426,0)</f>
        <v>0</v>
      </c>
      <c r="BI426" s="194">
        <f>IF(N426="nulová",J426,0)</f>
        <v>0</v>
      </c>
      <c r="BJ426" s="19" t="s">
        <v>84</v>
      </c>
      <c r="BK426" s="194">
        <f>ROUND(I426*H426,2)</f>
        <v>0</v>
      </c>
      <c r="BL426" s="19" t="s">
        <v>330</v>
      </c>
      <c r="BM426" s="193" t="s">
        <v>6183</v>
      </c>
    </row>
    <row r="427" spans="1:65" s="2" customFormat="1" ht="11.25">
      <c r="A427" s="36"/>
      <c r="B427" s="37"/>
      <c r="C427" s="38"/>
      <c r="D427" s="195" t="s">
        <v>332</v>
      </c>
      <c r="E427" s="38"/>
      <c r="F427" s="196" t="s">
        <v>6184</v>
      </c>
      <c r="G427" s="38"/>
      <c r="H427" s="38"/>
      <c r="I427" s="197"/>
      <c r="J427" s="38"/>
      <c r="K427" s="38"/>
      <c r="L427" s="41"/>
      <c r="M427" s="198"/>
      <c r="N427" s="199"/>
      <c r="O427" s="66"/>
      <c r="P427" s="66"/>
      <c r="Q427" s="66"/>
      <c r="R427" s="66"/>
      <c r="S427" s="66"/>
      <c r="T427" s="67"/>
      <c r="U427" s="36"/>
      <c r="V427" s="36"/>
      <c r="W427" s="36"/>
      <c r="X427" s="36"/>
      <c r="Y427" s="36"/>
      <c r="Z427" s="36"/>
      <c r="AA427" s="36"/>
      <c r="AB427" s="36"/>
      <c r="AC427" s="36"/>
      <c r="AD427" s="36"/>
      <c r="AE427" s="36"/>
      <c r="AT427" s="19" t="s">
        <v>332</v>
      </c>
      <c r="AU427" s="19" t="s">
        <v>87</v>
      </c>
    </row>
    <row r="428" spans="1:65" s="2" customFormat="1" ht="107.25">
      <c r="A428" s="36"/>
      <c r="B428" s="37"/>
      <c r="C428" s="38"/>
      <c r="D428" s="195" t="s">
        <v>334</v>
      </c>
      <c r="E428" s="38"/>
      <c r="F428" s="200" t="s">
        <v>6185</v>
      </c>
      <c r="G428" s="38"/>
      <c r="H428" s="38"/>
      <c r="I428" s="197"/>
      <c r="J428" s="38"/>
      <c r="K428" s="38"/>
      <c r="L428" s="41"/>
      <c r="M428" s="198"/>
      <c r="N428" s="199"/>
      <c r="O428" s="66"/>
      <c r="P428" s="66"/>
      <c r="Q428" s="66"/>
      <c r="R428" s="66"/>
      <c r="S428" s="66"/>
      <c r="T428" s="67"/>
      <c r="U428" s="36"/>
      <c r="V428" s="36"/>
      <c r="W428" s="36"/>
      <c r="X428" s="36"/>
      <c r="Y428" s="36"/>
      <c r="Z428" s="36"/>
      <c r="AA428" s="36"/>
      <c r="AB428" s="36"/>
      <c r="AC428" s="36"/>
      <c r="AD428" s="36"/>
      <c r="AE428" s="36"/>
      <c r="AT428" s="19" t="s">
        <v>334</v>
      </c>
      <c r="AU428" s="19" t="s">
        <v>87</v>
      </c>
    </row>
    <row r="429" spans="1:65" s="13" customFormat="1" ht="11.25">
      <c r="B429" s="201"/>
      <c r="C429" s="202"/>
      <c r="D429" s="195" t="s">
        <v>336</v>
      </c>
      <c r="E429" s="203" t="s">
        <v>19</v>
      </c>
      <c r="F429" s="204" t="s">
        <v>5793</v>
      </c>
      <c r="G429" s="202"/>
      <c r="H429" s="205">
        <v>4890</v>
      </c>
      <c r="I429" s="206"/>
      <c r="J429" s="202"/>
      <c r="K429" s="202"/>
      <c r="L429" s="207"/>
      <c r="M429" s="208"/>
      <c r="N429" s="209"/>
      <c r="O429" s="209"/>
      <c r="P429" s="209"/>
      <c r="Q429" s="209"/>
      <c r="R429" s="209"/>
      <c r="S429" s="209"/>
      <c r="T429" s="210"/>
      <c r="AT429" s="211" t="s">
        <v>336</v>
      </c>
      <c r="AU429" s="211" t="s">
        <v>87</v>
      </c>
      <c r="AV429" s="13" t="s">
        <v>87</v>
      </c>
      <c r="AW429" s="13" t="s">
        <v>37</v>
      </c>
      <c r="AX429" s="13" t="s">
        <v>76</v>
      </c>
      <c r="AY429" s="211" t="s">
        <v>324</v>
      </c>
    </row>
    <row r="430" spans="1:65" s="13" customFormat="1" ht="11.25">
      <c r="B430" s="201"/>
      <c r="C430" s="202"/>
      <c r="D430" s="195" t="s">
        <v>336</v>
      </c>
      <c r="E430" s="203" t="s">
        <v>19</v>
      </c>
      <c r="F430" s="204" t="s">
        <v>5790</v>
      </c>
      <c r="G430" s="202"/>
      <c r="H430" s="205">
        <v>5300.1</v>
      </c>
      <c r="I430" s="206"/>
      <c r="J430" s="202"/>
      <c r="K430" s="202"/>
      <c r="L430" s="207"/>
      <c r="M430" s="208"/>
      <c r="N430" s="209"/>
      <c r="O430" s="209"/>
      <c r="P430" s="209"/>
      <c r="Q430" s="209"/>
      <c r="R430" s="209"/>
      <c r="S430" s="209"/>
      <c r="T430" s="210"/>
      <c r="AT430" s="211" t="s">
        <v>336</v>
      </c>
      <c r="AU430" s="211" t="s">
        <v>87</v>
      </c>
      <c r="AV430" s="13" t="s">
        <v>87</v>
      </c>
      <c r="AW430" s="13" t="s">
        <v>37</v>
      </c>
      <c r="AX430" s="13" t="s">
        <v>76</v>
      </c>
      <c r="AY430" s="211" t="s">
        <v>324</v>
      </c>
    </row>
    <row r="431" spans="1:65" s="14" customFormat="1" ht="11.25">
      <c r="B431" s="212"/>
      <c r="C431" s="213"/>
      <c r="D431" s="195" t="s">
        <v>336</v>
      </c>
      <c r="E431" s="214" t="s">
        <v>19</v>
      </c>
      <c r="F431" s="215" t="s">
        <v>349</v>
      </c>
      <c r="G431" s="213"/>
      <c r="H431" s="216">
        <v>10190.1</v>
      </c>
      <c r="I431" s="217"/>
      <c r="J431" s="213"/>
      <c r="K431" s="213"/>
      <c r="L431" s="218"/>
      <c r="M431" s="219"/>
      <c r="N431" s="220"/>
      <c r="O431" s="220"/>
      <c r="P431" s="220"/>
      <c r="Q431" s="220"/>
      <c r="R431" s="220"/>
      <c r="S431" s="220"/>
      <c r="T431" s="221"/>
      <c r="AT431" s="222" t="s">
        <v>336</v>
      </c>
      <c r="AU431" s="222" t="s">
        <v>87</v>
      </c>
      <c r="AV431" s="14" t="s">
        <v>330</v>
      </c>
      <c r="AW431" s="14" t="s">
        <v>37</v>
      </c>
      <c r="AX431" s="14" t="s">
        <v>84</v>
      </c>
      <c r="AY431" s="222" t="s">
        <v>324</v>
      </c>
    </row>
    <row r="432" spans="1:65" s="2" customFormat="1" ht="14.45" customHeight="1">
      <c r="A432" s="36"/>
      <c r="B432" s="37"/>
      <c r="C432" s="244" t="s">
        <v>899</v>
      </c>
      <c r="D432" s="244" t="s">
        <v>588</v>
      </c>
      <c r="E432" s="245" t="s">
        <v>6186</v>
      </c>
      <c r="F432" s="246" t="s">
        <v>6187</v>
      </c>
      <c r="G432" s="247" t="s">
        <v>267</v>
      </c>
      <c r="H432" s="248">
        <v>305.70299999999997</v>
      </c>
      <c r="I432" s="249"/>
      <c r="J432" s="250">
        <f>ROUND(I432*H432,2)</f>
        <v>0</v>
      </c>
      <c r="K432" s="246" t="s">
        <v>329</v>
      </c>
      <c r="L432" s="251"/>
      <c r="M432" s="252" t="s">
        <v>19</v>
      </c>
      <c r="N432" s="253" t="s">
        <v>47</v>
      </c>
      <c r="O432" s="66"/>
      <c r="P432" s="191">
        <f>O432*H432</f>
        <v>0</v>
      </c>
      <c r="Q432" s="191">
        <v>1E-3</v>
      </c>
      <c r="R432" s="191">
        <f>Q432*H432</f>
        <v>0.305703</v>
      </c>
      <c r="S432" s="191">
        <v>0</v>
      </c>
      <c r="T432" s="192">
        <f>S432*H432</f>
        <v>0</v>
      </c>
      <c r="U432" s="36"/>
      <c r="V432" s="36"/>
      <c r="W432" s="36"/>
      <c r="X432" s="36"/>
      <c r="Y432" s="36"/>
      <c r="Z432" s="36"/>
      <c r="AA432" s="36"/>
      <c r="AB432" s="36"/>
      <c r="AC432" s="36"/>
      <c r="AD432" s="36"/>
      <c r="AE432" s="36"/>
      <c r="AR432" s="193" t="s">
        <v>378</v>
      </c>
      <c r="AT432" s="193" t="s">
        <v>588</v>
      </c>
      <c r="AU432" s="193" t="s">
        <v>87</v>
      </c>
      <c r="AY432" s="19" t="s">
        <v>324</v>
      </c>
      <c r="BE432" s="194">
        <f>IF(N432="základní",J432,0)</f>
        <v>0</v>
      </c>
      <c r="BF432" s="194">
        <f>IF(N432="snížená",J432,0)</f>
        <v>0</v>
      </c>
      <c r="BG432" s="194">
        <f>IF(N432="zákl. přenesená",J432,0)</f>
        <v>0</v>
      </c>
      <c r="BH432" s="194">
        <f>IF(N432="sníž. přenesená",J432,0)</f>
        <v>0</v>
      </c>
      <c r="BI432" s="194">
        <f>IF(N432="nulová",J432,0)</f>
        <v>0</v>
      </c>
      <c r="BJ432" s="19" t="s">
        <v>84</v>
      </c>
      <c r="BK432" s="194">
        <f>ROUND(I432*H432,2)</f>
        <v>0</v>
      </c>
      <c r="BL432" s="19" t="s">
        <v>330</v>
      </c>
      <c r="BM432" s="193" t="s">
        <v>6188</v>
      </c>
    </row>
    <row r="433" spans="1:65" s="2" customFormat="1" ht="11.25">
      <c r="A433" s="36"/>
      <c r="B433" s="37"/>
      <c r="C433" s="38"/>
      <c r="D433" s="195" t="s">
        <v>332</v>
      </c>
      <c r="E433" s="38"/>
      <c r="F433" s="196" t="s">
        <v>6187</v>
      </c>
      <c r="G433" s="38"/>
      <c r="H433" s="38"/>
      <c r="I433" s="197"/>
      <c r="J433" s="38"/>
      <c r="K433" s="38"/>
      <c r="L433" s="41"/>
      <c r="M433" s="198"/>
      <c r="N433" s="199"/>
      <c r="O433" s="66"/>
      <c r="P433" s="66"/>
      <c r="Q433" s="66"/>
      <c r="R433" s="66"/>
      <c r="S433" s="66"/>
      <c r="T433" s="67"/>
      <c r="U433" s="36"/>
      <c r="V433" s="36"/>
      <c r="W433" s="36"/>
      <c r="X433" s="36"/>
      <c r="Y433" s="36"/>
      <c r="Z433" s="36"/>
      <c r="AA433" s="36"/>
      <c r="AB433" s="36"/>
      <c r="AC433" s="36"/>
      <c r="AD433" s="36"/>
      <c r="AE433" s="36"/>
      <c r="AT433" s="19" t="s">
        <v>332</v>
      </c>
      <c r="AU433" s="19" t="s">
        <v>87</v>
      </c>
    </row>
    <row r="434" spans="1:65" s="13" customFormat="1" ht="11.25">
      <c r="B434" s="201"/>
      <c r="C434" s="202"/>
      <c r="D434" s="195" t="s">
        <v>336</v>
      </c>
      <c r="E434" s="203" t="s">
        <v>19</v>
      </c>
      <c r="F434" s="204" t="s">
        <v>6189</v>
      </c>
      <c r="G434" s="202"/>
      <c r="H434" s="205">
        <v>159.00299999999999</v>
      </c>
      <c r="I434" s="206"/>
      <c r="J434" s="202"/>
      <c r="K434" s="202"/>
      <c r="L434" s="207"/>
      <c r="M434" s="208"/>
      <c r="N434" s="209"/>
      <c r="O434" s="209"/>
      <c r="P434" s="209"/>
      <c r="Q434" s="209"/>
      <c r="R434" s="209"/>
      <c r="S434" s="209"/>
      <c r="T434" s="210"/>
      <c r="AT434" s="211" t="s">
        <v>336</v>
      </c>
      <c r="AU434" s="211" t="s">
        <v>87</v>
      </c>
      <c r="AV434" s="13" t="s">
        <v>87</v>
      </c>
      <c r="AW434" s="13" t="s">
        <v>37</v>
      </c>
      <c r="AX434" s="13" t="s">
        <v>76</v>
      </c>
      <c r="AY434" s="211" t="s">
        <v>324</v>
      </c>
    </row>
    <row r="435" spans="1:65" s="13" customFormat="1" ht="11.25">
      <c r="B435" s="201"/>
      <c r="C435" s="202"/>
      <c r="D435" s="195" t="s">
        <v>336</v>
      </c>
      <c r="E435" s="203" t="s">
        <v>19</v>
      </c>
      <c r="F435" s="204" t="s">
        <v>6190</v>
      </c>
      <c r="G435" s="202"/>
      <c r="H435" s="205">
        <v>146.69999999999999</v>
      </c>
      <c r="I435" s="206"/>
      <c r="J435" s="202"/>
      <c r="K435" s="202"/>
      <c r="L435" s="207"/>
      <c r="M435" s="208"/>
      <c r="N435" s="209"/>
      <c r="O435" s="209"/>
      <c r="P435" s="209"/>
      <c r="Q435" s="209"/>
      <c r="R435" s="209"/>
      <c r="S435" s="209"/>
      <c r="T435" s="210"/>
      <c r="AT435" s="211" t="s">
        <v>336</v>
      </c>
      <c r="AU435" s="211" t="s">
        <v>87</v>
      </c>
      <c r="AV435" s="13" t="s">
        <v>87</v>
      </c>
      <c r="AW435" s="13" t="s">
        <v>37</v>
      </c>
      <c r="AX435" s="13" t="s">
        <v>76</v>
      </c>
      <c r="AY435" s="211" t="s">
        <v>324</v>
      </c>
    </row>
    <row r="436" spans="1:65" s="14" customFormat="1" ht="11.25">
      <c r="B436" s="212"/>
      <c r="C436" s="213"/>
      <c r="D436" s="195" t="s">
        <v>336</v>
      </c>
      <c r="E436" s="214" t="s">
        <v>19</v>
      </c>
      <c r="F436" s="215" t="s">
        <v>349</v>
      </c>
      <c r="G436" s="213"/>
      <c r="H436" s="216">
        <v>305.70299999999997</v>
      </c>
      <c r="I436" s="217"/>
      <c r="J436" s="213"/>
      <c r="K436" s="213"/>
      <c r="L436" s="218"/>
      <c r="M436" s="219"/>
      <c r="N436" s="220"/>
      <c r="O436" s="220"/>
      <c r="P436" s="220"/>
      <c r="Q436" s="220"/>
      <c r="R436" s="220"/>
      <c r="S436" s="220"/>
      <c r="T436" s="221"/>
      <c r="AT436" s="222" t="s">
        <v>336</v>
      </c>
      <c r="AU436" s="222" t="s">
        <v>87</v>
      </c>
      <c r="AV436" s="14" t="s">
        <v>330</v>
      </c>
      <c r="AW436" s="14" t="s">
        <v>37</v>
      </c>
      <c r="AX436" s="14" t="s">
        <v>84</v>
      </c>
      <c r="AY436" s="222" t="s">
        <v>324</v>
      </c>
    </row>
    <row r="437" spans="1:65" s="2" customFormat="1" ht="14.45" customHeight="1">
      <c r="A437" s="36"/>
      <c r="B437" s="37"/>
      <c r="C437" s="182" t="s">
        <v>904</v>
      </c>
      <c r="D437" s="182" t="s">
        <v>326</v>
      </c>
      <c r="E437" s="183" t="s">
        <v>6191</v>
      </c>
      <c r="F437" s="184" t="s">
        <v>6192</v>
      </c>
      <c r="G437" s="185" t="s">
        <v>135</v>
      </c>
      <c r="H437" s="186">
        <v>3975.12</v>
      </c>
      <c r="I437" s="187"/>
      <c r="J437" s="188">
        <f>ROUND(I437*H437,2)</f>
        <v>0</v>
      </c>
      <c r="K437" s="184" t="s">
        <v>329</v>
      </c>
      <c r="L437" s="41"/>
      <c r="M437" s="189" t="s">
        <v>19</v>
      </c>
      <c r="N437" s="190" t="s">
        <v>47</v>
      </c>
      <c r="O437" s="66"/>
      <c r="P437" s="191">
        <f>O437*H437</f>
        <v>0</v>
      </c>
      <c r="Q437" s="191">
        <v>0</v>
      </c>
      <c r="R437" s="191">
        <f>Q437*H437</f>
        <v>0</v>
      </c>
      <c r="S437" s="191">
        <v>0</v>
      </c>
      <c r="T437" s="192">
        <f>S437*H437</f>
        <v>0</v>
      </c>
      <c r="U437" s="36"/>
      <c r="V437" s="36"/>
      <c r="W437" s="36"/>
      <c r="X437" s="36"/>
      <c r="Y437" s="36"/>
      <c r="Z437" s="36"/>
      <c r="AA437" s="36"/>
      <c r="AB437" s="36"/>
      <c r="AC437" s="36"/>
      <c r="AD437" s="36"/>
      <c r="AE437" s="36"/>
      <c r="AR437" s="193" t="s">
        <v>330</v>
      </c>
      <c r="AT437" s="193" t="s">
        <v>326</v>
      </c>
      <c r="AU437" s="193" t="s">
        <v>87</v>
      </c>
      <c r="AY437" s="19" t="s">
        <v>324</v>
      </c>
      <c r="BE437" s="194">
        <f>IF(N437="základní",J437,0)</f>
        <v>0</v>
      </c>
      <c r="BF437" s="194">
        <f>IF(N437="snížená",J437,0)</f>
        <v>0</v>
      </c>
      <c r="BG437" s="194">
        <f>IF(N437="zákl. přenesená",J437,0)</f>
        <v>0</v>
      </c>
      <c r="BH437" s="194">
        <f>IF(N437="sníž. přenesená",J437,0)</f>
        <v>0</v>
      </c>
      <c r="BI437" s="194">
        <f>IF(N437="nulová",J437,0)</f>
        <v>0</v>
      </c>
      <c r="BJ437" s="19" t="s">
        <v>84</v>
      </c>
      <c r="BK437" s="194">
        <f>ROUND(I437*H437,2)</f>
        <v>0</v>
      </c>
      <c r="BL437" s="19" t="s">
        <v>330</v>
      </c>
      <c r="BM437" s="193" t="s">
        <v>6193</v>
      </c>
    </row>
    <row r="438" spans="1:65" s="2" customFormat="1" ht="11.25">
      <c r="A438" s="36"/>
      <c r="B438" s="37"/>
      <c r="C438" s="38"/>
      <c r="D438" s="195" t="s">
        <v>332</v>
      </c>
      <c r="E438" s="38"/>
      <c r="F438" s="196" t="s">
        <v>6194</v>
      </c>
      <c r="G438" s="38"/>
      <c r="H438" s="38"/>
      <c r="I438" s="197"/>
      <c r="J438" s="38"/>
      <c r="K438" s="38"/>
      <c r="L438" s="41"/>
      <c r="M438" s="198"/>
      <c r="N438" s="199"/>
      <c r="O438" s="66"/>
      <c r="P438" s="66"/>
      <c r="Q438" s="66"/>
      <c r="R438" s="66"/>
      <c r="S438" s="66"/>
      <c r="T438" s="67"/>
      <c r="U438" s="36"/>
      <c r="V438" s="36"/>
      <c r="W438" s="36"/>
      <c r="X438" s="36"/>
      <c r="Y438" s="36"/>
      <c r="Z438" s="36"/>
      <c r="AA438" s="36"/>
      <c r="AB438" s="36"/>
      <c r="AC438" s="36"/>
      <c r="AD438" s="36"/>
      <c r="AE438" s="36"/>
      <c r="AT438" s="19" t="s">
        <v>332</v>
      </c>
      <c r="AU438" s="19" t="s">
        <v>87</v>
      </c>
    </row>
    <row r="439" spans="1:65" s="2" customFormat="1" ht="107.25">
      <c r="A439" s="36"/>
      <c r="B439" s="37"/>
      <c r="C439" s="38"/>
      <c r="D439" s="195" t="s">
        <v>334</v>
      </c>
      <c r="E439" s="38"/>
      <c r="F439" s="200" t="s">
        <v>6185</v>
      </c>
      <c r="G439" s="38"/>
      <c r="H439" s="38"/>
      <c r="I439" s="197"/>
      <c r="J439" s="38"/>
      <c r="K439" s="38"/>
      <c r="L439" s="41"/>
      <c r="M439" s="198"/>
      <c r="N439" s="199"/>
      <c r="O439" s="66"/>
      <c r="P439" s="66"/>
      <c r="Q439" s="66"/>
      <c r="R439" s="66"/>
      <c r="S439" s="66"/>
      <c r="T439" s="67"/>
      <c r="U439" s="36"/>
      <c r="V439" s="36"/>
      <c r="W439" s="36"/>
      <c r="X439" s="36"/>
      <c r="Y439" s="36"/>
      <c r="Z439" s="36"/>
      <c r="AA439" s="36"/>
      <c r="AB439" s="36"/>
      <c r="AC439" s="36"/>
      <c r="AD439" s="36"/>
      <c r="AE439" s="36"/>
      <c r="AT439" s="19" t="s">
        <v>334</v>
      </c>
      <c r="AU439" s="19" t="s">
        <v>87</v>
      </c>
    </row>
    <row r="440" spans="1:65" s="13" customFormat="1" ht="11.25">
      <c r="B440" s="201"/>
      <c r="C440" s="202"/>
      <c r="D440" s="195" t="s">
        <v>336</v>
      </c>
      <c r="E440" s="203" t="s">
        <v>19</v>
      </c>
      <c r="F440" s="204" t="s">
        <v>5796</v>
      </c>
      <c r="G440" s="202"/>
      <c r="H440" s="205">
        <v>2765.12</v>
      </c>
      <c r="I440" s="206"/>
      <c r="J440" s="202"/>
      <c r="K440" s="202"/>
      <c r="L440" s="207"/>
      <c r="M440" s="208"/>
      <c r="N440" s="209"/>
      <c r="O440" s="209"/>
      <c r="P440" s="209"/>
      <c r="Q440" s="209"/>
      <c r="R440" s="209"/>
      <c r="S440" s="209"/>
      <c r="T440" s="210"/>
      <c r="AT440" s="211" t="s">
        <v>336</v>
      </c>
      <c r="AU440" s="211" t="s">
        <v>87</v>
      </c>
      <c r="AV440" s="13" t="s">
        <v>87</v>
      </c>
      <c r="AW440" s="13" t="s">
        <v>37</v>
      </c>
      <c r="AX440" s="13" t="s">
        <v>76</v>
      </c>
      <c r="AY440" s="211" t="s">
        <v>324</v>
      </c>
    </row>
    <row r="441" spans="1:65" s="13" customFormat="1" ht="11.25">
      <c r="B441" s="201"/>
      <c r="C441" s="202"/>
      <c r="D441" s="195" t="s">
        <v>336</v>
      </c>
      <c r="E441" s="203" t="s">
        <v>19</v>
      </c>
      <c r="F441" s="204" t="s">
        <v>5817</v>
      </c>
      <c r="G441" s="202"/>
      <c r="H441" s="205">
        <v>1210</v>
      </c>
      <c r="I441" s="206"/>
      <c r="J441" s="202"/>
      <c r="K441" s="202"/>
      <c r="L441" s="207"/>
      <c r="M441" s="208"/>
      <c r="N441" s="209"/>
      <c r="O441" s="209"/>
      <c r="P441" s="209"/>
      <c r="Q441" s="209"/>
      <c r="R441" s="209"/>
      <c r="S441" s="209"/>
      <c r="T441" s="210"/>
      <c r="AT441" s="211" t="s">
        <v>336</v>
      </c>
      <c r="AU441" s="211" t="s">
        <v>87</v>
      </c>
      <c r="AV441" s="13" t="s">
        <v>87</v>
      </c>
      <c r="AW441" s="13" t="s">
        <v>37</v>
      </c>
      <c r="AX441" s="13" t="s">
        <v>76</v>
      </c>
      <c r="AY441" s="211" t="s">
        <v>324</v>
      </c>
    </row>
    <row r="442" spans="1:65" s="14" customFormat="1" ht="11.25">
      <c r="B442" s="212"/>
      <c r="C442" s="213"/>
      <c r="D442" s="195" t="s">
        <v>336</v>
      </c>
      <c r="E442" s="214" t="s">
        <v>19</v>
      </c>
      <c r="F442" s="215" t="s">
        <v>349</v>
      </c>
      <c r="G442" s="213"/>
      <c r="H442" s="216">
        <v>3975.12</v>
      </c>
      <c r="I442" s="217"/>
      <c r="J442" s="213"/>
      <c r="K442" s="213"/>
      <c r="L442" s="218"/>
      <c r="M442" s="219"/>
      <c r="N442" s="220"/>
      <c r="O442" s="220"/>
      <c r="P442" s="220"/>
      <c r="Q442" s="220"/>
      <c r="R442" s="220"/>
      <c r="S442" s="220"/>
      <c r="T442" s="221"/>
      <c r="AT442" s="222" t="s">
        <v>336</v>
      </c>
      <c r="AU442" s="222" t="s">
        <v>87</v>
      </c>
      <c r="AV442" s="14" t="s">
        <v>330</v>
      </c>
      <c r="AW442" s="14" t="s">
        <v>37</v>
      </c>
      <c r="AX442" s="14" t="s">
        <v>84</v>
      </c>
      <c r="AY442" s="222" t="s">
        <v>324</v>
      </c>
    </row>
    <row r="443" spans="1:65" s="2" customFormat="1" ht="14.45" customHeight="1">
      <c r="A443" s="36"/>
      <c r="B443" s="37"/>
      <c r="C443" s="244" t="s">
        <v>914</v>
      </c>
      <c r="D443" s="244" t="s">
        <v>588</v>
      </c>
      <c r="E443" s="245" t="s">
        <v>6195</v>
      </c>
      <c r="F443" s="246" t="s">
        <v>6196</v>
      </c>
      <c r="G443" s="247" t="s">
        <v>267</v>
      </c>
      <c r="H443" s="248">
        <v>119.254</v>
      </c>
      <c r="I443" s="249"/>
      <c r="J443" s="250">
        <f>ROUND(I443*H443,2)</f>
        <v>0</v>
      </c>
      <c r="K443" s="246" t="s">
        <v>329</v>
      </c>
      <c r="L443" s="251"/>
      <c r="M443" s="252" t="s">
        <v>19</v>
      </c>
      <c r="N443" s="253" t="s">
        <v>47</v>
      </c>
      <c r="O443" s="66"/>
      <c r="P443" s="191">
        <f>O443*H443</f>
        <v>0</v>
      </c>
      <c r="Q443" s="191">
        <v>1E-3</v>
      </c>
      <c r="R443" s="191">
        <f>Q443*H443</f>
        <v>0.11925400000000001</v>
      </c>
      <c r="S443" s="191">
        <v>0</v>
      </c>
      <c r="T443" s="192">
        <f>S443*H443</f>
        <v>0</v>
      </c>
      <c r="U443" s="36"/>
      <c r="V443" s="36"/>
      <c r="W443" s="36"/>
      <c r="X443" s="36"/>
      <c r="Y443" s="36"/>
      <c r="Z443" s="36"/>
      <c r="AA443" s="36"/>
      <c r="AB443" s="36"/>
      <c r="AC443" s="36"/>
      <c r="AD443" s="36"/>
      <c r="AE443" s="36"/>
      <c r="AR443" s="193" t="s">
        <v>378</v>
      </c>
      <c r="AT443" s="193" t="s">
        <v>588</v>
      </c>
      <c r="AU443" s="193" t="s">
        <v>87</v>
      </c>
      <c r="AY443" s="19" t="s">
        <v>324</v>
      </c>
      <c r="BE443" s="194">
        <f>IF(N443="základní",J443,0)</f>
        <v>0</v>
      </c>
      <c r="BF443" s="194">
        <f>IF(N443="snížená",J443,0)</f>
        <v>0</v>
      </c>
      <c r="BG443" s="194">
        <f>IF(N443="zákl. přenesená",J443,0)</f>
        <v>0</v>
      </c>
      <c r="BH443" s="194">
        <f>IF(N443="sníž. přenesená",J443,0)</f>
        <v>0</v>
      </c>
      <c r="BI443" s="194">
        <f>IF(N443="nulová",J443,0)</f>
        <v>0</v>
      </c>
      <c r="BJ443" s="19" t="s">
        <v>84</v>
      </c>
      <c r="BK443" s="194">
        <f>ROUND(I443*H443,2)</f>
        <v>0</v>
      </c>
      <c r="BL443" s="19" t="s">
        <v>330</v>
      </c>
      <c r="BM443" s="193" t="s">
        <v>6197</v>
      </c>
    </row>
    <row r="444" spans="1:65" s="2" customFormat="1" ht="11.25">
      <c r="A444" s="36"/>
      <c r="B444" s="37"/>
      <c r="C444" s="38"/>
      <c r="D444" s="195" t="s">
        <v>332</v>
      </c>
      <c r="E444" s="38"/>
      <c r="F444" s="196" t="s">
        <v>6196</v>
      </c>
      <c r="G444" s="38"/>
      <c r="H444" s="38"/>
      <c r="I444" s="197"/>
      <c r="J444" s="38"/>
      <c r="K444" s="38"/>
      <c r="L444" s="41"/>
      <c r="M444" s="198"/>
      <c r="N444" s="199"/>
      <c r="O444" s="66"/>
      <c r="P444" s="66"/>
      <c r="Q444" s="66"/>
      <c r="R444" s="66"/>
      <c r="S444" s="66"/>
      <c r="T444" s="67"/>
      <c r="U444" s="36"/>
      <c r="V444" s="36"/>
      <c r="W444" s="36"/>
      <c r="X444" s="36"/>
      <c r="Y444" s="36"/>
      <c r="Z444" s="36"/>
      <c r="AA444" s="36"/>
      <c r="AB444" s="36"/>
      <c r="AC444" s="36"/>
      <c r="AD444" s="36"/>
      <c r="AE444" s="36"/>
      <c r="AT444" s="19" t="s">
        <v>332</v>
      </c>
      <c r="AU444" s="19" t="s">
        <v>87</v>
      </c>
    </row>
    <row r="445" spans="1:65" s="13" customFormat="1" ht="11.25">
      <c r="B445" s="201"/>
      <c r="C445" s="202"/>
      <c r="D445" s="195" t="s">
        <v>336</v>
      </c>
      <c r="E445" s="203" t="s">
        <v>19</v>
      </c>
      <c r="F445" s="204" t="s">
        <v>6198</v>
      </c>
      <c r="G445" s="202"/>
      <c r="H445" s="205">
        <v>82.953999999999994</v>
      </c>
      <c r="I445" s="206"/>
      <c r="J445" s="202"/>
      <c r="K445" s="202"/>
      <c r="L445" s="207"/>
      <c r="M445" s="208"/>
      <c r="N445" s="209"/>
      <c r="O445" s="209"/>
      <c r="P445" s="209"/>
      <c r="Q445" s="209"/>
      <c r="R445" s="209"/>
      <c r="S445" s="209"/>
      <c r="T445" s="210"/>
      <c r="AT445" s="211" t="s">
        <v>336</v>
      </c>
      <c r="AU445" s="211" t="s">
        <v>87</v>
      </c>
      <c r="AV445" s="13" t="s">
        <v>87</v>
      </c>
      <c r="AW445" s="13" t="s">
        <v>37</v>
      </c>
      <c r="AX445" s="13" t="s">
        <v>76</v>
      </c>
      <c r="AY445" s="211" t="s">
        <v>324</v>
      </c>
    </row>
    <row r="446" spans="1:65" s="13" customFormat="1" ht="11.25">
      <c r="B446" s="201"/>
      <c r="C446" s="202"/>
      <c r="D446" s="195" t="s">
        <v>336</v>
      </c>
      <c r="E446" s="203" t="s">
        <v>19</v>
      </c>
      <c r="F446" s="204" t="s">
        <v>6199</v>
      </c>
      <c r="G446" s="202"/>
      <c r="H446" s="205">
        <v>36.299999999999997</v>
      </c>
      <c r="I446" s="206"/>
      <c r="J446" s="202"/>
      <c r="K446" s="202"/>
      <c r="L446" s="207"/>
      <c r="M446" s="208"/>
      <c r="N446" s="209"/>
      <c r="O446" s="209"/>
      <c r="P446" s="209"/>
      <c r="Q446" s="209"/>
      <c r="R446" s="209"/>
      <c r="S446" s="209"/>
      <c r="T446" s="210"/>
      <c r="AT446" s="211" t="s">
        <v>336</v>
      </c>
      <c r="AU446" s="211" t="s">
        <v>87</v>
      </c>
      <c r="AV446" s="13" t="s">
        <v>87</v>
      </c>
      <c r="AW446" s="13" t="s">
        <v>37</v>
      </c>
      <c r="AX446" s="13" t="s">
        <v>76</v>
      </c>
      <c r="AY446" s="211" t="s">
        <v>324</v>
      </c>
    </row>
    <row r="447" spans="1:65" s="14" customFormat="1" ht="11.25">
      <c r="B447" s="212"/>
      <c r="C447" s="213"/>
      <c r="D447" s="195" t="s">
        <v>336</v>
      </c>
      <c r="E447" s="214" t="s">
        <v>19</v>
      </c>
      <c r="F447" s="215" t="s">
        <v>349</v>
      </c>
      <c r="G447" s="213"/>
      <c r="H447" s="216">
        <v>119.254</v>
      </c>
      <c r="I447" s="217"/>
      <c r="J447" s="213"/>
      <c r="K447" s="213"/>
      <c r="L447" s="218"/>
      <c r="M447" s="219"/>
      <c r="N447" s="220"/>
      <c r="O447" s="220"/>
      <c r="P447" s="220"/>
      <c r="Q447" s="220"/>
      <c r="R447" s="220"/>
      <c r="S447" s="220"/>
      <c r="T447" s="221"/>
      <c r="AT447" s="222" t="s">
        <v>336</v>
      </c>
      <c r="AU447" s="222" t="s">
        <v>87</v>
      </c>
      <c r="AV447" s="14" t="s">
        <v>330</v>
      </c>
      <c r="AW447" s="14" t="s">
        <v>37</v>
      </c>
      <c r="AX447" s="14" t="s">
        <v>84</v>
      </c>
      <c r="AY447" s="222" t="s">
        <v>324</v>
      </c>
    </row>
    <row r="448" spans="1:65" s="2" customFormat="1" ht="14.45" customHeight="1">
      <c r="A448" s="36"/>
      <c r="B448" s="37"/>
      <c r="C448" s="182" t="s">
        <v>923</v>
      </c>
      <c r="D448" s="182" t="s">
        <v>326</v>
      </c>
      <c r="E448" s="183" t="s">
        <v>789</v>
      </c>
      <c r="F448" s="184" t="s">
        <v>790</v>
      </c>
      <c r="G448" s="185" t="s">
        <v>135</v>
      </c>
      <c r="H448" s="186">
        <v>10190.1</v>
      </c>
      <c r="I448" s="187"/>
      <c r="J448" s="188">
        <f>ROUND(I448*H448,2)</f>
        <v>0</v>
      </c>
      <c r="K448" s="184" t="s">
        <v>329</v>
      </c>
      <c r="L448" s="41"/>
      <c r="M448" s="189" t="s">
        <v>19</v>
      </c>
      <c r="N448" s="190" t="s">
        <v>47</v>
      </c>
      <c r="O448" s="66"/>
      <c r="P448" s="191">
        <f>O448*H448</f>
        <v>0</v>
      </c>
      <c r="Q448" s="191">
        <v>0</v>
      </c>
      <c r="R448" s="191">
        <f>Q448*H448</f>
        <v>0</v>
      </c>
      <c r="S448" s="191">
        <v>0</v>
      </c>
      <c r="T448" s="192">
        <f>S448*H448</f>
        <v>0</v>
      </c>
      <c r="U448" s="36"/>
      <c r="V448" s="36"/>
      <c r="W448" s="36"/>
      <c r="X448" s="36"/>
      <c r="Y448" s="36"/>
      <c r="Z448" s="36"/>
      <c r="AA448" s="36"/>
      <c r="AB448" s="36"/>
      <c r="AC448" s="36"/>
      <c r="AD448" s="36"/>
      <c r="AE448" s="36"/>
      <c r="AR448" s="193" t="s">
        <v>330</v>
      </c>
      <c r="AT448" s="193" t="s">
        <v>326</v>
      </c>
      <c r="AU448" s="193" t="s">
        <v>87</v>
      </c>
      <c r="AY448" s="19" t="s">
        <v>324</v>
      </c>
      <c r="BE448" s="194">
        <f>IF(N448="základní",J448,0)</f>
        <v>0</v>
      </c>
      <c r="BF448" s="194">
        <f>IF(N448="snížená",J448,0)</f>
        <v>0</v>
      </c>
      <c r="BG448" s="194">
        <f>IF(N448="zákl. přenesená",J448,0)</f>
        <v>0</v>
      </c>
      <c r="BH448" s="194">
        <f>IF(N448="sníž. přenesená",J448,0)</f>
        <v>0</v>
      </c>
      <c r="BI448" s="194">
        <f>IF(N448="nulová",J448,0)</f>
        <v>0</v>
      </c>
      <c r="BJ448" s="19" t="s">
        <v>84</v>
      </c>
      <c r="BK448" s="194">
        <f>ROUND(I448*H448,2)</f>
        <v>0</v>
      </c>
      <c r="BL448" s="19" t="s">
        <v>330</v>
      </c>
      <c r="BM448" s="193" t="s">
        <v>6200</v>
      </c>
    </row>
    <row r="449" spans="1:65" s="2" customFormat="1" ht="11.25">
      <c r="A449" s="36"/>
      <c r="B449" s="37"/>
      <c r="C449" s="38"/>
      <c r="D449" s="195" t="s">
        <v>332</v>
      </c>
      <c r="E449" s="38"/>
      <c r="F449" s="196" t="s">
        <v>792</v>
      </c>
      <c r="G449" s="38"/>
      <c r="H449" s="38"/>
      <c r="I449" s="197"/>
      <c r="J449" s="38"/>
      <c r="K449" s="38"/>
      <c r="L449" s="41"/>
      <c r="M449" s="198"/>
      <c r="N449" s="199"/>
      <c r="O449" s="66"/>
      <c r="P449" s="66"/>
      <c r="Q449" s="66"/>
      <c r="R449" s="66"/>
      <c r="S449" s="66"/>
      <c r="T449" s="67"/>
      <c r="U449" s="36"/>
      <c r="V449" s="36"/>
      <c r="W449" s="36"/>
      <c r="X449" s="36"/>
      <c r="Y449" s="36"/>
      <c r="Z449" s="36"/>
      <c r="AA449" s="36"/>
      <c r="AB449" s="36"/>
      <c r="AC449" s="36"/>
      <c r="AD449" s="36"/>
      <c r="AE449" s="36"/>
      <c r="AT449" s="19" t="s">
        <v>332</v>
      </c>
      <c r="AU449" s="19" t="s">
        <v>87</v>
      </c>
    </row>
    <row r="450" spans="1:65" s="2" customFormat="1" ht="107.25">
      <c r="A450" s="36"/>
      <c r="B450" s="37"/>
      <c r="C450" s="38"/>
      <c r="D450" s="195" t="s">
        <v>334</v>
      </c>
      <c r="E450" s="38"/>
      <c r="F450" s="200" t="s">
        <v>793</v>
      </c>
      <c r="G450" s="38"/>
      <c r="H450" s="38"/>
      <c r="I450" s="197"/>
      <c r="J450" s="38"/>
      <c r="K450" s="38"/>
      <c r="L450" s="41"/>
      <c r="M450" s="198"/>
      <c r="N450" s="199"/>
      <c r="O450" s="66"/>
      <c r="P450" s="66"/>
      <c r="Q450" s="66"/>
      <c r="R450" s="66"/>
      <c r="S450" s="66"/>
      <c r="T450" s="67"/>
      <c r="U450" s="36"/>
      <c r="V450" s="36"/>
      <c r="W450" s="36"/>
      <c r="X450" s="36"/>
      <c r="Y450" s="36"/>
      <c r="Z450" s="36"/>
      <c r="AA450" s="36"/>
      <c r="AB450" s="36"/>
      <c r="AC450" s="36"/>
      <c r="AD450" s="36"/>
      <c r="AE450" s="36"/>
      <c r="AT450" s="19" t="s">
        <v>334</v>
      </c>
      <c r="AU450" s="19" t="s">
        <v>87</v>
      </c>
    </row>
    <row r="451" spans="1:65" s="13" customFormat="1" ht="11.25">
      <c r="B451" s="201"/>
      <c r="C451" s="202"/>
      <c r="D451" s="195" t="s">
        <v>336</v>
      </c>
      <c r="E451" s="203" t="s">
        <v>19</v>
      </c>
      <c r="F451" s="204" t="s">
        <v>5793</v>
      </c>
      <c r="G451" s="202"/>
      <c r="H451" s="205">
        <v>4890</v>
      </c>
      <c r="I451" s="206"/>
      <c r="J451" s="202"/>
      <c r="K451" s="202"/>
      <c r="L451" s="207"/>
      <c r="M451" s="208"/>
      <c r="N451" s="209"/>
      <c r="O451" s="209"/>
      <c r="P451" s="209"/>
      <c r="Q451" s="209"/>
      <c r="R451" s="209"/>
      <c r="S451" s="209"/>
      <c r="T451" s="210"/>
      <c r="AT451" s="211" t="s">
        <v>336</v>
      </c>
      <c r="AU451" s="211" t="s">
        <v>87</v>
      </c>
      <c r="AV451" s="13" t="s">
        <v>87</v>
      </c>
      <c r="AW451" s="13" t="s">
        <v>37</v>
      </c>
      <c r="AX451" s="13" t="s">
        <v>76</v>
      </c>
      <c r="AY451" s="211" t="s">
        <v>324</v>
      </c>
    </row>
    <row r="452" spans="1:65" s="13" customFormat="1" ht="11.25">
      <c r="B452" s="201"/>
      <c r="C452" s="202"/>
      <c r="D452" s="195" t="s">
        <v>336</v>
      </c>
      <c r="E452" s="203" t="s">
        <v>19</v>
      </c>
      <c r="F452" s="204" t="s">
        <v>5790</v>
      </c>
      <c r="G452" s="202"/>
      <c r="H452" s="205">
        <v>5300.1</v>
      </c>
      <c r="I452" s="206"/>
      <c r="J452" s="202"/>
      <c r="K452" s="202"/>
      <c r="L452" s="207"/>
      <c r="M452" s="208"/>
      <c r="N452" s="209"/>
      <c r="O452" s="209"/>
      <c r="P452" s="209"/>
      <c r="Q452" s="209"/>
      <c r="R452" s="209"/>
      <c r="S452" s="209"/>
      <c r="T452" s="210"/>
      <c r="AT452" s="211" t="s">
        <v>336</v>
      </c>
      <c r="AU452" s="211" t="s">
        <v>87</v>
      </c>
      <c r="AV452" s="13" t="s">
        <v>87</v>
      </c>
      <c r="AW452" s="13" t="s">
        <v>37</v>
      </c>
      <c r="AX452" s="13" t="s">
        <v>76</v>
      </c>
      <c r="AY452" s="211" t="s">
        <v>324</v>
      </c>
    </row>
    <row r="453" spans="1:65" s="14" customFormat="1" ht="11.25">
      <c r="B453" s="212"/>
      <c r="C453" s="213"/>
      <c r="D453" s="195" t="s">
        <v>336</v>
      </c>
      <c r="E453" s="214" t="s">
        <v>19</v>
      </c>
      <c r="F453" s="215" t="s">
        <v>349</v>
      </c>
      <c r="G453" s="213"/>
      <c r="H453" s="216">
        <v>10190.1</v>
      </c>
      <c r="I453" s="217"/>
      <c r="J453" s="213"/>
      <c r="K453" s="213"/>
      <c r="L453" s="218"/>
      <c r="M453" s="219"/>
      <c r="N453" s="220"/>
      <c r="O453" s="220"/>
      <c r="P453" s="220"/>
      <c r="Q453" s="220"/>
      <c r="R453" s="220"/>
      <c r="S453" s="220"/>
      <c r="T453" s="221"/>
      <c r="AT453" s="222" t="s">
        <v>336</v>
      </c>
      <c r="AU453" s="222" t="s">
        <v>87</v>
      </c>
      <c r="AV453" s="14" t="s">
        <v>330</v>
      </c>
      <c r="AW453" s="14" t="s">
        <v>37</v>
      </c>
      <c r="AX453" s="14" t="s">
        <v>84</v>
      </c>
      <c r="AY453" s="222" t="s">
        <v>324</v>
      </c>
    </row>
    <row r="454" spans="1:65" s="2" customFormat="1" ht="14.45" customHeight="1">
      <c r="A454" s="36"/>
      <c r="B454" s="37"/>
      <c r="C454" s="182" t="s">
        <v>933</v>
      </c>
      <c r="D454" s="182" t="s">
        <v>326</v>
      </c>
      <c r="E454" s="183" t="s">
        <v>6201</v>
      </c>
      <c r="F454" s="184" t="s">
        <v>6202</v>
      </c>
      <c r="G454" s="185" t="s">
        <v>135</v>
      </c>
      <c r="H454" s="186">
        <v>1210</v>
      </c>
      <c r="I454" s="187"/>
      <c r="J454" s="188">
        <f>ROUND(I454*H454,2)</f>
        <v>0</v>
      </c>
      <c r="K454" s="184" t="s">
        <v>19</v>
      </c>
      <c r="L454" s="41"/>
      <c r="M454" s="189" t="s">
        <v>19</v>
      </c>
      <c r="N454" s="190" t="s">
        <v>47</v>
      </c>
      <c r="O454" s="66"/>
      <c r="P454" s="191">
        <f>O454*H454</f>
        <v>0</v>
      </c>
      <c r="Q454" s="191">
        <v>0</v>
      </c>
      <c r="R454" s="191">
        <f>Q454*H454</f>
        <v>0</v>
      </c>
      <c r="S454" s="191">
        <v>0</v>
      </c>
      <c r="T454" s="192">
        <f>S454*H454</f>
        <v>0</v>
      </c>
      <c r="U454" s="36"/>
      <c r="V454" s="36"/>
      <c r="W454" s="36"/>
      <c r="X454" s="36"/>
      <c r="Y454" s="36"/>
      <c r="Z454" s="36"/>
      <c r="AA454" s="36"/>
      <c r="AB454" s="36"/>
      <c r="AC454" s="36"/>
      <c r="AD454" s="36"/>
      <c r="AE454" s="36"/>
      <c r="AR454" s="193" t="s">
        <v>330</v>
      </c>
      <c r="AT454" s="193" t="s">
        <v>326</v>
      </c>
      <c r="AU454" s="193" t="s">
        <v>87</v>
      </c>
      <c r="AY454" s="19" t="s">
        <v>324</v>
      </c>
      <c r="BE454" s="194">
        <f>IF(N454="základní",J454,0)</f>
        <v>0</v>
      </c>
      <c r="BF454" s="194">
        <f>IF(N454="snížená",J454,0)</f>
        <v>0</v>
      </c>
      <c r="BG454" s="194">
        <f>IF(N454="zákl. přenesená",J454,0)</f>
        <v>0</v>
      </c>
      <c r="BH454" s="194">
        <f>IF(N454="sníž. přenesená",J454,0)</f>
        <v>0</v>
      </c>
      <c r="BI454" s="194">
        <f>IF(N454="nulová",J454,0)</f>
        <v>0</v>
      </c>
      <c r="BJ454" s="19" t="s">
        <v>84</v>
      </c>
      <c r="BK454" s="194">
        <f>ROUND(I454*H454,2)</f>
        <v>0</v>
      </c>
      <c r="BL454" s="19" t="s">
        <v>330</v>
      </c>
      <c r="BM454" s="193" t="s">
        <v>6203</v>
      </c>
    </row>
    <row r="455" spans="1:65" s="2" customFormat="1" ht="11.25">
      <c r="A455" s="36"/>
      <c r="B455" s="37"/>
      <c r="C455" s="38"/>
      <c r="D455" s="195" t="s">
        <v>332</v>
      </c>
      <c r="E455" s="38"/>
      <c r="F455" s="196" t="s">
        <v>6202</v>
      </c>
      <c r="G455" s="38"/>
      <c r="H455" s="38"/>
      <c r="I455" s="197"/>
      <c r="J455" s="38"/>
      <c r="K455" s="38"/>
      <c r="L455" s="41"/>
      <c r="M455" s="198"/>
      <c r="N455" s="199"/>
      <c r="O455" s="66"/>
      <c r="P455" s="66"/>
      <c r="Q455" s="66"/>
      <c r="R455" s="66"/>
      <c r="S455" s="66"/>
      <c r="T455" s="67"/>
      <c r="U455" s="36"/>
      <c r="V455" s="36"/>
      <c r="W455" s="36"/>
      <c r="X455" s="36"/>
      <c r="Y455" s="36"/>
      <c r="Z455" s="36"/>
      <c r="AA455" s="36"/>
      <c r="AB455" s="36"/>
      <c r="AC455" s="36"/>
      <c r="AD455" s="36"/>
      <c r="AE455" s="36"/>
      <c r="AT455" s="19" t="s">
        <v>332</v>
      </c>
      <c r="AU455" s="19" t="s">
        <v>87</v>
      </c>
    </row>
    <row r="456" spans="1:65" s="13" customFormat="1" ht="11.25">
      <c r="B456" s="201"/>
      <c r="C456" s="202"/>
      <c r="D456" s="195" t="s">
        <v>336</v>
      </c>
      <c r="E456" s="203" t="s">
        <v>19</v>
      </c>
      <c r="F456" s="204" t="s">
        <v>5817</v>
      </c>
      <c r="G456" s="202"/>
      <c r="H456" s="205">
        <v>1210</v>
      </c>
      <c r="I456" s="206"/>
      <c r="J456" s="202"/>
      <c r="K456" s="202"/>
      <c r="L456" s="207"/>
      <c r="M456" s="208"/>
      <c r="N456" s="209"/>
      <c r="O456" s="209"/>
      <c r="P456" s="209"/>
      <c r="Q456" s="209"/>
      <c r="R456" s="209"/>
      <c r="S456" s="209"/>
      <c r="T456" s="210"/>
      <c r="AT456" s="211" t="s">
        <v>336</v>
      </c>
      <c r="AU456" s="211" t="s">
        <v>87</v>
      </c>
      <c r="AV456" s="13" t="s">
        <v>87</v>
      </c>
      <c r="AW456" s="13" t="s">
        <v>37</v>
      </c>
      <c r="AX456" s="13" t="s">
        <v>84</v>
      </c>
      <c r="AY456" s="211" t="s">
        <v>324</v>
      </c>
    </row>
    <row r="457" spans="1:65" s="2" customFormat="1" ht="14.45" customHeight="1">
      <c r="A457" s="36"/>
      <c r="B457" s="37"/>
      <c r="C457" s="182" t="s">
        <v>939</v>
      </c>
      <c r="D457" s="182" t="s">
        <v>326</v>
      </c>
      <c r="E457" s="183" t="s">
        <v>797</v>
      </c>
      <c r="F457" s="184" t="s">
        <v>798</v>
      </c>
      <c r="G457" s="185" t="s">
        <v>135</v>
      </c>
      <c r="H457" s="186">
        <v>3975.12</v>
      </c>
      <c r="I457" s="187"/>
      <c r="J457" s="188">
        <f>ROUND(I457*H457,2)</f>
        <v>0</v>
      </c>
      <c r="K457" s="184" t="s">
        <v>329</v>
      </c>
      <c r="L457" s="41"/>
      <c r="M457" s="189" t="s">
        <v>19</v>
      </c>
      <c r="N457" s="190" t="s">
        <v>47</v>
      </c>
      <c r="O457" s="66"/>
      <c r="P457" s="191">
        <f>O457*H457</f>
        <v>0</v>
      </c>
      <c r="Q457" s="191">
        <v>0</v>
      </c>
      <c r="R457" s="191">
        <f>Q457*H457</f>
        <v>0</v>
      </c>
      <c r="S457" s="191">
        <v>0</v>
      </c>
      <c r="T457" s="192">
        <f>S457*H457</f>
        <v>0</v>
      </c>
      <c r="U457" s="36"/>
      <c r="V457" s="36"/>
      <c r="W457" s="36"/>
      <c r="X457" s="36"/>
      <c r="Y457" s="36"/>
      <c r="Z457" s="36"/>
      <c r="AA457" s="36"/>
      <c r="AB457" s="36"/>
      <c r="AC457" s="36"/>
      <c r="AD457" s="36"/>
      <c r="AE457" s="36"/>
      <c r="AR457" s="193" t="s">
        <v>330</v>
      </c>
      <c r="AT457" s="193" t="s">
        <v>326</v>
      </c>
      <c r="AU457" s="193" t="s">
        <v>87</v>
      </c>
      <c r="AY457" s="19" t="s">
        <v>324</v>
      </c>
      <c r="BE457" s="194">
        <f>IF(N457="základní",J457,0)</f>
        <v>0</v>
      </c>
      <c r="BF457" s="194">
        <f>IF(N457="snížená",J457,0)</f>
        <v>0</v>
      </c>
      <c r="BG457" s="194">
        <f>IF(N457="zákl. přenesená",J457,0)</f>
        <v>0</v>
      </c>
      <c r="BH457" s="194">
        <f>IF(N457="sníž. přenesená",J457,0)</f>
        <v>0</v>
      </c>
      <c r="BI457" s="194">
        <f>IF(N457="nulová",J457,0)</f>
        <v>0</v>
      </c>
      <c r="BJ457" s="19" t="s">
        <v>84</v>
      </c>
      <c r="BK457" s="194">
        <f>ROUND(I457*H457,2)</f>
        <v>0</v>
      </c>
      <c r="BL457" s="19" t="s">
        <v>330</v>
      </c>
      <c r="BM457" s="193" t="s">
        <v>6204</v>
      </c>
    </row>
    <row r="458" spans="1:65" s="2" customFormat="1" ht="11.25">
      <c r="A458" s="36"/>
      <c r="B458" s="37"/>
      <c r="C458" s="38"/>
      <c r="D458" s="195" t="s">
        <v>332</v>
      </c>
      <c r="E458" s="38"/>
      <c r="F458" s="196" t="s">
        <v>800</v>
      </c>
      <c r="G458" s="38"/>
      <c r="H458" s="38"/>
      <c r="I458" s="197"/>
      <c r="J458" s="38"/>
      <c r="K458" s="38"/>
      <c r="L458" s="41"/>
      <c r="M458" s="198"/>
      <c r="N458" s="199"/>
      <c r="O458" s="66"/>
      <c r="P458" s="66"/>
      <c r="Q458" s="66"/>
      <c r="R458" s="66"/>
      <c r="S458" s="66"/>
      <c r="T458" s="67"/>
      <c r="U458" s="36"/>
      <c r="V458" s="36"/>
      <c r="W458" s="36"/>
      <c r="X458" s="36"/>
      <c r="Y458" s="36"/>
      <c r="Z458" s="36"/>
      <c r="AA458" s="36"/>
      <c r="AB458" s="36"/>
      <c r="AC458" s="36"/>
      <c r="AD458" s="36"/>
      <c r="AE458" s="36"/>
      <c r="AT458" s="19" t="s">
        <v>332</v>
      </c>
      <c r="AU458" s="19" t="s">
        <v>87</v>
      </c>
    </row>
    <row r="459" spans="1:65" s="2" customFormat="1" ht="87.75">
      <c r="A459" s="36"/>
      <c r="B459" s="37"/>
      <c r="C459" s="38"/>
      <c r="D459" s="195" t="s">
        <v>334</v>
      </c>
      <c r="E459" s="38"/>
      <c r="F459" s="200" t="s">
        <v>801</v>
      </c>
      <c r="G459" s="38"/>
      <c r="H459" s="38"/>
      <c r="I459" s="197"/>
      <c r="J459" s="38"/>
      <c r="K459" s="38"/>
      <c r="L459" s="41"/>
      <c r="M459" s="198"/>
      <c r="N459" s="199"/>
      <c r="O459" s="66"/>
      <c r="P459" s="66"/>
      <c r="Q459" s="66"/>
      <c r="R459" s="66"/>
      <c r="S459" s="66"/>
      <c r="T459" s="67"/>
      <c r="U459" s="36"/>
      <c r="V459" s="36"/>
      <c r="W459" s="36"/>
      <c r="X459" s="36"/>
      <c r="Y459" s="36"/>
      <c r="Z459" s="36"/>
      <c r="AA459" s="36"/>
      <c r="AB459" s="36"/>
      <c r="AC459" s="36"/>
      <c r="AD459" s="36"/>
      <c r="AE459" s="36"/>
      <c r="AT459" s="19" t="s">
        <v>334</v>
      </c>
      <c r="AU459" s="19" t="s">
        <v>87</v>
      </c>
    </row>
    <row r="460" spans="1:65" s="13" customFormat="1" ht="11.25">
      <c r="B460" s="201"/>
      <c r="C460" s="202"/>
      <c r="D460" s="195" t="s">
        <v>336</v>
      </c>
      <c r="E460" s="203" t="s">
        <v>19</v>
      </c>
      <c r="F460" s="204" t="s">
        <v>5796</v>
      </c>
      <c r="G460" s="202"/>
      <c r="H460" s="205">
        <v>2765.12</v>
      </c>
      <c r="I460" s="206"/>
      <c r="J460" s="202"/>
      <c r="K460" s="202"/>
      <c r="L460" s="207"/>
      <c r="M460" s="208"/>
      <c r="N460" s="209"/>
      <c r="O460" s="209"/>
      <c r="P460" s="209"/>
      <c r="Q460" s="209"/>
      <c r="R460" s="209"/>
      <c r="S460" s="209"/>
      <c r="T460" s="210"/>
      <c r="AT460" s="211" t="s">
        <v>336</v>
      </c>
      <c r="AU460" s="211" t="s">
        <v>87</v>
      </c>
      <c r="AV460" s="13" t="s">
        <v>87</v>
      </c>
      <c r="AW460" s="13" t="s">
        <v>37</v>
      </c>
      <c r="AX460" s="13" t="s">
        <v>76</v>
      </c>
      <c r="AY460" s="211" t="s">
        <v>324</v>
      </c>
    </row>
    <row r="461" spans="1:65" s="13" customFormat="1" ht="11.25">
      <c r="B461" s="201"/>
      <c r="C461" s="202"/>
      <c r="D461" s="195" t="s">
        <v>336</v>
      </c>
      <c r="E461" s="203" t="s">
        <v>19</v>
      </c>
      <c r="F461" s="204" t="s">
        <v>5817</v>
      </c>
      <c r="G461" s="202"/>
      <c r="H461" s="205">
        <v>1210</v>
      </c>
      <c r="I461" s="206"/>
      <c r="J461" s="202"/>
      <c r="K461" s="202"/>
      <c r="L461" s="207"/>
      <c r="M461" s="208"/>
      <c r="N461" s="209"/>
      <c r="O461" s="209"/>
      <c r="P461" s="209"/>
      <c r="Q461" s="209"/>
      <c r="R461" s="209"/>
      <c r="S461" s="209"/>
      <c r="T461" s="210"/>
      <c r="AT461" s="211" t="s">
        <v>336</v>
      </c>
      <c r="AU461" s="211" t="s">
        <v>87</v>
      </c>
      <c r="AV461" s="13" t="s">
        <v>87</v>
      </c>
      <c r="AW461" s="13" t="s">
        <v>37</v>
      </c>
      <c r="AX461" s="13" t="s">
        <v>76</v>
      </c>
      <c r="AY461" s="211" t="s">
        <v>324</v>
      </c>
    </row>
    <row r="462" spans="1:65" s="14" customFormat="1" ht="11.25">
      <c r="B462" s="212"/>
      <c r="C462" s="213"/>
      <c r="D462" s="195" t="s">
        <v>336</v>
      </c>
      <c r="E462" s="214" t="s">
        <v>19</v>
      </c>
      <c r="F462" s="215" t="s">
        <v>349</v>
      </c>
      <c r="G462" s="213"/>
      <c r="H462" s="216">
        <v>3975.12</v>
      </c>
      <c r="I462" s="217"/>
      <c r="J462" s="213"/>
      <c r="K462" s="213"/>
      <c r="L462" s="218"/>
      <c r="M462" s="219"/>
      <c r="N462" s="220"/>
      <c r="O462" s="220"/>
      <c r="P462" s="220"/>
      <c r="Q462" s="220"/>
      <c r="R462" s="220"/>
      <c r="S462" s="220"/>
      <c r="T462" s="221"/>
      <c r="AT462" s="222" t="s">
        <v>336</v>
      </c>
      <c r="AU462" s="222" t="s">
        <v>87</v>
      </c>
      <c r="AV462" s="14" t="s">
        <v>330</v>
      </c>
      <c r="AW462" s="14" t="s">
        <v>37</v>
      </c>
      <c r="AX462" s="14" t="s">
        <v>84</v>
      </c>
      <c r="AY462" s="222" t="s">
        <v>324</v>
      </c>
    </row>
    <row r="463" spans="1:65" s="2" customFormat="1" ht="14.45" customHeight="1">
      <c r="A463" s="36"/>
      <c r="B463" s="37"/>
      <c r="C463" s="182" t="s">
        <v>947</v>
      </c>
      <c r="D463" s="182" t="s">
        <v>326</v>
      </c>
      <c r="E463" s="183" t="s">
        <v>6205</v>
      </c>
      <c r="F463" s="184" t="s">
        <v>6206</v>
      </c>
      <c r="G463" s="185" t="s">
        <v>135</v>
      </c>
      <c r="H463" s="186">
        <v>2765.12</v>
      </c>
      <c r="I463" s="187"/>
      <c r="J463" s="188">
        <f>ROUND(I463*H463,2)</f>
        <v>0</v>
      </c>
      <c r="K463" s="184" t="s">
        <v>329</v>
      </c>
      <c r="L463" s="41"/>
      <c r="M463" s="189" t="s">
        <v>19</v>
      </c>
      <c r="N463" s="190" t="s">
        <v>47</v>
      </c>
      <c r="O463" s="66"/>
      <c r="P463" s="191">
        <f>O463*H463</f>
        <v>0</v>
      </c>
      <c r="Q463" s="191">
        <v>0</v>
      </c>
      <c r="R463" s="191">
        <f>Q463*H463</f>
        <v>0</v>
      </c>
      <c r="S463" s="191">
        <v>0</v>
      </c>
      <c r="T463" s="192">
        <f>S463*H463</f>
        <v>0</v>
      </c>
      <c r="U463" s="36"/>
      <c r="V463" s="36"/>
      <c r="W463" s="36"/>
      <c r="X463" s="36"/>
      <c r="Y463" s="36"/>
      <c r="Z463" s="36"/>
      <c r="AA463" s="36"/>
      <c r="AB463" s="36"/>
      <c r="AC463" s="36"/>
      <c r="AD463" s="36"/>
      <c r="AE463" s="36"/>
      <c r="AR463" s="193" t="s">
        <v>330</v>
      </c>
      <c r="AT463" s="193" t="s">
        <v>326</v>
      </c>
      <c r="AU463" s="193" t="s">
        <v>87</v>
      </c>
      <c r="AY463" s="19" t="s">
        <v>324</v>
      </c>
      <c r="BE463" s="194">
        <f>IF(N463="základní",J463,0)</f>
        <v>0</v>
      </c>
      <c r="BF463" s="194">
        <f>IF(N463="snížená",J463,0)</f>
        <v>0</v>
      </c>
      <c r="BG463" s="194">
        <f>IF(N463="zákl. přenesená",J463,0)</f>
        <v>0</v>
      </c>
      <c r="BH463" s="194">
        <f>IF(N463="sníž. přenesená",J463,0)</f>
        <v>0</v>
      </c>
      <c r="BI463" s="194">
        <f>IF(N463="nulová",J463,0)</f>
        <v>0</v>
      </c>
      <c r="BJ463" s="19" t="s">
        <v>84</v>
      </c>
      <c r="BK463" s="194">
        <f>ROUND(I463*H463,2)</f>
        <v>0</v>
      </c>
      <c r="BL463" s="19" t="s">
        <v>330</v>
      </c>
      <c r="BM463" s="193" t="s">
        <v>6207</v>
      </c>
    </row>
    <row r="464" spans="1:65" s="2" customFormat="1" ht="11.25">
      <c r="A464" s="36"/>
      <c r="B464" s="37"/>
      <c r="C464" s="38"/>
      <c r="D464" s="195" t="s">
        <v>332</v>
      </c>
      <c r="E464" s="38"/>
      <c r="F464" s="196" t="s">
        <v>6208</v>
      </c>
      <c r="G464" s="38"/>
      <c r="H464" s="38"/>
      <c r="I464" s="197"/>
      <c r="J464" s="38"/>
      <c r="K464" s="38"/>
      <c r="L464" s="41"/>
      <c r="M464" s="198"/>
      <c r="N464" s="199"/>
      <c r="O464" s="66"/>
      <c r="P464" s="66"/>
      <c r="Q464" s="66"/>
      <c r="R464" s="66"/>
      <c r="S464" s="66"/>
      <c r="T464" s="67"/>
      <c r="U464" s="36"/>
      <c r="V464" s="36"/>
      <c r="W464" s="36"/>
      <c r="X464" s="36"/>
      <c r="Y464" s="36"/>
      <c r="Z464" s="36"/>
      <c r="AA464" s="36"/>
      <c r="AB464" s="36"/>
      <c r="AC464" s="36"/>
      <c r="AD464" s="36"/>
      <c r="AE464" s="36"/>
      <c r="AT464" s="19" t="s">
        <v>332</v>
      </c>
      <c r="AU464" s="19" t="s">
        <v>87</v>
      </c>
    </row>
    <row r="465" spans="1:65" s="2" customFormat="1" ht="87.75">
      <c r="A465" s="36"/>
      <c r="B465" s="37"/>
      <c r="C465" s="38"/>
      <c r="D465" s="195" t="s">
        <v>334</v>
      </c>
      <c r="E465" s="38"/>
      <c r="F465" s="200" t="s">
        <v>6209</v>
      </c>
      <c r="G465" s="38"/>
      <c r="H465" s="38"/>
      <c r="I465" s="197"/>
      <c r="J465" s="38"/>
      <c r="K465" s="38"/>
      <c r="L465" s="41"/>
      <c r="M465" s="198"/>
      <c r="N465" s="199"/>
      <c r="O465" s="66"/>
      <c r="P465" s="66"/>
      <c r="Q465" s="66"/>
      <c r="R465" s="66"/>
      <c r="S465" s="66"/>
      <c r="T465" s="67"/>
      <c r="U465" s="36"/>
      <c r="V465" s="36"/>
      <c r="W465" s="36"/>
      <c r="X465" s="36"/>
      <c r="Y465" s="36"/>
      <c r="Z465" s="36"/>
      <c r="AA465" s="36"/>
      <c r="AB465" s="36"/>
      <c r="AC465" s="36"/>
      <c r="AD465" s="36"/>
      <c r="AE465" s="36"/>
      <c r="AT465" s="19" t="s">
        <v>334</v>
      </c>
      <c r="AU465" s="19" t="s">
        <v>87</v>
      </c>
    </row>
    <row r="466" spans="1:65" s="15" customFormat="1" ht="11.25">
      <c r="B466" s="223"/>
      <c r="C466" s="224"/>
      <c r="D466" s="195" t="s">
        <v>336</v>
      </c>
      <c r="E466" s="225" t="s">
        <v>19</v>
      </c>
      <c r="F466" s="226" t="s">
        <v>6210</v>
      </c>
      <c r="G466" s="224"/>
      <c r="H466" s="225" t="s">
        <v>19</v>
      </c>
      <c r="I466" s="227"/>
      <c r="J466" s="224"/>
      <c r="K466" s="224"/>
      <c r="L466" s="228"/>
      <c r="M466" s="229"/>
      <c r="N466" s="230"/>
      <c r="O466" s="230"/>
      <c r="P466" s="230"/>
      <c r="Q466" s="230"/>
      <c r="R466" s="230"/>
      <c r="S466" s="230"/>
      <c r="T466" s="231"/>
      <c r="AT466" s="232" t="s">
        <v>336</v>
      </c>
      <c r="AU466" s="232" t="s">
        <v>87</v>
      </c>
      <c r="AV466" s="15" t="s">
        <v>84</v>
      </c>
      <c r="AW466" s="15" t="s">
        <v>37</v>
      </c>
      <c r="AX466" s="15" t="s">
        <v>76</v>
      </c>
      <c r="AY466" s="232" t="s">
        <v>324</v>
      </c>
    </row>
    <row r="467" spans="1:65" s="13" customFormat="1" ht="11.25">
      <c r="B467" s="201"/>
      <c r="C467" s="202"/>
      <c r="D467" s="195" t="s">
        <v>336</v>
      </c>
      <c r="E467" s="203" t="s">
        <v>19</v>
      </c>
      <c r="F467" s="204" t="s">
        <v>6211</v>
      </c>
      <c r="G467" s="202"/>
      <c r="H467" s="205">
        <v>202</v>
      </c>
      <c r="I467" s="206"/>
      <c r="J467" s="202"/>
      <c r="K467" s="202"/>
      <c r="L467" s="207"/>
      <c r="M467" s="208"/>
      <c r="N467" s="209"/>
      <c r="O467" s="209"/>
      <c r="P467" s="209"/>
      <c r="Q467" s="209"/>
      <c r="R467" s="209"/>
      <c r="S467" s="209"/>
      <c r="T467" s="210"/>
      <c r="AT467" s="211" t="s">
        <v>336</v>
      </c>
      <c r="AU467" s="211" t="s">
        <v>87</v>
      </c>
      <c r="AV467" s="13" t="s">
        <v>87</v>
      </c>
      <c r="AW467" s="13" t="s">
        <v>37</v>
      </c>
      <c r="AX467" s="13" t="s">
        <v>76</v>
      </c>
      <c r="AY467" s="211" t="s">
        <v>324</v>
      </c>
    </row>
    <row r="468" spans="1:65" s="15" customFormat="1" ht="11.25">
      <c r="B468" s="223"/>
      <c r="C468" s="224"/>
      <c r="D468" s="195" t="s">
        <v>336</v>
      </c>
      <c r="E468" s="225" t="s">
        <v>19</v>
      </c>
      <c r="F468" s="226" t="s">
        <v>5915</v>
      </c>
      <c r="G468" s="224"/>
      <c r="H468" s="225" t="s">
        <v>19</v>
      </c>
      <c r="I468" s="227"/>
      <c r="J468" s="224"/>
      <c r="K468" s="224"/>
      <c r="L468" s="228"/>
      <c r="M468" s="229"/>
      <c r="N468" s="230"/>
      <c r="O468" s="230"/>
      <c r="P468" s="230"/>
      <c r="Q468" s="230"/>
      <c r="R468" s="230"/>
      <c r="S468" s="230"/>
      <c r="T468" s="231"/>
      <c r="AT468" s="232" t="s">
        <v>336</v>
      </c>
      <c r="AU468" s="232" t="s">
        <v>87</v>
      </c>
      <c r="AV468" s="15" t="s">
        <v>84</v>
      </c>
      <c r="AW468" s="15" t="s">
        <v>37</v>
      </c>
      <c r="AX468" s="15" t="s">
        <v>76</v>
      </c>
      <c r="AY468" s="232" t="s">
        <v>324</v>
      </c>
    </row>
    <row r="469" spans="1:65" s="13" customFormat="1" ht="11.25">
      <c r="B469" s="201"/>
      <c r="C469" s="202"/>
      <c r="D469" s="195" t="s">
        <v>336</v>
      </c>
      <c r="E469" s="203" t="s">
        <v>19</v>
      </c>
      <c r="F469" s="204" t="s">
        <v>6212</v>
      </c>
      <c r="G469" s="202"/>
      <c r="H469" s="205">
        <v>3008.72</v>
      </c>
      <c r="I469" s="206"/>
      <c r="J469" s="202"/>
      <c r="K469" s="202"/>
      <c r="L469" s="207"/>
      <c r="M469" s="208"/>
      <c r="N469" s="209"/>
      <c r="O469" s="209"/>
      <c r="P469" s="209"/>
      <c r="Q469" s="209"/>
      <c r="R469" s="209"/>
      <c r="S469" s="209"/>
      <c r="T469" s="210"/>
      <c r="AT469" s="211" t="s">
        <v>336</v>
      </c>
      <c r="AU469" s="211" t="s">
        <v>87</v>
      </c>
      <c r="AV469" s="13" t="s">
        <v>87</v>
      </c>
      <c r="AW469" s="13" t="s">
        <v>37</v>
      </c>
      <c r="AX469" s="13" t="s">
        <v>76</v>
      </c>
      <c r="AY469" s="211" t="s">
        <v>324</v>
      </c>
    </row>
    <row r="470" spans="1:65" s="15" customFormat="1" ht="11.25">
      <c r="B470" s="223"/>
      <c r="C470" s="224"/>
      <c r="D470" s="195" t="s">
        <v>336</v>
      </c>
      <c r="E470" s="225" t="s">
        <v>19</v>
      </c>
      <c r="F470" s="226" t="s">
        <v>5917</v>
      </c>
      <c r="G470" s="224"/>
      <c r="H470" s="225" t="s">
        <v>19</v>
      </c>
      <c r="I470" s="227"/>
      <c r="J470" s="224"/>
      <c r="K470" s="224"/>
      <c r="L470" s="228"/>
      <c r="M470" s="229"/>
      <c r="N470" s="230"/>
      <c r="O470" s="230"/>
      <c r="P470" s="230"/>
      <c r="Q470" s="230"/>
      <c r="R470" s="230"/>
      <c r="S470" s="230"/>
      <c r="T470" s="231"/>
      <c r="AT470" s="232" t="s">
        <v>336</v>
      </c>
      <c r="AU470" s="232" t="s">
        <v>87</v>
      </c>
      <c r="AV470" s="15" t="s">
        <v>84</v>
      </c>
      <c r="AW470" s="15" t="s">
        <v>37</v>
      </c>
      <c r="AX470" s="15" t="s">
        <v>76</v>
      </c>
      <c r="AY470" s="232" t="s">
        <v>324</v>
      </c>
    </row>
    <row r="471" spans="1:65" s="13" customFormat="1" ht="11.25">
      <c r="B471" s="201"/>
      <c r="C471" s="202"/>
      <c r="D471" s="195" t="s">
        <v>336</v>
      </c>
      <c r="E471" s="203" t="s">
        <v>19</v>
      </c>
      <c r="F471" s="204" t="s">
        <v>6213</v>
      </c>
      <c r="G471" s="202"/>
      <c r="H471" s="205">
        <v>764.4</v>
      </c>
      <c r="I471" s="206"/>
      <c r="J471" s="202"/>
      <c r="K471" s="202"/>
      <c r="L471" s="207"/>
      <c r="M471" s="208"/>
      <c r="N471" s="209"/>
      <c r="O471" s="209"/>
      <c r="P471" s="209"/>
      <c r="Q471" s="209"/>
      <c r="R471" s="209"/>
      <c r="S471" s="209"/>
      <c r="T471" s="210"/>
      <c r="AT471" s="211" t="s">
        <v>336</v>
      </c>
      <c r="AU471" s="211" t="s">
        <v>87</v>
      </c>
      <c r="AV471" s="13" t="s">
        <v>87</v>
      </c>
      <c r="AW471" s="13" t="s">
        <v>37</v>
      </c>
      <c r="AX471" s="13" t="s">
        <v>76</v>
      </c>
      <c r="AY471" s="211" t="s">
        <v>324</v>
      </c>
    </row>
    <row r="472" spans="1:65" s="15" customFormat="1" ht="11.25">
      <c r="B472" s="223"/>
      <c r="C472" s="224"/>
      <c r="D472" s="195" t="s">
        <v>336</v>
      </c>
      <c r="E472" s="225" t="s">
        <v>19</v>
      </c>
      <c r="F472" s="226" t="s">
        <v>6214</v>
      </c>
      <c r="G472" s="224"/>
      <c r="H472" s="225" t="s">
        <v>19</v>
      </c>
      <c r="I472" s="227"/>
      <c r="J472" s="224"/>
      <c r="K472" s="224"/>
      <c r="L472" s="228"/>
      <c r="M472" s="229"/>
      <c r="N472" s="230"/>
      <c r="O472" s="230"/>
      <c r="P472" s="230"/>
      <c r="Q472" s="230"/>
      <c r="R472" s="230"/>
      <c r="S472" s="230"/>
      <c r="T472" s="231"/>
      <c r="AT472" s="232" t="s">
        <v>336</v>
      </c>
      <c r="AU472" s="232" t="s">
        <v>87</v>
      </c>
      <c r="AV472" s="15" t="s">
        <v>84</v>
      </c>
      <c r="AW472" s="15" t="s">
        <v>37</v>
      </c>
      <c r="AX472" s="15" t="s">
        <v>76</v>
      </c>
      <c r="AY472" s="232" t="s">
        <v>324</v>
      </c>
    </row>
    <row r="473" spans="1:65" s="13" customFormat="1" ht="11.25">
      <c r="B473" s="201"/>
      <c r="C473" s="202"/>
      <c r="D473" s="195" t="s">
        <v>336</v>
      </c>
      <c r="E473" s="203" t="s">
        <v>19</v>
      </c>
      <c r="F473" s="204" t="s">
        <v>6215</v>
      </c>
      <c r="G473" s="202"/>
      <c r="H473" s="205">
        <v>-1210</v>
      </c>
      <c r="I473" s="206"/>
      <c r="J473" s="202"/>
      <c r="K473" s="202"/>
      <c r="L473" s="207"/>
      <c r="M473" s="208"/>
      <c r="N473" s="209"/>
      <c r="O473" s="209"/>
      <c r="P473" s="209"/>
      <c r="Q473" s="209"/>
      <c r="R473" s="209"/>
      <c r="S473" s="209"/>
      <c r="T473" s="210"/>
      <c r="AT473" s="211" t="s">
        <v>336</v>
      </c>
      <c r="AU473" s="211" t="s">
        <v>87</v>
      </c>
      <c r="AV473" s="13" t="s">
        <v>87</v>
      </c>
      <c r="AW473" s="13" t="s">
        <v>37</v>
      </c>
      <c r="AX473" s="13" t="s">
        <v>76</v>
      </c>
      <c r="AY473" s="211" t="s">
        <v>324</v>
      </c>
    </row>
    <row r="474" spans="1:65" s="14" customFormat="1" ht="11.25">
      <c r="B474" s="212"/>
      <c r="C474" s="213"/>
      <c r="D474" s="195" t="s">
        <v>336</v>
      </c>
      <c r="E474" s="214" t="s">
        <v>5796</v>
      </c>
      <c r="F474" s="215" t="s">
        <v>349</v>
      </c>
      <c r="G474" s="213"/>
      <c r="H474" s="216">
        <v>2765.12</v>
      </c>
      <c r="I474" s="217"/>
      <c r="J474" s="213"/>
      <c r="K474" s="213"/>
      <c r="L474" s="218"/>
      <c r="M474" s="219"/>
      <c r="N474" s="220"/>
      <c r="O474" s="220"/>
      <c r="P474" s="220"/>
      <c r="Q474" s="220"/>
      <c r="R474" s="220"/>
      <c r="S474" s="220"/>
      <c r="T474" s="221"/>
      <c r="AT474" s="222" t="s">
        <v>336</v>
      </c>
      <c r="AU474" s="222" t="s">
        <v>87</v>
      </c>
      <c r="AV474" s="14" t="s">
        <v>330</v>
      </c>
      <c r="AW474" s="14" t="s">
        <v>37</v>
      </c>
      <c r="AX474" s="14" t="s">
        <v>84</v>
      </c>
      <c r="AY474" s="222" t="s">
        <v>324</v>
      </c>
    </row>
    <row r="475" spans="1:65" s="2" customFormat="1" ht="14.45" customHeight="1">
      <c r="A475" s="36"/>
      <c r="B475" s="37"/>
      <c r="C475" s="182" t="s">
        <v>954</v>
      </c>
      <c r="D475" s="182" t="s">
        <v>326</v>
      </c>
      <c r="E475" s="183" t="s">
        <v>6216</v>
      </c>
      <c r="F475" s="184" t="s">
        <v>6217</v>
      </c>
      <c r="G475" s="185" t="s">
        <v>135</v>
      </c>
      <c r="H475" s="186">
        <v>10190.1</v>
      </c>
      <c r="I475" s="187"/>
      <c r="J475" s="188">
        <f>ROUND(I475*H475,2)</f>
        <v>0</v>
      </c>
      <c r="K475" s="184" t="s">
        <v>329</v>
      </c>
      <c r="L475" s="41"/>
      <c r="M475" s="189" t="s">
        <v>19</v>
      </c>
      <c r="N475" s="190" t="s">
        <v>47</v>
      </c>
      <c r="O475" s="66"/>
      <c r="P475" s="191">
        <f>O475*H475</f>
        <v>0</v>
      </c>
      <c r="Q475" s="191">
        <v>0</v>
      </c>
      <c r="R475" s="191">
        <f>Q475*H475</f>
        <v>0</v>
      </c>
      <c r="S475" s="191">
        <v>0</v>
      </c>
      <c r="T475" s="192">
        <f>S475*H475</f>
        <v>0</v>
      </c>
      <c r="U475" s="36"/>
      <c r="V475" s="36"/>
      <c r="W475" s="36"/>
      <c r="X475" s="36"/>
      <c r="Y475" s="36"/>
      <c r="Z475" s="36"/>
      <c r="AA475" s="36"/>
      <c r="AB475" s="36"/>
      <c r="AC475" s="36"/>
      <c r="AD475" s="36"/>
      <c r="AE475" s="36"/>
      <c r="AR475" s="193" t="s">
        <v>330</v>
      </c>
      <c r="AT475" s="193" t="s">
        <v>326</v>
      </c>
      <c r="AU475" s="193" t="s">
        <v>87</v>
      </c>
      <c r="AY475" s="19" t="s">
        <v>324</v>
      </c>
      <c r="BE475" s="194">
        <f>IF(N475="základní",J475,0)</f>
        <v>0</v>
      </c>
      <c r="BF475" s="194">
        <f>IF(N475="snížená",J475,0)</f>
        <v>0</v>
      </c>
      <c r="BG475" s="194">
        <f>IF(N475="zákl. přenesená",J475,0)</f>
        <v>0</v>
      </c>
      <c r="BH475" s="194">
        <f>IF(N475="sníž. přenesená",J475,0)</f>
        <v>0</v>
      </c>
      <c r="BI475" s="194">
        <f>IF(N475="nulová",J475,0)</f>
        <v>0</v>
      </c>
      <c r="BJ475" s="19" t="s">
        <v>84</v>
      </c>
      <c r="BK475" s="194">
        <f>ROUND(I475*H475,2)</f>
        <v>0</v>
      </c>
      <c r="BL475" s="19" t="s">
        <v>330</v>
      </c>
      <c r="BM475" s="193" t="s">
        <v>6218</v>
      </c>
    </row>
    <row r="476" spans="1:65" s="2" customFormat="1" ht="11.25">
      <c r="A476" s="36"/>
      <c r="B476" s="37"/>
      <c r="C476" s="38"/>
      <c r="D476" s="195" t="s">
        <v>332</v>
      </c>
      <c r="E476" s="38"/>
      <c r="F476" s="196" t="s">
        <v>6219</v>
      </c>
      <c r="G476" s="38"/>
      <c r="H476" s="38"/>
      <c r="I476" s="197"/>
      <c r="J476" s="38"/>
      <c r="K476" s="38"/>
      <c r="L476" s="41"/>
      <c r="M476" s="198"/>
      <c r="N476" s="199"/>
      <c r="O476" s="66"/>
      <c r="P476" s="66"/>
      <c r="Q476" s="66"/>
      <c r="R476" s="66"/>
      <c r="S476" s="66"/>
      <c r="T476" s="67"/>
      <c r="U476" s="36"/>
      <c r="V476" s="36"/>
      <c r="W476" s="36"/>
      <c r="X476" s="36"/>
      <c r="Y476" s="36"/>
      <c r="Z476" s="36"/>
      <c r="AA476" s="36"/>
      <c r="AB476" s="36"/>
      <c r="AC476" s="36"/>
      <c r="AD476" s="36"/>
      <c r="AE476" s="36"/>
      <c r="AT476" s="19" t="s">
        <v>332</v>
      </c>
      <c r="AU476" s="19" t="s">
        <v>87</v>
      </c>
    </row>
    <row r="477" spans="1:65" s="2" customFormat="1" ht="107.25">
      <c r="A477" s="36"/>
      <c r="B477" s="37"/>
      <c r="C477" s="38"/>
      <c r="D477" s="195" t="s">
        <v>334</v>
      </c>
      <c r="E477" s="38"/>
      <c r="F477" s="200" t="s">
        <v>6220</v>
      </c>
      <c r="G477" s="38"/>
      <c r="H477" s="38"/>
      <c r="I477" s="197"/>
      <c r="J477" s="38"/>
      <c r="K477" s="38"/>
      <c r="L477" s="41"/>
      <c r="M477" s="198"/>
      <c r="N477" s="199"/>
      <c r="O477" s="66"/>
      <c r="P477" s="66"/>
      <c r="Q477" s="66"/>
      <c r="R477" s="66"/>
      <c r="S477" s="66"/>
      <c r="T477" s="67"/>
      <c r="U477" s="36"/>
      <c r="V477" s="36"/>
      <c r="W477" s="36"/>
      <c r="X477" s="36"/>
      <c r="Y477" s="36"/>
      <c r="Z477" s="36"/>
      <c r="AA477" s="36"/>
      <c r="AB477" s="36"/>
      <c r="AC477" s="36"/>
      <c r="AD477" s="36"/>
      <c r="AE477" s="36"/>
      <c r="AT477" s="19" t="s">
        <v>334</v>
      </c>
      <c r="AU477" s="19" t="s">
        <v>87</v>
      </c>
    </row>
    <row r="478" spans="1:65" s="13" customFormat="1" ht="11.25">
      <c r="B478" s="201"/>
      <c r="C478" s="202"/>
      <c r="D478" s="195" t="s">
        <v>336</v>
      </c>
      <c r="E478" s="203" t="s">
        <v>19</v>
      </c>
      <c r="F478" s="204" t="s">
        <v>5793</v>
      </c>
      <c r="G478" s="202"/>
      <c r="H478" s="205">
        <v>4890</v>
      </c>
      <c r="I478" s="206"/>
      <c r="J478" s="202"/>
      <c r="K478" s="202"/>
      <c r="L478" s="207"/>
      <c r="M478" s="208"/>
      <c r="N478" s="209"/>
      <c r="O478" s="209"/>
      <c r="P478" s="209"/>
      <c r="Q478" s="209"/>
      <c r="R478" s="209"/>
      <c r="S478" s="209"/>
      <c r="T478" s="210"/>
      <c r="AT478" s="211" t="s">
        <v>336</v>
      </c>
      <c r="AU478" s="211" t="s">
        <v>87</v>
      </c>
      <c r="AV478" s="13" t="s">
        <v>87</v>
      </c>
      <c r="AW478" s="13" t="s">
        <v>37</v>
      </c>
      <c r="AX478" s="13" t="s">
        <v>76</v>
      </c>
      <c r="AY478" s="211" t="s">
        <v>324</v>
      </c>
    </row>
    <row r="479" spans="1:65" s="13" customFormat="1" ht="11.25">
      <c r="B479" s="201"/>
      <c r="C479" s="202"/>
      <c r="D479" s="195" t="s">
        <v>336</v>
      </c>
      <c r="E479" s="203" t="s">
        <v>19</v>
      </c>
      <c r="F479" s="204" t="s">
        <v>5790</v>
      </c>
      <c r="G479" s="202"/>
      <c r="H479" s="205">
        <v>5300.1</v>
      </c>
      <c r="I479" s="206"/>
      <c r="J479" s="202"/>
      <c r="K479" s="202"/>
      <c r="L479" s="207"/>
      <c r="M479" s="208"/>
      <c r="N479" s="209"/>
      <c r="O479" s="209"/>
      <c r="P479" s="209"/>
      <c r="Q479" s="209"/>
      <c r="R479" s="209"/>
      <c r="S479" s="209"/>
      <c r="T479" s="210"/>
      <c r="AT479" s="211" t="s">
        <v>336</v>
      </c>
      <c r="AU479" s="211" t="s">
        <v>87</v>
      </c>
      <c r="AV479" s="13" t="s">
        <v>87</v>
      </c>
      <c r="AW479" s="13" t="s">
        <v>37</v>
      </c>
      <c r="AX479" s="13" t="s">
        <v>76</v>
      </c>
      <c r="AY479" s="211" t="s">
        <v>324</v>
      </c>
    </row>
    <row r="480" spans="1:65" s="14" customFormat="1" ht="11.25">
      <c r="B480" s="212"/>
      <c r="C480" s="213"/>
      <c r="D480" s="195" t="s">
        <v>336</v>
      </c>
      <c r="E480" s="214" t="s">
        <v>19</v>
      </c>
      <c r="F480" s="215" t="s">
        <v>349</v>
      </c>
      <c r="G480" s="213"/>
      <c r="H480" s="216">
        <v>10190.1</v>
      </c>
      <c r="I480" s="217"/>
      <c r="J480" s="213"/>
      <c r="K480" s="213"/>
      <c r="L480" s="218"/>
      <c r="M480" s="219"/>
      <c r="N480" s="220"/>
      <c r="O480" s="220"/>
      <c r="P480" s="220"/>
      <c r="Q480" s="220"/>
      <c r="R480" s="220"/>
      <c r="S480" s="220"/>
      <c r="T480" s="221"/>
      <c r="AT480" s="222" t="s">
        <v>336</v>
      </c>
      <c r="AU480" s="222" t="s">
        <v>87</v>
      </c>
      <c r="AV480" s="14" t="s">
        <v>330</v>
      </c>
      <c r="AW480" s="14" t="s">
        <v>37</v>
      </c>
      <c r="AX480" s="14" t="s">
        <v>84</v>
      </c>
      <c r="AY480" s="222" t="s">
        <v>324</v>
      </c>
    </row>
    <row r="481" spans="1:65" s="2" customFormat="1" ht="14.45" customHeight="1">
      <c r="A481" s="36"/>
      <c r="B481" s="37"/>
      <c r="C481" s="182" t="s">
        <v>972</v>
      </c>
      <c r="D481" s="182" t="s">
        <v>326</v>
      </c>
      <c r="E481" s="183" t="s">
        <v>6221</v>
      </c>
      <c r="F481" s="184" t="s">
        <v>6222</v>
      </c>
      <c r="G481" s="185" t="s">
        <v>135</v>
      </c>
      <c r="H481" s="186">
        <v>3975.12</v>
      </c>
      <c r="I481" s="187"/>
      <c r="J481" s="188">
        <f>ROUND(I481*H481,2)</f>
        <v>0</v>
      </c>
      <c r="K481" s="184" t="s">
        <v>329</v>
      </c>
      <c r="L481" s="41"/>
      <c r="M481" s="189" t="s">
        <v>19</v>
      </c>
      <c r="N481" s="190" t="s">
        <v>47</v>
      </c>
      <c r="O481" s="66"/>
      <c r="P481" s="191">
        <f>O481*H481</f>
        <v>0</v>
      </c>
      <c r="Q481" s="191">
        <v>0</v>
      </c>
      <c r="R481" s="191">
        <f>Q481*H481</f>
        <v>0</v>
      </c>
      <c r="S481" s="191">
        <v>0</v>
      </c>
      <c r="T481" s="192">
        <f>S481*H481</f>
        <v>0</v>
      </c>
      <c r="U481" s="36"/>
      <c r="V481" s="36"/>
      <c r="W481" s="36"/>
      <c r="X481" s="36"/>
      <c r="Y481" s="36"/>
      <c r="Z481" s="36"/>
      <c r="AA481" s="36"/>
      <c r="AB481" s="36"/>
      <c r="AC481" s="36"/>
      <c r="AD481" s="36"/>
      <c r="AE481" s="36"/>
      <c r="AR481" s="193" t="s">
        <v>330</v>
      </c>
      <c r="AT481" s="193" t="s">
        <v>326</v>
      </c>
      <c r="AU481" s="193" t="s">
        <v>87</v>
      </c>
      <c r="AY481" s="19" t="s">
        <v>324</v>
      </c>
      <c r="BE481" s="194">
        <f>IF(N481="základní",J481,0)</f>
        <v>0</v>
      </c>
      <c r="BF481" s="194">
        <f>IF(N481="snížená",J481,0)</f>
        <v>0</v>
      </c>
      <c r="BG481" s="194">
        <f>IF(N481="zákl. přenesená",J481,0)</f>
        <v>0</v>
      </c>
      <c r="BH481" s="194">
        <f>IF(N481="sníž. přenesená",J481,0)</f>
        <v>0</v>
      </c>
      <c r="BI481" s="194">
        <f>IF(N481="nulová",J481,0)</f>
        <v>0</v>
      </c>
      <c r="BJ481" s="19" t="s">
        <v>84</v>
      </c>
      <c r="BK481" s="194">
        <f>ROUND(I481*H481,2)</f>
        <v>0</v>
      </c>
      <c r="BL481" s="19" t="s">
        <v>330</v>
      </c>
      <c r="BM481" s="193" t="s">
        <v>6223</v>
      </c>
    </row>
    <row r="482" spans="1:65" s="2" customFormat="1" ht="11.25">
      <c r="A482" s="36"/>
      <c r="B482" s="37"/>
      <c r="C482" s="38"/>
      <c r="D482" s="195" t="s">
        <v>332</v>
      </c>
      <c r="E482" s="38"/>
      <c r="F482" s="196" t="s">
        <v>6224</v>
      </c>
      <c r="G482" s="38"/>
      <c r="H482" s="38"/>
      <c r="I482" s="197"/>
      <c r="J482" s="38"/>
      <c r="K482" s="38"/>
      <c r="L482" s="41"/>
      <c r="M482" s="198"/>
      <c r="N482" s="199"/>
      <c r="O482" s="66"/>
      <c r="P482" s="66"/>
      <c r="Q482" s="66"/>
      <c r="R482" s="66"/>
      <c r="S482" s="66"/>
      <c r="T482" s="67"/>
      <c r="U482" s="36"/>
      <c r="V482" s="36"/>
      <c r="W482" s="36"/>
      <c r="X482" s="36"/>
      <c r="Y482" s="36"/>
      <c r="Z482" s="36"/>
      <c r="AA482" s="36"/>
      <c r="AB482" s="36"/>
      <c r="AC482" s="36"/>
      <c r="AD482" s="36"/>
      <c r="AE482" s="36"/>
      <c r="AT482" s="19" t="s">
        <v>332</v>
      </c>
      <c r="AU482" s="19" t="s">
        <v>87</v>
      </c>
    </row>
    <row r="483" spans="1:65" s="2" customFormat="1" ht="107.25">
      <c r="A483" s="36"/>
      <c r="B483" s="37"/>
      <c r="C483" s="38"/>
      <c r="D483" s="195" t="s">
        <v>334</v>
      </c>
      <c r="E483" s="38"/>
      <c r="F483" s="200" t="s">
        <v>6220</v>
      </c>
      <c r="G483" s="38"/>
      <c r="H483" s="38"/>
      <c r="I483" s="197"/>
      <c r="J483" s="38"/>
      <c r="K483" s="38"/>
      <c r="L483" s="41"/>
      <c r="M483" s="198"/>
      <c r="N483" s="199"/>
      <c r="O483" s="66"/>
      <c r="P483" s="66"/>
      <c r="Q483" s="66"/>
      <c r="R483" s="66"/>
      <c r="S483" s="66"/>
      <c r="T483" s="67"/>
      <c r="U483" s="36"/>
      <c r="V483" s="36"/>
      <c r="W483" s="36"/>
      <c r="X483" s="36"/>
      <c r="Y483" s="36"/>
      <c r="Z483" s="36"/>
      <c r="AA483" s="36"/>
      <c r="AB483" s="36"/>
      <c r="AC483" s="36"/>
      <c r="AD483" s="36"/>
      <c r="AE483" s="36"/>
      <c r="AT483" s="19" t="s">
        <v>334</v>
      </c>
      <c r="AU483" s="19" t="s">
        <v>87</v>
      </c>
    </row>
    <row r="484" spans="1:65" s="13" customFormat="1" ht="11.25">
      <c r="B484" s="201"/>
      <c r="C484" s="202"/>
      <c r="D484" s="195" t="s">
        <v>336</v>
      </c>
      <c r="E484" s="203" t="s">
        <v>19</v>
      </c>
      <c r="F484" s="204" t="s">
        <v>5796</v>
      </c>
      <c r="G484" s="202"/>
      <c r="H484" s="205">
        <v>2765.12</v>
      </c>
      <c r="I484" s="206"/>
      <c r="J484" s="202"/>
      <c r="K484" s="202"/>
      <c r="L484" s="207"/>
      <c r="M484" s="208"/>
      <c r="N484" s="209"/>
      <c r="O484" s="209"/>
      <c r="P484" s="209"/>
      <c r="Q484" s="209"/>
      <c r="R484" s="209"/>
      <c r="S484" s="209"/>
      <c r="T484" s="210"/>
      <c r="AT484" s="211" t="s">
        <v>336</v>
      </c>
      <c r="AU484" s="211" t="s">
        <v>87</v>
      </c>
      <c r="AV484" s="13" t="s">
        <v>87</v>
      </c>
      <c r="AW484" s="13" t="s">
        <v>37</v>
      </c>
      <c r="AX484" s="13" t="s">
        <v>76</v>
      </c>
      <c r="AY484" s="211" t="s">
        <v>324</v>
      </c>
    </row>
    <row r="485" spans="1:65" s="13" customFormat="1" ht="11.25">
      <c r="B485" s="201"/>
      <c r="C485" s="202"/>
      <c r="D485" s="195" t="s">
        <v>336</v>
      </c>
      <c r="E485" s="203" t="s">
        <v>19</v>
      </c>
      <c r="F485" s="204" t="s">
        <v>5817</v>
      </c>
      <c r="G485" s="202"/>
      <c r="H485" s="205">
        <v>1210</v>
      </c>
      <c r="I485" s="206"/>
      <c r="J485" s="202"/>
      <c r="K485" s="202"/>
      <c r="L485" s="207"/>
      <c r="M485" s="208"/>
      <c r="N485" s="209"/>
      <c r="O485" s="209"/>
      <c r="P485" s="209"/>
      <c r="Q485" s="209"/>
      <c r="R485" s="209"/>
      <c r="S485" s="209"/>
      <c r="T485" s="210"/>
      <c r="AT485" s="211" t="s">
        <v>336</v>
      </c>
      <c r="AU485" s="211" t="s">
        <v>87</v>
      </c>
      <c r="AV485" s="13" t="s">
        <v>87</v>
      </c>
      <c r="AW485" s="13" t="s">
        <v>37</v>
      </c>
      <c r="AX485" s="13" t="s">
        <v>76</v>
      </c>
      <c r="AY485" s="211" t="s">
        <v>324</v>
      </c>
    </row>
    <row r="486" spans="1:65" s="14" customFormat="1" ht="11.25">
      <c r="B486" s="212"/>
      <c r="C486" s="213"/>
      <c r="D486" s="195" t="s">
        <v>336</v>
      </c>
      <c r="E486" s="214" t="s">
        <v>19</v>
      </c>
      <c r="F486" s="215" t="s">
        <v>349</v>
      </c>
      <c r="G486" s="213"/>
      <c r="H486" s="216">
        <v>3975.12</v>
      </c>
      <c r="I486" s="217"/>
      <c r="J486" s="213"/>
      <c r="K486" s="213"/>
      <c r="L486" s="218"/>
      <c r="M486" s="219"/>
      <c r="N486" s="220"/>
      <c r="O486" s="220"/>
      <c r="P486" s="220"/>
      <c r="Q486" s="220"/>
      <c r="R486" s="220"/>
      <c r="S486" s="220"/>
      <c r="T486" s="221"/>
      <c r="AT486" s="222" t="s">
        <v>336</v>
      </c>
      <c r="AU486" s="222" t="s">
        <v>87</v>
      </c>
      <c r="AV486" s="14" t="s">
        <v>330</v>
      </c>
      <c r="AW486" s="14" t="s">
        <v>37</v>
      </c>
      <c r="AX486" s="14" t="s">
        <v>84</v>
      </c>
      <c r="AY486" s="222" t="s">
        <v>324</v>
      </c>
    </row>
    <row r="487" spans="1:65" s="2" customFormat="1" ht="14.45" customHeight="1">
      <c r="A487" s="36"/>
      <c r="B487" s="37"/>
      <c r="C487" s="182" t="s">
        <v>981</v>
      </c>
      <c r="D487" s="182" t="s">
        <v>326</v>
      </c>
      <c r="E487" s="183" t="s">
        <v>6225</v>
      </c>
      <c r="F487" s="184" t="s">
        <v>6226</v>
      </c>
      <c r="G487" s="185" t="s">
        <v>152</v>
      </c>
      <c r="H487" s="186">
        <v>424.95699999999999</v>
      </c>
      <c r="I487" s="187"/>
      <c r="J487" s="188">
        <f>ROUND(I487*H487,2)</f>
        <v>0</v>
      </c>
      <c r="K487" s="184" t="s">
        <v>329</v>
      </c>
      <c r="L487" s="41"/>
      <c r="M487" s="189" t="s">
        <v>19</v>
      </c>
      <c r="N487" s="190" t="s">
        <v>47</v>
      </c>
      <c r="O487" s="66"/>
      <c r="P487" s="191">
        <f>O487*H487</f>
        <v>0</v>
      </c>
      <c r="Q487" s="191">
        <v>0</v>
      </c>
      <c r="R487" s="191">
        <f>Q487*H487</f>
        <v>0</v>
      </c>
      <c r="S487" s="191">
        <v>0</v>
      </c>
      <c r="T487" s="192">
        <f>S487*H487</f>
        <v>0</v>
      </c>
      <c r="U487" s="36"/>
      <c r="V487" s="36"/>
      <c r="W487" s="36"/>
      <c r="X487" s="36"/>
      <c r="Y487" s="36"/>
      <c r="Z487" s="36"/>
      <c r="AA487" s="36"/>
      <c r="AB487" s="36"/>
      <c r="AC487" s="36"/>
      <c r="AD487" s="36"/>
      <c r="AE487" s="36"/>
      <c r="AR487" s="193" t="s">
        <v>330</v>
      </c>
      <c r="AT487" s="193" t="s">
        <v>326</v>
      </c>
      <c r="AU487" s="193" t="s">
        <v>87</v>
      </c>
      <c r="AY487" s="19" t="s">
        <v>324</v>
      </c>
      <c r="BE487" s="194">
        <f>IF(N487="základní",J487,0)</f>
        <v>0</v>
      </c>
      <c r="BF487" s="194">
        <f>IF(N487="snížená",J487,0)</f>
        <v>0</v>
      </c>
      <c r="BG487" s="194">
        <f>IF(N487="zákl. přenesená",J487,0)</f>
        <v>0</v>
      </c>
      <c r="BH487" s="194">
        <f>IF(N487="sníž. přenesená",J487,0)</f>
        <v>0</v>
      </c>
      <c r="BI487" s="194">
        <f>IF(N487="nulová",J487,0)</f>
        <v>0</v>
      </c>
      <c r="BJ487" s="19" t="s">
        <v>84</v>
      </c>
      <c r="BK487" s="194">
        <f>ROUND(I487*H487,2)</f>
        <v>0</v>
      </c>
      <c r="BL487" s="19" t="s">
        <v>330</v>
      </c>
      <c r="BM487" s="193" t="s">
        <v>6227</v>
      </c>
    </row>
    <row r="488" spans="1:65" s="2" customFormat="1" ht="11.25">
      <c r="A488" s="36"/>
      <c r="B488" s="37"/>
      <c r="C488" s="38"/>
      <c r="D488" s="195" t="s">
        <v>332</v>
      </c>
      <c r="E488" s="38"/>
      <c r="F488" s="196" t="s">
        <v>6228</v>
      </c>
      <c r="G488" s="38"/>
      <c r="H488" s="38"/>
      <c r="I488" s="197"/>
      <c r="J488" s="38"/>
      <c r="K488" s="38"/>
      <c r="L488" s="41"/>
      <c r="M488" s="198"/>
      <c r="N488" s="199"/>
      <c r="O488" s="66"/>
      <c r="P488" s="66"/>
      <c r="Q488" s="66"/>
      <c r="R488" s="66"/>
      <c r="S488" s="66"/>
      <c r="T488" s="67"/>
      <c r="U488" s="36"/>
      <c r="V488" s="36"/>
      <c r="W488" s="36"/>
      <c r="X488" s="36"/>
      <c r="Y488" s="36"/>
      <c r="Z488" s="36"/>
      <c r="AA488" s="36"/>
      <c r="AB488" s="36"/>
      <c r="AC488" s="36"/>
      <c r="AD488" s="36"/>
      <c r="AE488" s="36"/>
      <c r="AT488" s="19" t="s">
        <v>332</v>
      </c>
      <c r="AU488" s="19" t="s">
        <v>87</v>
      </c>
    </row>
    <row r="489" spans="1:65" s="13" customFormat="1" ht="11.25">
      <c r="B489" s="201"/>
      <c r="C489" s="202"/>
      <c r="D489" s="195" t="s">
        <v>336</v>
      </c>
      <c r="E489" s="203" t="s">
        <v>19</v>
      </c>
      <c r="F489" s="204" t="s">
        <v>6229</v>
      </c>
      <c r="G489" s="202"/>
      <c r="H489" s="205">
        <v>146.69999999999999</v>
      </c>
      <c r="I489" s="206"/>
      <c r="J489" s="202"/>
      <c r="K489" s="202"/>
      <c r="L489" s="207"/>
      <c r="M489" s="208"/>
      <c r="N489" s="209"/>
      <c r="O489" s="209"/>
      <c r="P489" s="209"/>
      <c r="Q489" s="209"/>
      <c r="R489" s="209"/>
      <c r="S489" s="209"/>
      <c r="T489" s="210"/>
      <c r="AT489" s="211" t="s">
        <v>336</v>
      </c>
      <c r="AU489" s="211" t="s">
        <v>87</v>
      </c>
      <c r="AV489" s="13" t="s">
        <v>87</v>
      </c>
      <c r="AW489" s="13" t="s">
        <v>37</v>
      </c>
      <c r="AX489" s="13" t="s">
        <v>76</v>
      </c>
      <c r="AY489" s="211" t="s">
        <v>324</v>
      </c>
    </row>
    <row r="490" spans="1:65" s="13" customFormat="1" ht="11.25">
      <c r="B490" s="201"/>
      <c r="C490" s="202"/>
      <c r="D490" s="195" t="s">
        <v>336</v>
      </c>
      <c r="E490" s="203" t="s">
        <v>19</v>
      </c>
      <c r="F490" s="204" t="s">
        <v>6230</v>
      </c>
      <c r="G490" s="202"/>
      <c r="H490" s="205">
        <v>159.00299999999999</v>
      </c>
      <c r="I490" s="206"/>
      <c r="J490" s="202"/>
      <c r="K490" s="202"/>
      <c r="L490" s="207"/>
      <c r="M490" s="208"/>
      <c r="N490" s="209"/>
      <c r="O490" s="209"/>
      <c r="P490" s="209"/>
      <c r="Q490" s="209"/>
      <c r="R490" s="209"/>
      <c r="S490" s="209"/>
      <c r="T490" s="210"/>
      <c r="AT490" s="211" t="s">
        <v>336</v>
      </c>
      <c r="AU490" s="211" t="s">
        <v>87</v>
      </c>
      <c r="AV490" s="13" t="s">
        <v>87</v>
      </c>
      <c r="AW490" s="13" t="s">
        <v>37</v>
      </c>
      <c r="AX490" s="13" t="s">
        <v>76</v>
      </c>
      <c r="AY490" s="211" t="s">
        <v>324</v>
      </c>
    </row>
    <row r="491" spans="1:65" s="16" customFormat="1" ht="11.25">
      <c r="B491" s="233"/>
      <c r="C491" s="234"/>
      <c r="D491" s="195" t="s">
        <v>336</v>
      </c>
      <c r="E491" s="235" t="s">
        <v>19</v>
      </c>
      <c r="F491" s="236" t="s">
        <v>550</v>
      </c>
      <c r="G491" s="234"/>
      <c r="H491" s="237">
        <v>305.70299999999997</v>
      </c>
      <c r="I491" s="238"/>
      <c r="J491" s="234"/>
      <c r="K491" s="234"/>
      <c r="L491" s="239"/>
      <c r="M491" s="240"/>
      <c r="N491" s="241"/>
      <c r="O491" s="241"/>
      <c r="P491" s="241"/>
      <c r="Q491" s="241"/>
      <c r="R491" s="241"/>
      <c r="S491" s="241"/>
      <c r="T491" s="242"/>
      <c r="AT491" s="243" t="s">
        <v>336</v>
      </c>
      <c r="AU491" s="243" t="s">
        <v>87</v>
      </c>
      <c r="AV491" s="16" t="s">
        <v>343</v>
      </c>
      <c r="AW491" s="16" t="s">
        <v>37</v>
      </c>
      <c r="AX491" s="16" t="s">
        <v>76</v>
      </c>
      <c r="AY491" s="243" t="s">
        <v>324</v>
      </c>
    </row>
    <row r="492" spans="1:65" s="13" customFormat="1" ht="11.25">
      <c r="B492" s="201"/>
      <c r="C492" s="202"/>
      <c r="D492" s="195" t="s">
        <v>336</v>
      </c>
      <c r="E492" s="203" t="s">
        <v>19</v>
      </c>
      <c r="F492" s="204" t="s">
        <v>6231</v>
      </c>
      <c r="G492" s="202"/>
      <c r="H492" s="205">
        <v>82.953999999999994</v>
      </c>
      <c r="I492" s="206"/>
      <c r="J492" s="202"/>
      <c r="K492" s="202"/>
      <c r="L492" s="207"/>
      <c r="M492" s="208"/>
      <c r="N492" s="209"/>
      <c r="O492" s="209"/>
      <c r="P492" s="209"/>
      <c r="Q492" s="209"/>
      <c r="R492" s="209"/>
      <c r="S492" s="209"/>
      <c r="T492" s="210"/>
      <c r="AT492" s="211" t="s">
        <v>336</v>
      </c>
      <c r="AU492" s="211" t="s">
        <v>87</v>
      </c>
      <c r="AV492" s="13" t="s">
        <v>87</v>
      </c>
      <c r="AW492" s="13" t="s">
        <v>37</v>
      </c>
      <c r="AX492" s="13" t="s">
        <v>76</v>
      </c>
      <c r="AY492" s="211" t="s">
        <v>324</v>
      </c>
    </row>
    <row r="493" spans="1:65" s="13" customFormat="1" ht="11.25">
      <c r="B493" s="201"/>
      <c r="C493" s="202"/>
      <c r="D493" s="195" t="s">
        <v>336</v>
      </c>
      <c r="E493" s="203" t="s">
        <v>19</v>
      </c>
      <c r="F493" s="204" t="s">
        <v>6232</v>
      </c>
      <c r="G493" s="202"/>
      <c r="H493" s="205">
        <v>36.299999999999997</v>
      </c>
      <c r="I493" s="206"/>
      <c r="J493" s="202"/>
      <c r="K493" s="202"/>
      <c r="L493" s="207"/>
      <c r="M493" s="208"/>
      <c r="N493" s="209"/>
      <c r="O493" s="209"/>
      <c r="P493" s="209"/>
      <c r="Q493" s="209"/>
      <c r="R493" s="209"/>
      <c r="S493" s="209"/>
      <c r="T493" s="210"/>
      <c r="AT493" s="211" t="s">
        <v>336</v>
      </c>
      <c r="AU493" s="211" t="s">
        <v>87</v>
      </c>
      <c r="AV493" s="13" t="s">
        <v>87</v>
      </c>
      <c r="AW493" s="13" t="s">
        <v>37</v>
      </c>
      <c r="AX493" s="13" t="s">
        <v>76</v>
      </c>
      <c r="AY493" s="211" t="s">
        <v>324</v>
      </c>
    </row>
    <row r="494" spans="1:65" s="16" customFormat="1" ht="11.25">
      <c r="B494" s="233"/>
      <c r="C494" s="234"/>
      <c r="D494" s="195" t="s">
        <v>336</v>
      </c>
      <c r="E494" s="235" t="s">
        <v>19</v>
      </c>
      <c r="F494" s="236" t="s">
        <v>550</v>
      </c>
      <c r="G494" s="234"/>
      <c r="H494" s="237">
        <v>119.254</v>
      </c>
      <c r="I494" s="238"/>
      <c r="J494" s="234"/>
      <c r="K494" s="234"/>
      <c r="L494" s="239"/>
      <c r="M494" s="240"/>
      <c r="N494" s="241"/>
      <c r="O494" s="241"/>
      <c r="P494" s="241"/>
      <c r="Q494" s="241"/>
      <c r="R494" s="241"/>
      <c r="S494" s="241"/>
      <c r="T494" s="242"/>
      <c r="AT494" s="243" t="s">
        <v>336</v>
      </c>
      <c r="AU494" s="243" t="s">
        <v>87</v>
      </c>
      <c r="AV494" s="16" t="s">
        <v>343</v>
      </c>
      <c r="AW494" s="16" t="s">
        <v>37</v>
      </c>
      <c r="AX494" s="16" t="s">
        <v>76</v>
      </c>
      <c r="AY494" s="243" t="s">
        <v>324</v>
      </c>
    </row>
    <row r="495" spans="1:65" s="14" customFormat="1" ht="11.25">
      <c r="B495" s="212"/>
      <c r="C495" s="213"/>
      <c r="D495" s="195" t="s">
        <v>336</v>
      </c>
      <c r="E495" s="214" t="s">
        <v>5823</v>
      </c>
      <c r="F495" s="215" t="s">
        <v>349</v>
      </c>
      <c r="G495" s="213"/>
      <c r="H495" s="216">
        <v>424.95699999999999</v>
      </c>
      <c r="I495" s="217"/>
      <c r="J495" s="213"/>
      <c r="K495" s="213"/>
      <c r="L495" s="218"/>
      <c r="M495" s="219"/>
      <c r="N495" s="220"/>
      <c r="O495" s="220"/>
      <c r="P495" s="220"/>
      <c r="Q495" s="220"/>
      <c r="R495" s="220"/>
      <c r="S495" s="220"/>
      <c r="T495" s="221"/>
      <c r="AT495" s="222" t="s">
        <v>336</v>
      </c>
      <c r="AU495" s="222" t="s">
        <v>87</v>
      </c>
      <c r="AV495" s="14" t="s">
        <v>330</v>
      </c>
      <c r="AW495" s="14" t="s">
        <v>37</v>
      </c>
      <c r="AX495" s="14" t="s">
        <v>84</v>
      </c>
      <c r="AY495" s="222" t="s">
        <v>324</v>
      </c>
    </row>
    <row r="496" spans="1:65" s="2" customFormat="1" ht="14.45" customHeight="1">
      <c r="A496" s="36"/>
      <c r="B496" s="37"/>
      <c r="C496" s="182" t="s">
        <v>988</v>
      </c>
      <c r="D496" s="182" t="s">
        <v>326</v>
      </c>
      <c r="E496" s="183" t="s">
        <v>6233</v>
      </c>
      <c r="F496" s="184" t="s">
        <v>6234</v>
      </c>
      <c r="G496" s="185" t="s">
        <v>152</v>
      </c>
      <c r="H496" s="186">
        <v>424.95699999999999</v>
      </c>
      <c r="I496" s="187"/>
      <c r="J496" s="188">
        <f>ROUND(I496*H496,2)</f>
        <v>0</v>
      </c>
      <c r="K496" s="184" t="s">
        <v>329</v>
      </c>
      <c r="L496" s="41"/>
      <c r="M496" s="189" t="s">
        <v>19</v>
      </c>
      <c r="N496" s="190" t="s">
        <v>47</v>
      </c>
      <c r="O496" s="66"/>
      <c r="P496" s="191">
        <f>O496*H496</f>
        <v>0</v>
      </c>
      <c r="Q496" s="191">
        <v>0</v>
      </c>
      <c r="R496" s="191">
        <f>Q496*H496</f>
        <v>0</v>
      </c>
      <c r="S496" s="191">
        <v>0</v>
      </c>
      <c r="T496" s="192">
        <f>S496*H496</f>
        <v>0</v>
      </c>
      <c r="U496" s="36"/>
      <c r="V496" s="36"/>
      <c r="W496" s="36"/>
      <c r="X496" s="36"/>
      <c r="Y496" s="36"/>
      <c r="Z496" s="36"/>
      <c r="AA496" s="36"/>
      <c r="AB496" s="36"/>
      <c r="AC496" s="36"/>
      <c r="AD496" s="36"/>
      <c r="AE496" s="36"/>
      <c r="AR496" s="193" t="s">
        <v>330</v>
      </c>
      <c r="AT496" s="193" t="s">
        <v>326</v>
      </c>
      <c r="AU496" s="193" t="s">
        <v>87</v>
      </c>
      <c r="AY496" s="19" t="s">
        <v>324</v>
      </c>
      <c r="BE496" s="194">
        <f>IF(N496="základní",J496,0)</f>
        <v>0</v>
      </c>
      <c r="BF496" s="194">
        <f>IF(N496="snížená",J496,0)</f>
        <v>0</v>
      </c>
      <c r="BG496" s="194">
        <f>IF(N496="zákl. přenesená",J496,0)</f>
        <v>0</v>
      </c>
      <c r="BH496" s="194">
        <f>IF(N496="sníž. přenesená",J496,0)</f>
        <v>0</v>
      </c>
      <c r="BI496" s="194">
        <f>IF(N496="nulová",J496,0)</f>
        <v>0</v>
      </c>
      <c r="BJ496" s="19" t="s">
        <v>84</v>
      </c>
      <c r="BK496" s="194">
        <f>ROUND(I496*H496,2)</f>
        <v>0</v>
      </c>
      <c r="BL496" s="19" t="s">
        <v>330</v>
      </c>
      <c r="BM496" s="193" t="s">
        <v>6235</v>
      </c>
    </row>
    <row r="497" spans="1:65" s="2" customFormat="1" ht="11.25">
      <c r="A497" s="36"/>
      <c r="B497" s="37"/>
      <c r="C497" s="38"/>
      <c r="D497" s="195" t="s">
        <v>332</v>
      </c>
      <c r="E497" s="38"/>
      <c r="F497" s="196" t="s">
        <v>6236</v>
      </c>
      <c r="G497" s="38"/>
      <c r="H497" s="38"/>
      <c r="I497" s="197"/>
      <c r="J497" s="38"/>
      <c r="K497" s="38"/>
      <c r="L497" s="41"/>
      <c r="M497" s="198"/>
      <c r="N497" s="199"/>
      <c r="O497" s="66"/>
      <c r="P497" s="66"/>
      <c r="Q497" s="66"/>
      <c r="R497" s="66"/>
      <c r="S497" s="66"/>
      <c r="T497" s="67"/>
      <c r="U497" s="36"/>
      <c r="V497" s="36"/>
      <c r="W497" s="36"/>
      <c r="X497" s="36"/>
      <c r="Y497" s="36"/>
      <c r="Z497" s="36"/>
      <c r="AA497" s="36"/>
      <c r="AB497" s="36"/>
      <c r="AC497" s="36"/>
      <c r="AD497" s="36"/>
      <c r="AE497" s="36"/>
      <c r="AT497" s="19" t="s">
        <v>332</v>
      </c>
      <c r="AU497" s="19" t="s">
        <v>87</v>
      </c>
    </row>
    <row r="498" spans="1:65" s="2" customFormat="1" ht="48.75">
      <c r="A498" s="36"/>
      <c r="B498" s="37"/>
      <c r="C498" s="38"/>
      <c r="D498" s="195" t="s">
        <v>334</v>
      </c>
      <c r="E498" s="38"/>
      <c r="F498" s="200" t="s">
        <v>6237</v>
      </c>
      <c r="G498" s="38"/>
      <c r="H498" s="38"/>
      <c r="I498" s="197"/>
      <c r="J498" s="38"/>
      <c r="K498" s="38"/>
      <c r="L498" s="41"/>
      <c r="M498" s="198"/>
      <c r="N498" s="199"/>
      <c r="O498" s="66"/>
      <c r="P498" s="66"/>
      <c r="Q498" s="66"/>
      <c r="R498" s="66"/>
      <c r="S498" s="66"/>
      <c r="T498" s="67"/>
      <c r="U498" s="36"/>
      <c r="V498" s="36"/>
      <c r="W498" s="36"/>
      <c r="X498" s="36"/>
      <c r="Y498" s="36"/>
      <c r="Z498" s="36"/>
      <c r="AA498" s="36"/>
      <c r="AB498" s="36"/>
      <c r="AC498" s="36"/>
      <c r="AD498" s="36"/>
      <c r="AE498" s="36"/>
      <c r="AT498" s="19" t="s">
        <v>334</v>
      </c>
      <c r="AU498" s="19" t="s">
        <v>87</v>
      </c>
    </row>
    <row r="499" spans="1:65" s="13" customFormat="1" ht="11.25">
      <c r="B499" s="201"/>
      <c r="C499" s="202"/>
      <c r="D499" s="195" t="s">
        <v>336</v>
      </c>
      <c r="E499" s="203" t="s">
        <v>19</v>
      </c>
      <c r="F499" s="204" t="s">
        <v>5823</v>
      </c>
      <c r="G499" s="202"/>
      <c r="H499" s="205">
        <v>424.95699999999999</v>
      </c>
      <c r="I499" s="206"/>
      <c r="J499" s="202"/>
      <c r="K499" s="202"/>
      <c r="L499" s="207"/>
      <c r="M499" s="208"/>
      <c r="N499" s="209"/>
      <c r="O499" s="209"/>
      <c r="P499" s="209"/>
      <c r="Q499" s="209"/>
      <c r="R499" s="209"/>
      <c r="S499" s="209"/>
      <c r="T499" s="210"/>
      <c r="AT499" s="211" t="s">
        <v>336</v>
      </c>
      <c r="AU499" s="211" t="s">
        <v>87</v>
      </c>
      <c r="AV499" s="13" t="s">
        <v>87</v>
      </c>
      <c r="AW499" s="13" t="s">
        <v>37</v>
      </c>
      <c r="AX499" s="13" t="s">
        <v>84</v>
      </c>
      <c r="AY499" s="211" t="s">
        <v>324</v>
      </c>
    </row>
    <row r="500" spans="1:65" s="12" customFormat="1" ht="22.9" customHeight="1">
      <c r="B500" s="166"/>
      <c r="C500" s="167"/>
      <c r="D500" s="168" t="s">
        <v>75</v>
      </c>
      <c r="E500" s="180" t="s">
        <v>87</v>
      </c>
      <c r="F500" s="180" t="s">
        <v>802</v>
      </c>
      <c r="G500" s="167"/>
      <c r="H500" s="167"/>
      <c r="I500" s="170"/>
      <c r="J500" s="181">
        <f>BK500</f>
        <v>0</v>
      </c>
      <c r="K500" s="167"/>
      <c r="L500" s="172"/>
      <c r="M500" s="173"/>
      <c r="N500" s="174"/>
      <c r="O500" s="174"/>
      <c r="P500" s="175">
        <f>SUM(P501:P512)</f>
        <v>0</v>
      </c>
      <c r="Q500" s="174"/>
      <c r="R500" s="175">
        <f>SUM(R501:R512)</f>
        <v>548.01250000000005</v>
      </c>
      <c r="S500" s="174"/>
      <c r="T500" s="176">
        <f>SUM(T501:T512)</f>
        <v>0</v>
      </c>
      <c r="AR500" s="177" t="s">
        <v>84</v>
      </c>
      <c r="AT500" s="178" t="s">
        <v>75</v>
      </c>
      <c r="AU500" s="178" t="s">
        <v>84</v>
      </c>
      <c r="AY500" s="177" t="s">
        <v>324</v>
      </c>
      <c r="BK500" s="179">
        <f>SUM(BK501:BK512)</f>
        <v>0</v>
      </c>
    </row>
    <row r="501" spans="1:65" s="2" customFormat="1" ht="14.45" customHeight="1">
      <c r="A501" s="36"/>
      <c r="B501" s="37"/>
      <c r="C501" s="182" t="s">
        <v>994</v>
      </c>
      <c r="D501" s="182" t="s">
        <v>326</v>
      </c>
      <c r="E501" s="183" t="s">
        <v>6238</v>
      </c>
      <c r="F501" s="184" t="s">
        <v>6239</v>
      </c>
      <c r="G501" s="185" t="s">
        <v>152</v>
      </c>
      <c r="H501" s="186">
        <v>90</v>
      </c>
      <c r="I501" s="187"/>
      <c r="J501" s="188">
        <f>ROUND(I501*H501,2)</f>
        <v>0</v>
      </c>
      <c r="K501" s="184" t="s">
        <v>329</v>
      </c>
      <c r="L501" s="41"/>
      <c r="M501" s="189" t="s">
        <v>19</v>
      </c>
      <c r="N501" s="190" t="s">
        <v>47</v>
      </c>
      <c r="O501" s="66"/>
      <c r="P501" s="191">
        <f>O501*H501</f>
        <v>0</v>
      </c>
      <c r="Q501" s="191">
        <v>1.9312499999999999</v>
      </c>
      <c r="R501" s="191">
        <f>Q501*H501</f>
        <v>173.8125</v>
      </c>
      <c r="S501" s="191">
        <v>0</v>
      </c>
      <c r="T501" s="192">
        <f>S501*H501</f>
        <v>0</v>
      </c>
      <c r="U501" s="36"/>
      <c r="V501" s="36"/>
      <c r="W501" s="36"/>
      <c r="X501" s="36"/>
      <c r="Y501" s="36"/>
      <c r="Z501" s="36"/>
      <c r="AA501" s="36"/>
      <c r="AB501" s="36"/>
      <c r="AC501" s="36"/>
      <c r="AD501" s="36"/>
      <c r="AE501" s="36"/>
      <c r="AR501" s="193" t="s">
        <v>330</v>
      </c>
      <c r="AT501" s="193" t="s">
        <v>326</v>
      </c>
      <c r="AU501" s="193" t="s">
        <v>87</v>
      </c>
      <c r="AY501" s="19" t="s">
        <v>324</v>
      </c>
      <c r="BE501" s="194">
        <f>IF(N501="základní",J501,0)</f>
        <v>0</v>
      </c>
      <c r="BF501" s="194">
        <f>IF(N501="snížená",J501,0)</f>
        <v>0</v>
      </c>
      <c r="BG501" s="194">
        <f>IF(N501="zákl. přenesená",J501,0)</f>
        <v>0</v>
      </c>
      <c r="BH501" s="194">
        <f>IF(N501="sníž. přenesená",J501,0)</f>
        <v>0</v>
      </c>
      <c r="BI501" s="194">
        <f>IF(N501="nulová",J501,0)</f>
        <v>0</v>
      </c>
      <c r="BJ501" s="19" t="s">
        <v>84</v>
      </c>
      <c r="BK501" s="194">
        <f>ROUND(I501*H501,2)</f>
        <v>0</v>
      </c>
      <c r="BL501" s="19" t="s">
        <v>330</v>
      </c>
      <c r="BM501" s="193" t="s">
        <v>6240</v>
      </c>
    </row>
    <row r="502" spans="1:65" s="2" customFormat="1" ht="11.25">
      <c r="A502" s="36"/>
      <c r="B502" s="37"/>
      <c r="C502" s="38"/>
      <c r="D502" s="195" t="s">
        <v>332</v>
      </c>
      <c r="E502" s="38"/>
      <c r="F502" s="196" t="s">
        <v>6241</v>
      </c>
      <c r="G502" s="38"/>
      <c r="H502" s="38"/>
      <c r="I502" s="197"/>
      <c r="J502" s="38"/>
      <c r="K502" s="38"/>
      <c r="L502" s="41"/>
      <c r="M502" s="198"/>
      <c r="N502" s="199"/>
      <c r="O502" s="66"/>
      <c r="P502" s="66"/>
      <c r="Q502" s="66"/>
      <c r="R502" s="66"/>
      <c r="S502" s="66"/>
      <c r="T502" s="67"/>
      <c r="U502" s="36"/>
      <c r="V502" s="36"/>
      <c r="W502" s="36"/>
      <c r="X502" s="36"/>
      <c r="Y502" s="36"/>
      <c r="Z502" s="36"/>
      <c r="AA502" s="36"/>
      <c r="AB502" s="36"/>
      <c r="AC502" s="36"/>
      <c r="AD502" s="36"/>
      <c r="AE502" s="36"/>
      <c r="AT502" s="19" t="s">
        <v>332</v>
      </c>
      <c r="AU502" s="19" t="s">
        <v>87</v>
      </c>
    </row>
    <row r="503" spans="1:65" s="2" customFormat="1" ht="58.5">
      <c r="A503" s="36"/>
      <c r="B503" s="37"/>
      <c r="C503" s="38"/>
      <c r="D503" s="195" t="s">
        <v>334</v>
      </c>
      <c r="E503" s="38"/>
      <c r="F503" s="200" t="s">
        <v>6242</v>
      </c>
      <c r="G503" s="38"/>
      <c r="H503" s="38"/>
      <c r="I503" s="197"/>
      <c r="J503" s="38"/>
      <c r="K503" s="38"/>
      <c r="L503" s="41"/>
      <c r="M503" s="198"/>
      <c r="N503" s="199"/>
      <c r="O503" s="66"/>
      <c r="P503" s="66"/>
      <c r="Q503" s="66"/>
      <c r="R503" s="66"/>
      <c r="S503" s="66"/>
      <c r="T503" s="67"/>
      <c r="U503" s="36"/>
      <c r="V503" s="36"/>
      <c r="W503" s="36"/>
      <c r="X503" s="36"/>
      <c r="Y503" s="36"/>
      <c r="Z503" s="36"/>
      <c r="AA503" s="36"/>
      <c r="AB503" s="36"/>
      <c r="AC503" s="36"/>
      <c r="AD503" s="36"/>
      <c r="AE503" s="36"/>
      <c r="AT503" s="19" t="s">
        <v>334</v>
      </c>
      <c r="AU503" s="19" t="s">
        <v>87</v>
      </c>
    </row>
    <row r="504" spans="1:65" s="13" customFormat="1" ht="11.25">
      <c r="B504" s="201"/>
      <c r="C504" s="202"/>
      <c r="D504" s="195" t="s">
        <v>336</v>
      </c>
      <c r="E504" s="203" t="s">
        <v>19</v>
      </c>
      <c r="F504" s="204" t="s">
        <v>6243</v>
      </c>
      <c r="G504" s="202"/>
      <c r="H504" s="205">
        <v>90</v>
      </c>
      <c r="I504" s="206"/>
      <c r="J504" s="202"/>
      <c r="K504" s="202"/>
      <c r="L504" s="207"/>
      <c r="M504" s="208"/>
      <c r="N504" s="209"/>
      <c r="O504" s="209"/>
      <c r="P504" s="209"/>
      <c r="Q504" s="209"/>
      <c r="R504" s="209"/>
      <c r="S504" s="209"/>
      <c r="T504" s="210"/>
      <c r="AT504" s="211" t="s">
        <v>336</v>
      </c>
      <c r="AU504" s="211" t="s">
        <v>87</v>
      </c>
      <c r="AV504" s="13" t="s">
        <v>87</v>
      </c>
      <c r="AW504" s="13" t="s">
        <v>37</v>
      </c>
      <c r="AX504" s="13" t="s">
        <v>84</v>
      </c>
      <c r="AY504" s="211" t="s">
        <v>324</v>
      </c>
    </row>
    <row r="505" spans="1:65" s="2" customFormat="1" ht="14.45" customHeight="1">
      <c r="A505" s="36"/>
      <c r="B505" s="37"/>
      <c r="C505" s="182" t="s">
        <v>1000</v>
      </c>
      <c r="D505" s="182" t="s">
        <v>326</v>
      </c>
      <c r="E505" s="183" t="s">
        <v>6244</v>
      </c>
      <c r="F505" s="184" t="s">
        <v>6245</v>
      </c>
      <c r="G505" s="185" t="s">
        <v>135</v>
      </c>
      <c r="H505" s="186">
        <v>600</v>
      </c>
      <c r="I505" s="187"/>
      <c r="J505" s="188">
        <f>ROUND(I505*H505,2)</f>
        <v>0</v>
      </c>
      <c r="K505" s="184" t="s">
        <v>329</v>
      </c>
      <c r="L505" s="41"/>
      <c r="M505" s="189" t="s">
        <v>19</v>
      </c>
      <c r="N505" s="190" t="s">
        <v>47</v>
      </c>
      <c r="O505" s="66"/>
      <c r="P505" s="191">
        <f>O505*H505</f>
        <v>0</v>
      </c>
      <c r="Q505" s="191">
        <v>0.108</v>
      </c>
      <c r="R505" s="191">
        <f>Q505*H505</f>
        <v>64.8</v>
      </c>
      <c r="S505" s="191">
        <v>0</v>
      </c>
      <c r="T505" s="192">
        <f>S505*H505</f>
        <v>0</v>
      </c>
      <c r="U505" s="36"/>
      <c r="V505" s="36"/>
      <c r="W505" s="36"/>
      <c r="X505" s="36"/>
      <c r="Y505" s="36"/>
      <c r="Z505" s="36"/>
      <c r="AA505" s="36"/>
      <c r="AB505" s="36"/>
      <c r="AC505" s="36"/>
      <c r="AD505" s="36"/>
      <c r="AE505" s="36"/>
      <c r="AR505" s="193" t="s">
        <v>330</v>
      </c>
      <c r="AT505" s="193" t="s">
        <v>326</v>
      </c>
      <c r="AU505" s="193" t="s">
        <v>87</v>
      </c>
      <c r="AY505" s="19" t="s">
        <v>324</v>
      </c>
      <c r="BE505" s="194">
        <f>IF(N505="základní",J505,0)</f>
        <v>0</v>
      </c>
      <c r="BF505" s="194">
        <f>IF(N505="snížená",J505,0)</f>
        <v>0</v>
      </c>
      <c r="BG505" s="194">
        <f>IF(N505="zákl. přenesená",J505,0)</f>
        <v>0</v>
      </c>
      <c r="BH505" s="194">
        <f>IF(N505="sníž. přenesená",J505,0)</f>
        <v>0</v>
      </c>
      <c r="BI505" s="194">
        <f>IF(N505="nulová",J505,0)</f>
        <v>0</v>
      </c>
      <c r="BJ505" s="19" t="s">
        <v>84</v>
      </c>
      <c r="BK505" s="194">
        <f>ROUND(I505*H505,2)</f>
        <v>0</v>
      </c>
      <c r="BL505" s="19" t="s">
        <v>330</v>
      </c>
      <c r="BM505" s="193" t="s">
        <v>6246</v>
      </c>
    </row>
    <row r="506" spans="1:65" s="2" customFormat="1" ht="11.25">
      <c r="A506" s="36"/>
      <c r="B506" s="37"/>
      <c r="C506" s="38"/>
      <c r="D506" s="195" t="s">
        <v>332</v>
      </c>
      <c r="E506" s="38"/>
      <c r="F506" s="196" t="s">
        <v>6247</v>
      </c>
      <c r="G506" s="38"/>
      <c r="H506" s="38"/>
      <c r="I506" s="197"/>
      <c r="J506" s="38"/>
      <c r="K506" s="38"/>
      <c r="L506" s="41"/>
      <c r="M506" s="198"/>
      <c r="N506" s="199"/>
      <c r="O506" s="66"/>
      <c r="P506" s="66"/>
      <c r="Q506" s="66"/>
      <c r="R506" s="66"/>
      <c r="S506" s="66"/>
      <c r="T506" s="67"/>
      <c r="U506" s="36"/>
      <c r="V506" s="36"/>
      <c r="W506" s="36"/>
      <c r="X506" s="36"/>
      <c r="Y506" s="36"/>
      <c r="Z506" s="36"/>
      <c r="AA506" s="36"/>
      <c r="AB506" s="36"/>
      <c r="AC506" s="36"/>
      <c r="AD506" s="36"/>
      <c r="AE506" s="36"/>
      <c r="AT506" s="19" t="s">
        <v>332</v>
      </c>
      <c r="AU506" s="19" t="s">
        <v>87</v>
      </c>
    </row>
    <row r="507" spans="1:65" s="2" customFormat="1" ht="87.75">
      <c r="A507" s="36"/>
      <c r="B507" s="37"/>
      <c r="C507" s="38"/>
      <c r="D507" s="195" t="s">
        <v>334</v>
      </c>
      <c r="E507" s="38"/>
      <c r="F507" s="200" t="s">
        <v>6248</v>
      </c>
      <c r="G507" s="38"/>
      <c r="H507" s="38"/>
      <c r="I507" s="197"/>
      <c r="J507" s="38"/>
      <c r="K507" s="38"/>
      <c r="L507" s="41"/>
      <c r="M507" s="198"/>
      <c r="N507" s="199"/>
      <c r="O507" s="66"/>
      <c r="P507" s="66"/>
      <c r="Q507" s="66"/>
      <c r="R507" s="66"/>
      <c r="S507" s="66"/>
      <c r="T507" s="67"/>
      <c r="U507" s="36"/>
      <c r="V507" s="36"/>
      <c r="W507" s="36"/>
      <c r="X507" s="36"/>
      <c r="Y507" s="36"/>
      <c r="Z507" s="36"/>
      <c r="AA507" s="36"/>
      <c r="AB507" s="36"/>
      <c r="AC507" s="36"/>
      <c r="AD507" s="36"/>
      <c r="AE507" s="36"/>
      <c r="AT507" s="19" t="s">
        <v>334</v>
      </c>
      <c r="AU507" s="19" t="s">
        <v>87</v>
      </c>
    </row>
    <row r="508" spans="1:65" s="2" customFormat="1" ht="19.5">
      <c r="A508" s="36"/>
      <c r="B508" s="37"/>
      <c r="C508" s="38"/>
      <c r="D508" s="195" t="s">
        <v>727</v>
      </c>
      <c r="E508" s="38"/>
      <c r="F508" s="200" t="s">
        <v>6249</v>
      </c>
      <c r="G508" s="38"/>
      <c r="H508" s="38"/>
      <c r="I508" s="197"/>
      <c r="J508" s="38"/>
      <c r="K508" s="38"/>
      <c r="L508" s="41"/>
      <c r="M508" s="198"/>
      <c r="N508" s="199"/>
      <c r="O508" s="66"/>
      <c r="P508" s="66"/>
      <c r="Q508" s="66"/>
      <c r="R508" s="66"/>
      <c r="S508" s="66"/>
      <c r="T508" s="67"/>
      <c r="U508" s="36"/>
      <c r="V508" s="36"/>
      <c r="W508" s="36"/>
      <c r="X508" s="36"/>
      <c r="Y508" s="36"/>
      <c r="Z508" s="36"/>
      <c r="AA508" s="36"/>
      <c r="AB508" s="36"/>
      <c r="AC508" s="36"/>
      <c r="AD508" s="36"/>
      <c r="AE508" s="36"/>
      <c r="AT508" s="19" t="s">
        <v>727</v>
      </c>
      <c r="AU508" s="19" t="s">
        <v>87</v>
      </c>
    </row>
    <row r="509" spans="1:65" s="13" customFormat="1" ht="11.25">
      <c r="B509" s="201"/>
      <c r="C509" s="202"/>
      <c r="D509" s="195" t="s">
        <v>336</v>
      </c>
      <c r="E509" s="203" t="s">
        <v>19</v>
      </c>
      <c r="F509" s="204" t="s">
        <v>6250</v>
      </c>
      <c r="G509" s="202"/>
      <c r="H509" s="205">
        <v>600</v>
      </c>
      <c r="I509" s="206"/>
      <c r="J509" s="202"/>
      <c r="K509" s="202"/>
      <c r="L509" s="207"/>
      <c r="M509" s="208"/>
      <c r="N509" s="209"/>
      <c r="O509" s="209"/>
      <c r="P509" s="209"/>
      <c r="Q509" s="209"/>
      <c r="R509" s="209"/>
      <c r="S509" s="209"/>
      <c r="T509" s="210"/>
      <c r="AT509" s="211" t="s">
        <v>336</v>
      </c>
      <c r="AU509" s="211" t="s">
        <v>87</v>
      </c>
      <c r="AV509" s="13" t="s">
        <v>87</v>
      </c>
      <c r="AW509" s="13" t="s">
        <v>37</v>
      </c>
      <c r="AX509" s="13" t="s">
        <v>84</v>
      </c>
      <c r="AY509" s="211" t="s">
        <v>324</v>
      </c>
    </row>
    <row r="510" spans="1:65" s="2" customFormat="1" ht="14.45" customHeight="1">
      <c r="A510" s="36"/>
      <c r="B510" s="37"/>
      <c r="C510" s="244" t="s">
        <v>1006</v>
      </c>
      <c r="D510" s="244" t="s">
        <v>588</v>
      </c>
      <c r="E510" s="245" t="s">
        <v>6251</v>
      </c>
      <c r="F510" s="246" t="s">
        <v>6252</v>
      </c>
      <c r="G510" s="247" t="s">
        <v>190</v>
      </c>
      <c r="H510" s="248">
        <v>100</v>
      </c>
      <c r="I510" s="249"/>
      <c r="J510" s="250">
        <f>ROUND(I510*H510,2)</f>
        <v>0</v>
      </c>
      <c r="K510" s="246" t="s">
        <v>19</v>
      </c>
      <c r="L510" s="251"/>
      <c r="M510" s="252" t="s">
        <v>19</v>
      </c>
      <c r="N510" s="253" t="s">
        <v>47</v>
      </c>
      <c r="O510" s="66"/>
      <c r="P510" s="191">
        <f>O510*H510</f>
        <v>0</v>
      </c>
      <c r="Q510" s="191">
        <v>3.0939999999999999</v>
      </c>
      <c r="R510" s="191">
        <f>Q510*H510</f>
        <v>309.39999999999998</v>
      </c>
      <c r="S510" s="191">
        <v>0</v>
      </c>
      <c r="T510" s="192">
        <f>S510*H510</f>
        <v>0</v>
      </c>
      <c r="U510" s="36"/>
      <c r="V510" s="36"/>
      <c r="W510" s="36"/>
      <c r="X510" s="36"/>
      <c r="Y510" s="36"/>
      <c r="Z510" s="36"/>
      <c r="AA510" s="36"/>
      <c r="AB510" s="36"/>
      <c r="AC510" s="36"/>
      <c r="AD510" s="36"/>
      <c r="AE510" s="36"/>
      <c r="AR510" s="193" t="s">
        <v>378</v>
      </c>
      <c r="AT510" s="193" t="s">
        <v>588</v>
      </c>
      <c r="AU510" s="193" t="s">
        <v>87</v>
      </c>
      <c r="AY510" s="19" t="s">
        <v>324</v>
      </c>
      <c r="BE510" s="194">
        <f>IF(N510="základní",J510,0)</f>
        <v>0</v>
      </c>
      <c r="BF510" s="194">
        <f>IF(N510="snížená",J510,0)</f>
        <v>0</v>
      </c>
      <c r="BG510" s="194">
        <f>IF(N510="zákl. přenesená",J510,0)</f>
        <v>0</v>
      </c>
      <c r="BH510" s="194">
        <f>IF(N510="sníž. přenesená",J510,0)</f>
        <v>0</v>
      </c>
      <c r="BI510" s="194">
        <f>IF(N510="nulová",J510,0)</f>
        <v>0</v>
      </c>
      <c r="BJ510" s="19" t="s">
        <v>84</v>
      </c>
      <c r="BK510" s="194">
        <f>ROUND(I510*H510,2)</f>
        <v>0</v>
      </c>
      <c r="BL510" s="19" t="s">
        <v>330</v>
      </c>
      <c r="BM510" s="193" t="s">
        <v>6253</v>
      </c>
    </row>
    <row r="511" spans="1:65" s="2" customFormat="1" ht="39">
      <c r="A511" s="36"/>
      <c r="B511" s="37"/>
      <c r="C511" s="38"/>
      <c r="D511" s="195" t="s">
        <v>332</v>
      </c>
      <c r="E511" s="38"/>
      <c r="F511" s="196" t="s">
        <v>6254</v>
      </c>
      <c r="G511" s="38"/>
      <c r="H511" s="38"/>
      <c r="I511" s="197"/>
      <c r="J511" s="38"/>
      <c r="K511" s="38"/>
      <c r="L511" s="41"/>
      <c r="M511" s="198"/>
      <c r="N511" s="199"/>
      <c r="O511" s="66"/>
      <c r="P511" s="66"/>
      <c r="Q511" s="66"/>
      <c r="R511" s="66"/>
      <c r="S511" s="66"/>
      <c r="T511" s="67"/>
      <c r="U511" s="36"/>
      <c r="V511" s="36"/>
      <c r="W511" s="36"/>
      <c r="X511" s="36"/>
      <c r="Y511" s="36"/>
      <c r="Z511" s="36"/>
      <c r="AA511" s="36"/>
      <c r="AB511" s="36"/>
      <c r="AC511" s="36"/>
      <c r="AD511" s="36"/>
      <c r="AE511" s="36"/>
      <c r="AT511" s="19" t="s">
        <v>332</v>
      </c>
      <c r="AU511" s="19" t="s">
        <v>87</v>
      </c>
    </row>
    <row r="512" spans="1:65" s="13" customFormat="1" ht="11.25">
      <c r="B512" s="201"/>
      <c r="C512" s="202"/>
      <c r="D512" s="195" t="s">
        <v>336</v>
      </c>
      <c r="E512" s="203" t="s">
        <v>19</v>
      </c>
      <c r="F512" s="204" t="s">
        <v>6255</v>
      </c>
      <c r="G512" s="202"/>
      <c r="H512" s="205">
        <v>100</v>
      </c>
      <c r="I512" s="206"/>
      <c r="J512" s="202"/>
      <c r="K512" s="202"/>
      <c r="L512" s="207"/>
      <c r="M512" s="208"/>
      <c r="N512" s="209"/>
      <c r="O512" s="209"/>
      <c r="P512" s="209"/>
      <c r="Q512" s="209"/>
      <c r="R512" s="209"/>
      <c r="S512" s="209"/>
      <c r="T512" s="210"/>
      <c r="AT512" s="211" t="s">
        <v>336</v>
      </c>
      <c r="AU512" s="211" t="s">
        <v>87</v>
      </c>
      <c r="AV512" s="13" t="s">
        <v>87</v>
      </c>
      <c r="AW512" s="13" t="s">
        <v>37</v>
      </c>
      <c r="AX512" s="13" t="s">
        <v>84</v>
      </c>
      <c r="AY512" s="211" t="s">
        <v>324</v>
      </c>
    </row>
    <row r="513" spans="1:65" s="12" customFormat="1" ht="22.9" customHeight="1">
      <c r="B513" s="166"/>
      <c r="C513" s="167"/>
      <c r="D513" s="168" t="s">
        <v>75</v>
      </c>
      <c r="E513" s="180" t="s">
        <v>1924</v>
      </c>
      <c r="F513" s="180" t="s">
        <v>1925</v>
      </c>
      <c r="G513" s="167"/>
      <c r="H513" s="167"/>
      <c r="I513" s="170"/>
      <c r="J513" s="181">
        <f>BK513</f>
        <v>0</v>
      </c>
      <c r="K513" s="167"/>
      <c r="L513" s="172"/>
      <c r="M513" s="173"/>
      <c r="N513" s="174"/>
      <c r="O513" s="174"/>
      <c r="P513" s="175">
        <f>SUM(P514:P559)</f>
        <v>0</v>
      </c>
      <c r="Q513" s="174"/>
      <c r="R513" s="175">
        <f>SUM(R514:R559)</f>
        <v>0</v>
      </c>
      <c r="S513" s="174"/>
      <c r="T513" s="176">
        <f>SUM(T514:T559)</f>
        <v>0</v>
      </c>
      <c r="AR513" s="177" t="s">
        <v>84</v>
      </c>
      <c r="AT513" s="178" t="s">
        <v>75</v>
      </c>
      <c r="AU513" s="178" t="s">
        <v>84</v>
      </c>
      <c r="AY513" s="177" t="s">
        <v>324</v>
      </c>
      <c r="BK513" s="179">
        <f>SUM(BK514:BK559)</f>
        <v>0</v>
      </c>
    </row>
    <row r="514" spans="1:65" s="2" customFormat="1" ht="14.45" customHeight="1">
      <c r="A514" s="36"/>
      <c r="B514" s="37"/>
      <c r="C514" s="182" t="s">
        <v>1011</v>
      </c>
      <c r="D514" s="182" t="s">
        <v>326</v>
      </c>
      <c r="E514" s="183" t="s">
        <v>6256</v>
      </c>
      <c r="F514" s="184" t="s">
        <v>6257</v>
      </c>
      <c r="G514" s="185" t="s">
        <v>157</v>
      </c>
      <c r="H514" s="186">
        <v>426</v>
      </c>
      <c r="I514" s="187"/>
      <c r="J514" s="188">
        <f>ROUND(I514*H514,2)</f>
        <v>0</v>
      </c>
      <c r="K514" s="184" t="s">
        <v>329</v>
      </c>
      <c r="L514" s="41"/>
      <c r="M514" s="189" t="s">
        <v>19</v>
      </c>
      <c r="N514" s="190" t="s">
        <v>47</v>
      </c>
      <c r="O514" s="66"/>
      <c r="P514" s="191">
        <f>O514*H514</f>
        <v>0</v>
      </c>
      <c r="Q514" s="191">
        <v>0</v>
      </c>
      <c r="R514" s="191">
        <f>Q514*H514</f>
        <v>0</v>
      </c>
      <c r="S514" s="191">
        <v>0</v>
      </c>
      <c r="T514" s="192">
        <f>S514*H514</f>
        <v>0</v>
      </c>
      <c r="U514" s="36"/>
      <c r="V514" s="36"/>
      <c r="W514" s="36"/>
      <c r="X514" s="36"/>
      <c r="Y514" s="36"/>
      <c r="Z514" s="36"/>
      <c r="AA514" s="36"/>
      <c r="AB514" s="36"/>
      <c r="AC514" s="36"/>
      <c r="AD514" s="36"/>
      <c r="AE514" s="36"/>
      <c r="AR514" s="193" t="s">
        <v>330</v>
      </c>
      <c r="AT514" s="193" t="s">
        <v>326</v>
      </c>
      <c r="AU514" s="193" t="s">
        <v>87</v>
      </c>
      <c r="AY514" s="19" t="s">
        <v>324</v>
      </c>
      <c r="BE514" s="194">
        <f>IF(N514="základní",J514,0)</f>
        <v>0</v>
      </c>
      <c r="BF514" s="194">
        <f>IF(N514="snížená",J514,0)</f>
        <v>0</v>
      </c>
      <c r="BG514" s="194">
        <f>IF(N514="zákl. přenesená",J514,0)</f>
        <v>0</v>
      </c>
      <c r="BH514" s="194">
        <f>IF(N514="sníž. přenesená",J514,0)</f>
        <v>0</v>
      </c>
      <c r="BI514" s="194">
        <f>IF(N514="nulová",J514,0)</f>
        <v>0</v>
      </c>
      <c r="BJ514" s="19" t="s">
        <v>84</v>
      </c>
      <c r="BK514" s="194">
        <f>ROUND(I514*H514,2)</f>
        <v>0</v>
      </c>
      <c r="BL514" s="19" t="s">
        <v>330</v>
      </c>
      <c r="BM514" s="193" t="s">
        <v>6258</v>
      </c>
    </row>
    <row r="515" spans="1:65" s="2" customFormat="1" ht="11.25">
      <c r="A515" s="36"/>
      <c r="B515" s="37"/>
      <c r="C515" s="38"/>
      <c r="D515" s="195" t="s">
        <v>332</v>
      </c>
      <c r="E515" s="38"/>
      <c r="F515" s="196" t="s">
        <v>6259</v>
      </c>
      <c r="G515" s="38"/>
      <c r="H515" s="38"/>
      <c r="I515" s="197"/>
      <c r="J515" s="38"/>
      <c r="K515" s="38"/>
      <c r="L515" s="41"/>
      <c r="M515" s="198"/>
      <c r="N515" s="199"/>
      <c r="O515" s="66"/>
      <c r="P515" s="66"/>
      <c r="Q515" s="66"/>
      <c r="R515" s="66"/>
      <c r="S515" s="66"/>
      <c r="T515" s="67"/>
      <c r="U515" s="36"/>
      <c r="V515" s="36"/>
      <c r="W515" s="36"/>
      <c r="X515" s="36"/>
      <c r="Y515" s="36"/>
      <c r="Z515" s="36"/>
      <c r="AA515" s="36"/>
      <c r="AB515" s="36"/>
      <c r="AC515" s="36"/>
      <c r="AD515" s="36"/>
      <c r="AE515" s="36"/>
      <c r="AT515" s="19" t="s">
        <v>332</v>
      </c>
      <c r="AU515" s="19" t="s">
        <v>87</v>
      </c>
    </row>
    <row r="516" spans="1:65" s="2" customFormat="1" ht="68.25">
      <c r="A516" s="36"/>
      <c r="B516" s="37"/>
      <c r="C516" s="38"/>
      <c r="D516" s="195" t="s">
        <v>334</v>
      </c>
      <c r="E516" s="38"/>
      <c r="F516" s="200" t="s">
        <v>6260</v>
      </c>
      <c r="G516" s="38"/>
      <c r="H516" s="38"/>
      <c r="I516" s="197"/>
      <c r="J516" s="38"/>
      <c r="K516" s="38"/>
      <c r="L516" s="41"/>
      <c r="M516" s="198"/>
      <c r="N516" s="199"/>
      <c r="O516" s="66"/>
      <c r="P516" s="66"/>
      <c r="Q516" s="66"/>
      <c r="R516" s="66"/>
      <c r="S516" s="66"/>
      <c r="T516" s="67"/>
      <c r="U516" s="36"/>
      <c r="V516" s="36"/>
      <c r="W516" s="36"/>
      <c r="X516" s="36"/>
      <c r="Y516" s="36"/>
      <c r="Z516" s="36"/>
      <c r="AA516" s="36"/>
      <c r="AB516" s="36"/>
      <c r="AC516" s="36"/>
      <c r="AD516" s="36"/>
      <c r="AE516" s="36"/>
      <c r="AT516" s="19" t="s">
        <v>334</v>
      </c>
      <c r="AU516" s="19" t="s">
        <v>87</v>
      </c>
    </row>
    <row r="517" spans="1:65" s="15" customFormat="1" ht="11.25">
      <c r="B517" s="223"/>
      <c r="C517" s="224"/>
      <c r="D517" s="195" t="s">
        <v>336</v>
      </c>
      <c r="E517" s="225" t="s">
        <v>19</v>
      </c>
      <c r="F517" s="226" t="s">
        <v>6261</v>
      </c>
      <c r="G517" s="224"/>
      <c r="H517" s="225" t="s">
        <v>19</v>
      </c>
      <c r="I517" s="227"/>
      <c r="J517" s="224"/>
      <c r="K517" s="224"/>
      <c r="L517" s="228"/>
      <c r="M517" s="229"/>
      <c r="N517" s="230"/>
      <c r="O517" s="230"/>
      <c r="P517" s="230"/>
      <c r="Q517" s="230"/>
      <c r="R517" s="230"/>
      <c r="S517" s="230"/>
      <c r="T517" s="231"/>
      <c r="AT517" s="232" t="s">
        <v>336</v>
      </c>
      <c r="AU517" s="232" t="s">
        <v>87</v>
      </c>
      <c r="AV517" s="15" t="s">
        <v>84</v>
      </c>
      <c r="AW517" s="15" t="s">
        <v>37</v>
      </c>
      <c r="AX517" s="15" t="s">
        <v>76</v>
      </c>
      <c r="AY517" s="232" t="s">
        <v>324</v>
      </c>
    </row>
    <row r="518" spans="1:65" s="13" customFormat="1" ht="11.25">
      <c r="B518" s="201"/>
      <c r="C518" s="202"/>
      <c r="D518" s="195" t="s">
        <v>336</v>
      </c>
      <c r="E518" s="203" t="s">
        <v>19</v>
      </c>
      <c r="F518" s="204" t="s">
        <v>6262</v>
      </c>
      <c r="G518" s="202"/>
      <c r="H518" s="205">
        <v>213</v>
      </c>
      <c r="I518" s="206"/>
      <c r="J518" s="202"/>
      <c r="K518" s="202"/>
      <c r="L518" s="207"/>
      <c r="M518" s="208"/>
      <c r="N518" s="209"/>
      <c r="O518" s="209"/>
      <c r="P518" s="209"/>
      <c r="Q518" s="209"/>
      <c r="R518" s="209"/>
      <c r="S518" s="209"/>
      <c r="T518" s="210"/>
      <c r="AT518" s="211" t="s">
        <v>336</v>
      </c>
      <c r="AU518" s="211" t="s">
        <v>87</v>
      </c>
      <c r="AV518" s="13" t="s">
        <v>87</v>
      </c>
      <c r="AW518" s="13" t="s">
        <v>37</v>
      </c>
      <c r="AX518" s="13" t="s">
        <v>76</v>
      </c>
      <c r="AY518" s="211" t="s">
        <v>324</v>
      </c>
    </row>
    <row r="519" spans="1:65" s="13" customFormat="1" ht="11.25">
      <c r="B519" s="201"/>
      <c r="C519" s="202"/>
      <c r="D519" s="195" t="s">
        <v>336</v>
      </c>
      <c r="E519" s="203" t="s">
        <v>19</v>
      </c>
      <c r="F519" s="204" t="s">
        <v>6263</v>
      </c>
      <c r="G519" s="202"/>
      <c r="H519" s="205">
        <v>213</v>
      </c>
      <c r="I519" s="206"/>
      <c r="J519" s="202"/>
      <c r="K519" s="202"/>
      <c r="L519" s="207"/>
      <c r="M519" s="208"/>
      <c r="N519" s="209"/>
      <c r="O519" s="209"/>
      <c r="P519" s="209"/>
      <c r="Q519" s="209"/>
      <c r="R519" s="209"/>
      <c r="S519" s="209"/>
      <c r="T519" s="210"/>
      <c r="AT519" s="211" t="s">
        <v>336</v>
      </c>
      <c r="AU519" s="211" t="s">
        <v>87</v>
      </c>
      <c r="AV519" s="13" t="s">
        <v>87</v>
      </c>
      <c r="AW519" s="13" t="s">
        <v>37</v>
      </c>
      <c r="AX519" s="13" t="s">
        <v>76</v>
      </c>
      <c r="AY519" s="211" t="s">
        <v>324</v>
      </c>
    </row>
    <row r="520" spans="1:65" s="14" customFormat="1" ht="11.25">
      <c r="B520" s="212"/>
      <c r="C520" s="213"/>
      <c r="D520" s="195" t="s">
        <v>336</v>
      </c>
      <c r="E520" s="214" t="s">
        <v>5783</v>
      </c>
      <c r="F520" s="215" t="s">
        <v>349</v>
      </c>
      <c r="G520" s="213"/>
      <c r="H520" s="216">
        <v>426</v>
      </c>
      <c r="I520" s="217"/>
      <c r="J520" s="213"/>
      <c r="K520" s="213"/>
      <c r="L520" s="218"/>
      <c r="M520" s="219"/>
      <c r="N520" s="220"/>
      <c r="O520" s="220"/>
      <c r="P520" s="220"/>
      <c r="Q520" s="220"/>
      <c r="R520" s="220"/>
      <c r="S520" s="220"/>
      <c r="T520" s="221"/>
      <c r="AT520" s="222" t="s">
        <v>336</v>
      </c>
      <c r="AU520" s="222" t="s">
        <v>87</v>
      </c>
      <c r="AV520" s="14" t="s">
        <v>330</v>
      </c>
      <c r="AW520" s="14" t="s">
        <v>37</v>
      </c>
      <c r="AX520" s="14" t="s">
        <v>84</v>
      </c>
      <c r="AY520" s="222" t="s">
        <v>324</v>
      </c>
    </row>
    <row r="521" spans="1:65" s="2" customFormat="1" ht="14.45" customHeight="1">
      <c r="A521" s="36"/>
      <c r="B521" s="37"/>
      <c r="C521" s="182" t="s">
        <v>1016</v>
      </c>
      <c r="D521" s="182" t="s">
        <v>326</v>
      </c>
      <c r="E521" s="183" t="s">
        <v>6264</v>
      </c>
      <c r="F521" s="184" t="s">
        <v>6265</v>
      </c>
      <c r="G521" s="185" t="s">
        <v>157</v>
      </c>
      <c r="H521" s="186">
        <v>10224</v>
      </c>
      <c r="I521" s="187"/>
      <c r="J521" s="188">
        <f>ROUND(I521*H521,2)</f>
        <v>0</v>
      </c>
      <c r="K521" s="184" t="s">
        <v>329</v>
      </c>
      <c r="L521" s="41"/>
      <c r="M521" s="189" t="s">
        <v>19</v>
      </c>
      <c r="N521" s="190" t="s">
        <v>47</v>
      </c>
      <c r="O521" s="66"/>
      <c r="P521" s="191">
        <f>O521*H521</f>
        <v>0</v>
      </c>
      <c r="Q521" s="191">
        <v>0</v>
      </c>
      <c r="R521" s="191">
        <f>Q521*H521</f>
        <v>0</v>
      </c>
      <c r="S521" s="191">
        <v>0</v>
      </c>
      <c r="T521" s="192">
        <f>S521*H521</f>
        <v>0</v>
      </c>
      <c r="U521" s="36"/>
      <c r="V521" s="36"/>
      <c r="W521" s="36"/>
      <c r="X521" s="36"/>
      <c r="Y521" s="36"/>
      <c r="Z521" s="36"/>
      <c r="AA521" s="36"/>
      <c r="AB521" s="36"/>
      <c r="AC521" s="36"/>
      <c r="AD521" s="36"/>
      <c r="AE521" s="36"/>
      <c r="AR521" s="193" t="s">
        <v>330</v>
      </c>
      <c r="AT521" s="193" t="s">
        <v>326</v>
      </c>
      <c r="AU521" s="193" t="s">
        <v>87</v>
      </c>
      <c r="AY521" s="19" t="s">
        <v>324</v>
      </c>
      <c r="BE521" s="194">
        <f>IF(N521="základní",J521,0)</f>
        <v>0</v>
      </c>
      <c r="BF521" s="194">
        <f>IF(N521="snížená",J521,0)</f>
        <v>0</v>
      </c>
      <c r="BG521" s="194">
        <f>IF(N521="zákl. přenesená",J521,0)</f>
        <v>0</v>
      </c>
      <c r="BH521" s="194">
        <f>IF(N521="sníž. přenesená",J521,0)</f>
        <v>0</v>
      </c>
      <c r="BI521" s="194">
        <f>IF(N521="nulová",J521,0)</f>
        <v>0</v>
      </c>
      <c r="BJ521" s="19" t="s">
        <v>84</v>
      </c>
      <c r="BK521" s="194">
        <f>ROUND(I521*H521,2)</f>
        <v>0</v>
      </c>
      <c r="BL521" s="19" t="s">
        <v>330</v>
      </c>
      <c r="BM521" s="193" t="s">
        <v>6266</v>
      </c>
    </row>
    <row r="522" spans="1:65" s="2" customFormat="1" ht="19.5">
      <c r="A522" s="36"/>
      <c r="B522" s="37"/>
      <c r="C522" s="38"/>
      <c r="D522" s="195" t="s">
        <v>332</v>
      </c>
      <c r="E522" s="38"/>
      <c r="F522" s="196" t="s">
        <v>6267</v>
      </c>
      <c r="G522" s="38"/>
      <c r="H522" s="38"/>
      <c r="I522" s="197"/>
      <c r="J522" s="38"/>
      <c r="K522" s="38"/>
      <c r="L522" s="41"/>
      <c r="M522" s="198"/>
      <c r="N522" s="199"/>
      <c r="O522" s="66"/>
      <c r="P522" s="66"/>
      <c r="Q522" s="66"/>
      <c r="R522" s="66"/>
      <c r="S522" s="66"/>
      <c r="T522" s="67"/>
      <c r="U522" s="36"/>
      <c r="V522" s="36"/>
      <c r="W522" s="36"/>
      <c r="X522" s="36"/>
      <c r="Y522" s="36"/>
      <c r="Z522" s="36"/>
      <c r="AA522" s="36"/>
      <c r="AB522" s="36"/>
      <c r="AC522" s="36"/>
      <c r="AD522" s="36"/>
      <c r="AE522" s="36"/>
      <c r="AT522" s="19" t="s">
        <v>332</v>
      </c>
      <c r="AU522" s="19" t="s">
        <v>87</v>
      </c>
    </row>
    <row r="523" spans="1:65" s="2" customFormat="1" ht="68.25">
      <c r="A523" s="36"/>
      <c r="B523" s="37"/>
      <c r="C523" s="38"/>
      <c r="D523" s="195" t="s">
        <v>334</v>
      </c>
      <c r="E523" s="38"/>
      <c r="F523" s="200" t="s">
        <v>6260</v>
      </c>
      <c r="G523" s="38"/>
      <c r="H523" s="38"/>
      <c r="I523" s="197"/>
      <c r="J523" s="38"/>
      <c r="K523" s="38"/>
      <c r="L523" s="41"/>
      <c r="M523" s="198"/>
      <c r="N523" s="199"/>
      <c r="O523" s="66"/>
      <c r="P523" s="66"/>
      <c r="Q523" s="66"/>
      <c r="R523" s="66"/>
      <c r="S523" s="66"/>
      <c r="T523" s="67"/>
      <c r="U523" s="36"/>
      <c r="V523" s="36"/>
      <c r="W523" s="36"/>
      <c r="X523" s="36"/>
      <c r="Y523" s="36"/>
      <c r="Z523" s="36"/>
      <c r="AA523" s="36"/>
      <c r="AB523" s="36"/>
      <c r="AC523" s="36"/>
      <c r="AD523" s="36"/>
      <c r="AE523" s="36"/>
      <c r="AT523" s="19" t="s">
        <v>334</v>
      </c>
      <c r="AU523" s="19" t="s">
        <v>87</v>
      </c>
    </row>
    <row r="524" spans="1:65" s="13" customFormat="1" ht="11.25">
      <c r="B524" s="201"/>
      <c r="C524" s="202"/>
      <c r="D524" s="195" t="s">
        <v>336</v>
      </c>
      <c r="E524" s="203" t="s">
        <v>19</v>
      </c>
      <c r="F524" s="204" t="s">
        <v>6268</v>
      </c>
      <c r="G524" s="202"/>
      <c r="H524" s="205">
        <v>10224</v>
      </c>
      <c r="I524" s="206"/>
      <c r="J524" s="202"/>
      <c r="K524" s="202"/>
      <c r="L524" s="207"/>
      <c r="M524" s="208"/>
      <c r="N524" s="209"/>
      <c r="O524" s="209"/>
      <c r="P524" s="209"/>
      <c r="Q524" s="209"/>
      <c r="R524" s="209"/>
      <c r="S524" s="209"/>
      <c r="T524" s="210"/>
      <c r="AT524" s="211" t="s">
        <v>336</v>
      </c>
      <c r="AU524" s="211" t="s">
        <v>87</v>
      </c>
      <c r="AV524" s="13" t="s">
        <v>87</v>
      </c>
      <c r="AW524" s="13" t="s">
        <v>37</v>
      </c>
      <c r="AX524" s="13" t="s">
        <v>84</v>
      </c>
      <c r="AY524" s="211" t="s">
        <v>324</v>
      </c>
    </row>
    <row r="525" spans="1:65" s="2" customFormat="1" ht="14.45" customHeight="1">
      <c r="A525" s="36"/>
      <c r="B525" s="37"/>
      <c r="C525" s="182" t="s">
        <v>1022</v>
      </c>
      <c r="D525" s="182" t="s">
        <v>326</v>
      </c>
      <c r="E525" s="183" t="s">
        <v>1927</v>
      </c>
      <c r="F525" s="184" t="s">
        <v>1928</v>
      </c>
      <c r="G525" s="185" t="s">
        <v>157</v>
      </c>
      <c r="H525" s="186">
        <v>117</v>
      </c>
      <c r="I525" s="187"/>
      <c r="J525" s="188">
        <f>ROUND(I525*H525,2)</f>
        <v>0</v>
      </c>
      <c r="K525" s="184" t="s">
        <v>329</v>
      </c>
      <c r="L525" s="41"/>
      <c r="M525" s="189" t="s">
        <v>19</v>
      </c>
      <c r="N525" s="190" t="s">
        <v>47</v>
      </c>
      <c r="O525" s="66"/>
      <c r="P525" s="191">
        <f>O525*H525</f>
        <v>0</v>
      </c>
      <c r="Q525" s="191">
        <v>0</v>
      </c>
      <c r="R525" s="191">
        <f>Q525*H525</f>
        <v>0</v>
      </c>
      <c r="S525" s="191">
        <v>0</v>
      </c>
      <c r="T525" s="192">
        <f>S525*H525</f>
        <v>0</v>
      </c>
      <c r="U525" s="36"/>
      <c r="V525" s="36"/>
      <c r="W525" s="36"/>
      <c r="X525" s="36"/>
      <c r="Y525" s="36"/>
      <c r="Z525" s="36"/>
      <c r="AA525" s="36"/>
      <c r="AB525" s="36"/>
      <c r="AC525" s="36"/>
      <c r="AD525" s="36"/>
      <c r="AE525" s="36"/>
      <c r="AR525" s="193" t="s">
        <v>330</v>
      </c>
      <c r="AT525" s="193" t="s">
        <v>326</v>
      </c>
      <c r="AU525" s="193" t="s">
        <v>87</v>
      </c>
      <c r="AY525" s="19" t="s">
        <v>324</v>
      </c>
      <c r="BE525" s="194">
        <f>IF(N525="základní",J525,0)</f>
        <v>0</v>
      </c>
      <c r="BF525" s="194">
        <f>IF(N525="snížená",J525,0)</f>
        <v>0</v>
      </c>
      <c r="BG525" s="194">
        <f>IF(N525="zákl. přenesená",J525,0)</f>
        <v>0</v>
      </c>
      <c r="BH525" s="194">
        <f>IF(N525="sníž. přenesená",J525,0)</f>
        <v>0</v>
      </c>
      <c r="BI525" s="194">
        <f>IF(N525="nulová",J525,0)</f>
        <v>0</v>
      </c>
      <c r="BJ525" s="19" t="s">
        <v>84</v>
      </c>
      <c r="BK525" s="194">
        <f>ROUND(I525*H525,2)</f>
        <v>0</v>
      </c>
      <c r="BL525" s="19" t="s">
        <v>330</v>
      </c>
      <c r="BM525" s="193" t="s">
        <v>6269</v>
      </c>
    </row>
    <row r="526" spans="1:65" s="2" customFormat="1" ht="11.25">
      <c r="A526" s="36"/>
      <c r="B526" s="37"/>
      <c r="C526" s="38"/>
      <c r="D526" s="195" t="s">
        <v>332</v>
      </c>
      <c r="E526" s="38"/>
      <c r="F526" s="196" t="s">
        <v>1930</v>
      </c>
      <c r="G526" s="38"/>
      <c r="H526" s="38"/>
      <c r="I526" s="197"/>
      <c r="J526" s="38"/>
      <c r="K526" s="38"/>
      <c r="L526" s="41"/>
      <c r="M526" s="198"/>
      <c r="N526" s="199"/>
      <c r="O526" s="66"/>
      <c r="P526" s="66"/>
      <c r="Q526" s="66"/>
      <c r="R526" s="66"/>
      <c r="S526" s="66"/>
      <c r="T526" s="67"/>
      <c r="U526" s="36"/>
      <c r="V526" s="36"/>
      <c r="W526" s="36"/>
      <c r="X526" s="36"/>
      <c r="Y526" s="36"/>
      <c r="Z526" s="36"/>
      <c r="AA526" s="36"/>
      <c r="AB526" s="36"/>
      <c r="AC526" s="36"/>
      <c r="AD526" s="36"/>
      <c r="AE526" s="36"/>
      <c r="AT526" s="19" t="s">
        <v>332</v>
      </c>
      <c r="AU526" s="19" t="s">
        <v>87</v>
      </c>
    </row>
    <row r="527" spans="1:65" s="2" customFormat="1" ht="78">
      <c r="A527" s="36"/>
      <c r="B527" s="37"/>
      <c r="C527" s="38"/>
      <c r="D527" s="195" t="s">
        <v>334</v>
      </c>
      <c r="E527" s="38"/>
      <c r="F527" s="200" t="s">
        <v>1931</v>
      </c>
      <c r="G527" s="38"/>
      <c r="H527" s="38"/>
      <c r="I527" s="197"/>
      <c r="J527" s="38"/>
      <c r="K527" s="38"/>
      <c r="L527" s="41"/>
      <c r="M527" s="198"/>
      <c r="N527" s="199"/>
      <c r="O527" s="66"/>
      <c r="P527" s="66"/>
      <c r="Q527" s="66"/>
      <c r="R527" s="66"/>
      <c r="S527" s="66"/>
      <c r="T527" s="67"/>
      <c r="U527" s="36"/>
      <c r="V527" s="36"/>
      <c r="W527" s="36"/>
      <c r="X527" s="36"/>
      <c r="Y527" s="36"/>
      <c r="Z527" s="36"/>
      <c r="AA527" s="36"/>
      <c r="AB527" s="36"/>
      <c r="AC527" s="36"/>
      <c r="AD527" s="36"/>
      <c r="AE527" s="36"/>
      <c r="AT527" s="19" t="s">
        <v>334</v>
      </c>
      <c r="AU527" s="19" t="s">
        <v>87</v>
      </c>
    </row>
    <row r="528" spans="1:65" s="15" customFormat="1" ht="11.25">
      <c r="B528" s="223"/>
      <c r="C528" s="224"/>
      <c r="D528" s="195" t="s">
        <v>336</v>
      </c>
      <c r="E528" s="225" t="s">
        <v>19</v>
      </c>
      <c r="F528" s="226" t="s">
        <v>6270</v>
      </c>
      <c r="G528" s="224"/>
      <c r="H528" s="225" t="s">
        <v>19</v>
      </c>
      <c r="I528" s="227"/>
      <c r="J528" s="224"/>
      <c r="K528" s="224"/>
      <c r="L528" s="228"/>
      <c r="M528" s="229"/>
      <c r="N528" s="230"/>
      <c r="O528" s="230"/>
      <c r="P528" s="230"/>
      <c r="Q528" s="230"/>
      <c r="R528" s="230"/>
      <c r="S528" s="230"/>
      <c r="T528" s="231"/>
      <c r="AT528" s="232" t="s">
        <v>336</v>
      </c>
      <c r="AU528" s="232" t="s">
        <v>87</v>
      </c>
      <c r="AV528" s="15" t="s">
        <v>84</v>
      </c>
      <c r="AW528" s="15" t="s">
        <v>37</v>
      </c>
      <c r="AX528" s="15" t="s">
        <v>76</v>
      </c>
      <c r="AY528" s="232" t="s">
        <v>324</v>
      </c>
    </row>
    <row r="529" spans="1:65" s="13" customFormat="1" ht="11.25">
      <c r="B529" s="201"/>
      <c r="C529" s="202"/>
      <c r="D529" s="195" t="s">
        <v>336</v>
      </c>
      <c r="E529" s="203" t="s">
        <v>19</v>
      </c>
      <c r="F529" s="204" t="s">
        <v>6271</v>
      </c>
      <c r="G529" s="202"/>
      <c r="H529" s="205">
        <v>117</v>
      </c>
      <c r="I529" s="206"/>
      <c r="J529" s="202"/>
      <c r="K529" s="202"/>
      <c r="L529" s="207"/>
      <c r="M529" s="208"/>
      <c r="N529" s="209"/>
      <c r="O529" s="209"/>
      <c r="P529" s="209"/>
      <c r="Q529" s="209"/>
      <c r="R529" s="209"/>
      <c r="S529" s="209"/>
      <c r="T529" s="210"/>
      <c r="AT529" s="211" t="s">
        <v>336</v>
      </c>
      <c r="AU529" s="211" t="s">
        <v>87</v>
      </c>
      <c r="AV529" s="13" t="s">
        <v>87</v>
      </c>
      <c r="AW529" s="13" t="s">
        <v>37</v>
      </c>
      <c r="AX529" s="13" t="s">
        <v>84</v>
      </c>
      <c r="AY529" s="211" t="s">
        <v>324</v>
      </c>
    </row>
    <row r="530" spans="1:65" s="2" customFormat="1" ht="14.45" customHeight="1">
      <c r="A530" s="36"/>
      <c r="B530" s="37"/>
      <c r="C530" s="182" t="s">
        <v>1027</v>
      </c>
      <c r="D530" s="182" t="s">
        <v>326</v>
      </c>
      <c r="E530" s="183" t="s">
        <v>1934</v>
      </c>
      <c r="F530" s="184" t="s">
        <v>1935</v>
      </c>
      <c r="G530" s="185" t="s">
        <v>157</v>
      </c>
      <c r="H530" s="186">
        <v>4104</v>
      </c>
      <c r="I530" s="187"/>
      <c r="J530" s="188">
        <f>ROUND(I530*H530,2)</f>
        <v>0</v>
      </c>
      <c r="K530" s="184" t="s">
        <v>329</v>
      </c>
      <c r="L530" s="41"/>
      <c r="M530" s="189" t="s">
        <v>19</v>
      </c>
      <c r="N530" s="190" t="s">
        <v>47</v>
      </c>
      <c r="O530" s="66"/>
      <c r="P530" s="191">
        <f>O530*H530</f>
        <v>0</v>
      </c>
      <c r="Q530" s="191">
        <v>0</v>
      </c>
      <c r="R530" s="191">
        <f>Q530*H530</f>
        <v>0</v>
      </c>
      <c r="S530" s="191">
        <v>0</v>
      </c>
      <c r="T530" s="192">
        <f>S530*H530</f>
        <v>0</v>
      </c>
      <c r="U530" s="36"/>
      <c r="V530" s="36"/>
      <c r="W530" s="36"/>
      <c r="X530" s="36"/>
      <c r="Y530" s="36"/>
      <c r="Z530" s="36"/>
      <c r="AA530" s="36"/>
      <c r="AB530" s="36"/>
      <c r="AC530" s="36"/>
      <c r="AD530" s="36"/>
      <c r="AE530" s="36"/>
      <c r="AR530" s="193" t="s">
        <v>330</v>
      </c>
      <c r="AT530" s="193" t="s">
        <v>326</v>
      </c>
      <c r="AU530" s="193" t="s">
        <v>87</v>
      </c>
      <c r="AY530" s="19" t="s">
        <v>324</v>
      </c>
      <c r="BE530" s="194">
        <f>IF(N530="základní",J530,0)</f>
        <v>0</v>
      </c>
      <c r="BF530" s="194">
        <f>IF(N530="snížená",J530,0)</f>
        <v>0</v>
      </c>
      <c r="BG530" s="194">
        <f>IF(N530="zákl. přenesená",J530,0)</f>
        <v>0</v>
      </c>
      <c r="BH530" s="194">
        <f>IF(N530="sníž. přenesená",J530,0)</f>
        <v>0</v>
      </c>
      <c r="BI530" s="194">
        <f>IF(N530="nulová",J530,0)</f>
        <v>0</v>
      </c>
      <c r="BJ530" s="19" t="s">
        <v>84</v>
      </c>
      <c r="BK530" s="194">
        <f>ROUND(I530*H530,2)</f>
        <v>0</v>
      </c>
      <c r="BL530" s="19" t="s">
        <v>330</v>
      </c>
      <c r="BM530" s="193" t="s">
        <v>6272</v>
      </c>
    </row>
    <row r="531" spans="1:65" s="2" customFormat="1" ht="11.25">
      <c r="A531" s="36"/>
      <c r="B531" s="37"/>
      <c r="C531" s="38"/>
      <c r="D531" s="195" t="s">
        <v>332</v>
      </c>
      <c r="E531" s="38"/>
      <c r="F531" s="196" t="s">
        <v>1937</v>
      </c>
      <c r="G531" s="38"/>
      <c r="H531" s="38"/>
      <c r="I531" s="197"/>
      <c r="J531" s="38"/>
      <c r="K531" s="38"/>
      <c r="L531" s="41"/>
      <c r="M531" s="198"/>
      <c r="N531" s="199"/>
      <c r="O531" s="66"/>
      <c r="P531" s="66"/>
      <c r="Q531" s="66"/>
      <c r="R531" s="66"/>
      <c r="S531" s="66"/>
      <c r="T531" s="67"/>
      <c r="U531" s="36"/>
      <c r="V531" s="36"/>
      <c r="W531" s="36"/>
      <c r="X531" s="36"/>
      <c r="Y531" s="36"/>
      <c r="Z531" s="36"/>
      <c r="AA531" s="36"/>
      <c r="AB531" s="36"/>
      <c r="AC531" s="36"/>
      <c r="AD531" s="36"/>
      <c r="AE531" s="36"/>
      <c r="AT531" s="19" t="s">
        <v>332</v>
      </c>
      <c r="AU531" s="19" t="s">
        <v>87</v>
      </c>
    </row>
    <row r="532" spans="1:65" s="2" customFormat="1" ht="78">
      <c r="A532" s="36"/>
      <c r="B532" s="37"/>
      <c r="C532" s="38"/>
      <c r="D532" s="195" t="s">
        <v>334</v>
      </c>
      <c r="E532" s="38"/>
      <c r="F532" s="200" t="s">
        <v>1931</v>
      </c>
      <c r="G532" s="38"/>
      <c r="H532" s="38"/>
      <c r="I532" s="197"/>
      <c r="J532" s="38"/>
      <c r="K532" s="38"/>
      <c r="L532" s="41"/>
      <c r="M532" s="198"/>
      <c r="N532" s="199"/>
      <c r="O532" s="66"/>
      <c r="P532" s="66"/>
      <c r="Q532" s="66"/>
      <c r="R532" s="66"/>
      <c r="S532" s="66"/>
      <c r="T532" s="67"/>
      <c r="U532" s="36"/>
      <c r="V532" s="36"/>
      <c r="W532" s="36"/>
      <c r="X532" s="36"/>
      <c r="Y532" s="36"/>
      <c r="Z532" s="36"/>
      <c r="AA532" s="36"/>
      <c r="AB532" s="36"/>
      <c r="AC532" s="36"/>
      <c r="AD532" s="36"/>
      <c r="AE532" s="36"/>
      <c r="AT532" s="19" t="s">
        <v>334</v>
      </c>
      <c r="AU532" s="19" t="s">
        <v>87</v>
      </c>
    </row>
    <row r="533" spans="1:65" s="13" customFormat="1" ht="11.25">
      <c r="B533" s="201"/>
      <c r="C533" s="202"/>
      <c r="D533" s="195" t="s">
        <v>336</v>
      </c>
      <c r="E533" s="203" t="s">
        <v>19</v>
      </c>
      <c r="F533" s="204" t="s">
        <v>6273</v>
      </c>
      <c r="G533" s="202"/>
      <c r="H533" s="205">
        <v>4104</v>
      </c>
      <c r="I533" s="206"/>
      <c r="J533" s="202"/>
      <c r="K533" s="202"/>
      <c r="L533" s="207"/>
      <c r="M533" s="208"/>
      <c r="N533" s="209"/>
      <c r="O533" s="209"/>
      <c r="P533" s="209"/>
      <c r="Q533" s="209"/>
      <c r="R533" s="209"/>
      <c r="S533" s="209"/>
      <c r="T533" s="210"/>
      <c r="AT533" s="211" t="s">
        <v>336</v>
      </c>
      <c r="AU533" s="211" t="s">
        <v>87</v>
      </c>
      <c r="AV533" s="13" t="s">
        <v>87</v>
      </c>
      <c r="AW533" s="13" t="s">
        <v>37</v>
      </c>
      <c r="AX533" s="13" t="s">
        <v>84</v>
      </c>
      <c r="AY533" s="211" t="s">
        <v>324</v>
      </c>
    </row>
    <row r="534" spans="1:65" s="2" customFormat="1" ht="24.2" customHeight="1">
      <c r="A534" s="36"/>
      <c r="B534" s="37"/>
      <c r="C534" s="182" t="s">
        <v>1032</v>
      </c>
      <c r="D534" s="254" t="s">
        <v>326</v>
      </c>
      <c r="E534" s="183" t="s">
        <v>1970</v>
      </c>
      <c r="F534" s="184" t="s">
        <v>1971</v>
      </c>
      <c r="G534" s="185" t="s">
        <v>157</v>
      </c>
      <c r="H534" s="186">
        <v>6310.6189999999997</v>
      </c>
      <c r="I534" s="187"/>
      <c r="J534" s="188">
        <f>ROUND(I534*H534,2)</f>
        <v>0</v>
      </c>
      <c r="K534" s="184" t="s">
        <v>19</v>
      </c>
      <c r="L534" s="41"/>
      <c r="M534" s="189" t="s">
        <v>19</v>
      </c>
      <c r="N534" s="190" t="s">
        <v>47</v>
      </c>
      <c r="O534" s="66"/>
      <c r="P534" s="191">
        <f>O534*H534</f>
        <v>0</v>
      </c>
      <c r="Q534" s="191">
        <v>0</v>
      </c>
      <c r="R534" s="191">
        <f>Q534*H534</f>
        <v>0</v>
      </c>
      <c r="S534" s="191">
        <v>0</v>
      </c>
      <c r="T534" s="192">
        <f>S534*H534</f>
        <v>0</v>
      </c>
      <c r="U534" s="36"/>
      <c r="V534" s="36"/>
      <c r="W534" s="36"/>
      <c r="X534" s="36"/>
      <c r="Y534" s="36"/>
      <c r="Z534" s="36"/>
      <c r="AA534" s="36"/>
      <c r="AB534" s="36"/>
      <c r="AC534" s="36"/>
      <c r="AD534" s="36"/>
      <c r="AE534" s="36"/>
      <c r="AR534" s="193" t="s">
        <v>330</v>
      </c>
      <c r="AT534" s="193" t="s">
        <v>326</v>
      </c>
      <c r="AU534" s="193" t="s">
        <v>87</v>
      </c>
      <c r="AY534" s="19" t="s">
        <v>324</v>
      </c>
      <c r="BE534" s="194">
        <f>IF(N534="základní",J534,0)</f>
        <v>0</v>
      </c>
      <c r="BF534" s="194">
        <f>IF(N534="snížená",J534,0)</f>
        <v>0</v>
      </c>
      <c r="BG534" s="194">
        <f>IF(N534="zákl. přenesená",J534,0)</f>
        <v>0</v>
      </c>
      <c r="BH534" s="194">
        <f>IF(N534="sníž. přenesená",J534,0)</f>
        <v>0</v>
      </c>
      <c r="BI534" s="194">
        <f>IF(N534="nulová",J534,0)</f>
        <v>0</v>
      </c>
      <c r="BJ534" s="19" t="s">
        <v>84</v>
      </c>
      <c r="BK534" s="194">
        <f>ROUND(I534*H534,2)</f>
        <v>0</v>
      </c>
      <c r="BL534" s="19" t="s">
        <v>330</v>
      </c>
      <c r="BM534" s="193" t="s">
        <v>6274</v>
      </c>
    </row>
    <row r="535" spans="1:65" s="2" customFormat="1" ht="11.25">
      <c r="A535" s="36"/>
      <c r="B535" s="37"/>
      <c r="C535" s="38"/>
      <c r="D535" s="195" t="s">
        <v>332</v>
      </c>
      <c r="E535" s="38"/>
      <c r="F535" s="196" t="s">
        <v>1971</v>
      </c>
      <c r="G535" s="38"/>
      <c r="H535" s="38"/>
      <c r="I535" s="197"/>
      <c r="J535" s="38"/>
      <c r="K535" s="38"/>
      <c r="L535" s="41"/>
      <c r="M535" s="198"/>
      <c r="N535" s="199"/>
      <c r="O535" s="66"/>
      <c r="P535" s="66"/>
      <c r="Q535" s="66"/>
      <c r="R535" s="66"/>
      <c r="S535" s="66"/>
      <c r="T535" s="67"/>
      <c r="U535" s="36"/>
      <c r="V535" s="36"/>
      <c r="W535" s="36"/>
      <c r="X535" s="36"/>
      <c r="Y535" s="36"/>
      <c r="Z535" s="36"/>
      <c r="AA535" s="36"/>
      <c r="AB535" s="36"/>
      <c r="AC535" s="36"/>
      <c r="AD535" s="36"/>
      <c r="AE535" s="36"/>
      <c r="AT535" s="19" t="s">
        <v>332</v>
      </c>
      <c r="AU535" s="19" t="s">
        <v>87</v>
      </c>
    </row>
    <row r="536" spans="1:65" s="13" customFormat="1" ht="11.25">
      <c r="B536" s="201"/>
      <c r="C536" s="202"/>
      <c r="D536" s="195" t="s">
        <v>336</v>
      </c>
      <c r="E536" s="203" t="s">
        <v>19</v>
      </c>
      <c r="F536" s="204" t="s">
        <v>5779</v>
      </c>
      <c r="G536" s="202"/>
      <c r="H536" s="205">
        <v>6310.6189999999997</v>
      </c>
      <c r="I536" s="206"/>
      <c r="J536" s="202"/>
      <c r="K536" s="202"/>
      <c r="L536" s="207"/>
      <c r="M536" s="208"/>
      <c r="N536" s="209"/>
      <c r="O536" s="209"/>
      <c r="P536" s="209"/>
      <c r="Q536" s="209"/>
      <c r="R536" s="209"/>
      <c r="S536" s="209"/>
      <c r="T536" s="210"/>
      <c r="AT536" s="211" t="s">
        <v>336</v>
      </c>
      <c r="AU536" s="211" t="s">
        <v>87</v>
      </c>
      <c r="AV536" s="13" t="s">
        <v>87</v>
      </c>
      <c r="AW536" s="13" t="s">
        <v>37</v>
      </c>
      <c r="AX536" s="13" t="s">
        <v>84</v>
      </c>
      <c r="AY536" s="211" t="s">
        <v>324</v>
      </c>
    </row>
    <row r="537" spans="1:65" s="2" customFormat="1" ht="24.2" customHeight="1">
      <c r="A537" s="36"/>
      <c r="B537" s="37"/>
      <c r="C537" s="182" t="s">
        <v>1040</v>
      </c>
      <c r="D537" s="254" t="s">
        <v>326</v>
      </c>
      <c r="E537" s="183" t="s">
        <v>3536</v>
      </c>
      <c r="F537" s="184" t="s">
        <v>3537</v>
      </c>
      <c r="G537" s="185" t="s">
        <v>157</v>
      </c>
      <c r="H537" s="186">
        <v>426</v>
      </c>
      <c r="I537" s="187"/>
      <c r="J537" s="188">
        <f>ROUND(I537*H537,2)</f>
        <v>0</v>
      </c>
      <c r="K537" s="184" t="s">
        <v>19</v>
      </c>
      <c r="L537" s="41"/>
      <c r="M537" s="189" t="s">
        <v>19</v>
      </c>
      <c r="N537" s="190" t="s">
        <v>47</v>
      </c>
      <c r="O537" s="66"/>
      <c r="P537" s="191">
        <f>O537*H537</f>
        <v>0</v>
      </c>
      <c r="Q537" s="191">
        <v>0</v>
      </c>
      <c r="R537" s="191">
        <f>Q537*H537</f>
        <v>0</v>
      </c>
      <c r="S537" s="191">
        <v>0</v>
      </c>
      <c r="T537" s="192">
        <f>S537*H537</f>
        <v>0</v>
      </c>
      <c r="U537" s="36"/>
      <c r="V537" s="36"/>
      <c r="W537" s="36"/>
      <c r="X537" s="36"/>
      <c r="Y537" s="36"/>
      <c r="Z537" s="36"/>
      <c r="AA537" s="36"/>
      <c r="AB537" s="36"/>
      <c r="AC537" s="36"/>
      <c r="AD537" s="36"/>
      <c r="AE537" s="36"/>
      <c r="AR537" s="193" t="s">
        <v>330</v>
      </c>
      <c r="AT537" s="193" t="s">
        <v>326</v>
      </c>
      <c r="AU537" s="193" t="s">
        <v>87</v>
      </c>
      <c r="AY537" s="19" t="s">
        <v>324</v>
      </c>
      <c r="BE537" s="194">
        <f>IF(N537="základní",J537,0)</f>
        <v>0</v>
      </c>
      <c r="BF537" s="194">
        <f>IF(N537="snížená",J537,0)</f>
        <v>0</v>
      </c>
      <c r="BG537" s="194">
        <f>IF(N537="zákl. přenesená",J537,0)</f>
        <v>0</v>
      </c>
      <c r="BH537" s="194">
        <f>IF(N537="sníž. přenesená",J537,0)</f>
        <v>0</v>
      </c>
      <c r="BI537" s="194">
        <f>IF(N537="nulová",J537,0)</f>
        <v>0</v>
      </c>
      <c r="BJ537" s="19" t="s">
        <v>84</v>
      </c>
      <c r="BK537" s="194">
        <f>ROUND(I537*H537,2)</f>
        <v>0</v>
      </c>
      <c r="BL537" s="19" t="s">
        <v>330</v>
      </c>
      <c r="BM537" s="193" t="s">
        <v>6275</v>
      </c>
    </row>
    <row r="538" spans="1:65" s="2" customFormat="1" ht="11.25">
      <c r="A538" s="36"/>
      <c r="B538" s="37"/>
      <c r="C538" s="38"/>
      <c r="D538" s="195" t="s">
        <v>332</v>
      </c>
      <c r="E538" s="38"/>
      <c r="F538" s="196" t="s">
        <v>3537</v>
      </c>
      <c r="G538" s="38"/>
      <c r="H538" s="38"/>
      <c r="I538" s="197"/>
      <c r="J538" s="38"/>
      <c r="K538" s="38"/>
      <c r="L538" s="41"/>
      <c r="M538" s="198"/>
      <c r="N538" s="199"/>
      <c r="O538" s="66"/>
      <c r="P538" s="66"/>
      <c r="Q538" s="66"/>
      <c r="R538" s="66"/>
      <c r="S538" s="66"/>
      <c r="T538" s="67"/>
      <c r="U538" s="36"/>
      <c r="V538" s="36"/>
      <c r="W538" s="36"/>
      <c r="X538" s="36"/>
      <c r="Y538" s="36"/>
      <c r="Z538" s="36"/>
      <c r="AA538" s="36"/>
      <c r="AB538" s="36"/>
      <c r="AC538" s="36"/>
      <c r="AD538" s="36"/>
      <c r="AE538" s="36"/>
      <c r="AT538" s="19" t="s">
        <v>332</v>
      </c>
      <c r="AU538" s="19" t="s">
        <v>87</v>
      </c>
    </row>
    <row r="539" spans="1:65" s="2" customFormat="1" ht="68.25">
      <c r="A539" s="36"/>
      <c r="B539" s="37"/>
      <c r="C539" s="38"/>
      <c r="D539" s="195" t="s">
        <v>334</v>
      </c>
      <c r="E539" s="38"/>
      <c r="F539" s="200" t="s">
        <v>3539</v>
      </c>
      <c r="G539" s="38"/>
      <c r="H539" s="38"/>
      <c r="I539" s="197"/>
      <c r="J539" s="38"/>
      <c r="K539" s="38"/>
      <c r="L539" s="41"/>
      <c r="M539" s="198"/>
      <c r="N539" s="199"/>
      <c r="O539" s="66"/>
      <c r="P539" s="66"/>
      <c r="Q539" s="66"/>
      <c r="R539" s="66"/>
      <c r="S539" s="66"/>
      <c r="T539" s="67"/>
      <c r="U539" s="36"/>
      <c r="V539" s="36"/>
      <c r="W539" s="36"/>
      <c r="X539" s="36"/>
      <c r="Y539" s="36"/>
      <c r="Z539" s="36"/>
      <c r="AA539" s="36"/>
      <c r="AB539" s="36"/>
      <c r="AC539" s="36"/>
      <c r="AD539" s="36"/>
      <c r="AE539" s="36"/>
      <c r="AT539" s="19" t="s">
        <v>334</v>
      </c>
      <c r="AU539" s="19" t="s">
        <v>87</v>
      </c>
    </row>
    <row r="540" spans="1:65" s="13" customFormat="1" ht="11.25">
      <c r="B540" s="201"/>
      <c r="C540" s="202"/>
      <c r="D540" s="195" t="s">
        <v>336</v>
      </c>
      <c r="E540" s="203" t="s">
        <v>19</v>
      </c>
      <c r="F540" s="204" t="s">
        <v>5783</v>
      </c>
      <c r="G540" s="202"/>
      <c r="H540" s="205">
        <v>426</v>
      </c>
      <c r="I540" s="206"/>
      <c r="J540" s="202"/>
      <c r="K540" s="202"/>
      <c r="L540" s="207"/>
      <c r="M540" s="208"/>
      <c r="N540" s="209"/>
      <c r="O540" s="209"/>
      <c r="P540" s="209"/>
      <c r="Q540" s="209"/>
      <c r="R540" s="209"/>
      <c r="S540" s="209"/>
      <c r="T540" s="210"/>
      <c r="AT540" s="211" t="s">
        <v>336</v>
      </c>
      <c r="AU540" s="211" t="s">
        <v>87</v>
      </c>
      <c r="AV540" s="13" t="s">
        <v>87</v>
      </c>
      <c r="AW540" s="13" t="s">
        <v>37</v>
      </c>
      <c r="AX540" s="13" t="s">
        <v>84</v>
      </c>
      <c r="AY540" s="211" t="s">
        <v>324</v>
      </c>
    </row>
    <row r="541" spans="1:65" s="2" customFormat="1" ht="14.45" customHeight="1">
      <c r="A541" s="36"/>
      <c r="B541" s="37"/>
      <c r="C541" s="182" t="s">
        <v>1046</v>
      </c>
      <c r="D541" s="254" t="s">
        <v>326</v>
      </c>
      <c r="E541" s="183" t="s">
        <v>1978</v>
      </c>
      <c r="F541" s="184" t="s">
        <v>1979</v>
      </c>
      <c r="G541" s="185" t="s">
        <v>157</v>
      </c>
      <c r="H541" s="186">
        <v>171</v>
      </c>
      <c r="I541" s="187"/>
      <c r="J541" s="188">
        <f>ROUND(I541*H541,2)</f>
        <v>0</v>
      </c>
      <c r="K541" s="184" t="s">
        <v>19</v>
      </c>
      <c r="L541" s="41"/>
      <c r="M541" s="189" t="s">
        <v>19</v>
      </c>
      <c r="N541" s="190" t="s">
        <v>47</v>
      </c>
      <c r="O541" s="66"/>
      <c r="P541" s="191">
        <f>O541*H541</f>
        <v>0</v>
      </c>
      <c r="Q541" s="191">
        <v>0</v>
      </c>
      <c r="R541" s="191">
        <f>Q541*H541</f>
        <v>0</v>
      </c>
      <c r="S541" s="191">
        <v>0</v>
      </c>
      <c r="T541" s="192">
        <f>S541*H541</f>
        <v>0</v>
      </c>
      <c r="U541" s="36"/>
      <c r="V541" s="36"/>
      <c r="W541" s="36"/>
      <c r="X541" s="36"/>
      <c r="Y541" s="36"/>
      <c r="Z541" s="36"/>
      <c r="AA541" s="36"/>
      <c r="AB541" s="36"/>
      <c r="AC541" s="36"/>
      <c r="AD541" s="36"/>
      <c r="AE541" s="36"/>
      <c r="AR541" s="193" t="s">
        <v>330</v>
      </c>
      <c r="AT541" s="193" t="s">
        <v>326</v>
      </c>
      <c r="AU541" s="193" t="s">
        <v>87</v>
      </c>
      <c r="AY541" s="19" t="s">
        <v>324</v>
      </c>
      <c r="BE541" s="194">
        <f>IF(N541="základní",J541,0)</f>
        <v>0</v>
      </c>
      <c r="BF541" s="194">
        <f>IF(N541="snížená",J541,0)</f>
        <v>0</v>
      </c>
      <c r="BG541" s="194">
        <f>IF(N541="zákl. přenesená",J541,0)</f>
        <v>0</v>
      </c>
      <c r="BH541" s="194">
        <f>IF(N541="sníž. přenesená",J541,0)</f>
        <v>0</v>
      </c>
      <c r="BI541" s="194">
        <f>IF(N541="nulová",J541,0)</f>
        <v>0</v>
      </c>
      <c r="BJ541" s="19" t="s">
        <v>84</v>
      </c>
      <c r="BK541" s="194">
        <f>ROUND(I541*H541,2)</f>
        <v>0</v>
      </c>
      <c r="BL541" s="19" t="s">
        <v>330</v>
      </c>
      <c r="BM541" s="193" t="s">
        <v>6276</v>
      </c>
    </row>
    <row r="542" spans="1:65" s="2" customFormat="1" ht="11.25">
      <c r="A542" s="36"/>
      <c r="B542" s="37"/>
      <c r="C542" s="38"/>
      <c r="D542" s="195" t="s">
        <v>332</v>
      </c>
      <c r="E542" s="38"/>
      <c r="F542" s="196" t="s">
        <v>1979</v>
      </c>
      <c r="G542" s="38"/>
      <c r="H542" s="38"/>
      <c r="I542" s="197"/>
      <c r="J542" s="38"/>
      <c r="K542" s="38"/>
      <c r="L542" s="41"/>
      <c r="M542" s="198"/>
      <c r="N542" s="199"/>
      <c r="O542" s="66"/>
      <c r="P542" s="66"/>
      <c r="Q542" s="66"/>
      <c r="R542" s="66"/>
      <c r="S542" s="66"/>
      <c r="T542" s="67"/>
      <c r="U542" s="36"/>
      <c r="V542" s="36"/>
      <c r="W542" s="36"/>
      <c r="X542" s="36"/>
      <c r="Y542" s="36"/>
      <c r="Z542" s="36"/>
      <c r="AA542" s="36"/>
      <c r="AB542" s="36"/>
      <c r="AC542" s="36"/>
      <c r="AD542" s="36"/>
      <c r="AE542" s="36"/>
      <c r="AT542" s="19" t="s">
        <v>332</v>
      </c>
      <c r="AU542" s="19" t="s">
        <v>87</v>
      </c>
    </row>
    <row r="543" spans="1:65" s="13" customFormat="1" ht="11.25">
      <c r="B543" s="201"/>
      <c r="C543" s="202"/>
      <c r="D543" s="195" t="s">
        <v>336</v>
      </c>
      <c r="E543" s="203" t="s">
        <v>19</v>
      </c>
      <c r="F543" s="204" t="s">
        <v>6277</v>
      </c>
      <c r="G543" s="202"/>
      <c r="H543" s="205">
        <v>171</v>
      </c>
      <c r="I543" s="206"/>
      <c r="J543" s="202"/>
      <c r="K543" s="202"/>
      <c r="L543" s="207"/>
      <c r="M543" s="208"/>
      <c r="N543" s="209"/>
      <c r="O543" s="209"/>
      <c r="P543" s="209"/>
      <c r="Q543" s="209"/>
      <c r="R543" s="209"/>
      <c r="S543" s="209"/>
      <c r="T543" s="210"/>
      <c r="AT543" s="211" t="s">
        <v>336</v>
      </c>
      <c r="AU543" s="211" t="s">
        <v>87</v>
      </c>
      <c r="AV543" s="13" t="s">
        <v>87</v>
      </c>
      <c r="AW543" s="13" t="s">
        <v>37</v>
      </c>
      <c r="AX543" s="13" t="s">
        <v>84</v>
      </c>
      <c r="AY543" s="211" t="s">
        <v>324</v>
      </c>
    </row>
    <row r="544" spans="1:65" s="2" customFormat="1" ht="14.45" customHeight="1">
      <c r="A544" s="36"/>
      <c r="B544" s="37"/>
      <c r="C544" s="182" t="s">
        <v>1052</v>
      </c>
      <c r="D544" s="182" t="s">
        <v>326</v>
      </c>
      <c r="E544" s="183" t="s">
        <v>1993</v>
      </c>
      <c r="F544" s="184" t="s">
        <v>1994</v>
      </c>
      <c r="G544" s="185" t="s">
        <v>157</v>
      </c>
      <c r="H544" s="186">
        <v>6310.6189999999997</v>
      </c>
      <c r="I544" s="187"/>
      <c r="J544" s="188">
        <f>ROUND(I544*H544,2)</f>
        <v>0</v>
      </c>
      <c r="K544" s="184" t="s">
        <v>329</v>
      </c>
      <c r="L544" s="41"/>
      <c r="M544" s="189" t="s">
        <v>19</v>
      </c>
      <c r="N544" s="190" t="s">
        <v>47</v>
      </c>
      <c r="O544" s="66"/>
      <c r="P544" s="191">
        <f>O544*H544</f>
        <v>0</v>
      </c>
      <c r="Q544" s="191">
        <v>0</v>
      </c>
      <c r="R544" s="191">
        <f>Q544*H544</f>
        <v>0</v>
      </c>
      <c r="S544" s="191">
        <v>0</v>
      </c>
      <c r="T544" s="192">
        <f>S544*H544</f>
        <v>0</v>
      </c>
      <c r="U544" s="36"/>
      <c r="V544" s="36"/>
      <c r="W544" s="36"/>
      <c r="X544" s="36"/>
      <c r="Y544" s="36"/>
      <c r="Z544" s="36"/>
      <c r="AA544" s="36"/>
      <c r="AB544" s="36"/>
      <c r="AC544" s="36"/>
      <c r="AD544" s="36"/>
      <c r="AE544" s="36"/>
      <c r="AR544" s="193" t="s">
        <v>330</v>
      </c>
      <c r="AT544" s="193" t="s">
        <v>326</v>
      </c>
      <c r="AU544" s="193" t="s">
        <v>87</v>
      </c>
      <c r="AY544" s="19" t="s">
        <v>324</v>
      </c>
      <c r="BE544" s="194">
        <f>IF(N544="základní",J544,0)</f>
        <v>0</v>
      </c>
      <c r="BF544" s="194">
        <f>IF(N544="snížená",J544,0)</f>
        <v>0</v>
      </c>
      <c r="BG544" s="194">
        <f>IF(N544="zákl. přenesená",J544,0)</f>
        <v>0</v>
      </c>
      <c r="BH544" s="194">
        <f>IF(N544="sníž. přenesená",J544,0)</f>
        <v>0</v>
      </c>
      <c r="BI544" s="194">
        <f>IF(N544="nulová",J544,0)</f>
        <v>0</v>
      </c>
      <c r="BJ544" s="19" t="s">
        <v>84</v>
      </c>
      <c r="BK544" s="194">
        <f>ROUND(I544*H544,2)</f>
        <v>0</v>
      </c>
      <c r="BL544" s="19" t="s">
        <v>330</v>
      </c>
      <c r="BM544" s="193" t="s">
        <v>6278</v>
      </c>
    </row>
    <row r="545" spans="1:65" s="2" customFormat="1" ht="11.25">
      <c r="A545" s="36"/>
      <c r="B545" s="37"/>
      <c r="C545" s="38"/>
      <c r="D545" s="195" t="s">
        <v>332</v>
      </c>
      <c r="E545" s="38"/>
      <c r="F545" s="196" t="s">
        <v>1996</v>
      </c>
      <c r="G545" s="38"/>
      <c r="H545" s="38"/>
      <c r="I545" s="197"/>
      <c r="J545" s="38"/>
      <c r="K545" s="38"/>
      <c r="L545" s="41"/>
      <c r="M545" s="198"/>
      <c r="N545" s="199"/>
      <c r="O545" s="66"/>
      <c r="P545" s="66"/>
      <c r="Q545" s="66"/>
      <c r="R545" s="66"/>
      <c r="S545" s="66"/>
      <c r="T545" s="67"/>
      <c r="U545" s="36"/>
      <c r="V545" s="36"/>
      <c r="W545" s="36"/>
      <c r="X545" s="36"/>
      <c r="Y545" s="36"/>
      <c r="Z545" s="36"/>
      <c r="AA545" s="36"/>
      <c r="AB545" s="36"/>
      <c r="AC545" s="36"/>
      <c r="AD545" s="36"/>
      <c r="AE545" s="36"/>
      <c r="AT545" s="19" t="s">
        <v>332</v>
      </c>
      <c r="AU545" s="19" t="s">
        <v>87</v>
      </c>
    </row>
    <row r="546" spans="1:65" s="2" customFormat="1" ht="175.5">
      <c r="A546" s="36"/>
      <c r="B546" s="37"/>
      <c r="C546" s="38"/>
      <c r="D546" s="195" t="s">
        <v>334</v>
      </c>
      <c r="E546" s="38"/>
      <c r="F546" s="200" t="s">
        <v>1997</v>
      </c>
      <c r="G546" s="38"/>
      <c r="H546" s="38"/>
      <c r="I546" s="197"/>
      <c r="J546" s="38"/>
      <c r="K546" s="38"/>
      <c r="L546" s="41"/>
      <c r="M546" s="198"/>
      <c r="N546" s="199"/>
      <c r="O546" s="66"/>
      <c r="P546" s="66"/>
      <c r="Q546" s="66"/>
      <c r="R546" s="66"/>
      <c r="S546" s="66"/>
      <c r="T546" s="67"/>
      <c r="U546" s="36"/>
      <c r="V546" s="36"/>
      <c r="W546" s="36"/>
      <c r="X546" s="36"/>
      <c r="Y546" s="36"/>
      <c r="Z546" s="36"/>
      <c r="AA546" s="36"/>
      <c r="AB546" s="36"/>
      <c r="AC546" s="36"/>
      <c r="AD546" s="36"/>
      <c r="AE546" s="36"/>
      <c r="AT546" s="19" t="s">
        <v>334</v>
      </c>
      <c r="AU546" s="19" t="s">
        <v>87</v>
      </c>
    </row>
    <row r="547" spans="1:65" s="13" customFormat="1" ht="11.25">
      <c r="B547" s="201"/>
      <c r="C547" s="202"/>
      <c r="D547" s="195" t="s">
        <v>336</v>
      </c>
      <c r="E547" s="203" t="s">
        <v>19</v>
      </c>
      <c r="F547" s="204" t="s">
        <v>5779</v>
      </c>
      <c r="G547" s="202"/>
      <c r="H547" s="205">
        <v>6310.6189999999997</v>
      </c>
      <c r="I547" s="206"/>
      <c r="J547" s="202"/>
      <c r="K547" s="202"/>
      <c r="L547" s="207"/>
      <c r="M547" s="208"/>
      <c r="N547" s="209"/>
      <c r="O547" s="209"/>
      <c r="P547" s="209"/>
      <c r="Q547" s="209"/>
      <c r="R547" s="209"/>
      <c r="S547" s="209"/>
      <c r="T547" s="210"/>
      <c r="AT547" s="211" t="s">
        <v>336</v>
      </c>
      <c r="AU547" s="211" t="s">
        <v>87</v>
      </c>
      <c r="AV547" s="13" t="s">
        <v>87</v>
      </c>
      <c r="AW547" s="13" t="s">
        <v>37</v>
      </c>
      <c r="AX547" s="13" t="s">
        <v>84</v>
      </c>
      <c r="AY547" s="211" t="s">
        <v>324</v>
      </c>
    </row>
    <row r="548" spans="1:65" s="2" customFormat="1" ht="14.45" customHeight="1">
      <c r="A548" s="36"/>
      <c r="B548" s="37"/>
      <c r="C548" s="182" t="s">
        <v>1058</v>
      </c>
      <c r="D548" s="182" t="s">
        <v>326</v>
      </c>
      <c r="E548" s="183" t="s">
        <v>2001</v>
      </c>
      <c r="F548" s="184" t="s">
        <v>2002</v>
      </c>
      <c r="G548" s="185" t="s">
        <v>157</v>
      </c>
      <c r="H548" s="186">
        <v>151454.856</v>
      </c>
      <c r="I548" s="187"/>
      <c r="J548" s="188">
        <f>ROUND(I548*H548,2)</f>
        <v>0</v>
      </c>
      <c r="K548" s="184" t="s">
        <v>329</v>
      </c>
      <c r="L548" s="41"/>
      <c r="M548" s="189" t="s">
        <v>19</v>
      </c>
      <c r="N548" s="190" t="s">
        <v>47</v>
      </c>
      <c r="O548" s="66"/>
      <c r="P548" s="191">
        <f>O548*H548</f>
        <v>0</v>
      </c>
      <c r="Q548" s="191">
        <v>0</v>
      </c>
      <c r="R548" s="191">
        <f>Q548*H548</f>
        <v>0</v>
      </c>
      <c r="S548" s="191">
        <v>0</v>
      </c>
      <c r="T548" s="192">
        <f>S548*H548</f>
        <v>0</v>
      </c>
      <c r="U548" s="36"/>
      <c r="V548" s="36"/>
      <c r="W548" s="36"/>
      <c r="X548" s="36"/>
      <c r="Y548" s="36"/>
      <c r="Z548" s="36"/>
      <c r="AA548" s="36"/>
      <c r="AB548" s="36"/>
      <c r="AC548" s="36"/>
      <c r="AD548" s="36"/>
      <c r="AE548" s="36"/>
      <c r="AR548" s="193" t="s">
        <v>330</v>
      </c>
      <c r="AT548" s="193" t="s">
        <v>326</v>
      </c>
      <c r="AU548" s="193" t="s">
        <v>87</v>
      </c>
      <c r="AY548" s="19" t="s">
        <v>324</v>
      </c>
      <c r="BE548" s="194">
        <f>IF(N548="základní",J548,0)</f>
        <v>0</v>
      </c>
      <c r="BF548" s="194">
        <f>IF(N548="snížená",J548,0)</f>
        <v>0</v>
      </c>
      <c r="BG548" s="194">
        <f>IF(N548="zákl. přenesená",J548,0)</f>
        <v>0</v>
      </c>
      <c r="BH548" s="194">
        <f>IF(N548="sníž. přenesená",J548,0)</f>
        <v>0</v>
      </c>
      <c r="BI548" s="194">
        <f>IF(N548="nulová",J548,0)</f>
        <v>0</v>
      </c>
      <c r="BJ548" s="19" t="s">
        <v>84</v>
      </c>
      <c r="BK548" s="194">
        <f>ROUND(I548*H548,2)</f>
        <v>0</v>
      </c>
      <c r="BL548" s="19" t="s">
        <v>330</v>
      </c>
      <c r="BM548" s="193" t="s">
        <v>6279</v>
      </c>
    </row>
    <row r="549" spans="1:65" s="2" customFormat="1" ht="19.5">
      <c r="A549" s="36"/>
      <c r="B549" s="37"/>
      <c r="C549" s="38"/>
      <c r="D549" s="195" t="s">
        <v>332</v>
      </c>
      <c r="E549" s="38"/>
      <c r="F549" s="196" t="s">
        <v>2004</v>
      </c>
      <c r="G549" s="38"/>
      <c r="H549" s="38"/>
      <c r="I549" s="197"/>
      <c r="J549" s="38"/>
      <c r="K549" s="38"/>
      <c r="L549" s="41"/>
      <c r="M549" s="198"/>
      <c r="N549" s="199"/>
      <c r="O549" s="66"/>
      <c r="P549" s="66"/>
      <c r="Q549" s="66"/>
      <c r="R549" s="66"/>
      <c r="S549" s="66"/>
      <c r="T549" s="67"/>
      <c r="U549" s="36"/>
      <c r="V549" s="36"/>
      <c r="W549" s="36"/>
      <c r="X549" s="36"/>
      <c r="Y549" s="36"/>
      <c r="Z549" s="36"/>
      <c r="AA549" s="36"/>
      <c r="AB549" s="36"/>
      <c r="AC549" s="36"/>
      <c r="AD549" s="36"/>
      <c r="AE549" s="36"/>
      <c r="AT549" s="19" t="s">
        <v>332</v>
      </c>
      <c r="AU549" s="19" t="s">
        <v>87</v>
      </c>
    </row>
    <row r="550" spans="1:65" s="2" customFormat="1" ht="175.5">
      <c r="A550" s="36"/>
      <c r="B550" s="37"/>
      <c r="C550" s="38"/>
      <c r="D550" s="195" t="s">
        <v>334</v>
      </c>
      <c r="E550" s="38"/>
      <c r="F550" s="200" t="s">
        <v>1997</v>
      </c>
      <c r="G550" s="38"/>
      <c r="H550" s="38"/>
      <c r="I550" s="197"/>
      <c r="J550" s="38"/>
      <c r="K550" s="38"/>
      <c r="L550" s="41"/>
      <c r="M550" s="198"/>
      <c r="N550" s="199"/>
      <c r="O550" s="66"/>
      <c r="P550" s="66"/>
      <c r="Q550" s="66"/>
      <c r="R550" s="66"/>
      <c r="S550" s="66"/>
      <c r="T550" s="67"/>
      <c r="U550" s="36"/>
      <c r="V550" s="36"/>
      <c r="W550" s="36"/>
      <c r="X550" s="36"/>
      <c r="Y550" s="36"/>
      <c r="Z550" s="36"/>
      <c r="AA550" s="36"/>
      <c r="AB550" s="36"/>
      <c r="AC550" s="36"/>
      <c r="AD550" s="36"/>
      <c r="AE550" s="36"/>
      <c r="AT550" s="19" t="s">
        <v>334</v>
      </c>
      <c r="AU550" s="19" t="s">
        <v>87</v>
      </c>
    </row>
    <row r="551" spans="1:65" s="13" customFormat="1" ht="11.25">
      <c r="B551" s="201"/>
      <c r="C551" s="202"/>
      <c r="D551" s="195" t="s">
        <v>336</v>
      </c>
      <c r="E551" s="203" t="s">
        <v>19</v>
      </c>
      <c r="F551" s="204" t="s">
        <v>6280</v>
      </c>
      <c r="G551" s="202"/>
      <c r="H551" s="205">
        <v>151454.856</v>
      </c>
      <c r="I551" s="206"/>
      <c r="J551" s="202"/>
      <c r="K551" s="202"/>
      <c r="L551" s="207"/>
      <c r="M551" s="208"/>
      <c r="N551" s="209"/>
      <c r="O551" s="209"/>
      <c r="P551" s="209"/>
      <c r="Q551" s="209"/>
      <c r="R551" s="209"/>
      <c r="S551" s="209"/>
      <c r="T551" s="210"/>
      <c r="AT551" s="211" t="s">
        <v>336</v>
      </c>
      <c r="AU551" s="211" t="s">
        <v>87</v>
      </c>
      <c r="AV551" s="13" t="s">
        <v>87</v>
      </c>
      <c r="AW551" s="13" t="s">
        <v>37</v>
      </c>
      <c r="AX551" s="13" t="s">
        <v>84</v>
      </c>
      <c r="AY551" s="211" t="s">
        <v>324</v>
      </c>
    </row>
    <row r="552" spans="1:65" s="2" customFormat="1" ht="14.45" customHeight="1">
      <c r="A552" s="36"/>
      <c r="B552" s="37"/>
      <c r="C552" s="182" t="s">
        <v>1064</v>
      </c>
      <c r="D552" s="182" t="s">
        <v>326</v>
      </c>
      <c r="E552" s="183" t="s">
        <v>2008</v>
      </c>
      <c r="F552" s="184" t="s">
        <v>2009</v>
      </c>
      <c r="G552" s="185" t="s">
        <v>157</v>
      </c>
      <c r="H552" s="186">
        <v>6310.6189999999997</v>
      </c>
      <c r="I552" s="187"/>
      <c r="J552" s="188">
        <f>ROUND(I552*H552,2)</f>
        <v>0</v>
      </c>
      <c r="K552" s="184" t="s">
        <v>329</v>
      </c>
      <c r="L552" s="41"/>
      <c r="M552" s="189" t="s">
        <v>19</v>
      </c>
      <c r="N552" s="190" t="s">
        <v>47</v>
      </c>
      <c r="O552" s="66"/>
      <c r="P552" s="191">
        <f>O552*H552</f>
        <v>0</v>
      </c>
      <c r="Q552" s="191">
        <v>0</v>
      </c>
      <c r="R552" s="191">
        <f>Q552*H552</f>
        <v>0</v>
      </c>
      <c r="S552" s="191">
        <v>0</v>
      </c>
      <c r="T552" s="192">
        <f>S552*H552</f>
        <v>0</v>
      </c>
      <c r="U552" s="36"/>
      <c r="V552" s="36"/>
      <c r="W552" s="36"/>
      <c r="X552" s="36"/>
      <c r="Y552" s="36"/>
      <c r="Z552" s="36"/>
      <c r="AA552" s="36"/>
      <c r="AB552" s="36"/>
      <c r="AC552" s="36"/>
      <c r="AD552" s="36"/>
      <c r="AE552" s="36"/>
      <c r="AR552" s="193" t="s">
        <v>330</v>
      </c>
      <c r="AT552" s="193" t="s">
        <v>326</v>
      </c>
      <c r="AU552" s="193" t="s">
        <v>87</v>
      </c>
      <c r="AY552" s="19" t="s">
        <v>324</v>
      </c>
      <c r="BE552" s="194">
        <f>IF(N552="základní",J552,0)</f>
        <v>0</v>
      </c>
      <c r="BF552" s="194">
        <f>IF(N552="snížená",J552,0)</f>
        <v>0</v>
      </c>
      <c r="BG552" s="194">
        <f>IF(N552="zákl. přenesená",J552,0)</f>
        <v>0</v>
      </c>
      <c r="BH552" s="194">
        <f>IF(N552="sníž. přenesená",J552,0)</f>
        <v>0</v>
      </c>
      <c r="BI552" s="194">
        <f>IF(N552="nulová",J552,0)</f>
        <v>0</v>
      </c>
      <c r="BJ552" s="19" t="s">
        <v>84</v>
      </c>
      <c r="BK552" s="194">
        <f>ROUND(I552*H552,2)</f>
        <v>0</v>
      </c>
      <c r="BL552" s="19" t="s">
        <v>330</v>
      </c>
      <c r="BM552" s="193" t="s">
        <v>6281</v>
      </c>
    </row>
    <row r="553" spans="1:65" s="2" customFormat="1" ht="19.5">
      <c r="A553" s="36"/>
      <c r="B553" s="37"/>
      <c r="C553" s="38"/>
      <c r="D553" s="195" t="s">
        <v>332</v>
      </c>
      <c r="E553" s="38"/>
      <c r="F553" s="196" t="s">
        <v>2011</v>
      </c>
      <c r="G553" s="38"/>
      <c r="H553" s="38"/>
      <c r="I553" s="197"/>
      <c r="J553" s="38"/>
      <c r="K553" s="38"/>
      <c r="L553" s="41"/>
      <c r="M553" s="198"/>
      <c r="N553" s="199"/>
      <c r="O553" s="66"/>
      <c r="P553" s="66"/>
      <c r="Q553" s="66"/>
      <c r="R553" s="66"/>
      <c r="S553" s="66"/>
      <c r="T553" s="67"/>
      <c r="U553" s="36"/>
      <c r="V553" s="36"/>
      <c r="W553" s="36"/>
      <c r="X553" s="36"/>
      <c r="Y553" s="36"/>
      <c r="Z553" s="36"/>
      <c r="AA553" s="36"/>
      <c r="AB553" s="36"/>
      <c r="AC553" s="36"/>
      <c r="AD553" s="36"/>
      <c r="AE553" s="36"/>
      <c r="AT553" s="19" t="s">
        <v>332</v>
      </c>
      <c r="AU553" s="19" t="s">
        <v>87</v>
      </c>
    </row>
    <row r="554" spans="1:65" s="2" customFormat="1" ht="175.5">
      <c r="A554" s="36"/>
      <c r="B554" s="37"/>
      <c r="C554" s="38"/>
      <c r="D554" s="195" t="s">
        <v>334</v>
      </c>
      <c r="E554" s="38"/>
      <c r="F554" s="200" t="s">
        <v>1997</v>
      </c>
      <c r="G554" s="38"/>
      <c r="H554" s="38"/>
      <c r="I554" s="197"/>
      <c r="J554" s="38"/>
      <c r="K554" s="38"/>
      <c r="L554" s="41"/>
      <c r="M554" s="198"/>
      <c r="N554" s="199"/>
      <c r="O554" s="66"/>
      <c r="P554" s="66"/>
      <c r="Q554" s="66"/>
      <c r="R554" s="66"/>
      <c r="S554" s="66"/>
      <c r="T554" s="67"/>
      <c r="U554" s="36"/>
      <c r="V554" s="36"/>
      <c r="W554" s="36"/>
      <c r="X554" s="36"/>
      <c r="Y554" s="36"/>
      <c r="Z554" s="36"/>
      <c r="AA554" s="36"/>
      <c r="AB554" s="36"/>
      <c r="AC554" s="36"/>
      <c r="AD554" s="36"/>
      <c r="AE554" s="36"/>
      <c r="AT554" s="19" t="s">
        <v>334</v>
      </c>
      <c r="AU554" s="19" t="s">
        <v>87</v>
      </c>
    </row>
    <row r="555" spans="1:65" s="15" customFormat="1" ht="11.25">
      <c r="B555" s="223"/>
      <c r="C555" s="224"/>
      <c r="D555" s="195" t="s">
        <v>336</v>
      </c>
      <c r="E555" s="225" t="s">
        <v>19</v>
      </c>
      <c r="F555" s="226" t="s">
        <v>6282</v>
      </c>
      <c r="G555" s="224"/>
      <c r="H555" s="225" t="s">
        <v>19</v>
      </c>
      <c r="I555" s="227"/>
      <c r="J555" s="224"/>
      <c r="K555" s="224"/>
      <c r="L555" s="228"/>
      <c r="M555" s="229"/>
      <c r="N555" s="230"/>
      <c r="O555" s="230"/>
      <c r="P555" s="230"/>
      <c r="Q555" s="230"/>
      <c r="R555" s="230"/>
      <c r="S555" s="230"/>
      <c r="T555" s="231"/>
      <c r="AT555" s="232" t="s">
        <v>336</v>
      </c>
      <c r="AU555" s="232" t="s">
        <v>87</v>
      </c>
      <c r="AV555" s="15" t="s">
        <v>84</v>
      </c>
      <c r="AW555" s="15" t="s">
        <v>37</v>
      </c>
      <c r="AX555" s="15" t="s">
        <v>76</v>
      </c>
      <c r="AY555" s="232" t="s">
        <v>324</v>
      </c>
    </row>
    <row r="556" spans="1:65" s="13" customFormat="1" ht="11.25">
      <c r="B556" s="201"/>
      <c r="C556" s="202"/>
      <c r="D556" s="195" t="s">
        <v>336</v>
      </c>
      <c r="E556" s="203" t="s">
        <v>19</v>
      </c>
      <c r="F556" s="204" t="s">
        <v>6283</v>
      </c>
      <c r="G556" s="202"/>
      <c r="H556" s="205">
        <v>125</v>
      </c>
      <c r="I556" s="206"/>
      <c r="J556" s="202"/>
      <c r="K556" s="202"/>
      <c r="L556" s="207"/>
      <c r="M556" s="208"/>
      <c r="N556" s="209"/>
      <c r="O556" s="209"/>
      <c r="P556" s="209"/>
      <c r="Q556" s="209"/>
      <c r="R556" s="209"/>
      <c r="S556" s="209"/>
      <c r="T556" s="210"/>
      <c r="AT556" s="211" t="s">
        <v>336</v>
      </c>
      <c r="AU556" s="211" t="s">
        <v>87</v>
      </c>
      <c r="AV556" s="13" t="s">
        <v>87</v>
      </c>
      <c r="AW556" s="13" t="s">
        <v>37</v>
      </c>
      <c r="AX556" s="13" t="s">
        <v>76</v>
      </c>
      <c r="AY556" s="211" t="s">
        <v>324</v>
      </c>
    </row>
    <row r="557" spans="1:65" s="15" customFormat="1" ht="11.25">
      <c r="B557" s="223"/>
      <c r="C557" s="224"/>
      <c r="D557" s="195" t="s">
        <v>336</v>
      </c>
      <c r="E557" s="225" t="s">
        <v>19</v>
      </c>
      <c r="F557" s="226" t="s">
        <v>6284</v>
      </c>
      <c r="G557" s="224"/>
      <c r="H557" s="225" t="s">
        <v>19</v>
      </c>
      <c r="I557" s="227"/>
      <c r="J557" s="224"/>
      <c r="K557" s="224"/>
      <c r="L557" s="228"/>
      <c r="M557" s="229"/>
      <c r="N557" s="230"/>
      <c r="O557" s="230"/>
      <c r="P557" s="230"/>
      <c r="Q557" s="230"/>
      <c r="R557" s="230"/>
      <c r="S557" s="230"/>
      <c r="T557" s="231"/>
      <c r="AT557" s="232" t="s">
        <v>336</v>
      </c>
      <c r="AU557" s="232" t="s">
        <v>87</v>
      </c>
      <c r="AV557" s="15" t="s">
        <v>84</v>
      </c>
      <c r="AW557" s="15" t="s">
        <v>37</v>
      </c>
      <c r="AX557" s="15" t="s">
        <v>76</v>
      </c>
      <c r="AY557" s="232" t="s">
        <v>324</v>
      </c>
    </row>
    <row r="558" spans="1:65" s="13" customFormat="1" ht="11.25">
      <c r="B558" s="201"/>
      <c r="C558" s="202"/>
      <c r="D558" s="195" t="s">
        <v>336</v>
      </c>
      <c r="E558" s="203" t="s">
        <v>19</v>
      </c>
      <c r="F558" s="204" t="s">
        <v>6285</v>
      </c>
      <c r="G558" s="202"/>
      <c r="H558" s="205">
        <v>6185.6189999999997</v>
      </c>
      <c r="I558" s="206"/>
      <c r="J558" s="202"/>
      <c r="K558" s="202"/>
      <c r="L558" s="207"/>
      <c r="M558" s="208"/>
      <c r="N558" s="209"/>
      <c r="O558" s="209"/>
      <c r="P558" s="209"/>
      <c r="Q558" s="209"/>
      <c r="R558" s="209"/>
      <c r="S558" s="209"/>
      <c r="T558" s="210"/>
      <c r="AT558" s="211" t="s">
        <v>336</v>
      </c>
      <c r="AU558" s="211" t="s">
        <v>87</v>
      </c>
      <c r="AV558" s="13" t="s">
        <v>87</v>
      </c>
      <c r="AW558" s="13" t="s">
        <v>37</v>
      </c>
      <c r="AX558" s="13" t="s">
        <v>76</v>
      </c>
      <c r="AY558" s="211" t="s">
        <v>324</v>
      </c>
    </row>
    <row r="559" spans="1:65" s="14" customFormat="1" ht="11.25">
      <c r="B559" s="212"/>
      <c r="C559" s="213"/>
      <c r="D559" s="195" t="s">
        <v>336</v>
      </c>
      <c r="E559" s="214" t="s">
        <v>5779</v>
      </c>
      <c r="F559" s="215" t="s">
        <v>349</v>
      </c>
      <c r="G559" s="213"/>
      <c r="H559" s="216">
        <v>6310.6189999999997</v>
      </c>
      <c r="I559" s="217"/>
      <c r="J559" s="213"/>
      <c r="K559" s="213"/>
      <c r="L559" s="218"/>
      <c r="M559" s="219"/>
      <c r="N559" s="220"/>
      <c r="O559" s="220"/>
      <c r="P559" s="220"/>
      <c r="Q559" s="220"/>
      <c r="R559" s="220"/>
      <c r="S559" s="220"/>
      <c r="T559" s="221"/>
      <c r="AT559" s="222" t="s">
        <v>336</v>
      </c>
      <c r="AU559" s="222" t="s">
        <v>87</v>
      </c>
      <c r="AV559" s="14" t="s">
        <v>330</v>
      </c>
      <c r="AW559" s="14" t="s">
        <v>37</v>
      </c>
      <c r="AX559" s="14" t="s">
        <v>84</v>
      </c>
      <c r="AY559" s="222" t="s">
        <v>324</v>
      </c>
    </row>
    <row r="560" spans="1:65" s="12" customFormat="1" ht="22.9" customHeight="1">
      <c r="B560" s="166"/>
      <c r="C560" s="167"/>
      <c r="D560" s="168" t="s">
        <v>75</v>
      </c>
      <c r="E560" s="180" t="s">
        <v>2013</v>
      </c>
      <c r="F560" s="180" t="s">
        <v>2014</v>
      </c>
      <c r="G560" s="167"/>
      <c r="H560" s="167"/>
      <c r="I560" s="170"/>
      <c r="J560" s="181">
        <f>BK560</f>
        <v>0</v>
      </c>
      <c r="K560" s="167"/>
      <c r="L560" s="172"/>
      <c r="M560" s="173"/>
      <c r="N560" s="174"/>
      <c r="O560" s="174"/>
      <c r="P560" s="175">
        <f>SUM(P561:P562)</f>
        <v>0</v>
      </c>
      <c r="Q560" s="174"/>
      <c r="R560" s="175">
        <f>SUM(R561:R562)</f>
        <v>0</v>
      </c>
      <c r="S560" s="174"/>
      <c r="T560" s="176">
        <f>SUM(T561:T562)</f>
        <v>0</v>
      </c>
      <c r="AR560" s="177" t="s">
        <v>84</v>
      </c>
      <c r="AT560" s="178" t="s">
        <v>75</v>
      </c>
      <c r="AU560" s="178" t="s">
        <v>84</v>
      </c>
      <c r="AY560" s="177" t="s">
        <v>324</v>
      </c>
      <c r="BK560" s="179">
        <f>SUM(BK561:BK562)</f>
        <v>0</v>
      </c>
    </row>
    <row r="561" spans="1:65" s="2" customFormat="1" ht="14.45" customHeight="1">
      <c r="A561" s="36"/>
      <c r="B561" s="37"/>
      <c r="C561" s="182" t="s">
        <v>1069</v>
      </c>
      <c r="D561" s="182" t="s">
        <v>326</v>
      </c>
      <c r="E561" s="183" t="s">
        <v>6286</v>
      </c>
      <c r="F561" s="184" t="s">
        <v>6287</v>
      </c>
      <c r="G561" s="185" t="s">
        <v>157</v>
      </c>
      <c r="H561" s="186">
        <v>549.16999999999996</v>
      </c>
      <c r="I561" s="187"/>
      <c r="J561" s="188">
        <f>ROUND(I561*H561,2)</f>
        <v>0</v>
      </c>
      <c r="K561" s="184" t="s">
        <v>329</v>
      </c>
      <c r="L561" s="41"/>
      <c r="M561" s="189" t="s">
        <v>19</v>
      </c>
      <c r="N561" s="190" t="s">
        <v>47</v>
      </c>
      <c r="O561" s="66"/>
      <c r="P561" s="191">
        <f>O561*H561</f>
        <v>0</v>
      </c>
      <c r="Q561" s="191">
        <v>0</v>
      </c>
      <c r="R561" s="191">
        <f>Q561*H561</f>
        <v>0</v>
      </c>
      <c r="S561" s="191">
        <v>0</v>
      </c>
      <c r="T561" s="192">
        <f>S561*H561</f>
        <v>0</v>
      </c>
      <c r="U561" s="36"/>
      <c r="V561" s="36"/>
      <c r="W561" s="36"/>
      <c r="X561" s="36"/>
      <c r="Y561" s="36"/>
      <c r="Z561" s="36"/>
      <c r="AA561" s="36"/>
      <c r="AB561" s="36"/>
      <c r="AC561" s="36"/>
      <c r="AD561" s="36"/>
      <c r="AE561" s="36"/>
      <c r="AR561" s="193" t="s">
        <v>330</v>
      </c>
      <c r="AT561" s="193" t="s">
        <v>326</v>
      </c>
      <c r="AU561" s="193" t="s">
        <v>87</v>
      </c>
      <c r="AY561" s="19" t="s">
        <v>324</v>
      </c>
      <c r="BE561" s="194">
        <f>IF(N561="základní",J561,0)</f>
        <v>0</v>
      </c>
      <c r="BF561" s="194">
        <f>IF(N561="snížená",J561,0)</f>
        <v>0</v>
      </c>
      <c r="BG561" s="194">
        <f>IF(N561="zákl. přenesená",J561,0)</f>
        <v>0</v>
      </c>
      <c r="BH561" s="194">
        <f>IF(N561="sníž. přenesená",J561,0)</f>
        <v>0</v>
      </c>
      <c r="BI561" s="194">
        <f>IF(N561="nulová",J561,0)</f>
        <v>0</v>
      </c>
      <c r="BJ561" s="19" t="s">
        <v>84</v>
      </c>
      <c r="BK561" s="194">
        <f>ROUND(I561*H561,2)</f>
        <v>0</v>
      </c>
      <c r="BL561" s="19" t="s">
        <v>330</v>
      </c>
      <c r="BM561" s="193" t="s">
        <v>6288</v>
      </c>
    </row>
    <row r="562" spans="1:65" s="2" customFormat="1" ht="11.25">
      <c r="A562" s="36"/>
      <c r="B562" s="37"/>
      <c r="C562" s="38"/>
      <c r="D562" s="195" t="s">
        <v>332</v>
      </c>
      <c r="E562" s="38"/>
      <c r="F562" s="196" t="s">
        <v>6289</v>
      </c>
      <c r="G562" s="38"/>
      <c r="H562" s="38"/>
      <c r="I562" s="197"/>
      <c r="J562" s="38"/>
      <c r="K562" s="38"/>
      <c r="L562" s="41"/>
      <c r="M562" s="256"/>
      <c r="N562" s="257"/>
      <c r="O562" s="258"/>
      <c r="P562" s="258"/>
      <c r="Q562" s="258"/>
      <c r="R562" s="258"/>
      <c r="S562" s="258"/>
      <c r="T562" s="259"/>
      <c r="U562" s="36"/>
      <c r="V562" s="36"/>
      <c r="W562" s="36"/>
      <c r="X562" s="36"/>
      <c r="Y562" s="36"/>
      <c r="Z562" s="36"/>
      <c r="AA562" s="36"/>
      <c r="AB562" s="36"/>
      <c r="AC562" s="36"/>
      <c r="AD562" s="36"/>
      <c r="AE562" s="36"/>
      <c r="AT562" s="19" t="s">
        <v>332</v>
      </c>
      <c r="AU562" s="19" t="s">
        <v>87</v>
      </c>
    </row>
    <row r="563" spans="1:65" s="2" customFormat="1" ht="6.95" customHeight="1">
      <c r="A563" s="36"/>
      <c r="B563" s="49"/>
      <c r="C563" s="50"/>
      <c r="D563" s="50"/>
      <c r="E563" s="50"/>
      <c r="F563" s="50"/>
      <c r="G563" s="50"/>
      <c r="H563" s="50"/>
      <c r="I563" s="50"/>
      <c r="J563" s="50"/>
      <c r="K563" s="50"/>
      <c r="L563" s="41"/>
      <c r="M563" s="36"/>
      <c r="O563" s="36"/>
      <c r="P563" s="36"/>
      <c r="Q563" s="36"/>
      <c r="R563" s="36"/>
      <c r="S563" s="36"/>
      <c r="T563" s="36"/>
      <c r="U563" s="36"/>
      <c r="V563" s="36"/>
      <c r="W563" s="36"/>
      <c r="X563" s="36"/>
      <c r="Y563" s="36"/>
      <c r="Z563" s="36"/>
      <c r="AA563" s="36"/>
      <c r="AB563" s="36"/>
      <c r="AC563" s="36"/>
      <c r="AD563" s="36"/>
      <c r="AE563" s="36"/>
    </row>
  </sheetData>
  <sheetProtection algorithmName="SHA-512" hashValue="bnyKQ0rfjzbRFmj4lT5pCjpApHr/jHihqDy6X6YaJUHCV1LMFRktoz0Y7VH+DwvIJYYzUXWfwUhWlox29apu9w==" saltValue="hk8NI4BIHprABVtukjVv1QNki2fAogtsf5b9EqC6g/p3JJmfZB0Q2IjlG0IPpBH1R9ldnCQFrjchFtPypD0QZQ==" spinCount="100000" sheet="1" objects="1" scenarios="1" formatColumns="0" formatRows="0" autoFilter="0"/>
  <autoFilter ref="C89:K562"/>
  <mergeCells count="12">
    <mergeCell ref="E82:H82"/>
    <mergeCell ref="L2:V2"/>
    <mergeCell ref="E50:H50"/>
    <mergeCell ref="E52:H52"/>
    <mergeCell ref="E54:H54"/>
    <mergeCell ref="E78:H78"/>
    <mergeCell ref="E80:H80"/>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9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56" s="1" customFormat="1" ht="36.950000000000003" customHeight="1">
      <c r="L2" s="390"/>
      <c r="M2" s="390"/>
      <c r="N2" s="390"/>
      <c r="O2" s="390"/>
      <c r="P2" s="390"/>
      <c r="Q2" s="390"/>
      <c r="R2" s="390"/>
      <c r="S2" s="390"/>
      <c r="T2" s="390"/>
      <c r="U2" s="390"/>
      <c r="V2" s="390"/>
      <c r="AT2" s="19" t="s">
        <v>108</v>
      </c>
      <c r="AZ2" s="110" t="s">
        <v>6290</v>
      </c>
      <c r="BA2" s="110" t="s">
        <v>6291</v>
      </c>
      <c r="BB2" s="110" t="s">
        <v>157</v>
      </c>
      <c r="BC2" s="110" t="s">
        <v>6292</v>
      </c>
      <c r="BD2" s="110" t="s">
        <v>87</v>
      </c>
    </row>
    <row r="3" spans="1:56" s="1" customFormat="1" ht="6.95" customHeight="1">
      <c r="B3" s="111"/>
      <c r="C3" s="112"/>
      <c r="D3" s="112"/>
      <c r="E3" s="112"/>
      <c r="F3" s="112"/>
      <c r="G3" s="112"/>
      <c r="H3" s="112"/>
      <c r="I3" s="112"/>
      <c r="J3" s="112"/>
      <c r="K3" s="112"/>
      <c r="L3" s="22"/>
      <c r="AT3" s="19" t="s">
        <v>87</v>
      </c>
      <c r="AZ3" s="110" t="s">
        <v>6293</v>
      </c>
      <c r="BA3" s="110" t="s">
        <v>6294</v>
      </c>
      <c r="BB3" s="110" t="s">
        <v>190</v>
      </c>
      <c r="BC3" s="110" t="s">
        <v>2132</v>
      </c>
      <c r="BD3" s="110" t="s">
        <v>87</v>
      </c>
    </row>
    <row r="4" spans="1:56" s="1" customFormat="1" ht="24.95" customHeight="1">
      <c r="B4" s="22"/>
      <c r="D4" s="113" t="s">
        <v>140</v>
      </c>
      <c r="L4" s="22"/>
      <c r="M4" s="114" t="s">
        <v>10</v>
      </c>
      <c r="AT4" s="19" t="s">
        <v>4</v>
      </c>
      <c r="AZ4" s="110" t="s">
        <v>6295</v>
      </c>
      <c r="BA4" s="110" t="s">
        <v>6296</v>
      </c>
      <c r="BB4" s="110" t="s">
        <v>135</v>
      </c>
      <c r="BC4" s="110" t="s">
        <v>6297</v>
      </c>
      <c r="BD4" s="110" t="s">
        <v>87</v>
      </c>
    </row>
    <row r="5" spans="1:56" s="1" customFormat="1" ht="6.95" customHeight="1">
      <c r="B5" s="22"/>
      <c r="L5" s="22"/>
      <c r="AZ5" s="110" t="s">
        <v>6298</v>
      </c>
      <c r="BA5" s="110" t="s">
        <v>6299</v>
      </c>
      <c r="BB5" s="110" t="s">
        <v>190</v>
      </c>
      <c r="BC5" s="110" t="s">
        <v>6300</v>
      </c>
      <c r="BD5" s="110" t="s">
        <v>87</v>
      </c>
    </row>
    <row r="6" spans="1:56" s="1" customFormat="1" ht="12" customHeight="1">
      <c r="B6" s="22"/>
      <c r="D6" s="115" t="s">
        <v>16</v>
      </c>
      <c r="L6" s="22"/>
      <c r="AZ6" s="110" t="s">
        <v>6301</v>
      </c>
      <c r="BA6" s="110" t="s">
        <v>6302</v>
      </c>
      <c r="BB6" s="110" t="s">
        <v>152</v>
      </c>
      <c r="BC6" s="110" t="s">
        <v>6303</v>
      </c>
      <c r="BD6" s="110" t="s">
        <v>87</v>
      </c>
    </row>
    <row r="7" spans="1:56" s="1" customFormat="1" ht="16.5" customHeight="1">
      <c r="B7" s="22"/>
      <c r="E7" s="407" t="str">
        <f>'Rekapitulace stavby'!K6</f>
        <v>VD Morávka – převedení extrémních povodní, stavba č. 4074</v>
      </c>
      <c r="F7" s="408"/>
      <c r="G7" s="408"/>
      <c r="H7" s="408"/>
      <c r="L7" s="22"/>
    </row>
    <row r="8" spans="1:56" s="1" customFormat="1" ht="12" customHeight="1">
      <c r="B8" s="22"/>
      <c r="D8" s="115" t="s">
        <v>154</v>
      </c>
      <c r="L8" s="22"/>
    </row>
    <row r="9" spans="1:56" s="2" customFormat="1" ht="16.5" customHeight="1">
      <c r="A9" s="36"/>
      <c r="B9" s="41"/>
      <c r="C9" s="36"/>
      <c r="D9" s="36"/>
      <c r="E9" s="407" t="s">
        <v>5778</v>
      </c>
      <c r="F9" s="410"/>
      <c r="G9" s="410"/>
      <c r="H9" s="410"/>
      <c r="I9" s="36"/>
      <c r="J9" s="36"/>
      <c r="K9" s="36"/>
      <c r="L9" s="116"/>
      <c r="S9" s="36"/>
      <c r="T9" s="36"/>
      <c r="U9" s="36"/>
      <c r="V9" s="36"/>
      <c r="W9" s="36"/>
      <c r="X9" s="36"/>
      <c r="Y9" s="36"/>
      <c r="Z9" s="36"/>
      <c r="AA9" s="36"/>
      <c r="AB9" s="36"/>
      <c r="AC9" s="36"/>
      <c r="AD9" s="36"/>
      <c r="AE9" s="36"/>
    </row>
    <row r="10" spans="1:56" s="2" customFormat="1" ht="12" customHeight="1">
      <c r="A10" s="36"/>
      <c r="B10" s="41"/>
      <c r="C10" s="36"/>
      <c r="D10" s="115" t="s">
        <v>5782</v>
      </c>
      <c r="E10" s="36"/>
      <c r="F10" s="36"/>
      <c r="G10" s="36"/>
      <c r="H10" s="36"/>
      <c r="I10" s="36"/>
      <c r="J10" s="36"/>
      <c r="K10" s="36"/>
      <c r="L10" s="116"/>
      <c r="S10" s="36"/>
      <c r="T10" s="36"/>
      <c r="U10" s="36"/>
      <c r="V10" s="36"/>
      <c r="W10" s="36"/>
      <c r="X10" s="36"/>
      <c r="Y10" s="36"/>
      <c r="Z10" s="36"/>
      <c r="AA10" s="36"/>
      <c r="AB10" s="36"/>
      <c r="AC10" s="36"/>
      <c r="AD10" s="36"/>
      <c r="AE10" s="36"/>
    </row>
    <row r="11" spans="1:56" s="2" customFormat="1" ht="16.5" customHeight="1">
      <c r="A11" s="36"/>
      <c r="B11" s="41"/>
      <c r="C11" s="36"/>
      <c r="D11" s="36"/>
      <c r="E11" s="409" t="s">
        <v>6304</v>
      </c>
      <c r="F11" s="410"/>
      <c r="G11" s="410"/>
      <c r="H11" s="410"/>
      <c r="I11" s="36"/>
      <c r="J11" s="36"/>
      <c r="K11" s="36"/>
      <c r="L11" s="116"/>
      <c r="S11" s="36"/>
      <c r="T11" s="36"/>
      <c r="U11" s="36"/>
      <c r="V11" s="36"/>
      <c r="W11" s="36"/>
      <c r="X11" s="36"/>
      <c r="Y11" s="36"/>
      <c r="Z11" s="36"/>
      <c r="AA11" s="36"/>
      <c r="AB11" s="36"/>
      <c r="AC11" s="36"/>
      <c r="AD11" s="36"/>
      <c r="AE11" s="36"/>
    </row>
    <row r="12" spans="1:56" s="2" customFormat="1" ht="11.25">
      <c r="A12" s="36"/>
      <c r="B12" s="41"/>
      <c r="C12" s="36"/>
      <c r="D12" s="36"/>
      <c r="E12" s="36"/>
      <c r="F12" s="36"/>
      <c r="G12" s="36"/>
      <c r="H12" s="36"/>
      <c r="I12" s="36"/>
      <c r="J12" s="36"/>
      <c r="K12" s="36"/>
      <c r="L12" s="116"/>
      <c r="S12" s="36"/>
      <c r="T12" s="36"/>
      <c r="U12" s="36"/>
      <c r="V12" s="36"/>
      <c r="W12" s="36"/>
      <c r="X12" s="36"/>
      <c r="Y12" s="36"/>
      <c r="Z12" s="36"/>
      <c r="AA12" s="36"/>
      <c r="AB12" s="36"/>
      <c r="AC12" s="36"/>
      <c r="AD12" s="36"/>
      <c r="AE12" s="36"/>
    </row>
    <row r="13" spans="1:56" s="2" customFormat="1" ht="12" customHeight="1">
      <c r="A13" s="36"/>
      <c r="B13" s="41"/>
      <c r="C13" s="36"/>
      <c r="D13" s="115" t="s">
        <v>18</v>
      </c>
      <c r="E13" s="36"/>
      <c r="F13" s="105" t="s">
        <v>109</v>
      </c>
      <c r="G13" s="36"/>
      <c r="H13" s="36"/>
      <c r="I13" s="115" t="s">
        <v>20</v>
      </c>
      <c r="J13" s="105" t="s">
        <v>19</v>
      </c>
      <c r="K13" s="36"/>
      <c r="L13" s="116"/>
      <c r="S13" s="36"/>
      <c r="T13" s="36"/>
      <c r="U13" s="36"/>
      <c r="V13" s="36"/>
      <c r="W13" s="36"/>
      <c r="X13" s="36"/>
      <c r="Y13" s="36"/>
      <c r="Z13" s="36"/>
      <c r="AA13" s="36"/>
      <c r="AB13" s="36"/>
      <c r="AC13" s="36"/>
      <c r="AD13" s="36"/>
      <c r="AE13" s="36"/>
    </row>
    <row r="14" spans="1:56" s="2" customFormat="1" ht="12" customHeight="1">
      <c r="A14" s="36"/>
      <c r="B14" s="41"/>
      <c r="C14" s="36"/>
      <c r="D14" s="115" t="s">
        <v>21</v>
      </c>
      <c r="E14" s="36"/>
      <c r="F14" s="105" t="s">
        <v>22</v>
      </c>
      <c r="G14" s="36"/>
      <c r="H14" s="36"/>
      <c r="I14" s="115" t="s">
        <v>23</v>
      </c>
      <c r="J14" s="117" t="str">
        <f>'Rekapitulace stavby'!AN8</f>
        <v>11. 11. 2020</v>
      </c>
      <c r="K14" s="36"/>
      <c r="L14" s="116"/>
      <c r="S14" s="36"/>
      <c r="T14" s="36"/>
      <c r="U14" s="36"/>
      <c r="V14" s="36"/>
      <c r="W14" s="36"/>
      <c r="X14" s="36"/>
      <c r="Y14" s="36"/>
      <c r="Z14" s="36"/>
      <c r="AA14" s="36"/>
      <c r="AB14" s="36"/>
      <c r="AC14" s="36"/>
      <c r="AD14" s="36"/>
      <c r="AE14" s="36"/>
    </row>
    <row r="15" spans="1:56" s="2" customFormat="1" ht="10.9" customHeight="1">
      <c r="A15" s="36"/>
      <c r="B15" s="41"/>
      <c r="C15" s="36"/>
      <c r="D15" s="36"/>
      <c r="E15" s="36"/>
      <c r="F15" s="36"/>
      <c r="G15" s="36"/>
      <c r="H15" s="36"/>
      <c r="I15" s="36"/>
      <c r="J15" s="36"/>
      <c r="K15" s="36"/>
      <c r="L15" s="116"/>
      <c r="S15" s="36"/>
      <c r="T15" s="36"/>
      <c r="U15" s="36"/>
      <c r="V15" s="36"/>
      <c r="W15" s="36"/>
      <c r="X15" s="36"/>
      <c r="Y15" s="36"/>
      <c r="Z15" s="36"/>
      <c r="AA15" s="36"/>
      <c r="AB15" s="36"/>
      <c r="AC15" s="36"/>
      <c r="AD15" s="36"/>
      <c r="AE15" s="36"/>
    </row>
    <row r="16" spans="1:56" s="2" customFormat="1" ht="12" customHeight="1">
      <c r="A16" s="36"/>
      <c r="B16" s="41"/>
      <c r="C16" s="36"/>
      <c r="D16" s="115" t="s">
        <v>25</v>
      </c>
      <c r="E16" s="36"/>
      <c r="F16" s="36"/>
      <c r="G16" s="36"/>
      <c r="H16" s="36"/>
      <c r="I16" s="115" t="s">
        <v>26</v>
      </c>
      <c r="J16" s="105" t="s">
        <v>27</v>
      </c>
      <c r="K16" s="36"/>
      <c r="L16" s="116"/>
      <c r="S16" s="36"/>
      <c r="T16" s="36"/>
      <c r="U16" s="36"/>
      <c r="V16" s="36"/>
      <c r="W16" s="36"/>
      <c r="X16" s="36"/>
      <c r="Y16" s="36"/>
      <c r="Z16" s="36"/>
      <c r="AA16" s="36"/>
      <c r="AB16" s="36"/>
      <c r="AC16" s="36"/>
      <c r="AD16" s="36"/>
      <c r="AE16" s="36"/>
    </row>
    <row r="17" spans="1:31" s="2" customFormat="1" ht="18" customHeight="1">
      <c r="A17" s="36"/>
      <c r="B17" s="41"/>
      <c r="C17" s="36"/>
      <c r="D17" s="36"/>
      <c r="E17" s="105" t="s">
        <v>28</v>
      </c>
      <c r="F17" s="36"/>
      <c r="G17" s="36"/>
      <c r="H17" s="36"/>
      <c r="I17" s="115" t="s">
        <v>29</v>
      </c>
      <c r="J17" s="105" t="s">
        <v>30</v>
      </c>
      <c r="K17" s="36"/>
      <c r="L17" s="116"/>
      <c r="S17" s="36"/>
      <c r="T17" s="36"/>
      <c r="U17" s="36"/>
      <c r="V17" s="36"/>
      <c r="W17" s="36"/>
      <c r="X17" s="36"/>
      <c r="Y17" s="36"/>
      <c r="Z17" s="36"/>
      <c r="AA17" s="36"/>
      <c r="AB17" s="36"/>
      <c r="AC17" s="36"/>
      <c r="AD17" s="36"/>
      <c r="AE17" s="36"/>
    </row>
    <row r="18" spans="1:31" s="2" customFormat="1" ht="6.95" customHeight="1">
      <c r="A18" s="36"/>
      <c r="B18" s="41"/>
      <c r="C18" s="36"/>
      <c r="D18" s="36"/>
      <c r="E18" s="36"/>
      <c r="F18" s="36"/>
      <c r="G18" s="36"/>
      <c r="H18" s="36"/>
      <c r="I18" s="36"/>
      <c r="J18" s="36"/>
      <c r="K18" s="36"/>
      <c r="L18" s="116"/>
      <c r="S18" s="36"/>
      <c r="T18" s="36"/>
      <c r="U18" s="36"/>
      <c r="V18" s="36"/>
      <c r="W18" s="36"/>
      <c r="X18" s="36"/>
      <c r="Y18" s="36"/>
      <c r="Z18" s="36"/>
      <c r="AA18" s="36"/>
      <c r="AB18" s="36"/>
      <c r="AC18" s="36"/>
      <c r="AD18" s="36"/>
      <c r="AE18" s="36"/>
    </row>
    <row r="19" spans="1:31" s="2" customFormat="1" ht="12" customHeight="1">
      <c r="A19" s="36"/>
      <c r="B19" s="41"/>
      <c r="C19" s="36"/>
      <c r="D19" s="115" t="s">
        <v>31</v>
      </c>
      <c r="E19" s="36"/>
      <c r="F19" s="36"/>
      <c r="G19" s="36"/>
      <c r="H19" s="36"/>
      <c r="I19" s="115" t="s">
        <v>26</v>
      </c>
      <c r="J19" s="32" t="str">
        <f>'Rekapitulace stavby'!AN13</f>
        <v>Vyplň údaj</v>
      </c>
      <c r="K19" s="36"/>
      <c r="L19" s="116"/>
      <c r="S19" s="36"/>
      <c r="T19" s="36"/>
      <c r="U19" s="36"/>
      <c r="V19" s="36"/>
      <c r="W19" s="36"/>
      <c r="X19" s="36"/>
      <c r="Y19" s="36"/>
      <c r="Z19" s="36"/>
      <c r="AA19" s="36"/>
      <c r="AB19" s="36"/>
      <c r="AC19" s="36"/>
      <c r="AD19" s="36"/>
      <c r="AE19" s="36"/>
    </row>
    <row r="20" spans="1:31" s="2" customFormat="1" ht="18" customHeight="1">
      <c r="A20" s="36"/>
      <c r="B20" s="41"/>
      <c r="C20" s="36"/>
      <c r="D20" s="36"/>
      <c r="E20" s="411" t="str">
        <f>'Rekapitulace stavby'!E14</f>
        <v>Vyplň údaj</v>
      </c>
      <c r="F20" s="412"/>
      <c r="G20" s="412"/>
      <c r="H20" s="412"/>
      <c r="I20" s="115" t="s">
        <v>29</v>
      </c>
      <c r="J20" s="32" t="str">
        <f>'Rekapitulace stavby'!AN14</f>
        <v>Vyplň údaj</v>
      </c>
      <c r="K20" s="36"/>
      <c r="L20" s="116"/>
      <c r="S20" s="36"/>
      <c r="T20" s="36"/>
      <c r="U20" s="36"/>
      <c r="V20" s="36"/>
      <c r="W20" s="36"/>
      <c r="X20" s="36"/>
      <c r="Y20" s="36"/>
      <c r="Z20" s="36"/>
      <c r="AA20" s="36"/>
      <c r="AB20" s="36"/>
      <c r="AC20" s="36"/>
      <c r="AD20" s="36"/>
      <c r="AE20" s="36"/>
    </row>
    <row r="21" spans="1:31" s="2" customFormat="1" ht="6.95" customHeight="1">
      <c r="A21" s="36"/>
      <c r="B21" s="41"/>
      <c r="C21" s="36"/>
      <c r="D21" s="36"/>
      <c r="E21" s="36"/>
      <c r="F21" s="36"/>
      <c r="G21" s="36"/>
      <c r="H21" s="36"/>
      <c r="I21" s="36"/>
      <c r="J21" s="36"/>
      <c r="K21" s="36"/>
      <c r="L21" s="116"/>
      <c r="S21" s="36"/>
      <c r="T21" s="36"/>
      <c r="U21" s="36"/>
      <c r="V21" s="36"/>
      <c r="W21" s="36"/>
      <c r="X21" s="36"/>
      <c r="Y21" s="36"/>
      <c r="Z21" s="36"/>
      <c r="AA21" s="36"/>
      <c r="AB21" s="36"/>
      <c r="AC21" s="36"/>
      <c r="AD21" s="36"/>
      <c r="AE21" s="36"/>
    </row>
    <row r="22" spans="1:31" s="2" customFormat="1" ht="12" customHeight="1">
      <c r="A22" s="36"/>
      <c r="B22" s="41"/>
      <c r="C22" s="36"/>
      <c r="D22" s="115" t="s">
        <v>33</v>
      </c>
      <c r="E22" s="36"/>
      <c r="F22" s="36"/>
      <c r="G22" s="36"/>
      <c r="H22" s="36"/>
      <c r="I22" s="115" t="s">
        <v>26</v>
      </c>
      <c r="J22" s="105" t="s">
        <v>34</v>
      </c>
      <c r="K22" s="36"/>
      <c r="L22" s="116"/>
      <c r="S22" s="36"/>
      <c r="T22" s="36"/>
      <c r="U22" s="36"/>
      <c r="V22" s="36"/>
      <c r="W22" s="36"/>
      <c r="X22" s="36"/>
      <c r="Y22" s="36"/>
      <c r="Z22" s="36"/>
      <c r="AA22" s="36"/>
      <c r="AB22" s="36"/>
      <c r="AC22" s="36"/>
      <c r="AD22" s="36"/>
      <c r="AE22" s="36"/>
    </row>
    <row r="23" spans="1:31" s="2" customFormat="1" ht="18" customHeight="1">
      <c r="A23" s="36"/>
      <c r="B23" s="41"/>
      <c r="C23" s="36"/>
      <c r="D23" s="36"/>
      <c r="E23" s="105" t="s">
        <v>35</v>
      </c>
      <c r="F23" s="36"/>
      <c r="G23" s="36"/>
      <c r="H23" s="36"/>
      <c r="I23" s="115" t="s">
        <v>29</v>
      </c>
      <c r="J23" s="105" t="s">
        <v>36</v>
      </c>
      <c r="K23" s="36"/>
      <c r="L23" s="116"/>
      <c r="S23" s="36"/>
      <c r="T23" s="36"/>
      <c r="U23" s="36"/>
      <c r="V23" s="36"/>
      <c r="W23" s="36"/>
      <c r="X23" s="36"/>
      <c r="Y23" s="36"/>
      <c r="Z23" s="36"/>
      <c r="AA23" s="36"/>
      <c r="AB23" s="36"/>
      <c r="AC23" s="36"/>
      <c r="AD23" s="36"/>
      <c r="AE23" s="36"/>
    </row>
    <row r="24" spans="1:31" s="2" customFormat="1" ht="6.95" customHeight="1">
      <c r="A24" s="36"/>
      <c r="B24" s="41"/>
      <c r="C24" s="36"/>
      <c r="D24" s="36"/>
      <c r="E24" s="36"/>
      <c r="F24" s="36"/>
      <c r="G24" s="36"/>
      <c r="H24" s="36"/>
      <c r="I24" s="36"/>
      <c r="J24" s="36"/>
      <c r="K24" s="36"/>
      <c r="L24" s="116"/>
      <c r="S24" s="36"/>
      <c r="T24" s="36"/>
      <c r="U24" s="36"/>
      <c r="V24" s="36"/>
      <c r="W24" s="36"/>
      <c r="X24" s="36"/>
      <c r="Y24" s="36"/>
      <c r="Z24" s="36"/>
      <c r="AA24" s="36"/>
      <c r="AB24" s="36"/>
      <c r="AC24" s="36"/>
      <c r="AD24" s="36"/>
      <c r="AE24" s="36"/>
    </row>
    <row r="25" spans="1:31" s="2" customFormat="1" ht="12" customHeight="1">
      <c r="A25" s="36"/>
      <c r="B25" s="41"/>
      <c r="C25" s="36"/>
      <c r="D25" s="115" t="s">
        <v>38</v>
      </c>
      <c r="E25" s="36"/>
      <c r="F25" s="36"/>
      <c r="G25" s="36"/>
      <c r="H25" s="36"/>
      <c r="I25" s="115" t="s">
        <v>26</v>
      </c>
      <c r="J25" s="105" t="str">
        <f>IF('Rekapitulace stavby'!AN19="","",'Rekapitulace stavby'!AN19)</f>
        <v/>
      </c>
      <c r="K25" s="36"/>
      <c r="L25" s="116"/>
      <c r="S25" s="36"/>
      <c r="T25" s="36"/>
      <c r="U25" s="36"/>
      <c r="V25" s="36"/>
      <c r="W25" s="36"/>
      <c r="X25" s="36"/>
      <c r="Y25" s="36"/>
      <c r="Z25" s="36"/>
      <c r="AA25" s="36"/>
      <c r="AB25" s="36"/>
      <c r="AC25" s="36"/>
      <c r="AD25" s="36"/>
      <c r="AE25" s="36"/>
    </row>
    <row r="26" spans="1:31" s="2" customFormat="1" ht="18" customHeight="1">
      <c r="A26" s="36"/>
      <c r="B26" s="41"/>
      <c r="C26" s="36"/>
      <c r="D26" s="36"/>
      <c r="E26" s="105" t="str">
        <f>IF('Rekapitulace stavby'!E20="","",'Rekapitulace stavby'!E20)</f>
        <v xml:space="preserve"> </v>
      </c>
      <c r="F26" s="36"/>
      <c r="G26" s="36"/>
      <c r="H26" s="36"/>
      <c r="I26" s="115" t="s">
        <v>29</v>
      </c>
      <c r="J26" s="105" t="str">
        <f>IF('Rekapitulace stavby'!AN20="","",'Rekapitulace stavby'!AN20)</f>
        <v/>
      </c>
      <c r="K26" s="36"/>
      <c r="L26" s="116"/>
      <c r="S26" s="36"/>
      <c r="T26" s="36"/>
      <c r="U26" s="36"/>
      <c r="V26" s="36"/>
      <c r="W26" s="36"/>
      <c r="X26" s="36"/>
      <c r="Y26" s="36"/>
      <c r="Z26" s="36"/>
      <c r="AA26" s="36"/>
      <c r="AB26" s="36"/>
      <c r="AC26" s="36"/>
      <c r="AD26" s="36"/>
      <c r="AE26" s="36"/>
    </row>
    <row r="27" spans="1:31" s="2" customFormat="1" ht="6.95" customHeight="1">
      <c r="A27" s="36"/>
      <c r="B27" s="41"/>
      <c r="C27" s="36"/>
      <c r="D27" s="36"/>
      <c r="E27" s="36"/>
      <c r="F27" s="36"/>
      <c r="G27" s="36"/>
      <c r="H27" s="36"/>
      <c r="I27" s="36"/>
      <c r="J27" s="36"/>
      <c r="K27" s="36"/>
      <c r="L27" s="116"/>
      <c r="S27" s="36"/>
      <c r="T27" s="36"/>
      <c r="U27" s="36"/>
      <c r="V27" s="36"/>
      <c r="W27" s="36"/>
      <c r="X27" s="36"/>
      <c r="Y27" s="36"/>
      <c r="Z27" s="36"/>
      <c r="AA27" s="36"/>
      <c r="AB27" s="36"/>
      <c r="AC27" s="36"/>
      <c r="AD27" s="36"/>
      <c r="AE27" s="36"/>
    </row>
    <row r="28" spans="1:31" s="2" customFormat="1" ht="12" customHeight="1">
      <c r="A28" s="36"/>
      <c r="B28" s="41"/>
      <c r="C28" s="36"/>
      <c r="D28" s="115" t="s">
        <v>40</v>
      </c>
      <c r="E28" s="36"/>
      <c r="F28" s="36"/>
      <c r="G28" s="36"/>
      <c r="H28" s="36"/>
      <c r="I28" s="36"/>
      <c r="J28" s="36"/>
      <c r="K28" s="36"/>
      <c r="L28" s="116"/>
      <c r="S28" s="36"/>
      <c r="T28" s="36"/>
      <c r="U28" s="36"/>
      <c r="V28" s="36"/>
      <c r="W28" s="36"/>
      <c r="X28" s="36"/>
      <c r="Y28" s="36"/>
      <c r="Z28" s="36"/>
      <c r="AA28" s="36"/>
      <c r="AB28" s="36"/>
      <c r="AC28" s="36"/>
      <c r="AD28" s="36"/>
      <c r="AE28" s="36"/>
    </row>
    <row r="29" spans="1:31" s="8" customFormat="1" ht="16.5" customHeight="1">
      <c r="A29" s="118"/>
      <c r="B29" s="119"/>
      <c r="C29" s="118"/>
      <c r="D29" s="118"/>
      <c r="E29" s="413" t="s">
        <v>19</v>
      </c>
      <c r="F29" s="413"/>
      <c r="G29" s="413"/>
      <c r="H29" s="413"/>
      <c r="I29" s="118"/>
      <c r="J29" s="118"/>
      <c r="K29" s="118"/>
      <c r="L29" s="120"/>
      <c r="S29" s="118"/>
      <c r="T29" s="118"/>
      <c r="U29" s="118"/>
      <c r="V29" s="118"/>
      <c r="W29" s="118"/>
      <c r="X29" s="118"/>
      <c r="Y29" s="118"/>
      <c r="Z29" s="118"/>
      <c r="AA29" s="118"/>
      <c r="AB29" s="118"/>
      <c r="AC29" s="118"/>
      <c r="AD29" s="118"/>
      <c r="AE29" s="118"/>
    </row>
    <row r="30" spans="1:31" s="2" customFormat="1" ht="6.95" customHeight="1">
      <c r="A30" s="36"/>
      <c r="B30" s="41"/>
      <c r="C30" s="36"/>
      <c r="D30" s="36"/>
      <c r="E30" s="36"/>
      <c r="F30" s="36"/>
      <c r="G30" s="36"/>
      <c r="H30" s="36"/>
      <c r="I30" s="36"/>
      <c r="J30" s="36"/>
      <c r="K30" s="36"/>
      <c r="L30" s="116"/>
      <c r="S30" s="36"/>
      <c r="T30" s="36"/>
      <c r="U30" s="36"/>
      <c r="V30" s="36"/>
      <c r="W30" s="36"/>
      <c r="X30" s="36"/>
      <c r="Y30" s="36"/>
      <c r="Z30" s="36"/>
      <c r="AA30" s="36"/>
      <c r="AB30" s="36"/>
      <c r="AC30" s="36"/>
      <c r="AD30" s="36"/>
      <c r="AE30" s="36"/>
    </row>
    <row r="31" spans="1:31" s="2" customFormat="1" ht="6.95" customHeight="1">
      <c r="A31" s="36"/>
      <c r="B31" s="41"/>
      <c r="C31" s="36"/>
      <c r="D31" s="122"/>
      <c r="E31" s="122"/>
      <c r="F31" s="122"/>
      <c r="G31" s="122"/>
      <c r="H31" s="122"/>
      <c r="I31" s="122"/>
      <c r="J31" s="122"/>
      <c r="K31" s="122"/>
      <c r="L31" s="116"/>
      <c r="S31" s="36"/>
      <c r="T31" s="36"/>
      <c r="U31" s="36"/>
      <c r="V31" s="36"/>
      <c r="W31" s="36"/>
      <c r="X31" s="36"/>
      <c r="Y31" s="36"/>
      <c r="Z31" s="36"/>
      <c r="AA31" s="36"/>
      <c r="AB31" s="36"/>
      <c r="AC31" s="36"/>
      <c r="AD31" s="36"/>
      <c r="AE31" s="36"/>
    </row>
    <row r="32" spans="1:31" s="2" customFormat="1" ht="25.35" customHeight="1">
      <c r="A32" s="36"/>
      <c r="B32" s="41"/>
      <c r="C32" s="36"/>
      <c r="D32" s="123" t="s">
        <v>42</v>
      </c>
      <c r="E32" s="36"/>
      <c r="F32" s="36"/>
      <c r="G32" s="36"/>
      <c r="H32" s="36"/>
      <c r="I32" s="36"/>
      <c r="J32" s="124">
        <f>ROUND(J88, 2)</f>
        <v>0</v>
      </c>
      <c r="K32" s="36"/>
      <c r="L32" s="116"/>
      <c r="S32" s="36"/>
      <c r="T32" s="36"/>
      <c r="U32" s="36"/>
      <c r="V32" s="36"/>
      <c r="W32" s="36"/>
      <c r="X32" s="36"/>
      <c r="Y32" s="36"/>
      <c r="Z32" s="36"/>
      <c r="AA32" s="36"/>
      <c r="AB32" s="36"/>
      <c r="AC32" s="36"/>
      <c r="AD32" s="36"/>
      <c r="AE32" s="36"/>
    </row>
    <row r="33" spans="1:31" s="2" customFormat="1" ht="6.95" customHeight="1">
      <c r="A33" s="36"/>
      <c r="B33" s="41"/>
      <c r="C33" s="36"/>
      <c r="D33" s="122"/>
      <c r="E33" s="122"/>
      <c r="F33" s="122"/>
      <c r="G33" s="122"/>
      <c r="H33" s="122"/>
      <c r="I33" s="122"/>
      <c r="J33" s="122"/>
      <c r="K33" s="122"/>
      <c r="L33" s="116"/>
      <c r="S33" s="36"/>
      <c r="T33" s="36"/>
      <c r="U33" s="36"/>
      <c r="V33" s="36"/>
      <c r="W33" s="36"/>
      <c r="X33" s="36"/>
      <c r="Y33" s="36"/>
      <c r="Z33" s="36"/>
      <c r="AA33" s="36"/>
      <c r="AB33" s="36"/>
      <c r="AC33" s="36"/>
      <c r="AD33" s="36"/>
      <c r="AE33" s="36"/>
    </row>
    <row r="34" spans="1:31" s="2" customFormat="1" ht="14.45" customHeight="1">
      <c r="A34" s="36"/>
      <c r="B34" s="41"/>
      <c r="C34" s="36"/>
      <c r="D34" s="36"/>
      <c r="E34" s="36"/>
      <c r="F34" s="125" t="s">
        <v>44</v>
      </c>
      <c r="G34" s="36"/>
      <c r="H34" s="36"/>
      <c r="I34" s="125" t="s">
        <v>43</v>
      </c>
      <c r="J34" s="125" t="s">
        <v>45</v>
      </c>
      <c r="K34" s="36"/>
      <c r="L34" s="116"/>
      <c r="S34" s="36"/>
      <c r="T34" s="36"/>
      <c r="U34" s="36"/>
      <c r="V34" s="36"/>
      <c r="W34" s="36"/>
      <c r="X34" s="36"/>
      <c r="Y34" s="36"/>
      <c r="Z34" s="36"/>
      <c r="AA34" s="36"/>
      <c r="AB34" s="36"/>
      <c r="AC34" s="36"/>
      <c r="AD34" s="36"/>
      <c r="AE34" s="36"/>
    </row>
    <row r="35" spans="1:31" s="2" customFormat="1" ht="14.45" customHeight="1">
      <c r="A35" s="36"/>
      <c r="B35" s="41"/>
      <c r="C35" s="36"/>
      <c r="D35" s="126" t="s">
        <v>46</v>
      </c>
      <c r="E35" s="115" t="s">
        <v>47</v>
      </c>
      <c r="F35" s="127">
        <f>ROUND((SUM(BE88:BE198)),  2)</f>
        <v>0</v>
      </c>
      <c r="G35" s="36"/>
      <c r="H35" s="36"/>
      <c r="I35" s="128">
        <v>0.21</v>
      </c>
      <c r="J35" s="127">
        <f>ROUND(((SUM(BE88:BE198))*I35),  2)</f>
        <v>0</v>
      </c>
      <c r="K35" s="36"/>
      <c r="L35" s="116"/>
      <c r="S35" s="36"/>
      <c r="T35" s="36"/>
      <c r="U35" s="36"/>
      <c r="V35" s="36"/>
      <c r="W35" s="36"/>
      <c r="X35" s="36"/>
      <c r="Y35" s="36"/>
      <c r="Z35" s="36"/>
      <c r="AA35" s="36"/>
      <c r="AB35" s="36"/>
      <c r="AC35" s="36"/>
      <c r="AD35" s="36"/>
      <c r="AE35" s="36"/>
    </row>
    <row r="36" spans="1:31" s="2" customFormat="1" ht="14.45" customHeight="1">
      <c r="A36" s="36"/>
      <c r="B36" s="41"/>
      <c r="C36" s="36"/>
      <c r="D36" s="36"/>
      <c r="E36" s="115" t="s">
        <v>48</v>
      </c>
      <c r="F36" s="127">
        <f>ROUND((SUM(BF88:BF198)),  2)</f>
        <v>0</v>
      </c>
      <c r="G36" s="36"/>
      <c r="H36" s="36"/>
      <c r="I36" s="128">
        <v>0.15</v>
      </c>
      <c r="J36" s="127">
        <f>ROUND(((SUM(BF88:BF198))*I36),  2)</f>
        <v>0</v>
      </c>
      <c r="K36" s="36"/>
      <c r="L36" s="116"/>
      <c r="S36" s="36"/>
      <c r="T36" s="36"/>
      <c r="U36" s="36"/>
      <c r="V36" s="36"/>
      <c r="W36" s="36"/>
      <c r="X36" s="36"/>
      <c r="Y36" s="36"/>
      <c r="Z36" s="36"/>
      <c r="AA36" s="36"/>
      <c r="AB36" s="36"/>
      <c r="AC36" s="36"/>
      <c r="AD36" s="36"/>
      <c r="AE36" s="36"/>
    </row>
    <row r="37" spans="1:31" s="2" customFormat="1" ht="14.45" hidden="1" customHeight="1">
      <c r="A37" s="36"/>
      <c r="B37" s="41"/>
      <c r="C37" s="36"/>
      <c r="D37" s="36"/>
      <c r="E37" s="115" t="s">
        <v>49</v>
      </c>
      <c r="F37" s="127">
        <f>ROUND((SUM(BG88:BG198)),  2)</f>
        <v>0</v>
      </c>
      <c r="G37" s="36"/>
      <c r="H37" s="36"/>
      <c r="I37" s="128">
        <v>0.21</v>
      </c>
      <c r="J37" s="127">
        <f>0</f>
        <v>0</v>
      </c>
      <c r="K37" s="36"/>
      <c r="L37" s="116"/>
      <c r="S37" s="36"/>
      <c r="T37" s="36"/>
      <c r="U37" s="36"/>
      <c r="V37" s="36"/>
      <c r="W37" s="36"/>
      <c r="X37" s="36"/>
      <c r="Y37" s="36"/>
      <c r="Z37" s="36"/>
      <c r="AA37" s="36"/>
      <c r="AB37" s="36"/>
      <c r="AC37" s="36"/>
      <c r="AD37" s="36"/>
      <c r="AE37" s="36"/>
    </row>
    <row r="38" spans="1:31" s="2" customFormat="1" ht="14.45" hidden="1" customHeight="1">
      <c r="A38" s="36"/>
      <c r="B38" s="41"/>
      <c r="C38" s="36"/>
      <c r="D38" s="36"/>
      <c r="E38" s="115" t="s">
        <v>50</v>
      </c>
      <c r="F38" s="127">
        <f>ROUND((SUM(BH88:BH198)),  2)</f>
        <v>0</v>
      </c>
      <c r="G38" s="36"/>
      <c r="H38" s="36"/>
      <c r="I38" s="128">
        <v>0.15</v>
      </c>
      <c r="J38" s="127">
        <f>0</f>
        <v>0</v>
      </c>
      <c r="K38" s="36"/>
      <c r="L38" s="116"/>
      <c r="S38" s="36"/>
      <c r="T38" s="36"/>
      <c r="U38" s="36"/>
      <c r="V38" s="36"/>
      <c r="W38" s="36"/>
      <c r="X38" s="36"/>
      <c r="Y38" s="36"/>
      <c r="Z38" s="36"/>
      <c r="AA38" s="36"/>
      <c r="AB38" s="36"/>
      <c r="AC38" s="36"/>
      <c r="AD38" s="36"/>
      <c r="AE38" s="36"/>
    </row>
    <row r="39" spans="1:31" s="2" customFormat="1" ht="14.45" hidden="1" customHeight="1">
      <c r="A39" s="36"/>
      <c r="B39" s="41"/>
      <c r="C39" s="36"/>
      <c r="D39" s="36"/>
      <c r="E39" s="115" t="s">
        <v>51</v>
      </c>
      <c r="F39" s="127">
        <f>ROUND((SUM(BI88:BI198)),  2)</f>
        <v>0</v>
      </c>
      <c r="G39" s="36"/>
      <c r="H39" s="36"/>
      <c r="I39" s="128">
        <v>0</v>
      </c>
      <c r="J39" s="127">
        <f>0</f>
        <v>0</v>
      </c>
      <c r="K39" s="36"/>
      <c r="L39" s="116"/>
      <c r="S39" s="36"/>
      <c r="T39" s="36"/>
      <c r="U39" s="36"/>
      <c r="V39" s="36"/>
      <c r="W39" s="36"/>
      <c r="X39" s="36"/>
      <c r="Y39" s="36"/>
      <c r="Z39" s="36"/>
      <c r="AA39" s="36"/>
      <c r="AB39" s="36"/>
      <c r="AC39" s="36"/>
      <c r="AD39" s="36"/>
      <c r="AE39" s="36"/>
    </row>
    <row r="40" spans="1:31" s="2" customFormat="1" ht="6.95" customHeight="1">
      <c r="A40" s="36"/>
      <c r="B40" s="41"/>
      <c r="C40" s="36"/>
      <c r="D40" s="36"/>
      <c r="E40" s="36"/>
      <c r="F40" s="36"/>
      <c r="G40" s="36"/>
      <c r="H40" s="36"/>
      <c r="I40" s="36"/>
      <c r="J40" s="36"/>
      <c r="K40" s="36"/>
      <c r="L40" s="116"/>
      <c r="S40" s="36"/>
      <c r="T40" s="36"/>
      <c r="U40" s="36"/>
      <c r="V40" s="36"/>
      <c r="W40" s="36"/>
      <c r="X40" s="36"/>
      <c r="Y40" s="36"/>
      <c r="Z40" s="36"/>
      <c r="AA40" s="36"/>
      <c r="AB40" s="36"/>
      <c r="AC40" s="36"/>
      <c r="AD40" s="36"/>
      <c r="AE40" s="36"/>
    </row>
    <row r="41" spans="1:31" s="2" customFormat="1" ht="25.35" customHeight="1">
      <c r="A41" s="36"/>
      <c r="B41" s="41"/>
      <c r="C41" s="129"/>
      <c r="D41" s="130" t="s">
        <v>52</v>
      </c>
      <c r="E41" s="131"/>
      <c r="F41" s="131"/>
      <c r="G41" s="132" t="s">
        <v>53</v>
      </c>
      <c r="H41" s="133" t="s">
        <v>54</v>
      </c>
      <c r="I41" s="131"/>
      <c r="J41" s="134">
        <f>SUM(J32:J39)</f>
        <v>0</v>
      </c>
      <c r="K41" s="135"/>
      <c r="L41" s="116"/>
      <c r="S41" s="36"/>
      <c r="T41" s="36"/>
      <c r="U41" s="36"/>
      <c r="V41" s="36"/>
      <c r="W41" s="36"/>
      <c r="X41" s="36"/>
      <c r="Y41" s="36"/>
      <c r="Z41" s="36"/>
      <c r="AA41" s="36"/>
      <c r="AB41" s="36"/>
      <c r="AC41" s="36"/>
      <c r="AD41" s="36"/>
      <c r="AE41" s="36"/>
    </row>
    <row r="42" spans="1:31" s="2" customFormat="1" ht="14.45" customHeight="1">
      <c r="A42" s="36"/>
      <c r="B42" s="136"/>
      <c r="C42" s="137"/>
      <c r="D42" s="137"/>
      <c r="E42" s="137"/>
      <c r="F42" s="137"/>
      <c r="G42" s="137"/>
      <c r="H42" s="137"/>
      <c r="I42" s="137"/>
      <c r="J42" s="137"/>
      <c r="K42" s="137"/>
      <c r="L42" s="116"/>
      <c r="S42" s="36"/>
      <c r="T42" s="36"/>
      <c r="U42" s="36"/>
      <c r="V42" s="36"/>
      <c r="W42" s="36"/>
      <c r="X42" s="36"/>
      <c r="Y42" s="36"/>
      <c r="Z42" s="36"/>
      <c r="AA42" s="36"/>
      <c r="AB42" s="36"/>
      <c r="AC42" s="36"/>
      <c r="AD42" s="36"/>
      <c r="AE42" s="36"/>
    </row>
    <row r="46" spans="1:31" s="2" customFormat="1" ht="6.95" customHeight="1">
      <c r="A46" s="36"/>
      <c r="B46" s="138"/>
      <c r="C46" s="139"/>
      <c r="D46" s="139"/>
      <c r="E46" s="139"/>
      <c r="F46" s="139"/>
      <c r="G46" s="139"/>
      <c r="H46" s="139"/>
      <c r="I46" s="139"/>
      <c r="J46" s="139"/>
      <c r="K46" s="139"/>
      <c r="L46" s="116"/>
      <c r="S46" s="36"/>
      <c r="T46" s="36"/>
      <c r="U46" s="36"/>
      <c r="V46" s="36"/>
      <c r="W46" s="36"/>
      <c r="X46" s="36"/>
      <c r="Y46" s="36"/>
      <c r="Z46" s="36"/>
      <c r="AA46" s="36"/>
      <c r="AB46" s="36"/>
      <c r="AC46" s="36"/>
      <c r="AD46" s="36"/>
      <c r="AE46" s="36"/>
    </row>
    <row r="47" spans="1:31" s="2" customFormat="1" ht="24.95" customHeight="1">
      <c r="A47" s="36"/>
      <c r="B47" s="37"/>
      <c r="C47" s="25" t="s">
        <v>269</v>
      </c>
      <c r="D47" s="38"/>
      <c r="E47" s="38"/>
      <c r="F47" s="38"/>
      <c r="G47" s="38"/>
      <c r="H47" s="38"/>
      <c r="I47" s="38"/>
      <c r="J47" s="38"/>
      <c r="K47" s="38"/>
      <c r="L47" s="116"/>
      <c r="S47" s="36"/>
      <c r="T47" s="36"/>
      <c r="U47" s="36"/>
      <c r="V47" s="36"/>
      <c r="W47" s="36"/>
      <c r="X47" s="36"/>
      <c r="Y47" s="36"/>
      <c r="Z47" s="36"/>
      <c r="AA47" s="36"/>
      <c r="AB47" s="36"/>
      <c r="AC47" s="36"/>
      <c r="AD47" s="36"/>
      <c r="AE47" s="36"/>
    </row>
    <row r="48" spans="1:31" s="2" customFormat="1" ht="6.95" customHeight="1">
      <c r="A48" s="36"/>
      <c r="B48" s="37"/>
      <c r="C48" s="38"/>
      <c r="D48" s="38"/>
      <c r="E48" s="38"/>
      <c r="F48" s="38"/>
      <c r="G48" s="38"/>
      <c r="H48" s="38"/>
      <c r="I48" s="38"/>
      <c r="J48" s="38"/>
      <c r="K48" s="38"/>
      <c r="L48" s="116"/>
      <c r="S48" s="36"/>
      <c r="T48" s="36"/>
      <c r="U48" s="36"/>
      <c r="V48" s="36"/>
      <c r="W48" s="36"/>
      <c r="X48" s="36"/>
      <c r="Y48" s="36"/>
      <c r="Z48" s="36"/>
      <c r="AA48" s="36"/>
      <c r="AB48" s="36"/>
      <c r="AC48" s="36"/>
      <c r="AD48" s="36"/>
      <c r="AE48" s="36"/>
    </row>
    <row r="49" spans="1:47" s="2" customFormat="1" ht="12" customHeight="1">
      <c r="A49" s="36"/>
      <c r="B49" s="37"/>
      <c r="C49" s="31" t="s">
        <v>16</v>
      </c>
      <c r="D49" s="38"/>
      <c r="E49" s="38"/>
      <c r="F49" s="38"/>
      <c r="G49" s="38"/>
      <c r="H49" s="38"/>
      <c r="I49" s="38"/>
      <c r="J49" s="38"/>
      <c r="K49" s="38"/>
      <c r="L49" s="116"/>
      <c r="S49" s="36"/>
      <c r="T49" s="36"/>
      <c r="U49" s="36"/>
      <c r="V49" s="36"/>
      <c r="W49" s="36"/>
      <c r="X49" s="36"/>
      <c r="Y49" s="36"/>
      <c r="Z49" s="36"/>
      <c r="AA49" s="36"/>
      <c r="AB49" s="36"/>
      <c r="AC49" s="36"/>
      <c r="AD49" s="36"/>
      <c r="AE49" s="36"/>
    </row>
    <row r="50" spans="1:47" s="2" customFormat="1" ht="16.5" customHeight="1">
      <c r="A50" s="36"/>
      <c r="B50" s="37"/>
      <c r="C50" s="38"/>
      <c r="D50" s="38"/>
      <c r="E50" s="414" t="str">
        <f>E7</f>
        <v>VD Morávka – převedení extrémních povodní, stavba č. 4074</v>
      </c>
      <c r="F50" s="415"/>
      <c r="G50" s="415"/>
      <c r="H50" s="415"/>
      <c r="I50" s="38"/>
      <c r="J50" s="38"/>
      <c r="K50" s="38"/>
      <c r="L50" s="116"/>
      <c r="S50" s="36"/>
      <c r="T50" s="36"/>
      <c r="U50" s="36"/>
      <c r="V50" s="36"/>
      <c r="W50" s="36"/>
      <c r="X50" s="36"/>
      <c r="Y50" s="36"/>
      <c r="Z50" s="36"/>
      <c r="AA50" s="36"/>
      <c r="AB50" s="36"/>
      <c r="AC50" s="36"/>
      <c r="AD50" s="36"/>
      <c r="AE50" s="36"/>
    </row>
    <row r="51" spans="1:47" s="1" customFormat="1" ht="12" customHeight="1">
      <c r="B51" s="23"/>
      <c r="C51" s="31" t="s">
        <v>154</v>
      </c>
      <c r="D51" s="24"/>
      <c r="E51" s="24"/>
      <c r="F51" s="24"/>
      <c r="G51" s="24"/>
      <c r="H51" s="24"/>
      <c r="I51" s="24"/>
      <c r="J51" s="24"/>
      <c r="K51" s="24"/>
      <c r="L51" s="22"/>
    </row>
    <row r="52" spans="1:47" s="2" customFormat="1" ht="16.5" customHeight="1">
      <c r="A52" s="36"/>
      <c r="B52" s="37"/>
      <c r="C52" s="38"/>
      <c r="D52" s="38"/>
      <c r="E52" s="414" t="s">
        <v>5778</v>
      </c>
      <c r="F52" s="416"/>
      <c r="G52" s="416"/>
      <c r="H52" s="416"/>
      <c r="I52" s="38"/>
      <c r="J52" s="38"/>
      <c r="K52" s="38"/>
      <c r="L52" s="116"/>
      <c r="S52" s="36"/>
      <c r="T52" s="36"/>
      <c r="U52" s="36"/>
      <c r="V52" s="36"/>
      <c r="W52" s="36"/>
      <c r="X52" s="36"/>
      <c r="Y52" s="36"/>
      <c r="Z52" s="36"/>
      <c r="AA52" s="36"/>
      <c r="AB52" s="36"/>
      <c r="AC52" s="36"/>
      <c r="AD52" s="36"/>
      <c r="AE52" s="36"/>
    </row>
    <row r="53" spans="1:47" s="2" customFormat="1" ht="12" customHeight="1">
      <c r="A53" s="36"/>
      <c r="B53" s="37"/>
      <c r="C53" s="31" t="s">
        <v>5782</v>
      </c>
      <c r="D53" s="38"/>
      <c r="E53" s="38"/>
      <c r="F53" s="38"/>
      <c r="G53" s="38"/>
      <c r="H53" s="38"/>
      <c r="I53" s="38"/>
      <c r="J53" s="38"/>
      <c r="K53" s="38"/>
      <c r="L53" s="116"/>
      <c r="S53" s="36"/>
      <c r="T53" s="36"/>
      <c r="U53" s="36"/>
      <c r="V53" s="36"/>
      <c r="W53" s="36"/>
      <c r="X53" s="36"/>
      <c r="Y53" s="36"/>
      <c r="Z53" s="36"/>
      <c r="AA53" s="36"/>
      <c r="AB53" s="36"/>
      <c r="AC53" s="36"/>
      <c r="AD53" s="36"/>
      <c r="AE53" s="36"/>
    </row>
    <row r="54" spans="1:47" s="2" customFormat="1" ht="16.5" customHeight="1">
      <c r="A54" s="36"/>
      <c r="B54" s="37"/>
      <c r="C54" s="38"/>
      <c r="D54" s="38"/>
      <c r="E54" s="368" t="str">
        <f>E11</f>
        <v>SO 05b - Náhradní a doprovodná výsadba</v>
      </c>
      <c r="F54" s="416"/>
      <c r="G54" s="416"/>
      <c r="H54" s="416"/>
      <c r="I54" s="38"/>
      <c r="J54" s="38"/>
      <c r="K54" s="38"/>
      <c r="L54" s="116"/>
      <c r="S54" s="36"/>
      <c r="T54" s="36"/>
      <c r="U54" s="36"/>
      <c r="V54" s="36"/>
      <c r="W54" s="36"/>
      <c r="X54" s="36"/>
      <c r="Y54" s="36"/>
      <c r="Z54" s="36"/>
      <c r="AA54" s="36"/>
      <c r="AB54" s="36"/>
      <c r="AC54" s="36"/>
      <c r="AD54" s="36"/>
      <c r="AE54" s="36"/>
    </row>
    <row r="55" spans="1:47" s="2" customFormat="1" ht="6.95" customHeight="1">
      <c r="A55" s="36"/>
      <c r="B55" s="37"/>
      <c r="C55" s="38"/>
      <c r="D55" s="38"/>
      <c r="E55" s="38"/>
      <c r="F55" s="38"/>
      <c r="G55" s="38"/>
      <c r="H55" s="38"/>
      <c r="I55" s="38"/>
      <c r="J55" s="38"/>
      <c r="K55" s="38"/>
      <c r="L55" s="116"/>
      <c r="S55" s="36"/>
      <c r="T55" s="36"/>
      <c r="U55" s="36"/>
      <c r="V55" s="36"/>
      <c r="W55" s="36"/>
      <c r="X55" s="36"/>
      <c r="Y55" s="36"/>
      <c r="Z55" s="36"/>
      <c r="AA55" s="36"/>
      <c r="AB55" s="36"/>
      <c r="AC55" s="36"/>
      <c r="AD55" s="36"/>
      <c r="AE55" s="36"/>
    </row>
    <row r="56" spans="1:47" s="2" customFormat="1" ht="12" customHeight="1">
      <c r="A56" s="36"/>
      <c r="B56" s="37"/>
      <c r="C56" s="31" t="s">
        <v>21</v>
      </c>
      <c r="D56" s="38"/>
      <c r="E56" s="38"/>
      <c r="F56" s="29" t="str">
        <f>F14</f>
        <v>VD Morávka</v>
      </c>
      <c r="G56" s="38"/>
      <c r="H56" s="38"/>
      <c r="I56" s="31" t="s">
        <v>23</v>
      </c>
      <c r="J56" s="61" t="str">
        <f>IF(J14="","",J14)</f>
        <v>11. 11. 2020</v>
      </c>
      <c r="K56" s="38"/>
      <c r="L56" s="116"/>
      <c r="S56" s="36"/>
      <c r="T56" s="36"/>
      <c r="U56" s="36"/>
      <c r="V56" s="36"/>
      <c r="W56" s="36"/>
      <c r="X56" s="36"/>
      <c r="Y56" s="36"/>
      <c r="Z56" s="36"/>
      <c r="AA56" s="36"/>
      <c r="AB56" s="36"/>
      <c r="AC56" s="36"/>
      <c r="AD56" s="36"/>
      <c r="AE56" s="36"/>
    </row>
    <row r="57" spans="1:47" s="2" customFormat="1" ht="6.95" customHeight="1">
      <c r="A57" s="36"/>
      <c r="B57" s="37"/>
      <c r="C57" s="38"/>
      <c r="D57" s="38"/>
      <c r="E57" s="38"/>
      <c r="F57" s="38"/>
      <c r="G57" s="38"/>
      <c r="H57" s="38"/>
      <c r="I57" s="38"/>
      <c r="J57" s="38"/>
      <c r="K57" s="38"/>
      <c r="L57" s="116"/>
      <c r="S57" s="36"/>
      <c r="T57" s="36"/>
      <c r="U57" s="36"/>
      <c r="V57" s="36"/>
      <c r="W57" s="36"/>
      <c r="X57" s="36"/>
      <c r="Y57" s="36"/>
      <c r="Z57" s="36"/>
      <c r="AA57" s="36"/>
      <c r="AB57" s="36"/>
      <c r="AC57" s="36"/>
      <c r="AD57" s="36"/>
      <c r="AE57" s="36"/>
    </row>
    <row r="58" spans="1:47" s="2" customFormat="1" ht="15.2" customHeight="1">
      <c r="A58" s="36"/>
      <c r="B58" s="37"/>
      <c r="C58" s="31" t="s">
        <v>25</v>
      </c>
      <c r="D58" s="38"/>
      <c r="E58" s="38"/>
      <c r="F58" s="29" t="str">
        <f>E17</f>
        <v>Povodí Odry, státní podnik</v>
      </c>
      <c r="G58" s="38"/>
      <c r="H58" s="38"/>
      <c r="I58" s="31" t="s">
        <v>33</v>
      </c>
      <c r="J58" s="34" t="str">
        <f>E23</f>
        <v xml:space="preserve">Golik VH, s. r. o. </v>
      </c>
      <c r="K58" s="38"/>
      <c r="L58" s="116"/>
      <c r="S58" s="36"/>
      <c r="T58" s="36"/>
      <c r="U58" s="36"/>
      <c r="V58" s="36"/>
      <c r="W58" s="36"/>
      <c r="X58" s="36"/>
      <c r="Y58" s="36"/>
      <c r="Z58" s="36"/>
      <c r="AA58" s="36"/>
      <c r="AB58" s="36"/>
      <c r="AC58" s="36"/>
      <c r="AD58" s="36"/>
      <c r="AE58" s="36"/>
    </row>
    <row r="59" spans="1:47" s="2" customFormat="1" ht="15.2" customHeight="1">
      <c r="A59" s="36"/>
      <c r="B59" s="37"/>
      <c r="C59" s="31" t="s">
        <v>31</v>
      </c>
      <c r="D59" s="38"/>
      <c r="E59" s="38"/>
      <c r="F59" s="29" t="str">
        <f>IF(E20="","",E20)</f>
        <v>Vyplň údaj</v>
      </c>
      <c r="G59" s="38"/>
      <c r="H59" s="38"/>
      <c r="I59" s="31" t="s">
        <v>38</v>
      </c>
      <c r="J59" s="34" t="str">
        <f>E26</f>
        <v xml:space="preserve"> </v>
      </c>
      <c r="K59" s="38"/>
      <c r="L59" s="116"/>
      <c r="S59" s="36"/>
      <c r="T59" s="36"/>
      <c r="U59" s="36"/>
      <c r="V59" s="36"/>
      <c r="W59" s="36"/>
      <c r="X59" s="36"/>
      <c r="Y59" s="36"/>
      <c r="Z59" s="36"/>
      <c r="AA59" s="36"/>
      <c r="AB59" s="36"/>
      <c r="AC59" s="36"/>
      <c r="AD59" s="36"/>
      <c r="AE59" s="36"/>
    </row>
    <row r="60" spans="1:47" s="2" customFormat="1" ht="10.35" customHeight="1">
      <c r="A60" s="36"/>
      <c r="B60" s="37"/>
      <c r="C60" s="38"/>
      <c r="D60" s="38"/>
      <c r="E60" s="38"/>
      <c r="F60" s="38"/>
      <c r="G60" s="38"/>
      <c r="H60" s="38"/>
      <c r="I60" s="38"/>
      <c r="J60" s="38"/>
      <c r="K60" s="38"/>
      <c r="L60" s="116"/>
      <c r="S60" s="36"/>
      <c r="T60" s="36"/>
      <c r="U60" s="36"/>
      <c r="V60" s="36"/>
      <c r="W60" s="36"/>
      <c r="X60" s="36"/>
      <c r="Y60" s="36"/>
      <c r="Z60" s="36"/>
      <c r="AA60" s="36"/>
      <c r="AB60" s="36"/>
      <c r="AC60" s="36"/>
      <c r="AD60" s="36"/>
      <c r="AE60" s="36"/>
    </row>
    <row r="61" spans="1:47" s="2" customFormat="1" ht="29.25" customHeight="1">
      <c r="A61" s="36"/>
      <c r="B61" s="37"/>
      <c r="C61" s="140" t="s">
        <v>290</v>
      </c>
      <c r="D61" s="141"/>
      <c r="E61" s="141"/>
      <c r="F61" s="141"/>
      <c r="G61" s="141"/>
      <c r="H61" s="141"/>
      <c r="I61" s="141"/>
      <c r="J61" s="142" t="s">
        <v>291</v>
      </c>
      <c r="K61" s="141"/>
      <c r="L61" s="116"/>
      <c r="S61" s="36"/>
      <c r="T61" s="36"/>
      <c r="U61" s="36"/>
      <c r="V61" s="36"/>
      <c r="W61" s="36"/>
      <c r="X61" s="36"/>
      <c r="Y61" s="36"/>
      <c r="Z61" s="36"/>
      <c r="AA61" s="36"/>
      <c r="AB61" s="36"/>
      <c r="AC61" s="36"/>
      <c r="AD61" s="36"/>
      <c r="AE61" s="36"/>
    </row>
    <row r="62" spans="1:47" s="2" customFormat="1" ht="10.35" customHeight="1">
      <c r="A62" s="36"/>
      <c r="B62" s="37"/>
      <c r="C62" s="38"/>
      <c r="D62" s="38"/>
      <c r="E62" s="38"/>
      <c r="F62" s="38"/>
      <c r="G62" s="38"/>
      <c r="H62" s="38"/>
      <c r="I62" s="38"/>
      <c r="J62" s="38"/>
      <c r="K62" s="38"/>
      <c r="L62" s="116"/>
      <c r="S62" s="36"/>
      <c r="T62" s="36"/>
      <c r="U62" s="36"/>
      <c r="V62" s="36"/>
      <c r="W62" s="36"/>
      <c r="X62" s="36"/>
      <c r="Y62" s="36"/>
      <c r="Z62" s="36"/>
      <c r="AA62" s="36"/>
      <c r="AB62" s="36"/>
      <c r="AC62" s="36"/>
      <c r="AD62" s="36"/>
      <c r="AE62" s="36"/>
    </row>
    <row r="63" spans="1:47" s="2" customFormat="1" ht="22.9" customHeight="1">
      <c r="A63" s="36"/>
      <c r="B63" s="37"/>
      <c r="C63" s="143" t="s">
        <v>74</v>
      </c>
      <c r="D63" s="38"/>
      <c r="E63" s="38"/>
      <c r="F63" s="38"/>
      <c r="G63" s="38"/>
      <c r="H63" s="38"/>
      <c r="I63" s="38"/>
      <c r="J63" s="79">
        <f>J88</f>
        <v>0</v>
      </c>
      <c r="K63" s="38"/>
      <c r="L63" s="116"/>
      <c r="S63" s="36"/>
      <c r="T63" s="36"/>
      <c r="U63" s="36"/>
      <c r="V63" s="36"/>
      <c r="W63" s="36"/>
      <c r="X63" s="36"/>
      <c r="Y63" s="36"/>
      <c r="Z63" s="36"/>
      <c r="AA63" s="36"/>
      <c r="AB63" s="36"/>
      <c r="AC63" s="36"/>
      <c r="AD63" s="36"/>
      <c r="AE63" s="36"/>
      <c r="AU63" s="19" t="s">
        <v>121</v>
      </c>
    </row>
    <row r="64" spans="1:47" s="9" customFormat="1" ht="24.95" customHeight="1">
      <c r="B64" s="144"/>
      <c r="C64" s="145"/>
      <c r="D64" s="146" t="s">
        <v>292</v>
      </c>
      <c r="E64" s="147"/>
      <c r="F64" s="147"/>
      <c r="G64" s="147"/>
      <c r="H64" s="147"/>
      <c r="I64" s="147"/>
      <c r="J64" s="148">
        <f>J89</f>
        <v>0</v>
      </c>
      <c r="K64" s="145"/>
      <c r="L64" s="149"/>
    </row>
    <row r="65" spans="1:31" s="10" customFormat="1" ht="19.899999999999999" customHeight="1">
      <c r="B65" s="150"/>
      <c r="C65" s="99"/>
      <c r="D65" s="151" t="s">
        <v>293</v>
      </c>
      <c r="E65" s="152"/>
      <c r="F65" s="152"/>
      <c r="G65" s="152"/>
      <c r="H65" s="152"/>
      <c r="I65" s="152"/>
      <c r="J65" s="153">
        <f>J90</f>
        <v>0</v>
      </c>
      <c r="K65" s="99"/>
      <c r="L65" s="154"/>
    </row>
    <row r="66" spans="1:31" s="10" customFormat="1" ht="19.899999999999999" customHeight="1">
      <c r="B66" s="150"/>
      <c r="C66" s="99"/>
      <c r="D66" s="151" t="s">
        <v>302</v>
      </c>
      <c r="E66" s="152"/>
      <c r="F66" s="152"/>
      <c r="G66" s="152"/>
      <c r="H66" s="152"/>
      <c r="I66" s="152"/>
      <c r="J66" s="153">
        <f>J196</f>
        <v>0</v>
      </c>
      <c r="K66" s="99"/>
      <c r="L66" s="154"/>
    </row>
    <row r="67" spans="1:31" s="2" customFormat="1" ht="21.75" customHeight="1">
      <c r="A67" s="36"/>
      <c r="B67" s="37"/>
      <c r="C67" s="38"/>
      <c r="D67" s="38"/>
      <c r="E67" s="38"/>
      <c r="F67" s="38"/>
      <c r="G67" s="38"/>
      <c r="H67" s="38"/>
      <c r="I67" s="38"/>
      <c r="J67" s="38"/>
      <c r="K67" s="38"/>
      <c r="L67" s="116"/>
      <c r="S67" s="36"/>
      <c r="T67" s="36"/>
      <c r="U67" s="36"/>
      <c r="V67" s="36"/>
      <c r="W67" s="36"/>
      <c r="X67" s="36"/>
      <c r="Y67" s="36"/>
      <c r="Z67" s="36"/>
      <c r="AA67" s="36"/>
      <c r="AB67" s="36"/>
      <c r="AC67" s="36"/>
      <c r="AD67" s="36"/>
      <c r="AE67" s="36"/>
    </row>
    <row r="68" spans="1:31" s="2" customFormat="1" ht="6.95" customHeight="1">
      <c r="A68" s="36"/>
      <c r="B68" s="49"/>
      <c r="C68" s="50"/>
      <c r="D68" s="50"/>
      <c r="E68" s="50"/>
      <c r="F68" s="50"/>
      <c r="G68" s="50"/>
      <c r="H68" s="50"/>
      <c r="I68" s="50"/>
      <c r="J68" s="50"/>
      <c r="K68" s="50"/>
      <c r="L68" s="116"/>
      <c r="S68" s="36"/>
      <c r="T68" s="36"/>
      <c r="U68" s="36"/>
      <c r="V68" s="36"/>
      <c r="W68" s="36"/>
      <c r="X68" s="36"/>
      <c r="Y68" s="36"/>
      <c r="Z68" s="36"/>
      <c r="AA68" s="36"/>
      <c r="AB68" s="36"/>
      <c r="AC68" s="36"/>
      <c r="AD68" s="36"/>
      <c r="AE68" s="36"/>
    </row>
    <row r="72" spans="1:31" s="2" customFormat="1" ht="6.95" customHeight="1">
      <c r="A72" s="36"/>
      <c r="B72" s="51"/>
      <c r="C72" s="52"/>
      <c r="D72" s="52"/>
      <c r="E72" s="52"/>
      <c r="F72" s="52"/>
      <c r="G72" s="52"/>
      <c r="H72" s="52"/>
      <c r="I72" s="52"/>
      <c r="J72" s="52"/>
      <c r="K72" s="52"/>
      <c r="L72" s="116"/>
      <c r="S72" s="36"/>
      <c r="T72" s="36"/>
      <c r="U72" s="36"/>
      <c r="V72" s="36"/>
      <c r="W72" s="36"/>
      <c r="X72" s="36"/>
      <c r="Y72" s="36"/>
      <c r="Z72" s="36"/>
      <c r="AA72" s="36"/>
      <c r="AB72" s="36"/>
      <c r="AC72" s="36"/>
      <c r="AD72" s="36"/>
      <c r="AE72" s="36"/>
    </row>
    <row r="73" spans="1:31" s="2" customFormat="1" ht="24.95" customHeight="1">
      <c r="A73" s="36"/>
      <c r="B73" s="37"/>
      <c r="C73" s="25" t="s">
        <v>309</v>
      </c>
      <c r="D73" s="38"/>
      <c r="E73" s="38"/>
      <c r="F73" s="38"/>
      <c r="G73" s="38"/>
      <c r="H73" s="38"/>
      <c r="I73" s="38"/>
      <c r="J73" s="38"/>
      <c r="K73" s="38"/>
      <c r="L73" s="116"/>
      <c r="S73" s="36"/>
      <c r="T73" s="36"/>
      <c r="U73" s="36"/>
      <c r="V73" s="36"/>
      <c r="W73" s="36"/>
      <c r="X73" s="36"/>
      <c r="Y73" s="36"/>
      <c r="Z73" s="36"/>
      <c r="AA73" s="36"/>
      <c r="AB73" s="36"/>
      <c r="AC73" s="36"/>
      <c r="AD73" s="36"/>
      <c r="AE73" s="36"/>
    </row>
    <row r="74" spans="1:31" s="2" customFormat="1" ht="6.95" customHeight="1">
      <c r="A74" s="36"/>
      <c r="B74" s="37"/>
      <c r="C74" s="38"/>
      <c r="D74" s="38"/>
      <c r="E74" s="38"/>
      <c r="F74" s="38"/>
      <c r="G74" s="38"/>
      <c r="H74" s="38"/>
      <c r="I74" s="38"/>
      <c r="J74" s="38"/>
      <c r="K74" s="38"/>
      <c r="L74" s="116"/>
      <c r="S74" s="36"/>
      <c r="T74" s="36"/>
      <c r="U74" s="36"/>
      <c r="V74" s="36"/>
      <c r="W74" s="36"/>
      <c r="X74" s="36"/>
      <c r="Y74" s="36"/>
      <c r="Z74" s="36"/>
      <c r="AA74" s="36"/>
      <c r="AB74" s="36"/>
      <c r="AC74" s="36"/>
      <c r="AD74" s="36"/>
      <c r="AE74" s="36"/>
    </row>
    <row r="75" spans="1:31" s="2" customFormat="1" ht="12" customHeight="1">
      <c r="A75" s="36"/>
      <c r="B75" s="37"/>
      <c r="C75" s="31" t="s">
        <v>16</v>
      </c>
      <c r="D75" s="38"/>
      <c r="E75" s="38"/>
      <c r="F75" s="38"/>
      <c r="G75" s="38"/>
      <c r="H75" s="38"/>
      <c r="I75" s="38"/>
      <c r="J75" s="38"/>
      <c r="K75" s="38"/>
      <c r="L75" s="116"/>
      <c r="S75" s="36"/>
      <c r="T75" s="36"/>
      <c r="U75" s="36"/>
      <c r="V75" s="36"/>
      <c r="W75" s="36"/>
      <c r="X75" s="36"/>
      <c r="Y75" s="36"/>
      <c r="Z75" s="36"/>
      <c r="AA75" s="36"/>
      <c r="AB75" s="36"/>
      <c r="AC75" s="36"/>
      <c r="AD75" s="36"/>
      <c r="AE75" s="36"/>
    </row>
    <row r="76" spans="1:31" s="2" customFormat="1" ht="16.5" customHeight="1">
      <c r="A76" s="36"/>
      <c r="B76" s="37"/>
      <c r="C76" s="38"/>
      <c r="D76" s="38"/>
      <c r="E76" s="414" t="str">
        <f>E7</f>
        <v>VD Morávka – převedení extrémních povodní, stavba č. 4074</v>
      </c>
      <c r="F76" s="415"/>
      <c r="G76" s="415"/>
      <c r="H76" s="415"/>
      <c r="I76" s="38"/>
      <c r="J76" s="38"/>
      <c r="K76" s="38"/>
      <c r="L76" s="116"/>
      <c r="S76" s="36"/>
      <c r="T76" s="36"/>
      <c r="U76" s="36"/>
      <c r="V76" s="36"/>
      <c r="W76" s="36"/>
      <c r="X76" s="36"/>
      <c r="Y76" s="36"/>
      <c r="Z76" s="36"/>
      <c r="AA76" s="36"/>
      <c r="AB76" s="36"/>
      <c r="AC76" s="36"/>
      <c r="AD76" s="36"/>
      <c r="AE76" s="36"/>
    </row>
    <row r="77" spans="1:31" s="1" customFormat="1" ht="12" customHeight="1">
      <c r="B77" s="23"/>
      <c r="C77" s="31" t="s">
        <v>154</v>
      </c>
      <c r="D77" s="24"/>
      <c r="E77" s="24"/>
      <c r="F77" s="24"/>
      <c r="G77" s="24"/>
      <c r="H77" s="24"/>
      <c r="I77" s="24"/>
      <c r="J77" s="24"/>
      <c r="K77" s="24"/>
      <c r="L77" s="22"/>
    </row>
    <row r="78" spans="1:31" s="2" customFormat="1" ht="16.5" customHeight="1">
      <c r="A78" s="36"/>
      <c r="B78" s="37"/>
      <c r="C78" s="38"/>
      <c r="D78" s="38"/>
      <c r="E78" s="414" t="s">
        <v>5778</v>
      </c>
      <c r="F78" s="416"/>
      <c r="G78" s="416"/>
      <c r="H78" s="416"/>
      <c r="I78" s="38"/>
      <c r="J78" s="38"/>
      <c r="K78" s="38"/>
      <c r="L78" s="116"/>
      <c r="S78" s="36"/>
      <c r="T78" s="36"/>
      <c r="U78" s="36"/>
      <c r="V78" s="36"/>
      <c r="W78" s="36"/>
      <c r="X78" s="36"/>
      <c r="Y78" s="36"/>
      <c r="Z78" s="36"/>
      <c r="AA78" s="36"/>
      <c r="AB78" s="36"/>
      <c r="AC78" s="36"/>
      <c r="AD78" s="36"/>
      <c r="AE78" s="36"/>
    </row>
    <row r="79" spans="1:31" s="2" customFormat="1" ht="12" customHeight="1">
      <c r="A79" s="36"/>
      <c r="B79" s="37"/>
      <c r="C79" s="31" t="s">
        <v>5782</v>
      </c>
      <c r="D79" s="38"/>
      <c r="E79" s="38"/>
      <c r="F79" s="38"/>
      <c r="G79" s="38"/>
      <c r="H79" s="38"/>
      <c r="I79" s="38"/>
      <c r="J79" s="38"/>
      <c r="K79" s="38"/>
      <c r="L79" s="116"/>
      <c r="S79" s="36"/>
      <c r="T79" s="36"/>
      <c r="U79" s="36"/>
      <c r="V79" s="36"/>
      <c r="W79" s="36"/>
      <c r="X79" s="36"/>
      <c r="Y79" s="36"/>
      <c r="Z79" s="36"/>
      <c r="AA79" s="36"/>
      <c r="AB79" s="36"/>
      <c r="AC79" s="36"/>
      <c r="AD79" s="36"/>
      <c r="AE79" s="36"/>
    </row>
    <row r="80" spans="1:31" s="2" customFormat="1" ht="16.5" customHeight="1">
      <c r="A80" s="36"/>
      <c r="B80" s="37"/>
      <c r="C80" s="38"/>
      <c r="D80" s="38"/>
      <c r="E80" s="368" t="str">
        <f>E11</f>
        <v>SO 05b - Náhradní a doprovodná výsadba</v>
      </c>
      <c r="F80" s="416"/>
      <c r="G80" s="416"/>
      <c r="H80" s="416"/>
      <c r="I80" s="38"/>
      <c r="J80" s="38"/>
      <c r="K80" s="38"/>
      <c r="L80" s="116"/>
      <c r="S80" s="36"/>
      <c r="T80" s="36"/>
      <c r="U80" s="36"/>
      <c r="V80" s="36"/>
      <c r="W80" s="36"/>
      <c r="X80" s="36"/>
      <c r="Y80" s="36"/>
      <c r="Z80" s="36"/>
      <c r="AA80" s="36"/>
      <c r="AB80" s="36"/>
      <c r="AC80" s="36"/>
      <c r="AD80" s="36"/>
      <c r="AE80" s="36"/>
    </row>
    <row r="81" spans="1:65" s="2" customFormat="1" ht="6.95" customHeight="1">
      <c r="A81" s="36"/>
      <c r="B81" s="37"/>
      <c r="C81" s="38"/>
      <c r="D81" s="38"/>
      <c r="E81" s="38"/>
      <c r="F81" s="38"/>
      <c r="G81" s="38"/>
      <c r="H81" s="38"/>
      <c r="I81" s="38"/>
      <c r="J81" s="38"/>
      <c r="K81" s="38"/>
      <c r="L81" s="116"/>
      <c r="S81" s="36"/>
      <c r="T81" s="36"/>
      <c r="U81" s="36"/>
      <c r="V81" s="36"/>
      <c r="W81" s="36"/>
      <c r="X81" s="36"/>
      <c r="Y81" s="36"/>
      <c r="Z81" s="36"/>
      <c r="AA81" s="36"/>
      <c r="AB81" s="36"/>
      <c r="AC81" s="36"/>
      <c r="AD81" s="36"/>
      <c r="AE81" s="36"/>
    </row>
    <row r="82" spans="1:65" s="2" customFormat="1" ht="12" customHeight="1">
      <c r="A82" s="36"/>
      <c r="B82" s="37"/>
      <c r="C82" s="31" t="s">
        <v>21</v>
      </c>
      <c r="D82" s="38"/>
      <c r="E82" s="38"/>
      <c r="F82" s="29" t="str">
        <f>F14</f>
        <v>VD Morávka</v>
      </c>
      <c r="G82" s="38"/>
      <c r="H82" s="38"/>
      <c r="I82" s="31" t="s">
        <v>23</v>
      </c>
      <c r="J82" s="61" t="str">
        <f>IF(J14="","",J14)</f>
        <v>11. 11. 2020</v>
      </c>
      <c r="K82" s="38"/>
      <c r="L82" s="116"/>
      <c r="S82" s="36"/>
      <c r="T82" s="36"/>
      <c r="U82" s="36"/>
      <c r="V82" s="36"/>
      <c r="W82" s="36"/>
      <c r="X82" s="36"/>
      <c r="Y82" s="36"/>
      <c r="Z82" s="36"/>
      <c r="AA82" s="36"/>
      <c r="AB82" s="36"/>
      <c r="AC82" s="36"/>
      <c r="AD82" s="36"/>
      <c r="AE82" s="36"/>
    </row>
    <row r="83" spans="1:65" s="2" customFormat="1" ht="6.95" customHeight="1">
      <c r="A83" s="36"/>
      <c r="B83" s="37"/>
      <c r="C83" s="38"/>
      <c r="D83" s="38"/>
      <c r="E83" s="38"/>
      <c r="F83" s="38"/>
      <c r="G83" s="38"/>
      <c r="H83" s="38"/>
      <c r="I83" s="38"/>
      <c r="J83" s="38"/>
      <c r="K83" s="38"/>
      <c r="L83" s="116"/>
      <c r="S83" s="36"/>
      <c r="T83" s="36"/>
      <c r="U83" s="36"/>
      <c r="V83" s="36"/>
      <c r="W83" s="36"/>
      <c r="X83" s="36"/>
      <c r="Y83" s="36"/>
      <c r="Z83" s="36"/>
      <c r="AA83" s="36"/>
      <c r="AB83" s="36"/>
      <c r="AC83" s="36"/>
      <c r="AD83" s="36"/>
      <c r="AE83" s="36"/>
    </row>
    <row r="84" spans="1:65" s="2" customFormat="1" ht="15.2" customHeight="1">
      <c r="A84" s="36"/>
      <c r="B84" s="37"/>
      <c r="C84" s="31" t="s">
        <v>25</v>
      </c>
      <c r="D84" s="38"/>
      <c r="E84" s="38"/>
      <c r="F84" s="29" t="str">
        <f>E17</f>
        <v>Povodí Odry, státní podnik</v>
      </c>
      <c r="G84" s="38"/>
      <c r="H84" s="38"/>
      <c r="I84" s="31" t="s">
        <v>33</v>
      </c>
      <c r="J84" s="34" t="str">
        <f>E23</f>
        <v xml:space="preserve">Golik VH, s. r. o. </v>
      </c>
      <c r="K84" s="38"/>
      <c r="L84" s="116"/>
      <c r="S84" s="36"/>
      <c r="T84" s="36"/>
      <c r="U84" s="36"/>
      <c r="V84" s="36"/>
      <c r="W84" s="36"/>
      <c r="X84" s="36"/>
      <c r="Y84" s="36"/>
      <c r="Z84" s="36"/>
      <c r="AA84" s="36"/>
      <c r="AB84" s="36"/>
      <c r="AC84" s="36"/>
      <c r="AD84" s="36"/>
      <c r="AE84" s="36"/>
    </row>
    <row r="85" spans="1:65" s="2" customFormat="1" ht="15.2" customHeight="1">
      <c r="A85" s="36"/>
      <c r="B85" s="37"/>
      <c r="C85" s="31" t="s">
        <v>31</v>
      </c>
      <c r="D85" s="38"/>
      <c r="E85" s="38"/>
      <c r="F85" s="29" t="str">
        <f>IF(E20="","",E20)</f>
        <v>Vyplň údaj</v>
      </c>
      <c r="G85" s="38"/>
      <c r="H85" s="38"/>
      <c r="I85" s="31" t="s">
        <v>38</v>
      </c>
      <c r="J85" s="34" t="str">
        <f>E26</f>
        <v xml:space="preserve"> </v>
      </c>
      <c r="K85" s="38"/>
      <c r="L85" s="116"/>
      <c r="S85" s="36"/>
      <c r="T85" s="36"/>
      <c r="U85" s="36"/>
      <c r="V85" s="36"/>
      <c r="W85" s="36"/>
      <c r="X85" s="36"/>
      <c r="Y85" s="36"/>
      <c r="Z85" s="36"/>
      <c r="AA85" s="36"/>
      <c r="AB85" s="36"/>
      <c r="AC85" s="36"/>
      <c r="AD85" s="36"/>
      <c r="AE85" s="36"/>
    </row>
    <row r="86" spans="1:65" s="2" customFormat="1" ht="10.35" customHeight="1">
      <c r="A86" s="36"/>
      <c r="B86" s="37"/>
      <c r="C86" s="38"/>
      <c r="D86" s="38"/>
      <c r="E86" s="38"/>
      <c r="F86" s="38"/>
      <c r="G86" s="38"/>
      <c r="H86" s="38"/>
      <c r="I86" s="38"/>
      <c r="J86" s="38"/>
      <c r="K86" s="38"/>
      <c r="L86" s="116"/>
      <c r="S86" s="36"/>
      <c r="T86" s="36"/>
      <c r="U86" s="36"/>
      <c r="V86" s="36"/>
      <c r="W86" s="36"/>
      <c r="X86" s="36"/>
      <c r="Y86" s="36"/>
      <c r="Z86" s="36"/>
      <c r="AA86" s="36"/>
      <c r="AB86" s="36"/>
      <c r="AC86" s="36"/>
      <c r="AD86" s="36"/>
      <c r="AE86" s="36"/>
    </row>
    <row r="87" spans="1:65" s="11" customFormat="1" ht="29.25" customHeight="1">
      <c r="A87" s="155"/>
      <c r="B87" s="156"/>
      <c r="C87" s="157" t="s">
        <v>310</v>
      </c>
      <c r="D87" s="158" t="s">
        <v>61</v>
      </c>
      <c r="E87" s="158" t="s">
        <v>57</v>
      </c>
      <c r="F87" s="158" t="s">
        <v>58</v>
      </c>
      <c r="G87" s="158" t="s">
        <v>311</v>
      </c>
      <c r="H87" s="158" t="s">
        <v>312</v>
      </c>
      <c r="I87" s="158" t="s">
        <v>313</v>
      </c>
      <c r="J87" s="158" t="s">
        <v>291</v>
      </c>
      <c r="K87" s="159" t="s">
        <v>314</v>
      </c>
      <c r="L87" s="160"/>
      <c r="M87" s="70" t="s">
        <v>19</v>
      </c>
      <c r="N87" s="71" t="s">
        <v>46</v>
      </c>
      <c r="O87" s="71" t="s">
        <v>315</v>
      </c>
      <c r="P87" s="71" t="s">
        <v>316</v>
      </c>
      <c r="Q87" s="71" t="s">
        <v>317</v>
      </c>
      <c r="R87" s="71" t="s">
        <v>318</v>
      </c>
      <c r="S87" s="71" t="s">
        <v>319</v>
      </c>
      <c r="T87" s="72" t="s">
        <v>320</v>
      </c>
      <c r="U87" s="155"/>
      <c r="V87" s="155"/>
      <c r="W87" s="155"/>
      <c r="X87" s="155"/>
      <c r="Y87" s="155"/>
      <c r="Z87" s="155"/>
      <c r="AA87" s="155"/>
      <c r="AB87" s="155"/>
      <c r="AC87" s="155"/>
      <c r="AD87" s="155"/>
      <c r="AE87" s="155"/>
    </row>
    <row r="88" spans="1:65" s="2" customFormat="1" ht="22.9" customHeight="1">
      <c r="A88" s="36"/>
      <c r="B88" s="37"/>
      <c r="C88" s="77" t="s">
        <v>321</v>
      </c>
      <c r="D88" s="38"/>
      <c r="E88" s="38"/>
      <c r="F88" s="38"/>
      <c r="G88" s="38"/>
      <c r="H88" s="38"/>
      <c r="I88" s="38"/>
      <c r="J88" s="161">
        <f>BK88</f>
        <v>0</v>
      </c>
      <c r="K88" s="38"/>
      <c r="L88" s="41"/>
      <c r="M88" s="73"/>
      <c r="N88" s="162"/>
      <c r="O88" s="74"/>
      <c r="P88" s="163">
        <f>P89</f>
        <v>0</v>
      </c>
      <c r="Q88" s="74"/>
      <c r="R88" s="163">
        <f>R89</f>
        <v>9.9084078000000009</v>
      </c>
      <c r="S88" s="74"/>
      <c r="T88" s="164">
        <f>T89</f>
        <v>0</v>
      </c>
      <c r="U88" s="36"/>
      <c r="V88" s="36"/>
      <c r="W88" s="36"/>
      <c r="X88" s="36"/>
      <c r="Y88" s="36"/>
      <c r="Z88" s="36"/>
      <c r="AA88" s="36"/>
      <c r="AB88" s="36"/>
      <c r="AC88" s="36"/>
      <c r="AD88" s="36"/>
      <c r="AE88" s="36"/>
      <c r="AT88" s="19" t="s">
        <v>75</v>
      </c>
      <c r="AU88" s="19" t="s">
        <v>121</v>
      </c>
      <c r="BK88" s="165">
        <f>BK89</f>
        <v>0</v>
      </c>
    </row>
    <row r="89" spans="1:65" s="12" customFormat="1" ht="25.9" customHeight="1">
      <c r="B89" s="166"/>
      <c r="C89" s="167"/>
      <c r="D89" s="168" t="s">
        <v>75</v>
      </c>
      <c r="E89" s="169" t="s">
        <v>322</v>
      </c>
      <c r="F89" s="169" t="s">
        <v>323</v>
      </c>
      <c r="G89" s="167"/>
      <c r="H89" s="167"/>
      <c r="I89" s="170"/>
      <c r="J89" s="171">
        <f>BK89</f>
        <v>0</v>
      </c>
      <c r="K89" s="167"/>
      <c r="L89" s="172"/>
      <c r="M89" s="173"/>
      <c r="N89" s="174"/>
      <c r="O89" s="174"/>
      <c r="P89" s="175">
        <f>P90+P196</f>
        <v>0</v>
      </c>
      <c r="Q89" s="174"/>
      <c r="R89" s="175">
        <f>R90+R196</f>
        <v>9.9084078000000009</v>
      </c>
      <c r="S89" s="174"/>
      <c r="T89" s="176">
        <f>T90+T196</f>
        <v>0</v>
      </c>
      <c r="AR89" s="177" t="s">
        <v>84</v>
      </c>
      <c r="AT89" s="178" t="s">
        <v>75</v>
      </c>
      <c r="AU89" s="178" t="s">
        <v>76</v>
      </c>
      <c r="AY89" s="177" t="s">
        <v>324</v>
      </c>
      <c r="BK89" s="179">
        <f>BK90+BK196</f>
        <v>0</v>
      </c>
    </row>
    <row r="90" spans="1:65" s="12" customFormat="1" ht="22.9" customHeight="1">
      <c r="B90" s="166"/>
      <c r="C90" s="167"/>
      <c r="D90" s="168" t="s">
        <v>75</v>
      </c>
      <c r="E90" s="180" t="s">
        <v>84</v>
      </c>
      <c r="F90" s="180" t="s">
        <v>325</v>
      </c>
      <c r="G90" s="167"/>
      <c r="H90" s="167"/>
      <c r="I90" s="170"/>
      <c r="J90" s="181">
        <f>BK90</f>
        <v>0</v>
      </c>
      <c r="K90" s="167"/>
      <c r="L90" s="172"/>
      <c r="M90" s="173"/>
      <c r="N90" s="174"/>
      <c r="O90" s="174"/>
      <c r="P90" s="175">
        <f>SUM(P91:P195)</f>
        <v>0</v>
      </c>
      <c r="Q90" s="174"/>
      <c r="R90" s="175">
        <f>SUM(R91:R195)</f>
        <v>9.9084078000000009</v>
      </c>
      <c r="S90" s="174"/>
      <c r="T90" s="176">
        <f>SUM(T91:T195)</f>
        <v>0</v>
      </c>
      <c r="AR90" s="177" t="s">
        <v>84</v>
      </c>
      <c r="AT90" s="178" t="s">
        <v>75</v>
      </c>
      <c r="AU90" s="178" t="s">
        <v>84</v>
      </c>
      <c r="AY90" s="177" t="s">
        <v>324</v>
      </c>
      <c r="BK90" s="179">
        <f>SUM(BK91:BK195)</f>
        <v>0</v>
      </c>
    </row>
    <row r="91" spans="1:65" s="2" customFormat="1" ht="14.45" customHeight="1">
      <c r="A91" s="36"/>
      <c r="B91" s="37"/>
      <c r="C91" s="182" t="s">
        <v>84</v>
      </c>
      <c r="D91" s="182" t="s">
        <v>326</v>
      </c>
      <c r="E91" s="183" t="s">
        <v>6305</v>
      </c>
      <c r="F91" s="184" t="s">
        <v>6306</v>
      </c>
      <c r="G91" s="185" t="s">
        <v>190</v>
      </c>
      <c r="H91" s="186">
        <v>245.7</v>
      </c>
      <c r="I91" s="187"/>
      <c r="J91" s="188">
        <f>ROUND(I91*H91,2)</f>
        <v>0</v>
      </c>
      <c r="K91" s="184" t="s">
        <v>329</v>
      </c>
      <c r="L91" s="41"/>
      <c r="M91" s="189" t="s">
        <v>19</v>
      </c>
      <c r="N91" s="190" t="s">
        <v>47</v>
      </c>
      <c r="O91" s="66"/>
      <c r="P91" s="191">
        <f>O91*H91</f>
        <v>0</v>
      </c>
      <c r="Q91" s="191">
        <v>0</v>
      </c>
      <c r="R91" s="191">
        <f>Q91*H91</f>
        <v>0</v>
      </c>
      <c r="S91" s="191">
        <v>0</v>
      </c>
      <c r="T91" s="192">
        <f>S91*H91</f>
        <v>0</v>
      </c>
      <c r="U91" s="36"/>
      <c r="V91" s="36"/>
      <c r="W91" s="36"/>
      <c r="X91" s="36"/>
      <c r="Y91" s="36"/>
      <c r="Z91" s="36"/>
      <c r="AA91" s="36"/>
      <c r="AB91" s="36"/>
      <c r="AC91" s="36"/>
      <c r="AD91" s="36"/>
      <c r="AE91" s="36"/>
      <c r="AR91" s="193" t="s">
        <v>330</v>
      </c>
      <c r="AT91" s="193" t="s">
        <v>326</v>
      </c>
      <c r="AU91" s="193" t="s">
        <v>87</v>
      </c>
      <c r="AY91" s="19" t="s">
        <v>324</v>
      </c>
      <c r="BE91" s="194">
        <f>IF(N91="základní",J91,0)</f>
        <v>0</v>
      </c>
      <c r="BF91" s="194">
        <f>IF(N91="snížená",J91,0)</f>
        <v>0</v>
      </c>
      <c r="BG91" s="194">
        <f>IF(N91="zákl. přenesená",J91,0)</f>
        <v>0</v>
      </c>
      <c r="BH91" s="194">
        <f>IF(N91="sníž. přenesená",J91,0)</f>
        <v>0</v>
      </c>
      <c r="BI91" s="194">
        <f>IF(N91="nulová",J91,0)</f>
        <v>0</v>
      </c>
      <c r="BJ91" s="19" t="s">
        <v>84</v>
      </c>
      <c r="BK91" s="194">
        <f>ROUND(I91*H91,2)</f>
        <v>0</v>
      </c>
      <c r="BL91" s="19" t="s">
        <v>330</v>
      </c>
      <c r="BM91" s="193" t="s">
        <v>6307</v>
      </c>
    </row>
    <row r="92" spans="1:65" s="2" customFormat="1" ht="11.25">
      <c r="A92" s="36"/>
      <c r="B92" s="37"/>
      <c r="C92" s="38"/>
      <c r="D92" s="195" t="s">
        <v>332</v>
      </c>
      <c r="E92" s="38"/>
      <c r="F92" s="196" t="s">
        <v>6308</v>
      </c>
      <c r="G92" s="38"/>
      <c r="H92" s="38"/>
      <c r="I92" s="197"/>
      <c r="J92" s="38"/>
      <c r="K92" s="38"/>
      <c r="L92" s="41"/>
      <c r="M92" s="198"/>
      <c r="N92" s="199"/>
      <c r="O92" s="66"/>
      <c r="P92" s="66"/>
      <c r="Q92" s="66"/>
      <c r="R92" s="66"/>
      <c r="S92" s="66"/>
      <c r="T92" s="67"/>
      <c r="U92" s="36"/>
      <c r="V92" s="36"/>
      <c r="W92" s="36"/>
      <c r="X92" s="36"/>
      <c r="Y92" s="36"/>
      <c r="Z92" s="36"/>
      <c r="AA92" s="36"/>
      <c r="AB92" s="36"/>
      <c r="AC92" s="36"/>
      <c r="AD92" s="36"/>
      <c r="AE92" s="36"/>
      <c r="AT92" s="19" t="s">
        <v>332</v>
      </c>
      <c r="AU92" s="19" t="s">
        <v>87</v>
      </c>
    </row>
    <row r="93" spans="1:65" s="2" customFormat="1" ht="68.25">
      <c r="A93" s="36"/>
      <c r="B93" s="37"/>
      <c r="C93" s="38"/>
      <c r="D93" s="195" t="s">
        <v>334</v>
      </c>
      <c r="E93" s="38"/>
      <c r="F93" s="200" t="s">
        <v>6309</v>
      </c>
      <c r="G93" s="38"/>
      <c r="H93" s="38"/>
      <c r="I93" s="197"/>
      <c r="J93" s="38"/>
      <c r="K93" s="38"/>
      <c r="L93" s="41"/>
      <c r="M93" s="198"/>
      <c r="N93" s="199"/>
      <c r="O93" s="66"/>
      <c r="P93" s="66"/>
      <c r="Q93" s="66"/>
      <c r="R93" s="66"/>
      <c r="S93" s="66"/>
      <c r="T93" s="67"/>
      <c r="U93" s="36"/>
      <c r="V93" s="36"/>
      <c r="W93" s="36"/>
      <c r="X93" s="36"/>
      <c r="Y93" s="36"/>
      <c r="Z93" s="36"/>
      <c r="AA93" s="36"/>
      <c r="AB93" s="36"/>
      <c r="AC93" s="36"/>
      <c r="AD93" s="36"/>
      <c r="AE93" s="36"/>
      <c r="AT93" s="19" t="s">
        <v>334</v>
      </c>
      <c r="AU93" s="19" t="s">
        <v>87</v>
      </c>
    </row>
    <row r="94" spans="1:65" s="13" customFormat="1" ht="11.25">
      <c r="B94" s="201"/>
      <c r="C94" s="202"/>
      <c r="D94" s="195" t="s">
        <v>336</v>
      </c>
      <c r="E94" s="203" t="s">
        <v>19</v>
      </c>
      <c r="F94" s="204" t="s">
        <v>6310</v>
      </c>
      <c r="G94" s="202"/>
      <c r="H94" s="205">
        <v>245.7</v>
      </c>
      <c r="I94" s="206"/>
      <c r="J94" s="202"/>
      <c r="K94" s="202"/>
      <c r="L94" s="207"/>
      <c r="M94" s="208"/>
      <c r="N94" s="209"/>
      <c r="O94" s="209"/>
      <c r="P94" s="209"/>
      <c r="Q94" s="209"/>
      <c r="R94" s="209"/>
      <c r="S94" s="209"/>
      <c r="T94" s="210"/>
      <c r="AT94" s="211" t="s">
        <v>336</v>
      </c>
      <c r="AU94" s="211" t="s">
        <v>87</v>
      </c>
      <c r="AV94" s="13" t="s">
        <v>87</v>
      </c>
      <c r="AW94" s="13" t="s">
        <v>37</v>
      </c>
      <c r="AX94" s="13" t="s">
        <v>84</v>
      </c>
      <c r="AY94" s="211" t="s">
        <v>324</v>
      </c>
    </row>
    <row r="95" spans="1:65" s="2" customFormat="1" ht="14.45" customHeight="1">
      <c r="A95" s="36"/>
      <c r="B95" s="37"/>
      <c r="C95" s="182" t="s">
        <v>87</v>
      </c>
      <c r="D95" s="182" t="s">
        <v>326</v>
      </c>
      <c r="E95" s="183" t="s">
        <v>6311</v>
      </c>
      <c r="F95" s="184" t="s">
        <v>6312</v>
      </c>
      <c r="G95" s="185" t="s">
        <v>190</v>
      </c>
      <c r="H95" s="186">
        <v>1238.06</v>
      </c>
      <c r="I95" s="187"/>
      <c r="J95" s="188">
        <f>ROUND(I95*H95,2)</f>
        <v>0</v>
      </c>
      <c r="K95" s="184" t="s">
        <v>329</v>
      </c>
      <c r="L95" s="41"/>
      <c r="M95" s="189" t="s">
        <v>19</v>
      </c>
      <c r="N95" s="190" t="s">
        <v>47</v>
      </c>
      <c r="O95" s="66"/>
      <c r="P95" s="191">
        <f>O95*H95</f>
        <v>0</v>
      </c>
      <c r="Q95" s="191">
        <v>0</v>
      </c>
      <c r="R95" s="191">
        <f>Q95*H95</f>
        <v>0</v>
      </c>
      <c r="S95" s="191">
        <v>0</v>
      </c>
      <c r="T95" s="192">
        <f>S95*H95</f>
        <v>0</v>
      </c>
      <c r="U95" s="36"/>
      <c r="V95" s="36"/>
      <c r="W95" s="36"/>
      <c r="X95" s="36"/>
      <c r="Y95" s="36"/>
      <c r="Z95" s="36"/>
      <c r="AA95" s="36"/>
      <c r="AB95" s="36"/>
      <c r="AC95" s="36"/>
      <c r="AD95" s="36"/>
      <c r="AE95" s="36"/>
      <c r="AR95" s="193" t="s">
        <v>330</v>
      </c>
      <c r="AT95" s="193" t="s">
        <v>326</v>
      </c>
      <c r="AU95" s="193" t="s">
        <v>87</v>
      </c>
      <c r="AY95" s="19" t="s">
        <v>324</v>
      </c>
      <c r="BE95" s="194">
        <f>IF(N95="základní",J95,0)</f>
        <v>0</v>
      </c>
      <c r="BF95" s="194">
        <f>IF(N95="snížená",J95,0)</f>
        <v>0</v>
      </c>
      <c r="BG95" s="194">
        <f>IF(N95="zákl. přenesená",J95,0)</f>
        <v>0</v>
      </c>
      <c r="BH95" s="194">
        <f>IF(N95="sníž. přenesená",J95,0)</f>
        <v>0</v>
      </c>
      <c r="BI95" s="194">
        <f>IF(N95="nulová",J95,0)</f>
        <v>0</v>
      </c>
      <c r="BJ95" s="19" t="s">
        <v>84</v>
      </c>
      <c r="BK95" s="194">
        <f>ROUND(I95*H95,2)</f>
        <v>0</v>
      </c>
      <c r="BL95" s="19" t="s">
        <v>330</v>
      </c>
      <c r="BM95" s="193" t="s">
        <v>6313</v>
      </c>
    </row>
    <row r="96" spans="1:65" s="2" customFormat="1" ht="11.25">
      <c r="A96" s="36"/>
      <c r="B96" s="37"/>
      <c r="C96" s="38"/>
      <c r="D96" s="195" t="s">
        <v>332</v>
      </c>
      <c r="E96" s="38"/>
      <c r="F96" s="196" t="s">
        <v>6314</v>
      </c>
      <c r="G96" s="38"/>
      <c r="H96" s="38"/>
      <c r="I96" s="197"/>
      <c r="J96" s="38"/>
      <c r="K96" s="38"/>
      <c r="L96" s="41"/>
      <c r="M96" s="198"/>
      <c r="N96" s="199"/>
      <c r="O96" s="66"/>
      <c r="P96" s="66"/>
      <c r="Q96" s="66"/>
      <c r="R96" s="66"/>
      <c r="S96" s="66"/>
      <c r="T96" s="67"/>
      <c r="U96" s="36"/>
      <c r="V96" s="36"/>
      <c r="W96" s="36"/>
      <c r="X96" s="36"/>
      <c r="Y96" s="36"/>
      <c r="Z96" s="36"/>
      <c r="AA96" s="36"/>
      <c r="AB96" s="36"/>
      <c r="AC96" s="36"/>
      <c r="AD96" s="36"/>
      <c r="AE96" s="36"/>
      <c r="AT96" s="19" t="s">
        <v>332</v>
      </c>
      <c r="AU96" s="19" t="s">
        <v>87</v>
      </c>
    </row>
    <row r="97" spans="1:65" s="2" customFormat="1" ht="68.25">
      <c r="A97" s="36"/>
      <c r="B97" s="37"/>
      <c r="C97" s="38"/>
      <c r="D97" s="195" t="s">
        <v>334</v>
      </c>
      <c r="E97" s="38"/>
      <c r="F97" s="200" t="s">
        <v>6309</v>
      </c>
      <c r="G97" s="38"/>
      <c r="H97" s="38"/>
      <c r="I97" s="197"/>
      <c r="J97" s="38"/>
      <c r="K97" s="38"/>
      <c r="L97" s="41"/>
      <c r="M97" s="198"/>
      <c r="N97" s="199"/>
      <c r="O97" s="66"/>
      <c r="P97" s="66"/>
      <c r="Q97" s="66"/>
      <c r="R97" s="66"/>
      <c r="S97" s="66"/>
      <c r="T97" s="67"/>
      <c r="U97" s="36"/>
      <c r="V97" s="36"/>
      <c r="W97" s="36"/>
      <c r="X97" s="36"/>
      <c r="Y97" s="36"/>
      <c r="Z97" s="36"/>
      <c r="AA97" s="36"/>
      <c r="AB97" s="36"/>
      <c r="AC97" s="36"/>
      <c r="AD97" s="36"/>
      <c r="AE97" s="36"/>
      <c r="AT97" s="19" t="s">
        <v>334</v>
      </c>
      <c r="AU97" s="19" t="s">
        <v>87</v>
      </c>
    </row>
    <row r="98" spans="1:65" s="13" customFormat="1" ht="11.25">
      <c r="B98" s="201"/>
      <c r="C98" s="202"/>
      <c r="D98" s="195" t="s">
        <v>336</v>
      </c>
      <c r="E98" s="203" t="s">
        <v>19</v>
      </c>
      <c r="F98" s="204" t="s">
        <v>6315</v>
      </c>
      <c r="G98" s="202"/>
      <c r="H98" s="205">
        <v>1238.06</v>
      </c>
      <c r="I98" s="206"/>
      <c r="J98" s="202"/>
      <c r="K98" s="202"/>
      <c r="L98" s="207"/>
      <c r="M98" s="208"/>
      <c r="N98" s="209"/>
      <c r="O98" s="209"/>
      <c r="P98" s="209"/>
      <c r="Q98" s="209"/>
      <c r="R98" s="209"/>
      <c r="S98" s="209"/>
      <c r="T98" s="210"/>
      <c r="AT98" s="211" t="s">
        <v>336</v>
      </c>
      <c r="AU98" s="211" t="s">
        <v>87</v>
      </c>
      <c r="AV98" s="13" t="s">
        <v>87</v>
      </c>
      <c r="AW98" s="13" t="s">
        <v>37</v>
      </c>
      <c r="AX98" s="13" t="s">
        <v>84</v>
      </c>
      <c r="AY98" s="211" t="s">
        <v>324</v>
      </c>
    </row>
    <row r="99" spans="1:65" s="2" customFormat="1" ht="14.45" customHeight="1">
      <c r="A99" s="36"/>
      <c r="B99" s="37"/>
      <c r="C99" s="182" t="s">
        <v>343</v>
      </c>
      <c r="D99" s="182" t="s">
        <v>326</v>
      </c>
      <c r="E99" s="183" t="s">
        <v>6316</v>
      </c>
      <c r="F99" s="184" t="s">
        <v>6317</v>
      </c>
      <c r="G99" s="185" t="s">
        <v>135</v>
      </c>
      <c r="H99" s="186">
        <v>4860.5</v>
      </c>
      <c r="I99" s="187"/>
      <c r="J99" s="188">
        <f>ROUND(I99*H99,2)</f>
        <v>0</v>
      </c>
      <c r="K99" s="184" t="s">
        <v>329</v>
      </c>
      <c r="L99" s="41"/>
      <c r="M99" s="189" t="s">
        <v>19</v>
      </c>
      <c r="N99" s="190" t="s">
        <v>47</v>
      </c>
      <c r="O99" s="66"/>
      <c r="P99" s="191">
        <f>O99*H99</f>
        <v>0</v>
      </c>
      <c r="Q99" s="191">
        <v>0</v>
      </c>
      <c r="R99" s="191">
        <f>Q99*H99</f>
        <v>0</v>
      </c>
      <c r="S99" s="191">
        <v>0</v>
      </c>
      <c r="T99" s="192">
        <f>S99*H99</f>
        <v>0</v>
      </c>
      <c r="U99" s="36"/>
      <c r="V99" s="36"/>
      <c r="W99" s="36"/>
      <c r="X99" s="36"/>
      <c r="Y99" s="36"/>
      <c r="Z99" s="36"/>
      <c r="AA99" s="36"/>
      <c r="AB99" s="36"/>
      <c r="AC99" s="36"/>
      <c r="AD99" s="36"/>
      <c r="AE99" s="36"/>
      <c r="AR99" s="193" t="s">
        <v>330</v>
      </c>
      <c r="AT99" s="193" t="s">
        <v>326</v>
      </c>
      <c r="AU99" s="193" t="s">
        <v>87</v>
      </c>
      <c r="AY99" s="19" t="s">
        <v>324</v>
      </c>
      <c r="BE99" s="194">
        <f>IF(N99="základní",J99,0)</f>
        <v>0</v>
      </c>
      <c r="BF99" s="194">
        <f>IF(N99="snížená",J99,0)</f>
        <v>0</v>
      </c>
      <c r="BG99" s="194">
        <f>IF(N99="zákl. přenesená",J99,0)</f>
        <v>0</v>
      </c>
      <c r="BH99" s="194">
        <f>IF(N99="sníž. přenesená",J99,0)</f>
        <v>0</v>
      </c>
      <c r="BI99" s="194">
        <f>IF(N99="nulová",J99,0)</f>
        <v>0</v>
      </c>
      <c r="BJ99" s="19" t="s">
        <v>84</v>
      </c>
      <c r="BK99" s="194">
        <f>ROUND(I99*H99,2)</f>
        <v>0</v>
      </c>
      <c r="BL99" s="19" t="s">
        <v>330</v>
      </c>
      <c r="BM99" s="193" t="s">
        <v>6318</v>
      </c>
    </row>
    <row r="100" spans="1:65" s="2" customFormat="1" ht="11.25">
      <c r="A100" s="36"/>
      <c r="B100" s="37"/>
      <c r="C100" s="38"/>
      <c r="D100" s="195" t="s">
        <v>332</v>
      </c>
      <c r="E100" s="38"/>
      <c r="F100" s="196" t="s">
        <v>6319</v>
      </c>
      <c r="G100" s="38"/>
      <c r="H100" s="38"/>
      <c r="I100" s="197"/>
      <c r="J100" s="38"/>
      <c r="K100" s="38"/>
      <c r="L100" s="41"/>
      <c r="M100" s="198"/>
      <c r="N100" s="199"/>
      <c r="O100" s="66"/>
      <c r="P100" s="66"/>
      <c r="Q100" s="66"/>
      <c r="R100" s="66"/>
      <c r="S100" s="66"/>
      <c r="T100" s="67"/>
      <c r="U100" s="36"/>
      <c r="V100" s="36"/>
      <c r="W100" s="36"/>
      <c r="X100" s="36"/>
      <c r="Y100" s="36"/>
      <c r="Z100" s="36"/>
      <c r="AA100" s="36"/>
      <c r="AB100" s="36"/>
      <c r="AC100" s="36"/>
      <c r="AD100" s="36"/>
      <c r="AE100" s="36"/>
      <c r="AT100" s="19" t="s">
        <v>332</v>
      </c>
      <c r="AU100" s="19" t="s">
        <v>87</v>
      </c>
    </row>
    <row r="101" spans="1:65" s="2" customFormat="1" ht="39">
      <c r="A101" s="36"/>
      <c r="B101" s="37"/>
      <c r="C101" s="38"/>
      <c r="D101" s="195" t="s">
        <v>334</v>
      </c>
      <c r="E101" s="38"/>
      <c r="F101" s="200" t="s">
        <v>6320</v>
      </c>
      <c r="G101" s="38"/>
      <c r="H101" s="38"/>
      <c r="I101" s="197"/>
      <c r="J101" s="38"/>
      <c r="K101" s="38"/>
      <c r="L101" s="41"/>
      <c r="M101" s="198"/>
      <c r="N101" s="199"/>
      <c r="O101" s="66"/>
      <c r="P101" s="66"/>
      <c r="Q101" s="66"/>
      <c r="R101" s="66"/>
      <c r="S101" s="66"/>
      <c r="T101" s="67"/>
      <c r="U101" s="36"/>
      <c r="V101" s="36"/>
      <c r="W101" s="36"/>
      <c r="X101" s="36"/>
      <c r="Y101" s="36"/>
      <c r="Z101" s="36"/>
      <c r="AA101" s="36"/>
      <c r="AB101" s="36"/>
      <c r="AC101" s="36"/>
      <c r="AD101" s="36"/>
      <c r="AE101" s="36"/>
      <c r="AT101" s="19" t="s">
        <v>334</v>
      </c>
      <c r="AU101" s="19" t="s">
        <v>87</v>
      </c>
    </row>
    <row r="102" spans="1:65" s="13" customFormat="1" ht="11.25">
      <c r="B102" s="201"/>
      <c r="C102" s="202"/>
      <c r="D102" s="195" t="s">
        <v>336</v>
      </c>
      <c r="E102" s="203" t="s">
        <v>19</v>
      </c>
      <c r="F102" s="204" t="s">
        <v>6321</v>
      </c>
      <c r="G102" s="202"/>
      <c r="H102" s="205">
        <v>4808</v>
      </c>
      <c r="I102" s="206"/>
      <c r="J102" s="202"/>
      <c r="K102" s="202"/>
      <c r="L102" s="207"/>
      <c r="M102" s="208"/>
      <c r="N102" s="209"/>
      <c r="O102" s="209"/>
      <c r="P102" s="209"/>
      <c r="Q102" s="209"/>
      <c r="R102" s="209"/>
      <c r="S102" s="209"/>
      <c r="T102" s="210"/>
      <c r="AT102" s="211" t="s">
        <v>336</v>
      </c>
      <c r="AU102" s="211" t="s">
        <v>87</v>
      </c>
      <c r="AV102" s="13" t="s">
        <v>87</v>
      </c>
      <c r="AW102" s="13" t="s">
        <v>37</v>
      </c>
      <c r="AX102" s="13" t="s">
        <v>76</v>
      </c>
      <c r="AY102" s="211" t="s">
        <v>324</v>
      </c>
    </row>
    <row r="103" spans="1:65" s="13" customFormat="1" ht="11.25">
      <c r="B103" s="201"/>
      <c r="C103" s="202"/>
      <c r="D103" s="195" t="s">
        <v>336</v>
      </c>
      <c r="E103" s="203" t="s">
        <v>19</v>
      </c>
      <c r="F103" s="204" t="s">
        <v>6322</v>
      </c>
      <c r="G103" s="202"/>
      <c r="H103" s="205">
        <v>52.5</v>
      </c>
      <c r="I103" s="206"/>
      <c r="J103" s="202"/>
      <c r="K103" s="202"/>
      <c r="L103" s="207"/>
      <c r="M103" s="208"/>
      <c r="N103" s="209"/>
      <c r="O103" s="209"/>
      <c r="P103" s="209"/>
      <c r="Q103" s="209"/>
      <c r="R103" s="209"/>
      <c r="S103" s="209"/>
      <c r="T103" s="210"/>
      <c r="AT103" s="211" t="s">
        <v>336</v>
      </c>
      <c r="AU103" s="211" t="s">
        <v>87</v>
      </c>
      <c r="AV103" s="13" t="s">
        <v>87</v>
      </c>
      <c r="AW103" s="13" t="s">
        <v>37</v>
      </c>
      <c r="AX103" s="13" t="s">
        <v>76</v>
      </c>
      <c r="AY103" s="211" t="s">
        <v>324</v>
      </c>
    </row>
    <row r="104" spans="1:65" s="14" customFormat="1" ht="11.25">
      <c r="B104" s="212"/>
      <c r="C104" s="213"/>
      <c r="D104" s="195" t="s">
        <v>336</v>
      </c>
      <c r="E104" s="214" t="s">
        <v>6295</v>
      </c>
      <c r="F104" s="215" t="s">
        <v>349</v>
      </c>
      <c r="G104" s="213"/>
      <c r="H104" s="216">
        <v>4860.5</v>
      </c>
      <c r="I104" s="217"/>
      <c r="J104" s="213"/>
      <c r="K104" s="213"/>
      <c r="L104" s="218"/>
      <c r="M104" s="219"/>
      <c r="N104" s="220"/>
      <c r="O104" s="220"/>
      <c r="P104" s="220"/>
      <c r="Q104" s="220"/>
      <c r="R104" s="220"/>
      <c r="S104" s="220"/>
      <c r="T104" s="221"/>
      <c r="AT104" s="222" t="s">
        <v>336</v>
      </c>
      <c r="AU104" s="222" t="s">
        <v>87</v>
      </c>
      <c r="AV104" s="14" t="s">
        <v>330</v>
      </c>
      <c r="AW104" s="14" t="s">
        <v>37</v>
      </c>
      <c r="AX104" s="14" t="s">
        <v>84</v>
      </c>
      <c r="AY104" s="222" t="s">
        <v>324</v>
      </c>
    </row>
    <row r="105" spans="1:65" s="2" customFormat="1" ht="14.45" customHeight="1">
      <c r="A105" s="36"/>
      <c r="B105" s="37"/>
      <c r="C105" s="182" t="s">
        <v>330</v>
      </c>
      <c r="D105" s="182" t="s">
        <v>326</v>
      </c>
      <c r="E105" s="183" t="s">
        <v>6323</v>
      </c>
      <c r="F105" s="184" t="s">
        <v>6324</v>
      </c>
      <c r="G105" s="185" t="s">
        <v>135</v>
      </c>
      <c r="H105" s="186">
        <v>4860.5</v>
      </c>
      <c r="I105" s="187"/>
      <c r="J105" s="188">
        <f>ROUND(I105*H105,2)</f>
        <v>0</v>
      </c>
      <c r="K105" s="184" t="s">
        <v>329</v>
      </c>
      <c r="L105" s="41"/>
      <c r="M105" s="189" t="s">
        <v>19</v>
      </c>
      <c r="N105" s="190" t="s">
        <v>47</v>
      </c>
      <c r="O105" s="66"/>
      <c r="P105" s="191">
        <f>O105*H105</f>
        <v>0</v>
      </c>
      <c r="Q105" s="191">
        <v>0</v>
      </c>
      <c r="R105" s="191">
        <f>Q105*H105</f>
        <v>0</v>
      </c>
      <c r="S105" s="191">
        <v>0</v>
      </c>
      <c r="T105" s="192">
        <f>S105*H105</f>
        <v>0</v>
      </c>
      <c r="U105" s="36"/>
      <c r="V105" s="36"/>
      <c r="W105" s="36"/>
      <c r="X105" s="36"/>
      <c r="Y105" s="36"/>
      <c r="Z105" s="36"/>
      <c r="AA105" s="36"/>
      <c r="AB105" s="36"/>
      <c r="AC105" s="36"/>
      <c r="AD105" s="36"/>
      <c r="AE105" s="36"/>
      <c r="AR105" s="193" t="s">
        <v>330</v>
      </c>
      <c r="AT105" s="193" t="s">
        <v>326</v>
      </c>
      <c r="AU105" s="193" t="s">
        <v>87</v>
      </c>
      <c r="AY105" s="19" t="s">
        <v>324</v>
      </c>
      <c r="BE105" s="194">
        <f>IF(N105="základní",J105,0)</f>
        <v>0</v>
      </c>
      <c r="BF105" s="194">
        <f>IF(N105="snížená",J105,0)</f>
        <v>0</v>
      </c>
      <c r="BG105" s="194">
        <f>IF(N105="zákl. přenesená",J105,0)</f>
        <v>0</v>
      </c>
      <c r="BH105" s="194">
        <f>IF(N105="sníž. přenesená",J105,0)</f>
        <v>0</v>
      </c>
      <c r="BI105" s="194">
        <f>IF(N105="nulová",J105,0)</f>
        <v>0</v>
      </c>
      <c r="BJ105" s="19" t="s">
        <v>84</v>
      </c>
      <c r="BK105" s="194">
        <f>ROUND(I105*H105,2)</f>
        <v>0</v>
      </c>
      <c r="BL105" s="19" t="s">
        <v>330</v>
      </c>
      <c r="BM105" s="193" t="s">
        <v>6325</v>
      </c>
    </row>
    <row r="106" spans="1:65" s="2" customFormat="1" ht="11.25">
      <c r="A106" s="36"/>
      <c r="B106" s="37"/>
      <c r="C106" s="38"/>
      <c r="D106" s="195" t="s">
        <v>332</v>
      </c>
      <c r="E106" s="38"/>
      <c r="F106" s="196" t="s">
        <v>6326</v>
      </c>
      <c r="G106" s="38"/>
      <c r="H106" s="38"/>
      <c r="I106" s="197"/>
      <c r="J106" s="38"/>
      <c r="K106" s="38"/>
      <c r="L106" s="41"/>
      <c r="M106" s="198"/>
      <c r="N106" s="199"/>
      <c r="O106" s="66"/>
      <c r="P106" s="66"/>
      <c r="Q106" s="66"/>
      <c r="R106" s="66"/>
      <c r="S106" s="66"/>
      <c r="T106" s="67"/>
      <c r="U106" s="36"/>
      <c r="V106" s="36"/>
      <c r="W106" s="36"/>
      <c r="X106" s="36"/>
      <c r="Y106" s="36"/>
      <c r="Z106" s="36"/>
      <c r="AA106" s="36"/>
      <c r="AB106" s="36"/>
      <c r="AC106" s="36"/>
      <c r="AD106" s="36"/>
      <c r="AE106" s="36"/>
      <c r="AT106" s="19" t="s">
        <v>332</v>
      </c>
      <c r="AU106" s="19" t="s">
        <v>87</v>
      </c>
    </row>
    <row r="107" spans="1:65" s="2" customFormat="1" ht="39">
      <c r="A107" s="36"/>
      <c r="B107" s="37"/>
      <c r="C107" s="38"/>
      <c r="D107" s="195" t="s">
        <v>334</v>
      </c>
      <c r="E107" s="38"/>
      <c r="F107" s="200" t="s">
        <v>6320</v>
      </c>
      <c r="G107" s="38"/>
      <c r="H107" s="38"/>
      <c r="I107" s="197"/>
      <c r="J107" s="38"/>
      <c r="K107" s="38"/>
      <c r="L107" s="41"/>
      <c r="M107" s="198"/>
      <c r="N107" s="199"/>
      <c r="O107" s="66"/>
      <c r="P107" s="66"/>
      <c r="Q107" s="66"/>
      <c r="R107" s="66"/>
      <c r="S107" s="66"/>
      <c r="T107" s="67"/>
      <c r="U107" s="36"/>
      <c r="V107" s="36"/>
      <c r="W107" s="36"/>
      <c r="X107" s="36"/>
      <c r="Y107" s="36"/>
      <c r="Z107" s="36"/>
      <c r="AA107" s="36"/>
      <c r="AB107" s="36"/>
      <c r="AC107" s="36"/>
      <c r="AD107" s="36"/>
      <c r="AE107" s="36"/>
      <c r="AT107" s="19" t="s">
        <v>334</v>
      </c>
      <c r="AU107" s="19" t="s">
        <v>87</v>
      </c>
    </row>
    <row r="108" spans="1:65" s="13" customFormat="1" ht="11.25">
      <c r="B108" s="201"/>
      <c r="C108" s="202"/>
      <c r="D108" s="195" t="s">
        <v>336</v>
      </c>
      <c r="E108" s="203" t="s">
        <v>19</v>
      </c>
      <c r="F108" s="204" t="s">
        <v>6295</v>
      </c>
      <c r="G108" s="202"/>
      <c r="H108" s="205">
        <v>4860.5</v>
      </c>
      <c r="I108" s="206"/>
      <c r="J108" s="202"/>
      <c r="K108" s="202"/>
      <c r="L108" s="207"/>
      <c r="M108" s="208"/>
      <c r="N108" s="209"/>
      <c r="O108" s="209"/>
      <c r="P108" s="209"/>
      <c r="Q108" s="209"/>
      <c r="R108" s="209"/>
      <c r="S108" s="209"/>
      <c r="T108" s="210"/>
      <c r="AT108" s="211" t="s">
        <v>336</v>
      </c>
      <c r="AU108" s="211" t="s">
        <v>87</v>
      </c>
      <c r="AV108" s="13" t="s">
        <v>87</v>
      </c>
      <c r="AW108" s="13" t="s">
        <v>37</v>
      </c>
      <c r="AX108" s="13" t="s">
        <v>84</v>
      </c>
      <c r="AY108" s="211" t="s">
        <v>324</v>
      </c>
    </row>
    <row r="109" spans="1:65" s="2" customFormat="1" ht="14.45" customHeight="1">
      <c r="A109" s="36"/>
      <c r="B109" s="37"/>
      <c r="C109" s="182" t="s">
        <v>220</v>
      </c>
      <c r="D109" s="182" t="s">
        <v>326</v>
      </c>
      <c r="E109" s="183" t="s">
        <v>6327</v>
      </c>
      <c r="F109" s="184" t="s">
        <v>6328</v>
      </c>
      <c r="G109" s="185" t="s">
        <v>190</v>
      </c>
      <c r="H109" s="186">
        <v>245.7</v>
      </c>
      <c r="I109" s="187"/>
      <c r="J109" s="188">
        <f>ROUND(I109*H109,2)</f>
        <v>0</v>
      </c>
      <c r="K109" s="184" t="s">
        <v>329</v>
      </c>
      <c r="L109" s="41"/>
      <c r="M109" s="189" t="s">
        <v>19</v>
      </c>
      <c r="N109" s="190" t="s">
        <v>47</v>
      </c>
      <c r="O109" s="66"/>
      <c r="P109" s="191">
        <f>O109*H109</f>
        <v>0</v>
      </c>
      <c r="Q109" s="191">
        <v>0</v>
      </c>
      <c r="R109" s="191">
        <f>Q109*H109</f>
        <v>0</v>
      </c>
      <c r="S109" s="191">
        <v>0</v>
      </c>
      <c r="T109" s="192">
        <f>S109*H109</f>
        <v>0</v>
      </c>
      <c r="U109" s="36"/>
      <c r="V109" s="36"/>
      <c r="W109" s="36"/>
      <c r="X109" s="36"/>
      <c r="Y109" s="36"/>
      <c r="Z109" s="36"/>
      <c r="AA109" s="36"/>
      <c r="AB109" s="36"/>
      <c r="AC109" s="36"/>
      <c r="AD109" s="36"/>
      <c r="AE109" s="36"/>
      <c r="AR109" s="193" t="s">
        <v>330</v>
      </c>
      <c r="AT109" s="193" t="s">
        <v>326</v>
      </c>
      <c r="AU109" s="193" t="s">
        <v>87</v>
      </c>
      <c r="AY109" s="19" t="s">
        <v>324</v>
      </c>
      <c r="BE109" s="194">
        <f>IF(N109="základní",J109,0)</f>
        <v>0</v>
      </c>
      <c r="BF109" s="194">
        <f>IF(N109="snížená",J109,0)</f>
        <v>0</v>
      </c>
      <c r="BG109" s="194">
        <f>IF(N109="zákl. přenesená",J109,0)</f>
        <v>0</v>
      </c>
      <c r="BH109" s="194">
        <f>IF(N109="sníž. přenesená",J109,0)</f>
        <v>0</v>
      </c>
      <c r="BI109" s="194">
        <f>IF(N109="nulová",J109,0)</f>
        <v>0</v>
      </c>
      <c r="BJ109" s="19" t="s">
        <v>84</v>
      </c>
      <c r="BK109" s="194">
        <f>ROUND(I109*H109,2)</f>
        <v>0</v>
      </c>
      <c r="BL109" s="19" t="s">
        <v>330</v>
      </c>
      <c r="BM109" s="193" t="s">
        <v>6329</v>
      </c>
    </row>
    <row r="110" spans="1:65" s="2" customFormat="1" ht="11.25">
      <c r="A110" s="36"/>
      <c r="B110" s="37"/>
      <c r="C110" s="38"/>
      <c r="D110" s="195" t="s">
        <v>332</v>
      </c>
      <c r="E110" s="38"/>
      <c r="F110" s="196" t="s">
        <v>6330</v>
      </c>
      <c r="G110" s="38"/>
      <c r="H110" s="38"/>
      <c r="I110" s="197"/>
      <c r="J110" s="38"/>
      <c r="K110" s="38"/>
      <c r="L110" s="41"/>
      <c r="M110" s="198"/>
      <c r="N110" s="199"/>
      <c r="O110" s="66"/>
      <c r="P110" s="66"/>
      <c r="Q110" s="66"/>
      <c r="R110" s="66"/>
      <c r="S110" s="66"/>
      <c r="T110" s="67"/>
      <c r="U110" s="36"/>
      <c r="V110" s="36"/>
      <c r="W110" s="36"/>
      <c r="X110" s="36"/>
      <c r="Y110" s="36"/>
      <c r="Z110" s="36"/>
      <c r="AA110" s="36"/>
      <c r="AB110" s="36"/>
      <c r="AC110" s="36"/>
      <c r="AD110" s="36"/>
      <c r="AE110" s="36"/>
      <c r="AT110" s="19" t="s">
        <v>332</v>
      </c>
      <c r="AU110" s="19" t="s">
        <v>87</v>
      </c>
    </row>
    <row r="111" spans="1:65" s="2" customFormat="1" ht="58.5">
      <c r="A111" s="36"/>
      <c r="B111" s="37"/>
      <c r="C111" s="38"/>
      <c r="D111" s="195" t="s">
        <v>334</v>
      </c>
      <c r="E111" s="38"/>
      <c r="F111" s="200" t="s">
        <v>6331</v>
      </c>
      <c r="G111" s="38"/>
      <c r="H111" s="38"/>
      <c r="I111" s="197"/>
      <c r="J111" s="38"/>
      <c r="K111" s="38"/>
      <c r="L111" s="41"/>
      <c r="M111" s="198"/>
      <c r="N111" s="199"/>
      <c r="O111" s="66"/>
      <c r="P111" s="66"/>
      <c r="Q111" s="66"/>
      <c r="R111" s="66"/>
      <c r="S111" s="66"/>
      <c r="T111" s="67"/>
      <c r="U111" s="36"/>
      <c r="V111" s="36"/>
      <c r="W111" s="36"/>
      <c r="X111" s="36"/>
      <c r="Y111" s="36"/>
      <c r="Z111" s="36"/>
      <c r="AA111" s="36"/>
      <c r="AB111" s="36"/>
      <c r="AC111" s="36"/>
      <c r="AD111" s="36"/>
      <c r="AE111" s="36"/>
      <c r="AT111" s="19" t="s">
        <v>334</v>
      </c>
      <c r="AU111" s="19" t="s">
        <v>87</v>
      </c>
    </row>
    <row r="112" spans="1:65" s="2" customFormat="1" ht="19.5">
      <c r="A112" s="36"/>
      <c r="B112" s="37"/>
      <c r="C112" s="38"/>
      <c r="D112" s="195" t="s">
        <v>727</v>
      </c>
      <c r="E112" s="38"/>
      <c r="F112" s="200" t="s">
        <v>6332</v>
      </c>
      <c r="G112" s="38"/>
      <c r="H112" s="38"/>
      <c r="I112" s="197"/>
      <c r="J112" s="38"/>
      <c r="K112" s="38"/>
      <c r="L112" s="41"/>
      <c r="M112" s="198"/>
      <c r="N112" s="199"/>
      <c r="O112" s="66"/>
      <c r="P112" s="66"/>
      <c r="Q112" s="66"/>
      <c r="R112" s="66"/>
      <c r="S112" s="66"/>
      <c r="T112" s="67"/>
      <c r="U112" s="36"/>
      <c r="V112" s="36"/>
      <c r="W112" s="36"/>
      <c r="X112" s="36"/>
      <c r="Y112" s="36"/>
      <c r="Z112" s="36"/>
      <c r="AA112" s="36"/>
      <c r="AB112" s="36"/>
      <c r="AC112" s="36"/>
      <c r="AD112" s="36"/>
      <c r="AE112" s="36"/>
      <c r="AT112" s="19" t="s">
        <v>727</v>
      </c>
      <c r="AU112" s="19" t="s">
        <v>87</v>
      </c>
    </row>
    <row r="113" spans="1:65" s="15" customFormat="1" ht="11.25">
      <c r="B113" s="223"/>
      <c r="C113" s="224"/>
      <c r="D113" s="195" t="s">
        <v>336</v>
      </c>
      <c r="E113" s="225" t="s">
        <v>19</v>
      </c>
      <c r="F113" s="226" t="s">
        <v>6333</v>
      </c>
      <c r="G113" s="224"/>
      <c r="H113" s="225" t="s">
        <v>19</v>
      </c>
      <c r="I113" s="227"/>
      <c r="J113" s="224"/>
      <c r="K113" s="224"/>
      <c r="L113" s="228"/>
      <c r="M113" s="229"/>
      <c r="N113" s="230"/>
      <c r="O113" s="230"/>
      <c r="P113" s="230"/>
      <c r="Q113" s="230"/>
      <c r="R113" s="230"/>
      <c r="S113" s="230"/>
      <c r="T113" s="231"/>
      <c r="AT113" s="232" t="s">
        <v>336</v>
      </c>
      <c r="AU113" s="232" t="s">
        <v>87</v>
      </c>
      <c r="AV113" s="15" t="s">
        <v>84</v>
      </c>
      <c r="AW113" s="15" t="s">
        <v>37</v>
      </c>
      <c r="AX113" s="15" t="s">
        <v>76</v>
      </c>
      <c r="AY113" s="232" t="s">
        <v>324</v>
      </c>
    </row>
    <row r="114" spans="1:65" s="13" customFormat="1" ht="11.25">
      <c r="B114" s="201"/>
      <c r="C114" s="202"/>
      <c r="D114" s="195" t="s">
        <v>336</v>
      </c>
      <c r="E114" s="203" t="s">
        <v>19</v>
      </c>
      <c r="F114" s="204" t="s">
        <v>6334</v>
      </c>
      <c r="G114" s="202"/>
      <c r="H114" s="205">
        <v>129</v>
      </c>
      <c r="I114" s="206"/>
      <c r="J114" s="202"/>
      <c r="K114" s="202"/>
      <c r="L114" s="207"/>
      <c r="M114" s="208"/>
      <c r="N114" s="209"/>
      <c r="O114" s="209"/>
      <c r="P114" s="209"/>
      <c r="Q114" s="209"/>
      <c r="R114" s="209"/>
      <c r="S114" s="209"/>
      <c r="T114" s="210"/>
      <c r="AT114" s="211" t="s">
        <v>336</v>
      </c>
      <c r="AU114" s="211" t="s">
        <v>87</v>
      </c>
      <c r="AV114" s="13" t="s">
        <v>87</v>
      </c>
      <c r="AW114" s="13" t="s">
        <v>37</v>
      </c>
      <c r="AX114" s="13" t="s">
        <v>76</v>
      </c>
      <c r="AY114" s="211" t="s">
        <v>324</v>
      </c>
    </row>
    <row r="115" spans="1:65" s="13" customFormat="1" ht="11.25">
      <c r="B115" s="201"/>
      <c r="C115" s="202"/>
      <c r="D115" s="195" t="s">
        <v>336</v>
      </c>
      <c r="E115" s="203" t="s">
        <v>19</v>
      </c>
      <c r="F115" s="204" t="s">
        <v>6335</v>
      </c>
      <c r="G115" s="202"/>
      <c r="H115" s="205">
        <v>105</v>
      </c>
      <c r="I115" s="206"/>
      <c r="J115" s="202"/>
      <c r="K115" s="202"/>
      <c r="L115" s="207"/>
      <c r="M115" s="208"/>
      <c r="N115" s="209"/>
      <c r="O115" s="209"/>
      <c r="P115" s="209"/>
      <c r="Q115" s="209"/>
      <c r="R115" s="209"/>
      <c r="S115" s="209"/>
      <c r="T115" s="210"/>
      <c r="AT115" s="211" t="s">
        <v>336</v>
      </c>
      <c r="AU115" s="211" t="s">
        <v>87</v>
      </c>
      <c r="AV115" s="13" t="s">
        <v>87</v>
      </c>
      <c r="AW115" s="13" t="s">
        <v>37</v>
      </c>
      <c r="AX115" s="13" t="s">
        <v>76</v>
      </c>
      <c r="AY115" s="211" t="s">
        <v>324</v>
      </c>
    </row>
    <row r="116" spans="1:65" s="14" customFormat="1" ht="11.25">
      <c r="B116" s="212"/>
      <c r="C116" s="213"/>
      <c r="D116" s="195" t="s">
        <v>336</v>
      </c>
      <c r="E116" s="214" t="s">
        <v>6293</v>
      </c>
      <c r="F116" s="215" t="s">
        <v>349</v>
      </c>
      <c r="G116" s="213"/>
      <c r="H116" s="216">
        <v>234</v>
      </c>
      <c r="I116" s="217"/>
      <c r="J116" s="213"/>
      <c r="K116" s="213"/>
      <c r="L116" s="218"/>
      <c r="M116" s="219"/>
      <c r="N116" s="220"/>
      <c r="O116" s="220"/>
      <c r="P116" s="220"/>
      <c r="Q116" s="220"/>
      <c r="R116" s="220"/>
      <c r="S116" s="220"/>
      <c r="T116" s="221"/>
      <c r="AT116" s="222" t="s">
        <v>336</v>
      </c>
      <c r="AU116" s="222" t="s">
        <v>87</v>
      </c>
      <c r="AV116" s="14" t="s">
        <v>330</v>
      </c>
      <c r="AW116" s="14" t="s">
        <v>37</v>
      </c>
      <c r="AX116" s="14" t="s">
        <v>76</v>
      </c>
      <c r="AY116" s="222" t="s">
        <v>324</v>
      </c>
    </row>
    <row r="117" spans="1:65" s="13" customFormat="1" ht="11.25">
      <c r="B117" s="201"/>
      <c r="C117" s="202"/>
      <c r="D117" s="195" t="s">
        <v>336</v>
      </c>
      <c r="E117" s="203" t="s">
        <v>19</v>
      </c>
      <c r="F117" s="204" t="s">
        <v>6310</v>
      </c>
      <c r="G117" s="202"/>
      <c r="H117" s="205">
        <v>245.7</v>
      </c>
      <c r="I117" s="206"/>
      <c r="J117" s="202"/>
      <c r="K117" s="202"/>
      <c r="L117" s="207"/>
      <c r="M117" s="208"/>
      <c r="N117" s="209"/>
      <c r="O117" s="209"/>
      <c r="P117" s="209"/>
      <c r="Q117" s="209"/>
      <c r="R117" s="209"/>
      <c r="S117" s="209"/>
      <c r="T117" s="210"/>
      <c r="AT117" s="211" t="s">
        <v>336</v>
      </c>
      <c r="AU117" s="211" t="s">
        <v>87</v>
      </c>
      <c r="AV117" s="13" t="s">
        <v>87</v>
      </c>
      <c r="AW117" s="13" t="s">
        <v>37</v>
      </c>
      <c r="AX117" s="13" t="s">
        <v>84</v>
      </c>
      <c r="AY117" s="211" t="s">
        <v>324</v>
      </c>
    </row>
    <row r="118" spans="1:65" s="2" customFormat="1" ht="14.45" customHeight="1">
      <c r="A118" s="36"/>
      <c r="B118" s="37"/>
      <c r="C118" s="244" t="s">
        <v>362</v>
      </c>
      <c r="D118" s="244" t="s">
        <v>588</v>
      </c>
      <c r="E118" s="245" t="s">
        <v>5477</v>
      </c>
      <c r="F118" s="246" t="s">
        <v>6336</v>
      </c>
      <c r="G118" s="247" t="s">
        <v>190</v>
      </c>
      <c r="H118" s="248">
        <v>250.614</v>
      </c>
      <c r="I118" s="249"/>
      <c r="J118" s="250">
        <f>ROUND(I118*H118,2)</f>
        <v>0</v>
      </c>
      <c r="K118" s="246" t="s">
        <v>19</v>
      </c>
      <c r="L118" s="251"/>
      <c r="M118" s="252" t="s">
        <v>19</v>
      </c>
      <c r="N118" s="253" t="s">
        <v>47</v>
      </c>
      <c r="O118" s="66"/>
      <c r="P118" s="191">
        <f>O118*H118</f>
        <v>0</v>
      </c>
      <c r="Q118" s="191">
        <v>0</v>
      </c>
      <c r="R118" s="191">
        <f>Q118*H118</f>
        <v>0</v>
      </c>
      <c r="S118" s="191">
        <v>0</v>
      </c>
      <c r="T118" s="192">
        <f>S118*H118</f>
        <v>0</v>
      </c>
      <c r="U118" s="36"/>
      <c r="V118" s="36"/>
      <c r="W118" s="36"/>
      <c r="X118" s="36"/>
      <c r="Y118" s="36"/>
      <c r="Z118" s="36"/>
      <c r="AA118" s="36"/>
      <c r="AB118" s="36"/>
      <c r="AC118" s="36"/>
      <c r="AD118" s="36"/>
      <c r="AE118" s="36"/>
      <c r="AR118" s="193" t="s">
        <v>378</v>
      </c>
      <c r="AT118" s="193" t="s">
        <v>588</v>
      </c>
      <c r="AU118" s="193" t="s">
        <v>87</v>
      </c>
      <c r="AY118" s="19" t="s">
        <v>324</v>
      </c>
      <c r="BE118" s="194">
        <f>IF(N118="základní",J118,0)</f>
        <v>0</v>
      </c>
      <c r="BF118" s="194">
        <f>IF(N118="snížená",J118,0)</f>
        <v>0</v>
      </c>
      <c r="BG118" s="194">
        <f>IF(N118="zákl. přenesená",J118,0)</f>
        <v>0</v>
      </c>
      <c r="BH118" s="194">
        <f>IF(N118="sníž. přenesená",J118,0)</f>
        <v>0</v>
      </c>
      <c r="BI118" s="194">
        <f>IF(N118="nulová",J118,0)</f>
        <v>0</v>
      </c>
      <c r="BJ118" s="19" t="s">
        <v>84</v>
      </c>
      <c r="BK118" s="194">
        <f>ROUND(I118*H118,2)</f>
        <v>0</v>
      </c>
      <c r="BL118" s="19" t="s">
        <v>330</v>
      </c>
      <c r="BM118" s="193" t="s">
        <v>6337</v>
      </c>
    </row>
    <row r="119" spans="1:65" s="2" customFormat="1" ht="11.25">
      <c r="A119" s="36"/>
      <c r="B119" s="37"/>
      <c r="C119" s="38"/>
      <c r="D119" s="195" t="s">
        <v>332</v>
      </c>
      <c r="E119" s="38"/>
      <c r="F119" s="196" t="s">
        <v>6336</v>
      </c>
      <c r="G119" s="38"/>
      <c r="H119" s="38"/>
      <c r="I119" s="197"/>
      <c r="J119" s="38"/>
      <c r="K119" s="38"/>
      <c r="L119" s="41"/>
      <c r="M119" s="198"/>
      <c r="N119" s="199"/>
      <c r="O119" s="66"/>
      <c r="P119" s="66"/>
      <c r="Q119" s="66"/>
      <c r="R119" s="66"/>
      <c r="S119" s="66"/>
      <c r="T119" s="67"/>
      <c r="U119" s="36"/>
      <c r="V119" s="36"/>
      <c r="W119" s="36"/>
      <c r="X119" s="36"/>
      <c r="Y119" s="36"/>
      <c r="Z119" s="36"/>
      <c r="AA119" s="36"/>
      <c r="AB119" s="36"/>
      <c r="AC119" s="36"/>
      <c r="AD119" s="36"/>
      <c r="AE119" s="36"/>
      <c r="AT119" s="19" t="s">
        <v>332</v>
      </c>
      <c r="AU119" s="19" t="s">
        <v>87</v>
      </c>
    </row>
    <row r="120" spans="1:65" s="2" customFormat="1" ht="19.5">
      <c r="A120" s="36"/>
      <c r="B120" s="37"/>
      <c r="C120" s="38"/>
      <c r="D120" s="195" t="s">
        <v>727</v>
      </c>
      <c r="E120" s="38"/>
      <c r="F120" s="200" t="s">
        <v>6338</v>
      </c>
      <c r="G120" s="38"/>
      <c r="H120" s="38"/>
      <c r="I120" s="197"/>
      <c r="J120" s="38"/>
      <c r="K120" s="38"/>
      <c r="L120" s="41"/>
      <c r="M120" s="198"/>
      <c r="N120" s="199"/>
      <c r="O120" s="66"/>
      <c r="P120" s="66"/>
      <c r="Q120" s="66"/>
      <c r="R120" s="66"/>
      <c r="S120" s="66"/>
      <c r="T120" s="67"/>
      <c r="U120" s="36"/>
      <c r="V120" s="36"/>
      <c r="W120" s="36"/>
      <c r="X120" s="36"/>
      <c r="Y120" s="36"/>
      <c r="Z120" s="36"/>
      <c r="AA120" s="36"/>
      <c r="AB120" s="36"/>
      <c r="AC120" s="36"/>
      <c r="AD120" s="36"/>
      <c r="AE120" s="36"/>
      <c r="AT120" s="19" t="s">
        <v>727</v>
      </c>
      <c r="AU120" s="19" t="s">
        <v>87</v>
      </c>
    </row>
    <row r="121" spans="1:65" s="13" customFormat="1" ht="11.25">
      <c r="B121" s="201"/>
      <c r="C121" s="202"/>
      <c r="D121" s="195" t="s">
        <v>336</v>
      </c>
      <c r="E121" s="203" t="s">
        <v>19</v>
      </c>
      <c r="F121" s="204" t="s">
        <v>6339</v>
      </c>
      <c r="G121" s="202"/>
      <c r="H121" s="205">
        <v>250.614</v>
      </c>
      <c r="I121" s="206"/>
      <c r="J121" s="202"/>
      <c r="K121" s="202"/>
      <c r="L121" s="207"/>
      <c r="M121" s="208"/>
      <c r="N121" s="209"/>
      <c r="O121" s="209"/>
      <c r="P121" s="209"/>
      <c r="Q121" s="209"/>
      <c r="R121" s="209"/>
      <c r="S121" s="209"/>
      <c r="T121" s="210"/>
      <c r="AT121" s="211" t="s">
        <v>336</v>
      </c>
      <c r="AU121" s="211" t="s">
        <v>87</v>
      </c>
      <c r="AV121" s="13" t="s">
        <v>87</v>
      </c>
      <c r="AW121" s="13" t="s">
        <v>37</v>
      </c>
      <c r="AX121" s="13" t="s">
        <v>84</v>
      </c>
      <c r="AY121" s="211" t="s">
        <v>324</v>
      </c>
    </row>
    <row r="122" spans="1:65" s="2" customFormat="1" ht="14.45" customHeight="1">
      <c r="A122" s="36"/>
      <c r="B122" s="37"/>
      <c r="C122" s="182" t="s">
        <v>370</v>
      </c>
      <c r="D122" s="182" t="s">
        <v>326</v>
      </c>
      <c r="E122" s="183" t="s">
        <v>6340</v>
      </c>
      <c r="F122" s="184" t="s">
        <v>6341</v>
      </c>
      <c r="G122" s="185" t="s">
        <v>190</v>
      </c>
      <c r="H122" s="186">
        <v>1238.06</v>
      </c>
      <c r="I122" s="187"/>
      <c r="J122" s="188">
        <f>ROUND(I122*H122,2)</f>
        <v>0</v>
      </c>
      <c r="K122" s="184" t="s">
        <v>329</v>
      </c>
      <c r="L122" s="41"/>
      <c r="M122" s="189" t="s">
        <v>19</v>
      </c>
      <c r="N122" s="190" t="s">
        <v>47</v>
      </c>
      <c r="O122" s="66"/>
      <c r="P122" s="191">
        <f>O122*H122</f>
        <v>0</v>
      </c>
      <c r="Q122" s="191">
        <v>0</v>
      </c>
      <c r="R122" s="191">
        <f>Q122*H122</f>
        <v>0</v>
      </c>
      <c r="S122" s="191">
        <v>0</v>
      </c>
      <c r="T122" s="192">
        <f>S122*H122</f>
        <v>0</v>
      </c>
      <c r="U122" s="36"/>
      <c r="V122" s="36"/>
      <c r="W122" s="36"/>
      <c r="X122" s="36"/>
      <c r="Y122" s="36"/>
      <c r="Z122" s="36"/>
      <c r="AA122" s="36"/>
      <c r="AB122" s="36"/>
      <c r="AC122" s="36"/>
      <c r="AD122" s="36"/>
      <c r="AE122" s="36"/>
      <c r="AR122" s="193" t="s">
        <v>330</v>
      </c>
      <c r="AT122" s="193" t="s">
        <v>326</v>
      </c>
      <c r="AU122" s="193" t="s">
        <v>87</v>
      </c>
      <c r="AY122" s="19" t="s">
        <v>324</v>
      </c>
      <c r="BE122" s="194">
        <f>IF(N122="základní",J122,0)</f>
        <v>0</v>
      </c>
      <c r="BF122" s="194">
        <f>IF(N122="snížená",J122,0)</f>
        <v>0</v>
      </c>
      <c r="BG122" s="194">
        <f>IF(N122="zákl. přenesená",J122,0)</f>
        <v>0</v>
      </c>
      <c r="BH122" s="194">
        <f>IF(N122="sníž. přenesená",J122,0)</f>
        <v>0</v>
      </c>
      <c r="BI122" s="194">
        <f>IF(N122="nulová",J122,0)</f>
        <v>0</v>
      </c>
      <c r="BJ122" s="19" t="s">
        <v>84</v>
      </c>
      <c r="BK122" s="194">
        <f>ROUND(I122*H122,2)</f>
        <v>0</v>
      </c>
      <c r="BL122" s="19" t="s">
        <v>330</v>
      </c>
      <c r="BM122" s="193" t="s">
        <v>6342</v>
      </c>
    </row>
    <row r="123" spans="1:65" s="2" customFormat="1" ht="11.25">
      <c r="A123" s="36"/>
      <c r="B123" s="37"/>
      <c r="C123" s="38"/>
      <c r="D123" s="195" t="s">
        <v>332</v>
      </c>
      <c r="E123" s="38"/>
      <c r="F123" s="196" t="s">
        <v>6343</v>
      </c>
      <c r="G123" s="38"/>
      <c r="H123" s="38"/>
      <c r="I123" s="197"/>
      <c r="J123" s="38"/>
      <c r="K123" s="38"/>
      <c r="L123" s="41"/>
      <c r="M123" s="198"/>
      <c r="N123" s="199"/>
      <c r="O123" s="66"/>
      <c r="P123" s="66"/>
      <c r="Q123" s="66"/>
      <c r="R123" s="66"/>
      <c r="S123" s="66"/>
      <c r="T123" s="67"/>
      <c r="U123" s="36"/>
      <c r="V123" s="36"/>
      <c r="W123" s="36"/>
      <c r="X123" s="36"/>
      <c r="Y123" s="36"/>
      <c r="Z123" s="36"/>
      <c r="AA123" s="36"/>
      <c r="AB123" s="36"/>
      <c r="AC123" s="36"/>
      <c r="AD123" s="36"/>
      <c r="AE123" s="36"/>
      <c r="AT123" s="19" t="s">
        <v>332</v>
      </c>
      <c r="AU123" s="19" t="s">
        <v>87</v>
      </c>
    </row>
    <row r="124" spans="1:65" s="2" customFormat="1" ht="58.5">
      <c r="A124" s="36"/>
      <c r="B124" s="37"/>
      <c r="C124" s="38"/>
      <c r="D124" s="195" t="s">
        <v>334</v>
      </c>
      <c r="E124" s="38"/>
      <c r="F124" s="200" t="s">
        <v>6331</v>
      </c>
      <c r="G124" s="38"/>
      <c r="H124" s="38"/>
      <c r="I124" s="197"/>
      <c r="J124" s="38"/>
      <c r="K124" s="38"/>
      <c r="L124" s="41"/>
      <c r="M124" s="198"/>
      <c r="N124" s="199"/>
      <c r="O124" s="66"/>
      <c r="P124" s="66"/>
      <c r="Q124" s="66"/>
      <c r="R124" s="66"/>
      <c r="S124" s="66"/>
      <c r="T124" s="67"/>
      <c r="U124" s="36"/>
      <c r="V124" s="36"/>
      <c r="W124" s="36"/>
      <c r="X124" s="36"/>
      <c r="Y124" s="36"/>
      <c r="Z124" s="36"/>
      <c r="AA124" s="36"/>
      <c r="AB124" s="36"/>
      <c r="AC124" s="36"/>
      <c r="AD124" s="36"/>
      <c r="AE124" s="36"/>
      <c r="AT124" s="19" t="s">
        <v>334</v>
      </c>
      <c r="AU124" s="19" t="s">
        <v>87</v>
      </c>
    </row>
    <row r="125" spans="1:65" s="2" customFormat="1" ht="48.75">
      <c r="A125" s="36"/>
      <c r="B125" s="37"/>
      <c r="C125" s="38"/>
      <c r="D125" s="195" t="s">
        <v>727</v>
      </c>
      <c r="E125" s="38"/>
      <c r="F125" s="200" t="s">
        <v>6344</v>
      </c>
      <c r="G125" s="38"/>
      <c r="H125" s="38"/>
      <c r="I125" s="197"/>
      <c r="J125" s="38"/>
      <c r="K125" s="38"/>
      <c r="L125" s="41"/>
      <c r="M125" s="198"/>
      <c r="N125" s="199"/>
      <c r="O125" s="66"/>
      <c r="P125" s="66"/>
      <c r="Q125" s="66"/>
      <c r="R125" s="66"/>
      <c r="S125" s="66"/>
      <c r="T125" s="67"/>
      <c r="U125" s="36"/>
      <c r="V125" s="36"/>
      <c r="W125" s="36"/>
      <c r="X125" s="36"/>
      <c r="Y125" s="36"/>
      <c r="Z125" s="36"/>
      <c r="AA125" s="36"/>
      <c r="AB125" s="36"/>
      <c r="AC125" s="36"/>
      <c r="AD125" s="36"/>
      <c r="AE125" s="36"/>
      <c r="AT125" s="19" t="s">
        <v>727</v>
      </c>
      <c r="AU125" s="19" t="s">
        <v>87</v>
      </c>
    </row>
    <row r="126" spans="1:65" s="13" customFormat="1" ht="11.25">
      <c r="B126" s="201"/>
      <c r="C126" s="202"/>
      <c r="D126" s="195" t="s">
        <v>336</v>
      </c>
      <c r="E126" s="203" t="s">
        <v>19</v>
      </c>
      <c r="F126" s="204" t="s">
        <v>6345</v>
      </c>
      <c r="G126" s="202"/>
      <c r="H126" s="205">
        <v>1202</v>
      </c>
      <c r="I126" s="206"/>
      <c r="J126" s="202"/>
      <c r="K126" s="202"/>
      <c r="L126" s="207"/>
      <c r="M126" s="208"/>
      <c r="N126" s="209"/>
      <c r="O126" s="209"/>
      <c r="P126" s="209"/>
      <c r="Q126" s="209"/>
      <c r="R126" s="209"/>
      <c r="S126" s="209"/>
      <c r="T126" s="210"/>
      <c r="AT126" s="211" t="s">
        <v>336</v>
      </c>
      <c r="AU126" s="211" t="s">
        <v>87</v>
      </c>
      <c r="AV126" s="13" t="s">
        <v>87</v>
      </c>
      <c r="AW126" s="13" t="s">
        <v>37</v>
      </c>
      <c r="AX126" s="13" t="s">
        <v>76</v>
      </c>
      <c r="AY126" s="211" t="s">
        <v>324</v>
      </c>
    </row>
    <row r="127" spans="1:65" s="14" customFormat="1" ht="11.25">
      <c r="B127" s="212"/>
      <c r="C127" s="213"/>
      <c r="D127" s="195" t="s">
        <v>336</v>
      </c>
      <c r="E127" s="214" t="s">
        <v>6298</v>
      </c>
      <c r="F127" s="215" t="s">
        <v>349</v>
      </c>
      <c r="G127" s="213"/>
      <c r="H127" s="216">
        <v>1202</v>
      </c>
      <c r="I127" s="217"/>
      <c r="J127" s="213"/>
      <c r="K127" s="213"/>
      <c r="L127" s="218"/>
      <c r="M127" s="219"/>
      <c r="N127" s="220"/>
      <c r="O127" s="220"/>
      <c r="P127" s="220"/>
      <c r="Q127" s="220"/>
      <c r="R127" s="220"/>
      <c r="S127" s="220"/>
      <c r="T127" s="221"/>
      <c r="AT127" s="222" t="s">
        <v>336</v>
      </c>
      <c r="AU127" s="222" t="s">
        <v>87</v>
      </c>
      <c r="AV127" s="14" t="s">
        <v>330</v>
      </c>
      <c r="AW127" s="14" t="s">
        <v>37</v>
      </c>
      <c r="AX127" s="14" t="s">
        <v>76</v>
      </c>
      <c r="AY127" s="222" t="s">
        <v>324</v>
      </c>
    </row>
    <row r="128" spans="1:65" s="13" customFormat="1" ht="11.25">
      <c r="B128" s="201"/>
      <c r="C128" s="202"/>
      <c r="D128" s="195" t="s">
        <v>336</v>
      </c>
      <c r="E128" s="203" t="s">
        <v>19</v>
      </c>
      <c r="F128" s="204" t="s">
        <v>6315</v>
      </c>
      <c r="G128" s="202"/>
      <c r="H128" s="205">
        <v>1238.06</v>
      </c>
      <c r="I128" s="206"/>
      <c r="J128" s="202"/>
      <c r="K128" s="202"/>
      <c r="L128" s="207"/>
      <c r="M128" s="208"/>
      <c r="N128" s="209"/>
      <c r="O128" s="209"/>
      <c r="P128" s="209"/>
      <c r="Q128" s="209"/>
      <c r="R128" s="209"/>
      <c r="S128" s="209"/>
      <c r="T128" s="210"/>
      <c r="AT128" s="211" t="s">
        <v>336</v>
      </c>
      <c r="AU128" s="211" t="s">
        <v>87</v>
      </c>
      <c r="AV128" s="13" t="s">
        <v>87</v>
      </c>
      <c r="AW128" s="13" t="s">
        <v>37</v>
      </c>
      <c r="AX128" s="13" t="s">
        <v>84</v>
      </c>
      <c r="AY128" s="211" t="s">
        <v>324</v>
      </c>
    </row>
    <row r="129" spans="1:65" s="2" customFormat="1" ht="14.45" customHeight="1">
      <c r="A129" s="36"/>
      <c r="B129" s="37"/>
      <c r="C129" s="244" t="s">
        <v>378</v>
      </c>
      <c r="D129" s="244" t="s">
        <v>588</v>
      </c>
      <c r="E129" s="245" t="s">
        <v>6346</v>
      </c>
      <c r="F129" s="246" t="s">
        <v>6347</v>
      </c>
      <c r="G129" s="247" t="s">
        <v>190</v>
      </c>
      <c r="H129" s="248">
        <v>1275.202</v>
      </c>
      <c r="I129" s="249"/>
      <c r="J129" s="250">
        <f>ROUND(I129*H129,2)</f>
        <v>0</v>
      </c>
      <c r="K129" s="246" t="s">
        <v>19</v>
      </c>
      <c r="L129" s="251"/>
      <c r="M129" s="252" t="s">
        <v>19</v>
      </c>
      <c r="N129" s="253" t="s">
        <v>47</v>
      </c>
      <c r="O129" s="66"/>
      <c r="P129" s="191">
        <f>O129*H129</f>
        <v>0</v>
      </c>
      <c r="Q129" s="191">
        <v>0</v>
      </c>
      <c r="R129" s="191">
        <f>Q129*H129</f>
        <v>0</v>
      </c>
      <c r="S129" s="191">
        <v>0</v>
      </c>
      <c r="T129" s="192">
        <f>S129*H129</f>
        <v>0</v>
      </c>
      <c r="U129" s="36"/>
      <c r="V129" s="36"/>
      <c r="W129" s="36"/>
      <c r="X129" s="36"/>
      <c r="Y129" s="36"/>
      <c r="Z129" s="36"/>
      <c r="AA129" s="36"/>
      <c r="AB129" s="36"/>
      <c r="AC129" s="36"/>
      <c r="AD129" s="36"/>
      <c r="AE129" s="36"/>
      <c r="AR129" s="193" t="s">
        <v>378</v>
      </c>
      <c r="AT129" s="193" t="s">
        <v>588</v>
      </c>
      <c r="AU129" s="193" t="s">
        <v>87</v>
      </c>
      <c r="AY129" s="19" t="s">
        <v>324</v>
      </c>
      <c r="BE129" s="194">
        <f>IF(N129="základní",J129,0)</f>
        <v>0</v>
      </c>
      <c r="BF129" s="194">
        <f>IF(N129="snížená",J129,0)</f>
        <v>0</v>
      </c>
      <c r="BG129" s="194">
        <f>IF(N129="zákl. přenesená",J129,0)</f>
        <v>0</v>
      </c>
      <c r="BH129" s="194">
        <f>IF(N129="sníž. přenesená",J129,0)</f>
        <v>0</v>
      </c>
      <c r="BI129" s="194">
        <f>IF(N129="nulová",J129,0)</f>
        <v>0</v>
      </c>
      <c r="BJ129" s="19" t="s">
        <v>84</v>
      </c>
      <c r="BK129" s="194">
        <f>ROUND(I129*H129,2)</f>
        <v>0</v>
      </c>
      <c r="BL129" s="19" t="s">
        <v>330</v>
      </c>
      <c r="BM129" s="193" t="s">
        <v>6348</v>
      </c>
    </row>
    <row r="130" spans="1:65" s="2" customFormat="1" ht="39">
      <c r="A130" s="36"/>
      <c r="B130" s="37"/>
      <c r="C130" s="38"/>
      <c r="D130" s="195" t="s">
        <v>332</v>
      </c>
      <c r="E130" s="38"/>
      <c r="F130" s="196" t="s">
        <v>6349</v>
      </c>
      <c r="G130" s="38"/>
      <c r="H130" s="38"/>
      <c r="I130" s="197"/>
      <c r="J130" s="38"/>
      <c r="K130" s="38"/>
      <c r="L130" s="41"/>
      <c r="M130" s="198"/>
      <c r="N130" s="199"/>
      <c r="O130" s="66"/>
      <c r="P130" s="66"/>
      <c r="Q130" s="66"/>
      <c r="R130" s="66"/>
      <c r="S130" s="66"/>
      <c r="T130" s="67"/>
      <c r="U130" s="36"/>
      <c r="V130" s="36"/>
      <c r="W130" s="36"/>
      <c r="X130" s="36"/>
      <c r="Y130" s="36"/>
      <c r="Z130" s="36"/>
      <c r="AA130" s="36"/>
      <c r="AB130" s="36"/>
      <c r="AC130" s="36"/>
      <c r="AD130" s="36"/>
      <c r="AE130" s="36"/>
      <c r="AT130" s="19" t="s">
        <v>332</v>
      </c>
      <c r="AU130" s="19" t="s">
        <v>87</v>
      </c>
    </row>
    <row r="131" spans="1:65" s="2" customFormat="1" ht="19.5">
      <c r="A131" s="36"/>
      <c r="B131" s="37"/>
      <c r="C131" s="38"/>
      <c r="D131" s="195" t="s">
        <v>727</v>
      </c>
      <c r="E131" s="38"/>
      <c r="F131" s="200" t="s">
        <v>6350</v>
      </c>
      <c r="G131" s="38"/>
      <c r="H131" s="38"/>
      <c r="I131" s="197"/>
      <c r="J131" s="38"/>
      <c r="K131" s="38"/>
      <c r="L131" s="41"/>
      <c r="M131" s="198"/>
      <c r="N131" s="199"/>
      <c r="O131" s="66"/>
      <c r="P131" s="66"/>
      <c r="Q131" s="66"/>
      <c r="R131" s="66"/>
      <c r="S131" s="66"/>
      <c r="T131" s="67"/>
      <c r="U131" s="36"/>
      <c r="V131" s="36"/>
      <c r="W131" s="36"/>
      <c r="X131" s="36"/>
      <c r="Y131" s="36"/>
      <c r="Z131" s="36"/>
      <c r="AA131" s="36"/>
      <c r="AB131" s="36"/>
      <c r="AC131" s="36"/>
      <c r="AD131" s="36"/>
      <c r="AE131" s="36"/>
      <c r="AT131" s="19" t="s">
        <v>727</v>
      </c>
      <c r="AU131" s="19" t="s">
        <v>87</v>
      </c>
    </row>
    <row r="132" spans="1:65" s="13" customFormat="1" ht="11.25">
      <c r="B132" s="201"/>
      <c r="C132" s="202"/>
      <c r="D132" s="195" t="s">
        <v>336</v>
      </c>
      <c r="E132" s="203" t="s">
        <v>19</v>
      </c>
      <c r="F132" s="204" t="s">
        <v>6351</v>
      </c>
      <c r="G132" s="202"/>
      <c r="H132" s="205">
        <v>1275.202</v>
      </c>
      <c r="I132" s="206"/>
      <c r="J132" s="202"/>
      <c r="K132" s="202"/>
      <c r="L132" s="207"/>
      <c r="M132" s="208"/>
      <c r="N132" s="209"/>
      <c r="O132" s="209"/>
      <c r="P132" s="209"/>
      <c r="Q132" s="209"/>
      <c r="R132" s="209"/>
      <c r="S132" s="209"/>
      <c r="T132" s="210"/>
      <c r="AT132" s="211" t="s">
        <v>336</v>
      </c>
      <c r="AU132" s="211" t="s">
        <v>87</v>
      </c>
      <c r="AV132" s="13" t="s">
        <v>87</v>
      </c>
      <c r="AW132" s="13" t="s">
        <v>37</v>
      </c>
      <c r="AX132" s="13" t="s">
        <v>84</v>
      </c>
      <c r="AY132" s="211" t="s">
        <v>324</v>
      </c>
    </row>
    <row r="133" spans="1:65" s="2" customFormat="1" ht="14.45" customHeight="1">
      <c r="A133" s="36"/>
      <c r="B133" s="37"/>
      <c r="C133" s="182" t="s">
        <v>408</v>
      </c>
      <c r="D133" s="182" t="s">
        <v>326</v>
      </c>
      <c r="E133" s="183" t="s">
        <v>6352</v>
      </c>
      <c r="F133" s="184" t="s">
        <v>6353</v>
      </c>
      <c r="G133" s="185" t="s">
        <v>190</v>
      </c>
      <c r="H133" s="186">
        <v>1238.06</v>
      </c>
      <c r="I133" s="187"/>
      <c r="J133" s="188">
        <f>ROUND(I133*H133,2)</f>
        <v>0</v>
      </c>
      <c r="K133" s="184" t="s">
        <v>329</v>
      </c>
      <c r="L133" s="41"/>
      <c r="M133" s="189" t="s">
        <v>19</v>
      </c>
      <c r="N133" s="190" t="s">
        <v>47</v>
      </c>
      <c r="O133" s="66"/>
      <c r="P133" s="191">
        <f>O133*H133</f>
        <v>0</v>
      </c>
      <c r="Q133" s="191">
        <v>5.0000000000000002E-5</v>
      </c>
      <c r="R133" s="191">
        <f>Q133*H133</f>
        <v>6.1903E-2</v>
      </c>
      <c r="S133" s="191">
        <v>0</v>
      </c>
      <c r="T133" s="192">
        <f>S133*H133</f>
        <v>0</v>
      </c>
      <c r="U133" s="36"/>
      <c r="V133" s="36"/>
      <c r="W133" s="36"/>
      <c r="X133" s="36"/>
      <c r="Y133" s="36"/>
      <c r="Z133" s="36"/>
      <c r="AA133" s="36"/>
      <c r="AB133" s="36"/>
      <c r="AC133" s="36"/>
      <c r="AD133" s="36"/>
      <c r="AE133" s="36"/>
      <c r="AR133" s="193" t="s">
        <v>330</v>
      </c>
      <c r="AT133" s="193" t="s">
        <v>326</v>
      </c>
      <c r="AU133" s="193" t="s">
        <v>87</v>
      </c>
      <c r="AY133" s="19" t="s">
        <v>324</v>
      </c>
      <c r="BE133" s="194">
        <f>IF(N133="základní",J133,0)</f>
        <v>0</v>
      </c>
      <c r="BF133" s="194">
        <f>IF(N133="snížená",J133,0)</f>
        <v>0</v>
      </c>
      <c r="BG133" s="194">
        <f>IF(N133="zákl. přenesená",J133,0)</f>
        <v>0</v>
      </c>
      <c r="BH133" s="194">
        <f>IF(N133="sníž. přenesená",J133,0)</f>
        <v>0</v>
      </c>
      <c r="BI133" s="194">
        <f>IF(N133="nulová",J133,0)</f>
        <v>0</v>
      </c>
      <c r="BJ133" s="19" t="s">
        <v>84</v>
      </c>
      <c r="BK133" s="194">
        <f>ROUND(I133*H133,2)</f>
        <v>0</v>
      </c>
      <c r="BL133" s="19" t="s">
        <v>330</v>
      </c>
      <c r="BM133" s="193" t="s">
        <v>6354</v>
      </c>
    </row>
    <row r="134" spans="1:65" s="2" customFormat="1" ht="11.25">
      <c r="A134" s="36"/>
      <c r="B134" s="37"/>
      <c r="C134" s="38"/>
      <c r="D134" s="195" t="s">
        <v>332</v>
      </c>
      <c r="E134" s="38"/>
      <c r="F134" s="196" t="s">
        <v>6355</v>
      </c>
      <c r="G134" s="38"/>
      <c r="H134" s="38"/>
      <c r="I134" s="197"/>
      <c r="J134" s="38"/>
      <c r="K134" s="38"/>
      <c r="L134" s="41"/>
      <c r="M134" s="198"/>
      <c r="N134" s="199"/>
      <c r="O134" s="66"/>
      <c r="P134" s="66"/>
      <c r="Q134" s="66"/>
      <c r="R134" s="66"/>
      <c r="S134" s="66"/>
      <c r="T134" s="67"/>
      <c r="U134" s="36"/>
      <c r="V134" s="36"/>
      <c r="W134" s="36"/>
      <c r="X134" s="36"/>
      <c r="Y134" s="36"/>
      <c r="Z134" s="36"/>
      <c r="AA134" s="36"/>
      <c r="AB134" s="36"/>
      <c r="AC134" s="36"/>
      <c r="AD134" s="36"/>
      <c r="AE134" s="36"/>
      <c r="AT134" s="19" t="s">
        <v>332</v>
      </c>
      <c r="AU134" s="19" t="s">
        <v>87</v>
      </c>
    </row>
    <row r="135" spans="1:65" s="2" customFormat="1" ht="48.75">
      <c r="A135" s="36"/>
      <c r="B135" s="37"/>
      <c r="C135" s="38"/>
      <c r="D135" s="195" t="s">
        <v>334</v>
      </c>
      <c r="E135" s="38"/>
      <c r="F135" s="200" t="s">
        <v>6356</v>
      </c>
      <c r="G135" s="38"/>
      <c r="H135" s="38"/>
      <c r="I135" s="197"/>
      <c r="J135" s="38"/>
      <c r="K135" s="38"/>
      <c r="L135" s="41"/>
      <c r="M135" s="198"/>
      <c r="N135" s="199"/>
      <c r="O135" s="66"/>
      <c r="P135" s="66"/>
      <c r="Q135" s="66"/>
      <c r="R135" s="66"/>
      <c r="S135" s="66"/>
      <c r="T135" s="67"/>
      <c r="U135" s="36"/>
      <c r="V135" s="36"/>
      <c r="W135" s="36"/>
      <c r="X135" s="36"/>
      <c r="Y135" s="36"/>
      <c r="Z135" s="36"/>
      <c r="AA135" s="36"/>
      <c r="AB135" s="36"/>
      <c r="AC135" s="36"/>
      <c r="AD135" s="36"/>
      <c r="AE135" s="36"/>
      <c r="AT135" s="19" t="s">
        <v>334</v>
      </c>
      <c r="AU135" s="19" t="s">
        <v>87</v>
      </c>
    </row>
    <row r="136" spans="1:65" s="13" customFormat="1" ht="11.25">
      <c r="B136" s="201"/>
      <c r="C136" s="202"/>
      <c r="D136" s="195" t="s">
        <v>336</v>
      </c>
      <c r="E136" s="203" t="s">
        <v>19</v>
      </c>
      <c r="F136" s="204" t="s">
        <v>6315</v>
      </c>
      <c r="G136" s="202"/>
      <c r="H136" s="205">
        <v>1238.06</v>
      </c>
      <c r="I136" s="206"/>
      <c r="J136" s="202"/>
      <c r="K136" s="202"/>
      <c r="L136" s="207"/>
      <c r="M136" s="208"/>
      <c r="N136" s="209"/>
      <c r="O136" s="209"/>
      <c r="P136" s="209"/>
      <c r="Q136" s="209"/>
      <c r="R136" s="209"/>
      <c r="S136" s="209"/>
      <c r="T136" s="210"/>
      <c r="AT136" s="211" t="s">
        <v>336</v>
      </c>
      <c r="AU136" s="211" t="s">
        <v>87</v>
      </c>
      <c r="AV136" s="13" t="s">
        <v>87</v>
      </c>
      <c r="AW136" s="13" t="s">
        <v>37</v>
      </c>
      <c r="AX136" s="13" t="s">
        <v>84</v>
      </c>
      <c r="AY136" s="211" t="s">
        <v>324</v>
      </c>
    </row>
    <row r="137" spans="1:65" s="2" customFormat="1" ht="14.45" customHeight="1">
      <c r="A137" s="36"/>
      <c r="B137" s="37"/>
      <c r="C137" s="244" t="s">
        <v>415</v>
      </c>
      <c r="D137" s="244" t="s">
        <v>588</v>
      </c>
      <c r="E137" s="245" t="s">
        <v>6357</v>
      </c>
      <c r="F137" s="246" t="s">
        <v>6358</v>
      </c>
      <c r="G137" s="247" t="s">
        <v>190</v>
      </c>
      <c r="H137" s="248">
        <v>1202</v>
      </c>
      <c r="I137" s="249"/>
      <c r="J137" s="250">
        <f>ROUND(I137*H137,2)</f>
        <v>0</v>
      </c>
      <c r="K137" s="246" t="s">
        <v>19</v>
      </c>
      <c r="L137" s="251"/>
      <c r="M137" s="252" t="s">
        <v>19</v>
      </c>
      <c r="N137" s="253" t="s">
        <v>47</v>
      </c>
      <c r="O137" s="66"/>
      <c r="P137" s="191">
        <f>O137*H137</f>
        <v>0</v>
      </c>
      <c r="Q137" s="191">
        <v>6.0000000000000001E-3</v>
      </c>
      <c r="R137" s="191">
        <f>Q137*H137</f>
        <v>7.2119999999999997</v>
      </c>
      <c r="S137" s="191">
        <v>0</v>
      </c>
      <c r="T137" s="192">
        <f>S137*H137</f>
        <v>0</v>
      </c>
      <c r="U137" s="36"/>
      <c r="V137" s="36"/>
      <c r="W137" s="36"/>
      <c r="X137" s="36"/>
      <c r="Y137" s="36"/>
      <c r="Z137" s="36"/>
      <c r="AA137" s="36"/>
      <c r="AB137" s="36"/>
      <c r="AC137" s="36"/>
      <c r="AD137" s="36"/>
      <c r="AE137" s="36"/>
      <c r="AR137" s="193" t="s">
        <v>378</v>
      </c>
      <c r="AT137" s="193" t="s">
        <v>588</v>
      </c>
      <c r="AU137" s="193" t="s">
        <v>87</v>
      </c>
      <c r="AY137" s="19" t="s">
        <v>324</v>
      </c>
      <c r="BE137" s="194">
        <f>IF(N137="základní",J137,0)</f>
        <v>0</v>
      </c>
      <c r="BF137" s="194">
        <f>IF(N137="snížená",J137,0)</f>
        <v>0</v>
      </c>
      <c r="BG137" s="194">
        <f>IF(N137="zákl. přenesená",J137,0)</f>
        <v>0</v>
      </c>
      <c r="BH137" s="194">
        <f>IF(N137="sníž. přenesená",J137,0)</f>
        <v>0</v>
      </c>
      <c r="BI137" s="194">
        <f>IF(N137="nulová",J137,0)</f>
        <v>0</v>
      </c>
      <c r="BJ137" s="19" t="s">
        <v>84</v>
      </c>
      <c r="BK137" s="194">
        <f>ROUND(I137*H137,2)</f>
        <v>0</v>
      </c>
      <c r="BL137" s="19" t="s">
        <v>330</v>
      </c>
      <c r="BM137" s="193" t="s">
        <v>6359</v>
      </c>
    </row>
    <row r="138" spans="1:65" s="2" customFormat="1" ht="11.25">
      <c r="A138" s="36"/>
      <c r="B138" s="37"/>
      <c r="C138" s="38"/>
      <c r="D138" s="195" t="s">
        <v>332</v>
      </c>
      <c r="E138" s="38"/>
      <c r="F138" s="196" t="s">
        <v>6358</v>
      </c>
      <c r="G138" s="38"/>
      <c r="H138" s="38"/>
      <c r="I138" s="197"/>
      <c r="J138" s="38"/>
      <c r="K138" s="38"/>
      <c r="L138" s="41"/>
      <c r="M138" s="198"/>
      <c r="N138" s="199"/>
      <c r="O138" s="66"/>
      <c r="P138" s="66"/>
      <c r="Q138" s="66"/>
      <c r="R138" s="66"/>
      <c r="S138" s="66"/>
      <c r="T138" s="67"/>
      <c r="U138" s="36"/>
      <c r="V138" s="36"/>
      <c r="W138" s="36"/>
      <c r="X138" s="36"/>
      <c r="Y138" s="36"/>
      <c r="Z138" s="36"/>
      <c r="AA138" s="36"/>
      <c r="AB138" s="36"/>
      <c r="AC138" s="36"/>
      <c r="AD138" s="36"/>
      <c r="AE138" s="36"/>
      <c r="AT138" s="19" t="s">
        <v>332</v>
      </c>
      <c r="AU138" s="19" t="s">
        <v>87</v>
      </c>
    </row>
    <row r="139" spans="1:65" s="13" customFormat="1" ht="11.25">
      <c r="B139" s="201"/>
      <c r="C139" s="202"/>
      <c r="D139" s="195" t="s">
        <v>336</v>
      </c>
      <c r="E139" s="203" t="s">
        <v>19</v>
      </c>
      <c r="F139" s="204" t="s">
        <v>6298</v>
      </c>
      <c r="G139" s="202"/>
      <c r="H139" s="205">
        <v>1202</v>
      </c>
      <c r="I139" s="206"/>
      <c r="J139" s="202"/>
      <c r="K139" s="202"/>
      <c r="L139" s="207"/>
      <c r="M139" s="208"/>
      <c r="N139" s="209"/>
      <c r="O139" s="209"/>
      <c r="P139" s="209"/>
      <c r="Q139" s="209"/>
      <c r="R139" s="209"/>
      <c r="S139" s="209"/>
      <c r="T139" s="210"/>
      <c r="AT139" s="211" t="s">
        <v>336</v>
      </c>
      <c r="AU139" s="211" t="s">
        <v>87</v>
      </c>
      <c r="AV139" s="13" t="s">
        <v>87</v>
      </c>
      <c r="AW139" s="13" t="s">
        <v>37</v>
      </c>
      <c r="AX139" s="13" t="s">
        <v>84</v>
      </c>
      <c r="AY139" s="211" t="s">
        <v>324</v>
      </c>
    </row>
    <row r="140" spans="1:65" s="2" customFormat="1" ht="14.45" customHeight="1">
      <c r="A140" s="36"/>
      <c r="B140" s="37"/>
      <c r="C140" s="182" t="s">
        <v>506</v>
      </c>
      <c r="D140" s="182" t="s">
        <v>326</v>
      </c>
      <c r="E140" s="183" t="s">
        <v>6360</v>
      </c>
      <c r="F140" s="184" t="s">
        <v>6361</v>
      </c>
      <c r="G140" s="185" t="s">
        <v>190</v>
      </c>
      <c r="H140" s="186">
        <v>1202</v>
      </c>
      <c r="I140" s="187"/>
      <c r="J140" s="188">
        <f>ROUND(I140*H140,2)</f>
        <v>0</v>
      </c>
      <c r="K140" s="184" t="s">
        <v>329</v>
      </c>
      <c r="L140" s="41"/>
      <c r="M140" s="189" t="s">
        <v>19</v>
      </c>
      <c r="N140" s="190" t="s">
        <v>47</v>
      </c>
      <c r="O140" s="66"/>
      <c r="P140" s="191">
        <f>O140*H140</f>
        <v>0</v>
      </c>
      <c r="Q140" s="191">
        <v>0</v>
      </c>
      <c r="R140" s="191">
        <f>Q140*H140</f>
        <v>0</v>
      </c>
      <c r="S140" s="191">
        <v>0</v>
      </c>
      <c r="T140" s="192">
        <f>S140*H140</f>
        <v>0</v>
      </c>
      <c r="U140" s="36"/>
      <c r="V140" s="36"/>
      <c r="W140" s="36"/>
      <c r="X140" s="36"/>
      <c r="Y140" s="36"/>
      <c r="Z140" s="36"/>
      <c r="AA140" s="36"/>
      <c r="AB140" s="36"/>
      <c r="AC140" s="36"/>
      <c r="AD140" s="36"/>
      <c r="AE140" s="36"/>
      <c r="AR140" s="193" t="s">
        <v>330</v>
      </c>
      <c r="AT140" s="193" t="s">
        <v>326</v>
      </c>
      <c r="AU140" s="193" t="s">
        <v>87</v>
      </c>
      <c r="AY140" s="19" t="s">
        <v>324</v>
      </c>
      <c r="BE140" s="194">
        <f>IF(N140="základní",J140,0)</f>
        <v>0</v>
      </c>
      <c r="BF140" s="194">
        <f>IF(N140="snížená",J140,0)</f>
        <v>0</v>
      </c>
      <c r="BG140" s="194">
        <f>IF(N140="zákl. přenesená",J140,0)</f>
        <v>0</v>
      </c>
      <c r="BH140" s="194">
        <f>IF(N140="sníž. přenesená",J140,0)</f>
        <v>0</v>
      </c>
      <c r="BI140" s="194">
        <f>IF(N140="nulová",J140,0)</f>
        <v>0</v>
      </c>
      <c r="BJ140" s="19" t="s">
        <v>84</v>
      </c>
      <c r="BK140" s="194">
        <f>ROUND(I140*H140,2)</f>
        <v>0</v>
      </c>
      <c r="BL140" s="19" t="s">
        <v>330</v>
      </c>
      <c r="BM140" s="193" t="s">
        <v>6362</v>
      </c>
    </row>
    <row r="141" spans="1:65" s="2" customFormat="1" ht="11.25">
      <c r="A141" s="36"/>
      <c r="B141" s="37"/>
      <c r="C141" s="38"/>
      <c r="D141" s="195" t="s">
        <v>332</v>
      </c>
      <c r="E141" s="38"/>
      <c r="F141" s="196" t="s">
        <v>6363</v>
      </c>
      <c r="G141" s="38"/>
      <c r="H141" s="38"/>
      <c r="I141" s="197"/>
      <c r="J141" s="38"/>
      <c r="K141" s="38"/>
      <c r="L141" s="41"/>
      <c r="M141" s="198"/>
      <c r="N141" s="199"/>
      <c r="O141" s="66"/>
      <c r="P141" s="66"/>
      <c r="Q141" s="66"/>
      <c r="R141" s="66"/>
      <c r="S141" s="66"/>
      <c r="T141" s="67"/>
      <c r="U141" s="36"/>
      <c r="V141" s="36"/>
      <c r="W141" s="36"/>
      <c r="X141" s="36"/>
      <c r="Y141" s="36"/>
      <c r="Z141" s="36"/>
      <c r="AA141" s="36"/>
      <c r="AB141" s="36"/>
      <c r="AC141" s="36"/>
      <c r="AD141" s="36"/>
      <c r="AE141" s="36"/>
      <c r="AT141" s="19" t="s">
        <v>332</v>
      </c>
      <c r="AU141" s="19" t="s">
        <v>87</v>
      </c>
    </row>
    <row r="142" spans="1:65" s="2" customFormat="1" ht="117">
      <c r="A142" s="36"/>
      <c r="B142" s="37"/>
      <c r="C142" s="38"/>
      <c r="D142" s="195" t="s">
        <v>334</v>
      </c>
      <c r="E142" s="38"/>
      <c r="F142" s="200" t="s">
        <v>6364</v>
      </c>
      <c r="G142" s="38"/>
      <c r="H142" s="38"/>
      <c r="I142" s="197"/>
      <c r="J142" s="38"/>
      <c r="K142" s="38"/>
      <c r="L142" s="41"/>
      <c r="M142" s="198"/>
      <c r="N142" s="199"/>
      <c r="O142" s="66"/>
      <c r="P142" s="66"/>
      <c r="Q142" s="66"/>
      <c r="R142" s="66"/>
      <c r="S142" s="66"/>
      <c r="T142" s="67"/>
      <c r="U142" s="36"/>
      <c r="V142" s="36"/>
      <c r="W142" s="36"/>
      <c r="X142" s="36"/>
      <c r="Y142" s="36"/>
      <c r="Z142" s="36"/>
      <c r="AA142" s="36"/>
      <c r="AB142" s="36"/>
      <c r="AC142" s="36"/>
      <c r="AD142" s="36"/>
      <c r="AE142" s="36"/>
      <c r="AT142" s="19" t="s">
        <v>334</v>
      </c>
      <c r="AU142" s="19" t="s">
        <v>87</v>
      </c>
    </row>
    <row r="143" spans="1:65" s="13" customFormat="1" ht="11.25">
      <c r="B143" s="201"/>
      <c r="C143" s="202"/>
      <c r="D143" s="195" t="s">
        <v>336</v>
      </c>
      <c r="E143" s="203" t="s">
        <v>19</v>
      </c>
      <c r="F143" s="204" t="s">
        <v>6298</v>
      </c>
      <c r="G143" s="202"/>
      <c r="H143" s="205">
        <v>1202</v>
      </c>
      <c r="I143" s="206"/>
      <c r="J143" s="202"/>
      <c r="K143" s="202"/>
      <c r="L143" s="207"/>
      <c r="M143" s="208"/>
      <c r="N143" s="209"/>
      <c r="O143" s="209"/>
      <c r="P143" s="209"/>
      <c r="Q143" s="209"/>
      <c r="R143" s="209"/>
      <c r="S143" s="209"/>
      <c r="T143" s="210"/>
      <c r="AT143" s="211" t="s">
        <v>336</v>
      </c>
      <c r="AU143" s="211" t="s">
        <v>87</v>
      </c>
      <c r="AV143" s="13" t="s">
        <v>87</v>
      </c>
      <c r="AW143" s="13" t="s">
        <v>37</v>
      </c>
      <c r="AX143" s="13" t="s">
        <v>84</v>
      </c>
      <c r="AY143" s="211" t="s">
        <v>324</v>
      </c>
    </row>
    <row r="144" spans="1:65" s="2" customFormat="1" ht="14.45" customHeight="1">
      <c r="A144" s="36"/>
      <c r="B144" s="37"/>
      <c r="C144" s="182" t="s">
        <v>517</v>
      </c>
      <c r="D144" s="182" t="s">
        <v>326</v>
      </c>
      <c r="E144" s="183" t="s">
        <v>6365</v>
      </c>
      <c r="F144" s="184" t="s">
        <v>6366</v>
      </c>
      <c r="G144" s="185" t="s">
        <v>135</v>
      </c>
      <c r="H144" s="186">
        <v>48</v>
      </c>
      <c r="I144" s="187"/>
      <c r="J144" s="188">
        <f>ROUND(I144*H144,2)</f>
        <v>0</v>
      </c>
      <c r="K144" s="184" t="s">
        <v>329</v>
      </c>
      <c r="L144" s="41"/>
      <c r="M144" s="189" t="s">
        <v>19</v>
      </c>
      <c r="N144" s="190" t="s">
        <v>47</v>
      </c>
      <c r="O144" s="66"/>
      <c r="P144" s="191">
        <f>O144*H144</f>
        <v>0</v>
      </c>
      <c r="Q144" s="191">
        <v>0</v>
      </c>
      <c r="R144" s="191">
        <f>Q144*H144</f>
        <v>0</v>
      </c>
      <c r="S144" s="191">
        <v>0</v>
      </c>
      <c r="T144" s="192">
        <f>S144*H144</f>
        <v>0</v>
      </c>
      <c r="U144" s="36"/>
      <c r="V144" s="36"/>
      <c r="W144" s="36"/>
      <c r="X144" s="36"/>
      <c r="Y144" s="36"/>
      <c r="Z144" s="36"/>
      <c r="AA144" s="36"/>
      <c r="AB144" s="36"/>
      <c r="AC144" s="36"/>
      <c r="AD144" s="36"/>
      <c r="AE144" s="36"/>
      <c r="AR144" s="193" t="s">
        <v>330</v>
      </c>
      <c r="AT144" s="193" t="s">
        <v>326</v>
      </c>
      <c r="AU144" s="193" t="s">
        <v>87</v>
      </c>
      <c r="AY144" s="19" t="s">
        <v>324</v>
      </c>
      <c r="BE144" s="194">
        <f>IF(N144="základní",J144,0)</f>
        <v>0</v>
      </c>
      <c r="BF144" s="194">
        <f>IF(N144="snížená",J144,0)</f>
        <v>0</v>
      </c>
      <c r="BG144" s="194">
        <f>IF(N144="zákl. přenesená",J144,0)</f>
        <v>0</v>
      </c>
      <c r="BH144" s="194">
        <f>IF(N144="sníž. přenesená",J144,0)</f>
        <v>0</v>
      </c>
      <c r="BI144" s="194">
        <f>IF(N144="nulová",J144,0)</f>
        <v>0</v>
      </c>
      <c r="BJ144" s="19" t="s">
        <v>84</v>
      </c>
      <c r="BK144" s="194">
        <f>ROUND(I144*H144,2)</f>
        <v>0</v>
      </c>
      <c r="BL144" s="19" t="s">
        <v>330</v>
      </c>
      <c r="BM144" s="193" t="s">
        <v>6367</v>
      </c>
    </row>
    <row r="145" spans="1:65" s="2" customFormat="1" ht="11.25">
      <c r="A145" s="36"/>
      <c r="B145" s="37"/>
      <c r="C145" s="38"/>
      <c r="D145" s="195" t="s">
        <v>332</v>
      </c>
      <c r="E145" s="38"/>
      <c r="F145" s="196" t="s">
        <v>6368</v>
      </c>
      <c r="G145" s="38"/>
      <c r="H145" s="38"/>
      <c r="I145" s="197"/>
      <c r="J145" s="38"/>
      <c r="K145" s="38"/>
      <c r="L145" s="41"/>
      <c r="M145" s="198"/>
      <c r="N145" s="199"/>
      <c r="O145" s="66"/>
      <c r="P145" s="66"/>
      <c r="Q145" s="66"/>
      <c r="R145" s="66"/>
      <c r="S145" s="66"/>
      <c r="T145" s="67"/>
      <c r="U145" s="36"/>
      <c r="V145" s="36"/>
      <c r="W145" s="36"/>
      <c r="X145" s="36"/>
      <c r="Y145" s="36"/>
      <c r="Z145" s="36"/>
      <c r="AA145" s="36"/>
      <c r="AB145" s="36"/>
      <c r="AC145" s="36"/>
      <c r="AD145" s="36"/>
      <c r="AE145" s="36"/>
      <c r="AT145" s="19" t="s">
        <v>332</v>
      </c>
      <c r="AU145" s="19" t="s">
        <v>87</v>
      </c>
    </row>
    <row r="146" spans="1:65" s="2" customFormat="1" ht="117">
      <c r="A146" s="36"/>
      <c r="B146" s="37"/>
      <c r="C146" s="38"/>
      <c r="D146" s="195" t="s">
        <v>334</v>
      </c>
      <c r="E146" s="38"/>
      <c r="F146" s="200" t="s">
        <v>6364</v>
      </c>
      <c r="G146" s="38"/>
      <c r="H146" s="38"/>
      <c r="I146" s="197"/>
      <c r="J146" s="38"/>
      <c r="K146" s="38"/>
      <c r="L146" s="41"/>
      <c r="M146" s="198"/>
      <c r="N146" s="199"/>
      <c r="O146" s="66"/>
      <c r="P146" s="66"/>
      <c r="Q146" s="66"/>
      <c r="R146" s="66"/>
      <c r="S146" s="66"/>
      <c r="T146" s="67"/>
      <c r="U146" s="36"/>
      <c r="V146" s="36"/>
      <c r="W146" s="36"/>
      <c r="X146" s="36"/>
      <c r="Y146" s="36"/>
      <c r="Z146" s="36"/>
      <c r="AA146" s="36"/>
      <c r="AB146" s="36"/>
      <c r="AC146" s="36"/>
      <c r="AD146" s="36"/>
      <c r="AE146" s="36"/>
      <c r="AT146" s="19" t="s">
        <v>334</v>
      </c>
      <c r="AU146" s="19" t="s">
        <v>87</v>
      </c>
    </row>
    <row r="147" spans="1:65" s="13" customFormat="1" ht="11.25">
      <c r="B147" s="201"/>
      <c r="C147" s="202"/>
      <c r="D147" s="195" t="s">
        <v>336</v>
      </c>
      <c r="E147" s="203" t="s">
        <v>19</v>
      </c>
      <c r="F147" s="204" t="s">
        <v>6369</v>
      </c>
      <c r="G147" s="202"/>
      <c r="H147" s="205">
        <v>48</v>
      </c>
      <c r="I147" s="206"/>
      <c r="J147" s="202"/>
      <c r="K147" s="202"/>
      <c r="L147" s="207"/>
      <c r="M147" s="208"/>
      <c r="N147" s="209"/>
      <c r="O147" s="209"/>
      <c r="P147" s="209"/>
      <c r="Q147" s="209"/>
      <c r="R147" s="209"/>
      <c r="S147" s="209"/>
      <c r="T147" s="210"/>
      <c r="AT147" s="211" t="s">
        <v>336</v>
      </c>
      <c r="AU147" s="211" t="s">
        <v>87</v>
      </c>
      <c r="AV147" s="13" t="s">
        <v>87</v>
      </c>
      <c r="AW147" s="13" t="s">
        <v>37</v>
      </c>
      <c r="AX147" s="13" t="s">
        <v>84</v>
      </c>
      <c r="AY147" s="211" t="s">
        <v>324</v>
      </c>
    </row>
    <row r="148" spans="1:65" s="2" customFormat="1" ht="14.45" customHeight="1">
      <c r="A148" s="36"/>
      <c r="B148" s="37"/>
      <c r="C148" s="182" t="s">
        <v>556</v>
      </c>
      <c r="D148" s="182" t="s">
        <v>326</v>
      </c>
      <c r="E148" s="183" t="s">
        <v>6370</v>
      </c>
      <c r="F148" s="184" t="s">
        <v>6371</v>
      </c>
      <c r="G148" s="185" t="s">
        <v>190</v>
      </c>
      <c r="H148" s="186">
        <v>1238.06</v>
      </c>
      <c r="I148" s="187"/>
      <c r="J148" s="188">
        <f>ROUND(I148*H148,2)</f>
        <v>0</v>
      </c>
      <c r="K148" s="184" t="s">
        <v>329</v>
      </c>
      <c r="L148" s="41"/>
      <c r="M148" s="189" t="s">
        <v>19</v>
      </c>
      <c r="N148" s="190" t="s">
        <v>47</v>
      </c>
      <c r="O148" s="66"/>
      <c r="P148" s="191">
        <f>O148*H148</f>
        <v>0</v>
      </c>
      <c r="Q148" s="191">
        <v>2.0799999999999998E-3</v>
      </c>
      <c r="R148" s="191">
        <f>Q148*H148</f>
        <v>2.5751647999999996</v>
      </c>
      <c r="S148" s="191">
        <v>0</v>
      </c>
      <c r="T148" s="192">
        <f>S148*H148</f>
        <v>0</v>
      </c>
      <c r="U148" s="36"/>
      <c r="V148" s="36"/>
      <c r="W148" s="36"/>
      <c r="X148" s="36"/>
      <c r="Y148" s="36"/>
      <c r="Z148" s="36"/>
      <c r="AA148" s="36"/>
      <c r="AB148" s="36"/>
      <c r="AC148" s="36"/>
      <c r="AD148" s="36"/>
      <c r="AE148" s="36"/>
      <c r="AR148" s="193" t="s">
        <v>330</v>
      </c>
      <c r="AT148" s="193" t="s">
        <v>326</v>
      </c>
      <c r="AU148" s="193" t="s">
        <v>87</v>
      </c>
      <c r="AY148" s="19" t="s">
        <v>324</v>
      </c>
      <c r="BE148" s="194">
        <f>IF(N148="základní",J148,0)</f>
        <v>0</v>
      </c>
      <c r="BF148" s="194">
        <f>IF(N148="snížená",J148,0)</f>
        <v>0</v>
      </c>
      <c r="BG148" s="194">
        <f>IF(N148="zákl. přenesená",J148,0)</f>
        <v>0</v>
      </c>
      <c r="BH148" s="194">
        <f>IF(N148="sníž. přenesená",J148,0)</f>
        <v>0</v>
      </c>
      <c r="BI148" s="194">
        <f>IF(N148="nulová",J148,0)</f>
        <v>0</v>
      </c>
      <c r="BJ148" s="19" t="s">
        <v>84</v>
      </c>
      <c r="BK148" s="194">
        <f>ROUND(I148*H148,2)</f>
        <v>0</v>
      </c>
      <c r="BL148" s="19" t="s">
        <v>330</v>
      </c>
      <c r="BM148" s="193" t="s">
        <v>6372</v>
      </c>
    </row>
    <row r="149" spans="1:65" s="2" customFormat="1" ht="11.25">
      <c r="A149" s="36"/>
      <c r="B149" s="37"/>
      <c r="C149" s="38"/>
      <c r="D149" s="195" t="s">
        <v>332</v>
      </c>
      <c r="E149" s="38"/>
      <c r="F149" s="196" t="s">
        <v>6373</v>
      </c>
      <c r="G149" s="38"/>
      <c r="H149" s="38"/>
      <c r="I149" s="197"/>
      <c r="J149" s="38"/>
      <c r="K149" s="38"/>
      <c r="L149" s="41"/>
      <c r="M149" s="198"/>
      <c r="N149" s="199"/>
      <c r="O149" s="66"/>
      <c r="P149" s="66"/>
      <c r="Q149" s="66"/>
      <c r="R149" s="66"/>
      <c r="S149" s="66"/>
      <c r="T149" s="67"/>
      <c r="U149" s="36"/>
      <c r="V149" s="36"/>
      <c r="W149" s="36"/>
      <c r="X149" s="36"/>
      <c r="Y149" s="36"/>
      <c r="Z149" s="36"/>
      <c r="AA149" s="36"/>
      <c r="AB149" s="36"/>
      <c r="AC149" s="36"/>
      <c r="AD149" s="36"/>
      <c r="AE149" s="36"/>
      <c r="AT149" s="19" t="s">
        <v>332</v>
      </c>
      <c r="AU149" s="19" t="s">
        <v>87</v>
      </c>
    </row>
    <row r="150" spans="1:65" s="2" customFormat="1" ht="107.25">
      <c r="A150" s="36"/>
      <c r="B150" s="37"/>
      <c r="C150" s="38"/>
      <c r="D150" s="195" t="s">
        <v>334</v>
      </c>
      <c r="E150" s="38"/>
      <c r="F150" s="200" t="s">
        <v>6374</v>
      </c>
      <c r="G150" s="38"/>
      <c r="H150" s="38"/>
      <c r="I150" s="197"/>
      <c r="J150" s="38"/>
      <c r="K150" s="38"/>
      <c r="L150" s="41"/>
      <c r="M150" s="198"/>
      <c r="N150" s="199"/>
      <c r="O150" s="66"/>
      <c r="P150" s="66"/>
      <c r="Q150" s="66"/>
      <c r="R150" s="66"/>
      <c r="S150" s="66"/>
      <c r="T150" s="67"/>
      <c r="U150" s="36"/>
      <c r="V150" s="36"/>
      <c r="W150" s="36"/>
      <c r="X150" s="36"/>
      <c r="Y150" s="36"/>
      <c r="Z150" s="36"/>
      <c r="AA150" s="36"/>
      <c r="AB150" s="36"/>
      <c r="AC150" s="36"/>
      <c r="AD150" s="36"/>
      <c r="AE150" s="36"/>
      <c r="AT150" s="19" t="s">
        <v>334</v>
      </c>
      <c r="AU150" s="19" t="s">
        <v>87</v>
      </c>
    </row>
    <row r="151" spans="1:65" s="2" customFormat="1" ht="19.5">
      <c r="A151" s="36"/>
      <c r="B151" s="37"/>
      <c r="C151" s="38"/>
      <c r="D151" s="195" t="s">
        <v>727</v>
      </c>
      <c r="E151" s="38"/>
      <c r="F151" s="200" t="s">
        <v>6375</v>
      </c>
      <c r="G151" s="38"/>
      <c r="H151" s="38"/>
      <c r="I151" s="197"/>
      <c r="J151" s="38"/>
      <c r="K151" s="38"/>
      <c r="L151" s="41"/>
      <c r="M151" s="198"/>
      <c r="N151" s="199"/>
      <c r="O151" s="66"/>
      <c r="P151" s="66"/>
      <c r="Q151" s="66"/>
      <c r="R151" s="66"/>
      <c r="S151" s="66"/>
      <c r="T151" s="67"/>
      <c r="U151" s="36"/>
      <c r="V151" s="36"/>
      <c r="W151" s="36"/>
      <c r="X151" s="36"/>
      <c r="Y151" s="36"/>
      <c r="Z151" s="36"/>
      <c r="AA151" s="36"/>
      <c r="AB151" s="36"/>
      <c r="AC151" s="36"/>
      <c r="AD151" s="36"/>
      <c r="AE151" s="36"/>
      <c r="AT151" s="19" t="s">
        <v>727</v>
      </c>
      <c r="AU151" s="19" t="s">
        <v>87</v>
      </c>
    </row>
    <row r="152" spans="1:65" s="13" customFormat="1" ht="11.25">
      <c r="B152" s="201"/>
      <c r="C152" s="202"/>
      <c r="D152" s="195" t="s">
        <v>336</v>
      </c>
      <c r="E152" s="203" t="s">
        <v>19</v>
      </c>
      <c r="F152" s="204" t="s">
        <v>6315</v>
      </c>
      <c r="G152" s="202"/>
      <c r="H152" s="205">
        <v>1238.06</v>
      </c>
      <c r="I152" s="206"/>
      <c r="J152" s="202"/>
      <c r="K152" s="202"/>
      <c r="L152" s="207"/>
      <c r="M152" s="208"/>
      <c r="N152" s="209"/>
      <c r="O152" s="209"/>
      <c r="P152" s="209"/>
      <c r="Q152" s="209"/>
      <c r="R152" s="209"/>
      <c r="S152" s="209"/>
      <c r="T152" s="210"/>
      <c r="AT152" s="211" t="s">
        <v>336</v>
      </c>
      <c r="AU152" s="211" t="s">
        <v>87</v>
      </c>
      <c r="AV152" s="13" t="s">
        <v>87</v>
      </c>
      <c r="AW152" s="13" t="s">
        <v>37</v>
      </c>
      <c r="AX152" s="13" t="s">
        <v>84</v>
      </c>
      <c r="AY152" s="211" t="s">
        <v>324</v>
      </c>
    </row>
    <row r="153" spans="1:65" s="2" customFormat="1" ht="14.45" customHeight="1">
      <c r="A153" s="36"/>
      <c r="B153" s="37"/>
      <c r="C153" s="182" t="s">
        <v>564</v>
      </c>
      <c r="D153" s="182" t="s">
        <v>326</v>
      </c>
      <c r="E153" s="183" t="s">
        <v>6376</v>
      </c>
      <c r="F153" s="184" t="s">
        <v>6377</v>
      </c>
      <c r="G153" s="185" t="s">
        <v>190</v>
      </c>
      <c r="H153" s="186">
        <v>1238.06</v>
      </c>
      <c r="I153" s="187"/>
      <c r="J153" s="188">
        <f>ROUND(I153*H153,2)</f>
        <v>0</v>
      </c>
      <c r="K153" s="184" t="s">
        <v>329</v>
      </c>
      <c r="L153" s="41"/>
      <c r="M153" s="189" t="s">
        <v>19</v>
      </c>
      <c r="N153" s="190" t="s">
        <v>47</v>
      </c>
      <c r="O153" s="66"/>
      <c r="P153" s="191">
        <f>O153*H153</f>
        <v>0</v>
      </c>
      <c r="Q153" s="191">
        <v>0</v>
      </c>
      <c r="R153" s="191">
        <f>Q153*H153</f>
        <v>0</v>
      </c>
      <c r="S153" s="191">
        <v>0</v>
      </c>
      <c r="T153" s="192">
        <f>S153*H153</f>
        <v>0</v>
      </c>
      <c r="U153" s="36"/>
      <c r="V153" s="36"/>
      <c r="W153" s="36"/>
      <c r="X153" s="36"/>
      <c r="Y153" s="36"/>
      <c r="Z153" s="36"/>
      <c r="AA153" s="36"/>
      <c r="AB153" s="36"/>
      <c r="AC153" s="36"/>
      <c r="AD153" s="36"/>
      <c r="AE153" s="36"/>
      <c r="AR153" s="193" t="s">
        <v>330</v>
      </c>
      <c r="AT153" s="193" t="s">
        <v>326</v>
      </c>
      <c r="AU153" s="193" t="s">
        <v>87</v>
      </c>
      <c r="AY153" s="19" t="s">
        <v>324</v>
      </c>
      <c r="BE153" s="194">
        <f>IF(N153="základní",J153,0)</f>
        <v>0</v>
      </c>
      <c r="BF153" s="194">
        <f>IF(N153="snížená",J153,0)</f>
        <v>0</v>
      </c>
      <c r="BG153" s="194">
        <f>IF(N153="zákl. přenesená",J153,0)</f>
        <v>0</v>
      </c>
      <c r="BH153" s="194">
        <f>IF(N153="sníž. přenesená",J153,0)</f>
        <v>0</v>
      </c>
      <c r="BI153" s="194">
        <f>IF(N153="nulová",J153,0)</f>
        <v>0</v>
      </c>
      <c r="BJ153" s="19" t="s">
        <v>84</v>
      </c>
      <c r="BK153" s="194">
        <f>ROUND(I153*H153,2)</f>
        <v>0</v>
      </c>
      <c r="BL153" s="19" t="s">
        <v>330</v>
      </c>
      <c r="BM153" s="193" t="s">
        <v>6378</v>
      </c>
    </row>
    <row r="154" spans="1:65" s="2" customFormat="1" ht="11.25">
      <c r="A154" s="36"/>
      <c r="B154" s="37"/>
      <c r="C154" s="38"/>
      <c r="D154" s="195" t="s">
        <v>332</v>
      </c>
      <c r="E154" s="38"/>
      <c r="F154" s="196" t="s">
        <v>6379</v>
      </c>
      <c r="G154" s="38"/>
      <c r="H154" s="38"/>
      <c r="I154" s="197"/>
      <c r="J154" s="38"/>
      <c r="K154" s="38"/>
      <c r="L154" s="41"/>
      <c r="M154" s="198"/>
      <c r="N154" s="199"/>
      <c r="O154" s="66"/>
      <c r="P154" s="66"/>
      <c r="Q154" s="66"/>
      <c r="R154" s="66"/>
      <c r="S154" s="66"/>
      <c r="T154" s="67"/>
      <c r="U154" s="36"/>
      <c r="V154" s="36"/>
      <c r="W154" s="36"/>
      <c r="X154" s="36"/>
      <c r="Y154" s="36"/>
      <c r="Z154" s="36"/>
      <c r="AA154" s="36"/>
      <c r="AB154" s="36"/>
      <c r="AC154" s="36"/>
      <c r="AD154" s="36"/>
      <c r="AE154" s="36"/>
      <c r="AT154" s="19" t="s">
        <v>332</v>
      </c>
      <c r="AU154" s="19" t="s">
        <v>87</v>
      </c>
    </row>
    <row r="155" spans="1:65" s="2" customFormat="1" ht="107.25">
      <c r="A155" s="36"/>
      <c r="B155" s="37"/>
      <c r="C155" s="38"/>
      <c r="D155" s="195" t="s">
        <v>334</v>
      </c>
      <c r="E155" s="38"/>
      <c r="F155" s="200" t="s">
        <v>6374</v>
      </c>
      <c r="G155" s="38"/>
      <c r="H155" s="38"/>
      <c r="I155" s="197"/>
      <c r="J155" s="38"/>
      <c r="K155" s="38"/>
      <c r="L155" s="41"/>
      <c r="M155" s="198"/>
      <c r="N155" s="199"/>
      <c r="O155" s="66"/>
      <c r="P155" s="66"/>
      <c r="Q155" s="66"/>
      <c r="R155" s="66"/>
      <c r="S155" s="66"/>
      <c r="T155" s="67"/>
      <c r="U155" s="36"/>
      <c r="V155" s="36"/>
      <c r="W155" s="36"/>
      <c r="X155" s="36"/>
      <c r="Y155" s="36"/>
      <c r="Z155" s="36"/>
      <c r="AA155" s="36"/>
      <c r="AB155" s="36"/>
      <c r="AC155" s="36"/>
      <c r="AD155" s="36"/>
      <c r="AE155" s="36"/>
      <c r="AT155" s="19" t="s">
        <v>334</v>
      </c>
      <c r="AU155" s="19" t="s">
        <v>87</v>
      </c>
    </row>
    <row r="156" spans="1:65" s="13" customFormat="1" ht="11.25">
      <c r="B156" s="201"/>
      <c r="C156" s="202"/>
      <c r="D156" s="195" t="s">
        <v>336</v>
      </c>
      <c r="E156" s="203" t="s">
        <v>19</v>
      </c>
      <c r="F156" s="204" t="s">
        <v>6315</v>
      </c>
      <c r="G156" s="202"/>
      <c r="H156" s="205">
        <v>1238.06</v>
      </c>
      <c r="I156" s="206"/>
      <c r="J156" s="202"/>
      <c r="K156" s="202"/>
      <c r="L156" s="207"/>
      <c r="M156" s="208"/>
      <c r="N156" s="209"/>
      <c r="O156" s="209"/>
      <c r="P156" s="209"/>
      <c r="Q156" s="209"/>
      <c r="R156" s="209"/>
      <c r="S156" s="209"/>
      <c r="T156" s="210"/>
      <c r="AT156" s="211" t="s">
        <v>336</v>
      </c>
      <c r="AU156" s="211" t="s">
        <v>87</v>
      </c>
      <c r="AV156" s="13" t="s">
        <v>87</v>
      </c>
      <c r="AW156" s="13" t="s">
        <v>37</v>
      </c>
      <c r="AX156" s="13" t="s">
        <v>84</v>
      </c>
      <c r="AY156" s="211" t="s">
        <v>324</v>
      </c>
    </row>
    <row r="157" spans="1:65" s="2" customFormat="1" ht="24.2" customHeight="1">
      <c r="A157" s="36"/>
      <c r="B157" s="37"/>
      <c r="C157" s="182" t="s">
        <v>8</v>
      </c>
      <c r="D157" s="182" t="s">
        <v>326</v>
      </c>
      <c r="E157" s="183" t="s">
        <v>6380</v>
      </c>
      <c r="F157" s="184" t="s">
        <v>6381</v>
      </c>
      <c r="G157" s="185" t="s">
        <v>6382</v>
      </c>
      <c r="H157" s="186">
        <v>2.34</v>
      </c>
      <c r="I157" s="187"/>
      <c r="J157" s="188">
        <f>ROUND(I157*H157,2)</f>
        <v>0</v>
      </c>
      <c r="K157" s="184" t="s">
        <v>329</v>
      </c>
      <c r="L157" s="41"/>
      <c r="M157" s="189" t="s">
        <v>19</v>
      </c>
      <c r="N157" s="190" t="s">
        <v>47</v>
      </c>
      <c r="O157" s="66"/>
      <c r="P157" s="191">
        <f>O157*H157</f>
        <v>0</v>
      </c>
      <c r="Q157" s="191">
        <v>0</v>
      </c>
      <c r="R157" s="191">
        <f>Q157*H157</f>
        <v>0</v>
      </c>
      <c r="S157" s="191">
        <v>0</v>
      </c>
      <c r="T157" s="192">
        <f>S157*H157</f>
        <v>0</v>
      </c>
      <c r="U157" s="36"/>
      <c r="V157" s="36"/>
      <c r="W157" s="36"/>
      <c r="X157" s="36"/>
      <c r="Y157" s="36"/>
      <c r="Z157" s="36"/>
      <c r="AA157" s="36"/>
      <c r="AB157" s="36"/>
      <c r="AC157" s="36"/>
      <c r="AD157" s="36"/>
      <c r="AE157" s="36"/>
      <c r="AR157" s="193" t="s">
        <v>330</v>
      </c>
      <c r="AT157" s="193" t="s">
        <v>326</v>
      </c>
      <c r="AU157" s="193" t="s">
        <v>87</v>
      </c>
      <c r="AY157" s="19" t="s">
        <v>324</v>
      </c>
      <c r="BE157" s="194">
        <f>IF(N157="základní",J157,0)</f>
        <v>0</v>
      </c>
      <c r="BF157" s="194">
        <f>IF(N157="snížená",J157,0)</f>
        <v>0</v>
      </c>
      <c r="BG157" s="194">
        <f>IF(N157="zákl. přenesená",J157,0)</f>
        <v>0</v>
      </c>
      <c r="BH157" s="194">
        <f>IF(N157="sníž. přenesená",J157,0)</f>
        <v>0</v>
      </c>
      <c r="BI157" s="194">
        <f>IF(N157="nulová",J157,0)</f>
        <v>0</v>
      </c>
      <c r="BJ157" s="19" t="s">
        <v>84</v>
      </c>
      <c r="BK157" s="194">
        <f>ROUND(I157*H157,2)</f>
        <v>0</v>
      </c>
      <c r="BL157" s="19" t="s">
        <v>330</v>
      </c>
      <c r="BM157" s="193" t="s">
        <v>6383</v>
      </c>
    </row>
    <row r="158" spans="1:65" s="2" customFormat="1" ht="11.25">
      <c r="A158" s="36"/>
      <c r="B158" s="37"/>
      <c r="C158" s="38"/>
      <c r="D158" s="195" t="s">
        <v>332</v>
      </c>
      <c r="E158" s="38"/>
      <c r="F158" s="196" t="s">
        <v>6384</v>
      </c>
      <c r="G158" s="38"/>
      <c r="H158" s="38"/>
      <c r="I158" s="197"/>
      <c r="J158" s="38"/>
      <c r="K158" s="38"/>
      <c r="L158" s="41"/>
      <c r="M158" s="198"/>
      <c r="N158" s="199"/>
      <c r="O158" s="66"/>
      <c r="P158" s="66"/>
      <c r="Q158" s="66"/>
      <c r="R158" s="66"/>
      <c r="S158" s="66"/>
      <c r="T158" s="67"/>
      <c r="U158" s="36"/>
      <c r="V158" s="36"/>
      <c r="W158" s="36"/>
      <c r="X158" s="36"/>
      <c r="Y158" s="36"/>
      <c r="Z158" s="36"/>
      <c r="AA158" s="36"/>
      <c r="AB158" s="36"/>
      <c r="AC158" s="36"/>
      <c r="AD158" s="36"/>
      <c r="AE158" s="36"/>
      <c r="AT158" s="19" t="s">
        <v>332</v>
      </c>
      <c r="AU158" s="19" t="s">
        <v>87</v>
      </c>
    </row>
    <row r="159" spans="1:65" s="2" customFormat="1" ht="107.25">
      <c r="A159" s="36"/>
      <c r="B159" s="37"/>
      <c r="C159" s="38"/>
      <c r="D159" s="195" t="s">
        <v>334</v>
      </c>
      <c r="E159" s="38"/>
      <c r="F159" s="200" t="s">
        <v>6374</v>
      </c>
      <c r="G159" s="38"/>
      <c r="H159" s="38"/>
      <c r="I159" s="197"/>
      <c r="J159" s="38"/>
      <c r="K159" s="38"/>
      <c r="L159" s="41"/>
      <c r="M159" s="198"/>
      <c r="N159" s="199"/>
      <c r="O159" s="66"/>
      <c r="P159" s="66"/>
      <c r="Q159" s="66"/>
      <c r="R159" s="66"/>
      <c r="S159" s="66"/>
      <c r="T159" s="67"/>
      <c r="U159" s="36"/>
      <c r="V159" s="36"/>
      <c r="W159" s="36"/>
      <c r="X159" s="36"/>
      <c r="Y159" s="36"/>
      <c r="Z159" s="36"/>
      <c r="AA159" s="36"/>
      <c r="AB159" s="36"/>
      <c r="AC159" s="36"/>
      <c r="AD159" s="36"/>
      <c r="AE159" s="36"/>
      <c r="AT159" s="19" t="s">
        <v>334</v>
      </c>
      <c r="AU159" s="19" t="s">
        <v>87</v>
      </c>
    </row>
    <row r="160" spans="1:65" s="13" customFormat="1" ht="11.25">
      <c r="B160" s="201"/>
      <c r="C160" s="202"/>
      <c r="D160" s="195" t="s">
        <v>336</v>
      </c>
      <c r="E160" s="203" t="s">
        <v>19</v>
      </c>
      <c r="F160" s="204" t="s">
        <v>6385</v>
      </c>
      <c r="G160" s="202"/>
      <c r="H160" s="205">
        <v>2.34</v>
      </c>
      <c r="I160" s="206"/>
      <c r="J160" s="202"/>
      <c r="K160" s="202"/>
      <c r="L160" s="207"/>
      <c r="M160" s="208"/>
      <c r="N160" s="209"/>
      <c r="O160" s="209"/>
      <c r="P160" s="209"/>
      <c r="Q160" s="209"/>
      <c r="R160" s="209"/>
      <c r="S160" s="209"/>
      <c r="T160" s="210"/>
      <c r="AT160" s="211" t="s">
        <v>336</v>
      </c>
      <c r="AU160" s="211" t="s">
        <v>87</v>
      </c>
      <c r="AV160" s="13" t="s">
        <v>87</v>
      </c>
      <c r="AW160" s="13" t="s">
        <v>37</v>
      </c>
      <c r="AX160" s="13" t="s">
        <v>84</v>
      </c>
      <c r="AY160" s="211" t="s">
        <v>324</v>
      </c>
    </row>
    <row r="161" spans="1:65" s="2" customFormat="1" ht="14.45" customHeight="1">
      <c r="A161" s="36"/>
      <c r="B161" s="37"/>
      <c r="C161" s="244" t="s">
        <v>187</v>
      </c>
      <c r="D161" s="244" t="s">
        <v>588</v>
      </c>
      <c r="E161" s="245" t="s">
        <v>2116</v>
      </c>
      <c r="F161" s="246" t="s">
        <v>6386</v>
      </c>
      <c r="G161" s="247" t="s">
        <v>267</v>
      </c>
      <c r="H161" s="248">
        <v>2.34</v>
      </c>
      <c r="I161" s="249"/>
      <c r="J161" s="250">
        <f>ROUND(I161*H161,2)</f>
        <v>0</v>
      </c>
      <c r="K161" s="246" t="s">
        <v>19</v>
      </c>
      <c r="L161" s="251"/>
      <c r="M161" s="252" t="s">
        <v>19</v>
      </c>
      <c r="N161" s="253" t="s">
        <v>47</v>
      </c>
      <c r="O161" s="66"/>
      <c r="P161" s="191">
        <f>O161*H161</f>
        <v>0</v>
      </c>
      <c r="Q161" s="191">
        <v>1E-3</v>
      </c>
      <c r="R161" s="191">
        <f>Q161*H161</f>
        <v>2.3400000000000001E-3</v>
      </c>
      <c r="S161" s="191">
        <v>0</v>
      </c>
      <c r="T161" s="192">
        <f>S161*H161</f>
        <v>0</v>
      </c>
      <c r="U161" s="36"/>
      <c r="V161" s="36"/>
      <c r="W161" s="36"/>
      <c r="X161" s="36"/>
      <c r="Y161" s="36"/>
      <c r="Z161" s="36"/>
      <c r="AA161" s="36"/>
      <c r="AB161" s="36"/>
      <c r="AC161" s="36"/>
      <c r="AD161" s="36"/>
      <c r="AE161" s="36"/>
      <c r="AR161" s="193" t="s">
        <v>378</v>
      </c>
      <c r="AT161" s="193" t="s">
        <v>588</v>
      </c>
      <c r="AU161" s="193" t="s">
        <v>87</v>
      </c>
      <c r="AY161" s="19" t="s">
        <v>324</v>
      </c>
      <c r="BE161" s="194">
        <f>IF(N161="základní",J161,0)</f>
        <v>0</v>
      </c>
      <c r="BF161" s="194">
        <f>IF(N161="snížená",J161,0)</f>
        <v>0</v>
      </c>
      <c r="BG161" s="194">
        <f>IF(N161="zákl. přenesená",J161,0)</f>
        <v>0</v>
      </c>
      <c r="BH161" s="194">
        <f>IF(N161="sníž. přenesená",J161,0)</f>
        <v>0</v>
      </c>
      <c r="BI161" s="194">
        <f>IF(N161="nulová",J161,0)</f>
        <v>0</v>
      </c>
      <c r="BJ161" s="19" t="s">
        <v>84</v>
      </c>
      <c r="BK161" s="194">
        <f>ROUND(I161*H161,2)</f>
        <v>0</v>
      </c>
      <c r="BL161" s="19" t="s">
        <v>330</v>
      </c>
      <c r="BM161" s="193" t="s">
        <v>6387</v>
      </c>
    </row>
    <row r="162" spans="1:65" s="2" customFormat="1" ht="11.25">
      <c r="A162" s="36"/>
      <c r="B162" s="37"/>
      <c r="C162" s="38"/>
      <c r="D162" s="195" t="s">
        <v>332</v>
      </c>
      <c r="E162" s="38"/>
      <c r="F162" s="196" t="s">
        <v>6386</v>
      </c>
      <c r="G162" s="38"/>
      <c r="H162" s="38"/>
      <c r="I162" s="197"/>
      <c r="J162" s="38"/>
      <c r="K162" s="38"/>
      <c r="L162" s="41"/>
      <c r="M162" s="198"/>
      <c r="N162" s="199"/>
      <c r="O162" s="66"/>
      <c r="P162" s="66"/>
      <c r="Q162" s="66"/>
      <c r="R162" s="66"/>
      <c r="S162" s="66"/>
      <c r="T162" s="67"/>
      <c r="U162" s="36"/>
      <c r="V162" s="36"/>
      <c r="W162" s="36"/>
      <c r="X162" s="36"/>
      <c r="Y162" s="36"/>
      <c r="Z162" s="36"/>
      <c r="AA162" s="36"/>
      <c r="AB162" s="36"/>
      <c r="AC162" s="36"/>
      <c r="AD162" s="36"/>
      <c r="AE162" s="36"/>
      <c r="AT162" s="19" t="s">
        <v>332</v>
      </c>
      <c r="AU162" s="19" t="s">
        <v>87</v>
      </c>
    </row>
    <row r="163" spans="1:65" s="13" customFormat="1" ht="11.25">
      <c r="B163" s="201"/>
      <c r="C163" s="202"/>
      <c r="D163" s="195" t="s">
        <v>336</v>
      </c>
      <c r="E163" s="203" t="s">
        <v>19</v>
      </c>
      <c r="F163" s="204" t="s">
        <v>6388</v>
      </c>
      <c r="G163" s="202"/>
      <c r="H163" s="205">
        <v>2.34</v>
      </c>
      <c r="I163" s="206"/>
      <c r="J163" s="202"/>
      <c r="K163" s="202"/>
      <c r="L163" s="207"/>
      <c r="M163" s="208"/>
      <c r="N163" s="209"/>
      <c r="O163" s="209"/>
      <c r="P163" s="209"/>
      <c r="Q163" s="209"/>
      <c r="R163" s="209"/>
      <c r="S163" s="209"/>
      <c r="T163" s="210"/>
      <c r="AT163" s="211" t="s">
        <v>336</v>
      </c>
      <c r="AU163" s="211" t="s">
        <v>87</v>
      </c>
      <c r="AV163" s="13" t="s">
        <v>87</v>
      </c>
      <c r="AW163" s="13" t="s">
        <v>37</v>
      </c>
      <c r="AX163" s="13" t="s">
        <v>84</v>
      </c>
      <c r="AY163" s="211" t="s">
        <v>324</v>
      </c>
    </row>
    <row r="164" spans="1:65" s="2" customFormat="1" ht="24.2" customHeight="1">
      <c r="A164" s="36"/>
      <c r="B164" s="37"/>
      <c r="C164" s="182" t="s">
        <v>587</v>
      </c>
      <c r="D164" s="182" t="s">
        <v>326</v>
      </c>
      <c r="E164" s="183" t="s">
        <v>6389</v>
      </c>
      <c r="F164" s="184" t="s">
        <v>6390</v>
      </c>
      <c r="G164" s="185" t="s">
        <v>6382</v>
      </c>
      <c r="H164" s="186">
        <v>2.34</v>
      </c>
      <c r="I164" s="187"/>
      <c r="J164" s="188">
        <f>ROUND(I164*H164,2)</f>
        <v>0</v>
      </c>
      <c r="K164" s="184" t="s">
        <v>329</v>
      </c>
      <c r="L164" s="41"/>
      <c r="M164" s="189" t="s">
        <v>19</v>
      </c>
      <c r="N164" s="190" t="s">
        <v>47</v>
      </c>
      <c r="O164" s="66"/>
      <c r="P164" s="191">
        <f>O164*H164</f>
        <v>0</v>
      </c>
      <c r="Q164" s="191">
        <v>0</v>
      </c>
      <c r="R164" s="191">
        <f>Q164*H164</f>
        <v>0</v>
      </c>
      <c r="S164" s="191">
        <v>0</v>
      </c>
      <c r="T164" s="192">
        <f>S164*H164</f>
        <v>0</v>
      </c>
      <c r="U164" s="36"/>
      <c r="V164" s="36"/>
      <c r="W164" s="36"/>
      <c r="X164" s="36"/>
      <c r="Y164" s="36"/>
      <c r="Z164" s="36"/>
      <c r="AA164" s="36"/>
      <c r="AB164" s="36"/>
      <c r="AC164" s="36"/>
      <c r="AD164" s="36"/>
      <c r="AE164" s="36"/>
      <c r="AR164" s="193" t="s">
        <v>330</v>
      </c>
      <c r="AT164" s="193" t="s">
        <v>326</v>
      </c>
      <c r="AU164" s="193" t="s">
        <v>87</v>
      </c>
      <c r="AY164" s="19" t="s">
        <v>324</v>
      </c>
      <c r="BE164" s="194">
        <f>IF(N164="základní",J164,0)</f>
        <v>0</v>
      </c>
      <c r="BF164" s="194">
        <f>IF(N164="snížená",J164,0)</f>
        <v>0</v>
      </c>
      <c r="BG164" s="194">
        <f>IF(N164="zákl. přenesená",J164,0)</f>
        <v>0</v>
      </c>
      <c r="BH164" s="194">
        <f>IF(N164="sníž. přenesená",J164,0)</f>
        <v>0</v>
      </c>
      <c r="BI164" s="194">
        <f>IF(N164="nulová",J164,0)</f>
        <v>0</v>
      </c>
      <c r="BJ164" s="19" t="s">
        <v>84</v>
      </c>
      <c r="BK164" s="194">
        <f>ROUND(I164*H164,2)</f>
        <v>0</v>
      </c>
      <c r="BL164" s="19" t="s">
        <v>330</v>
      </c>
      <c r="BM164" s="193" t="s">
        <v>6391</v>
      </c>
    </row>
    <row r="165" spans="1:65" s="2" customFormat="1" ht="11.25">
      <c r="A165" s="36"/>
      <c r="B165" s="37"/>
      <c r="C165" s="38"/>
      <c r="D165" s="195" t="s">
        <v>332</v>
      </c>
      <c r="E165" s="38"/>
      <c r="F165" s="196" t="s">
        <v>6392</v>
      </c>
      <c r="G165" s="38"/>
      <c r="H165" s="38"/>
      <c r="I165" s="197"/>
      <c r="J165" s="38"/>
      <c r="K165" s="38"/>
      <c r="L165" s="41"/>
      <c r="M165" s="198"/>
      <c r="N165" s="199"/>
      <c r="O165" s="66"/>
      <c r="P165" s="66"/>
      <c r="Q165" s="66"/>
      <c r="R165" s="66"/>
      <c r="S165" s="66"/>
      <c r="T165" s="67"/>
      <c r="U165" s="36"/>
      <c r="V165" s="36"/>
      <c r="W165" s="36"/>
      <c r="X165" s="36"/>
      <c r="Y165" s="36"/>
      <c r="Z165" s="36"/>
      <c r="AA165" s="36"/>
      <c r="AB165" s="36"/>
      <c r="AC165" s="36"/>
      <c r="AD165" s="36"/>
      <c r="AE165" s="36"/>
      <c r="AT165" s="19" t="s">
        <v>332</v>
      </c>
      <c r="AU165" s="19" t="s">
        <v>87</v>
      </c>
    </row>
    <row r="166" spans="1:65" s="2" customFormat="1" ht="107.25">
      <c r="A166" s="36"/>
      <c r="B166" s="37"/>
      <c r="C166" s="38"/>
      <c r="D166" s="195" t="s">
        <v>334</v>
      </c>
      <c r="E166" s="38"/>
      <c r="F166" s="200" t="s">
        <v>6374</v>
      </c>
      <c r="G166" s="38"/>
      <c r="H166" s="38"/>
      <c r="I166" s="197"/>
      <c r="J166" s="38"/>
      <c r="K166" s="38"/>
      <c r="L166" s="41"/>
      <c r="M166" s="198"/>
      <c r="N166" s="199"/>
      <c r="O166" s="66"/>
      <c r="P166" s="66"/>
      <c r="Q166" s="66"/>
      <c r="R166" s="66"/>
      <c r="S166" s="66"/>
      <c r="T166" s="67"/>
      <c r="U166" s="36"/>
      <c r="V166" s="36"/>
      <c r="W166" s="36"/>
      <c r="X166" s="36"/>
      <c r="Y166" s="36"/>
      <c r="Z166" s="36"/>
      <c r="AA166" s="36"/>
      <c r="AB166" s="36"/>
      <c r="AC166" s="36"/>
      <c r="AD166" s="36"/>
      <c r="AE166" s="36"/>
      <c r="AT166" s="19" t="s">
        <v>334</v>
      </c>
      <c r="AU166" s="19" t="s">
        <v>87</v>
      </c>
    </row>
    <row r="167" spans="1:65" s="13" customFormat="1" ht="11.25">
      <c r="B167" s="201"/>
      <c r="C167" s="202"/>
      <c r="D167" s="195" t="s">
        <v>336</v>
      </c>
      <c r="E167" s="203" t="s">
        <v>19</v>
      </c>
      <c r="F167" s="204" t="s">
        <v>6385</v>
      </c>
      <c r="G167" s="202"/>
      <c r="H167" s="205">
        <v>2.34</v>
      </c>
      <c r="I167" s="206"/>
      <c r="J167" s="202"/>
      <c r="K167" s="202"/>
      <c r="L167" s="207"/>
      <c r="M167" s="208"/>
      <c r="N167" s="209"/>
      <c r="O167" s="209"/>
      <c r="P167" s="209"/>
      <c r="Q167" s="209"/>
      <c r="R167" s="209"/>
      <c r="S167" s="209"/>
      <c r="T167" s="210"/>
      <c r="AT167" s="211" t="s">
        <v>336</v>
      </c>
      <c r="AU167" s="211" t="s">
        <v>87</v>
      </c>
      <c r="AV167" s="13" t="s">
        <v>87</v>
      </c>
      <c r="AW167" s="13" t="s">
        <v>37</v>
      </c>
      <c r="AX167" s="13" t="s">
        <v>84</v>
      </c>
      <c r="AY167" s="211" t="s">
        <v>324</v>
      </c>
    </row>
    <row r="168" spans="1:65" s="2" customFormat="1" ht="14.45" customHeight="1">
      <c r="A168" s="36"/>
      <c r="B168" s="37"/>
      <c r="C168" s="182" t="s">
        <v>593</v>
      </c>
      <c r="D168" s="182" t="s">
        <v>326</v>
      </c>
      <c r="E168" s="183" t="s">
        <v>6393</v>
      </c>
      <c r="F168" s="184" t="s">
        <v>6394</v>
      </c>
      <c r="G168" s="185" t="s">
        <v>6395</v>
      </c>
      <c r="H168" s="186">
        <v>100.84</v>
      </c>
      <c r="I168" s="187"/>
      <c r="J168" s="188">
        <f>ROUND(I168*H168,2)</f>
        <v>0</v>
      </c>
      <c r="K168" s="184" t="s">
        <v>329</v>
      </c>
      <c r="L168" s="41"/>
      <c r="M168" s="189" t="s">
        <v>19</v>
      </c>
      <c r="N168" s="190" t="s">
        <v>47</v>
      </c>
      <c r="O168" s="66"/>
      <c r="P168" s="191">
        <f>O168*H168</f>
        <v>0</v>
      </c>
      <c r="Q168" s="191">
        <v>0</v>
      </c>
      <c r="R168" s="191">
        <f>Q168*H168</f>
        <v>0</v>
      </c>
      <c r="S168" s="191">
        <v>0</v>
      </c>
      <c r="T168" s="192">
        <f>S168*H168</f>
        <v>0</v>
      </c>
      <c r="U168" s="36"/>
      <c r="V168" s="36"/>
      <c r="W168" s="36"/>
      <c r="X168" s="36"/>
      <c r="Y168" s="36"/>
      <c r="Z168" s="36"/>
      <c r="AA168" s="36"/>
      <c r="AB168" s="36"/>
      <c r="AC168" s="36"/>
      <c r="AD168" s="36"/>
      <c r="AE168" s="36"/>
      <c r="AR168" s="193" t="s">
        <v>330</v>
      </c>
      <c r="AT168" s="193" t="s">
        <v>326</v>
      </c>
      <c r="AU168" s="193" t="s">
        <v>87</v>
      </c>
      <c r="AY168" s="19" t="s">
        <v>324</v>
      </c>
      <c r="BE168" s="194">
        <f>IF(N168="základní",J168,0)</f>
        <v>0</v>
      </c>
      <c r="BF168" s="194">
        <f>IF(N168="snížená",J168,0)</f>
        <v>0</v>
      </c>
      <c r="BG168" s="194">
        <f>IF(N168="zákl. přenesená",J168,0)</f>
        <v>0</v>
      </c>
      <c r="BH168" s="194">
        <f>IF(N168="sníž. přenesená",J168,0)</f>
        <v>0</v>
      </c>
      <c r="BI168" s="194">
        <f>IF(N168="nulová",J168,0)</f>
        <v>0</v>
      </c>
      <c r="BJ168" s="19" t="s">
        <v>84</v>
      </c>
      <c r="BK168" s="194">
        <f>ROUND(I168*H168,2)</f>
        <v>0</v>
      </c>
      <c r="BL168" s="19" t="s">
        <v>330</v>
      </c>
      <c r="BM168" s="193" t="s">
        <v>6396</v>
      </c>
    </row>
    <row r="169" spans="1:65" s="2" customFormat="1" ht="11.25">
      <c r="A169" s="36"/>
      <c r="B169" s="37"/>
      <c r="C169" s="38"/>
      <c r="D169" s="195" t="s">
        <v>332</v>
      </c>
      <c r="E169" s="38"/>
      <c r="F169" s="196" t="s">
        <v>6397</v>
      </c>
      <c r="G169" s="38"/>
      <c r="H169" s="38"/>
      <c r="I169" s="197"/>
      <c r="J169" s="38"/>
      <c r="K169" s="38"/>
      <c r="L169" s="41"/>
      <c r="M169" s="198"/>
      <c r="N169" s="199"/>
      <c r="O169" s="66"/>
      <c r="P169" s="66"/>
      <c r="Q169" s="66"/>
      <c r="R169" s="66"/>
      <c r="S169" s="66"/>
      <c r="T169" s="67"/>
      <c r="U169" s="36"/>
      <c r="V169" s="36"/>
      <c r="W169" s="36"/>
      <c r="X169" s="36"/>
      <c r="Y169" s="36"/>
      <c r="Z169" s="36"/>
      <c r="AA169" s="36"/>
      <c r="AB169" s="36"/>
      <c r="AC169" s="36"/>
      <c r="AD169" s="36"/>
      <c r="AE169" s="36"/>
      <c r="AT169" s="19" t="s">
        <v>332</v>
      </c>
      <c r="AU169" s="19" t="s">
        <v>87</v>
      </c>
    </row>
    <row r="170" spans="1:65" s="2" customFormat="1" ht="39">
      <c r="A170" s="36"/>
      <c r="B170" s="37"/>
      <c r="C170" s="38"/>
      <c r="D170" s="195" t="s">
        <v>334</v>
      </c>
      <c r="E170" s="38"/>
      <c r="F170" s="200" t="s">
        <v>6398</v>
      </c>
      <c r="G170" s="38"/>
      <c r="H170" s="38"/>
      <c r="I170" s="197"/>
      <c r="J170" s="38"/>
      <c r="K170" s="38"/>
      <c r="L170" s="41"/>
      <c r="M170" s="198"/>
      <c r="N170" s="199"/>
      <c r="O170" s="66"/>
      <c r="P170" s="66"/>
      <c r="Q170" s="66"/>
      <c r="R170" s="66"/>
      <c r="S170" s="66"/>
      <c r="T170" s="67"/>
      <c r="U170" s="36"/>
      <c r="V170" s="36"/>
      <c r="W170" s="36"/>
      <c r="X170" s="36"/>
      <c r="Y170" s="36"/>
      <c r="Z170" s="36"/>
      <c r="AA170" s="36"/>
      <c r="AB170" s="36"/>
      <c r="AC170" s="36"/>
      <c r="AD170" s="36"/>
      <c r="AE170" s="36"/>
      <c r="AT170" s="19" t="s">
        <v>334</v>
      </c>
      <c r="AU170" s="19" t="s">
        <v>87</v>
      </c>
    </row>
    <row r="171" spans="1:65" s="13" customFormat="1" ht="11.25">
      <c r="B171" s="201"/>
      <c r="C171" s="202"/>
      <c r="D171" s="195" t="s">
        <v>336</v>
      </c>
      <c r="E171" s="203" t="s">
        <v>19</v>
      </c>
      <c r="F171" s="204" t="s">
        <v>6399</v>
      </c>
      <c r="G171" s="202"/>
      <c r="H171" s="205">
        <v>96.16</v>
      </c>
      <c r="I171" s="206"/>
      <c r="J171" s="202"/>
      <c r="K171" s="202"/>
      <c r="L171" s="207"/>
      <c r="M171" s="208"/>
      <c r="N171" s="209"/>
      <c r="O171" s="209"/>
      <c r="P171" s="209"/>
      <c r="Q171" s="209"/>
      <c r="R171" s="209"/>
      <c r="S171" s="209"/>
      <c r="T171" s="210"/>
      <c r="AT171" s="211" t="s">
        <v>336</v>
      </c>
      <c r="AU171" s="211" t="s">
        <v>87</v>
      </c>
      <c r="AV171" s="13" t="s">
        <v>87</v>
      </c>
      <c r="AW171" s="13" t="s">
        <v>37</v>
      </c>
      <c r="AX171" s="13" t="s">
        <v>76</v>
      </c>
      <c r="AY171" s="211" t="s">
        <v>324</v>
      </c>
    </row>
    <row r="172" spans="1:65" s="13" customFormat="1" ht="11.25">
      <c r="B172" s="201"/>
      <c r="C172" s="202"/>
      <c r="D172" s="195" t="s">
        <v>336</v>
      </c>
      <c r="E172" s="203" t="s">
        <v>19</v>
      </c>
      <c r="F172" s="204" t="s">
        <v>6400</v>
      </c>
      <c r="G172" s="202"/>
      <c r="H172" s="205">
        <v>4.68</v>
      </c>
      <c r="I172" s="206"/>
      <c r="J172" s="202"/>
      <c r="K172" s="202"/>
      <c r="L172" s="207"/>
      <c r="M172" s="208"/>
      <c r="N172" s="209"/>
      <c r="O172" s="209"/>
      <c r="P172" s="209"/>
      <c r="Q172" s="209"/>
      <c r="R172" s="209"/>
      <c r="S172" s="209"/>
      <c r="T172" s="210"/>
      <c r="AT172" s="211" t="s">
        <v>336</v>
      </c>
      <c r="AU172" s="211" t="s">
        <v>87</v>
      </c>
      <c r="AV172" s="13" t="s">
        <v>87</v>
      </c>
      <c r="AW172" s="13" t="s">
        <v>37</v>
      </c>
      <c r="AX172" s="13" t="s">
        <v>76</v>
      </c>
      <c r="AY172" s="211" t="s">
        <v>324</v>
      </c>
    </row>
    <row r="173" spans="1:65" s="14" customFormat="1" ht="11.25">
      <c r="B173" s="212"/>
      <c r="C173" s="213"/>
      <c r="D173" s="195" t="s">
        <v>336</v>
      </c>
      <c r="E173" s="214" t="s">
        <v>19</v>
      </c>
      <c r="F173" s="215" t="s">
        <v>349</v>
      </c>
      <c r="G173" s="213"/>
      <c r="H173" s="216">
        <v>100.84</v>
      </c>
      <c r="I173" s="217"/>
      <c r="J173" s="213"/>
      <c r="K173" s="213"/>
      <c r="L173" s="218"/>
      <c r="M173" s="219"/>
      <c r="N173" s="220"/>
      <c r="O173" s="220"/>
      <c r="P173" s="220"/>
      <c r="Q173" s="220"/>
      <c r="R173" s="220"/>
      <c r="S173" s="220"/>
      <c r="T173" s="221"/>
      <c r="AT173" s="222" t="s">
        <v>336</v>
      </c>
      <c r="AU173" s="222" t="s">
        <v>87</v>
      </c>
      <c r="AV173" s="14" t="s">
        <v>330</v>
      </c>
      <c r="AW173" s="14" t="s">
        <v>37</v>
      </c>
      <c r="AX173" s="14" t="s">
        <v>84</v>
      </c>
      <c r="AY173" s="222" t="s">
        <v>324</v>
      </c>
    </row>
    <row r="174" spans="1:65" s="2" customFormat="1" ht="14.45" customHeight="1">
      <c r="A174" s="36"/>
      <c r="B174" s="37"/>
      <c r="C174" s="182" t="s">
        <v>598</v>
      </c>
      <c r="D174" s="182" t="s">
        <v>326</v>
      </c>
      <c r="E174" s="183" t="s">
        <v>6401</v>
      </c>
      <c r="F174" s="184" t="s">
        <v>6402</v>
      </c>
      <c r="G174" s="185" t="s">
        <v>157</v>
      </c>
      <c r="H174" s="186">
        <v>5.7000000000000002E-2</v>
      </c>
      <c r="I174" s="187"/>
      <c r="J174" s="188">
        <f>ROUND(I174*H174,2)</f>
        <v>0</v>
      </c>
      <c r="K174" s="184" t="s">
        <v>329</v>
      </c>
      <c r="L174" s="41"/>
      <c r="M174" s="189" t="s">
        <v>19</v>
      </c>
      <c r="N174" s="190" t="s">
        <v>47</v>
      </c>
      <c r="O174" s="66"/>
      <c r="P174" s="191">
        <f>O174*H174</f>
        <v>0</v>
      </c>
      <c r="Q174" s="191">
        <v>0</v>
      </c>
      <c r="R174" s="191">
        <f>Q174*H174</f>
        <v>0</v>
      </c>
      <c r="S174" s="191">
        <v>0</v>
      </c>
      <c r="T174" s="192">
        <f>S174*H174</f>
        <v>0</v>
      </c>
      <c r="U174" s="36"/>
      <c r="V174" s="36"/>
      <c r="W174" s="36"/>
      <c r="X174" s="36"/>
      <c r="Y174" s="36"/>
      <c r="Z174" s="36"/>
      <c r="AA174" s="36"/>
      <c r="AB174" s="36"/>
      <c r="AC174" s="36"/>
      <c r="AD174" s="36"/>
      <c r="AE174" s="36"/>
      <c r="AR174" s="193" t="s">
        <v>330</v>
      </c>
      <c r="AT174" s="193" t="s">
        <v>326</v>
      </c>
      <c r="AU174" s="193" t="s">
        <v>87</v>
      </c>
      <c r="AY174" s="19" t="s">
        <v>324</v>
      </c>
      <c r="BE174" s="194">
        <f>IF(N174="základní",J174,0)</f>
        <v>0</v>
      </c>
      <c r="BF174" s="194">
        <f>IF(N174="snížená",J174,0)</f>
        <v>0</v>
      </c>
      <c r="BG174" s="194">
        <f>IF(N174="zákl. přenesená",J174,0)</f>
        <v>0</v>
      </c>
      <c r="BH174" s="194">
        <f>IF(N174="sníž. přenesená",J174,0)</f>
        <v>0</v>
      </c>
      <c r="BI174" s="194">
        <f>IF(N174="nulová",J174,0)</f>
        <v>0</v>
      </c>
      <c r="BJ174" s="19" t="s">
        <v>84</v>
      </c>
      <c r="BK174" s="194">
        <f>ROUND(I174*H174,2)</f>
        <v>0</v>
      </c>
      <c r="BL174" s="19" t="s">
        <v>330</v>
      </c>
      <c r="BM174" s="193" t="s">
        <v>6403</v>
      </c>
    </row>
    <row r="175" spans="1:65" s="2" customFormat="1" ht="11.25">
      <c r="A175" s="36"/>
      <c r="B175" s="37"/>
      <c r="C175" s="38"/>
      <c r="D175" s="195" t="s">
        <v>332</v>
      </c>
      <c r="E175" s="38"/>
      <c r="F175" s="196" t="s">
        <v>6404</v>
      </c>
      <c r="G175" s="38"/>
      <c r="H175" s="38"/>
      <c r="I175" s="197"/>
      <c r="J175" s="38"/>
      <c r="K175" s="38"/>
      <c r="L175" s="41"/>
      <c r="M175" s="198"/>
      <c r="N175" s="199"/>
      <c r="O175" s="66"/>
      <c r="P175" s="66"/>
      <c r="Q175" s="66"/>
      <c r="R175" s="66"/>
      <c r="S175" s="66"/>
      <c r="T175" s="67"/>
      <c r="U175" s="36"/>
      <c r="V175" s="36"/>
      <c r="W175" s="36"/>
      <c r="X175" s="36"/>
      <c r="Y175" s="36"/>
      <c r="Z175" s="36"/>
      <c r="AA175" s="36"/>
      <c r="AB175" s="36"/>
      <c r="AC175" s="36"/>
      <c r="AD175" s="36"/>
      <c r="AE175" s="36"/>
      <c r="AT175" s="19" t="s">
        <v>332</v>
      </c>
      <c r="AU175" s="19" t="s">
        <v>87</v>
      </c>
    </row>
    <row r="176" spans="1:65" s="2" customFormat="1" ht="48.75">
      <c r="A176" s="36"/>
      <c r="B176" s="37"/>
      <c r="C176" s="38"/>
      <c r="D176" s="195" t="s">
        <v>334</v>
      </c>
      <c r="E176" s="38"/>
      <c r="F176" s="200" t="s">
        <v>6405</v>
      </c>
      <c r="G176" s="38"/>
      <c r="H176" s="38"/>
      <c r="I176" s="197"/>
      <c r="J176" s="38"/>
      <c r="K176" s="38"/>
      <c r="L176" s="41"/>
      <c r="M176" s="198"/>
      <c r="N176" s="199"/>
      <c r="O176" s="66"/>
      <c r="P176" s="66"/>
      <c r="Q176" s="66"/>
      <c r="R176" s="66"/>
      <c r="S176" s="66"/>
      <c r="T176" s="67"/>
      <c r="U176" s="36"/>
      <c r="V176" s="36"/>
      <c r="W176" s="36"/>
      <c r="X176" s="36"/>
      <c r="Y176" s="36"/>
      <c r="Z176" s="36"/>
      <c r="AA176" s="36"/>
      <c r="AB176" s="36"/>
      <c r="AC176" s="36"/>
      <c r="AD176" s="36"/>
      <c r="AE176" s="36"/>
      <c r="AT176" s="19" t="s">
        <v>334</v>
      </c>
      <c r="AU176" s="19" t="s">
        <v>87</v>
      </c>
    </row>
    <row r="177" spans="1:65" s="13" customFormat="1" ht="11.25">
      <c r="B177" s="201"/>
      <c r="C177" s="202"/>
      <c r="D177" s="195" t="s">
        <v>336</v>
      </c>
      <c r="E177" s="203" t="s">
        <v>19</v>
      </c>
      <c r="F177" s="204" t="s">
        <v>6406</v>
      </c>
      <c r="G177" s="202"/>
      <c r="H177" s="205">
        <v>4.8000000000000001E-2</v>
      </c>
      <c r="I177" s="206"/>
      <c r="J177" s="202"/>
      <c r="K177" s="202"/>
      <c r="L177" s="207"/>
      <c r="M177" s="208"/>
      <c r="N177" s="209"/>
      <c r="O177" s="209"/>
      <c r="P177" s="209"/>
      <c r="Q177" s="209"/>
      <c r="R177" s="209"/>
      <c r="S177" s="209"/>
      <c r="T177" s="210"/>
      <c r="AT177" s="211" t="s">
        <v>336</v>
      </c>
      <c r="AU177" s="211" t="s">
        <v>87</v>
      </c>
      <c r="AV177" s="13" t="s">
        <v>87</v>
      </c>
      <c r="AW177" s="13" t="s">
        <v>37</v>
      </c>
      <c r="AX177" s="13" t="s">
        <v>76</v>
      </c>
      <c r="AY177" s="211" t="s">
        <v>324</v>
      </c>
    </row>
    <row r="178" spans="1:65" s="13" customFormat="1" ht="11.25">
      <c r="B178" s="201"/>
      <c r="C178" s="202"/>
      <c r="D178" s="195" t="s">
        <v>336</v>
      </c>
      <c r="E178" s="203" t="s">
        <v>19</v>
      </c>
      <c r="F178" s="204" t="s">
        <v>6407</v>
      </c>
      <c r="G178" s="202"/>
      <c r="H178" s="205">
        <v>8.9999999999999993E-3</v>
      </c>
      <c r="I178" s="206"/>
      <c r="J178" s="202"/>
      <c r="K178" s="202"/>
      <c r="L178" s="207"/>
      <c r="M178" s="208"/>
      <c r="N178" s="209"/>
      <c r="O178" s="209"/>
      <c r="P178" s="209"/>
      <c r="Q178" s="209"/>
      <c r="R178" s="209"/>
      <c r="S178" s="209"/>
      <c r="T178" s="210"/>
      <c r="AT178" s="211" t="s">
        <v>336</v>
      </c>
      <c r="AU178" s="211" t="s">
        <v>87</v>
      </c>
      <c r="AV178" s="13" t="s">
        <v>87</v>
      </c>
      <c r="AW178" s="13" t="s">
        <v>37</v>
      </c>
      <c r="AX178" s="13" t="s">
        <v>76</v>
      </c>
      <c r="AY178" s="211" t="s">
        <v>324</v>
      </c>
    </row>
    <row r="179" spans="1:65" s="14" customFormat="1" ht="11.25">
      <c r="B179" s="212"/>
      <c r="C179" s="213"/>
      <c r="D179" s="195" t="s">
        <v>336</v>
      </c>
      <c r="E179" s="214" t="s">
        <v>6290</v>
      </c>
      <c r="F179" s="215" t="s">
        <v>349</v>
      </c>
      <c r="G179" s="213"/>
      <c r="H179" s="216">
        <v>5.7000000000000002E-2</v>
      </c>
      <c r="I179" s="217"/>
      <c r="J179" s="213"/>
      <c r="K179" s="213"/>
      <c r="L179" s="218"/>
      <c r="M179" s="219"/>
      <c r="N179" s="220"/>
      <c r="O179" s="220"/>
      <c r="P179" s="220"/>
      <c r="Q179" s="220"/>
      <c r="R179" s="220"/>
      <c r="S179" s="220"/>
      <c r="T179" s="221"/>
      <c r="AT179" s="222" t="s">
        <v>336</v>
      </c>
      <c r="AU179" s="222" t="s">
        <v>87</v>
      </c>
      <c r="AV179" s="14" t="s">
        <v>330</v>
      </c>
      <c r="AW179" s="14" t="s">
        <v>37</v>
      </c>
      <c r="AX179" s="14" t="s">
        <v>84</v>
      </c>
      <c r="AY179" s="222" t="s">
        <v>324</v>
      </c>
    </row>
    <row r="180" spans="1:65" s="2" customFormat="1" ht="14.45" customHeight="1">
      <c r="A180" s="36"/>
      <c r="B180" s="37"/>
      <c r="C180" s="244" t="s">
        <v>605</v>
      </c>
      <c r="D180" s="244" t="s">
        <v>588</v>
      </c>
      <c r="E180" s="245" t="s">
        <v>6408</v>
      </c>
      <c r="F180" s="246" t="s">
        <v>6409</v>
      </c>
      <c r="G180" s="247" t="s">
        <v>267</v>
      </c>
      <c r="H180" s="248">
        <v>57</v>
      </c>
      <c r="I180" s="249"/>
      <c r="J180" s="250">
        <f>ROUND(I180*H180,2)</f>
        <v>0</v>
      </c>
      <c r="K180" s="246" t="s">
        <v>19</v>
      </c>
      <c r="L180" s="251"/>
      <c r="M180" s="252" t="s">
        <v>19</v>
      </c>
      <c r="N180" s="253" t="s">
        <v>47</v>
      </c>
      <c r="O180" s="66"/>
      <c r="P180" s="191">
        <f>O180*H180</f>
        <v>0</v>
      </c>
      <c r="Q180" s="191">
        <v>1E-3</v>
      </c>
      <c r="R180" s="191">
        <f>Q180*H180</f>
        <v>5.7000000000000002E-2</v>
      </c>
      <c r="S180" s="191">
        <v>0</v>
      </c>
      <c r="T180" s="192">
        <f>S180*H180</f>
        <v>0</v>
      </c>
      <c r="U180" s="36"/>
      <c r="V180" s="36"/>
      <c r="W180" s="36"/>
      <c r="X180" s="36"/>
      <c r="Y180" s="36"/>
      <c r="Z180" s="36"/>
      <c r="AA180" s="36"/>
      <c r="AB180" s="36"/>
      <c r="AC180" s="36"/>
      <c r="AD180" s="36"/>
      <c r="AE180" s="36"/>
      <c r="AR180" s="193" t="s">
        <v>378</v>
      </c>
      <c r="AT180" s="193" t="s">
        <v>588</v>
      </c>
      <c r="AU180" s="193" t="s">
        <v>87</v>
      </c>
      <c r="AY180" s="19" t="s">
        <v>324</v>
      </c>
      <c r="BE180" s="194">
        <f>IF(N180="základní",J180,0)</f>
        <v>0</v>
      </c>
      <c r="BF180" s="194">
        <f>IF(N180="snížená",J180,0)</f>
        <v>0</v>
      </c>
      <c r="BG180" s="194">
        <f>IF(N180="zákl. přenesená",J180,0)</f>
        <v>0</v>
      </c>
      <c r="BH180" s="194">
        <f>IF(N180="sníž. přenesená",J180,0)</f>
        <v>0</v>
      </c>
      <c r="BI180" s="194">
        <f>IF(N180="nulová",J180,0)</f>
        <v>0</v>
      </c>
      <c r="BJ180" s="19" t="s">
        <v>84</v>
      </c>
      <c r="BK180" s="194">
        <f>ROUND(I180*H180,2)</f>
        <v>0</v>
      </c>
      <c r="BL180" s="19" t="s">
        <v>330</v>
      </c>
      <c r="BM180" s="193" t="s">
        <v>6410</v>
      </c>
    </row>
    <row r="181" spans="1:65" s="2" customFormat="1" ht="11.25">
      <c r="A181" s="36"/>
      <c r="B181" s="37"/>
      <c r="C181" s="38"/>
      <c r="D181" s="195" t="s">
        <v>332</v>
      </c>
      <c r="E181" s="38"/>
      <c r="F181" s="196" t="s">
        <v>6409</v>
      </c>
      <c r="G181" s="38"/>
      <c r="H181" s="38"/>
      <c r="I181" s="197"/>
      <c r="J181" s="38"/>
      <c r="K181" s="38"/>
      <c r="L181" s="41"/>
      <c r="M181" s="198"/>
      <c r="N181" s="199"/>
      <c r="O181" s="66"/>
      <c r="P181" s="66"/>
      <c r="Q181" s="66"/>
      <c r="R181" s="66"/>
      <c r="S181" s="66"/>
      <c r="T181" s="67"/>
      <c r="U181" s="36"/>
      <c r="V181" s="36"/>
      <c r="W181" s="36"/>
      <c r="X181" s="36"/>
      <c r="Y181" s="36"/>
      <c r="Z181" s="36"/>
      <c r="AA181" s="36"/>
      <c r="AB181" s="36"/>
      <c r="AC181" s="36"/>
      <c r="AD181" s="36"/>
      <c r="AE181" s="36"/>
      <c r="AT181" s="19" t="s">
        <v>332</v>
      </c>
      <c r="AU181" s="19" t="s">
        <v>87</v>
      </c>
    </row>
    <row r="182" spans="1:65" s="13" customFormat="1" ht="11.25">
      <c r="B182" s="201"/>
      <c r="C182" s="202"/>
      <c r="D182" s="195" t="s">
        <v>336</v>
      </c>
      <c r="E182" s="203" t="s">
        <v>19</v>
      </c>
      <c r="F182" s="204" t="s">
        <v>6411</v>
      </c>
      <c r="G182" s="202"/>
      <c r="H182" s="205">
        <v>57</v>
      </c>
      <c r="I182" s="206"/>
      <c r="J182" s="202"/>
      <c r="K182" s="202"/>
      <c r="L182" s="207"/>
      <c r="M182" s="208"/>
      <c r="N182" s="209"/>
      <c r="O182" s="209"/>
      <c r="P182" s="209"/>
      <c r="Q182" s="209"/>
      <c r="R182" s="209"/>
      <c r="S182" s="209"/>
      <c r="T182" s="210"/>
      <c r="AT182" s="211" t="s">
        <v>336</v>
      </c>
      <c r="AU182" s="211" t="s">
        <v>87</v>
      </c>
      <c r="AV182" s="13" t="s">
        <v>87</v>
      </c>
      <c r="AW182" s="13" t="s">
        <v>37</v>
      </c>
      <c r="AX182" s="13" t="s">
        <v>84</v>
      </c>
      <c r="AY182" s="211" t="s">
        <v>324</v>
      </c>
    </row>
    <row r="183" spans="1:65" s="2" customFormat="1" ht="14.45" customHeight="1">
      <c r="A183" s="36"/>
      <c r="B183" s="37"/>
      <c r="C183" s="182" t="s">
        <v>7</v>
      </c>
      <c r="D183" s="182" t="s">
        <v>326</v>
      </c>
      <c r="E183" s="183" t="s">
        <v>6225</v>
      </c>
      <c r="F183" s="184" t="s">
        <v>6226</v>
      </c>
      <c r="G183" s="185" t="s">
        <v>152</v>
      </c>
      <c r="H183" s="186">
        <v>111.69</v>
      </c>
      <c r="I183" s="187"/>
      <c r="J183" s="188">
        <f>ROUND(I183*H183,2)</f>
        <v>0</v>
      </c>
      <c r="K183" s="184" t="s">
        <v>329</v>
      </c>
      <c r="L183" s="41"/>
      <c r="M183" s="189" t="s">
        <v>19</v>
      </c>
      <c r="N183" s="190" t="s">
        <v>47</v>
      </c>
      <c r="O183" s="66"/>
      <c r="P183" s="191">
        <f>O183*H183</f>
        <v>0</v>
      </c>
      <c r="Q183" s="191">
        <v>0</v>
      </c>
      <c r="R183" s="191">
        <f>Q183*H183</f>
        <v>0</v>
      </c>
      <c r="S183" s="191">
        <v>0</v>
      </c>
      <c r="T183" s="192">
        <f>S183*H183</f>
        <v>0</v>
      </c>
      <c r="U183" s="36"/>
      <c r="V183" s="36"/>
      <c r="W183" s="36"/>
      <c r="X183" s="36"/>
      <c r="Y183" s="36"/>
      <c r="Z183" s="36"/>
      <c r="AA183" s="36"/>
      <c r="AB183" s="36"/>
      <c r="AC183" s="36"/>
      <c r="AD183" s="36"/>
      <c r="AE183" s="36"/>
      <c r="AR183" s="193" t="s">
        <v>330</v>
      </c>
      <c r="AT183" s="193" t="s">
        <v>326</v>
      </c>
      <c r="AU183" s="193" t="s">
        <v>87</v>
      </c>
      <c r="AY183" s="19" t="s">
        <v>324</v>
      </c>
      <c r="BE183" s="194">
        <f>IF(N183="základní",J183,0)</f>
        <v>0</v>
      </c>
      <c r="BF183" s="194">
        <f>IF(N183="snížená",J183,0)</f>
        <v>0</v>
      </c>
      <c r="BG183" s="194">
        <f>IF(N183="zákl. přenesená",J183,0)</f>
        <v>0</v>
      </c>
      <c r="BH183" s="194">
        <f>IF(N183="sníž. přenesená",J183,0)</f>
        <v>0</v>
      </c>
      <c r="BI183" s="194">
        <f>IF(N183="nulová",J183,0)</f>
        <v>0</v>
      </c>
      <c r="BJ183" s="19" t="s">
        <v>84</v>
      </c>
      <c r="BK183" s="194">
        <f>ROUND(I183*H183,2)</f>
        <v>0</v>
      </c>
      <c r="BL183" s="19" t="s">
        <v>330</v>
      </c>
      <c r="BM183" s="193" t="s">
        <v>6412</v>
      </c>
    </row>
    <row r="184" spans="1:65" s="2" customFormat="1" ht="11.25">
      <c r="A184" s="36"/>
      <c r="B184" s="37"/>
      <c r="C184" s="38"/>
      <c r="D184" s="195" t="s">
        <v>332</v>
      </c>
      <c r="E184" s="38"/>
      <c r="F184" s="196" t="s">
        <v>6228</v>
      </c>
      <c r="G184" s="38"/>
      <c r="H184" s="38"/>
      <c r="I184" s="197"/>
      <c r="J184" s="38"/>
      <c r="K184" s="38"/>
      <c r="L184" s="41"/>
      <c r="M184" s="198"/>
      <c r="N184" s="199"/>
      <c r="O184" s="66"/>
      <c r="P184" s="66"/>
      <c r="Q184" s="66"/>
      <c r="R184" s="66"/>
      <c r="S184" s="66"/>
      <c r="T184" s="67"/>
      <c r="U184" s="36"/>
      <c r="V184" s="36"/>
      <c r="W184" s="36"/>
      <c r="X184" s="36"/>
      <c r="Y184" s="36"/>
      <c r="Z184" s="36"/>
      <c r="AA184" s="36"/>
      <c r="AB184" s="36"/>
      <c r="AC184" s="36"/>
      <c r="AD184" s="36"/>
      <c r="AE184" s="36"/>
      <c r="AT184" s="19" t="s">
        <v>332</v>
      </c>
      <c r="AU184" s="19" t="s">
        <v>87</v>
      </c>
    </row>
    <row r="185" spans="1:65" s="13" customFormat="1" ht="11.25">
      <c r="B185" s="201"/>
      <c r="C185" s="202"/>
      <c r="D185" s="195" t="s">
        <v>336</v>
      </c>
      <c r="E185" s="203" t="s">
        <v>19</v>
      </c>
      <c r="F185" s="204" t="s">
        <v>6413</v>
      </c>
      <c r="G185" s="202"/>
      <c r="H185" s="205">
        <v>108.18</v>
      </c>
      <c r="I185" s="206"/>
      <c r="J185" s="202"/>
      <c r="K185" s="202"/>
      <c r="L185" s="207"/>
      <c r="M185" s="208"/>
      <c r="N185" s="209"/>
      <c r="O185" s="209"/>
      <c r="P185" s="209"/>
      <c r="Q185" s="209"/>
      <c r="R185" s="209"/>
      <c r="S185" s="209"/>
      <c r="T185" s="210"/>
      <c r="AT185" s="211" t="s">
        <v>336</v>
      </c>
      <c r="AU185" s="211" t="s">
        <v>87</v>
      </c>
      <c r="AV185" s="13" t="s">
        <v>87</v>
      </c>
      <c r="AW185" s="13" t="s">
        <v>37</v>
      </c>
      <c r="AX185" s="13" t="s">
        <v>76</v>
      </c>
      <c r="AY185" s="211" t="s">
        <v>324</v>
      </c>
    </row>
    <row r="186" spans="1:65" s="13" customFormat="1" ht="11.25">
      <c r="B186" s="201"/>
      <c r="C186" s="202"/>
      <c r="D186" s="195" t="s">
        <v>336</v>
      </c>
      <c r="E186" s="203" t="s">
        <v>19</v>
      </c>
      <c r="F186" s="204" t="s">
        <v>6414</v>
      </c>
      <c r="G186" s="202"/>
      <c r="H186" s="205">
        <v>3.51</v>
      </c>
      <c r="I186" s="206"/>
      <c r="J186" s="202"/>
      <c r="K186" s="202"/>
      <c r="L186" s="207"/>
      <c r="M186" s="208"/>
      <c r="N186" s="209"/>
      <c r="O186" s="209"/>
      <c r="P186" s="209"/>
      <c r="Q186" s="209"/>
      <c r="R186" s="209"/>
      <c r="S186" s="209"/>
      <c r="T186" s="210"/>
      <c r="AT186" s="211" t="s">
        <v>336</v>
      </c>
      <c r="AU186" s="211" t="s">
        <v>87</v>
      </c>
      <c r="AV186" s="13" t="s">
        <v>87</v>
      </c>
      <c r="AW186" s="13" t="s">
        <v>37</v>
      </c>
      <c r="AX186" s="13" t="s">
        <v>76</v>
      </c>
      <c r="AY186" s="211" t="s">
        <v>324</v>
      </c>
    </row>
    <row r="187" spans="1:65" s="14" customFormat="1" ht="11.25">
      <c r="B187" s="212"/>
      <c r="C187" s="213"/>
      <c r="D187" s="195" t="s">
        <v>336</v>
      </c>
      <c r="E187" s="214" t="s">
        <v>6301</v>
      </c>
      <c r="F187" s="215" t="s">
        <v>349</v>
      </c>
      <c r="G187" s="213"/>
      <c r="H187" s="216">
        <v>111.69</v>
      </c>
      <c r="I187" s="217"/>
      <c r="J187" s="213"/>
      <c r="K187" s="213"/>
      <c r="L187" s="218"/>
      <c r="M187" s="219"/>
      <c r="N187" s="220"/>
      <c r="O187" s="220"/>
      <c r="P187" s="220"/>
      <c r="Q187" s="220"/>
      <c r="R187" s="220"/>
      <c r="S187" s="220"/>
      <c r="T187" s="221"/>
      <c r="AT187" s="222" t="s">
        <v>336</v>
      </c>
      <c r="AU187" s="222" t="s">
        <v>87</v>
      </c>
      <c r="AV187" s="14" t="s">
        <v>330</v>
      </c>
      <c r="AW187" s="14" t="s">
        <v>37</v>
      </c>
      <c r="AX187" s="14" t="s">
        <v>84</v>
      </c>
      <c r="AY187" s="222" t="s">
        <v>324</v>
      </c>
    </row>
    <row r="188" spans="1:65" s="2" customFormat="1" ht="14.45" customHeight="1">
      <c r="A188" s="36"/>
      <c r="B188" s="37"/>
      <c r="C188" s="182" t="s">
        <v>613</v>
      </c>
      <c r="D188" s="182" t="s">
        <v>326</v>
      </c>
      <c r="E188" s="183" t="s">
        <v>6233</v>
      </c>
      <c r="F188" s="184" t="s">
        <v>6234</v>
      </c>
      <c r="G188" s="185" t="s">
        <v>152</v>
      </c>
      <c r="H188" s="186">
        <v>111.69</v>
      </c>
      <c r="I188" s="187"/>
      <c r="J188" s="188">
        <f>ROUND(I188*H188,2)</f>
        <v>0</v>
      </c>
      <c r="K188" s="184" t="s">
        <v>329</v>
      </c>
      <c r="L188" s="41"/>
      <c r="M188" s="189" t="s">
        <v>19</v>
      </c>
      <c r="N188" s="190" t="s">
        <v>47</v>
      </c>
      <c r="O188" s="66"/>
      <c r="P188" s="191">
        <f>O188*H188</f>
        <v>0</v>
      </c>
      <c r="Q188" s="191">
        <v>0</v>
      </c>
      <c r="R188" s="191">
        <f>Q188*H188</f>
        <v>0</v>
      </c>
      <c r="S188" s="191">
        <v>0</v>
      </c>
      <c r="T188" s="192">
        <f>S188*H188</f>
        <v>0</v>
      </c>
      <c r="U188" s="36"/>
      <c r="V188" s="36"/>
      <c r="W188" s="36"/>
      <c r="X188" s="36"/>
      <c r="Y188" s="36"/>
      <c r="Z188" s="36"/>
      <c r="AA188" s="36"/>
      <c r="AB188" s="36"/>
      <c r="AC188" s="36"/>
      <c r="AD188" s="36"/>
      <c r="AE188" s="36"/>
      <c r="AR188" s="193" t="s">
        <v>330</v>
      </c>
      <c r="AT188" s="193" t="s">
        <v>326</v>
      </c>
      <c r="AU188" s="193" t="s">
        <v>87</v>
      </c>
      <c r="AY188" s="19" t="s">
        <v>324</v>
      </c>
      <c r="BE188" s="194">
        <f>IF(N188="základní",J188,0)</f>
        <v>0</v>
      </c>
      <c r="BF188" s="194">
        <f>IF(N188="snížená",J188,0)</f>
        <v>0</v>
      </c>
      <c r="BG188" s="194">
        <f>IF(N188="zákl. přenesená",J188,0)</f>
        <v>0</v>
      </c>
      <c r="BH188" s="194">
        <f>IF(N188="sníž. přenesená",J188,0)</f>
        <v>0</v>
      </c>
      <c r="BI188" s="194">
        <f>IF(N188="nulová",J188,0)</f>
        <v>0</v>
      </c>
      <c r="BJ188" s="19" t="s">
        <v>84</v>
      </c>
      <c r="BK188" s="194">
        <f>ROUND(I188*H188,2)</f>
        <v>0</v>
      </c>
      <c r="BL188" s="19" t="s">
        <v>330</v>
      </c>
      <c r="BM188" s="193" t="s">
        <v>6415</v>
      </c>
    </row>
    <row r="189" spans="1:65" s="2" customFormat="1" ht="11.25">
      <c r="A189" s="36"/>
      <c r="B189" s="37"/>
      <c r="C189" s="38"/>
      <c r="D189" s="195" t="s">
        <v>332</v>
      </c>
      <c r="E189" s="38"/>
      <c r="F189" s="196" t="s">
        <v>6236</v>
      </c>
      <c r="G189" s="38"/>
      <c r="H189" s="38"/>
      <c r="I189" s="197"/>
      <c r="J189" s="38"/>
      <c r="K189" s="38"/>
      <c r="L189" s="41"/>
      <c r="M189" s="198"/>
      <c r="N189" s="199"/>
      <c r="O189" s="66"/>
      <c r="P189" s="66"/>
      <c r="Q189" s="66"/>
      <c r="R189" s="66"/>
      <c r="S189" s="66"/>
      <c r="T189" s="67"/>
      <c r="U189" s="36"/>
      <c r="V189" s="36"/>
      <c r="W189" s="36"/>
      <c r="X189" s="36"/>
      <c r="Y189" s="36"/>
      <c r="Z189" s="36"/>
      <c r="AA189" s="36"/>
      <c r="AB189" s="36"/>
      <c r="AC189" s="36"/>
      <c r="AD189" s="36"/>
      <c r="AE189" s="36"/>
      <c r="AT189" s="19" t="s">
        <v>332</v>
      </c>
      <c r="AU189" s="19" t="s">
        <v>87</v>
      </c>
    </row>
    <row r="190" spans="1:65" s="2" customFormat="1" ht="48.75">
      <c r="A190" s="36"/>
      <c r="B190" s="37"/>
      <c r="C190" s="38"/>
      <c r="D190" s="195" t="s">
        <v>334</v>
      </c>
      <c r="E190" s="38"/>
      <c r="F190" s="200" t="s">
        <v>6237</v>
      </c>
      <c r="G190" s="38"/>
      <c r="H190" s="38"/>
      <c r="I190" s="197"/>
      <c r="J190" s="38"/>
      <c r="K190" s="38"/>
      <c r="L190" s="41"/>
      <c r="M190" s="198"/>
      <c r="N190" s="199"/>
      <c r="O190" s="66"/>
      <c r="P190" s="66"/>
      <c r="Q190" s="66"/>
      <c r="R190" s="66"/>
      <c r="S190" s="66"/>
      <c r="T190" s="67"/>
      <c r="U190" s="36"/>
      <c r="V190" s="36"/>
      <c r="W190" s="36"/>
      <c r="X190" s="36"/>
      <c r="Y190" s="36"/>
      <c r="Z190" s="36"/>
      <c r="AA190" s="36"/>
      <c r="AB190" s="36"/>
      <c r="AC190" s="36"/>
      <c r="AD190" s="36"/>
      <c r="AE190" s="36"/>
      <c r="AT190" s="19" t="s">
        <v>334</v>
      </c>
      <c r="AU190" s="19" t="s">
        <v>87</v>
      </c>
    </row>
    <row r="191" spans="1:65" s="13" customFormat="1" ht="11.25">
      <c r="B191" s="201"/>
      <c r="C191" s="202"/>
      <c r="D191" s="195" t="s">
        <v>336</v>
      </c>
      <c r="E191" s="203" t="s">
        <v>19</v>
      </c>
      <c r="F191" s="204" t="s">
        <v>6301</v>
      </c>
      <c r="G191" s="202"/>
      <c r="H191" s="205">
        <v>111.69</v>
      </c>
      <c r="I191" s="206"/>
      <c r="J191" s="202"/>
      <c r="K191" s="202"/>
      <c r="L191" s="207"/>
      <c r="M191" s="208"/>
      <c r="N191" s="209"/>
      <c r="O191" s="209"/>
      <c r="P191" s="209"/>
      <c r="Q191" s="209"/>
      <c r="R191" s="209"/>
      <c r="S191" s="209"/>
      <c r="T191" s="210"/>
      <c r="AT191" s="211" t="s">
        <v>336</v>
      </c>
      <c r="AU191" s="211" t="s">
        <v>87</v>
      </c>
      <c r="AV191" s="13" t="s">
        <v>87</v>
      </c>
      <c r="AW191" s="13" t="s">
        <v>37</v>
      </c>
      <c r="AX191" s="13" t="s">
        <v>84</v>
      </c>
      <c r="AY191" s="211" t="s">
        <v>324</v>
      </c>
    </row>
    <row r="192" spans="1:65" s="2" customFormat="1" ht="14.45" customHeight="1">
      <c r="A192" s="36"/>
      <c r="B192" s="37"/>
      <c r="C192" s="182" t="s">
        <v>619</v>
      </c>
      <c r="D192" s="182" t="s">
        <v>326</v>
      </c>
      <c r="E192" s="183" t="s">
        <v>6416</v>
      </c>
      <c r="F192" s="184" t="s">
        <v>6417</v>
      </c>
      <c r="G192" s="185" t="s">
        <v>152</v>
      </c>
      <c r="H192" s="186">
        <v>223.38</v>
      </c>
      <c r="I192" s="187"/>
      <c r="J192" s="188">
        <f>ROUND(I192*H192,2)</f>
        <v>0</v>
      </c>
      <c r="K192" s="184" t="s">
        <v>329</v>
      </c>
      <c r="L192" s="41"/>
      <c r="M192" s="189" t="s">
        <v>19</v>
      </c>
      <c r="N192" s="190" t="s">
        <v>47</v>
      </c>
      <c r="O192" s="66"/>
      <c r="P192" s="191">
        <f>O192*H192</f>
        <v>0</v>
      </c>
      <c r="Q192" s="191">
        <v>0</v>
      </c>
      <c r="R192" s="191">
        <f>Q192*H192</f>
        <v>0</v>
      </c>
      <c r="S192" s="191">
        <v>0</v>
      </c>
      <c r="T192" s="192">
        <f>S192*H192</f>
        <v>0</v>
      </c>
      <c r="U192" s="36"/>
      <c r="V192" s="36"/>
      <c r="W192" s="36"/>
      <c r="X192" s="36"/>
      <c r="Y192" s="36"/>
      <c r="Z192" s="36"/>
      <c r="AA192" s="36"/>
      <c r="AB192" s="36"/>
      <c r="AC192" s="36"/>
      <c r="AD192" s="36"/>
      <c r="AE192" s="36"/>
      <c r="AR192" s="193" t="s">
        <v>330</v>
      </c>
      <c r="AT192" s="193" t="s">
        <v>326</v>
      </c>
      <c r="AU192" s="193" t="s">
        <v>87</v>
      </c>
      <c r="AY192" s="19" t="s">
        <v>324</v>
      </c>
      <c r="BE192" s="194">
        <f>IF(N192="základní",J192,0)</f>
        <v>0</v>
      </c>
      <c r="BF192" s="194">
        <f>IF(N192="snížená",J192,0)</f>
        <v>0</v>
      </c>
      <c r="BG192" s="194">
        <f>IF(N192="zákl. přenesená",J192,0)</f>
        <v>0</v>
      </c>
      <c r="BH192" s="194">
        <f>IF(N192="sníž. přenesená",J192,0)</f>
        <v>0</v>
      </c>
      <c r="BI192" s="194">
        <f>IF(N192="nulová",J192,0)</f>
        <v>0</v>
      </c>
      <c r="BJ192" s="19" t="s">
        <v>84</v>
      </c>
      <c r="BK192" s="194">
        <f>ROUND(I192*H192,2)</f>
        <v>0</v>
      </c>
      <c r="BL192" s="19" t="s">
        <v>330</v>
      </c>
      <c r="BM192" s="193" t="s">
        <v>6418</v>
      </c>
    </row>
    <row r="193" spans="1:65" s="2" customFormat="1" ht="11.25">
      <c r="A193" s="36"/>
      <c r="B193" s="37"/>
      <c r="C193" s="38"/>
      <c r="D193" s="195" t="s">
        <v>332</v>
      </c>
      <c r="E193" s="38"/>
      <c r="F193" s="196" t="s">
        <v>6419</v>
      </c>
      <c r="G193" s="38"/>
      <c r="H193" s="38"/>
      <c r="I193" s="197"/>
      <c r="J193" s="38"/>
      <c r="K193" s="38"/>
      <c r="L193" s="41"/>
      <c r="M193" s="198"/>
      <c r="N193" s="199"/>
      <c r="O193" s="66"/>
      <c r="P193" s="66"/>
      <c r="Q193" s="66"/>
      <c r="R193" s="66"/>
      <c r="S193" s="66"/>
      <c r="T193" s="67"/>
      <c r="U193" s="36"/>
      <c r="V193" s="36"/>
      <c r="W193" s="36"/>
      <c r="X193" s="36"/>
      <c r="Y193" s="36"/>
      <c r="Z193" s="36"/>
      <c r="AA193" s="36"/>
      <c r="AB193" s="36"/>
      <c r="AC193" s="36"/>
      <c r="AD193" s="36"/>
      <c r="AE193" s="36"/>
      <c r="AT193" s="19" t="s">
        <v>332</v>
      </c>
      <c r="AU193" s="19" t="s">
        <v>87</v>
      </c>
    </row>
    <row r="194" spans="1:65" s="2" customFormat="1" ht="48.75">
      <c r="A194" s="36"/>
      <c r="B194" s="37"/>
      <c r="C194" s="38"/>
      <c r="D194" s="195" t="s">
        <v>334</v>
      </c>
      <c r="E194" s="38"/>
      <c r="F194" s="200" t="s">
        <v>6237</v>
      </c>
      <c r="G194" s="38"/>
      <c r="H194" s="38"/>
      <c r="I194" s="197"/>
      <c r="J194" s="38"/>
      <c r="K194" s="38"/>
      <c r="L194" s="41"/>
      <c r="M194" s="198"/>
      <c r="N194" s="199"/>
      <c r="O194" s="66"/>
      <c r="P194" s="66"/>
      <c r="Q194" s="66"/>
      <c r="R194" s="66"/>
      <c r="S194" s="66"/>
      <c r="T194" s="67"/>
      <c r="U194" s="36"/>
      <c r="V194" s="36"/>
      <c r="W194" s="36"/>
      <c r="X194" s="36"/>
      <c r="Y194" s="36"/>
      <c r="Z194" s="36"/>
      <c r="AA194" s="36"/>
      <c r="AB194" s="36"/>
      <c r="AC194" s="36"/>
      <c r="AD194" s="36"/>
      <c r="AE194" s="36"/>
      <c r="AT194" s="19" t="s">
        <v>334</v>
      </c>
      <c r="AU194" s="19" t="s">
        <v>87</v>
      </c>
    </row>
    <row r="195" spans="1:65" s="13" customFormat="1" ht="11.25">
      <c r="B195" s="201"/>
      <c r="C195" s="202"/>
      <c r="D195" s="195" t="s">
        <v>336</v>
      </c>
      <c r="E195" s="203" t="s">
        <v>19</v>
      </c>
      <c r="F195" s="204" t="s">
        <v>6420</v>
      </c>
      <c r="G195" s="202"/>
      <c r="H195" s="205">
        <v>223.38</v>
      </c>
      <c r="I195" s="206"/>
      <c r="J195" s="202"/>
      <c r="K195" s="202"/>
      <c r="L195" s="207"/>
      <c r="M195" s="208"/>
      <c r="N195" s="209"/>
      <c r="O195" s="209"/>
      <c r="P195" s="209"/>
      <c r="Q195" s="209"/>
      <c r="R195" s="209"/>
      <c r="S195" s="209"/>
      <c r="T195" s="210"/>
      <c r="AT195" s="211" t="s">
        <v>336</v>
      </c>
      <c r="AU195" s="211" t="s">
        <v>87</v>
      </c>
      <c r="AV195" s="13" t="s">
        <v>87</v>
      </c>
      <c r="AW195" s="13" t="s">
        <v>37</v>
      </c>
      <c r="AX195" s="13" t="s">
        <v>84</v>
      </c>
      <c r="AY195" s="211" t="s">
        <v>324</v>
      </c>
    </row>
    <row r="196" spans="1:65" s="12" customFormat="1" ht="22.9" customHeight="1">
      <c r="B196" s="166"/>
      <c r="C196" s="167"/>
      <c r="D196" s="168" t="s">
        <v>75</v>
      </c>
      <c r="E196" s="180" t="s">
        <v>2013</v>
      </c>
      <c r="F196" s="180" t="s">
        <v>2014</v>
      </c>
      <c r="G196" s="167"/>
      <c r="H196" s="167"/>
      <c r="I196" s="170"/>
      <c r="J196" s="181">
        <f>BK196</f>
        <v>0</v>
      </c>
      <c r="K196" s="167"/>
      <c r="L196" s="172"/>
      <c r="M196" s="173"/>
      <c r="N196" s="174"/>
      <c r="O196" s="174"/>
      <c r="P196" s="175">
        <f>SUM(P197:P198)</f>
        <v>0</v>
      </c>
      <c r="Q196" s="174"/>
      <c r="R196" s="175">
        <f>SUM(R197:R198)</f>
        <v>0</v>
      </c>
      <c r="S196" s="174"/>
      <c r="T196" s="176">
        <f>SUM(T197:T198)</f>
        <v>0</v>
      </c>
      <c r="AR196" s="177" t="s">
        <v>84</v>
      </c>
      <c r="AT196" s="178" t="s">
        <v>75</v>
      </c>
      <c r="AU196" s="178" t="s">
        <v>84</v>
      </c>
      <c r="AY196" s="177" t="s">
        <v>324</v>
      </c>
      <c r="BK196" s="179">
        <f>SUM(BK197:BK198)</f>
        <v>0</v>
      </c>
    </row>
    <row r="197" spans="1:65" s="2" customFormat="1" ht="14.45" customHeight="1">
      <c r="A197" s="36"/>
      <c r="B197" s="37"/>
      <c r="C197" s="182" t="s">
        <v>624</v>
      </c>
      <c r="D197" s="182" t="s">
        <v>326</v>
      </c>
      <c r="E197" s="183" t="s">
        <v>6286</v>
      </c>
      <c r="F197" s="184" t="s">
        <v>6287</v>
      </c>
      <c r="G197" s="185" t="s">
        <v>157</v>
      </c>
      <c r="H197" s="186">
        <v>9.9079999999999995</v>
      </c>
      <c r="I197" s="187"/>
      <c r="J197" s="188">
        <f>ROUND(I197*H197,2)</f>
        <v>0</v>
      </c>
      <c r="K197" s="184" t="s">
        <v>329</v>
      </c>
      <c r="L197" s="41"/>
      <c r="M197" s="189" t="s">
        <v>19</v>
      </c>
      <c r="N197" s="190" t="s">
        <v>47</v>
      </c>
      <c r="O197" s="66"/>
      <c r="P197" s="191">
        <f>O197*H197</f>
        <v>0</v>
      </c>
      <c r="Q197" s="191">
        <v>0</v>
      </c>
      <c r="R197" s="191">
        <f>Q197*H197</f>
        <v>0</v>
      </c>
      <c r="S197" s="191">
        <v>0</v>
      </c>
      <c r="T197" s="192">
        <f>S197*H197</f>
        <v>0</v>
      </c>
      <c r="U197" s="36"/>
      <c r="V197" s="36"/>
      <c r="W197" s="36"/>
      <c r="X197" s="36"/>
      <c r="Y197" s="36"/>
      <c r="Z197" s="36"/>
      <c r="AA197" s="36"/>
      <c r="AB197" s="36"/>
      <c r="AC197" s="36"/>
      <c r="AD197" s="36"/>
      <c r="AE197" s="36"/>
      <c r="AR197" s="193" t="s">
        <v>330</v>
      </c>
      <c r="AT197" s="193" t="s">
        <v>326</v>
      </c>
      <c r="AU197" s="193" t="s">
        <v>87</v>
      </c>
      <c r="AY197" s="19" t="s">
        <v>324</v>
      </c>
      <c r="BE197" s="194">
        <f>IF(N197="základní",J197,0)</f>
        <v>0</v>
      </c>
      <c r="BF197" s="194">
        <f>IF(N197="snížená",J197,0)</f>
        <v>0</v>
      </c>
      <c r="BG197" s="194">
        <f>IF(N197="zákl. přenesená",J197,0)</f>
        <v>0</v>
      </c>
      <c r="BH197" s="194">
        <f>IF(N197="sníž. přenesená",J197,0)</f>
        <v>0</v>
      </c>
      <c r="BI197" s="194">
        <f>IF(N197="nulová",J197,0)</f>
        <v>0</v>
      </c>
      <c r="BJ197" s="19" t="s">
        <v>84</v>
      </c>
      <c r="BK197" s="194">
        <f>ROUND(I197*H197,2)</f>
        <v>0</v>
      </c>
      <c r="BL197" s="19" t="s">
        <v>330</v>
      </c>
      <c r="BM197" s="193" t="s">
        <v>6421</v>
      </c>
    </row>
    <row r="198" spans="1:65" s="2" customFormat="1" ht="11.25">
      <c r="A198" s="36"/>
      <c r="B198" s="37"/>
      <c r="C198" s="38"/>
      <c r="D198" s="195" t="s">
        <v>332</v>
      </c>
      <c r="E198" s="38"/>
      <c r="F198" s="196" t="s">
        <v>6289</v>
      </c>
      <c r="G198" s="38"/>
      <c r="H198" s="38"/>
      <c r="I198" s="197"/>
      <c r="J198" s="38"/>
      <c r="K198" s="38"/>
      <c r="L198" s="41"/>
      <c r="M198" s="256"/>
      <c r="N198" s="257"/>
      <c r="O198" s="258"/>
      <c r="P198" s="258"/>
      <c r="Q198" s="258"/>
      <c r="R198" s="258"/>
      <c r="S198" s="258"/>
      <c r="T198" s="259"/>
      <c r="U198" s="36"/>
      <c r="V198" s="36"/>
      <c r="W198" s="36"/>
      <c r="X198" s="36"/>
      <c r="Y198" s="36"/>
      <c r="Z198" s="36"/>
      <c r="AA198" s="36"/>
      <c r="AB198" s="36"/>
      <c r="AC198" s="36"/>
      <c r="AD198" s="36"/>
      <c r="AE198" s="36"/>
      <c r="AT198" s="19" t="s">
        <v>332</v>
      </c>
      <c r="AU198" s="19" t="s">
        <v>87</v>
      </c>
    </row>
    <row r="199" spans="1:65" s="2" customFormat="1" ht="6.95" customHeight="1">
      <c r="A199" s="36"/>
      <c r="B199" s="49"/>
      <c r="C199" s="50"/>
      <c r="D199" s="50"/>
      <c r="E199" s="50"/>
      <c r="F199" s="50"/>
      <c r="G199" s="50"/>
      <c r="H199" s="50"/>
      <c r="I199" s="50"/>
      <c r="J199" s="50"/>
      <c r="K199" s="50"/>
      <c r="L199" s="41"/>
      <c r="M199" s="36"/>
      <c r="O199" s="36"/>
      <c r="P199" s="36"/>
      <c r="Q199" s="36"/>
      <c r="R199" s="36"/>
      <c r="S199" s="36"/>
      <c r="T199" s="36"/>
      <c r="U199" s="36"/>
      <c r="V199" s="36"/>
      <c r="W199" s="36"/>
      <c r="X199" s="36"/>
      <c r="Y199" s="36"/>
      <c r="Z199" s="36"/>
      <c r="AA199" s="36"/>
      <c r="AB199" s="36"/>
      <c r="AC199" s="36"/>
      <c r="AD199" s="36"/>
      <c r="AE199" s="36"/>
    </row>
  </sheetData>
  <sheetProtection algorithmName="SHA-512" hashValue="e0FZBm/P0CeLzKCiD+p5kbf7AEWNr6gwKiLfFFgnVDZs/XFDM9gFd8dla4tjWLVLozFm6+SNYInuiVr8Fr5+XQ==" saltValue="eXojtAZYGVLD/ri+QhP4U+SL4nLh7Mn2vj02Gkg4Mk/HUeLKUYt+myc7k3MR2WXeNlnuVi+COcb+m948c9EFqA==" spinCount="100000" sheet="1" objects="1" scenarios="1" formatColumns="0" formatRows="0" autoFilter="0"/>
  <autoFilter ref="C87:K198"/>
  <mergeCells count="12">
    <mergeCell ref="E80:H80"/>
    <mergeCell ref="L2:V2"/>
    <mergeCell ref="E50:H50"/>
    <mergeCell ref="E52:H52"/>
    <mergeCell ref="E54:H54"/>
    <mergeCell ref="E76:H76"/>
    <mergeCell ref="E78:H78"/>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2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0"/>
      <c r="M2" s="390"/>
      <c r="N2" s="390"/>
      <c r="O2" s="390"/>
      <c r="P2" s="390"/>
      <c r="Q2" s="390"/>
      <c r="R2" s="390"/>
      <c r="S2" s="390"/>
      <c r="T2" s="390"/>
      <c r="U2" s="390"/>
      <c r="V2" s="390"/>
      <c r="AT2" s="19" t="s">
        <v>112</v>
      </c>
    </row>
    <row r="3" spans="1:46" s="1" customFormat="1" ht="6.95" customHeight="1">
      <c r="B3" s="111"/>
      <c r="C3" s="112"/>
      <c r="D3" s="112"/>
      <c r="E3" s="112"/>
      <c r="F3" s="112"/>
      <c r="G3" s="112"/>
      <c r="H3" s="112"/>
      <c r="I3" s="112"/>
      <c r="J3" s="112"/>
      <c r="K3" s="112"/>
      <c r="L3" s="22"/>
      <c r="AT3" s="19" t="s">
        <v>87</v>
      </c>
    </row>
    <row r="4" spans="1:46" s="1" customFormat="1" ht="24.95" customHeight="1">
      <c r="B4" s="22"/>
      <c r="D4" s="113" t="s">
        <v>140</v>
      </c>
      <c r="L4" s="22"/>
      <c r="M4" s="114" t="s">
        <v>10</v>
      </c>
      <c r="AT4" s="19" t="s">
        <v>4</v>
      </c>
    </row>
    <row r="5" spans="1:46" s="1" customFormat="1" ht="6.95" customHeight="1">
      <c r="B5" s="22"/>
      <c r="L5" s="22"/>
    </row>
    <row r="6" spans="1:46" s="1" customFormat="1" ht="12" customHeight="1">
      <c r="B6" s="22"/>
      <c r="D6" s="115" t="s">
        <v>16</v>
      </c>
      <c r="L6" s="22"/>
    </row>
    <row r="7" spans="1:46" s="1" customFormat="1" ht="16.5" customHeight="1">
      <c r="B7" s="22"/>
      <c r="E7" s="407" t="str">
        <f>'Rekapitulace stavby'!K6</f>
        <v>VD Morávka – převedení extrémních povodní, stavba č. 4074</v>
      </c>
      <c r="F7" s="408"/>
      <c r="G7" s="408"/>
      <c r="H7" s="408"/>
      <c r="L7" s="22"/>
    </row>
    <row r="8" spans="1:46" s="2" customFormat="1" ht="12" customHeight="1">
      <c r="A8" s="36"/>
      <c r="B8" s="41"/>
      <c r="C8" s="36"/>
      <c r="D8" s="115" t="s">
        <v>154</v>
      </c>
      <c r="E8" s="36"/>
      <c r="F8" s="36"/>
      <c r="G8" s="36"/>
      <c r="H8" s="36"/>
      <c r="I8" s="36"/>
      <c r="J8" s="36"/>
      <c r="K8" s="36"/>
      <c r="L8" s="116"/>
      <c r="S8" s="36"/>
      <c r="T8" s="36"/>
      <c r="U8" s="36"/>
      <c r="V8" s="36"/>
      <c r="W8" s="36"/>
      <c r="X8" s="36"/>
      <c r="Y8" s="36"/>
      <c r="Z8" s="36"/>
      <c r="AA8" s="36"/>
      <c r="AB8" s="36"/>
      <c r="AC8" s="36"/>
      <c r="AD8" s="36"/>
      <c r="AE8" s="36"/>
    </row>
    <row r="9" spans="1:46" s="2" customFormat="1" ht="16.5" customHeight="1">
      <c r="A9" s="36"/>
      <c r="B9" s="41"/>
      <c r="C9" s="36"/>
      <c r="D9" s="36"/>
      <c r="E9" s="409" t="s">
        <v>6422</v>
      </c>
      <c r="F9" s="410"/>
      <c r="G9" s="410"/>
      <c r="H9" s="410"/>
      <c r="I9" s="36"/>
      <c r="J9" s="36"/>
      <c r="K9" s="36"/>
      <c r="L9" s="116"/>
      <c r="S9" s="36"/>
      <c r="T9" s="36"/>
      <c r="U9" s="36"/>
      <c r="V9" s="36"/>
      <c r="W9" s="36"/>
      <c r="X9" s="36"/>
      <c r="Y9" s="36"/>
      <c r="Z9" s="36"/>
      <c r="AA9" s="36"/>
      <c r="AB9" s="36"/>
      <c r="AC9" s="36"/>
      <c r="AD9" s="36"/>
      <c r="AE9" s="36"/>
    </row>
    <row r="10" spans="1:46" s="2" customFormat="1" ht="11.25">
      <c r="A10" s="36"/>
      <c r="B10" s="41"/>
      <c r="C10" s="36"/>
      <c r="D10" s="36"/>
      <c r="E10" s="36"/>
      <c r="F10" s="36"/>
      <c r="G10" s="36"/>
      <c r="H10" s="36"/>
      <c r="I10" s="36"/>
      <c r="J10" s="36"/>
      <c r="K10" s="36"/>
      <c r="L10" s="116"/>
      <c r="S10" s="36"/>
      <c r="T10" s="36"/>
      <c r="U10" s="36"/>
      <c r="V10" s="36"/>
      <c r="W10" s="36"/>
      <c r="X10" s="36"/>
      <c r="Y10" s="36"/>
      <c r="Z10" s="36"/>
      <c r="AA10" s="36"/>
      <c r="AB10" s="36"/>
      <c r="AC10" s="36"/>
      <c r="AD10" s="36"/>
      <c r="AE10" s="36"/>
    </row>
    <row r="11" spans="1:46" s="2" customFormat="1" ht="12" customHeight="1">
      <c r="A11" s="36"/>
      <c r="B11" s="41"/>
      <c r="C11" s="36"/>
      <c r="D11" s="115" t="s">
        <v>18</v>
      </c>
      <c r="E11" s="36"/>
      <c r="F11" s="105" t="s">
        <v>113</v>
      </c>
      <c r="G11" s="36"/>
      <c r="H11" s="36"/>
      <c r="I11" s="115" t="s">
        <v>20</v>
      </c>
      <c r="J11" s="105" t="s">
        <v>19</v>
      </c>
      <c r="K11" s="36"/>
      <c r="L11" s="116"/>
      <c r="S11" s="36"/>
      <c r="T11" s="36"/>
      <c r="U11" s="36"/>
      <c r="V11" s="36"/>
      <c r="W11" s="36"/>
      <c r="X11" s="36"/>
      <c r="Y11" s="36"/>
      <c r="Z11" s="36"/>
      <c r="AA11" s="36"/>
      <c r="AB11" s="36"/>
      <c r="AC11" s="36"/>
      <c r="AD11" s="36"/>
      <c r="AE11" s="36"/>
    </row>
    <row r="12" spans="1:46" s="2" customFormat="1" ht="12" customHeight="1">
      <c r="A12" s="36"/>
      <c r="B12" s="41"/>
      <c r="C12" s="36"/>
      <c r="D12" s="115" t="s">
        <v>21</v>
      </c>
      <c r="E12" s="36"/>
      <c r="F12" s="105" t="s">
        <v>22</v>
      </c>
      <c r="G12" s="36"/>
      <c r="H12" s="36"/>
      <c r="I12" s="115" t="s">
        <v>23</v>
      </c>
      <c r="J12" s="117" t="str">
        <f>'Rekapitulace stavby'!AN8</f>
        <v>11. 11. 2020</v>
      </c>
      <c r="K12" s="36"/>
      <c r="L12" s="116"/>
      <c r="S12" s="36"/>
      <c r="T12" s="36"/>
      <c r="U12" s="36"/>
      <c r="V12" s="36"/>
      <c r="W12" s="36"/>
      <c r="X12" s="36"/>
      <c r="Y12" s="36"/>
      <c r="Z12" s="36"/>
      <c r="AA12" s="36"/>
      <c r="AB12" s="36"/>
      <c r="AC12" s="36"/>
      <c r="AD12" s="36"/>
      <c r="AE12" s="36"/>
    </row>
    <row r="13" spans="1:46" s="2" customFormat="1" ht="10.9" customHeight="1">
      <c r="A13" s="36"/>
      <c r="B13" s="41"/>
      <c r="C13" s="36"/>
      <c r="D13" s="36"/>
      <c r="E13" s="36"/>
      <c r="F13" s="36"/>
      <c r="G13" s="36"/>
      <c r="H13" s="36"/>
      <c r="I13" s="36"/>
      <c r="J13" s="36"/>
      <c r="K13" s="36"/>
      <c r="L13" s="116"/>
      <c r="S13" s="36"/>
      <c r="T13" s="36"/>
      <c r="U13" s="36"/>
      <c r="V13" s="36"/>
      <c r="W13" s="36"/>
      <c r="X13" s="36"/>
      <c r="Y13" s="36"/>
      <c r="Z13" s="36"/>
      <c r="AA13" s="36"/>
      <c r="AB13" s="36"/>
      <c r="AC13" s="36"/>
      <c r="AD13" s="36"/>
      <c r="AE13" s="36"/>
    </row>
    <row r="14" spans="1:46" s="2" customFormat="1" ht="12" customHeight="1">
      <c r="A14" s="36"/>
      <c r="B14" s="41"/>
      <c r="C14" s="36"/>
      <c r="D14" s="115" t="s">
        <v>25</v>
      </c>
      <c r="E14" s="36"/>
      <c r="F14" s="36"/>
      <c r="G14" s="36"/>
      <c r="H14" s="36"/>
      <c r="I14" s="115" t="s">
        <v>26</v>
      </c>
      <c r="J14" s="105" t="s">
        <v>27</v>
      </c>
      <c r="K14" s="36"/>
      <c r="L14" s="116"/>
      <c r="S14" s="36"/>
      <c r="T14" s="36"/>
      <c r="U14" s="36"/>
      <c r="V14" s="36"/>
      <c r="W14" s="36"/>
      <c r="X14" s="36"/>
      <c r="Y14" s="36"/>
      <c r="Z14" s="36"/>
      <c r="AA14" s="36"/>
      <c r="AB14" s="36"/>
      <c r="AC14" s="36"/>
      <c r="AD14" s="36"/>
      <c r="AE14" s="36"/>
    </row>
    <row r="15" spans="1:46" s="2" customFormat="1" ht="18" customHeight="1">
      <c r="A15" s="36"/>
      <c r="B15" s="41"/>
      <c r="C15" s="36"/>
      <c r="D15" s="36"/>
      <c r="E15" s="105" t="s">
        <v>28</v>
      </c>
      <c r="F15" s="36"/>
      <c r="G15" s="36"/>
      <c r="H15" s="36"/>
      <c r="I15" s="115" t="s">
        <v>29</v>
      </c>
      <c r="J15" s="105" t="s">
        <v>30</v>
      </c>
      <c r="K15" s="36"/>
      <c r="L15" s="116"/>
      <c r="S15" s="36"/>
      <c r="T15" s="36"/>
      <c r="U15" s="36"/>
      <c r="V15" s="36"/>
      <c r="W15" s="36"/>
      <c r="X15" s="36"/>
      <c r="Y15" s="36"/>
      <c r="Z15" s="36"/>
      <c r="AA15" s="36"/>
      <c r="AB15" s="36"/>
      <c r="AC15" s="36"/>
      <c r="AD15" s="36"/>
      <c r="AE15" s="36"/>
    </row>
    <row r="16" spans="1:46" s="2" customFormat="1" ht="6.95" customHeight="1">
      <c r="A16" s="36"/>
      <c r="B16" s="41"/>
      <c r="C16" s="36"/>
      <c r="D16" s="36"/>
      <c r="E16" s="36"/>
      <c r="F16" s="36"/>
      <c r="G16" s="36"/>
      <c r="H16" s="36"/>
      <c r="I16" s="36"/>
      <c r="J16" s="36"/>
      <c r="K16" s="36"/>
      <c r="L16" s="116"/>
      <c r="S16" s="36"/>
      <c r="T16" s="36"/>
      <c r="U16" s="36"/>
      <c r="V16" s="36"/>
      <c r="W16" s="36"/>
      <c r="X16" s="36"/>
      <c r="Y16" s="36"/>
      <c r="Z16" s="36"/>
      <c r="AA16" s="36"/>
      <c r="AB16" s="36"/>
      <c r="AC16" s="36"/>
      <c r="AD16" s="36"/>
      <c r="AE16" s="36"/>
    </row>
    <row r="17" spans="1:31" s="2" customFormat="1" ht="12" customHeight="1">
      <c r="A17" s="36"/>
      <c r="B17" s="41"/>
      <c r="C17" s="36"/>
      <c r="D17" s="115" t="s">
        <v>31</v>
      </c>
      <c r="E17" s="36"/>
      <c r="F17" s="36"/>
      <c r="G17" s="36"/>
      <c r="H17" s="36"/>
      <c r="I17" s="115" t="s">
        <v>26</v>
      </c>
      <c r="J17" s="32" t="str">
        <f>'Rekapitulace stavby'!AN13</f>
        <v>Vyplň údaj</v>
      </c>
      <c r="K17" s="36"/>
      <c r="L17" s="116"/>
      <c r="S17" s="36"/>
      <c r="T17" s="36"/>
      <c r="U17" s="36"/>
      <c r="V17" s="36"/>
      <c r="W17" s="36"/>
      <c r="X17" s="36"/>
      <c r="Y17" s="36"/>
      <c r="Z17" s="36"/>
      <c r="AA17" s="36"/>
      <c r="AB17" s="36"/>
      <c r="AC17" s="36"/>
      <c r="AD17" s="36"/>
      <c r="AE17" s="36"/>
    </row>
    <row r="18" spans="1:31" s="2" customFormat="1" ht="18" customHeight="1">
      <c r="A18" s="36"/>
      <c r="B18" s="41"/>
      <c r="C18" s="36"/>
      <c r="D18" s="36"/>
      <c r="E18" s="411" t="str">
        <f>'Rekapitulace stavby'!E14</f>
        <v>Vyplň údaj</v>
      </c>
      <c r="F18" s="412"/>
      <c r="G18" s="412"/>
      <c r="H18" s="412"/>
      <c r="I18" s="115" t="s">
        <v>29</v>
      </c>
      <c r="J18" s="32" t="str">
        <f>'Rekapitulace stavby'!AN14</f>
        <v>Vyplň údaj</v>
      </c>
      <c r="K18" s="36"/>
      <c r="L18" s="116"/>
      <c r="S18" s="36"/>
      <c r="T18" s="36"/>
      <c r="U18" s="36"/>
      <c r="V18" s="36"/>
      <c r="W18" s="36"/>
      <c r="X18" s="36"/>
      <c r="Y18" s="36"/>
      <c r="Z18" s="36"/>
      <c r="AA18" s="36"/>
      <c r="AB18" s="36"/>
      <c r="AC18" s="36"/>
      <c r="AD18" s="36"/>
      <c r="AE18" s="36"/>
    </row>
    <row r="19" spans="1:31" s="2" customFormat="1" ht="6.95" customHeight="1">
      <c r="A19" s="36"/>
      <c r="B19" s="41"/>
      <c r="C19" s="36"/>
      <c r="D19" s="36"/>
      <c r="E19" s="36"/>
      <c r="F19" s="36"/>
      <c r="G19" s="36"/>
      <c r="H19" s="36"/>
      <c r="I19" s="36"/>
      <c r="J19" s="36"/>
      <c r="K19" s="36"/>
      <c r="L19" s="116"/>
      <c r="S19" s="36"/>
      <c r="T19" s="36"/>
      <c r="U19" s="36"/>
      <c r="V19" s="36"/>
      <c r="W19" s="36"/>
      <c r="X19" s="36"/>
      <c r="Y19" s="36"/>
      <c r="Z19" s="36"/>
      <c r="AA19" s="36"/>
      <c r="AB19" s="36"/>
      <c r="AC19" s="36"/>
      <c r="AD19" s="36"/>
      <c r="AE19" s="36"/>
    </row>
    <row r="20" spans="1:31" s="2" customFormat="1" ht="12" customHeight="1">
      <c r="A20" s="36"/>
      <c r="B20" s="41"/>
      <c r="C20" s="36"/>
      <c r="D20" s="115" t="s">
        <v>33</v>
      </c>
      <c r="E20" s="36"/>
      <c r="F20" s="36"/>
      <c r="G20" s="36"/>
      <c r="H20" s="36"/>
      <c r="I20" s="115" t="s">
        <v>26</v>
      </c>
      <c r="J20" s="105" t="s">
        <v>34</v>
      </c>
      <c r="K20" s="36"/>
      <c r="L20" s="116"/>
      <c r="S20" s="36"/>
      <c r="T20" s="36"/>
      <c r="U20" s="36"/>
      <c r="V20" s="36"/>
      <c r="W20" s="36"/>
      <c r="X20" s="36"/>
      <c r="Y20" s="36"/>
      <c r="Z20" s="36"/>
      <c r="AA20" s="36"/>
      <c r="AB20" s="36"/>
      <c r="AC20" s="36"/>
      <c r="AD20" s="36"/>
      <c r="AE20" s="36"/>
    </row>
    <row r="21" spans="1:31" s="2" customFormat="1" ht="18" customHeight="1">
      <c r="A21" s="36"/>
      <c r="B21" s="41"/>
      <c r="C21" s="36"/>
      <c r="D21" s="36"/>
      <c r="E21" s="105" t="s">
        <v>35</v>
      </c>
      <c r="F21" s="36"/>
      <c r="G21" s="36"/>
      <c r="H21" s="36"/>
      <c r="I21" s="115" t="s">
        <v>29</v>
      </c>
      <c r="J21" s="105" t="s">
        <v>36</v>
      </c>
      <c r="K21" s="36"/>
      <c r="L21" s="116"/>
      <c r="S21" s="36"/>
      <c r="T21" s="36"/>
      <c r="U21" s="36"/>
      <c r="V21" s="36"/>
      <c r="W21" s="36"/>
      <c r="X21" s="36"/>
      <c r="Y21" s="36"/>
      <c r="Z21" s="36"/>
      <c r="AA21" s="36"/>
      <c r="AB21" s="36"/>
      <c r="AC21" s="36"/>
      <c r="AD21" s="36"/>
      <c r="AE21" s="36"/>
    </row>
    <row r="22" spans="1:31" s="2" customFormat="1" ht="6.95" customHeight="1">
      <c r="A22" s="36"/>
      <c r="B22" s="41"/>
      <c r="C22" s="36"/>
      <c r="D22" s="36"/>
      <c r="E22" s="36"/>
      <c r="F22" s="36"/>
      <c r="G22" s="36"/>
      <c r="H22" s="36"/>
      <c r="I22" s="36"/>
      <c r="J22" s="36"/>
      <c r="K22" s="36"/>
      <c r="L22" s="116"/>
      <c r="S22" s="36"/>
      <c r="T22" s="36"/>
      <c r="U22" s="36"/>
      <c r="V22" s="36"/>
      <c r="W22" s="36"/>
      <c r="X22" s="36"/>
      <c r="Y22" s="36"/>
      <c r="Z22" s="36"/>
      <c r="AA22" s="36"/>
      <c r="AB22" s="36"/>
      <c r="AC22" s="36"/>
      <c r="AD22" s="36"/>
      <c r="AE22" s="36"/>
    </row>
    <row r="23" spans="1:31" s="2" customFormat="1" ht="12" customHeight="1">
      <c r="A23" s="36"/>
      <c r="B23" s="41"/>
      <c r="C23" s="36"/>
      <c r="D23" s="115" t="s">
        <v>38</v>
      </c>
      <c r="E23" s="36"/>
      <c r="F23" s="36"/>
      <c r="G23" s="36"/>
      <c r="H23" s="36"/>
      <c r="I23" s="115" t="s">
        <v>26</v>
      </c>
      <c r="J23" s="105" t="str">
        <f>IF('Rekapitulace stavby'!AN19="","",'Rekapitulace stavby'!AN19)</f>
        <v/>
      </c>
      <c r="K23" s="36"/>
      <c r="L23" s="116"/>
      <c r="S23" s="36"/>
      <c r="T23" s="36"/>
      <c r="U23" s="36"/>
      <c r="V23" s="36"/>
      <c r="W23" s="36"/>
      <c r="X23" s="36"/>
      <c r="Y23" s="36"/>
      <c r="Z23" s="36"/>
      <c r="AA23" s="36"/>
      <c r="AB23" s="36"/>
      <c r="AC23" s="36"/>
      <c r="AD23" s="36"/>
      <c r="AE23" s="36"/>
    </row>
    <row r="24" spans="1:31" s="2" customFormat="1" ht="18" customHeight="1">
      <c r="A24" s="36"/>
      <c r="B24" s="41"/>
      <c r="C24" s="36"/>
      <c r="D24" s="36"/>
      <c r="E24" s="105" t="str">
        <f>IF('Rekapitulace stavby'!E20="","",'Rekapitulace stavby'!E20)</f>
        <v xml:space="preserve"> </v>
      </c>
      <c r="F24" s="36"/>
      <c r="G24" s="36"/>
      <c r="H24" s="36"/>
      <c r="I24" s="115" t="s">
        <v>29</v>
      </c>
      <c r="J24" s="105" t="str">
        <f>IF('Rekapitulace stavby'!AN20="","",'Rekapitulace stavby'!AN20)</f>
        <v/>
      </c>
      <c r="K24" s="36"/>
      <c r="L24" s="116"/>
      <c r="S24" s="36"/>
      <c r="T24" s="36"/>
      <c r="U24" s="36"/>
      <c r="V24" s="36"/>
      <c r="W24" s="36"/>
      <c r="X24" s="36"/>
      <c r="Y24" s="36"/>
      <c r="Z24" s="36"/>
      <c r="AA24" s="36"/>
      <c r="AB24" s="36"/>
      <c r="AC24" s="36"/>
      <c r="AD24" s="36"/>
      <c r="AE24" s="36"/>
    </row>
    <row r="25" spans="1:31" s="2" customFormat="1" ht="6.95" customHeight="1">
      <c r="A25" s="36"/>
      <c r="B25" s="41"/>
      <c r="C25" s="36"/>
      <c r="D25" s="36"/>
      <c r="E25" s="36"/>
      <c r="F25" s="36"/>
      <c r="G25" s="36"/>
      <c r="H25" s="36"/>
      <c r="I25" s="36"/>
      <c r="J25" s="36"/>
      <c r="K25" s="36"/>
      <c r="L25" s="116"/>
      <c r="S25" s="36"/>
      <c r="T25" s="36"/>
      <c r="U25" s="36"/>
      <c r="V25" s="36"/>
      <c r="W25" s="36"/>
      <c r="X25" s="36"/>
      <c r="Y25" s="36"/>
      <c r="Z25" s="36"/>
      <c r="AA25" s="36"/>
      <c r="AB25" s="36"/>
      <c r="AC25" s="36"/>
      <c r="AD25" s="36"/>
      <c r="AE25" s="36"/>
    </row>
    <row r="26" spans="1:31" s="2" customFormat="1" ht="12" customHeight="1">
      <c r="A26" s="36"/>
      <c r="B26" s="41"/>
      <c r="C26" s="36"/>
      <c r="D26" s="115" t="s">
        <v>40</v>
      </c>
      <c r="E26" s="36"/>
      <c r="F26" s="36"/>
      <c r="G26" s="36"/>
      <c r="H26" s="36"/>
      <c r="I26" s="36"/>
      <c r="J26" s="36"/>
      <c r="K26" s="36"/>
      <c r="L26" s="116"/>
      <c r="S26" s="36"/>
      <c r="T26" s="36"/>
      <c r="U26" s="36"/>
      <c r="V26" s="36"/>
      <c r="W26" s="36"/>
      <c r="X26" s="36"/>
      <c r="Y26" s="36"/>
      <c r="Z26" s="36"/>
      <c r="AA26" s="36"/>
      <c r="AB26" s="36"/>
      <c r="AC26" s="36"/>
      <c r="AD26" s="36"/>
      <c r="AE26" s="36"/>
    </row>
    <row r="27" spans="1:31" s="8" customFormat="1" ht="35.25" customHeight="1">
      <c r="A27" s="118"/>
      <c r="B27" s="119"/>
      <c r="C27" s="118"/>
      <c r="D27" s="118"/>
      <c r="E27" s="413" t="s">
        <v>6423</v>
      </c>
      <c r="F27" s="413"/>
      <c r="G27" s="413"/>
      <c r="H27" s="413"/>
      <c r="I27" s="118"/>
      <c r="J27" s="118"/>
      <c r="K27" s="118"/>
      <c r="L27" s="120"/>
      <c r="S27" s="118"/>
      <c r="T27" s="118"/>
      <c r="U27" s="118"/>
      <c r="V27" s="118"/>
      <c r="W27" s="118"/>
      <c r="X27" s="118"/>
      <c r="Y27" s="118"/>
      <c r="Z27" s="118"/>
      <c r="AA27" s="118"/>
      <c r="AB27" s="118"/>
      <c r="AC27" s="118"/>
      <c r="AD27" s="118"/>
      <c r="AE27" s="118"/>
    </row>
    <row r="28" spans="1:31" s="2" customFormat="1" ht="6.95" customHeight="1">
      <c r="A28" s="36"/>
      <c r="B28" s="41"/>
      <c r="C28" s="36"/>
      <c r="D28" s="36"/>
      <c r="E28" s="36"/>
      <c r="F28" s="36"/>
      <c r="G28" s="36"/>
      <c r="H28" s="36"/>
      <c r="I28" s="36"/>
      <c r="J28" s="36"/>
      <c r="K28" s="36"/>
      <c r="L28" s="116"/>
      <c r="S28" s="36"/>
      <c r="T28" s="36"/>
      <c r="U28" s="36"/>
      <c r="V28" s="36"/>
      <c r="W28" s="36"/>
      <c r="X28" s="36"/>
      <c r="Y28" s="36"/>
      <c r="Z28" s="36"/>
      <c r="AA28" s="36"/>
      <c r="AB28" s="36"/>
      <c r="AC28" s="36"/>
      <c r="AD28" s="36"/>
      <c r="AE28" s="36"/>
    </row>
    <row r="29" spans="1:31" s="2" customFormat="1" ht="6.95" customHeight="1">
      <c r="A29" s="36"/>
      <c r="B29" s="41"/>
      <c r="C29" s="36"/>
      <c r="D29" s="122"/>
      <c r="E29" s="122"/>
      <c r="F29" s="122"/>
      <c r="G29" s="122"/>
      <c r="H29" s="122"/>
      <c r="I29" s="122"/>
      <c r="J29" s="122"/>
      <c r="K29" s="122"/>
      <c r="L29" s="116"/>
      <c r="S29" s="36"/>
      <c r="T29" s="36"/>
      <c r="U29" s="36"/>
      <c r="V29" s="36"/>
      <c r="W29" s="36"/>
      <c r="X29" s="36"/>
      <c r="Y29" s="36"/>
      <c r="Z29" s="36"/>
      <c r="AA29" s="36"/>
      <c r="AB29" s="36"/>
      <c r="AC29" s="36"/>
      <c r="AD29" s="36"/>
      <c r="AE29" s="36"/>
    </row>
    <row r="30" spans="1:31" s="2" customFormat="1" ht="25.35" customHeight="1">
      <c r="A30" s="36"/>
      <c r="B30" s="41"/>
      <c r="C30" s="36"/>
      <c r="D30" s="123" t="s">
        <v>42</v>
      </c>
      <c r="E30" s="36"/>
      <c r="F30" s="36"/>
      <c r="G30" s="36"/>
      <c r="H30" s="36"/>
      <c r="I30" s="36"/>
      <c r="J30" s="124">
        <f>ROUND(J85, 2)</f>
        <v>0</v>
      </c>
      <c r="K30" s="36"/>
      <c r="L30" s="116"/>
      <c r="S30" s="36"/>
      <c r="T30" s="36"/>
      <c r="U30" s="36"/>
      <c r="V30" s="36"/>
      <c r="W30" s="36"/>
      <c r="X30" s="36"/>
      <c r="Y30" s="36"/>
      <c r="Z30" s="36"/>
      <c r="AA30" s="36"/>
      <c r="AB30" s="36"/>
      <c r="AC30" s="36"/>
      <c r="AD30" s="36"/>
      <c r="AE30" s="36"/>
    </row>
    <row r="31" spans="1:31" s="2" customFormat="1" ht="6.95" customHeight="1">
      <c r="A31" s="36"/>
      <c r="B31" s="41"/>
      <c r="C31" s="36"/>
      <c r="D31" s="122"/>
      <c r="E31" s="122"/>
      <c r="F31" s="122"/>
      <c r="G31" s="122"/>
      <c r="H31" s="122"/>
      <c r="I31" s="122"/>
      <c r="J31" s="122"/>
      <c r="K31" s="122"/>
      <c r="L31" s="116"/>
      <c r="S31" s="36"/>
      <c r="T31" s="36"/>
      <c r="U31" s="36"/>
      <c r="V31" s="36"/>
      <c r="W31" s="36"/>
      <c r="X31" s="36"/>
      <c r="Y31" s="36"/>
      <c r="Z31" s="36"/>
      <c r="AA31" s="36"/>
      <c r="AB31" s="36"/>
      <c r="AC31" s="36"/>
      <c r="AD31" s="36"/>
      <c r="AE31" s="36"/>
    </row>
    <row r="32" spans="1:31" s="2" customFormat="1" ht="14.45" customHeight="1">
      <c r="A32" s="36"/>
      <c r="B32" s="41"/>
      <c r="C32" s="36"/>
      <c r="D32" s="36"/>
      <c r="E32" s="36"/>
      <c r="F32" s="125" t="s">
        <v>44</v>
      </c>
      <c r="G32" s="36"/>
      <c r="H32" s="36"/>
      <c r="I32" s="125" t="s">
        <v>43</v>
      </c>
      <c r="J32" s="125" t="s">
        <v>45</v>
      </c>
      <c r="K32" s="36"/>
      <c r="L32" s="116"/>
      <c r="S32" s="36"/>
      <c r="T32" s="36"/>
      <c r="U32" s="36"/>
      <c r="V32" s="36"/>
      <c r="W32" s="36"/>
      <c r="X32" s="36"/>
      <c r="Y32" s="36"/>
      <c r="Z32" s="36"/>
      <c r="AA32" s="36"/>
      <c r="AB32" s="36"/>
      <c r="AC32" s="36"/>
      <c r="AD32" s="36"/>
      <c r="AE32" s="36"/>
    </row>
    <row r="33" spans="1:31" s="2" customFormat="1" ht="14.45" customHeight="1">
      <c r="A33" s="36"/>
      <c r="B33" s="41"/>
      <c r="C33" s="36"/>
      <c r="D33" s="126" t="s">
        <v>46</v>
      </c>
      <c r="E33" s="115" t="s">
        <v>47</v>
      </c>
      <c r="F33" s="127">
        <f>ROUND((SUM(BE85:BE220)),  2)</f>
        <v>0</v>
      </c>
      <c r="G33" s="36"/>
      <c r="H33" s="36"/>
      <c r="I33" s="128">
        <v>0.21</v>
      </c>
      <c r="J33" s="127">
        <f>ROUND(((SUM(BE85:BE220))*I33),  2)</f>
        <v>0</v>
      </c>
      <c r="K33" s="36"/>
      <c r="L33" s="116"/>
      <c r="S33" s="36"/>
      <c r="T33" s="36"/>
      <c r="U33" s="36"/>
      <c r="V33" s="36"/>
      <c r="W33" s="36"/>
      <c r="X33" s="36"/>
      <c r="Y33" s="36"/>
      <c r="Z33" s="36"/>
      <c r="AA33" s="36"/>
      <c r="AB33" s="36"/>
      <c r="AC33" s="36"/>
      <c r="AD33" s="36"/>
      <c r="AE33" s="36"/>
    </row>
    <row r="34" spans="1:31" s="2" customFormat="1" ht="14.45" customHeight="1">
      <c r="A34" s="36"/>
      <c r="B34" s="41"/>
      <c r="C34" s="36"/>
      <c r="D34" s="36"/>
      <c r="E34" s="115" t="s">
        <v>48</v>
      </c>
      <c r="F34" s="127">
        <f>ROUND((SUM(BF85:BF220)),  2)</f>
        <v>0</v>
      </c>
      <c r="G34" s="36"/>
      <c r="H34" s="36"/>
      <c r="I34" s="128">
        <v>0.15</v>
      </c>
      <c r="J34" s="127">
        <f>ROUND(((SUM(BF85:BF220))*I34),  2)</f>
        <v>0</v>
      </c>
      <c r="K34" s="36"/>
      <c r="L34" s="116"/>
      <c r="S34" s="36"/>
      <c r="T34" s="36"/>
      <c r="U34" s="36"/>
      <c r="V34" s="36"/>
      <c r="W34" s="36"/>
      <c r="X34" s="36"/>
      <c r="Y34" s="36"/>
      <c r="Z34" s="36"/>
      <c r="AA34" s="36"/>
      <c r="AB34" s="36"/>
      <c r="AC34" s="36"/>
      <c r="AD34" s="36"/>
      <c r="AE34" s="36"/>
    </row>
    <row r="35" spans="1:31" s="2" customFormat="1" ht="14.45" hidden="1" customHeight="1">
      <c r="A35" s="36"/>
      <c r="B35" s="41"/>
      <c r="C35" s="36"/>
      <c r="D35" s="36"/>
      <c r="E35" s="115" t="s">
        <v>49</v>
      </c>
      <c r="F35" s="127">
        <f>ROUND((SUM(BG85:BG220)),  2)</f>
        <v>0</v>
      </c>
      <c r="G35" s="36"/>
      <c r="H35" s="36"/>
      <c r="I35" s="128">
        <v>0.21</v>
      </c>
      <c r="J35" s="127">
        <f>0</f>
        <v>0</v>
      </c>
      <c r="K35" s="36"/>
      <c r="L35" s="116"/>
      <c r="S35" s="36"/>
      <c r="T35" s="36"/>
      <c r="U35" s="36"/>
      <c r="V35" s="36"/>
      <c r="W35" s="36"/>
      <c r="X35" s="36"/>
      <c r="Y35" s="36"/>
      <c r="Z35" s="36"/>
      <c r="AA35" s="36"/>
      <c r="AB35" s="36"/>
      <c r="AC35" s="36"/>
      <c r="AD35" s="36"/>
      <c r="AE35" s="36"/>
    </row>
    <row r="36" spans="1:31" s="2" customFormat="1" ht="14.45" hidden="1" customHeight="1">
      <c r="A36" s="36"/>
      <c r="B36" s="41"/>
      <c r="C36" s="36"/>
      <c r="D36" s="36"/>
      <c r="E36" s="115" t="s">
        <v>50</v>
      </c>
      <c r="F36" s="127">
        <f>ROUND((SUM(BH85:BH220)),  2)</f>
        <v>0</v>
      </c>
      <c r="G36" s="36"/>
      <c r="H36" s="36"/>
      <c r="I36" s="128">
        <v>0.15</v>
      </c>
      <c r="J36" s="127">
        <f>0</f>
        <v>0</v>
      </c>
      <c r="K36" s="36"/>
      <c r="L36" s="116"/>
      <c r="S36" s="36"/>
      <c r="T36" s="36"/>
      <c r="U36" s="36"/>
      <c r="V36" s="36"/>
      <c r="W36" s="36"/>
      <c r="X36" s="36"/>
      <c r="Y36" s="36"/>
      <c r="Z36" s="36"/>
      <c r="AA36" s="36"/>
      <c r="AB36" s="36"/>
      <c r="AC36" s="36"/>
      <c r="AD36" s="36"/>
      <c r="AE36" s="36"/>
    </row>
    <row r="37" spans="1:31" s="2" customFormat="1" ht="14.45" hidden="1" customHeight="1">
      <c r="A37" s="36"/>
      <c r="B37" s="41"/>
      <c r="C37" s="36"/>
      <c r="D37" s="36"/>
      <c r="E37" s="115" t="s">
        <v>51</v>
      </c>
      <c r="F37" s="127">
        <f>ROUND((SUM(BI85:BI220)),  2)</f>
        <v>0</v>
      </c>
      <c r="G37" s="36"/>
      <c r="H37" s="36"/>
      <c r="I37" s="128">
        <v>0</v>
      </c>
      <c r="J37" s="127">
        <f>0</f>
        <v>0</v>
      </c>
      <c r="K37" s="36"/>
      <c r="L37" s="116"/>
      <c r="S37" s="36"/>
      <c r="T37" s="36"/>
      <c r="U37" s="36"/>
      <c r="V37" s="36"/>
      <c r="W37" s="36"/>
      <c r="X37" s="36"/>
      <c r="Y37" s="36"/>
      <c r="Z37" s="36"/>
      <c r="AA37" s="36"/>
      <c r="AB37" s="36"/>
      <c r="AC37" s="36"/>
      <c r="AD37" s="36"/>
      <c r="AE37" s="36"/>
    </row>
    <row r="38" spans="1:31" s="2" customFormat="1" ht="6.95" customHeight="1">
      <c r="A38" s="36"/>
      <c r="B38" s="41"/>
      <c r="C38" s="36"/>
      <c r="D38" s="36"/>
      <c r="E38" s="36"/>
      <c r="F38" s="36"/>
      <c r="G38" s="36"/>
      <c r="H38" s="36"/>
      <c r="I38" s="36"/>
      <c r="J38" s="36"/>
      <c r="K38" s="36"/>
      <c r="L38" s="116"/>
      <c r="S38" s="36"/>
      <c r="T38" s="36"/>
      <c r="U38" s="36"/>
      <c r="V38" s="36"/>
      <c r="W38" s="36"/>
      <c r="X38" s="36"/>
      <c r="Y38" s="36"/>
      <c r="Z38" s="36"/>
      <c r="AA38" s="36"/>
      <c r="AB38" s="36"/>
      <c r="AC38" s="36"/>
      <c r="AD38" s="36"/>
      <c r="AE38" s="36"/>
    </row>
    <row r="39" spans="1:31" s="2" customFormat="1" ht="25.35" customHeight="1">
      <c r="A39" s="36"/>
      <c r="B39" s="41"/>
      <c r="C39" s="129"/>
      <c r="D39" s="130" t="s">
        <v>52</v>
      </c>
      <c r="E39" s="131"/>
      <c r="F39" s="131"/>
      <c r="G39" s="132" t="s">
        <v>53</v>
      </c>
      <c r="H39" s="133" t="s">
        <v>54</v>
      </c>
      <c r="I39" s="131"/>
      <c r="J39" s="134">
        <f>SUM(J30:J37)</f>
        <v>0</v>
      </c>
      <c r="K39" s="135"/>
      <c r="L39" s="116"/>
      <c r="S39" s="36"/>
      <c r="T39" s="36"/>
      <c r="U39" s="36"/>
      <c r="V39" s="36"/>
      <c r="W39" s="36"/>
      <c r="X39" s="36"/>
      <c r="Y39" s="36"/>
      <c r="Z39" s="36"/>
      <c r="AA39" s="36"/>
      <c r="AB39" s="36"/>
      <c r="AC39" s="36"/>
      <c r="AD39" s="36"/>
      <c r="AE39" s="36"/>
    </row>
    <row r="40" spans="1:31" s="2" customFormat="1" ht="14.45" customHeight="1">
      <c r="A40" s="36"/>
      <c r="B40" s="136"/>
      <c r="C40" s="137"/>
      <c r="D40" s="137"/>
      <c r="E40" s="137"/>
      <c r="F40" s="137"/>
      <c r="G40" s="137"/>
      <c r="H40" s="137"/>
      <c r="I40" s="137"/>
      <c r="J40" s="137"/>
      <c r="K40" s="137"/>
      <c r="L40" s="116"/>
      <c r="S40" s="36"/>
      <c r="T40" s="36"/>
      <c r="U40" s="36"/>
      <c r="V40" s="36"/>
      <c r="W40" s="36"/>
      <c r="X40" s="36"/>
      <c r="Y40" s="36"/>
      <c r="Z40" s="36"/>
      <c r="AA40" s="36"/>
      <c r="AB40" s="36"/>
      <c r="AC40" s="36"/>
      <c r="AD40" s="36"/>
      <c r="AE40" s="36"/>
    </row>
    <row r="44" spans="1:31" s="2" customFormat="1" ht="6.95" customHeight="1">
      <c r="A44" s="36"/>
      <c r="B44" s="138"/>
      <c r="C44" s="139"/>
      <c r="D44" s="139"/>
      <c r="E44" s="139"/>
      <c r="F44" s="139"/>
      <c r="G44" s="139"/>
      <c r="H44" s="139"/>
      <c r="I44" s="139"/>
      <c r="J44" s="139"/>
      <c r="K44" s="139"/>
      <c r="L44" s="116"/>
      <c r="S44" s="36"/>
      <c r="T44" s="36"/>
      <c r="U44" s="36"/>
      <c r="V44" s="36"/>
      <c r="W44" s="36"/>
      <c r="X44" s="36"/>
      <c r="Y44" s="36"/>
      <c r="Z44" s="36"/>
      <c r="AA44" s="36"/>
      <c r="AB44" s="36"/>
      <c r="AC44" s="36"/>
      <c r="AD44" s="36"/>
      <c r="AE44" s="36"/>
    </row>
    <row r="45" spans="1:31" s="2" customFormat="1" ht="24.95" customHeight="1">
      <c r="A45" s="36"/>
      <c r="B45" s="37"/>
      <c r="C45" s="25" t="s">
        <v>269</v>
      </c>
      <c r="D45" s="38"/>
      <c r="E45" s="38"/>
      <c r="F45" s="38"/>
      <c r="G45" s="38"/>
      <c r="H45" s="38"/>
      <c r="I45" s="38"/>
      <c r="J45" s="38"/>
      <c r="K45" s="38"/>
      <c r="L45" s="116"/>
      <c r="S45" s="36"/>
      <c r="T45" s="36"/>
      <c r="U45" s="36"/>
      <c r="V45" s="36"/>
      <c r="W45" s="36"/>
      <c r="X45" s="36"/>
      <c r="Y45" s="36"/>
      <c r="Z45" s="36"/>
      <c r="AA45" s="36"/>
      <c r="AB45" s="36"/>
      <c r="AC45" s="36"/>
      <c r="AD45" s="36"/>
      <c r="AE45" s="36"/>
    </row>
    <row r="46" spans="1:31" s="2" customFormat="1" ht="6.95" customHeight="1">
      <c r="A46" s="36"/>
      <c r="B46" s="37"/>
      <c r="C46" s="38"/>
      <c r="D46" s="38"/>
      <c r="E46" s="38"/>
      <c r="F46" s="38"/>
      <c r="G46" s="38"/>
      <c r="H46" s="38"/>
      <c r="I46" s="38"/>
      <c r="J46" s="38"/>
      <c r="K46" s="38"/>
      <c r="L46" s="116"/>
      <c r="S46" s="36"/>
      <c r="T46" s="36"/>
      <c r="U46" s="36"/>
      <c r="V46" s="36"/>
      <c r="W46" s="36"/>
      <c r="X46" s="36"/>
      <c r="Y46" s="36"/>
      <c r="Z46" s="36"/>
      <c r="AA46" s="36"/>
      <c r="AB46" s="36"/>
      <c r="AC46" s="36"/>
      <c r="AD46" s="36"/>
      <c r="AE46" s="36"/>
    </row>
    <row r="47" spans="1:31" s="2" customFormat="1" ht="12" customHeight="1">
      <c r="A47" s="36"/>
      <c r="B47" s="37"/>
      <c r="C47" s="31" t="s">
        <v>16</v>
      </c>
      <c r="D47" s="38"/>
      <c r="E47" s="38"/>
      <c r="F47" s="38"/>
      <c r="G47" s="38"/>
      <c r="H47" s="38"/>
      <c r="I47" s="38"/>
      <c r="J47" s="38"/>
      <c r="K47" s="38"/>
      <c r="L47" s="116"/>
      <c r="S47" s="36"/>
      <c r="T47" s="36"/>
      <c r="U47" s="36"/>
      <c r="V47" s="36"/>
      <c r="W47" s="36"/>
      <c r="X47" s="36"/>
      <c r="Y47" s="36"/>
      <c r="Z47" s="36"/>
      <c r="AA47" s="36"/>
      <c r="AB47" s="36"/>
      <c r="AC47" s="36"/>
      <c r="AD47" s="36"/>
      <c r="AE47" s="36"/>
    </row>
    <row r="48" spans="1:31" s="2" customFormat="1" ht="16.5" customHeight="1">
      <c r="A48" s="36"/>
      <c r="B48" s="37"/>
      <c r="C48" s="38"/>
      <c r="D48" s="38"/>
      <c r="E48" s="414" t="str">
        <f>E7</f>
        <v>VD Morávka – převedení extrémních povodní, stavba č. 4074</v>
      </c>
      <c r="F48" s="415"/>
      <c r="G48" s="415"/>
      <c r="H48" s="415"/>
      <c r="I48" s="38"/>
      <c r="J48" s="38"/>
      <c r="K48" s="38"/>
      <c r="L48" s="116"/>
      <c r="S48" s="36"/>
      <c r="T48" s="36"/>
      <c r="U48" s="36"/>
      <c r="V48" s="36"/>
      <c r="W48" s="36"/>
      <c r="X48" s="36"/>
      <c r="Y48" s="36"/>
      <c r="Z48" s="36"/>
      <c r="AA48" s="36"/>
      <c r="AB48" s="36"/>
      <c r="AC48" s="36"/>
      <c r="AD48" s="36"/>
      <c r="AE48" s="36"/>
    </row>
    <row r="49" spans="1:47" s="2" customFormat="1" ht="12" customHeight="1">
      <c r="A49" s="36"/>
      <c r="B49" s="37"/>
      <c r="C49" s="31" t="s">
        <v>154</v>
      </c>
      <c r="D49" s="38"/>
      <c r="E49" s="38"/>
      <c r="F49" s="38"/>
      <c r="G49" s="38"/>
      <c r="H49" s="38"/>
      <c r="I49" s="38"/>
      <c r="J49" s="38"/>
      <c r="K49" s="38"/>
      <c r="L49" s="116"/>
      <c r="S49" s="36"/>
      <c r="T49" s="36"/>
      <c r="U49" s="36"/>
      <c r="V49" s="36"/>
      <c r="W49" s="36"/>
      <c r="X49" s="36"/>
      <c r="Y49" s="36"/>
      <c r="Z49" s="36"/>
      <c r="AA49" s="36"/>
      <c r="AB49" s="36"/>
      <c r="AC49" s="36"/>
      <c r="AD49" s="36"/>
      <c r="AE49" s="36"/>
    </row>
    <row r="50" spans="1:47" s="2" customFormat="1" ht="16.5" customHeight="1">
      <c r="A50" s="36"/>
      <c r="B50" s="37"/>
      <c r="C50" s="38"/>
      <c r="D50" s="38"/>
      <c r="E50" s="368" t="str">
        <f>E9</f>
        <v>SO 06.1 - Přeložky provozních kabelových rozvodů správce VD</v>
      </c>
      <c r="F50" s="416"/>
      <c r="G50" s="416"/>
      <c r="H50" s="416"/>
      <c r="I50" s="38"/>
      <c r="J50" s="38"/>
      <c r="K50" s="38"/>
      <c r="L50" s="116"/>
      <c r="S50" s="36"/>
      <c r="T50" s="36"/>
      <c r="U50" s="36"/>
      <c r="V50" s="36"/>
      <c r="W50" s="36"/>
      <c r="X50" s="36"/>
      <c r="Y50" s="36"/>
      <c r="Z50" s="36"/>
      <c r="AA50" s="36"/>
      <c r="AB50" s="36"/>
      <c r="AC50" s="36"/>
      <c r="AD50" s="36"/>
      <c r="AE50" s="36"/>
    </row>
    <row r="51" spans="1:47" s="2" customFormat="1" ht="6.95" customHeight="1">
      <c r="A51" s="36"/>
      <c r="B51" s="37"/>
      <c r="C51" s="38"/>
      <c r="D51" s="38"/>
      <c r="E51" s="38"/>
      <c r="F51" s="38"/>
      <c r="G51" s="38"/>
      <c r="H51" s="38"/>
      <c r="I51" s="38"/>
      <c r="J51" s="38"/>
      <c r="K51" s="38"/>
      <c r="L51" s="116"/>
      <c r="S51" s="36"/>
      <c r="T51" s="36"/>
      <c r="U51" s="36"/>
      <c r="V51" s="36"/>
      <c r="W51" s="36"/>
      <c r="X51" s="36"/>
      <c r="Y51" s="36"/>
      <c r="Z51" s="36"/>
      <c r="AA51" s="36"/>
      <c r="AB51" s="36"/>
      <c r="AC51" s="36"/>
      <c r="AD51" s="36"/>
      <c r="AE51" s="36"/>
    </row>
    <row r="52" spans="1:47" s="2" customFormat="1" ht="12" customHeight="1">
      <c r="A52" s="36"/>
      <c r="B52" s="37"/>
      <c r="C52" s="31" t="s">
        <v>21</v>
      </c>
      <c r="D52" s="38"/>
      <c r="E52" s="38"/>
      <c r="F52" s="29" t="str">
        <f>F12</f>
        <v>VD Morávka</v>
      </c>
      <c r="G52" s="38"/>
      <c r="H52" s="38"/>
      <c r="I52" s="31" t="s">
        <v>23</v>
      </c>
      <c r="J52" s="61" t="str">
        <f>IF(J12="","",J12)</f>
        <v>11. 11. 2020</v>
      </c>
      <c r="K52" s="38"/>
      <c r="L52" s="116"/>
      <c r="S52" s="36"/>
      <c r="T52" s="36"/>
      <c r="U52" s="36"/>
      <c r="V52" s="36"/>
      <c r="W52" s="36"/>
      <c r="X52" s="36"/>
      <c r="Y52" s="36"/>
      <c r="Z52" s="36"/>
      <c r="AA52" s="36"/>
      <c r="AB52" s="36"/>
      <c r="AC52" s="36"/>
      <c r="AD52" s="36"/>
      <c r="AE52" s="36"/>
    </row>
    <row r="53" spans="1:47" s="2" customFormat="1" ht="6.95" customHeight="1">
      <c r="A53" s="36"/>
      <c r="B53" s="37"/>
      <c r="C53" s="38"/>
      <c r="D53" s="38"/>
      <c r="E53" s="38"/>
      <c r="F53" s="38"/>
      <c r="G53" s="38"/>
      <c r="H53" s="38"/>
      <c r="I53" s="38"/>
      <c r="J53" s="38"/>
      <c r="K53" s="38"/>
      <c r="L53" s="116"/>
      <c r="S53" s="36"/>
      <c r="T53" s="36"/>
      <c r="U53" s="36"/>
      <c r="V53" s="36"/>
      <c r="W53" s="36"/>
      <c r="X53" s="36"/>
      <c r="Y53" s="36"/>
      <c r="Z53" s="36"/>
      <c r="AA53" s="36"/>
      <c r="AB53" s="36"/>
      <c r="AC53" s="36"/>
      <c r="AD53" s="36"/>
      <c r="AE53" s="36"/>
    </row>
    <row r="54" spans="1:47" s="2" customFormat="1" ht="15.2" customHeight="1">
      <c r="A54" s="36"/>
      <c r="B54" s="37"/>
      <c r="C54" s="31" t="s">
        <v>25</v>
      </c>
      <c r="D54" s="38"/>
      <c r="E54" s="38"/>
      <c r="F54" s="29" t="str">
        <f>E15</f>
        <v>Povodí Odry, státní podnik</v>
      </c>
      <c r="G54" s="38"/>
      <c r="H54" s="38"/>
      <c r="I54" s="31" t="s">
        <v>33</v>
      </c>
      <c r="J54" s="34" t="str">
        <f>E21</f>
        <v xml:space="preserve">Golik VH, s. r. o. </v>
      </c>
      <c r="K54" s="38"/>
      <c r="L54" s="116"/>
      <c r="S54" s="36"/>
      <c r="T54" s="36"/>
      <c r="U54" s="36"/>
      <c r="V54" s="36"/>
      <c r="W54" s="36"/>
      <c r="X54" s="36"/>
      <c r="Y54" s="36"/>
      <c r="Z54" s="36"/>
      <c r="AA54" s="36"/>
      <c r="AB54" s="36"/>
      <c r="AC54" s="36"/>
      <c r="AD54" s="36"/>
      <c r="AE54" s="36"/>
    </row>
    <row r="55" spans="1:47" s="2" customFormat="1" ht="15.2" customHeight="1">
      <c r="A55" s="36"/>
      <c r="B55" s="37"/>
      <c r="C55" s="31" t="s">
        <v>31</v>
      </c>
      <c r="D55" s="38"/>
      <c r="E55" s="38"/>
      <c r="F55" s="29" t="str">
        <f>IF(E18="","",E18)</f>
        <v>Vyplň údaj</v>
      </c>
      <c r="G55" s="38"/>
      <c r="H55" s="38"/>
      <c r="I55" s="31" t="s">
        <v>38</v>
      </c>
      <c r="J55" s="34" t="str">
        <f>E24</f>
        <v xml:space="preserve"> </v>
      </c>
      <c r="K55" s="38"/>
      <c r="L55" s="116"/>
      <c r="S55" s="36"/>
      <c r="T55" s="36"/>
      <c r="U55" s="36"/>
      <c r="V55" s="36"/>
      <c r="W55" s="36"/>
      <c r="X55" s="36"/>
      <c r="Y55" s="36"/>
      <c r="Z55" s="36"/>
      <c r="AA55" s="36"/>
      <c r="AB55" s="36"/>
      <c r="AC55" s="36"/>
      <c r="AD55" s="36"/>
      <c r="AE55" s="36"/>
    </row>
    <row r="56" spans="1:47" s="2" customFormat="1" ht="10.35" customHeight="1">
      <c r="A56" s="36"/>
      <c r="B56" s="37"/>
      <c r="C56" s="38"/>
      <c r="D56" s="38"/>
      <c r="E56" s="38"/>
      <c r="F56" s="38"/>
      <c r="G56" s="38"/>
      <c r="H56" s="38"/>
      <c r="I56" s="38"/>
      <c r="J56" s="38"/>
      <c r="K56" s="38"/>
      <c r="L56" s="116"/>
      <c r="S56" s="36"/>
      <c r="T56" s="36"/>
      <c r="U56" s="36"/>
      <c r="V56" s="36"/>
      <c r="W56" s="36"/>
      <c r="X56" s="36"/>
      <c r="Y56" s="36"/>
      <c r="Z56" s="36"/>
      <c r="AA56" s="36"/>
      <c r="AB56" s="36"/>
      <c r="AC56" s="36"/>
      <c r="AD56" s="36"/>
      <c r="AE56" s="36"/>
    </row>
    <row r="57" spans="1:47" s="2" customFormat="1" ht="29.25" customHeight="1">
      <c r="A57" s="36"/>
      <c r="B57" s="37"/>
      <c r="C57" s="140" t="s">
        <v>290</v>
      </c>
      <c r="D57" s="141"/>
      <c r="E57" s="141"/>
      <c r="F57" s="141"/>
      <c r="G57" s="141"/>
      <c r="H57" s="141"/>
      <c r="I57" s="141"/>
      <c r="J57" s="142" t="s">
        <v>291</v>
      </c>
      <c r="K57" s="141"/>
      <c r="L57" s="116"/>
      <c r="S57" s="36"/>
      <c r="T57" s="36"/>
      <c r="U57" s="36"/>
      <c r="V57" s="36"/>
      <c r="W57" s="36"/>
      <c r="X57" s="36"/>
      <c r="Y57" s="36"/>
      <c r="Z57" s="36"/>
      <c r="AA57" s="36"/>
      <c r="AB57" s="36"/>
      <c r="AC57" s="36"/>
      <c r="AD57" s="36"/>
      <c r="AE57" s="36"/>
    </row>
    <row r="58" spans="1:47" s="2" customFormat="1" ht="10.35" customHeight="1">
      <c r="A58" s="36"/>
      <c r="B58" s="37"/>
      <c r="C58" s="38"/>
      <c r="D58" s="38"/>
      <c r="E58" s="38"/>
      <c r="F58" s="38"/>
      <c r="G58" s="38"/>
      <c r="H58" s="38"/>
      <c r="I58" s="38"/>
      <c r="J58" s="38"/>
      <c r="K58" s="38"/>
      <c r="L58" s="116"/>
      <c r="S58" s="36"/>
      <c r="T58" s="36"/>
      <c r="U58" s="36"/>
      <c r="V58" s="36"/>
      <c r="W58" s="36"/>
      <c r="X58" s="36"/>
      <c r="Y58" s="36"/>
      <c r="Z58" s="36"/>
      <c r="AA58" s="36"/>
      <c r="AB58" s="36"/>
      <c r="AC58" s="36"/>
      <c r="AD58" s="36"/>
      <c r="AE58" s="36"/>
    </row>
    <row r="59" spans="1:47" s="2" customFormat="1" ht="22.9" customHeight="1">
      <c r="A59" s="36"/>
      <c r="B59" s="37"/>
      <c r="C59" s="143" t="s">
        <v>74</v>
      </c>
      <c r="D59" s="38"/>
      <c r="E59" s="38"/>
      <c r="F59" s="38"/>
      <c r="G59" s="38"/>
      <c r="H59" s="38"/>
      <c r="I59" s="38"/>
      <c r="J59" s="79">
        <f>J85</f>
        <v>0</v>
      </c>
      <c r="K59" s="38"/>
      <c r="L59" s="116"/>
      <c r="S59" s="36"/>
      <c r="T59" s="36"/>
      <c r="U59" s="36"/>
      <c r="V59" s="36"/>
      <c r="W59" s="36"/>
      <c r="X59" s="36"/>
      <c r="Y59" s="36"/>
      <c r="Z59" s="36"/>
      <c r="AA59" s="36"/>
      <c r="AB59" s="36"/>
      <c r="AC59" s="36"/>
      <c r="AD59" s="36"/>
      <c r="AE59" s="36"/>
      <c r="AU59" s="19" t="s">
        <v>121</v>
      </c>
    </row>
    <row r="60" spans="1:47" s="9" customFormat="1" ht="24.95" customHeight="1">
      <c r="B60" s="144"/>
      <c r="C60" s="145"/>
      <c r="D60" s="146" t="s">
        <v>6424</v>
      </c>
      <c r="E60" s="147"/>
      <c r="F60" s="147"/>
      <c r="G60" s="147"/>
      <c r="H60" s="147"/>
      <c r="I60" s="147"/>
      <c r="J60" s="148">
        <f>J86</f>
        <v>0</v>
      </c>
      <c r="K60" s="145"/>
      <c r="L60" s="149"/>
    </row>
    <row r="61" spans="1:47" s="9" customFormat="1" ht="24.95" customHeight="1">
      <c r="B61" s="144"/>
      <c r="C61" s="145"/>
      <c r="D61" s="146" t="s">
        <v>6425</v>
      </c>
      <c r="E61" s="147"/>
      <c r="F61" s="147"/>
      <c r="G61" s="147"/>
      <c r="H61" s="147"/>
      <c r="I61" s="147"/>
      <c r="J61" s="148">
        <f>J112</f>
        <v>0</v>
      </c>
      <c r="K61" s="145"/>
      <c r="L61" s="149"/>
    </row>
    <row r="62" spans="1:47" s="9" customFormat="1" ht="24.95" customHeight="1">
      <c r="B62" s="144"/>
      <c r="C62" s="145"/>
      <c r="D62" s="146" t="s">
        <v>6426</v>
      </c>
      <c r="E62" s="147"/>
      <c r="F62" s="147"/>
      <c r="G62" s="147"/>
      <c r="H62" s="147"/>
      <c r="I62" s="147"/>
      <c r="J62" s="148">
        <f>J132</f>
        <v>0</v>
      </c>
      <c r="K62" s="145"/>
      <c r="L62" s="149"/>
    </row>
    <row r="63" spans="1:47" s="9" customFormat="1" ht="24.95" customHeight="1">
      <c r="B63" s="144"/>
      <c r="C63" s="145"/>
      <c r="D63" s="146" t="s">
        <v>6427</v>
      </c>
      <c r="E63" s="147"/>
      <c r="F63" s="147"/>
      <c r="G63" s="147"/>
      <c r="H63" s="147"/>
      <c r="I63" s="147"/>
      <c r="J63" s="148">
        <f>J151</f>
        <v>0</v>
      </c>
      <c r="K63" s="145"/>
      <c r="L63" s="149"/>
    </row>
    <row r="64" spans="1:47" s="9" customFormat="1" ht="24.95" customHeight="1">
      <c r="B64" s="144"/>
      <c r="C64" s="145"/>
      <c r="D64" s="146" t="s">
        <v>6428</v>
      </c>
      <c r="E64" s="147"/>
      <c r="F64" s="147"/>
      <c r="G64" s="147"/>
      <c r="H64" s="147"/>
      <c r="I64" s="147"/>
      <c r="J64" s="148">
        <f>J202</f>
        <v>0</v>
      </c>
      <c r="K64" s="145"/>
      <c r="L64" s="149"/>
    </row>
    <row r="65" spans="1:31" s="9" customFormat="1" ht="24.95" customHeight="1">
      <c r="B65" s="144"/>
      <c r="C65" s="145"/>
      <c r="D65" s="146" t="s">
        <v>6429</v>
      </c>
      <c r="E65" s="147"/>
      <c r="F65" s="147"/>
      <c r="G65" s="147"/>
      <c r="H65" s="147"/>
      <c r="I65" s="147"/>
      <c r="J65" s="148">
        <f>J219</f>
        <v>0</v>
      </c>
      <c r="K65" s="145"/>
      <c r="L65" s="149"/>
    </row>
    <row r="66" spans="1:31" s="2" customFormat="1" ht="21.75" customHeight="1">
      <c r="A66" s="36"/>
      <c r="B66" s="37"/>
      <c r="C66" s="38"/>
      <c r="D66" s="38"/>
      <c r="E66" s="38"/>
      <c r="F66" s="38"/>
      <c r="G66" s="38"/>
      <c r="H66" s="38"/>
      <c r="I66" s="38"/>
      <c r="J66" s="38"/>
      <c r="K66" s="38"/>
      <c r="L66" s="116"/>
      <c r="S66" s="36"/>
      <c r="T66" s="36"/>
      <c r="U66" s="36"/>
      <c r="V66" s="36"/>
      <c r="W66" s="36"/>
      <c r="X66" s="36"/>
      <c r="Y66" s="36"/>
      <c r="Z66" s="36"/>
      <c r="AA66" s="36"/>
      <c r="AB66" s="36"/>
      <c r="AC66" s="36"/>
      <c r="AD66" s="36"/>
      <c r="AE66" s="36"/>
    </row>
    <row r="67" spans="1:31" s="2" customFormat="1" ht="6.95" customHeight="1">
      <c r="A67" s="36"/>
      <c r="B67" s="49"/>
      <c r="C67" s="50"/>
      <c r="D67" s="50"/>
      <c r="E67" s="50"/>
      <c r="F67" s="50"/>
      <c r="G67" s="50"/>
      <c r="H67" s="50"/>
      <c r="I67" s="50"/>
      <c r="J67" s="50"/>
      <c r="K67" s="50"/>
      <c r="L67" s="116"/>
      <c r="S67" s="36"/>
      <c r="T67" s="36"/>
      <c r="U67" s="36"/>
      <c r="V67" s="36"/>
      <c r="W67" s="36"/>
      <c r="X67" s="36"/>
      <c r="Y67" s="36"/>
      <c r="Z67" s="36"/>
      <c r="AA67" s="36"/>
      <c r="AB67" s="36"/>
      <c r="AC67" s="36"/>
      <c r="AD67" s="36"/>
      <c r="AE67" s="36"/>
    </row>
    <row r="71" spans="1:31" s="2" customFormat="1" ht="6.95" customHeight="1">
      <c r="A71" s="36"/>
      <c r="B71" s="51"/>
      <c r="C71" s="52"/>
      <c r="D71" s="52"/>
      <c r="E71" s="52"/>
      <c r="F71" s="52"/>
      <c r="G71" s="52"/>
      <c r="H71" s="52"/>
      <c r="I71" s="52"/>
      <c r="J71" s="52"/>
      <c r="K71" s="52"/>
      <c r="L71" s="116"/>
      <c r="S71" s="36"/>
      <c r="T71" s="36"/>
      <c r="U71" s="36"/>
      <c r="V71" s="36"/>
      <c r="W71" s="36"/>
      <c r="X71" s="36"/>
      <c r="Y71" s="36"/>
      <c r="Z71" s="36"/>
      <c r="AA71" s="36"/>
      <c r="AB71" s="36"/>
      <c r="AC71" s="36"/>
      <c r="AD71" s="36"/>
      <c r="AE71" s="36"/>
    </row>
    <row r="72" spans="1:31" s="2" customFormat="1" ht="24.95" customHeight="1">
      <c r="A72" s="36"/>
      <c r="B72" s="37"/>
      <c r="C72" s="25" t="s">
        <v>309</v>
      </c>
      <c r="D72" s="38"/>
      <c r="E72" s="38"/>
      <c r="F72" s="38"/>
      <c r="G72" s="38"/>
      <c r="H72" s="38"/>
      <c r="I72" s="38"/>
      <c r="J72" s="38"/>
      <c r="K72" s="38"/>
      <c r="L72" s="116"/>
      <c r="S72" s="36"/>
      <c r="T72" s="36"/>
      <c r="U72" s="36"/>
      <c r="V72" s="36"/>
      <c r="W72" s="36"/>
      <c r="X72" s="36"/>
      <c r="Y72" s="36"/>
      <c r="Z72" s="36"/>
      <c r="AA72" s="36"/>
      <c r="AB72" s="36"/>
      <c r="AC72" s="36"/>
      <c r="AD72" s="36"/>
      <c r="AE72" s="36"/>
    </row>
    <row r="73" spans="1:31" s="2" customFormat="1" ht="6.95" customHeight="1">
      <c r="A73" s="36"/>
      <c r="B73" s="37"/>
      <c r="C73" s="38"/>
      <c r="D73" s="38"/>
      <c r="E73" s="38"/>
      <c r="F73" s="38"/>
      <c r="G73" s="38"/>
      <c r="H73" s="38"/>
      <c r="I73" s="38"/>
      <c r="J73" s="38"/>
      <c r="K73" s="38"/>
      <c r="L73" s="116"/>
      <c r="S73" s="36"/>
      <c r="T73" s="36"/>
      <c r="U73" s="36"/>
      <c r="V73" s="36"/>
      <c r="W73" s="36"/>
      <c r="X73" s="36"/>
      <c r="Y73" s="36"/>
      <c r="Z73" s="36"/>
      <c r="AA73" s="36"/>
      <c r="AB73" s="36"/>
      <c r="AC73" s="36"/>
      <c r="AD73" s="36"/>
      <c r="AE73" s="36"/>
    </row>
    <row r="74" spans="1:31" s="2" customFormat="1" ht="12" customHeight="1">
      <c r="A74" s="36"/>
      <c r="B74" s="37"/>
      <c r="C74" s="31" t="s">
        <v>16</v>
      </c>
      <c r="D74" s="38"/>
      <c r="E74" s="38"/>
      <c r="F74" s="38"/>
      <c r="G74" s="38"/>
      <c r="H74" s="38"/>
      <c r="I74" s="38"/>
      <c r="J74" s="38"/>
      <c r="K74" s="38"/>
      <c r="L74" s="116"/>
      <c r="S74" s="36"/>
      <c r="T74" s="36"/>
      <c r="U74" s="36"/>
      <c r="V74" s="36"/>
      <c r="W74" s="36"/>
      <c r="X74" s="36"/>
      <c r="Y74" s="36"/>
      <c r="Z74" s="36"/>
      <c r="AA74" s="36"/>
      <c r="AB74" s="36"/>
      <c r="AC74" s="36"/>
      <c r="AD74" s="36"/>
      <c r="AE74" s="36"/>
    </row>
    <row r="75" spans="1:31" s="2" customFormat="1" ht="16.5" customHeight="1">
      <c r="A75" s="36"/>
      <c r="B75" s="37"/>
      <c r="C75" s="38"/>
      <c r="D75" s="38"/>
      <c r="E75" s="414" t="str">
        <f>E7</f>
        <v>VD Morávka – převedení extrémních povodní, stavba č. 4074</v>
      </c>
      <c r="F75" s="415"/>
      <c r="G75" s="415"/>
      <c r="H75" s="415"/>
      <c r="I75" s="38"/>
      <c r="J75" s="38"/>
      <c r="K75" s="38"/>
      <c r="L75" s="116"/>
      <c r="S75" s="36"/>
      <c r="T75" s="36"/>
      <c r="U75" s="36"/>
      <c r="V75" s="36"/>
      <c r="W75" s="36"/>
      <c r="X75" s="36"/>
      <c r="Y75" s="36"/>
      <c r="Z75" s="36"/>
      <c r="AA75" s="36"/>
      <c r="AB75" s="36"/>
      <c r="AC75" s="36"/>
      <c r="AD75" s="36"/>
      <c r="AE75" s="36"/>
    </row>
    <row r="76" spans="1:31" s="2" customFormat="1" ht="12" customHeight="1">
      <c r="A76" s="36"/>
      <c r="B76" s="37"/>
      <c r="C76" s="31" t="s">
        <v>154</v>
      </c>
      <c r="D76" s="38"/>
      <c r="E76" s="38"/>
      <c r="F76" s="38"/>
      <c r="G76" s="38"/>
      <c r="H76" s="38"/>
      <c r="I76" s="38"/>
      <c r="J76" s="38"/>
      <c r="K76" s="38"/>
      <c r="L76" s="116"/>
      <c r="S76" s="36"/>
      <c r="T76" s="36"/>
      <c r="U76" s="36"/>
      <c r="V76" s="36"/>
      <c r="W76" s="36"/>
      <c r="X76" s="36"/>
      <c r="Y76" s="36"/>
      <c r="Z76" s="36"/>
      <c r="AA76" s="36"/>
      <c r="AB76" s="36"/>
      <c r="AC76" s="36"/>
      <c r="AD76" s="36"/>
      <c r="AE76" s="36"/>
    </row>
    <row r="77" spans="1:31" s="2" customFormat="1" ht="16.5" customHeight="1">
      <c r="A77" s="36"/>
      <c r="B77" s="37"/>
      <c r="C77" s="38"/>
      <c r="D77" s="38"/>
      <c r="E77" s="368" t="str">
        <f>E9</f>
        <v>SO 06.1 - Přeložky provozních kabelových rozvodů správce VD</v>
      </c>
      <c r="F77" s="416"/>
      <c r="G77" s="416"/>
      <c r="H77" s="416"/>
      <c r="I77" s="38"/>
      <c r="J77" s="38"/>
      <c r="K77" s="38"/>
      <c r="L77" s="116"/>
      <c r="S77" s="36"/>
      <c r="T77" s="36"/>
      <c r="U77" s="36"/>
      <c r="V77" s="36"/>
      <c r="W77" s="36"/>
      <c r="X77" s="36"/>
      <c r="Y77" s="36"/>
      <c r="Z77" s="36"/>
      <c r="AA77" s="36"/>
      <c r="AB77" s="36"/>
      <c r="AC77" s="36"/>
      <c r="AD77" s="36"/>
      <c r="AE77" s="36"/>
    </row>
    <row r="78" spans="1:31" s="2" customFormat="1" ht="6.95" customHeight="1">
      <c r="A78" s="36"/>
      <c r="B78" s="37"/>
      <c r="C78" s="38"/>
      <c r="D78" s="38"/>
      <c r="E78" s="38"/>
      <c r="F78" s="38"/>
      <c r="G78" s="38"/>
      <c r="H78" s="38"/>
      <c r="I78" s="38"/>
      <c r="J78" s="38"/>
      <c r="K78" s="38"/>
      <c r="L78" s="116"/>
      <c r="S78" s="36"/>
      <c r="T78" s="36"/>
      <c r="U78" s="36"/>
      <c r="V78" s="36"/>
      <c r="W78" s="36"/>
      <c r="X78" s="36"/>
      <c r="Y78" s="36"/>
      <c r="Z78" s="36"/>
      <c r="AA78" s="36"/>
      <c r="AB78" s="36"/>
      <c r="AC78" s="36"/>
      <c r="AD78" s="36"/>
      <c r="AE78" s="36"/>
    </row>
    <row r="79" spans="1:31" s="2" customFormat="1" ht="12" customHeight="1">
      <c r="A79" s="36"/>
      <c r="B79" s="37"/>
      <c r="C79" s="31" t="s">
        <v>21</v>
      </c>
      <c r="D79" s="38"/>
      <c r="E79" s="38"/>
      <c r="F79" s="29" t="str">
        <f>F12</f>
        <v>VD Morávka</v>
      </c>
      <c r="G79" s="38"/>
      <c r="H79" s="38"/>
      <c r="I79" s="31" t="s">
        <v>23</v>
      </c>
      <c r="J79" s="61" t="str">
        <f>IF(J12="","",J12)</f>
        <v>11. 11. 2020</v>
      </c>
      <c r="K79" s="38"/>
      <c r="L79" s="116"/>
      <c r="S79" s="36"/>
      <c r="T79" s="36"/>
      <c r="U79" s="36"/>
      <c r="V79" s="36"/>
      <c r="W79" s="36"/>
      <c r="X79" s="36"/>
      <c r="Y79" s="36"/>
      <c r="Z79" s="36"/>
      <c r="AA79" s="36"/>
      <c r="AB79" s="36"/>
      <c r="AC79" s="36"/>
      <c r="AD79" s="36"/>
      <c r="AE79" s="36"/>
    </row>
    <row r="80" spans="1:31" s="2" customFormat="1" ht="6.95" customHeight="1">
      <c r="A80" s="36"/>
      <c r="B80" s="37"/>
      <c r="C80" s="38"/>
      <c r="D80" s="38"/>
      <c r="E80" s="38"/>
      <c r="F80" s="38"/>
      <c r="G80" s="38"/>
      <c r="H80" s="38"/>
      <c r="I80" s="38"/>
      <c r="J80" s="38"/>
      <c r="K80" s="38"/>
      <c r="L80" s="116"/>
      <c r="S80" s="36"/>
      <c r="T80" s="36"/>
      <c r="U80" s="36"/>
      <c r="V80" s="36"/>
      <c r="W80" s="36"/>
      <c r="X80" s="36"/>
      <c r="Y80" s="36"/>
      <c r="Z80" s="36"/>
      <c r="AA80" s="36"/>
      <c r="AB80" s="36"/>
      <c r="AC80" s="36"/>
      <c r="AD80" s="36"/>
      <c r="AE80" s="36"/>
    </row>
    <row r="81" spans="1:65" s="2" customFormat="1" ht="15.2" customHeight="1">
      <c r="A81" s="36"/>
      <c r="B81" s="37"/>
      <c r="C81" s="31" t="s">
        <v>25</v>
      </c>
      <c r="D81" s="38"/>
      <c r="E81" s="38"/>
      <c r="F81" s="29" t="str">
        <f>E15</f>
        <v>Povodí Odry, státní podnik</v>
      </c>
      <c r="G81" s="38"/>
      <c r="H81" s="38"/>
      <c r="I81" s="31" t="s">
        <v>33</v>
      </c>
      <c r="J81" s="34" t="str">
        <f>E21</f>
        <v xml:space="preserve">Golik VH, s. r. o. </v>
      </c>
      <c r="K81" s="38"/>
      <c r="L81" s="116"/>
      <c r="S81" s="36"/>
      <c r="T81" s="36"/>
      <c r="U81" s="36"/>
      <c r="V81" s="36"/>
      <c r="W81" s="36"/>
      <c r="X81" s="36"/>
      <c r="Y81" s="36"/>
      <c r="Z81" s="36"/>
      <c r="AA81" s="36"/>
      <c r="AB81" s="36"/>
      <c r="AC81" s="36"/>
      <c r="AD81" s="36"/>
      <c r="AE81" s="36"/>
    </row>
    <row r="82" spans="1:65" s="2" customFormat="1" ht="15.2" customHeight="1">
      <c r="A82" s="36"/>
      <c r="B82" s="37"/>
      <c r="C82" s="31" t="s">
        <v>31</v>
      </c>
      <c r="D82" s="38"/>
      <c r="E82" s="38"/>
      <c r="F82" s="29" t="str">
        <f>IF(E18="","",E18)</f>
        <v>Vyplň údaj</v>
      </c>
      <c r="G82" s="38"/>
      <c r="H82" s="38"/>
      <c r="I82" s="31" t="s">
        <v>38</v>
      </c>
      <c r="J82" s="34" t="str">
        <f>E24</f>
        <v xml:space="preserve"> </v>
      </c>
      <c r="K82" s="38"/>
      <c r="L82" s="116"/>
      <c r="S82" s="36"/>
      <c r="T82" s="36"/>
      <c r="U82" s="36"/>
      <c r="V82" s="36"/>
      <c r="W82" s="36"/>
      <c r="X82" s="36"/>
      <c r="Y82" s="36"/>
      <c r="Z82" s="36"/>
      <c r="AA82" s="36"/>
      <c r="AB82" s="36"/>
      <c r="AC82" s="36"/>
      <c r="AD82" s="36"/>
      <c r="AE82" s="36"/>
    </row>
    <row r="83" spans="1:65" s="2" customFormat="1" ht="10.35" customHeight="1">
      <c r="A83" s="36"/>
      <c r="B83" s="37"/>
      <c r="C83" s="38"/>
      <c r="D83" s="38"/>
      <c r="E83" s="38"/>
      <c r="F83" s="38"/>
      <c r="G83" s="38"/>
      <c r="H83" s="38"/>
      <c r="I83" s="38"/>
      <c r="J83" s="38"/>
      <c r="K83" s="38"/>
      <c r="L83" s="116"/>
      <c r="S83" s="36"/>
      <c r="T83" s="36"/>
      <c r="U83" s="36"/>
      <c r="V83" s="36"/>
      <c r="W83" s="36"/>
      <c r="X83" s="36"/>
      <c r="Y83" s="36"/>
      <c r="Z83" s="36"/>
      <c r="AA83" s="36"/>
      <c r="AB83" s="36"/>
      <c r="AC83" s="36"/>
      <c r="AD83" s="36"/>
      <c r="AE83" s="36"/>
    </row>
    <row r="84" spans="1:65" s="11" customFormat="1" ht="29.25" customHeight="1">
      <c r="A84" s="155"/>
      <c r="B84" s="156"/>
      <c r="C84" s="157" t="s">
        <v>310</v>
      </c>
      <c r="D84" s="158" t="s">
        <v>61</v>
      </c>
      <c r="E84" s="158" t="s">
        <v>57</v>
      </c>
      <c r="F84" s="158" t="s">
        <v>58</v>
      </c>
      <c r="G84" s="158" t="s">
        <v>311</v>
      </c>
      <c r="H84" s="158" t="s">
        <v>312</v>
      </c>
      <c r="I84" s="158" t="s">
        <v>313</v>
      </c>
      <c r="J84" s="158" t="s">
        <v>291</v>
      </c>
      <c r="K84" s="159" t="s">
        <v>314</v>
      </c>
      <c r="L84" s="160"/>
      <c r="M84" s="70" t="s">
        <v>19</v>
      </c>
      <c r="N84" s="71" t="s">
        <v>46</v>
      </c>
      <c r="O84" s="71" t="s">
        <v>315</v>
      </c>
      <c r="P84" s="71" t="s">
        <v>316</v>
      </c>
      <c r="Q84" s="71" t="s">
        <v>317</v>
      </c>
      <c r="R84" s="71" t="s">
        <v>318</v>
      </c>
      <c r="S84" s="71" t="s">
        <v>319</v>
      </c>
      <c r="T84" s="72" t="s">
        <v>320</v>
      </c>
      <c r="U84" s="155"/>
      <c r="V84" s="155"/>
      <c r="W84" s="155"/>
      <c r="X84" s="155"/>
      <c r="Y84" s="155"/>
      <c r="Z84" s="155"/>
      <c r="AA84" s="155"/>
      <c r="AB84" s="155"/>
      <c r="AC84" s="155"/>
      <c r="AD84" s="155"/>
      <c r="AE84" s="155"/>
    </row>
    <row r="85" spans="1:65" s="2" customFormat="1" ht="22.9" customHeight="1">
      <c r="A85" s="36"/>
      <c r="B85" s="37"/>
      <c r="C85" s="77" t="s">
        <v>321</v>
      </c>
      <c r="D85" s="38"/>
      <c r="E85" s="38"/>
      <c r="F85" s="38"/>
      <c r="G85" s="38"/>
      <c r="H85" s="38"/>
      <c r="I85" s="38"/>
      <c r="J85" s="161">
        <f>BK85</f>
        <v>0</v>
      </c>
      <c r="K85" s="38"/>
      <c r="L85" s="41"/>
      <c r="M85" s="73"/>
      <c r="N85" s="162"/>
      <c r="O85" s="74"/>
      <c r="P85" s="163">
        <f>P86+P112+P132+P151+P202+P219</f>
        <v>0</v>
      </c>
      <c r="Q85" s="74"/>
      <c r="R85" s="163">
        <f>R86+R112+R132+R151+R202+R219</f>
        <v>0</v>
      </c>
      <c r="S85" s="74"/>
      <c r="T85" s="164">
        <f>T86+T112+T132+T151+T202+T219</f>
        <v>0</v>
      </c>
      <c r="U85" s="36"/>
      <c r="V85" s="36"/>
      <c r="W85" s="36"/>
      <c r="X85" s="36"/>
      <c r="Y85" s="36"/>
      <c r="Z85" s="36"/>
      <c r="AA85" s="36"/>
      <c r="AB85" s="36"/>
      <c r="AC85" s="36"/>
      <c r="AD85" s="36"/>
      <c r="AE85" s="36"/>
      <c r="AT85" s="19" t="s">
        <v>75</v>
      </c>
      <c r="AU85" s="19" t="s">
        <v>121</v>
      </c>
      <c r="BK85" s="165">
        <f>BK86+BK112+BK132+BK151+BK202+BK219</f>
        <v>0</v>
      </c>
    </row>
    <row r="86" spans="1:65" s="12" customFormat="1" ht="25.9" customHeight="1">
      <c r="B86" s="166"/>
      <c r="C86" s="167"/>
      <c r="D86" s="168" t="s">
        <v>75</v>
      </c>
      <c r="E86" s="169" t="s">
        <v>6430</v>
      </c>
      <c r="F86" s="169" t="s">
        <v>6431</v>
      </c>
      <c r="G86" s="167"/>
      <c r="H86" s="167"/>
      <c r="I86" s="170"/>
      <c r="J86" s="171">
        <f>BK86</f>
        <v>0</v>
      </c>
      <c r="K86" s="167"/>
      <c r="L86" s="172"/>
      <c r="M86" s="173"/>
      <c r="N86" s="174"/>
      <c r="O86" s="174"/>
      <c r="P86" s="175">
        <f>SUM(P87:P111)</f>
        <v>0</v>
      </c>
      <c r="Q86" s="174"/>
      <c r="R86" s="175">
        <f>SUM(R87:R111)</f>
        <v>0</v>
      </c>
      <c r="S86" s="174"/>
      <c r="T86" s="176">
        <f>SUM(T87:T111)</f>
        <v>0</v>
      </c>
      <c r="AR86" s="177" t="s">
        <v>84</v>
      </c>
      <c r="AT86" s="178" t="s">
        <v>75</v>
      </c>
      <c r="AU86" s="178" t="s">
        <v>76</v>
      </c>
      <c r="AY86" s="177" t="s">
        <v>324</v>
      </c>
      <c r="BK86" s="179">
        <f>SUM(BK87:BK111)</f>
        <v>0</v>
      </c>
    </row>
    <row r="87" spans="1:65" s="2" customFormat="1" ht="14.45" customHeight="1">
      <c r="A87" s="36"/>
      <c r="B87" s="37"/>
      <c r="C87" s="182" t="s">
        <v>84</v>
      </c>
      <c r="D87" s="182" t="s">
        <v>326</v>
      </c>
      <c r="E87" s="183" t="s">
        <v>6432</v>
      </c>
      <c r="F87" s="184" t="s">
        <v>6433</v>
      </c>
      <c r="G87" s="185" t="s">
        <v>186</v>
      </c>
      <c r="H87" s="186">
        <v>80</v>
      </c>
      <c r="I87" s="187"/>
      <c r="J87" s="188">
        <f>ROUND(I87*H87,2)</f>
        <v>0</v>
      </c>
      <c r="K87" s="184" t="s">
        <v>19</v>
      </c>
      <c r="L87" s="41"/>
      <c r="M87" s="189" t="s">
        <v>19</v>
      </c>
      <c r="N87" s="190" t="s">
        <v>47</v>
      </c>
      <c r="O87" s="66"/>
      <c r="P87" s="191">
        <f>O87*H87</f>
        <v>0</v>
      </c>
      <c r="Q87" s="191">
        <v>0</v>
      </c>
      <c r="R87" s="191">
        <f>Q87*H87</f>
        <v>0</v>
      </c>
      <c r="S87" s="191">
        <v>0</v>
      </c>
      <c r="T87" s="192">
        <f>S87*H87</f>
        <v>0</v>
      </c>
      <c r="U87" s="36"/>
      <c r="V87" s="36"/>
      <c r="W87" s="36"/>
      <c r="X87" s="36"/>
      <c r="Y87" s="36"/>
      <c r="Z87" s="36"/>
      <c r="AA87" s="36"/>
      <c r="AB87" s="36"/>
      <c r="AC87" s="36"/>
      <c r="AD87" s="36"/>
      <c r="AE87" s="36"/>
      <c r="AR87" s="193" t="s">
        <v>330</v>
      </c>
      <c r="AT87" s="193" t="s">
        <v>326</v>
      </c>
      <c r="AU87" s="193" t="s">
        <v>84</v>
      </c>
      <c r="AY87" s="19" t="s">
        <v>324</v>
      </c>
      <c r="BE87" s="194">
        <f>IF(N87="základní",J87,0)</f>
        <v>0</v>
      </c>
      <c r="BF87" s="194">
        <f>IF(N87="snížená",J87,0)</f>
        <v>0</v>
      </c>
      <c r="BG87" s="194">
        <f>IF(N87="zákl. přenesená",J87,0)</f>
        <v>0</v>
      </c>
      <c r="BH87" s="194">
        <f>IF(N87="sníž. přenesená",J87,0)</f>
        <v>0</v>
      </c>
      <c r="BI87" s="194">
        <f>IF(N87="nulová",J87,0)</f>
        <v>0</v>
      </c>
      <c r="BJ87" s="19" t="s">
        <v>84</v>
      </c>
      <c r="BK87" s="194">
        <f>ROUND(I87*H87,2)</f>
        <v>0</v>
      </c>
      <c r="BL87" s="19" t="s">
        <v>330</v>
      </c>
      <c r="BM87" s="193" t="s">
        <v>6434</v>
      </c>
    </row>
    <row r="88" spans="1:65" s="2" customFormat="1" ht="19.5">
      <c r="A88" s="36"/>
      <c r="B88" s="37"/>
      <c r="C88" s="38"/>
      <c r="D88" s="195" t="s">
        <v>727</v>
      </c>
      <c r="E88" s="38"/>
      <c r="F88" s="200" t="s">
        <v>6435</v>
      </c>
      <c r="G88" s="38"/>
      <c r="H88" s="38"/>
      <c r="I88" s="197"/>
      <c r="J88" s="38"/>
      <c r="K88" s="38"/>
      <c r="L88" s="41"/>
      <c r="M88" s="198"/>
      <c r="N88" s="199"/>
      <c r="O88" s="66"/>
      <c r="P88" s="66"/>
      <c r="Q88" s="66"/>
      <c r="R88" s="66"/>
      <c r="S88" s="66"/>
      <c r="T88" s="67"/>
      <c r="U88" s="36"/>
      <c r="V88" s="36"/>
      <c r="W88" s="36"/>
      <c r="X88" s="36"/>
      <c r="Y88" s="36"/>
      <c r="Z88" s="36"/>
      <c r="AA88" s="36"/>
      <c r="AB88" s="36"/>
      <c r="AC88" s="36"/>
      <c r="AD88" s="36"/>
      <c r="AE88" s="36"/>
      <c r="AT88" s="19" t="s">
        <v>727</v>
      </c>
      <c r="AU88" s="19" t="s">
        <v>84</v>
      </c>
    </row>
    <row r="89" spans="1:65" s="2" customFormat="1" ht="14.45" customHeight="1">
      <c r="A89" s="36"/>
      <c r="B89" s="37"/>
      <c r="C89" s="182" t="s">
        <v>87</v>
      </c>
      <c r="D89" s="182" t="s">
        <v>326</v>
      </c>
      <c r="E89" s="183" t="s">
        <v>6436</v>
      </c>
      <c r="F89" s="184" t="s">
        <v>6437</v>
      </c>
      <c r="G89" s="185" t="s">
        <v>186</v>
      </c>
      <c r="H89" s="186">
        <v>40</v>
      </c>
      <c r="I89" s="187"/>
      <c r="J89" s="188">
        <f>ROUND(I89*H89,2)</f>
        <v>0</v>
      </c>
      <c r="K89" s="184" t="s">
        <v>19</v>
      </c>
      <c r="L89" s="41"/>
      <c r="M89" s="189" t="s">
        <v>19</v>
      </c>
      <c r="N89" s="190" t="s">
        <v>47</v>
      </c>
      <c r="O89" s="66"/>
      <c r="P89" s="191">
        <f>O89*H89</f>
        <v>0</v>
      </c>
      <c r="Q89" s="191">
        <v>0</v>
      </c>
      <c r="R89" s="191">
        <f>Q89*H89</f>
        <v>0</v>
      </c>
      <c r="S89" s="191">
        <v>0</v>
      </c>
      <c r="T89" s="192">
        <f>S89*H89</f>
        <v>0</v>
      </c>
      <c r="U89" s="36"/>
      <c r="V89" s="36"/>
      <c r="W89" s="36"/>
      <c r="X89" s="36"/>
      <c r="Y89" s="36"/>
      <c r="Z89" s="36"/>
      <c r="AA89" s="36"/>
      <c r="AB89" s="36"/>
      <c r="AC89" s="36"/>
      <c r="AD89" s="36"/>
      <c r="AE89" s="36"/>
      <c r="AR89" s="193" t="s">
        <v>330</v>
      </c>
      <c r="AT89" s="193" t="s">
        <v>326</v>
      </c>
      <c r="AU89" s="193" t="s">
        <v>84</v>
      </c>
      <c r="AY89" s="19" t="s">
        <v>324</v>
      </c>
      <c r="BE89" s="194">
        <f>IF(N89="základní",J89,0)</f>
        <v>0</v>
      </c>
      <c r="BF89" s="194">
        <f>IF(N89="snížená",J89,0)</f>
        <v>0</v>
      </c>
      <c r="BG89" s="194">
        <f>IF(N89="zákl. přenesená",J89,0)</f>
        <v>0</v>
      </c>
      <c r="BH89" s="194">
        <f>IF(N89="sníž. přenesená",J89,0)</f>
        <v>0</v>
      </c>
      <c r="BI89" s="194">
        <f>IF(N89="nulová",J89,0)</f>
        <v>0</v>
      </c>
      <c r="BJ89" s="19" t="s">
        <v>84</v>
      </c>
      <c r="BK89" s="194">
        <f>ROUND(I89*H89,2)</f>
        <v>0</v>
      </c>
      <c r="BL89" s="19" t="s">
        <v>330</v>
      </c>
      <c r="BM89" s="193" t="s">
        <v>6438</v>
      </c>
    </row>
    <row r="90" spans="1:65" s="2" customFormat="1" ht="19.5">
      <c r="A90" s="36"/>
      <c r="B90" s="37"/>
      <c r="C90" s="38"/>
      <c r="D90" s="195" t="s">
        <v>727</v>
      </c>
      <c r="E90" s="38"/>
      <c r="F90" s="200" t="s">
        <v>6439</v>
      </c>
      <c r="G90" s="38"/>
      <c r="H90" s="38"/>
      <c r="I90" s="197"/>
      <c r="J90" s="38"/>
      <c r="K90" s="38"/>
      <c r="L90" s="41"/>
      <c r="M90" s="198"/>
      <c r="N90" s="199"/>
      <c r="O90" s="66"/>
      <c r="P90" s="66"/>
      <c r="Q90" s="66"/>
      <c r="R90" s="66"/>
      <c r="S90" s="66"/>
      <c r="T90" s="67"/>
      <c r="U90" s="36"/>
      <c r="V90" s="36"/>
      <c r="W90" s="36"/>
      <c r="X90" s="36"/>
      <c r="Y90" s="36"/>
      <c r="Z90" s="36"/>
      <c r="AA90" s="36"/>
      <c r="AB90" s="36"/>
      <c r="AC90" s="36"/>
      <c r="AD90" s="36"/>
      <c r="AE90" s="36"/>
      <c r="AT90" s="19" t="s">
        <v>727</v>
      </c>
      <c r="AU90" s="19" t="s">
        <v>84</v>
      </c>
    </row>
    <row r="91" spans="1:65" s="2" customFormat="1" ht="14.45" customHeight="1">
      <c r="A91" s="36"/>
      <c r="B91" s="37"/>
      <c r="C91" s="182" t="s">
        <v>343</v>
      </c>
      <c r="D91" s="182" t="s">
        <v>326</v>
      </c>
      <c r="E91" s="183" t="s">
        <v>6440</v>
      </c>
      <c r="F91" s="184" t="s">
        <v>6441</v>
      </c>
      <c r="G91" s="185" t="s">
        <v>186</v>
      </c>
      <c r="H91" s="186">
        <v>160</v>
      </c>
      <c r="I91" s="187"/>
      <c r="J91" s="188">
        <f>ROUND(I91*H91,2)</f>
        <v>0</v>
      </c>
      <c r="K91" s="184" t="s">
        <v>19</v>
      </c>
      <c r="L91" s="41"/>
      <c r="M91" s="189" t="s">
        <v>19</v>
      </c>
      <c r="N91" s="190" t="s">
        <v>47</v>
      </c>
      <c r="O91" s="66"/>
      <c r="P91" s="191">
        <f>O91*H91</f>
        <v>0</v>
      </c>
      <c r="Q91" s="191">
        <v>0</v>
      </c>
      <c r="R91" s="191">
        <f>Q91*H91</f>
        <v>0</v>
      </c>
      <c r="S91" s="191">
        <v>0</v>
      </c>
      <c r="T91" s="192">
        <f>S91*H91</f>
        <v>0</v>
      </c>
      <c r="U91" s="36"/>
      <c r="V91" s="36"/>
      <c r="W91" s="36"/>
      <c r="X91" s="36"/>
      <c r="Y91" s="36"/>
      <c r="Z91" s="36"/>
      <c r="AA91" s="36"/>
      <c r="AB91" s="36"/>
      <c r="AC91" s="36"/>
      <c r="AD91" s="36"/>
      <c r="AE91" s="36"/>
      <c r="AR91" s="193" t="s">
        <v>330</v>
      </c>
      <c r="AT91" s="193" t="s">
        <v>326</v>
      </c>
      <c r="AU91" s="193" t="s">
        <v>84</v>
      </c>
      <c r="AY91" s="19" t="s">
        <v>324</v>
      </c>
      <c r="BE91" s="194">
        <f>IF(N91="základní",J91,0)</f>
        <v>0</v>
      </c>
      <c r="BF91" s="194">
        <f>IF(N91="snížená",J91,0)</f>
        <v>0</v>
      </c>
      <c r="BG91" s="194">
        <f>IF(N91="zákl. přenesená",J91,0)</f>
        <v>0</v>
      </c>
      <c r="BH91" s="194">
        <f>IF(N91="sníž. přenesená",J91,0)</f>
        <v>0</v>
      </c>
      <c r="BI91" s="194">
        <f>IF(N91="nulová",J91,0)</f>
        <v>0</v>
      </c>
      <c r="BJ91" s="19" t="s">
        <v>84</v>
      </c>
      <c r="BK91" s="194">
        <f>ROUND(I91*H91,2)</f>
        <v>0</v>
      </c>
      <c r="BL91" s="19" t="s">
        <v>330</v>
      </c>
      <c r="BM91" s="193" t="s">
        <v>6442</v>
      </c>
    </row>
    <row r="92" spans="1:65" s="2" customFormat="1" ht="19.5">
      <c r="A92" s="36"/>
      <c r="B92" s="37"/>
      <c r="C92" s="38"/>
      <c r="D92" s="195" t="s">
        <v>727</v>
      </c>
      <c r="E92" s="38"/>
      <c r="F92" s="200" t="s">
        <v>6443</v>
      </c>
      <c r="G92" s="38"/>
      <c r="H92" s="38"/>
      <c r="I92" s="197"/>
      <c r="J92" s="38"/>
      <c r="K92" s="38"/>
      <c r="L92" s="41"/>
      <c r="M92" s="198"/>
      <c r="N92" s="199"/>
      <c r="O92" s="66"/>
      <c r="P92" s="66"/>
      <c r="Q92" s="66"/>
      <c r="R92" s="66"/>
      <c r="S92" s="66"/>
      <c r="T92" s="67"/>
      <c r="U92" s="36"/>
      <c r="V92" s="36"/>
      <c r="W92" s="36"/>
      <c r="X92" s="36"/>
      <c r="Y92" s="36"/>
      <c r="Z92" s="36"/>
      <c r="AA92" s="36"/>
      <c r="AB92" s="36"/>
      <c r="AC92" s="36"/>
      <c r="AD92" s="36"/>
      <c r="AE92" s="36"/>
      <c r="AT92" s="19" t="s">
        <v>727</v>
      </c>
      <c r="AU92" s="19" t="s">
        <v>84</v>
      </c>
    </row>
    <row r="93" spans="1:65" s="2" customFormat="1" ht="14.45" customHeight="1">
      <c r="A93" s="36"/>
      <c r="B93" s="37"/>
      <c r="C93" s="182" t="s">
        <v>330</v>
      </c>
      <c r="D93" s="182" t="s">
        <v>326</v>
      </c>
      <c r="E93" s="183" t="s">
        <v>6444</v>
      </c>
      <c r="F93" s="184" t="s">
        <v>6445</v>
      </c>
      <c r="G93" s="185" t="s">
        <v>1525</v>
      </c>
      <c r="H93" s="186">
        <v>8</v>
      </c>
      <c r="I93" s="187"/>
      <c r="J93" s="188">
        <f>ROUND(I93*H93,2)</f>
        <v>0</v>
      </c>
      <c r="K93" s="184" t="s">
        <v>19</v>
      </c>
      <c r="L93" s="41"/>
      <c r="M93" s="189" t="s">
        <v>19</v>
      </c>
      <c r="N93" s="190" t="s">
        <v>47</v>
      </c>
      <c r="O93" s="66"/>
      <c r="P93" s="191">
        <f>O93*H93</f>
        <v>0</v>
      </c>
      <c r="Q93" s="191">
        <v>0</v>
      </c>
      <c r="R93" s="191">
        <f>Q93*H93</f>
        <v>0</v>
      </c>
      <c r="S93" s="191">
        <v>0</v>
      </c>
      <c r="T93" s="192">
        <f>S93*H93</f>
        <v>0</v>
      </c>
      <c r="U93" s="36"/>
      <c r="V93" s="36"/>
      <c r="W93" s="36"/>
      <c r="X93" s="36"/>
      <c r="Y93" s="36"/>
      <c r="Z93" s="36"/>
      <c r="AA93" s="36"/>
      <c r="AB93" s="36"/>
      <c r="AC93" s="36"/>
      <c r="AD93" s="36"/>
      <c r="AE93" s="36"/>
      <c r="AR93" s="193" t="s">
        <v>330</v>
      </c>
      <c r="AT93" s="193" t="s">
        <v>326</v>
      </c>
      <c r="AU93" s="193" t="s">
        <v>84</v>
      </c>
      <c r="AY93" s="19" t="s">
        <v>324</v>
      </c>
      <c r="BE93" s="194">
        <f>IF(N93="základní",J93,0)</f>
        <v>0</v>
      </c>
      <c r="BF93" s="194">
        <f>IF(N93="snížená",J93,0)</f>
        <v>0</v>
      </c>
      <c r="BG93" s="194">
        <f>IF(N93="zákl. přenesená",J93,0)</f>
        <v>0</v>
      </c>
      <c r="BH93" s="194">
        <f>IF(N93="sníž. přenesená",J93,0)</f>
        <v>0</v>
      </c>
      <c r="BI93" s="194">
        <f>IF(N93="nulová",J93,0)</f>
        <v>0</v>
      </c>
      <c r="BJ93" s="19" t="s">
        <v>84</v>
      </c>
      <c r="BK93" s="194">
        <f>ROUND(I93*H93,2)</f>
        <v>0</v>
      </c>
      <c r="BL93" s="19" t="s">
        <v>330</v>
      </c>
      <c r="BM93" s="193" t="s">
        <v>6446</v>
      </c>
    </row>
    <row r="94" spans="1:65" s="2" customFormat="1" ht="14.45" customHeight="1">
      <c r="A94" s="36"/>
      <c r="B94" s="37"/>
      <c r="C94" s="182" t="s">
        <v>220</v>
      </c>
      <c r="D94" s="182" t="s">
        <v>326</v>
      </c>
      <c r="E94" s="183" t="s">
        <v>6447</v>
      </c>
      <c r="F94" s="184" t="s">
        <v>6448</v>
      </c>
      <c r="G94" s="185" t="s">
        <v>1525</v>
      </c>
      <c r="H94" s="186">
        <v>2</v>
      </c>
      <c r="I94" s="187"/>
      <c r="J94" s="188">
        <f>ROUND(I94*H94,2)</f>
        <v>0</v>
      </c>
      <c r="K94" s="184" t="s">
        <v>19</v>
      </c>
      <c r="L94" s="41"/>
      <c r="M94" s="189" t="s">
        <v>19</v>
      </c>
      <c r="N94" s="190" t="s">
        <v>47</v>
      </c>
      <c r="O94" s="66"/>
      <c r="P94" s="191">
        <f>O94*H94</f>
        <v>0</v>
      </c>
      <c r="Q94" s="191">
        <v>0</v>
      </c>
      <c r="R94" s="191">
        <f>Q94*H94</f>
        <v>0</v>
      </c>
      <c r="S94" s="191">
        <v>0</v>
      </c>
      <c r="T94" s="192">
        <f>S94*H94</f>
        <v>0</v>
      </c>
      <c r="U94" s="36"/>
      <c r="V94" s="36"/>
      <c r="W94" s="36"/>
      <c r="X94" s="36"/>
      <c r="Y94" s="36"/>
      <c r="Z94" s="36"/>
      <c r="AA94" s="36"/>
      <c r="AB94" s="36"/>
      <c r="AC94" s="36"/>
      <c r="AD94" s="36"/>
      <c r="AE94" s="36"/>
      <c r="AR94" s="193" t="s">
        <v>330</v>
      </c>
      <c r="AT94" s="193" t="s">
        <v>326</v>
      </c>
      <c r="AU94" s="193" t="s">
        <v>84</v>
      </c>
      <c r="AY94" s="19" t="s">
        <v>324</v>
      </c>
      <c r="BE94" s="194">
        <f>IF(N94="základní",J94,0)</f>
        <v>0</v>
      </c>
      <c r="BF94" s="194">
        <f>IF(N94="snížená",J94,0)</f>
        <v>0</v>
      </c>
      <c r="BG94" s="194">
        <f>IF(N94="zákl. přenesená",J94,0)</f>
        <v>0</v>
      </c>
      <c r="BH94" s="194">
        <f>IF(N94="sníž. přenesená",J94,0)</f>
        <v>0</v>
      </c>
      <c r="BI94" s="194">
        <f>IF(N94="nulová",J94,0)</f>
        <v>0</v>
      </c>
      <c r="BJ94" s="19" t="s">
        <v>84</v>
      </c>
      <c r="BK94" s="194">
        <f>ROUND(I94*H94,2)</f>
        <v>0</v>
      </c>
      <c r="BL94" s="19" t="s">
        <v>330</v>
      </c>
      <c r="BM94" s="193" t="s">
        <v>6449</v>
      </c>
    </row>
    <row r="95" spans="1:65" s="2" customFormat="1" ht="14.45" customHeight="1">
      <c r="A95" s="36"/>
      <c r="B95" s="37"/>
      <c r="C95" s="182" t="s">
        <v>362</v>
      </c>
      <c r="D95" s="182" t="s">
        <v>326</v>
      </c>
      <c r="E95" s="183" t="s">
        <v>6450</v>
      </c>
      <c r="F95" s="184" t="s">
        <v>6451</v>
      </c>
      <c r="G95" s="185" t="s">
        <v>1525</v>
      </c>
      <c r="H95" s="186">
        <v>8</v>
      </c>
      <c r="I95" s="187"/>
      <c r="J95" s="188">
        <f>ROUND(I95*H95,2)</f>
        <v>0</v>
      </c>
      <c r="K95" s="184" t="s">
        <v>19</v>
      </c>
      <c r="L95" s="41"/>
      <c r="M95" s="189" t="s">
        <v>19</v>
      </c>
      <c r="N95" s="190" t="s">
        <v>47</v>
      </c>
      <c r="O95" s="66"/>
      <c r="P95" s="191">
        <f>O95*H95</f>
        <v>0</v>
      </c>
      <c r="Q95" s="191">
        <v>0</v>
      </c>
      <c r="R95" s="191">
        <f>Q95*H95</f>
        <v>0</v>
      </c>
      <c r="S95" s="191">
        <v>0</v>
      </c>
      <c r="T95" s="192">
        <f>S95*H95</f>
        <v>0</v>
      </c>
      <c r="U95" s="36"/>
      <c r="V95" s="36"/>
      <c r="W95" s="36"/>
      <c r="X95" s="36"/>
      <c r="Y95" s="36"/>
      <c r="Z95" s="36"/>
      <c r="AA95" s="36"/>
      <c r="AB95" s="36"/>
      <c r="AC95" s="36"/>
      <c r="AD95" s="36"/>
      <c r="AE95" s="36"/>
      <c r="AR95" s="193" t="s">
        <v>330</v>
      </c>
      <c r="AT95" s="193" t="s">
        <v>326</v>
      </c>
      <c r="AU95" s="193" t="s">
        <v>84</v>
      </c>
      <c r="AY95" s="19" t="s">
        <v>324</v>
      </c>
      <c r="BE95" s="194">
        <f>IF(N95="základní",J95,0)</f>
        <v>0</v>
      </c>
      <c r="BF95" s="194">
        <f>IF(N95="snížená",J95,0)</f>
        <v>0</v>
      </c>
      <c r="BG95" s="194">
        <f>IF(N95="zákl. přenesená",J95,0)</f>
        <v>0</v>
      </c>
      <c r="BH95" s="194">
        <f>IF(N95="sníž. přenesená",J95,0)</f>
        <v>0</v>
      </c>
      <c r="BI95" s="194">
        <f>IF(N95="nulová",J95,0)</f>
        <v>0</v>
      </c>
      <c r="BJ95" s="19" t="s">
        <v>84</v>
      </c>
      <c r="BK95" s="194">
        <f>ROUND(I95*H95,2)</f>
        <v>0</v>
      </c>
      <c r="BL95" s="19" t="s">
        <v>330</v>
      </c>
      <c r="BM95" s="193" t="s">
        <v>6452</v>
      </c>
    </row>
    <row r="96" spans="1:65" s="2" customFormat="1" ht="19.5">
      <c r="A96" s="36"/>
      <c r="B96" s="37"/>
      <c r="C96" s="38"/>
      <c r="D96" s="195" t="s">
        <v>727</v>
      </c>
      <c r="E96" s="38"/>
      <c r="F96" s="200" t="s">
        <v>6443</v>
      </c>
      <c r="G96" s="38"/>
      <c r="H96" s="38"/>
      <c r="I96" s="197"/>
      <c r="J96" s="38"/>
      <c r="K96" s="38"/>
      <c r="L96" s="41"/>
      <c r="M96" s="198"/>
      <c r="N96" s="199"/>
      <c r="O96" s="66"/>
      <c r="P96" s="66"/>
      <c r="Q96" s="66"/>
      <c r="R96" s="66"/>
      <c r="S96" s="66"/>
      <c r="T96" s="67"/>
      <c r="U96" s="36"/>
      <c r="V96" s="36"/>
      <c r="W96" s="36"/>
      <c r="X96" s="36"/>
      <c r="Y96" s="36"/>
      <c r="Z96" s="36"/>
      <c r="AA96" s="36"/>
      <c r="AB96" s="36"/>
      <c r="AC96" s="36"/>
      <c r="AD96" s="36"/>
      <c r="AE96" s="36"/>
      <c r="AT96" s="19" t="s">
        <v>727</v>
      </c>
      <c r="AU96" s="19" t="s">
        <v>84</v>
      </c>
    </row>
    <row r="97" spans="1:65" s="2" customFormat="1" ht="14.45" customHeight="1">
      <c r="A97" s="36"/>
      <c r="B97" s="37"/>
      <c r="C97" s="182" t="s">
        <v>370</v>
      </c>
      <c r="D97" s="182" t="s">
        <v>326</v>
      </c>
      <c r="E97" s="183" t="s">
        <v>6453</v>
      </c>
      <c r="F97" s="184" t="s">
        <v>6454</v>
      </c>
      <c r="G97" s="185" t="s">
        <v>186</v>
      </c>
      <c r="H97" s="186">
        <v>80</v>
      </c>
      <c r="I97" s="187"/>
      <c r="J97" s="188">
        <f t="shared" ref="J97:J103" si="0">ROUND(I97*H97,2)</f>
        <v>0</v>
      </c>
      <c r="K97" s="184" t="s">
        <v>19</v>
      </c>
      <c r="L97" s="41"/>
      <c r="M97" s="189" t="s">
        <v>19</v>
      </c>
      <c r="N97" s="190" t="s">
        <v>47</v>
      </c>
      <c r="O97" s="66"/>
      <c r="P97" s="191">
        <f t="shared" ref="P97:P103" si="1">O97*H97</f>
        <v>0</v>
      </c>
      <c r="Q97" s="191">
        <v>0</v>
      </c>
      <c r="R97" s="191">
        <f t="shared" ref="R97:R103" si="2">Q97*H97</f>
        <v>0</v>
      </c>
      <c r="S97" s="191">
        <v>0</v>
      </c>
      <c r="T97" s="192">
        <f t="shared" ref="T97:T103" si="3">S97*H97</f>
        <v>0</v>
      </c>
      <c r="U97" s="36"/>
      <c r="V97" s="36"/>
      <c r="W97" s="36"/>
      <c r="X97" s="36"/>
      <c r="Y97" s="36"/>
      <c r="Z97" s="36"/>
      <c r="AA97" s="36"/>
      <c r="AB97" s="36"/>
      <c r="AC97" s="36"/>
      <c r="AD97" s="36"/>
      <c r="AE97" s="36"/>
      <c r="AR97" s="193" t="s">
        <v>330</v>
      </c>
      <c r="AT97" s="193" t="s">
        <v>326</v>
      </c>
      <c r="AU97" s="193" t="s">
        <v>84</v>
      </c>
      <c r="AY97" s="19" t="s">
        <v>324</v>
      </c>
      <c r="BE97" s="194">
        <f t="shared" ref="BE97:BE103" si="4">IF(N97="základní",J97,0)</f>
        <v>0</v>
      </c>
      <c r="BF97" s="194">
        <f t="shared" ref="BF97:BF103" si="5">IF(N97="snížená",J97,0)</f>
        <v>0</v>
      </c>
      <c r="BG97" s="194">
        <f t="shared" ref="BG97:BG103" si="6">IF(N97="zákl. přenesená",J97,0)</f>
        <v>0</v>
      </c>
      <c r="BH97" s="194">
        <f t="shared" ref="BH97:BH103" si="7">IF(N97="sníž. přenesená",J97,0)</f>
        <v>0</v>
      </c>
      <c r="BI97" s="194">
        <f t="shared" ref="BI97:BI103" si="8">IF(N97="nulová",J97,0)</f>
        <v>0</v>
      </c>
      <c r="BJ97" s="19" t="s">
        <v>84</v>
      </c>
      <c r="BK97" s="194">
        <f t="shared" ref="BK97:BK103" si="9">ROUND(I97*H97,2)</f>
        <v>0</v>
      </c>
      <c r="BL97" s="19" t="s">
        <v>330</v>
      </c>
      <c r="BM97" s="193" t="s">
        <v>6455</v>
      </c>
    </row>
    <row r="98" spans="1:65" s="2" customFormat="1" ht="24.2" customHeight="1">
      <c r="A98" s="36"/>
      <c r="B98" s="37"/>
      <c r="C98" s="182" t="s">
        <v>378</v>
      </c>
      <c r="D98" s="182" t="s">
        <v>326</v>
      </c>
      <c r="E98" s="183" t="s">
        <v>6456</v>
      </c>
      <c r="F98" s="184" t="s">
        <v>6457</v>
      </c>
      <c r="G98" s="185" t="s">
        <v>6458</v>
      </c>
      <c r="H98" s="186">
        <v>1</v>
      </c>
      <c r="I98" s="187"/>
      <c r="J98" s="188">
        <f t="shared" si="0"/>
        <v>0</v>
      </c>
      <c r="K98" s="184" t="s">
        <v>19</v>
      </c>
      <c r="L98" s="41"/>
      <c r="M98" s="189" t="s">
        <v>19</v>
      </c>
      <c r="N98" s="190" t="s">
        <v>47</v>
      </c>
      <c r="O98" s="66"/>
      <c r="P98" s="191">
        <f t="shared" si="1"/>
        <v>0</v>
      </c>
      <c r="Q98" s="191">
        <v>0</v>
      </c>
      <c r="R98" s="191">
        <f t="shared" si="2"/>
        <v>0</v>
      </c>
      <c r="S98" s="191">
        <v>0</v>
      </c>
      <c r="T98" s="192">
        <f t="shared" si="3"/>
        <v>0</v>
      </c>
      <c r="U98" s="36"/>
      <c r="V98" s="36"/>
      <c r="W98" s="36"/>
      <c r="X98" s="36"/>
      <c r="Y98" s="36"/>
      <c r="Z98" s="36"/>
      <c r="AA98" s="36"/>
      <c r="AB98" s="36"/>
      <c r="AC98" s="36"/>
      <c r="AD98" s="36"/>
      <c r="AE98" s="36"/>
      <c r="AR98" s="193" t="s">
        <v>330</v>
      </c>
      <c r="AT98" s="193" t="s">
        <v>326</v>
      </c>
      <c r="AU98" s="193" t="s">
        <v>84</v>
      </c>
      <c r="AY98" s="19" t="s">
        <v>324</v>
      </c>
      <c r="BE98" s="194">
        <f t="shared" si="4"/>
        <v>0</v>
      </c>
      <c r="BF98" s="194">
        <f t="shared" si="5"/>
        <v>0</v>
      </c>
      <c r="BG98" s="194">
        <f t="shared" si="6"/>
        <v>0</v>
      </c>
      <c r="BH98" s="194">
        <f t="shared" si="7"/>
        <v>0</v>
      </c>
      <c r="BI98" s="194">
        <f t="shared" si="8"/>
        <v>0</v>
      </c>
      <c r="BJ98" s="19" t="s">
        <v>84</v>
      </c>
      <c r="BK98" s="194">
        <f t="shared" si="9"/>
        <v>0</v>
      </c>
      <c r="BL98" s="19" t="s">
        <v>330</v>
      </c>
      <c r="BM98" s="193" t="s">
        <v>6459</v>
      </c>
    </row>
    <row r="99" spans="1:65" s="2" customFormat="1" ht="14.45" customHeight="1">
      <c r="A99" s="36"/>
      <c r="B99" s="37"/>
      <c r="C99" s="182" t="s">
        <v>408</v>
      </c>
      <c r="D99" s="182" t="s">
        <v>326</v>
      </c>
      <c r="E99" s="183" t="s">
        <v>6460</v>
      </c>
      <c r="F99" s="184" t="s">
        <v>6461</v>
      </c>
      <c r="G99" s="185" t="s">
        <v>6458</v>
      </c>
      <c r="H99" s="186">
        <v>1</v>
      </c>
      <c r="I99" s="187"/>
      <c r="J99" s="188">
        <f t="shared" si="0"/>
        <v>0</v>
      </c>
      <c r="K99" s="184" t="s">
        <v>19</v>
      </c>
      <c r="L99" s="41"/>
      <c r="M99" s="189" t="s">
        <v>19</v>
      </c>
      <c r="N99" s="190" t="s">
        <v>47</v>
      </c>
      <c r="O99" s="66"/>
      <c r="P99" s="191">
        <f t="shared" si="1"/>
        <v>0</v>
      </c>
      <c r="Q99" s="191">
        <v>0</v>
      </c>
      <c r="R99" s="191">
        <f t="shared" si="2"/>
        <v>0</v>
      </c>
      <c r="S99" s="191">
        <v>0</v>
      </c>
      <c r="T99" s="192">
        <f t="shared" si="3"/>
        <v>0</v>
      </c>
      <c r="U99" s="36"/>
      <c r="V99" s="36"/>
      <c r="W99" s="36"/>
      <c r="X99" s="36"/>
      <c r="Y99" s="36"/>
      <c r="Z99" s="36"/>
      <c r="AA99" s="36"/>
      <c r="AB99" s="36"/>
      <c r="AC99" s="36"/>
      <c r="AD99" s="36"/>
      <c r="AE99" s="36"/>
      <c r="AR99" s="193" t="s">
        <v>330</v>
      </c>
      <c r="AT99" s="193" t="s">
        <v>326</v>
      </c>
      <c r="AU99" s="193" t="s">
        <v>84</v>
      </c>
      <c r="AY99" s="19" t="s">
        <v>324</v>
      </c>
      <c r="BE99" s="194">
        <f t="shared" si="4"/>
        <v>0</v>
      </c>
      <c r="BF99" s="194">
        <f t="shared" si="5"/>
        <v>0</v>
      </c>
      <c r="BG99" s="194">
        <f t="shared" si="6"/>
        <v>0</v>
      </c>
      <c r="BH99" s="194">
        <f t="shared" si="7"/>
        <v>0</v>
      </c>
      <c r="BI99" s="194">
        <f t="shared" si="8"/>
        <v>0</v>
      </c>
      <c r="BJ99" s="19" t="s">
        <v>84</v>
      </c>
      <c r="BK99" s="194">
        <f t="shared" si="9"/>
        <v>0</v>
      </c>
      <c r="BL99" s="19" t="s">
        <v>330</v>
      </c>
      <c r="BM99" s="193" t="s">
        <v>6462</v>
      </c>
    </row>
    <row r="100" spans="1:65" s="2" customFormat="1" ht="14.45" customHeight="1">
      <c r="A100" s="36"/>
      <c r="B100" s="37"/>
      <c r="C100" s="182" t="s">
        <v>415</v>
      </c>
      <c r="D100" s="182" t="s">
        <v>326</v>
      </c>
      <c r="E100" s="183" t="s">
        <v>6463</v>
      </c>
      <c r="F100" s="184" t="s">
        <v>6464</v>
      </c>
      <c r="G100" s="185" t="s">
        <v>6458</v>
      </c>
      <c r="H100" s="186">
        <v>1</v>
      </c>
      <c r="I100" s="187"/>
      <c r="J100" s="188">
        <f t="shared" si="0"/>
        <v>0</v>
      </c>
      <c r="K100" s="184" t="s">
        <v>19</v>
      </c>
      <c r="L100" s="41"/>
      <c r="M100" s="189" t="s">
        <v>19</v>
      </c>
      <c r="N100" s="190" t="s">
        <v>47</v>
      </c>
      <c r="O100" s="66"/>
      <c r="P100" s="191">
        <f t="shared" si="1"/>
        <v>0</v>
      </c>
      <c r="Q100" s="191">
        <v>0</v>
      </c>
      <c r="R100" s="191">
        <f t="shared" si="2"/>
        <v>0</v>
      </c>
      <c r="S100" s="191">
        <v>0</v>
      </c>
      <c r="T100" s="192">
        <f t="shared" si="3"/>
        <v>0</v>
      </c>
      <c r="U100" s="36"/>
      <c r="V100" s="36"/>
      <c r="W100" s="36"/>
      <c r="X100" s="36"/>
      <c r="Y100" s="36"/>
      <c r="Z100" s="36"/>
      <c r="AA100" s="36"/>
      <c r="AB100" s="36"/>
      <c r="AC100" s="36"/>
      <c r="AD100" s="36"/>
      <c r="AE100" s="36"/>
      <c r="AR100" s="193" t="s">
        <v>330</v>
      </c>
      <c r="AT100" s="193" t="s">
        <v>326</v>
      </c>
      <c r="AU100" s="193" t="s">
        <v>84</v>
      </c>
      <c r="AY100" s="19" t="s">
        <v>324</v>
      </c>
      <c r="BE100" s="194">
        <f t="shared" si="4"/>
        <v>0</v>
      </c>
      <c r="BF100" s="194">
        <f t="shared" si="5"/>
        <v>0</v>
      </c>
      <c r="BG100" s="194">
        <f t="shared" si="6"/>
        <v>0</v>
      </c>
      <c r="BH100" s="194">
        <f t="shared" si="7"/>
        <v>0</v>
      </c>
      <c r="BI100" s="194">
        <f t="shared" si="8"/>
        <v>0</v>
      </c>
      <c r="BJ100" s="19" t="s">
        <v>84</v>
      </c>
      <c r="BK100" s="194">
        <f t="shared" si="9"/>
        <v>0</v>
      </c>
      <c r="BL100" s="19" t="s">
        <v>330</v>
      </c>
      <c r="BM100" s="193" t="s">
        <v>6465</v>
      </c>
    </row>
    <row r="101" spans="1:65" s="2" customFormat="1" ht="14.45" customHeight="1">
      <c r="A101" s="36"/>
      <c r="B101" s="37"/>
      <c r="C101" s="182" t="s">
        <v>506</v>
      </c>
      <c r="D101" s="182" t="s">
        <v>326</v>
      </c>
      <c r="E101" s="183" t="s">
        <v>6466</v>
      </c>
      <c r="F101" s="184" t="s">
        <v>6467</v>
      </c>
      <c r="G101" s="185" t="s">
        <v>6458</v>
      </c>
      <c r="H101" s="186">
        <v>1</v>
      </c>
      <c r="I101" s="187"/>
      <c r="J101" s="188">
        <f t="shared" si="0"/>
        <v>0</v>
      </c>
      <c r="K101" s="184" t="s">
        <v>19</v>
      </c>
      <c r="L101" s="41"/>
      <c r="M101" s="189" t="s">
        <v>19</v>
      </c>
      <c r="N101" s="190" t="s">
        <v>47</v>
      </c>
      <c r="O101" s="66"/>
      <c r="P101" s="191">
        <f t="shared" si="1"/>
        <v>0</v>
      </c>
      <c r="Q101" s="191">
        <v>0</v>
      </c>
      <c r="R101" s="191">
        <f t="shared" si="2"/>
        <v>0</v>
      </c>
      <c r="S101" s="191">
        <v>0</v>
      </c>
      <c r="T101" s="192">
        <f t="shared" si="3"/>
        <v>0</v>
      </c>
      <c r="U101" s="36"/>
      <c r="V101" s="36"/>
      <c r="W101" s="36"/>
      <c r="X101" s="36"/>
      <c r="Y101" s="36"/>
      <c r="Z101" s="36"/>
      <c r="AA101" s="36"/>
      <c r="AB101" s="36"/>
      <c r="AC101" s="36"/>
      <c r="AD101" s="36"/>
      <c r="AE101" s="36"/>
      <c r="AR101" s="193" t="s">
        <v>330</v>
      </c>
      <c r="AT101" s="193" t="s">
        <v>326</v>
      </c>
      <c r="AU101" s="193" t="s">
        <v>84</v>
      </c>
      <c r="AY101" s="19" t="s">
        <v>324</v>
      </c>
      <c r="BE101" s="194">
        <f t="shared" si="4"/>
        <v>0</v>
      </c>
      <c r="BF101" s="194">
        <f t="shared" si="5"/>
        <v>0</v>
      </c>
      <c r="BG101" s="194">
        <f t="shared" si="6"/>
        <v>0</v>
      </c>
      <c r="BH101" s="194">
        <f t="shared" si="7"/>
        <v>0</v>
      </c>
      <c r="BI101" s="194">
        <f t="shared" si="8"/>
        <v>0</v>
      </c>
      <c r="BJ101" s="19" t="s">
        <v>84</v>
      </c>
      <c r="BK101" s="194">
        <f t="shared" si="9"/>
        <v>0</v>
      </c>
      <c r="BL101" s="19" t="s">
        <v>330</v>
      </c>
      <c r="BM101" s="193" t="s">
        <v>6468</v>
      </c>
    </row>
    <row r="102" spans="1:65" s="2" customFormat="1" ht="14.45" customHeight="1">
      <c r="A102" s="36"/>
      <c r="B102" s="37"/>
      <c r="C102" s="182" t="s">
        <v>517</v>
      </c>
      <c r="D102" s="182" t="s">
        <v>326</v>
      </c>
      <c r="E102" s="183" t="s">
        <v>6469</v>
      </c>
      <c r="F102" s="184" t="s">
        <v>6470</v>
      </c>
      <c r="G102" s="185" t="s">
        <v>6458</v>
      </c>
      <c r="H102" s="186">
        <v>1</v>
      </c>
      <c r="I102" s="187"/>
      <c r="J102" s="188">
        <f t="shared" si="0"/>
        <v>0</v>
      </c>
      <c r="K102" s="184" t="s">
        <v>19</v>
      </c>
      <c r="L102" s="41"/>
      <c r="M102" s="189" t="s">
        <v>19</v>
      </c>
      <c r="N102" s="190" t="s">
        <v>47</v>
      </c>
      <c r="O102" s="66"/>
      <c r="P102" s="191">
        <f t="shared" si="1"/>
        <v>0</v>
      </c>
      <c r="Q102" s="191">
        <v>0</v>
      </c>
      <c r="R102" s="191">
        <f t="shared" si="2"/>
        <v>0</v>
      </c>
      <c r="S102" s="191">
        <v>0</v>
      </c>
      <c r="T102" s="192">
        <f t="shared" si="3"/>
        <v>0</v>
      </c>
      <c r="U102" s="36"/>
      <c r="V102" s="36"/>
      <c r="W102" s="36"/>
      <c r="X102" s="36"/>
      <c r="Y102" s="36"/>
      <c r="Z102" s="36"/>
      <c r="AA102" s="36"/>
      <c r="AB102" s="36"/>
      <c r="AC102" s="36"/>
      <c r="AD102" s="36"/>
      <c r="AE102" s="36"/>
      <c r="AR102" s="193" t="s">
        <v>330</v>
      </c>
      <c r="AT102" s="193" t="s">
        <v>326</v>
      </c>
      <c r="AU102" s="193" t="s">
        <v>84</v>
      </c>
      <c r="AY102" s="19" t="s">
        <v>324</v>
      </c>
      <c r="BE102" s="194">
        <f t="shared" si="4"/>
        <v>0</v>
      </c>
      <c r="BF102" s="194">
        <f t="shared" si="5"/>
        <v>0</v>
      </c>
      <c r="BG102" s="194">
        <f t="shared" si="6"/>
        <v>0</v>
      </c>
      <c r="BH102" s="194">
        <f t="shared" si="7"/>
        <v>0</v>
      </c>
      <c r="BI102" s="194">
        <f t="shared" si="8"/>
        <v>0</v>
      </c>
      <c r="BJ102" s="19" t="s">
        <v>84</v>
      </c>
      <c r="BK102" s="194">
        <f t="shared" si="9"/>
        <v>0</v>
      </c>
      <c r="BL102" s="19" t="s">
        <v>330</v>
      </c>
      <c r="BM102" s="193" t="s">
        <v>6471</v>
      </c>
    </row>
    <row r="103" spans="1:65" s="2" customFormat="1" ht="14.45" customHeight="1">
      <c r="A103" s="36"/>
      <c r="B103" s="37"/>
      <c r="C103" s="182" t="s">
        <v>556</v>
      </c>
      <c r="D103" s="182" t="s">
        <v>326</v>
      </c>
      <c r="E103" s="183" t="s">
        <v>6472</v>
      </c>
      <c r="F103" s="184" t="s">
        <v>6473</v>
      </c>
      <c r="G103" s="185" t="s">
        <v>186</v>
      </c>
      <c r="H103" s="186">
        <v>40</v>
      </c>
      <c r="I103" s="187"/>
      <c r="J103" s="188">
        <f t="shared" si="0"/>
        <v>0</v>
      </c>
      <c r="K103" s="184" t="s">
        <v>19</v>
      </c>
      <c r="L103" s="41"/>
      <c r="M103" s="189" t="s">
        <v>19</v>
      </c>
      <c r="N103" s="190" t="s">
        <v>47</v>
      </c>
      <c r="O103" s="66"/>
      <c r="P103" s="191">
        <f t="shared" si="1"/>
        <v>0</v>
      </c>
      <c r="Q103" s="191">
        <v>0</v>
      </c>
      <c r="R103" s="191">
        <f t="shared" si="2"/>
        <v>0</v>
      </c>
      <c r="S103" s="191">
        <v>0</v>
      </c>
      <c r="T103" s="192">
        <f t="shared" si="3"/>
        <v>0</v>
      </c>
      <c r="U103" s="36"/>
      <c r="V103" s="36"/>
      <c r="W103" s="36"/>
      <c r="X103" s="36"/>
      <c r="Y103" s="36"/>
      <c r="Z103" s="36"/>
      <c r="AA103" s="36"/>
      <c r="AB103" s="36"/>
      <c r="AC103" s="36"/>
      <c r="AD103" s="36"/>
      <c r="AE103" s="36"/>
      <c r="AR103" s="193" t="s">
        <v>330</v>
      </c>
      <c r="AT103" s="193" t="s">
        <v>326</v>
      </c>
      <c r="AU103" s="193" t="s">
        <v>84</v>
      </c>
      <c r="AY103" s="19" t="s">
        <v>324</v>
      </c>
      <c r="BE103" s="194">
        <f t="shared" si="4"/>
        <v>0</v>
      </c>
      <c r="BF103" s="194">
        <f t="shared" si="5"/>
        <v>0</v>
      </c>
      <c r="BG103" s="194">
        <f t="shared" si="6"/>
        <v>0</v>
      </c>
      <c r="BH103" s="194">
        <f t="shared" si="7"/>
        <v>0</v>
      </c>
      <c r="BI103" s="194">
        <f t="shared" si="8"/>
        <v>0</v>
      </c>
      <c r="BJ103" s="19" t="s">
        <v>84</v>
      </c>
      <c r="BK103" s="194">
        <f t="shared" si="9"/>
        <v>0</v>
      </c>
      <c r="BL103" s="19" t="s">
        <v>330</v>
      </c>
      <c r="BM103" s="193" t="s">
        <v>6474</v>
      </c>
    </row>
    <row r="104" spans="1:65" s="2" customFormat="1" ht="19.5">
      <c r="A104" s="36"/>
      <c r="B104" s="37"/>
      <c r="C104" s="38"/>
      <c r="D104" s="195" t="s">
        <v>727</v>
      </c>
      <c r="E104" s="38"/>
      <c r="F104" s="200" t="s">
        <v>6475</v>
      </c>
      <c r="G104" s="38"/>
      <c r="H104" s="38"/>
      <c r="I104" s="197"/>
      <c r="J104" s="38"/>
      <c r="K104" s="38"/>
      <c r="L104" s="41"/>
      <c r="M104" s="198"/>
      <c r="N104" s="199"/>
      <c r="O104" s="66"/>
      <c r="P104" s="66"/>
      <c r="Q104" s="66"/>
      <c r="R104" s="66"/>
      <c r="S104" s="66"/>
      <c r="T104" s="67"/>
      <c r="U104" s="36"/>
      <c r="V104" s="36"/>
      <c r="W104" s="36"/>
      <c r="X104" s="36"/>
      <c r="Y104" s="36"/>
      <c r="Z104" s="36"/>
      <c r="AA104" s="36"/>
      <c r="AB104" s="36"/>
      <c r="AC104" s="36"/>
      <c r="AD104" s="36"/>
      <c r="AE104" s="36"/>
      <c r="AT104" s="19" t="s">
        <v>727</v>
      </c>
      <c r="AU104" s="19" t="s">
        <v>84</v>
      </c>
    </row>
    <row r="105" spans="1:65" s="2" customFormat="1" ht="14.45" customHeight="1">
      <c r="A105" s="36"/>
      <c r="B105" s="37"/>
      <c r="C105" s="182" t="s">
        <v>564</v>
      </c>
      <c r="D105" s="182" t="s">
        <v>326</v>
      </c>
      <c r="E105" s="183" t="s">
        <v>6476</v>
      </c>
      <c r="F105" s="184" t="s">
        <v>6477</v>
      </c>
      <c r="G105" s="185" t="s">
        <v>1525</v>
      </c>
      <c r="H105" s="186">
        <v>2</v>
      </c>
      <c r="I105" s="187"/>
      <c r="J105" s="188">
        <f t="shared" ref="J105:J110" si="10">ROUND(I105*H105,2)</f>
        <v>0</v>
      </c>
      <c r="K105" s="184" t="s">
        <v>19</v>
      </c>
      <c r="L105" s="41"/>
      <c r="M105" s="189" t="s">
        <v>19</v>
      </c>
      <c r="N105" s="190" t="s">
        <v>47</v>
      </c>
      <c r="O105" s="66"/>
      <c r="P105" s="191">
        <f t="shared" ref="P105:P110" si="11">O105*H105</f>
        <v>0</v>
      </c>
      <c r="Q105" s="191">
        <v>0</v>
      </c>
      <c r="R105" s="191">
        <f t="shared" ref="R105:R110" si="12">Q105*H105</f>
        <v>0</v>
      </c>
      <c r="S105" s="191">
        <v>0</v>
      </c>
      <c r="T105" s="192">
        <f t="shared" ref="T105:T110" si="13">S105*H105</f>
        <v>0</v>
      </c>
      <c r="U105" s="36"/>
      <c r="V105" s="36"/>
      <c r="W105" s="36"/>
      <c r="X105" s="36"/>
      <c r="Y105" s="36"/>
      <c r="Z105" s="36"/>
      <c r="AA105" s="36"/>
      <c r="AB105" s="36"/>
      <c r="AC105" s="36"/>
      <c r="AD105" s="36"/>
      <c r="AE105" s="36"/>
      <c r="AR105" s="193" t="s">
        <v>330</v>
      </c>
      <c r="AT105" s="193" t="s">
        <v>326</v>
      </c>
      <c r="AU105" s="193" t="s">
        <v>84</v>
      </c>
      <c r="AY105" s="19" t="s">
        <v>324</v>
      </c>
      <c r="BE105" s="194">
        <f t="shared" ref="BE105:BE110" si="14">IF(N105="základní",J105,0)</f>
        <v>0</v>
      </c>
      <c r="BF105" s="194">
        <f t="shared" ref="BF105:BF110" si="15">IF(N105="snížená",J105,0)</f>
        <v>0</v>
      </c>
      <c r="BG105" s="194">
        <f t="shared" ref="BG105:BG110" si="16">IF(N105="zákl. přenesená",J105,0)</f>
        <v>0</v>
      </c>
      <c r="BH105" s="194">
        <f t="shared" ref="BH105:BH110" si="17">IF(N105="sníž. přenesená",J105,0)</f>
        <v>0</v>
      </c>
      <c r="BI105" s="194">
        <f t="shared" ref="BI105:BI110" si="18">IF(N105="nulová",J105,0)</f>
        <v>0</v>
      </c>
      <c r="BJ105" s="19" t="s">
        <v>84</v>
      </c>
      <c r="BK105" s="194">
        <f t="shared" ref="BK105:BK110" si="19">ROUND(I105*H105,2)</f>
        <v>0</v>
      </c>
      <c r="BL105" s="19" t="s">
        <v>330</v>
      </c>
      <c r="BM105" s="193" t="s">
        <v>6478</v>
      </c>
    </row>
    <row r="106" spans="1:65" s="2" customFormat="1" ht="14.45" customHeight="1">
      <c r="A106" s="36"/>
      <c r="B106" s="37"/>
      <c r="C106" s="182" t="s">
        <v>8</v>
      </c>
      <c r="D106" s="182" t="s">
        <v>326</v>
      </c>
      <c r="E106" s="183" t="s">
        <v>6479</v>
      </c>
      <c r="F106" s="184" t="s">
        <v>6480</v>
      </c>
      <c r="G106" s="185" t="s">
        <v>186</v>
      </c>
      <c r="H106" s="186">
        <v>300</v>
      </c>
      <c r="I106" s="187"/>
      <c r="J106" s="188">
        <f t="shared" si="10"/>
        <v>0</v>
      </c>
      <c r="K106" s="184" t="s">
        <v>19</v>
      </c>
      <c r="L106" s="41"/>
      <c r="M106" s="189" t="s">
        <v>19</v>
      </c>
      <c r="N106" s="190" t="s">
        <v>47</v>
      </c>
      <c r="O106" s="66"/>
      <c r="P106" s="191">
        <f t="shared" si="11"/>
        <v>0</v>
      </c>
      <c r="Q106" s="191">
        <v>0</v>
      </c>
      <c r="R106" s="191">
        <f t="shared" si="12"/>
        <v>0</v>
      </c>
      <c r="S106" s="191">
        <v>0</v>
      </c>
      <c r="T106" s="192">
        <f t="shared" si="13"/>
        <v>0</v>
      </c>
      <c r="U106" s="36"/>
      <c r="V106" s="36"/>
      <c r="W106" s="36"/>
      <c r="X106" s="36"/>
      <c r="Y106" s="36"/>
      <c r="Z106" s="36"/>
      <c r="AA106" s="36"/>
      <c r="AB106" s="36"/>
      <c r="AC106" s="36"/>
      <c r="AD106" s="36"/>
      <c r="AE106" s="36"/>
      <c r="AR106" s="193" t="s">
        <v>330</v>
      </c>
      <c r="AT106" s="193" t="s">
        <v>326</v>
      </c>
      <c r="AU106" s="193" t="s">
        <v>84</v>
      </c>
      <c r="AY106" s="19" t="s">
        <v>324</v>
      </c>
      <c r="BE106" s="194">
        <f t="shared" si="14"/>
        <v>0</v>
      </c>
      <c r="BF106" s="194">
        <f t="shared" si="15"/>
        <v>0</v>
      </c>
      <c r="BG106" s="194">
        <f t="shared" si="16"/>
        <v>0</v>
      </c>
      <c r="BH106" s="194">
        <f t="shared" si="17"/>
        <v>0</v>
      </c>
      <c r="BI106" s="194">
        <f t="shared" si="18"/>
        <v>0</v>
      </c>
      <c r="BJ106" s="19" t="s">
        <v>84</v>
      </c>
      <c r="BK106" s="194">
        <f t="shared" si="19"/>
        <v>0</v>
      </c>
      <c r="BL106" s="19" t="s">
        <v>330</v>
      </c>
      <c r="BM106" s="193" t="s">
        <v>6481</v>
      </c>
    </row>
    <row r="107" spans="1:65" s="2" customFormat="1" ht="14.45" customHeight="1">
      <c r="A107" s="36"/>
      <c r="B107" s="37"/>
      <c r="C107" s="182" t="s">
        <v>187</v>
      </c>
      <c r="D107" s="182" t="s">
        <v>326</v>
      </c>
      <c r="E107" s="183" t="s">
        <v>6482</v>
      </c>
      <c r="F107" s="184" t="s">
        <v>6483</v>
      </c>
      <c r="G107" s="185" t="s">
        <v>1525</v>
      </c>
      <c r="H107" s="186">
        <v>24</v>
      </c>
      <c r="I107" s="187"/>
      <c r="J107" s="188">
        <f t="shared" si="10"/>
        <v>0</v>
      </c>
      <c r="K107" s="184" t="s">
        <v>19</v>
      </c>
      <c r="L107" s="41"/>
      <c r="M107" s="189" t="s">
        <v>19</v>
      </c>
      <c r="N107" s="190" t="s">
        <v>47</v>
      </c>
      <c r="O107" s="66"/>
      <c r="P107" s="191">
        <f t="shared" si="11"/>
        <v>0</v>
      </c>
      <c r="Q107" s="191">
        <v>0</v>
      </c>
      <c r="R107" s="191">
        <f t="shared" si="12"/>
        <v>0</v>
      </c>
      <c r="S107" s="191">
        <v>0</v>
      </c>
      <c r="T107" s="192">
        <f t="shared" si="13"/>
        <v>0</v>
      </c>
      <c r="U107" s="36"/>
      <c r="V107" s="36"/>
      <c r="W107" s="36"/>
      <c r="X107" s="36"/>
      <c r="Y107" s="36"/>
      <c r="Z107" s="36"/>
      <c r="AA107" s="36"/>
      <c r="AB107" s="36"/>
      <c r="AC107" s="36"/>
      <c r="AD107" s="36"/>
      <c r="AE107" s="36"/>
      <c r="AR107" s="193" t="s">
        <v>330</v>
      </c>
      <c r="AT107" s="193" t="s">
        <v>326</v>
      </c>
      <c r="AU107" s="193" t="s">
        <v>84</v>
      </c>
      <c r="AY107" s="19" t="s">
        <v>324</v>
      </c>
      <c r="BE107" s="194">
        <f t="shared" si="14"/>
        <v>0</v>
      </c>
      <c r="BF107" s="194">
        <f t="shared" si="15"/>
        <v>0</v>
      </c>
      <c r="BG107" s="194">
        <f t="shared" si="16"/>
        <v>0</v>
      </c>
      <c r="BH107" s="194">
        <f t="shared" si="17"/>
        <v>0</v>
      </c>
      <c r="BI107" s="194">
        <f t="shared" si="18"/>
        <v>0</v>
      </c>
      <c r="BJ107" s="19" t="s">
        <v>84</v>
      </c>
      <c r="BK107" s="194">
        <f t="shared" si="19"/>
        <v>0</v>
      </c>
      <c r="BL107" s="19" t="s">
        <v>330</v>
      </c>
      <c r="BM107" s="193" t="s">
        <v>6484</v>
      </c>
    </row>
    <row r="108" spans="1:65" s="2" customFormat="1" ht="14.45" customHeight="1">
      <c r="A108" s="36"/>
      <c r="B108" s="37"/>
      <c r="C108" s="182" t="s">
        <v>587</v>
      </c>
      <c r="D108" s="182" t="s">
        <v>326</v>
      </c>
      <c r="E108" s="183" t="s">
        <v>6485</v>
      </c>
      <c r="F108" s="184" t="s">
        <v>6486</v>
      </c>
      <c r="G108" s="185" t="s">
        <v>186</v>
      </c>
      <c r="H108" s="186">
        <v>40</v>
      </c>
      <c r="I108" s="187"/>
      <c r="J108" s="188">
        <f t="shared" si="10"/>
        <v>0</v>
      </c>
      <c r="K108" s="184" t="s">
        <v>19</v>
      </c>
      <c r="L108" s="41"/>
      <c r="M108" s="189" t="s">
        <v>19</v>
      </c>
      <c r="N108" s="190" t="s">
        <v>47</v>
      </c>
      <c r="O108" s="66"/>
      <c r="P108" s="191">
        <f t="shared" si="11"/>
        <v>0</v>
      </c>
      <c r="Q108" s="191">
        <v>0</v>
      </c>
      <c r="R108" s="191">
        <f t="shared" si="12"/>
        <v>0</v>
      </c>
      <c r="S108" s="191">
        <v>0</v>
      </c>
      <c r="T108" s="192">
        <f t="shared" si="13"/>
        <v>0</v>
      </c>
      <c r="U108" s="36"/>
      <c r="V108" s="36"/>
      <c r="W108" s="36"/>
      <c r="X108" s="36"/>
      <c r="Y108" s="36"/>
      <c r="Z108" s="36"/>
      <c r="AA108" s="36"/>
      <c r="AB108" s="36"/>
      <c r="AC108" s="36"/>
      <c r="AD108" s="36"/>
      <c r="AE108" s="36"/>
      <c r="AR108" s="193" t="s">
        <v>330</v>
      </c>
      <c r="AT108" s="193" t="s">
        <v>326</v>
      </c>
      <c r="AU108" s="193" t="s">
        <v>84</v>
      </c>
      <c r="AY108" s="19" t="s">
        <v>324</v>
      </c>
      <c r="BE108" s="194">
        <f t="shared" si="14"/>
        <v>0</v>
      </c>
      <c r="BF108" s="194">
        <f t="shared" si="15"/>
        <v>0</v>
      </c>
      <c r="BG108" s="194">
        <f t="shared" si="16"/>
        <v>0</v>
      </c>
      <c r="BH108" s="194">
        <f t="shared" si="17"/>
        <v>0</v>
      </c>
      <c r="BI108" s="194">
        <f t="shared" si="18"/>
        <v>0</v>
      </c>
      <c r="BJ108" s="19" t="s">
        <v>84</v>
      </c>
      <c r="BK108" s="194">
        <f t="shared" si="19"/>
        <v>0</v>
      </c>
      <c r="BL108" s="19" t="s">
        <v>330</v>
      </c>
      <c r="BM108" s="193" t="s">
        <v>6487</v>
      </c>
    </row>
    <row r="109" spans="1:65" s="2" customFormat="1" ht="14.45" customHeight="1">
      <c r="A109" s="36"/>
      <c r="B109" s="37"/>
      <c r="C109" s="182" t="s">
        <v>593</v>
      </c>
      <c r="D109" s="182" t="s">
        <v>326</v>
      </c>
      <c r="E109" s="183" t="s">
        <v>6488</v>
      </c>
      <c r="F109" s="184" t="s">
        <v>6489</v>
      </c>
      <c r="G109" s="185" t="s">
        <v>6458</v>
      </c>
      <c r="H109" s="186">
        <v>1</v>
      </c>
      <c r="I109" s="187"/>
      <c r="J109" s="188">
        <f t="shared" si="10"/>
        <v>0</v>
      </c>
      <c r="K109" s="184" t="s">
        <v>19</v>
      </c>
      <c r="L109" s="41"/>
      <c r="M109" s="189" t="s">
        <v>19</v>
      </c>
      <c r="N109" s="190" t="s">
        <v>47</v>
      </c>
      <c r="O109" s="66"/>
      <c r="P109" s="191">
        <f t="shared" si="11"/>
        <v>0</v>
      </c>
      <c r="Q109" s="191">
        <v>0</v>
      </c>
      <c r="R109" s="191">
        <f t="shared" si="12"/>
        <v>0</v>
      </c>
      <c r="S109" s="191">
        <v>0</v>
      </c>
      <c r="T109" s="192">
        <f t="shared" si="13"/>
        <v>0</v>
      </c>
      <c r="U109" s="36"/>
      <c r="V109" s="36"/>
      <c r="W109" s="36"/>
      <c r="X109" s="36"/>
      <c r="Y109" s="36"/>
      <c r="Z109" s="36"/>
      <c r="AA109" s="36"/>
      <c r="AB109" s="36"/>
      <c r="AC109" s="36"/>
      <c r="AD109" s="36"/>
      <c r="AE109" s="36"/>
      <c r="AR109" s="193" t="s">
        <v>330</v>
      </c>
      <c r="AT109" s="193" t="s">
        <v>326</v>
      </c>
      <c r="AU109" s="193" t="s">
        <v>84</v>
      </c>
      <c r="AY109" s="19" t="s">
        <v>324</v>
      </c>
      <c r="BE109" s="194">
        <f t="shared" si="14"/>
        <v>0</v>
      </c>
      <c r="BF109" s="194">
        <f t="shared" si="15"/>
        <v>0</v>
      </c>
      <c r="BG109" s="194">
        <f t="shared" si="16"/>
        <v>0</v>
      </c>
      <c r="BH109" s="194">
        <f t="shared" si="17"/>
        <v>0</v>
      </c>
      <c r="BI109" s="194">
        <f t="shared" si="18"/>
        <v>0</v>
      </c>
      <c r="BJ109" s="19" t="s">
        <v>84</v>
      </c>
      <c r="BK109" s="194">
        <f t="shared" si="19"/>
        <v>0</v>
      </c>
      <c r="BL109" s="19" t="s">
        <v>330</v>
      </c>
      <c r="BM109" s="193" t="s">
        <v>6490</v>
      </c>
    </row>
    <row r="110" spans="1:65" s="2" customFormat="1" ht="14.45" customHeight="1">
      <c r="A110" s="36"/>
      <c r="B110" s="37"/>
      <c r="C110" s="182" t="s">
        <v>598</v>
      </c>
      <c r="D110" s="182" t="s">
        <v>326</v>
      </c>
      <c r="E110" s="183" t="s">
        <v>6491</v>
      </c>
      <c r="F110" s="184" t="s">
        <v>6492</v>
      </c>
      <c r="G110" s="185" t="s">
        <v>1530</v>
      </c>
      <c r="H110" s="186">
        <v>1</v>
      </c>
      <c r="I110" s="187"/>
      <c r="J110" s="188">
        <f t="shared" si="10"/>
        <v>0</v>
      </c>
      <c r="K110" s="184" t="s">
        <v>19</v>
      </c>
      <c r="L110" s="41"/>
      <c r="M110" s="189" t="s">
        <v>19</v>
      </c>
      <c r="N110" s="190" t="s">
        <v>47</v>
      </c>
      <c r="O110" s="66"/>
      <c r="P110" s="191">
        <f t="shared" si="11"/>
        <v>0</v>
      </c>
      <c r="Q110" s="191">
        <v>0</v>
      </c>
      <c r="R110" s="191">
        <f t="shared" si="12"/>
        <v>0</v>
      </c>
      <c r="S110" s="191">
        <v>0</v>
      </c>
      <c r="T110" s="192">
        <f t="shared" si="13"/>
        <v>0</v>
      </c>
      <c r="U110" s="36"/>
      <c r="V110" s="36"/>
      <c r="W110" s="36"/>
      <c r="X110" s="36"/>
      <c r="Y110" s="36"/>
      <c r="Z110" s="36"/>
      <c r="AA110" s="36"/>
      <c r="AB110" s="36"/>
      <c r="AC110" s="36"/>
      <c r="AD110" s="36"/>
      <c r="AE110" s="36"/>
      <c r="AR110" s="193" t="s">
        <v>330</v>
      </c>
      <c r="AT110" s="193" t="s">
        <v>326</v>
      </c>
      <c r="AU110" s="193" t="s">
        <v>84</v>
      </c>
      <c r="AY110" s="19" t="s">
        <v>324</v>
      </c>
      <c r="BE110" s="194">
        <f t="shared" si="14"/>
        <v>0</v>
      </c>
      <c r="BF110" s="194">
        <f t="shared" si="15"/>
        <v>0</v>
      </c>
      <c r="BG110" s="194">
        <f t="shared" si="16"/>
        <v>0</v>
      </c>
      <c r="BH110" s="194">
        <f t="shared" si="17"/>
        <v>0</v>
      </c>
      <c r="BI110" s="194">
        <f t="shared" si="18"/>
        <v>0</v>
      </c>
      <c r="BJ110" s="19" t="s">
        <v>84</v>
      </c>
      <c r="BK110" s="194">
        <f t="shared" si="19"/>
        <v>0</v>
      </c>
      <c r="BL110" s="19" t="s">
        <v>330</v>
      </c>
      <c r="BM110" s="193" t="s">
        <v>6493</v>
      </c>
    </row>
    <row r="111" spans="1:65" s="2" customFormat="1" ht="11.25">
      <c r="A111" s="36"/>
      <c r="B111" s="37"/>
      <c r="C111" s="38"/>
      <c r="D111" s="195" t="s">
        <v>332</v>
      </c>
      <c r="E111" s="38"/>
      <c r="F111" s="196" t="s">
        <v>6492</v>
      </c>
      <c r="G111" s="38"/>
      <c r="H111" s="38"/>
      <c r="I111" s="197"/>
      <c r="J111" s="38"/>
      <c r="K111" s="38"/>
      <c r="L111" s="41"/>
      <c r="M111" s="198"/>
      <c r="N111" s="199"/>
      <c r="O111" s="66"/>
      <c r="P111" s="66"/>
      <c r="Q111" s="66"/>
      <c r="R111" s="66"/>
      <c r="S111" s="66"/>
      <c r="T111" s="67"/>
      <c r="U111" s="36"/>
      <c r="V111" s="36"/>
      <c r="W111" s="36"/>
      <c r="X111" s="36"/>
      <c r="Y111" s="36"/>
      <c r="Z111" s="36"/>
      <c r="AA111" s="36"/>
      <c r="AB111" s="36"/>
      <c r="AC111" s="36"/>
      <c r="AD111" s="36"/>
      <c r="AE111" s="36"/>
      <c r="AT111" s="19" t="s">
        <v>332</v>
      </c>
      <c r="AU111" s="19" t="s">
        <v>84</v>
      </c>
    </row>
    <row r="112" spans="1:65" s="12" customFormat="1" ht="25.9" customHeight="1">
      <c r="B112" s="166"/>
      <c r="C112" s="167"/>
      <c r="D112" s="168" t="s">
        <v>75</v>
      </c>
      <c r="E112" s="169" t="s">
        <v>6494</v>
      </c>
      <c r="F112" s="169" t="s">
        <v>6495</v>
      </c>
      <c r="G112" s="167"/>
      <c r="H112" s="167"/>
      <c r="I112" s="170"/>
      <c r="J112" s="171">
        <f>BK112</f>
        <v>0</v>
      </c>
      <c r="K112" s="167"/>
      <c r="L112" s="172"/>
      <c r="M112" s="173"/>
      <c r="N112" s="174"/>
      <c r="O112" s="174"/>
      <c r="P112" s="175">
        <f>SUM(P113:P131)</f>
        <v>0</v>
      </c>
      <c r="Q112" s="174"/>
      <c r="R112" s="175">
        <f>SUM(R113:R131)</f>
        <v>0</v>
      </c>
      <c r="S112" s="174"/>
      <c r="T112" s="176">
        <f>SUM(T113:T131)</f>
        <v>0</v>
      </c>
      <c r="AR112" s="177" t="s">
        <v>84</v>
      </c>
      <c r="AT112" s="178" t="s">
        <v>75</v>
      </c>
      <c r="AU112" s="178" t="s">
        <v>76</v>
      </c>
      <c r="AY112" s="177" t="s">
        <v>324</v>
      </c>
      <c r="BK112" s="179">
        <f>SUM(BK113:BK131)</f>
        <v>0</v>
      </c>
    </row>
    <row r="113" spans="1:65" s="2" customFormat="1" ht="14.45" customHeight="1">
      <c r="A113" s="36"/>
      <c r="B113" s="37"/>
      <c r="C113" s="182" t="s">
        <v>605</v>
      </c>
      <c r="D113" s="182" t="s">
        <v>326</v>
      </c>
      <c r="E113" s="183" t="s">
        <v>6496</v>
      </c>
      <c r="F113" s="184" t="s">
        <v>6497</v>
      </c>
      <c r="G113" s="185" t="s">
        <v>186</v>
      </c>
      <c r="H113" s="186">
        <v>150</v>
      </c>
      <c r="I113" s="187"/>
      <c r="J113" s="188">
        <f>ROUND(I113*H113,2)</f>
        <v>0</v>
      </c>
      <c r="K113" s="184" t="s">
        <v>19</v>
      </c>
      <c r="L113" s="41"/>
      <c r="M113" s="189" t="s">
        <v>19</v>
      </c>
      <c r="N113" s="190" t="s">
        <v>47</v>
      </c>
      <c r="O113" s="66"/>
      <c r="P113" s="191">
        <f>O113*H113</f>
        <v>0</v>
      </c>
      <c r="Q113" s="191">
        <v>0</v>
      </c>
      <c r="R113" s="191">
        <f>Q113*H113</f>
        <v>0</v>
      </c>
      <c r="S113" s="191">
        <v>0</v>
      </c>
      <c r="T113" s="192">
        <f>S113*H113</f>
        <v>0</v>
      </c>
      <c r="U113" s="36"/>
      <c r="V113" s="36"/>
      <c r="W113" s="36"/>
      <c r="X113" s="36"/>
      <c r="Y113" s="36"/>
      <c r="Z113" s="36"/>
      <c r="AA113" s="36"/>
      <c r="AB113" s="36"/>
      <c r="AC113" s="36"/>
      <c r="AD113" s="36"/>
      <c r="AE113" s="36"/>
      <c r="AR113" s="193" t="s">
        <v>330</v>
      </c>
      <c r="AT113" s="193" t="s">
        <v>326</v>
      </c>
      <c r="AU113" s="193" t="s">
        <v>84</v>
      </c>
      <c r="AY113" s="19" t="s">
        <v>324</v>
      </c>
      <c r="BE113" s="194">
        <f>IF(N113="základní",J113,0)</f>
        <v>0</v>
      </c>
      <c r="BF113" s="194">
        <f>IF(N113="snížená",J113,0)</f>
        <v>0</v>
      </c>
      <c r="BG113" s="194">
        <f>IF(N113="zákl. přenesená",J113,0)</f>
        <v>0</v>
      </c>
      <c r="BH113" s="194">
        <f>IF(N113="sníž. přenesená",J113,0)</f>
        <v>0</v>
      </c>
      <c r="BI113" s="194">
        <f>IF(N113="nulová",J113,0)</f>
        <v>0</v>
      </c>
      <c r="BJ113" s="19" t="s">
        <v>84</v>
      </c>
      <c r="BK113" s="194">
        <f>ROUND(I113*H113,2)</f>
        <v>0</v>
      </c>
      <c r="BL113" s="19" t="s">
        <v>330</v>
      </c>
      <c r="BM113" s="193" t="s">
        <v>6498</v>
      </c>
    </row>
    <row r="114" spans="1:65" s="2" customFormat="1" ht="14.45" customHeight="1">
      <c r="A114" s="36"/>
      <c r="B114" s="37"/>
      <c r="C114" s="182" t="s">
        <v>7</v>
      </c>
      <c r="D114" s="182" t="s">
        <v>326</v>
      </c>
      <c r="E114" s="183" t="s">
        <v>6499</v>
      </c>
      <c r="F114" s="184" t="s">
        <v>6437</v>
      </c>
      <c r="G114" s="185" t="s">
        <v>186</v>
      </c>
      <c r="H114" s="186">
        <v>150</v>
      </c>
      <c r="I114" s="187"/>
      <c r="J114" s="188">
        <f>ROUND(I114*H114,2)</f>
        <v>0</v>
      </c>
      <c r="K114" s="184" t="s">
        <v>19</v>
      </c>
      <c r="L114" s="41"/>
      <c r="M114" s="189" t="s">
        <v>19</v>
      </c>
      <c r="N114" s="190" t="s">
        <v>47</v>
      </c>
      <c r="O114" s="66"/>
      <c r="P114" s="191">
        <f>O114*H114</f>
        <v>0</v>
      </c>
      <c r="Q114" s="191">
        <v>0</v>
      </c>
      <c r="R114" s="191">
        <f>Q114*H114</f>
        <v>0</v>
      </c>
      <c r="S114" s="191">
        <v>0</v>
      </c>
      <c r="T114" s="192">
        <f>S114*H114</f>
        <v>0</v>
      </c>
      <c r="U114" s="36"/>
      <c r="V114" s="36"/>
      <c r="W114" s="36"/>
      <c r="X114" s="36"/>
      <c r="Y114" s="36"/>
      <c r="Z114" s="36"/>
      <c r="AA114" s="36"/>
      <c r="AB114" s="36"/>
      <c r="AC114" s="36"/>
      <c r="AD114" s="36"/>
      <c r="AE114" s="36"/>
      <c r="AR114" s="193" t="s">
        <v>330</v>
      </c>
      <c r="AT114" s="193" t="s">
        <v>326</v>
      </c>
      <c r="AU114" s="193" t="s">
        <v>84</v>
      </c>
      <c r="AY114" s="19" t="s">
        <v>324</v>
      </c>
      <c r="BE114" s="194">
        <f>IF(N114="základní",J114,0)</f>
        <v>0</v>
      </c>
      <c r="BF114" s="194">
        <f>IF(N114="snížená",J114,0)</f>
        <v>0</v>
      </c>
      <c r="BG114" s="194">
        <f>IF(N114="zákl. přenesená",J114,0)</f>
        <v>0</v>
      </c>
      <c r="BH114" s="194">
        <f>IF(N114="sníž. přenesená",J114,0)</f>
        <v>0</v>
      </c>
      <c r="BI114" s="194">
        <f>IF(N114="nulová",J114,0)</f>
        <v>0</v>
      </c>
      <c r="BJ114" s="19" t="s">
        <v>84</v>
      </c>
      <c r="BK114" s="194">
        <f>ROUND(I114*H114,2)</f>
        <v>0</v>
      </c>
      <c r="BL114" s="19" t="s">
        <v>330</v>
      </c>
      <c r="BM114" s="193" t="s">
        <v>6500</v>
      </c>
    </row>
    <row r="115" spans="1:65" s="2" customFormat="1" ht="14.45" customHeight="1">
      <c r="A115" s="36"/>
      <c r="B115" s="37"/>
      <c r="C115" s="182" t="s">
        <v>613</v>
      </c>
      <c r="D115" s="182" t="s">
        <v>326</v>
      </c>
      <c r="E115" s="183" t="s">
        <v>6501</v>
      </c>
      <c r="F115" s="184" t="s">
        <v>6441</v>
      </c>
      <c r="G115" s="185" t="s">
        <v>186</v>
      </c>
      <c r="H115" s="186">
        <v>600</v>
      </c>
      <c r="I115" s="187"/>
      <c r="J115" s="188">
        <f>ROUND(I115*H115,2)</f>
        <v>0</v>
      </c>
      <c r="K115" s="184" t="s">
        <v>19</v>
      </c>
      <c r="L115" s="41"/>
      <c r="M115" s="189" t="s">
        <v>19</v>
      </c>
      <c r="N115" s="190" t="s">
        <v>47</v>
      </c>
      <c r="O115" s="66"/>
      <c r="P115" s="191">
        <f>O115*H115</f>
        <v>0</v>
      </c>
      <c r="Q115" s="191">
        <v>0</v>
      </c>
      <c r="R115" s="191">
        <f>Q115*H115</f>
        <v>0</v>
      </c>
      <c r="S115" s="191">
        <v>0</v>
      </c>
      <c r="T115" s="192">
        <f>S115*H115</f>
        <v>0</v>
      </c>
      <c r="U115" s="36"/>
      <c r="V115" s="36"/>
      <c r="W115" s="36"/>
      <c r="X115" s="36"/>
      <c r="Y115" s="36"/>
      <c r="Z115" s="36"/>
      <c r="AA115" s="36"/>
      <c r="AB115" s="36"/>
      <c r="AC115" s="36"/>
      <c r="AD115" s="36"/>
      <c r="AE115" s="36"/>
      <c r="AR115" s="193" t="s">
        <v>330</v>
      </c>
      <c r="AT115" s="193" t="s">
        <v>326</v>
      </c>
      <c r="AU115" s="193" t="s">
        <v>84</v>
      </c>
      <c r="AY115" s="19" t="s">
        <v>324</v>
      </c>
      <c r="BE115" s="194">
        <f>IF(N115="základní",J115,0)</f>
        <v>0</v>
      </c>
      <c r="BF115" s="194">
        <f>IF(N115="snížená",J115,0)</f>
        <v>0</v>
      </c>
      <c r="BG115" s="194">
        <f>IF(N115="zákl. přenesená",J115,0)</f>
        <v>0</v>
      </c>
      <c r="BH115" s="194">
        <f>IF(N115="sníž. přenesená",J115,0)</f>
        <v>0</v>
      </c>
      <c r="BI115" s="194">
        <f>IF(N115="nulová",J115,0)</f>
        <v>0</v>
      </c>
      <c r="BJ115" s="19" t="s">
        <v>84</v>
      </c>
      <c r="BK115" s="194">
        <f>ROUND(I115*H115,2)</f>
        <v>0</v>
      </c>
      <c r="BL115" s="19" t="s">
        <v>330</v>
      </c>
      <c r="BM115" s="193" t="s">
        <v>6502</v>
      </c>
    </row>
    <row r="116" spans="1:65" s="2" customFormat="1" ht="19.5">
      <c r="A116" s="36"/>
      <c r="B116" s="37"/>
      <c r="C116" s="38"/>
      <c r="D116" s="195" t="s">
        <v>727</v>
      </c>
      <c r="E116" s="38"/>
      <c r="F116" s="200" t="s">
        <v>6443</v>
      </c>
      <c r="G116" s="38"/>
      <c r="H116" s="38"/>
      <c r="I116" s="197"/>
      <c r="J116" s="38"/>
      <c r="K116" s="38"/>
      <c r="L116" s="41"/>
      <c r="M116" s="198"/>
      <c r="N116" s="199"/>
      <c r="O116" s="66"/>
      <c r="P116" s="66"/>
      <c r="Q116" s="66"/>
      <c r="R116" s="66"/>
      <c r="S116" s="66"/>
      <c r="T116" s="67"/>
      <c r="U116" s="36"/>
      <c r="V116" s="36"/>
      <c r="W116" s="36"/>
      <c r="X116" s="36"/>
      <c r="Y116" s="36"/>
      <c r="Z116" s="36"/>
      <c r="AA116" s="36"/>
      <c r="AB116" s="36"/>
      <c r="AC116" s="36"/>
      <c r="AD116" s="36"/>
      <c r="AE116" s="36"/>
      <c r="AT116" s="19" t="s">
        <v>727</v>
      </c>
      <c r="AU116" s="19" t="s">
        <v>84</v>
      </c>
    </row>
    <row r="117" spans="1:65" s="2" customFormat="1" ht="14.45" customHeight="1">
      <c r="A117" s="36"/>
      <c r="B117" s="37"/>
      <c r="C117" s="182" t="s">
        <v>619</v>
      </c>
      <c r="D117" s="182" t="s">
        <v>326</v>
      </c>
      <c r="E117" s="183" t="s">
        <v>6503</v>
      </c>
      <c r="F117" s="184" t="s">
        <v>6504</v>
      </c>
      <c r="G117" s="185" t="s">
        <v>1525</v>
      </c>
      <c r="H117" s="186">
        <v>1</v>
      </c>
      <c r="I117" s="187"/>
      <c r="J117" s="188">
        <f>ROUND(I117*H117,2)</f>
        <v>0</v>
      </c>
      <c r="K117" s="184" t="s">
        <v>19</v>
      </c>
      <c r="L117" s="41"/>
      <c r="M117" s="189" t="s">
        <v>19</v>
      </c>
      <c r="N117" s="190" t="s">
        <v>47</v>
      </c>
      <c r="O117" s="66"/>
      <c r="P117" s="191">
        <f>O117*H117</f>
        <v>0</v>
      </c>
      <c r="Q117" s="191">
        <v>0</v>
      </c>
      <c r="R117" s="191">
        <f>Q117*H117</f>
        <v>0</v>
      </c>
      <c r="S117" s="191">
        <v>0</v>
      </c>
      <c r="T117" s="192">
        <f>S117*H117</f>
        <v>0</v>
      </c>
      <c r="U117" s="36"/>
      <c r="V117" s="36"/>
      <c r="W117" s="36"/>
      <c r="X117" s="36"/>
      <c r="Y117" s="36"/>
      <c r="Z117" s="36"/>
      <c r="AA117" s="36"/>
      <c r="AB117" s="36"/>
      <c r="AC117" s="36"/>
      <c r="AD117" s="36"/>
      <c r="AE117" s="36"/>
      <c r="AR117" s="193" t="s">
        <v>330</v>
      </c>
      <c r="AT117" s="193" t="s">
        <v>326</v>
      </c>
      <c r="AU117" s="193" t="s">
        <v>84</v>
      </c>
      <c r="AY117" s="19" t="s">
        <v>324</v>
      </c>
      <c r="BE117" s="194">
        <f>IF(N117="základní",J117,0)</f>
        <v>0</v>
      </c>
      <c r="BF117" s="194">
        <f>IF(N117="snížená",J117,0)</f>
        <v>0</v>
      </c>
      <c r="BG117" s="194">
        <f>IF(N117="zákl. přenesená",J117,0)</f>
        <v>0</v>
      </c>
      <c r="BH117" s="194">
        <f>IF(N117="sníž. přenesená",J117,0)</f>
        <v>0</v>
      </c>
      <c r="BI117" s="194">
        <f>IF(N117="nulová",J117,0)</f>
        <v>0</v>
      </c>
      <c r="BJ117" s="19" t="s">
        <v>84</v>
      </c>
      <c r="BK117" s="194">
        <f>ROUND(I117*H117,2)</f>
        <v>0</v>
      </c>
      <c r="BL117" s="19" t="s">
        <v>330</v>
      </c>
      <c r="BM117" s="193" t="s">
        <v>6505</v>
      </c>
    </row>
    <row r="118" spans="1:65" s="2" customFormat="1" ht="14.45" customHeight="1">
      <c r="A118" s="36"/>
      <c r="B118" s="37"/>
      <c r="C118" s="182" t="s">
        <v>624</v>
      </c>
      <c r="D118" s="182" t="s">
        <v>326</v>
      </c>
      <c r="E118" s="183" t="s">
        <v>6506</v>
      </c>
      <c r="F118" s="184" t="s">
        <v>6448</v>
      </c>
      <c r="G118" s="185" t="s">
        <v>1525</v>
      </c>
      <c r="H118" s="186">
        <v>1</v>
      </c>
      <c r="I118" s="187"/>
      <c r="J118" s="188">
        <f>ROUND(I118*H118,2)</f>
        <v>0</v>
      </c>
      <c r="K118" s="184" t="s">
        <v>19</v>
      </c>
      <c r="L118" s="41"/>
      <c r="M118" s="189" t="s">
        <v>19</v>
      </c>
      <c r="N118" s="190" t="s">
        <v>47</v>
      </c>
      <c r="O118" s="66"/>
      <c r="P118" s="191">
        <f>O118*H118</f>
        <v>0</v>
      </c>
      <c r="Q118" s="191">
        <v>0</v>
      </c>
      <c r="R118" s="191">
        <f>Q118*H118</f>
        <v>0</v>
      </c>
      <c r="S118" s="191">
        <v>0</v>
      </c>
      <c r="T118" s="192">
        <f>S118*H118</f>
        <v>0</v>
      </c>
      <c r="U118" s="36"/>
      <c r="V118" s="36"/>
      <c r="W118" s="36"/>
      <c r="X118" s="36"/>
      <c r="Y118" s="36"/>
      <c r="Z118" s="36"/>
      <c r="AA118" s="36"/>
      <c r="AB118" s="36"/>
      <c r="AC118" s="36"/>
      <c r="AD118" s="36"/>
      <c r="AE118" s="36"/>
      <c r="AR118" s="193" t="s">
        <v>330</v>
      </c>
      <c r="AT118" s="193" t="s">
        <v>326</v>
      </c>
      <c r="AU118" s="193" t="s">
        <v>84</v>
      </c>
      <c r="AY118" s="19" t="s">
        <v>324</v>
      </c>
      <c r="BE118" s="194">
        <f>IF(N118="základní",J118,0)</f>
        <v>0</v>
      </c>
      <c r="BF118" s="194">
        <f>IF(N118="snížená",J118,0)</f>
        <v>0</v>
      </c>
      <c r="BG118" s="194">
        <f>IF(N118="zákl. přenesená",J118,0)</f>
        <v>0</v>
      </c>
      <c r="BH118" s="194">
        <f>IF(N118="sníž. přenesená",J118,0)</f>
        <v>0</v>
      </c>
      <c r="BI118" s="194">
        <f>IF(N118="nulová",J118,0)</f>
        <v>0</v>
      </c>
      <c r="BJ118" s="19" t="s">
        <v>84</v>
      </c>
      <c r="BK118" s="194">
        <f>ROUND(I118*H118,2)</f>
        <v>0</v>
      </c>
      <c r="BL118" s="19" t="s">
        <v>330</v>
      </c>
      <c r="BM118" s="193" t="s">
        <v>6507</v>
      </c>
    </row>
    <row r="119" spans="1:65" s="2" customFormat="1" ht="14.45" customHeight="1">
      <c r="A119" s="36"/>
      <c r="B119" s="37"/>
      <c r="C119" s="182" t="s">
        <v>631</v>
      </c>
      <c r="D119" s="182" t="s">
        <v>326</v>
      </c>
      <c r="E119" s="183" t="s">
        <v>6508</v>
      </c>
      <c r="F119" s="184" t="s">
        <v>6451</v>
      </c>
      <c r="G119" s="185" t="s">
        <v>1525</v>
      </c>
      <c r="H119" s="186">
        <v>4</v>
      </c>
      <c r="I119" s="187"/>
      <c r="J119" s="188">
        <f>ROUND(I119*H119,2)</f>
        <v>0</v>
      </c>
      <c r="K119" s="184" t="s">
        <v>19</v>
      </c>
      <c r="L119" s="41"/>
      <c r="M119" s="189" t="s">
        <v>19</v>
      </c>
      <c r="N119" s="190" t="s">
        <v>47</v>
      </c>
      <c r="O119" s="66"/>
      <c r="P119" s="191">
        <f>O119*H119</f>
        <v>0</v>
      </c>
      <c r="Q119" s="191">
        <v>0</v>
      </c>
      <c r="R119" s="191">
        <f>Q119*H119</f>
        <v>0</v>
      </c>
      <c r="S119" s="191">
        <v>0</v>
      </c>
      <c r="T119" s="192">
        <f>S119*H119</f>
        <v>0</v>
      </c>
      <c r="U119" s="36"/>
      <c r="V119" s="36"/>
      <c r="W119" s="36"/>
      <c r="X119" s="36"/>
      <c r="Y119" s="36"/>
      <c r="Z119" s="36"/>
      <c r="AA119" s="36"/>
      <c r="AB119" s="36"/>
      <c r="AC119" s="36"/>
      <c r="AD119" s="36"/>
      <c r="AE119" s="36"/>
      <c r="AR119" s="193" t="s">
        <v>330</v>
      </c>
      <c r="AT119" s="193" t="s">
        <v>326</v>
      </c>
      <c r="AU119" s="193" t="s">
        <v>84</v>
      </c>
      <c r="AY119" s="19" t="s">
        <v>324</v>
      </c>
      <c r="BE119" s="194">
        <f>IF(N119="základní",J119,0)</f>
        <v>0</v>
      </c>
      <c r="BF119" s="194">
        <f>IF(N119="snížená",J119,0)</f>
        <v>0</v>
      </c>
      <c r="BG119" s="194">
        <f>IF(N119="zákl. přenesená",J119,0)</f>
        <v>0</v>
      </c>
      <c r="BH119" s="194">
        <f>IF(N119="sníž. přenesená",J119,0)</f>
        <v>0</v>
      </c>
      <c r="BI119" s="194">
        <f>IF(N119="nulová",J119,0)</f>
        <v>0</v>
      </c>
      <c r="BJ119" s="19" t="s">
        <v>84</v>
      </c>
      <c r="BK119" s="194">
        <f>ROUND(I119*H119,2)</f>
        <v>0</v>
      </c>
      <c r="BL119" s="19" t="s">
        <v>330</v>
      </c>
      <c r="BM119" s="193" t="s">
        <v>6509</v>
      </c>
    </row>
    <row r="120" spans="1:65" s="2" customFormat="1" ht="19.5">
      <c r="A120" s="36"/>
      <c r="B120" s="37"/>
      <c r="C120" s="38"/>
      <c r="D120" s="195" t="s">
        <v>727</v>
      </c>
      <c r="E120" s="38"/>
      <c r="F120" s="200" t="s">
        <v>6443</v>
      </c>
      <c r="G120" s="38"/>
      <c r="H120" s="38"/>
      <c r="I120" s="197"/>
      <c r="J120" s="38"/>
      <c r="K120" s="38"/>
      <c r="L120" s="41"/>
      <c r="M120" s="198"/>
      <c r="N120" s="199"/>
      <c r="O120" s="66"/>
      <c r="P120" s="66"/>
      <c r="Q120" s="66"/>
      <c r="R120" s="66"/>
      <c r="S120" s="66"/>
      <c r="T120" s="67"/>
      <c r="U120" s="36"/>
      <c r="V120" s="36"/>
      <c r="W120" s="36"/>
      <c r="X120" s="36"/>
      <c r="Y120" s="36"/>
      <c r="Z120" s="36"/>
      <c r="AA120" s="36"/>
      <c r="AB120" s="36"/>
      <c r="AC120" s="36"/>
      <c r="AD120" s="36"/>
      <c r="AE120" s="36"/>
      <c r="AT120" s="19" t="s">
        <v>727</v>
      </c>
      <c r="AU120" s="19" t="s">
        <v>84</v>
      </c>
    </row>
    <row r="121" spans="1:65" s="2" customFormat="1" ht="14.45" customHeight="1">
      <c r="A121" s="36"/>
      <c r="B121" s="37"/>
      <c r="C121" s="182" t="s">
        <v>635</v>
      </c>
      <c r="D121" s="182" t="s">
        <v>326</v>
      </c>
      <c r="E121" s="183" t="s">
        <v>6510</v>
      </c>
      <c r="F121" s="184" t="s">
        <v>6511</v>
      </c>
      <c r="G121" s="185" t="s">
        <v>186</v>
      </c>
      <c r="H121" s="186">
        <v>140</v>
      </c>
      <c r="I121" s="187"/>
      <c r="J121" s="188">
        <f>ROUND(I121*H121,2)</f>
        <v>0</v>
      </c>
      <c r="K121" s="184" t="s">
        <v>19</v>
      </c>
      <c r="L121" s="41"/>
      <c r="M121" s="189" t="s">
        <v>19</v>
      </c>
      <c r="N121" s="190" t="s">
        <v>47</v>
      </c>
      <c r="O121" s="66"/>
      <c r="P121" s="191">
        <f>O121*H121</f>
        <v>0</v>
      </c>
      <c r="Q121" s="191">
        <v>0</v>
      </c>
      <c r="R121" s="191">
        <f>Q121*H121</f>
        <v>0</v>
      </c>
      <c r="S121" s="191">
        <v>0</v>
      </c>
      <c r="T121" s="192">
        <f>S121*H121</f>
        <v>0</v>
      </c>
      <c r="U121" s="36"/>
      <c r="V121" s="36"/>
      <c r="W121" s="36"/>
      <c r="X121" s="36"/>
      <c r="Y121" s="36"/>
      <c r="Z121" s="36"/>
      <c r="AA121" s="36"/>
      <c r="AB121" s="36"/>
      <c r="AC121" s="36"/>
      <c r="AD121" s="36"/>
      <c r="AE121" s="36"/>
      <c r="AR121" s="193" t="s">
        <v>330</v>
      </c>
      <c r="AT121" s="193" t="s">
        <v>326</v>
      </c>
      <c r="AU121" s="193" t="s">
        <v>84</v>
      </c>
      <c r="AY121" s="19" t="s">
        <v>324</v>
      </c>
      <c r="BE121" s="194">
        <f>IF(N121="základní",J121,0)</f>
        <v>0</v>
      </c>
      <c r="BF121" s="194">
        <f>IF(N121="snížená",J121,0)</f>
        <v>0</v>
      </c>
      <c r="BG121" s="194">
        <f>IF(N121="zákl. přenesená",J121,0)</f>
        <v>0</v>
      </c>
      <c r="BH121" s="194">
        <f>IF(N121="sníž. přenesená",J121,0)</f>
        <v>0</v>
      </c>
      <c r="BI121" s="194">
        <f>IF(N121="nulová",J121,0)</f>
        <v>0</v>
      </c>
      <c r="BJ121" s="19" t="s">
        <v>84</v>
      </c>
      <c r="BK121" s="194">
        <f>ROUND(I121*H121,2)</f>
        <v>0</v>
      </c>
      <c r="BL121" s="19" t="s">
        <v>330</v>
      </c>
      <c r="BM121" s="193" t="s">
        <v>6512</v>
      </c>
    </row>
    <row r="122" spans="1:65" s="2" customFormat="1" ht="14.45" customHeight="1">
      <c r="A122" s="36"/>
      <c r="B122" s="37"/>
      <c r="C122" s="182" t="s">
        <v>642</v>
      </c>
      <c r="D122" s="182" t="s">
        <v>326</v>
      </c>
      <c r="E122" s="183" t="s">
        <v>6513</v>
      </c>
      <c r="F122" s="184" t="s">
        <v>6514</v>
      </c>
      <c r="G122" s="185" t="s">
        <v>186</v>
      </c>
      <c r="H122" s="186">
        <v>140</v>
      </c>
      <c r="I122" s="187"/>
      <c r="J122" s="188">
        <f>ROUND(I122*H122,2)</f>
        <v>0</v>
      </c>
      <c r="K122" s="184" t="s">
        <v>19</v>
      </c>
      <c r="L122" s="41"/>
      <c r="M122" s="189" t="s">
        <v>19</v>
      </c>
      <c r="N122" s="190" t="s">
        <v>47</v>
      </c>
      <c r="O122" s="66"/>
      <c r="P122" s="191">
        <f>O122*H122</f>
        <v>0</v>
      </c>
      <c r="Q122" s="191">
        <v>0</v>
      </c>
      <c r="R122" s="191">
        <f>Q122*H122</f>
        <v>0</v>
      </c>
      <c r="S122" s="191">
        <v>0</v>
      </c>
      <c r="T122" s="192">
        <f>S122*H122</f>
        <v>0</v>
      </c>
      <c r="U122" s="36"/>
      <c r="V122" s="36"/>
      <c r="W122" s="36"/>
      <c r="X122" s="36"/>
      <c r="Y122" s="36"/>
      <c r="Z122" s="36"/>
      <c r="AA122" s="36"/>
      <c r="AB122" s="36"/>
      <c r="AC122" s="36"/>
      <c r="AD122" s="36"/>
      <c r="AE122" s="36"/>
      <c r="AR122" s="193" t="s">
        <v>330</v>
      </c>
      <c r="AT122" s="193" t="s">
        <v>326</v>
      </c>
      <c r="AU122" s="193" t="s">
        <v>84</v>
      </c>
      <c r="AY122" s="19" t="s">
        <v>324</v>
      </c>
      <c r="BE122" s="194">
        <f>IF(N122="základní",J122,0)</f>
        <v>0</v>
      </c>
      <c r="BF122" s="194">
        <f>IF(N122="snížená",J122,0)</f>
        <v>0</v>
      </c>
      <c r="BG122" s="194">
        <f>IF(N122="zákl. přenesená",J122,0)</f>
        <v>0</v>
      </c>
      <c r="BH122" s="194">
        <f>IF(N122="sníž. přenesená",J122,0)</f>
        <v>0</v>
      </c>
      <c r="BI122" s="194">
        <f>IF(N122="nulová",J122,0)</f>
        <v>0</v>
      </c>
      <c r="BJ122" s="19" t="s">
        <v>84</v>
      </c>
      <c r="BK122" s="194">
        <f>ROUND(I122*H122,2)</f>
        <v>0</v>
      </c>
      <c r="BL122" s="19" t="s">
        <v>330</v>
      </c>
      <c r="BM122" s="193" t="s">
        <v>6515</v>
      </c>
    </row>
    <row r="123" spans="1:65" s="2" customFormat="1" ht="14.45" customHeight="1">
      <c r="A123" s="36"/>
      <c r="B123" s="37"/>
      <c r="C123" s="182" t="s">
        <v>646</v>
      </c>
      <c r="D123" s="182" t="s">
        <v>326</v>
      </c>
      <c r="E123" s="183" t="s">
        <v>6516</v>
      </c>
      <c r="F123" s="184" t="s">
        <v>6517</v>
      </c>
      <c r="G123" s="185" t="s">
        <v>186</v>
      </c>
      <c r="H123" s="186">
        <v>140</v>
      </c>
      <c r="I123" s="187"/>
      <c r="J123" s="188">
        <f>ROUND(I123*H123,2)</f>
        <v>0</v>
      </c>
      <c r="K123" s="184" t="s">
        <v>19</v>
      </c>
      <c r="L123" s="41"/>
      <c r="M123" s="189" t="s">
        <v>19</v>
      </c>
      <c r="N123" s="190" t="s">
        <v>47</v>
      </c>
      <c r="O123" s="66"/>
      <c r="P123" s="191">
        <f>O123*H123</f>
        <v>0</v>
      </c>
      <c r="Q123" s="191">
        <v>0</v>
      </c>
      <c r="R123" s="191">
        <f>Q123*H123</f>
        <v>0</v>
      </c>
      <c r="S123" s="191">
        <v>0</v>
      </c>
      <c r="T123" s="192">
        <f>S123*H123</f>
        <v>0</v>
      </c>
      <c r="U123" s="36"/>
      <c r="V123" s="36"/>
      <c r="W123" s="36"/>
      <c r="X123" s="36"/>
      <c r="Y123" s="36"/>
      <c r="Z123" s="36"/>
      <c r="AA123" s="36"/>
      <c r="AB123" s="36"/>
      <c r="AC123" s="36"/>
      <c r="AD123" s="36"/>
      <c r="AE123" s="36"/>
      <c r="AR123" s="193" t="s">
        <v>330</v>
      </c>
      <c r="AT123" s="193" t="s">
        <v>326</v>
      </c>
      <c r="AU123" s="193" t="s">
        <v>84</v>
      </c>
      <c r="AY123" s="19" t="s">
        <v>324</v>
      </c>
      <c r="BE123" s="194">
        <f>IF(N123="základní",J123,0)</f>
        <v>0</v>
      </c>
      <c r="BF123" s="194">
        <f>IF(N123="snížená",J123,0)</f>
        <v>0</v>
      </c>
      <c r="BG123" s="194">
        <f>IF(N123="zákl. přenesená",J123,0)</f>
        <v>0</v>
      </c>
      <c r="BH123" s="194">
        <f>IF(N123="sníž. přenesená",J123,0)</f>
        <v>0</v>
      </c>
      <c r="BI123" s="194">
        <f>IF(N123="nulová",J123,0)</f>
        <v>0</v>
      </c>
      <c r="BJ123" s="19" t="s">
        <v>84</v>
      </c>
      <c r="BK123" s="194">
        <f>ROUND(I123*H123,2)</f>
        <v>0</v>
      </c>
      <c r="BL123" s="19" t="s">
        <v>330</v>
      </c>
      <c r="BM123" s="193" t="s">
        <v>6518</v>
      </c>
    </row>
    <row r="124" spans="1:65" s="2" customFormat="1" ht="19.5">
      <c r="A124" s="36"/>
      <c r="B124" s="37"/>
      <c r="C124" s="38"/>
      <c r="D124" s="195" t="s">
        <v>727</v>
      </c>
      <c r="E124" s="38"/>
      <c r="F124" s="200" t="s">
        <v>6443</v>
      </c>
      <c r="G124" s="38"/>
      <c r="H124" s="38"/>
      <c r="I124" s="197"/>
      <c r="J124" s="38"/>
      <c r="K124" s="38"/>
      <c r="L124" s="41"/>
      <c r="M124" s="198"/>
      <c r="N124" s="199"/>
      <c r="O124" s="66"/>
      <c r="P124" s="66"/>
      <c r="Q124" s="66"/>
      <c r="R124" s="66"/>
      <c r="S124" s="66"/>
      <c r="T124" s="67"/>
      <c r="U124" s="36"/>
      <c r="V124" s="36"/>
      <c r="W124" s="36"/>
      <c r="X124" s="36"/>
      <c r="Y124" s="36"/>
      <c r="Z124" s="36"/>
      <c r="AA124" s="36"/>
      <c r="AB124" s="36"/>
      <c r="AC124" s="36"/>
      <c r="AD124" s="36"/>
      <c r="AE124" s="36"/>
      <c r="AT124" s="19" t="s">
        <v>727</v>
      </c>
      <c r="AU124" s="19" t="s">
        <v>84</v>
      </c>
    </row>
    <row r="125" spans="1:65" s="2" customFormat="1" ht="14.45" customHeight="1">
      <c r="A125" s="36"/>
      <c r="B125" s="37"/>
      <c r="C125" s="182" t="s">
        <v>653</v>
      </c>
      <c r="D125" s="182" t="s">
        <v>326</v>
      </c>
      <c r="E125" s="183" t="s">
        <v>6519</v>
      </c>
      <c r="F125" s="184" t="s">
        <v>6520</v>
      </c>
      <c r="G125" s="185" t="s">
        <v>6458</v>
      </c>
      <c r="H125" s="186">
        <v>1</v>
      </c>
      <c r="I125" s="187"/>
      <c r="J125" s="188">
        <f>ROUND(I125*H125,2)</f>
        <v>0</v>
      </c>
      <c r="K125" s="184" t="s">
        <v>19</v>
      </c>
      <c r="L125" s="41"/>
      <c r="M125" s="189" t="s">
        <v>19</v>
      </c>
      <c r="N125" s="190" t="s">
        <v>47</v>
      </c>
      <c r="O125" s="66"/>
      <c r="P125" s="191">
        <f>O125*H125</f>
        <v>0</v>
      </c>
      <c r="Q125" s="191">
        <v>0</v>
      </c>
      <c r="R125" s="191">
        <f>Q125*H125</f>
        <v>0</v>
      </c>
      <c r="S125" s="191">
        <v>0</v>
      </c>
      <c r="T125" s="192">
        <f>S125*H125</f>
        <v>0</v>
      </c>
      <c r="U125" s="36"/>
      <c r="V125" s="36"/>
      <c r="W125" s="36"/>
      <c r="X125" s="36"/>
      <c r="Y125" s="36"/>
      <c r="Z125" s="36"/>
      <c r="AA125" s="36"/>
      <c r="AB125" s="36"/>
      <c r="AC125" s="36"/>
      <c r="AD125" s="36"/>
      <c r="AE125" s="36"/>
      <c r="AR125" s="193" t="s">
        <v>330</v>
      </c>
      <c r="AT125" s="193" t="s">
        <v>326</v>
      </c>
      <c r="AU125" s="193" t="s">
        <v>84</v>
      </c>
      <c r="AY125" s="19" t="s">
        <v>324</v>
      </c>
      <c r="BE125" s="194">
        <f>IF(N125="základní",J125,0)</f>
        <v>0</v>
      </c>
      <c r="BF125" s="194">
        <f>IF(N125="snížená",J125,0)</f>
        <v>0</v>
      </c>
      <c r="BG125" s="194">
        <f>IF(N125="zákl. přenesená",J125,0)</f>
        <v>0</v>
      </c>
      <c r="BH125" s="194">
        <f>IF(N125="sníž. přenesená",J125,0)</f>
        <v>0</v>
      </c>
      <c r="BI125" s="194">
        <f>IF(N125="nulová",J125,0)</f>
        <v>0</v>
      </c>
      <c r="BJ125" s="19" t="s">
        <v>84</v>
      </c>
      <c r="BK125" s="194">
        <f>ROUND(I125*H125,2)</f>
        <v>0</v>
      </c>
      <c r="BL125" s="19" t="s">
        <v>330</v>
      </c>
      <c r="BM125" s="193" t="s">
        <v>6521</v>
      </c>
    </row>
    <row r="126" spans="1:65" s="2" customFormat="1" ht="14.45" customHeight="1">
      <c r="A126" s="36"/>
      <c r="B126" s="37"/>
      <c r="C126" s="182" t="s">
        <v>661</v>
      </c>
      <c r="D126" s="182" t="s">
        <v>326</v>
      </c>
      <c r="E126" s="183" t="s">
        <v>6522</v>
      </c>
      <c r="F126" s="184" t="s">
        <v>6523</v>
      </c>
      <c r="G126" s="185" t="s">
        <v>6458</v>
      </c>
      <c r="H126" s="186">
        <v>1</v>
      </c>
      <c r="I126" s="187"/>
      <c r="J126" s="188">
        <f>ROUND(I126*H126,2)</f>
        <v>0</v>
      </c>
      <c r="K126" s="184" t="s">
        <v>19</v>
      </c>
      <c r="L126" s="41"/>
      <c r="M126" s="189" t="s">
        <v>19</v>
      </c>
      <c r="N126" s="190" t="s">
        <v>47</v>
      </c>
      <c r="O126" s="66"/>
      <c r="P126" s="191">
        <f>O126*H126</f>
        <v>0</v>
      </c>
      <c r="Q126" s="191">
        <v>0</v>
      </c>
      <c r="R126" s="191">
        <f>Q126*H126</f>
        <v>0</v>
      </c>
      <c r="S126" s="191">
        <v>0</v>
      </c>
      <c r="T126" s="192">
        <f>S126*H126</f>
        <v>0</v>
      </c>
      <c r="U126" s="36"/>
      <c r="V126" s="36"/>
      <c r="W126" s="36"/>
      <c r="X126" s="36"/>
      <c r="Y126" s="36"/>
      <c r="Z126" s="36"/>
      <c r="AA126" s="36"/>
      <c r="AB126" s="36"/>
      <c r="AC126" s="36"/>
      <c r="AD126" s="36"/>
      <c r="AE126" s="36"/>
      <c r="AR126" s="193" t="s">
        <v>330</v>
      </c>
      <c r="AT126" s="193" t="s">
        <v>326</v>
      </c>
      <c r="AU126" s="193" t="s">
        <v>84</v>
      </c>
      <c r="AY126" s="19" t="s">
        <v>324</v>
      </c>
      <c r="BE126" s="194">
        <f>IF(N126="základní",J126,0)</f>
        <v>0</v>
      </c>
      <c r="BF126" s="194">
        <f>IF(N126="snížená",J126,0)</f>
        <v>0</v>
      </c>
      <c r="BG126" s="194">
        <f>IF(N126="zákl. přenesená",J126,0)</f>
        <v>0</v>
      </c>
      <c r="BH126" s="194">
        <f>IF(N126="sníž. přenesená",J126,0)</f>
        <v>0</v>
      </c>
      <c r="BI126" s="194">
        <f>IF(N126="nulová",J126,0)</f>
        <v>0</v>
      </c>
      <c r="BJ126" s="19" t="s">
        <v>84</v>
      </c>
      <c r="BK126" s="194">
        <f>ROUND(I126*H126,2)</f>
        <v>0</v>
      </c>
      <c r="BL126" s="19" t="s">
        <v>330</v>
      </c>
      <c r="BM126" s="193" t="s">
        <v>6524</v>
      </c>
    </row>
    <row r="127" spans="1:65" s="2" customFormat="1" ht="14.45" customHeight="1">
      <c r="A127" s="36"/>
      <c r="B127" s="37"/>
      <c r="C127" s="182" t="s">
        <v>670</v>
      </c>
      <c r="D127" s="182" t="s">
        <v>326</v>
      </c>
      <c r="E127" s="183" t="s">
        <v>6525</v>
      </c>
      <c r="F127" s="184" t="s">
        <v>6526</v>
      </c>
      <c r="G127" s="185" t="s">
        <v>6458</v>
      </c>
      <c r="H127" s="186">
        <v>1</v>
      </c>
      <c r="I127" s="187"/>
      <c r="J127" s="188">
        <f>ROUND(I127*H127,2)</f>
        <v>0</v>
      </c>
      <c r="K127" s="184" t="s">
        <v>19</v>
      </c>
      <c r="L127" s="41"/>
      <c r="M127" s="189" t="s">
        <v>19</v>
      </c>
      <c r="N127" s="190" t="s">
        <v>47</v>
      </c>
      <c r="O127" s="66"/>
      <c r="P127" s="191">
        <f>O127*H127</f>
        <v>0</v>
      </c>
      <c r="Q127" s="191">
        <v>0</v>
      </c>
      <c r="R127" s="191">
        <f>Q127*H127</f>
        <v>0</v>
      </c>
      <c r="S127" s="191">
        <v>0</v>
      </c>
      <c r="T127" s="192">
        <f>S127*H127</f>
        <v>0</v>
      </c>
      <c r="U127" s="36"/>
      <c r="V127" s="36"/>
      <c r="W127" s="36"/>
      <c r="X127" s="36"/>
      <c r="Y127" s="36"/>
      <c r="Z127" s="36"/>
      <c r="AA127" s="36"/>
      <c r="AB127" s="36"/>
      <c r="AC127" s="36"/>
      <c r="AD127" s="36"/>
      <c r="AE127" s="36"/>
      <c r="AR127" s="193" t="s">
        <v>330</v>
      </c>
      <c r="AT127" s="193" t="s">
        <v>326</v>
      </c>
      <c r="AU127" s="193" t="s">
        <v>84</v>
      </c>
      <c r="AY127" s="19" t="s">
        <v>324</v>
      </c>
      <c r="BE127" s="194">
        <f>IF(N127="základní",J127,0)</f>
        <v>0</v>
      </c>
      <c r="BF127" s="194">
        <f>IF(N127="snížená",J127,0)</f>
        <v>0</v>
      </c>
      <c r="BG127" s="194">
        <f>IF(N127="zákl. přenesená",J127,0)</f>
        <v>0</v>
      </c>
      <c r="BH127" s="194">
        <f>IF(N127="sníž. přenesená",J127,0)</f>
        <v>0</v>
      </c>
      <c r="BI127" s="194">
        <f>IF(N127="nulová",J127,0)</f>
        <v>0</v>
      </c>
      <c r="BJ127" s="19" t="s">
        <v>84</v>
      </c>
      <c r="BK127" s="194">
        <f>ROUND(I127*H127,2)</f>
        <v>0</v>
      </c>
      <c r="BL127" s="19" t="s">
        <v>330</v>
      </c>
      <c r="BM127" s="193" t="s">
        <v>6527</v>
      </c>
    </row>
    <row r="128" spans="1:65" s="2" customFormat="1" ht="19.5">
      <c r="A128" s="36"/>
      <c r="B128" s="37"/>
      <c r="C128" s="38"/>
      <c r="D128" s="195" t="s">
        <v>727</v>
      </c>
      <c r="E128" s="38"/>
      <c r="F128" s="200" t="s">
        <v>6443</v>
      </c>
      <c r="G128" s="38"/>
      <c r="H128" s="38"/>
      <c r="I128" s="197"/>
      <c r="J128" s="38"/>
      <c r="K128" s="38"/>
      <c r="L128" s="41"/>
      <c r="M128" s="198"/>
      <c r="N128" s="199"/>
      <c r="O128" s="66"/>
      <c r="P128" s="66"/>
      <c r="Q128" s="66"/>
      <c r="R128" s="66"/>
      <c r="S128" s="66"/>
      <c r="T128" s="67"/>
      <c r="U128" s="36"/>
      <c r="V128" s="36"/>
      <c r="W128" s="36"/>
      <c r="X128" s="36"/>
      <c r="Y128" s="36"/>
      <c r="Z128" s="36"/>
      <c r="AA128" s="36"/>
      <c r="AB128" s="36"/>
      <c r="AC128" s="36"/>
      <c r="AD128" s="36"/>
      <c r="AE128" s="36"/>
      <c r="AT128" s="19" t="s">
        <v>727</v>
      </c>
      <c r="AU128" s="19" t="s">
        <v>84</v>
      </c>
    </row>
    <row r="129" spans="1:65" s="2" customFormat="1" ht="14.45" customHeight="1">
      <c r="A129" s="36"/>
      <c r="B129" s="37"/>
      <c r="C129" s="182" t="s">
        <v>677</v>
      </c>
      <c r="D129" s="182" t="s">
        <v>326</v>
      </c>
      <c r="E129" s="183" t="s">
        <v>6528</v>
      </c>
      <c r="F129" s="184" t="s">
        <v>6529</v>
      </c>
      <c r="G129" s="185" t="s">
        <v>6458</v>
      </c>
      <c r="H129" s="186">
        <v>1</v>
      </c>
      <c r="I129" s="187"/>
      <c r="J129" s="188">
        <f>ROUND(I129*H129,2)</f>
        <v>0</v>
      </c>
      <c r="K129" s="184" t="s">
        <v>19</v>
      </c>
      <c r="L129" s="41"/>
      <c r="M129" s="189" t="s">
        <v>19</v>
      </c>
      <c r="N129" s="190" t="s">
        <v>47</v>
      </c>
      <c r="O129" s="66"/>
      <c r="P129" s="191">
        <f>O129*H129</f>
        <v>0</v>
      </c>
      <c r="Q129" s="191">
        <v>0</v>
      </c>
      <c r="R129" s="191">
        <f>Q129*H129</f>
        <v>0</v>
      </c>
      <c r="S129" s="191">
        <v>0</v>
      </c>
      <c r="T129" s="192">
        <f>S129*H129</f>
        <v>0</v>
      </c>
      <c r="U129" s="36"/>
      <c r="V129" s="36"/>
      <c r="W129" s="36"/>
      <c r="X129" s="36"/>
      <c r="Y129" s="36"/>
      <c r="Z129" s="36"/>
      <c r="AA129" s="36"/>
      <c r="AB129" s="36"/>
      <c r="AC129" s="36"/>
      <c r="AD129" s="36"/>
      <c r="AE129" s="36"/>
      <c r="AR129" s="193" t="s">
        <v>330</v>
      </c>
      <c r="AT129" s="193" t="s">
        <v>326</v>
      </c>
      <c r="AU129" s="193" t="s">
        <v>84</v>
      </c>
      <c r="AY129" s="19" t="s">
        <v>324</v>
      </c>
      <c r="BE129" s="194">
        <f>IF(N129="základní",J129,0)</f>
        <v>0</v>
      </c>
      <c r="BF129" s="194">
        <f>IF(N129="snížená",J129,0)</f>
        <v>0</v>
      </c>
      <c r="BG129" s="194">
        <f>IF(N129="zákl. přenesená",J129,0)</f>
        <v>0</v>
      </c>
      <c r="BH129" s="194">
        <f>IF(N129="sníž. přenesená",J129,0)</f>
        <v>0</v>
      </c>
      <c r="BI129" s="194">
        <f>IF(N129="nulová",J129,0)</f>
        <v>0</v>
      </c>
      <c r="BJ129" s="19" t="s">
        <v>84</v>
      </c>
      <c r="BK129" s="194">
        <f>ROUND(I129*H129,2)</f>
        <v>0</v>
      </c>
      <c r="BL129" s="19" t="s">
        <v>330</v>
      </c>
      <c r="BM129" s="193" t="s">
        <v>6530</v>
      </c>
    </row>
    <row r="130" spans="1:65" s="2" customFormat="1" ht="14.45" customHeight="1">
      <c r="A130" s="36"/>
      <c r="B130" s="37"/>
      <c r="C130" s="182" t="s">
        <v>683</v>
      </c>
      <c r="D130" s="182" t="s">
        <v>326</v>
      </c>
      <c r="E130" s="183" t="s">
        <v>6531</v>
      </c>
      <c r="F130" s="184" t="s">
        <v>6486</v>
      </c>
      <c r="G130" s="185" t="s">
        <v>186</v>
      </c>
      <c r="H130" s="186">
        <v>40</v>
      </c>
      <c r="I130" s="187"/>
      <c r="J130" s="188">
        <f>ROUND(I130*H130,2)</f>
        <v>0</v>
      </c>
      <c r="K130" s="184" t="s">
        <v>19</v>
      </c>
      <c r="L130" s="41"/>
      <c r="M130" s="189" t="s">
        <v>19</v>
      </c>
      <c r="N130" s="190" t="s">
        <v>47</v>
      </c>
      <c r="O130" s="66"/>
      <c r="P130" s="191">
        <f>O130*H130</f>
        <v>0</v>
      </c>
      <c r="Q130" s="191">
        <v>0</v>
      </c>
      <c r="R130" s="191">
        <f>Q130*H130</f>
        <v>0</v>
      </c>
      <c r="S130" s="191">
        <v>0</v>
      </c>
      <c r="T130" s="192">
        <f>S130*H130</f>
        <v>0</v>
      </c>
      <c r="U130" s="36"/>
      <c r="V130" s="36"/>
      <c r="W130" s="36"/>
      <c r="X130" s="36"/>
      <c r="Y130" s="36"/>
      <c r="Z130" s="36"/>
      <c r="AA130" s="36"/>
      <c r="AB130" s="36"/>
      <c r="AC130" s="36"/>
      <c r="AD130" s="36"/>
      <c r="AE130" s="36"/>
      <c r="AR130" s="193" t="s">
        <v>330</v>
      </c>
      <c r="AT130" s="193" t="s">
        <v>326</v>
      </c>
      <c r="AU130" s="193" t="s">
        <v>84</v>
      </c>
      <c r="AY130" s="19" t="s">
        <v>324</v>
      </c>
      <c r="BE130" s="194">
        <f>IF(N130="základní",J130,0)</f>
        <v>0</v>
      </c>
      <c r="BF130" s="194">
        <f>IF(N130="snížená",J130,0)</f>
        <v>0</v>
      </c>
      <c r="BG130" s="194">
        <f>IF(N130="zákl. přenesená",J130,0)</f>
        <v>0</v>
      </c>
      <c r="BH130" s="194">
        <f>IF(N130="sníž. přenesená",J130,0)</f>
        <v>0</v>
      </c>
      <c r="BI130" s="194">
        <f>IF(N130="nulová",J130,0)</f>
        <v>0</v>
      </c>
      <c r="BJ130" s="19" t="s">
        <v>84</v>
      </c>
      <c r="BK130" s="194">
        <f>ROUND(I130*H130,2)</f>
        <v>0</v>
      </c>
      <c r="BL130" s="19" t="s">
        <v>330</v>
      </c>
      <c r="BM130" s="193" t="s">
        <v>6532</v>
      </c>
    </row>
    <row r="131" spans="1:65" s="2" customFormat="1" ht="14.45" customHeight="1">
      <c r="A131" s="36"/>
      <c r="B131" s="37"/>
      <c r="C131" s="182" t="s">
        <v>211</v>
      </c>
      <c r="D131" s="182" t="s">
        <v>326</v>
      </c>
      <c r="E131" s="183" t="s">
        <v>6533</v>
      </c>
      <c r="F131" s="184" t="s">
        <v>6489</v>
      </c>
      <c r="G131" s="185" t="s">
        <v>6458</v>
      </c>
      <c r="H131" s="186">
        <v>1</v>
      </c>
      <c r="I131" s="187"/>
      <c r="J131" s="188">
        <f>ROUND(I131*H131,2)</f>
        <v>0</v>
      </c>
      <c r="K131" s="184" t="s">
        <v>19</v>
      </c>
      <c r="L131" s="41"/>
      <c r="M131" s="189" t="s">
        <v>19</v>
      </c>
      <c r="N131" s="190" t="s">
        <v>47</v>
      </c>
      <c r="O131" s="66"/>
      <c r="P131" s="191">
        <f>O131*H131</f>
        <v>0</v>
      </c>
      <c r="Q131" s="191">
        <v>0</v>
      </c>
      <c r="R131" s="191">
        <f>Q131*H131</f>
        <v>0</v>
      </c>
      <c r="S131" s="191">
        <v>0</v>
      </c>
      <c r="T131" s="192">
        <f>S131*H131</f>
        <v>0</v>
      </c>
      <c r="U131" s="36"/>
      <c r="V131" s="36"/>
      <c r="W131" s="36"/>
      <c r="X131" s="36"/>
      <c r="Y131" s="36"/>
      <c r="Z131" s="36"/>
      <c r="AA131" s="36"/>
      <c r="AB131" s="36"/>
      <c r="AC131" s="36"/>
      <c r="AD131" s="36"/>
      <c r="AE131" s="36"/>
      <c r="AR131" s="193" t="s">
        <v>330</v>
      </c>
      <c r="AT131" s="193" t="s">
        <v>326</v>
      </c>
      <c r="AU131" s="193" t="s">
        <v>84</v>
      </c>
      <c r="AY131" s="19" t="s">
        <v>324</v>
      </c>
      <c r="BE131" s="194">
        <f>IF(N131="základní",J131,0)</f>
        <v>0</v>
      </c>
      <c r="BF131" s="194">
        <f>IF(N131="snížená",J131,0)</f>
        <v>0</v>
      </c>
      <c r="BG131" s="194">
        <f>IF(N131="zákl. přenesená",J131,0)</f>
        <v>0</v>
      </c>
      <c r="BH131" s="194">
        <f>IF(N131="sníž. přenesená",J131,0)</f>
        <v>0</v>
      </c>
      <c r="BI131" s="194">
        <f>IF(N131="nulová",J131,0)</f>
        <v>0</v>
      </c>
      <c r="BJ131" s="19" t="s">
        <v>84</v>
      </c>
      <c r="BK131" s="194">
        <f>ROUND(I131*H131,2)</f>
        <v>0</v>
      </c>
      <c r="BL131" s="19" t="s">
        <v>330</v>
      </c>
      <c r="BM131" s="193" t="s">
        <v>6534</v>
      </c>
    </row>
    <row r="132" spans="1:65" s="12" customFormat="1" ht="25.9" customHeight="1">
      <c r="B132" s="166"/>
      <c r="C132" s="167"/>
      <c r="D132" s="168" t="s">
        <v>75</v>
      </c>
      <c r="E132" s="169" t="s">
        <v>343</v>
      </c>
      <c r="F132" s="169" t="s">
        <v>6535</v>
      </c>
      <c r="G132" s="167"/>
      <c r="H132" s="167"/>
      <c r="I132" s="170"/>
      <c r="J132" s="171">
        <f>BK132</f>
        <v>0</v>
      </c>
      <c r="K132" s="167"/>
      <c r="L132" s="172"/>
      <c r="M132" s="173"/>
      <c r="N132" s="174"/>
      <c r="O132" s="174"/>
      <c r="P132" s="175">
        <f>SUM(P133:P150)</f>
        <v>0</v>
      </c>
      <c r="Q132" s="174"/>
      <c r="R132" s="175">
        <f>SUM(R133:R150)</f>
        <v>0</v>
      </c>
      <c r="S132" s="174"/>
      <c r="T132" s="176">
        <f>SUM(T133:T150)</f>
        <v>0</v>
      </c>
      <c r="AR132" s="177" t="s">
        <v>84</v>
      </c>
      <c r="AT132" s="178" t="s">
        <v>75</v>
      </c>
      <c r="AU132" s="178" t="s">
        <v>76</v>
      </c>
      <c r="AY132" s="177" t="s">
        <v>324</v>
      </c>
      <c r="BK132" s="179">
        <f>SUM(BK133:BK150)</f>
        <v>0</v>
      </c>
    </row>
    <row r="133" spans="1:65" s="2" customFormat="1" ht="14.45" customHeight="1">
      <c r="A133" s="36"/>
      <c r="B133" s="37"/>
      <c r="C133" s="182" t="s">
        <v>165</v>
      </c>
      <c r="D133" s="182" t="s">
        <v>326</v>
      </c>
      <c r="E133" s="183" t="s">
        <v>6536</v>
      </c>
      <c r="F133" s="184" t="s">
        <v>6537</v>
      </c>
      <c r="G133" s="185" t="s">
        <v>186</v>
      </c>
      <c r="H133" s="186">
        <v>260</v>
      </c>
      <c r="I133" s="187"/>
      <c r="J133" s="188">
        <f t="shared" ref="J133:J138" si="20">ROUND(I133*H133,2)</f>
        <v>0</v>
      </c>
      <c r="K133" s="184" t="s">
        <v>19</v>
      </c>
      <c r="L133" s="41"/>
      <c r="M133" s="189" t="s">
        <v>19</v>
      </c>
      <c r="N133" s="190" t="s">
        <v>47</v>
      </c>
      <c r="O133" s="66"/>
      <c r="P133" s="191">
        <f t="shared" ref="P133:P138" si="21">O133*H133</f>
        <v>0</v>
      </c>
      <c r="Q133" s="191">
        <v>0</v>
      </c>
      <c r="R133" s="191">
        <f t="shared" ref="R133:R138" si="22">Q133*H133</f>
        <v>0</v>
      </c>
      <c r="S133" s="191">
        <v>0</v>
      </c>
      <c r="T133" s="192">
        <f t="shared" ref="T133:T138" si="23">S133*H133</f>
        <v>0</v>
      </c>
      <c r="U133" s="36"/>
      <c r="V133" s="36"/>
      <c r="W133" s="36"/>
      <c r="X133" s="36"/>
      <c r="Y133" s="36"/>
      <c r="Z133" s="36"/>
      <c r="AA133" s="36"/>
      <c r="AB133" s="36"/>
      <c r="AC133" s="36"/>
      <c r="AD133" s="36"/>
      <c r="AE133" s="36"/>
      <c r="AR133" s="193" t="s">
        <v>330</v>
      </c>
      <c r="AT133" s="193" t="s">
        <v>326</v>
      </c>
      <c r="AU133" s="193" t="s">
        <v>84</v>
      </c>
      <c r="AY133" s="19" t="s">
        <v>324</v>
      </c>
      <c r="BE133" s="194">
        <f t="shared" ref="BE133:BE138" si="24">IF(N133="základní",J133,0)</f>
        <v>0</v>
      </c>
      <c r="BF133" s="194">
        <f t="shared" ref="BF133:BF138" si="25">IF(N133="snížená",J133,0)</f>
        <v>0</v>
      </c>
      <c r="BG133" s="194">
        <f t="shared" ref="BG133:BG138" si="26">IF(N133="zákl. přenesená",J133,0)</f>
        <v>0</v>
      </c>
      <c r="BH133" s="194">
        <f t="shared" ref="BH133:BH138" si="27">IF(N133="sníž. přenesená",J133,0)</f>
        <v>0</v>
      </c>
      <c r="BI133" s="194">
        <f t="shared" ref="BI133:BI138" si="28">IF(N133="nulová",J133,0)</f>
        <v>0</v>
      </c>
      <c r="BJ133" s="19" t="s">
        <v>84</v>
      </c>
      <c r="BK133" s="194">
        <f t="shared" ref="BK133:BK138" si="29">ROUND(I133*H133,2)</f>
        <v>0</v>
      </c>
      <c r="BL133" s="19" t="s">
        <v>330</v>
      </c>
      <c r="BM133" s="193" t="s">
        <v>6538</v>
      </c>
    </row>
    <row r="134" spans="1:65" s="2" customFormat="1" ht="14.45" customHeight="1">
      <c r="A134" s="36"/>
      <c r="B134" s="37"/>
      <c r="C134" s="182" t="s">
        <v>701</v>
      </c>
      <c r="D134" s="182" t="s">
        <v>326</v>
      </c>
      <c r="E134" s="183" t="s">
        <v>6539</v>
      </c>
      <c r="F134" s="184" t="s">
        <v>6540</v>
      </c>
      <c r="G134" s="185" t="s">
        <v>186</v>
      </c>
      <c r="H134" s="186">
        <v>60</v>
      </c>
      <c r="I134" s="187"/>
      <c r="J134" s="188">
        <f t="shared" si="20"/>
        <v>0</v>
      </c>
      <c r="K134" s="184" t="s">
        <v>19</v>
      </c>
      <c r="L134" s="41"/>
      <c r="M134" s="189" t="s">
        <v>19</v>
      </c>
      <c r="N134" s="190" t="s">
        <v>47</v>
      </c>
      <c r="O134" s="66"/>
      <c r="P134" s="191">
        <f t="shared" si="21"/>
        <v>0</v>
      </c>
      <c r="Q134" s="191">
        <v>0</v>
      </c>
      <c r="R134" s="191">
        <f t="shared" si="22"/>
        <v>0</v>
      </c>
      <c r="S134" s="191">
        <v>0</v>
      </c>
      <c r="T134" s="192">
        <f t="shared" si="23"/>
        <v>0</v>
      </c>
      <c r="U134" s="36"/>
      <c r="V134" s="36"/>
      <c r="W134" s="36"/>
      <c r="X134" s="36"/>
      <c r="Y134" s="36"/>
      <c r="Z134" s="36"/>
      <c r="AA134" s="36"/>
      <c r="AB134" s="36"/>
      <c r="AC134" s="36"/>
      <c r="AD134" s="36"/>
      <c r="AE134" s="36"/>
      <c r="AR134" s="193" t="s">
        <v>330</v>
      </c>
      <c r="AT134" s="193" t="s">
        <v>326</v>
      </c>
      <c r="AU134" s="193" t="s">
        <v>84</v>
      </c>
      <c r="AY134" s="19" t="s">
        <v>324</v>
      </c>
      <c r="BE134" s="194">
        <f t="shared" si="24"/>
        <v>0</v>
      </c>
      <c r="BF134" s="194">
        <f t="shared" si="25"/>
        <v>0</v>
      </c>
      <c r="BG134" s="194">
        <f t="shared" si="26"/>
        <v>0</v>
      </c>
      <c r="BH134" s="194">
        <f t="shared" si="27"/>
        <v>0</v>
      </c>
      <c r="BI134" s="194">
        <f t="shared" si="28"/>
        <v>0</v>
      </c>
      <c r="BJ134" s="19" t="s">
        <v>84</v>
      </c>
      <c r="BK134" s="194">
        <f t="shared" si="29"/>
        <v>0</v>
      </c>
      <c r="BL134" s="19" t="s">
        <v>330</v>
      </c>
      <c r="BM134" s="193" t="s">
        <v>6541</v>
      </c>
    </row>
    <row r="135" spans="1:65" s="2" customFormat="1" ht="14.45" customHeight="1">
      <c r="A135" s="36"/>
      <c r="B135" s="37"/>
      <c r="C135" s="182" t="s">
        <v>708</v>
      </c>
      <c r="D135" s="182" t="s">
        <v>326</v>
      </c>
      <c r="E135" s="183" t="s">
        <v>6542</v>
      </c>
      <c r="F135" s="184" t="s">
        <v>6543</v>
      </c>
      <c r="G135" s="185" t="s">
        <v>186</v>
      </c>
      <c r="H135" s="186">
        <v>140</v>
      </c>
      <c r="I135" s="187"/>
      <c r="J135" s="188">
        <f t="shared" si="20"/>
        <v>0</v>
      </c>
      <c r="K135" s="184" t="s">
        <v>19</v>
      </c>
      <c r="L135" s="41"/>
      <c r="M135" s="189" t="s">
        <v>19</v>
      </c>
      <c r="N135" s="190" t="s">
        <v>47</v>
      </c>
      <c r="O135" s="66"/>
      <c r="P135" s="191">
        <f t="shared" si="21"/>
        <v>0</v>
      </c>
      <c r="Q135" s="191">
        <v>0</v>
      </c>
      <c r="R135" s="191">
        <f t="shared" si="22"/>
        <v>0</v>
      </c>
      <c r="S135" s="191">
        <v>0</v>
      </c>
      <c r="T135" s="192">
        <f t="shared" si="23"/>
        <v>0</v>
      </c>
      <c r="U135" s="36"/>
      <c r="V135" s="36"/>
      <c r="W135" s="36"/>
      <c r="X135" s="36"/>
      <c r="Y135" s="36"/>
      <c r="Z135" s="36"/>
      <c r="AA135" s="36"/>
      <c r="AB135" s="36"/>
      <c r="AC135" s="36"/>
      <c r="AD135" s="36"/>
      <c r="AE135" s="36"/>
      <c r="AR135" s="193" t="s">
        <v>330</v>
      </c>
      <c r="AT135" s="193" t="s">
        <v>326</v>
      </c>
      <c r="AU135" s="193" t="s">
        <v>84</v>
      </c>
      <c r="AY135" s="19" t="s">
        <v>324</v>
      </c>
      <c r="BE135" s="194">
        <f t="shared" si="24"/>
        <v>0</v>
      </c>
      <c r="BF135" s="194">
        <f t="shared" si="25"/>
        <v>0</v>
      </c>
      <c r="BG135" s="194">
        <f t="shared" si="26"/>
        <v>0</v>
      </c>
      <c r="BH135" s="194">
        <f t="shared" si="27"/>
        <v>0</v>
      </c>
      <c r="BI135" s="194">
        <f t="shared" si="28"/>
        <v>0</v>
      </c>
      <c r="BJ135" s="19" t="s">
        <v>84</v>
      </c>
      <c r="BK135" s="194">
        <f t="shared" si="29"/>
        <v>0</v>
      </c>
      <c r="BL135" s="19" t="s">
        <v>330</v>
      </c>
      <c r="BM135" s="193" t="s">
        <v>6544</v>
      </c>
    </row>
    <row r="136" spans="1:65" s="2" customFormat="1" ht="14.45" customHeight="1">
      <c r="A136" s="36"/>
      <c r="B136" s="37"/>
      <c r="C136" s="182" t="s">
        <v>714</v>
      </c>
      <c r="D136" s="182" t="s">
        <v>326</v>
      </c>
      <c r="E136" s="183" t="s">
        <v>6545</v>
      </c>
      <c r="F136" s="184" t="s">
        <v>6546</v>
      </c>
      <c r="G136" s="185" t="s">
        <v>1525</v>
      </c>
      <c r="H136" s="186">
        <v>1</v>
      </c>
      <c r="I136" s="187"/>
      <c r="J136" s="188">
        <f t="shared" si="20"/>
        <v>0</v>
      </c>
      <c r="K136" s="184" t="s">
        <v>19</v>
      </c>
      <c r="L136" s="41"/>
      <c r="M136" s="189" t="s">
        <v>19</v>
      </c>
      <c r="N136" s="190" t="s">
        <v>47</v>
      </c>
      <c r="O136" s="66"/>
      <c r="P136" s="191">
        <f t="shared" si="21"/>
        <v>0</v>
      </c>
      <c r="Q136" s="191">
        <v>0</v>
      </c>
      <c r="R136" s="191">
        <f t="shared" si="22"/>
        <v>0</v>
      </c>
      <c r="S136" s="191">
        <v>0</v>
      </c>
      <c r="T136" s="192">
        <f t="shared" si="23"/>
        <v>0</v>
      </c>
      <c r="U136" s="36"/>
      <c r="V136" s="36"/>
      <c r="W136" s="36"/>
      <c r="X136" s="36"/>
      <c r="Y136" s="36"/>
      <c r="Z136" s="36"/>
      <c r="AA136" s="36"/>
      <c r="AB136" s="36"/>
      <c r="AC136" s="36"/>
      <c r="AD136" s="36"/>
      <c r="AE136" s="36"/>
      <c r="AR136" s="193" t="s">
        <v>330</v>
      </c>
      <c r="AT136" s="193" t="s">
        <v>326</v>
      </c>
      <c r="AU136" s="193" t="s">
        <v>84</v>
      </c>
      <c r="AY136" s="19" t="s">
        <v>324</v>
      </c>
      <c r="BE136" s="194">
        <f t="shared" si="24"/>
        <v>0</v>
      </c>
      <c r="BF136" s="194">
        <f t="shared" si="25"/>
        <v>0</v>
      </c>
      <c r="BG136" s="194">
        <f t="shared" si="26"/>
        <v>0</v>
      </c>
      <c r="BH136" s="194">
        <f t="shared" si="27"/>
        <v>0</v>
      </c>
      <c r="BI136" s="194">
        <f t="shared" si="28"/>
        <v>0</v>
      </c>
      <c r="BJ136" s="19" t="s">
        <v>84</v>
      </c>
      <c r="BK136" s="194">
        <f t="shared" si="29"/>
        <v>0</v>
      </c>
      <c r="BL136" s="19" t="s">
        <v>330</v>
      </c>
      <c r="BM136" s="193" t="s">
        <v>6547</v>
      </c>
    </row>
    <row r="137" spans="1:65" s="2" customFormat="1" ht="14.45" customHeight="1">
      <c r="A137" s="36"/>
      <c r="B137" s="37"/>
      <c r="C137" s="182" t="s">
        <v>721</v>
      </c>
      <c r="D137" s="182" t="s">
        <v>326</v>
      </c>
      <c r="E137" s="183" t="s">
        <v>6548</v>
      </c>
      <c r="F137" s="184" t="s">
        <v>6549</v>
      </c>
      <c r="G137" s="185" t="s">
        <v>1525</v>
      </c>
      <c r="H137" s="186">
        <v>1</v>
      </c>
      <c r="I137" s="187"/>
      <c r="J137" s="188">
        <f t="shared" si="20"/>
        <v>0</v>
      </c>
      <c r="K137" s="184" t="s">
        <v>19</v>
      </c>
      <c r="L137" s="41"/>
      <c r="M137" s="189" t="s">
        <v>19</v>
      </c>
      <c r="N137" s="190" t="s">
        <v>47</v>
      </c>
      <c r="O137" s="66"/>
      <c r="P137" s="191">
        <f t="shared" si="21"/>
        <v>0</v>
      </c>
      <c r="Q137" s="191">
        <v>0</v>
      </c>
      <c r="R137" s="191">
        <f t="shared" si="22"/>
        <v>0</v>
      </c>
      <c r="S137" s="191">
        <v>0</v>
      </c>
      <c r="T137" s="192">
        <f t="shared" si="23"/>
        <v>0</v>
      </c>
      <c r="U137" s="36"/>
      <c r="V137" s="36"/>
      <c r="W137" s="36"/>
      <c r="X137" s="36"/>
      <c r="Y137" s="36"/>
      <c r="Z137" s="36"/>
      <c r="AA137" s="36"/>
      <c r="AB137" s="36"/>
      <c r="AC137" s="36"/>
      <c r="AD137" s="36"/>
      <c r="AE137" s="36"/>
      <c r="AR137" s="193" t="s">
        <v>330</v>
      </c>
      <c r="AT137" s="193" t="s">
        <v>326</v>
      </c>
      <c r="AU137" s="193" t="s">
        <v>84</v>
      </c>
      <c r="AY137" s="19" t="s">
        <v>324</v>
      </c>
      <c r="BE137" s="194">
        <f t="shared" si="24"/>
        <v>0</v>
      </c>
      <c r="BF137" s="194">
        <f t="shared" si="25"/>
        <v>0</v>
      </c>
      <c r="BG137" s="194">
        <f t="shared" si="26"/>
        <v>0</v>
      </c>
      <c r="BH137" s="194">
        <f t="shared" si="27"/>
        <v>0</v>
      </c>
      <c r="BI137" s="194">
        <f t="shared" si="28"/>
        <v>0</v>
      </c>
      <c r="BJ137" s="19" t="s">
        <v>84</v>
      </c>
      <c r="BK137" s="194">
        <f t="shared" si="29"/>
        <v>0</v>
      </c>
      <c r="BL137" s="19" t="s">
        <v>330</v>
      </c>
      <c r="BM137" s="193" t="s">
        <v>6550</v>
      </c>
    </row>
    <row r="138" spans="1:65" s="2" customFormat="1" ht="14.45" customHeight="1">
      <c r="A138" s="36"/>
      <c r="B138" s="37"/>
      <c r="C138" s="182" t="s">
        <v>743</v>
      </c>
      <c r="D138" s="182" t="s">
        <v>326</v>
      </c>
      <c r="E138" s="183" t="s">
        <v>6551</v>
      </c>
      <c r="F138" s="184" t="s">
        <v>6552</v>
      </c>
      <c r="G138" s="185" t="s">
        <v>1525</v>
      </c>
      <c r="H138" s="186">
        <v>1</v>
      </c>
      <c r="I138" s="187"/>
      <c r="J138" s="188">
        <f t="shared" si="20"/>
        <v>0</v>
      </c>
      <c r="K138" s="184" t="s">
        <v>19</v>
      </c>
      <c r="L138" s="41"/>
      <c r="M138" s="189" t="s">
        <v>19</v>
      </c>
      <c r="N138" s="190" t="s">
        <v>47</v>
      </c>
      <c r="O138" s="66"/>
      <c r="P138" s="191">
        <f t="shared" si="21"/>
        <v>0</v>
      </c>
      <c r="Q138" s="191">
        <v>0</v>
      </c>
      <c r="R138" s="191">
        <f t="shared" si="22"/>
        <v>0</v>
      </c>
      <c r="S138" s="191">
        <v>0</v>
      </c>
      <c r="T138" s="192">
        <f t="shared" si="23"/>
        <v>0</v>
      </c>
      <c r="U138" s="36"/>
      <c r="V138" s="36"/>
      <c r="W138" s="36"/>
      <c r="X138" s="36"/>
      <c r="Y138" s="36"/>
      <c r="Z138" s="36"/>
      <c r="AA138" s="36"/>
      <c r="AB138" s="36"/>
      <c r="AC138" s="36"/>
      <c r="AD138" s="36"/>
      <c r="AE138" s="36"/>
      <c r="AR138" s="193" t="s">
        <v>330</v>
      </c>
      <c r="AT138" s="193" t="s">
        <v>326</v>
      </c>
      <c r="AU138" s="193" t="s">
        <v>84</v>
      </c>
      <c r="AY138" s="19" t="s">
        <v>324</v>
      </c>
      <c r="BE138" s="194">
        <f t="shared" si="24"/>
        <v>0</v>
      </c>
      <c r="BF138" s="194">
        <f t="shared" si="25"/>
        <v>0</v>
      </c>
      <c r="BG138" s="194">
        <f t="shared" si="26"/>
        <v>0</v>
      </c>
      <c r="BH138" s="194">
        <f t="shared" si="27"/>
        <v>0</v>
      </c>
      <c r="BI138" s="194">
        <f t="shared" si="28"/>
        <v>0</v>
      </c>
      <c r="BJ138" s="19" t="s">
        <v>84</v>
      </c>
      <c r="BK138" s="194">
        <f t="shared" si="29"/>
        <v>0</v>
      </c>
      <c r="BL138" s="19" t="s">
        <v>330</v>
      </c>
      <c r="BM138" s="193" t="s">
        <v>6553</v>
      </c>
    </row>
    <row r="139" spans="1:65" s="2" customFormat="1" ht="19.5">
      <c r="A139" s="36"/>
      <c r="B139" s="37"/>
      <c r="C139" s="38"/>
      <c r="D139" s="195" t="s">
        <v>727</v>
      </c>
      <c r="E139" s="38"/>
      <c r="F139" s="200" t="s">
        <v>6554</v>
      </c>
      <c r="G139" s="38"/>
      <c r="H139" s="38"/>
      <c r="I139" s="197"/>
      <c r="J139" s="38"/>
      <c r="K139" s="38"/>
      <c r="L139" s="41"/>
      <c r="M139" s="198"/>
      <c r="N139" s="199"/>
      <c r="O139" s="66"/>
      <c r="P139" s="66"/>
      <c r="Q139" s="66"/>
      <c r="R139" s="66"/>
      <c r="S139" s="66"/>
      <c r="T139" s="67"/>
      <c r="U139" s="36"/>
      <c r="V139" s="36"/>
      <c r="W139" s="36"/>
      <c r="X139" s="36"/>
      <c r="Y139" s="36"/>
      <c r="Z139" s="36"/>
      <c r="AA139" s="36"/>
      <c r="AB139" s="36"/>
      <c r="AC139" s="36"/>
      <c r="AD139" s="36"/>
      <c r="AE139" s="36"/>
      <c r="AT139" s="19" t="s">
        <v>727</v>
      </c>
      <c r="AU139" s="19" t="s">
        <v>84</v>
      </c>
    </row>
    <row r="140" spans="1:65" s="2" customFormat="1" ht="14.45" customHeight="1">
      <c r="A140" s="36"/>
      <c r="B140" s="37"/>
      <c r="C140" s="182" t="s">
        <v>760</v>
      </c>
      <c r="D140" s="182" t="s">
        <v>326</v>
      </c>
      <c r="E140" s="183" t="s">
        <v>6555</v>
      </c>
      <c r="F140" s="184" t="s">
        <v>6556</v>
      </c>
      <c r="G140" s="185" t="s">
        <v>1525</v>
      </c>
      <c r="H140" s="186">
        <v>1</v>
      </c>
      <c r="I140" s="187"/>
      <c r="J140" s="188">
        <f t="shared" ref="J140:J146" si="30">ROUND(I140*H140,2)</f>
        <v>0</v>
      </c>
      <c r="K140" s="184" t="s">
        <v>19</v>
      </c>
      <c r="L140" s="41"/>
      <c r="M140" s="189" t="s">
        <v>19</v>
      </c>
      <c r="N140" s="190" t="s">
        <v>47</v>
      </c>
      <c r="O140" s="66"/>
      <c r="P140" s="191">
        <f t="shared" ref="P140:P146" si="31">O140*H140</f>
        <v>0</v>
      </c>
      <c r="Q140" s="191">
        <v>0</v>
      </c>
      <c r="R140" s="191">
        <f t="shared" ref="R140:R146" si="32">Q140*H140</f>
        <v>0</v>
      </c>
      <c r="S140" s="191">
        <v>0</v>
      </c>
      <c r="T140" s="192">
        <f t="shared" ref="T140:T146" si="33">S140*H140</f>
        <v>0</v>
      </c>
      <c r="U140" s="36"/>
      <c r="V140" s="36"/>
      <c r="W140" s="36"/>
      <c r="X140" s="36"/>
      <c r="Y140" s="36"/>
      <c r="Z140" s="36"/>
      <c r="AA140" s="36"/>
      <c r="AB140" s="36"/>
      <c r="AC140" s="36"/>
      <c r="AD140" s="36"/>
      <c r="AE140" s="36"/>
      <c r="AR140" s="193" t="s">
        <v>330</v>
      </c>
      <c r="AT140" s="193" t="s">
        <v>326</v>
      </c>
      <c r="AU140" s="193" t="s">
        <v>84</v>
      </c>
      <c r="AY140" s="19" t="s">
        <v>324</v>
      </c>
      <c r="BE140" s="194">
        <f t="shared" ref="BE140:BE146" si="34">IF(N140="základní",J140,0)</f>
        <v>0</v>
      </c>
      <c r="BF140" s="194">
        <f t="shared" ref="BF140:BF146" si="35">IF(N140="snížená",J140,0)</f>
        <v>0</v>
      </c>
      <c r="BG140" s="194">
        <f t="shared" ref="BG140:BG146" si="36">IF(N140="zákl. přenesená",J140,0)</f>
        <v>0</v>
      </c>
      <c r="BH140" s="194">
        <f t="shared" ref="BH140:BH146" si="37">IF(N140="sníž. přenesená",J140,0)</f>
        <v>0</v>
      </c>
      <c r="BI140" s="194">
        <f t="shared" ref="BI140:BI146" si="38">IF(N140="nulová",J140,0)</f>
        <v>0</v>
      </c>
      <c r="BJ140" s="19" t="s">
        <v>84</v>
      </c>
      <c r="BK140" s="194">
        <f t="shared" ref="BK140:BK146" si="39">ROUND(I140*H140,2)</f>
        <v>0</v>
      </c>
      <c r="BL140" s="19" t="s">
        <v>330</v>
      </c>
      <c r="BM140" s="193" t="s">
        <v>6557</v>
      </c>
    </row>
    <row r="141" spans="1:65" s="2" customFormat="1" ht="14.45" customHeight="1">
      <c r="A141" s="36"/>
      <c r="B141" s="37"/>
      <c r="C141" s="182" t="s">
        <v>774</v>
      </c>
      <c r="D141" s="182" t="s">
        <v>326</v>
      </c>
      <c r="E141" s="183" t="s">
        <v>6558</v>
      </c>
      <c r="F141" s="184" t="s">
        <v>6559</v>
      </c>
      <c r="G141" s="185" t="s">
        <v>186</v>
      </c>
      <c r="H141" s="186">
        <v>240</v>
      </c>
      <c r="I141" s="187"/>
      <c r="J141" s="188">
        <f t="shared" si="30"/>
        <v>0</v>
      </c>
      <c r="K141" s="184" t="s">
        <v>19</v>
      </c>
      <c r="L141" s="41"/>
      <c r="M141" s="189" t="s">
        <v>19</v>
      </c>
      <c r="N141" s="190" t="s">
        <v>47</v>
      </c>
      <c r="O141" s="66"/>
      <c r="P141" s="191">
        <f t="shared" si="31"/>
        <v>0</v>
      </c>
      <c r="Q141" s="191">
        <v>0</v>
      </c>
      <c r="R141" s="191">
        <f t="shared" si="32"/>
        <v>0</v>
      </c>
      <c r="S141" s="191">
        <v>0</v>
      </c>
      <c r="T141" s="192">
        <f t="shared" si="33"/>
        <v>0</v>
      </c>
      <c r="U141" s="36"/>
      <c r="V141" s="36"/>
      <c r="W141" s="36"/>
      <c r="X141" s="36"/>
      <c r="Y141" s="36"/>
      <c r="Z141" s="36"/>
      <c r="AA141" s="36"/>
      <c r="AB141" s="36"/>
      <c r="AC141" s="36"/>
      <c r="AD141" s="36"/>
      <c r="AE141" s="36"/>
      <c r="AR141" s="193" t="s">
        <v>330</v>
      </c>
      <c r="AT141" s="193" t="s">
        <v>326</v>
      </c>
      <c r="AU141" s="193" t="s">
        <v>84</v>
      </c>
      <c r="AY141" s="19" t="s">
        <v>324</v>
      </c>
      <c r="BE141" s="194">
        <f t="shared" si="34"/>
        <v>0</v>
      </c>
      <c r="BF141" s="194">
        <f t="shared" si="35"/>
        <v>0</v>
      </c>
      <c r="BG141" s="194">
        <f t="shared" si="36"/>
        <v>0</v>
      </c>
      <c r="BH141" s="194">
        <f t="shared" si="37"/>
        <v>0</v>
      </c>
      <c r="BI141" s="194">
        <f t="shared" si="38"/>
        <v>0</v>
      </c>
      <c r="BJ141" s="19" t="s">
        <v>84</v>
      </c>
      <c r="BK141" s="194">
        <f t="shared" si="39"/>
        <v>0</v>
      </c>
      <c r="BL141" s="19" t="s">
        <v>330</v>
      </c>
      <c r="BM141" s="193" t="s">
        <v>6560</v>
      </c>
    </row>
    <row r="142" spans="1:65" s="2" customFormat="1" ht="14.45" customHeight="1">
      <c r="A142" s="36"/>
      <c r="B142" s="37"/>
      <c r="C142" s="182" t="s">
        <v>780</v>
      </c>
      <c r="D142" s="182" t="s">
        <v>326</v>
      </c>
      <c r="E142" s="183" t="s">
        <v>6561</v>
      </c>
      <c r="F142" s="184" t="s">
        <v>6562</v>
      </c>
      <c r="G142" s="185" t="s">
        <v>1525</v>
      </c>
      <c r="H142" s="186">
        <v>6</v>
      </c>
      <c r="I142" s="187"/>
      <c r="J142" s="188">
        <f t="shared" si="30"/>
        <v>0</v>
      </c>
      <c r="K142" s="184" t="s">
        <v>19</v>
      </c>
      <c r="L142" s="41"/>
      <c r="M142" s="189" t="s">
        <v>19</v>
      </c>
      <c r="N142" s="190" t="s">
        <v>47</v>
      </c>
      <c r="O142" s="66"/>
      <c r="P142" s="191">
        <f t="shared" si="31"/>
        <v>0</v>
      </c>
      <c r="Q142" s="191">
        <v>0</v>
      </c>
      <c r="R142" s="191">
        <f t="shared" si="32"/>
        <v>0</v>
      </c>
      <c r="S142" s="191">
        <v>0</v>
      </c>
      <c r="T142" s="192">
        <f t="shared" si="33"/>
        <v>0</v>
      </c>
      <c r="U142" s="36"/>
      <c r="V142" s="36"/>
      <c r="W142" s="36"/>
      <c r="X142" s="36"/>
      <c r="Y142" s="36"/>
      <c r="Z142" s="36"/>
      <c r="AA142" s="36"/>
      <c r="AB142" s="36"/>
      <c r="AC142" s="36"/>
      <c r="AD142" s="36"/>
      <c r="AE142" s="36"/>
      <c r="AR142" s="193" t="s">
        <v>330</v>
      </c>
      <c r="AT142" s="193" t="s">
        <v>326</v>
      </c>
      <c r="AU142" s="193" t="s">
        <v>84</v>
      </c>
      <c r="AY142" s="19" t="s">
        <v>324</v>
      </c>
      <c r="BE142" s="194">
        <f t="shared" si="34"/>
        <v>0</v>
      </c>
      <c r="BF142" s="194">
        <f t="shared" si="35"/>
        <v>0</v>
      </c>
      <c r="BG142" s="194">
        <f t="shared" si="36"/>
        <v>0</v>
      </c>
      <c r="BH142" s="194">
        <f t="shared" si="37"/>
        <v>0</v>
      </c>
      <c r="BI142" s="194">
        <f t="shared" si="38"/>
        <v>0</v>
      </c>
      <c r="BJ142" s="19" t="s">
        <v>84</v>
      </c>
      <c r="BK142" s="194">
        <f t="shared" si="39"/>
        <v>0</v>
      </c>
      <c r="BL142" s="19" t="s">
        <v>330</v>
      </c>
      <c r="BM142" s="193" t="s">
        <v>6563</v>
      </c>
    </row>
    <row r="143" spans="1:65" s="2" customFormat="1" ht="14.45" customHeight="1">
      <c r="A143" s="36"/>
      <c r="B143" s="37"/>
      <c r="C143" s="182" t="s">
        <v>788</v>
      </c>
      <c r="D143" s="182" t="s">
        <v>326</v>
      </c>
      <c r="E143" s="183" t="s">
        <v>6564</v>
      </c>
      <c r="F143" s="184" t="s">
        <v>6565</v>
      </c>
      <c r="G143" s="185" t="s">
        <v>6458</v>
      </c>
      <c r="H143" s="186">
        <v>1</v>
      </c>
      <c r="I143" s="187"/>
      <c r="J143" s="188">
        <f t="shared" si="30"/>
        <v>0</v>
      </c>
      <c r="K143" s="184" t="s">
        <v>19</v>
      </c>
      <c r="L143" s="41"/>
      <c r="M143" s="189" t="s">
        <v>19</v>
      </c>
      <c r="N143" s="190" t="s">
        <v>47</v>
      </c>
      <c r="O143" s="66"/>
      <c r="P143" s="191">
        <f t="shared" si="31"/>
        <v>0</v>
      </c>
      <c r="Q143" s="191">
        <v>0</v>
      </c>
      <c r="R143" s="191">
        <f t="shared" si="32"/>
        <v>0</v>
      </c>
      <c r="S143" s="191">
        <v>0</v>
      </c>
      <c r="T143" s="192">
        <f t="shared" si="33"/>
        <v>0</v>
      </c>
      <c r="U143" s="36"/>
      <c r="V143" s="36"/>
      <c r="W143" s="36"/>
      <c r="X143" s="36"/>
      <c r="Y143" s="36"/>
      <c r="Z143" s="36"/>
      <c r="AA143" s="36"/>
      <c r="AB143" s="36"/>
      <c r="AC143" s="36"/>
      <c r="AD143" s="36"/>
      <c r="AE143" s="36"/>
      <c r="AR143" s="193" t="s">
        <v>330</v>
      </c>
      <c r="AT143" s="193" t="s">
        <v>326</v>
      </c>
      <c r="AU143" s="193" t="s">
        <v>84</v>
      </c>
      <c r="AY143" s="19" t="s">
        <v>324</v>
      </c>
      <c r="BE143" s="194">
        <f t="shared" si="34"/>
        <v>0</v>
      </c>
      <c r="BF143" s="194">
        <f t="shared" si="35"/>
        <v>0</v>
      </c>
      <c r="BG143" s="194">
        <f t="shared" si="36"/>
        <v>0</v>
      </c>
      <c r="BH143" s="194">
        <f t="shared" si="37"/>
        <v>0</v>
      </c>
      <c r="BI143" s="194">
        <f t="shared" si="38"/>
        <v>0</v>
      </c>
      <c r="BJ143" s="19" t="s">
        <v>84</v>
      </c>
      <c r="BK143" s="194">
        <f t="shared" si="39"/>
        <v>0</v>
      </c>
      <c r="BL143" s="19" t="s">
        <v>330</v>
      </c>
      <c r="BM143" s="193" t="s">
        <v>6566</v>
      </c>
    </row>
    <row r="144" spans="1:65" s="2" customFormat="1" ht="14.45" customHeight="1">
      <c r="A144" s="36"/>
      <c r="B144" s="37"/>
      <c r="C144" s="182" t="s">
        <v>796</v>
      </c>
      <c r="D144" s="182" t="s">
        <v>326</v>
      </c>
      <c r="E144" s="183" t="s">
        <v>6567</v>
      </c>
      <c r="F144" s="184" t="s">
        <v>6568</v>
      </c>
      <c r="G144" s="185" t="s">
        <v>6458</v>
      </c>
      <c r="H144" s="186">
        <v>1</v>
      </c>
      <c r="I144" s="187"/>
      <c r="J144" s="188">
        <f t="shared" si="30"/>
        <v>0</v>
      </c>
      <c r="K144" s="184" t="s">
        <v>19</v>
      </c>
      <c r="L144" s="41"/>
      <c r="M144" s="189" t="s">
        <v>19</v>
      </c>
      <c r="N144" s="190" t="s">
        <v>47</v>
      </c>
      <c r="O144" s="66"/>
      <c r="P144" s="191">
        <f t="shared" si="31"/>
        <v>0</v>
      </c>
      <c r="Q144" s="191">
        <v>0</v>
      </c>
      <c r="R144" s="191">
        <f t="shared" si="32"/>
        <v>0</v>
      </c>
      <c r="S144" s="191">
        <v>0</v>
      </c>
      <c r="T144" s="192">
        <f t="shared" si="33"/>
        <v>0</v>
      </c>
      <c r="U144" s="36"/>
      <c r="V144" s="36"/>
      <c r="W144" s="36"/>
      <c r="X144" s="36"/>
      <c r="Y144" s="36"/>
      <c r="Z144" s="36"/>
      <c r="AA144" s="36"/>
      <c r="AB144" s="36"/>
      <c r="AC144" s="36"/>
      <c r="AD144" s="36"/>
      <c r="AE144" s="36"/>
      <c r="AR144" s="193" t="s">
        <v>330</v>
      </c>
      <c r="AT144" s="193" t="s">
        <v>326</v>
      </c>
      <c r="AU144" s="193" t="s">
        <v>84</v>
      </c>
      <c r="AY144" s="19" t="s">
        <v>324</v>
      </c>
      <c r="BE144" s="194">
        <f t="shared" si="34"/>
        <v>0</v>
      </c>
      <c r="BF144" s="194">
        <f t="shared" si="35"/>
        <v>0</v>
      </c>
      <c r="BG144" s="194">
        <f t="shared" si="36"/>
        <v>0</v>
      </c>
      <c r="BH144" s="194">
        <f t="shared" si="37"/>
        <v>0</v>
      </c>
      <c r="BI144" s="194">
        <f t="shared" si="38"/>
        <v>0</v>
      </c>
      <c r="BJ144" s="19" t="s">
        <v>84</v>
      </c>
      <c r="BK144" s="194">
        <f t="shared" si="39"/>
        <v>0</v>
      </c>
      <c r="BL144" s="19" t="s">
        <v>330</v>
      </c>
      <c r="BM144" s="193" t="s">
        <v>6569</v>
      </c>
    </row>
    <row r="145" spans="1:65" s="2" customFormat="1" ht="14.45" customHeight="1">
      <c r="A145" s="36"/>
      <c r="B145" s="37"/>
      <c r="C145" s="182" t="s">
        <v>803</v>
      </c>
      <c r="D145" s="182" t="s">
        <v>326</v>
      </c>
      <c r="E145" s="183" t="s">
        <v>6570</v>
      </c>
      <c r="F145" s="184" t="s">
        <v>6571</v>
      </c>
      <c r="G145" s="185" t="s">
        <v>6458</v>
      </c>
      <c r="H145" s="186">
        <v>1</v>
      </c>
      <c r="I145" s="187"/>
      <c r="J145" s="188">
        <f t="shared" si="30"/>
        <v>0</v>
      </c>
      <c r="K145" s="184" t="s">
        <v>19</v>
      </c>
      <c r="L145" s="41"/>
      <c r="M145" s="189" t="s">
        <v>19</v>
      </c>
      <c r="N145" s="190" t="s">
        <v>47</v>
      </c>
      <c r="O145" s="66"/>
      <c r="P145" s="191">
        <f t="shared" si="31"/>
        <v>0</v>
      </c>
      <c r="Q145" s="191">
        <v>0</v>
      </c>
      <c r="R145" s="191">
        <f t="shared" si="32"/>
        <v>0</v>
      </c>
      <c r="S145" s="191">
        <v>0</v>
      </c>
      <c r="T145" s="192">
        <f t="shared" si="33"/>
        <v>0</v>
      </c>
      <c r="U145" s="36"/>
      <c r="V145" s="36"/>
      <c r="W145" s="36"/>
      <c r="X145" s="36"/>
      <c r="Y145" s="36"/>
      <c r="Z145" s="36"/>
      <c r="AA145" s="36"/>
      <c r="AB145" s="36"/>
      <c r="AC145" s="36"/>
      <c r="AD145" s="36"/>
      <c r="AE145" s="36"/>
      <c r="AR145" s="193" t="s">
        <v>330</v>
      </c>
      <c r="AT145" s="193" t="s">
        <v>326</v>
      </c>
      <c r="AU145" s="193" t="s">
        <v>84</v>
      </c>
      <c r="AY145" s="19" t="s">
        <v>324</v>
      </c>
      <c r="BE145" s="194">
        <f t="shared" si="34"/>
        <v>0</v>
      </c>
      <c r="BF145" s="194">
        <f t="shared" si="35"/>
        <v>0</v>
      </c>
      <c r="BG145" s="194">
        <f t="shared" si="36"/>
        <v>0</v>
      </c>
      <c r="BH145" s="194">
        <f t="shared" si="37"/>
        <v>0</v>
      </c>
      <c r="BI145" s="194">
        <f t="shared" si="38"/>
        <v>0</v>
      </c>
      <c r="BJ145" s="19" t="s">
        <v>84</v>
      </c>
      <c r="BK145" s="194">
        <f t="shared" si="39"/>
        <v>0</v>
      </c>
      <c r="BL145" s="19" t="s">
        <v>330</v>
      </c>
      <c r="BM145" s="193" t="s">
        <v>6572</v>
      </c>
    </row>
    <row r="146" spans="1:65" s="2" customFormat="1" ht="24.2" customHeight="1">
      <c r="A146" s="36"/>
      <c r="B146" s="37"/>
      <c r="C146" s="182" t="s">
        <v>813</v>
      </c>
      <c r="D146" s="182" t="s">
        <v>326</v>
      </c>
      <c r="E146" s="183" t="s">
        <v>6573</v>
      </c>
      <c r="F146" s="184" t="s">
        <v>6574</v>
      </c>
      <c r="G146" s="185" t="s">
        <v>186</v>
      </c>
      <c r="H146" s="186">
        <v>60</v>
      </c>
      <c r="I146" s="187"/>
      <c r="J146" s="188">
        <f t="shared" si="30"/>
        <v>0</v>
      </c>
      <c r="K146" s="184" t="s">
        <v>19</v>
      </c>
      <c r="L146" s="41"/>
      <c r="M146" s="189" t="s">
        <v>19</v>
      </c>
      <c r="N146" s="190" t="s">
        <v>47</v>
      </c>
      <c r="O146" s="66"/>
      <c r="P146" s="191">
        <f t="shared" si="31"/>
        <v>0</v>
      </c>
      <c r="Q146" s="191">
        <v>0</v>
      </c>
      <c r="R146" s="191">
        <f t="shared" si="32"/>
        <v>0</v>
      </c>
      <c r="S146" s="191">
        <v>0</v>
      </c>
      <c r="T146" s="192">
        <f t="shared" si="33"/>
        <v>0</v>
      </c>
      <c r="U146" s="36"/>
      <c r="V146" s="36"/>
      <c r="W146" s="36"/>
      <c r="X146" s="36"/>
      <c r="Y146" s="36"/>
      <c r="Z146" s="36"/>
      <c r="AA146" s="36"/>
      <c r="AB146" s="36"/>
      <c r="AC146" s="36"/>
      <c r="AD146" s="36"/>
      <c r="AE146" s="36"/>
      <c r="AR146" s="193" t="s">
        <v>330</v>
      </c>
      <c r="AT146" s="193" t="s">
        <v>326</v>
      </c>
      <c r="AU146" s="193" t="s">
        <v>84</v>
      </c>
      <c r="AY146" s="19" t="s">
        <v>324</v>
      </c>
      <c r="BE146" s="194">
        <f t="shared" si="34"/>
        <v>0</v>
      </c>
      <c r="BF146" s="194">
        <f t="shared" si="35"/>
        <v>0</v>
      </c>
      <c r="BG146" s="194">
        <f t="shared" si="36"/>
        <v>0</v>
      </c>
      <c r="BH146" s="194">
        <f t="shared" si="37"/>
        <v>0</v>
      </c>
      <c r="BI146" s="194">
        <f t="shared" si="38"/>
        <v>0</v>
      </c>
      <c r="BJ146" s="19" t="s">
        <v>84</v>
      </c>
      <c r="BK146" s="194">
        <f t="shared" si="39"/>
        <v>0</v>
      </c>
      <c r="BL146" s="19" t="s">
        <v>330</v>
      </c>
      <c r="BM146" s="193" t="s">
        <v>6575</v>
      </c>
    </row>
    <row r="147" spans="1:65" s="2" customFormat="1" ht="19.5">
      <c r="A147" s="36"/>
      <c r="B147" s="37"/>
      <c r="C147" s="38"/>
      <c r="D147" s="195" t="s">
        <v>332</v>
      </c>
      <c r="E147" s="38"/>
      <c r="F147" s="196" t="s">
        <v>6576</v>
      </c>
      <c r="G147" s="38"/>
      <c r="H147" s="38"/>
      <c r="I147" s="197"/>
      <c r="J147" s="38"/>
      <c r="K147" s="38"/>
      <c r="L147" s="41"/>
      <c r="M147" s="198"/>
      <c r="N147" s="199"/>
      <c r="O147" s="66"/>
      <c r="P147" s="66"/>
      <c r="Q147" s="66"/>
      <c r="R147" s="66"/>
      <c r="S147" s="66"/>
      <c r="T147" s="67"/>
      <c r="U147" s="36"/>
      <c r="V147" s="36"/>
      <c r="W147" s="36"/>
      <c r="X147" s="36"/>
      <c r="Y147" s="36"/>
      <c r="Z147" s="36"/>
      <c r="AA147" s="36"/>
      <c r="AB147" s="36"/>
      <c r="AC147" s="36"/>
      <c r="AD147" s="36"/>
      <c r="AE147" s="36"/>
      <c r="AT147" s="19" t="s">
        <v>332</v>
      </c>
      <c r="AU147" s="19" t="s">
        <v>84</v>
      </c>
    </row>
    <row r="148" spans="1:65" s="2" customFormat="1" ht="14.45" customHeight="1">
      <c r="A148" s="36"/>
      <c r="B148" s="37"/>
      <c r="C148" s="182" t="s">
        <v>818</v>
      </c>
      <c r="D148" s="182" t="s">
        <v>326</v>
      </c>
      <c r="E148" s="183" t="s">
        <v>6577</v>
      </c>
      <c r="F148" s="184" t="s">
        <v>6486</v>
      </c>
      <c r="G148" s="185" t="s">
        <v>186</v>
      </c>
      <c r="H148" s="186">
        <v>20</v>
      </c>
      <c r="I148" s="187"/>
      <c r="J148" s="188">
        <f>ROUND(I148*H148,2)</f>
        <v>0</v>
      </c>
      <c r="K148" s="184" t="s">
        <v>19</v>
      </c>
      <c r="L148" s="41"/>
      <c r="M148" s="189" t="s">
        <v>19</v>
      </c>
      <c r="N148" s="190" t="s">
        <v>47</v>
      </c>
      <c r="O148" s="66"/>
      <c r="P148" s="191">
        <f>O148*H148</f>
        <v>0</v>
      </c>
      <c r="Q148" s="191">
        <v>0</v>
      </c>
      <c r="R148" s="191">
        <f>Q148*H148</f>
        <v>0</v>
      </c>
      <c r="S148" s="191">
        <v>0</v>
      </c>
      <c r="T148" s="192">
        <f>S148*H148</f>
        <v>0</v>
      </c>
      <c r="U148" s="36"/>
      <c r="V148" s="36"/>
      <c r="W148" s="36"/>
      <c r="X148" s="36"/>
      <c r="Y148" s="36"/>
      <c r="Z148" s="36"/>
      <c r="AA148" s="36"/>
      <c r="AB148" s="36"/>
      <c r="AC148" s="36"/>
      <c r="AD148" s="36"/>
      <c r="AE148" s="36"/>
      <c r="AR148" s="193" t="s">
        <v>330</v>
      </c>
      <c r="AT148" s="193" t="s">
        <v>326</v>
      </c>
      <c r="AU148" s="193" t="s">
        <v>84</v>
      </c>
      <c r="AY148" s="19" t="s">
        <v>324</v>
      </c>
      <c r="BE148" s="194">
        <f>IF(N148="základní",J148,0)</f>
        <v>0</v>
      </c>
      <c r="BF148" s="194">
        <f>IF(N148="snížená",J148,0)</f>
        <v>0</v>
      </c>
      <c r="BG148" s="194">
        <f>IF(N148="zákl. přenesená",J148,0)</f>
        <v>0</v>
      </c>
      <c r="BH148" s="194">
        <f>IF(N148="sníž. přenesená",J148,0)</f>
        <v>0</v>
      </c>
      <c r="BI148" s="194">
        <f>IF(N148="nulová",J148,0)</f>
        <v>0</v>
      </c>
      <c r="BJ148" s="19" t="s">
        <v>84</v>
      </c>
      <c r="BK148" s="194">
        <f>ROUND(I148*H148,2)</f>
        <v>0</v>
      </c>
      <c r="BL148" s="19" t="s">
        <v>330</v>
      </c>
      <c r="BM148" s="193" t="s">
        <v>6578</v>
      </c>
    </row>
    <row r="149" spans="1:65" s="2" customFormat="1" ht="14.45" customHeight="1">
      <c r="A149" s="36"/>
      <c r="B149" s="37"/>
      <c r="C149" s="182" t="s">
        <v>825</v>
      </c>
      <c r="D149" s="182" t="s">
        <v>326</v>
      </c>
      <c r="E149" s="183" t="s">
        <v>6579</v>
      </c>
      <c r="F149" s="184" t="s">
        <v>6580</v>
      </c>
      <c r="G149" s="185" t="s">
        <v>186</v>
      </c>
      <c r="H149" s="186">
        <v>20</v>
      </c>
      <c r="I149" s="187"/>
      <c r="J149" s="188">
        <f>ROUND(I149*H149,2)</f>
        <v>0</v>
      </c>
      <c r="K149" s="184" t="s">
        <v>19</v>
      </c>
      <c r="L149" s="41"/>
      <c r="M149" s="189" t="s">
        <v>19</v>
      </c>
      <c r="N149" s="190" t="s">
        <v>47</v>
      </c>
      <c r="O149" s="66"/>
      <c r="P149" s="191">
        <f>O149*H149</f>
        <v>0</v>
      </c>
      <c r="Q149" s="191">
        <v>0</v>
      </c>
      <c r="R149" s="191">
        <f>Q149*H149</f>
        <v>0</v>
      </c>
      <c r="S149" s="191">
        <v>0</v>
      </c>
      <c r="T149" s="192">
        <f>S149*H149</f>
        <v>0</v>
      </c>
      <c r="U149" s="36"/>
      <c r="V149" s="36"/>
      <c r="W149" s="36"/>
      <c r="X149" s="36"/>
      <c r="Y149" s="36"/>
      <c r="Z149" s="36"/>
      <c r="AA149" s="36"/>
      <c r="AB149" s="36"/>
      <c r="AC149" s="36"/>
      <c r="AD149" s="36"/>
      <c r="AE149" s="36"/>
      <c r="AR149" s="193" t="s">
        <v>330</v>
      </c>
      <c r="AT149" s="193" t="s">
        <v>326</v>
      </c>
      <c r="AU149" s="193" t="s">
        <v>84</v>
      </c>
      <c r="AY149" s="19" t="s">
        <v>324</v>
      </c>
      <c r="BE149" s="194">
        <f>IF(N149="základní",J149,0)</f>
        <v>0</v>
      </c>
      <c r="BF149" s="194">
        <f>IF(N149="snížená",J149,0)</f>
        <v>0</v>
      </c>
      <c r="BG149" s="194">
        <f>IF(N149="zákl. přenesená",J149,0)</f>
        <v>0</v>
      </c>
      <c r="BH149" s="194">
        <f>IF(N149="sníž. přenesená",J149,0)</f>
        <v>0</v>
      </c>
      <c r="BI149" s="194">
        <f>IF(N149="nulová",J149,0)</f>
        <v>0</v>
      </c>
      <c r="BJ149" s="19" t="s">
        <v>84</v>
      </c>
      <c r="BK149" s="194">
        <f>ROUND(I149*H149,2)</f>
        <v>0</v>
      </c>
      <c r="BL149" s="19" t="s">
        <v>330</v>
      </c>
      <c r="BM149" s="193" t="s">
        <v>6581</v>
      </c>
    </row>
    <row r="150" spans="1:65" s="2" customFormat="1" ht="14.45" customHeight="1">
      <c r="A150" s="36"/>
      <c r="B150" s="37"/>
      <c r="C150" s="182" t="s">
        <v>833</v>
      </c>
      <c r="D150" s="182" t="s">
        <v>326</v>
      </c>
      <c r="E150" s="183" t="s">
        <v>6582</v>
      </c>
      <c r="F150" s="184" t="s">
        <v>6489</v>
      </c>
      <c r="G150" s="185" t="s">
        <v>6458</v>
      </c>
      <c r="H150" s="186">
        <v>1</v>
      </c>
      <c r="I150" s="187"/>
      <c r="J150" s="188">
        <f>ROUND(I150*H150,2)</f>
        <v>0</v>
      </c>
      <c r="K150" s="184" t="s">
        <v>19</v>
      </c>
      <c r="L150" s="41"/>
      <c r="M150" s="189" t="s">
        <v>19</v>
      </c>
      <c r="N150" s="190" t="s">
        <v>47</v>
      </c>
      <c r="O150" s="66"/>
      <c r="P150" s="191">
        <f>O150*H150</f>
        <v>0</v>
      </c>
      <c r="Q150" s="191">
        <v>0</v>
      </c>
      <c r="R150" s="191">
        <f>Q150*H150</f>
        <v>0</v>
      </c>
      <c r="S150" s="191">
        <v>0</v>
      </c>
      <c r="T150" s="192">
        <f>S150*H150</f>
        <v>0</v>
      </c>
      <c r="U150" s="36"/>
      <c r="V150" s="36"/>
      <c r="W150" s="36"/>
      <c r="X150" s="36"/>
      <c r="Y150" s="36"/>
      <c r="Z150" s="36"/>
      <c r="AA150" s="36"/>
      <c r="AB150" s="36"/>
      <c r="AC150" s="36"/>
      <c r="AD150" s="36"/>
      <c r="AE150" s="36"/>
      <c r="AR150" s="193" t="s">
        <v>330</v>
      </c>
      <c r="AT150" s="193" t="s">
        <v>326</v>
      </c>
      <c r="AU150" s="193" t="s">
        <v>84</v>
      </c>
      <c r="AY150" s="19" t="s">
        <v>324</v>
      </c>
      <c r="BE150" s="194">
        <f>IF(N150="základní",J150,0)</f>
        <v>0</v>
      </c>
      <c r="BF150" s="194">
        <f>IF(N150="snížená",J150,0)</f>
        <v>0</v>
      </c>
      <c r="BG150" s="194">
        <f>IF(N150="zákl. přenesená",J150,0)</f>
        <v>0</v>
      </c>
      <c r="BH150" s="194">
        <f>IF(N150="sníž. přenesená",J150,0)</f>
        <v>0</v>
      </c>
      <c r="BI150" s="194">
        <f>IF(N150="nulová",J150,0)</f>
        <v>0</v>
      </c>
      <c r="BJ150" s="19" t="s">
        <v>84</v>
      </c>
      <c r="BK150" s="194">
        <f>ROUND(I150*H150,2)</f>
        <v>0</v>
      </c>
      <c r="BL150" s="19" t="s">
        <v>330</v>
      </c>
      <c r="BM150" s="193" t="s">
        <v>6583</v>
      </c>
    </row>
    <row r="151" spans="1:65" s="12" customFormat="1" ht="25.9" customHeight="1">
      <c r="B151" s="166"/>
      <c r="C151" s="167"/>
      <c r="D151" s="168" t="s">
        <v>75</v>
      </c>
      <c r="E151" s="169" t="s">
        <v>6584</v>
      </c>
      <c r="F151" s="169" t="s">
        <v>6585</v>
      </c>
      <c r="G151" s="167"/>
      <c r="H151" s="167"/>
      <c r="I151" s="170"/>
      <c r="J151" s="171">
        <f>BK151</f>
        <v>0</v>
      </c>
      <c r="K151" s="167"/>
      <c r="L151" s="172"/>
      <c r="M151" s="173"/>
      <c r="N151" s="174"/>
      <c r="O151" s="174"/>
      <c r="P151" s="175">
        <f>SUM(P152:P201)</f>
        <v>0</v>
      </c>
      <c r="Q151" s="174"/>
      <c r="R151" s="175">
        <f>SUM(R152:R201)</f>
        <v>0</v>
      </c>
      <c r="S151" s="174"/>
      <c r="T151" s="176">
        <f>SUM(T152:T201)</f>
        <v>0</v>
      </c>
      <c r="AR151" s="177" t="s">
        <v>84</v>
      </c>
      <c r="AT151" s="178" t="s">
        <v>75</v>
      </c>
      <c r="AU151" s="178" t="s">
        <v>76</v>
      </c>
      <c r="AY151" s="177" t="s">
        <v>324</v>
      </c>
      <c r="BK151" s="179">
        <f>SUM(BK152:BK201)</f>
        <v>0</v>
      </c>
    </row>
    <row r="152" spans="1:65" s="2" customFormat="1" ht="14.45" customHeight="1">
      <c r="A152" s="36"/>
      <c r="B152" s="37"/>
      <c r="C152" s="182" t="s">
        <v>841</v>
      </c>
      <c r="D152" s="182" t="s">
        <v>326</v>
      </c>
      <c r="E152" s="183" t="s">
        <v>6586</v>
      </c>
      <c r="F152" s="184" t="s">
        <v>6587</v>
      </c>
      <c r="G152" s="185" t="s">
        <v>186</v>
      </c>
      <c r="H152" s="186">
        <v>110</v>
      </c>
      <c r="I152" s="187"/>
      <c r="J152" s="188">
        <f t="shared" ref="J152:J173" si="40">ROUND(I152*H152,2)</f>
        <v>0</v>
      </c>
      <c r="K152" s="184" t="s">
        <v>19</v>
      </c>
      <c r="L152" s="41"/>
      <c r="M152" s="189" t="s">
        <v>19</v>
      </c>
      <c r="N152" s="190" t="s">
        <v>47</v>
      </c>
      <c r="O152" s="66"/>
      <c r="P152" s="191">
        <f t="shared" ref="P152:P173" si="41">O152*H152</f>
        <v>0</v>
      </c>
      <c r="Q152" s="191">
        <v>0</v>
      </c>
      <c r="R152" s="191">
        <f t="shared" ref="R152:R173" si="42">Q152*H152</f>
        <v>0</v>
      </c>
      <c r="S152" s="191">
        <v>0</v>
      </c>
      <c r="T152" s="192">
        <f t="shared" ref="T152:T173" si="43">S152*H152</f>
        <v>0</v>
      </c>
      <c r="U152" s="36"/>
      <c r="V152" s="36"/>
      <c r="W152" s="36"/>
      <c r="X152" s="36"/>
      <c r="Y152" s="36"/>
      <c r="Z152" s="36"/>
      <c r="AA152" s="36"/>
      <c r="AB152" s="36"/>
      <c r="AC152" s="36"/>
      <c r="AD152" s="36"/>
      <c r="AE152" s="36"/>
      <c r="AR152" s="193" t="s">
        <v>330</v>
      </c>
      <c r="AT152" s="193" t="s">
        <v>326</v>
      </c>
      <c r="AU152" s="193" t="s">
        <v>84</v>
      </c>
      <c r="AY152" s="19" t="s">
        <v>324</v>
      </c>
      <c r="BE152" s="194">
        <f t="shared" ref="BE152:BE173" si="44">IF(N152="základní",J152,0)</f>
        <v>0</v>
      </c>
      <c r="BF152" s="194">
        <f t="shared" ref="BF152:BF173" si="45">IF(N152="snížená",J152,0)</f>
        <v>0</v>
      </c>
      <c r="BG152" s="194">
        <f t="shared" ref="BG152:BG173" si="46">IF(N152="zákl. přenesená",J152,0)</f>
        <v>0</v>
      </c>
      <c r="BH152" s="194">
        <f t="shared" ref="BH152:BH173" si="47">IF(N152="sníž. přenesená",J152,0)</f>
        <v>0</v>
      </c>
      <c r="BI152" s="194">
        <f t="shared" ref="BI152:BI173" si="48">IF(N152="nulová",J152,0)</f>
        <v>0</v>
      </c>
      <c r="BJ152" s="19" t="s">
        <v>84</v>
      </c>
      <c r="BK152" s="194">
        <f t="shared" ref="BK152:BK173" si="49">ROUND(I152*H152,2)</f>
        <v>0</v>
      </c>
      <c r="BL152" s="19" t="s">
        <v>330</v>
      </c>
      <c r="BM152" s="193" t="s">
        <v>6588</v>
      </c>
    </row>
    <row r="153" spans="1:65" s="2" customFormat="1" ht="14.45" customHeight="1">
      <c r="A153" s="36"/>
      <c r="B153" s="37"/>
      <c r="C153" s="182" t="s">
        <v>846</v>
      </c>
      <c r="D153" s="182" t="s">
        <v>326</v>
      </c>
      <c r="E153" s="183" t="s">
        <v>6589</v>
      </c>
      <c r="F153" s="184" t="s">
        <v>6437</v>
      </c>
      <c r="G153" s="185" t="s">
        <v>186</v>
      </c>
      <c r="H153" s="186">
        <v>110</v>
      </c>
      <c r="I153" s="187"/>
      <c r="J153" s="188">
        <f t="shared" si="40"/>
        <v>0</v>
      </c>
      <c r="K153" s="184" t="s">
        <v>19</v>
      </c>
      <c r="L153" s="41"/>
      <c r="M153" s="189" t="s">
        <v>19</v>
      </c>
      <c r="N153" s="190" t="s">
        <v>47</v>
      </c>
      <c r="O153" s="66"/>
      <c r="P153" s="191">
        <f t="shared" si="41"/>
        <v>0</v>
      </c>
      <c r="Q153" s="191">
        <v>0</v>
      </c>
      <c r="R153" s="191">
        <f t="shared" si="42"/>
        <v>0</v>
      </c>
      <c r="S153" s="191">
        <v>0</v>
      </c>
      <c r="T153" s="192">
        <f t="shared" si="43"/>
        <v>0</v>
      </c>
      <c r="U153" s="36"/>
      <c r="V153" s="36"/>
      <c r="W153" s="36"/>
      <c r="X153" s="36"/>
      <c r="Y153" s="36"/>
      <c r="Z153" s="36"/>
      <c r="AA153" s="36"/>
      <c r="AB153" s="36"/>
      <c r="AC153" s="36"/>
      <c r="AD153" s="36"/>
      <c r="AE153" s="36"/>
      <c r="AR153" s="193" t="s">
        <v>330</v>
      </c>
      <c r="AT153" s="193" t="s">
        <v>326</v>
      </c>
      <c r="AU153" s="193" t="s">
        <v>84</v>
      </c>
      <c r="AY153" s="19" t="s">
        <v>324</v>
      </c>
      <c r="BE153" s="194">
        <f t="shared" si="44"/>
        <v>0</v>
      </c>
      <c r="BF153" s="194">
        <f t="shared" si="45"/>
        <v>0</v>
      </c>
      <c r="BG153" s="194">
        <f t="shared" si="46"/>
        <v>0</v>
      </c>
      <c r="BH153" s="194">
        <f t="shared" si="47"/>
        <v>0</v>
      </c>
      <c r="BI153" s="194">
        <f t="shared" si="48"/>
        <v>0</v>
      </c>
      <c r="BJ153" s="19" t="s">
        <v>84</v>
      </c>
      <c r="BK153" s="194">
        <f t="shared" si="49"/>
        <v>0</v>
      </c>
      <c r="BL153" s="19" t="s">
        <v>330</v>
      </c>
      <c r="BM153" s="193" t="s">
        <v>6590</v>
      </c>
    </row>
    <row r="154" spans="1:65" s="2" customFormat="1" ht="14.45" customHeight="1">
      <c r="A154" s="36"/>
      <c r="B154" s="37"/>
      <c r="C154" s="182" t="s">
        <v>858</v>
      </c>
      <c r="D154" s="182" t="s">
        <v>326</v>
      </c>
      <c r="E154" s="183" t="s">
        <v>6591</v>
      </c>
      <c r="F154" s="184" t="s">
        <v>6592</v>
      </c>
      <c r="G154" s="185" t="s">
        <v>186</v>
      </c>
      <c r="H154" s="186">
        <v>200</v>
      </c>
      <c r="I154" s="187"/>
      <c r="J154" s="188">
        <f t="shared" si="40"/>
        <v>0</v>
      </c>
      <c r="K154" s="184" t="s">
        <v>19</v>
      </c>
      <c r="L154" s="41"/>
      <c r="M154" s="189" t="s">
        <v>19</v>
      </c>
      <c r="N154" s="190" t="s">
        <v>47</v>
      </c>
      <c r="O154" s="66"/>
      <c r="P154" s="191">
        <f t="shared" si="41"/>
        <v>0</v>
      </c>
      <c r="Q154" s="191">
        <v>0</v>
      </c>
      <c r="R154" s="191">
        <f t="shared" si="42"/>
        <v>0</v>
      </c>
      <c r="S154" s="191">
        <v>0</v>
      </c>
      <c r="T154" s="192">
        <f t="shared" si="43"/>
        <v>0</v>
      </c>
      <c r="U154" s="36"/>
      <c r="V154" s="36"/>
      <c r="W154" s="36"/>
      <c r="X154" s="36"/>
      <c r="Y154" s="36"/>
      <c r="Z154" s="36"/>
      <c r="AA154" s="36"/>
      <c r="AB154" s="36"/>
      <c r="AC154" s="36"/>
      <c r="AD154" s="36"/>
      <c r="AE154" s="36"/>
      <c r="AR154" s="193" t="s">
        <v>330</v>
      </c>
      <c r="AT154" s="193" t="s">
        <v>326</v>
      </c>
      <c r="AU154" s="193" t="s">
        <v>84</v>
      </c>
      <c r="AY154" s="19" t="s">
        <v>324</v>
      </c>
      <c r="BE154" s="194">
        <f t="shared" si="44"/>
        <v>0</v>
      </c>
      <c r="BF154" s="194">
        <f t="shared" si="45"/>
        <v>0</v>
      </c>
      <c r="BG154" s="194">
        <f t="shared" si="46"/>
        <v>0</v>
      </c>
      <c r="BH154" s="194">
        <f t="shared" si="47"/>
        <v>0</v>
      </c>
      <c r="BI154" s="194">
        <f t="shared" si="48"/>
        <v>0</v>
      </c>
      <c r="BJ154" s="19" t="s">
        <v>84</v>
      </c>
      <c r="BK154" s="194">
        <f t="shared" si="49"/>
        <v>0</v>
      </c>
      <c r="BL154" s="19" t="s">
        <v>330</v>
      </c>
      <c r="BM154" s="193" t="s">
        <v>6593</v>
      </c>
    </row>
    <row r="155" spans="1:65" s="2" customFormat="1" ht="14.45" customHeight="1">
      <c r="A155" s="36"/>
      <c r="B155" s="37"/>
      <c r="C155" s="182" t="s">
        <v>865</v>
      </c>
      <c r="D155" s="182" t="s">
        <v>326</v>
      </c>
      <c r="E155" s="183" t="s">
        <v>6594</v>
      </c>
      <c r="F155" s="184" t="s">
        <v>6595</v>
      </c>
      <c r="G155" s="185" t="s">
        <v>186</v>
      </c>
      <c r="H155" s="186">
        <v>110</v>
      </c>
      <c r="I155" s="187"/>
      <c r="J155" s="188">
        <f t="shared" si="40"/>
        <v>0</v>
      </c>
      <c r="K155" s="184" t="s">
        <v>19</v>
      </c>
      <c r="L155" s="41"/>
      <c r="M155" s="189" t="s">
        <v>19</v>
      </c>
      <c r="N155" s="190" t="s">
        <v>47</v>
      </c>
      <c r="O155" s="66"/>
      <c r="P155" s="191">
        <f t="shared" si="41"/>
        <v>0</v>
      </c>
      <c r="Q155" s="191">
        <v>0</v>
      </c>
      <c r="R155" s="191">
        <f t="shared" si="42"/>
        <v>0</v>
      </c>
      <c r="S155" s="191">
        <v>0</v>
      </c>
      <c r="T155" s="192">
        <f t="shared" si="43"/>
        <v>0</v>
      </c>
      <c r="U155" s="36"/>
      <c r="V155" s="36"/>
      <c r="W155" s="36"/>
      <c r="X155" s="36"/>
      <c r="Y155" s="36"/>
      <c r="Z155" s="36"/>
      <c r="AA155" s="36"/>
      <c r="AB155" s="36"/>
      <c r="AC155" s="36"/>
      <c r="AD155" s="36"/>
      <c r="AE155" s="36"/>
      <c r="AR155" s="193" t="s">
        <v>330</v>
      </c>
      <c r="AT155" s="193" t="s">
        <v>326</v>
      </c>
      <c r="AU155" s="193" t="s">
        <v>84</v>
      </c>
      <c r="AY155" s="19" t="s">
        <v>324</v>
      </c>
      <c r="BE155" s="194">
        <f t="shared" si="44"/>
        <v>0</v>
      </c>
      <c r="BF155" s="194">
        <f t="shared" si="45"/>
        <v>0</v>
      </c>
      <c r="BG155" s="194">
        <f t="shared" si="46"/>
        <v>0</v>
      </c>
      <c r="BH155" s="194">
        <f t="shared" si="47"/>
        <v>0</v>
      </c>
      <c r="BI155" s="194">
        <f t="shared" si="48"/>
        <v>0</v>
      </c>
      <c r="BJ155" s="19" t="s">
        <v>84</v>
      </c>
      <c r="BK155" s="194">
        <f t="shared" si="49"/>
        <v>0</v>
      </c>
      <c r="BL155" s="19" t="s">
        <v>330</v>
      </c>
      <c r="BM155" s="193" t="s">
        <v>6596</v>
      </c>
    </row>
    <row r="156" spans="1:65" s="2" customFormat="1" ht="14.45" customHeight="1">
      <c r="A156" s="36"/>
      <c r="B156" s="37"/>
      <c r="C156" s="182" t="s">
        <v>880</v>
      </c>
      <c r="D156" s="182" t="s">
        <v>326</v>
      </c>
      <c r="E156" s="183" t="s">
        <v>6597</v>
      </c>
      <c r="F156" s="184" t="s">
        <v>6598</v>
      </c>
      <c r="G156" s="185" t="s">
        <v>186</v>
      </c>
      <c r="H156" s="186">
        <v>110</v>
      </c>
      <c r="I156" s="187"/>
      <c r="J156" s="188">
        <f t="shared" si="40"/>
        <v>0</v>
      </c>
      <c r="K156" s="184" t="s">
        <v>19</v>
      </c>
      <c r="L156" s="41"/>
      <c r="M156" s="189" t="s">
        <v>19</v>
      </c>
      <c r="N156" s="190" t="s">
        <v>47</v>
      </c>
      <c r="O156" s="66"/>
      <c r="P156" s="191">
        <f t="shared" si="41"/>
        <v>0</v>
      </c>
      <c r="Q156" s="191">
        <v>0</v>
      </c>
      <c r="R156" s="191">
        <f t="shared" si="42"/>
        <v>0</v>
      </c>
      <c r="S156" s="191">
        <v>0</v>
      </c>
      <c r="T156" s="192">
        <f t="shared" si="43"/>
        <v>0</v>
      </c>
      <c r="U156" s="36"/>
      <c r="V156" s="36"/>
      <c r="W156" s="36"/>
      <c r="X156" s="36"/>
      <c r="Y156" s="36"/>
      <c r="Z156" s="36"/>
      <c r="AA156" s="36"/>
      <c r="AB156" s="36"/>
      <c r="AC156" s="36"/>
      <c r="AD156" s="36"/>
      <c r="AE156" s="36"/>
      <c r="AR156" s="193" t="s">
        <v>330</v>
      </c>
      <c r="AT156" s="193" t="s">
        <v>326</v>
      </c>
      <c r="AU156" s="193" t="s">
        <v>84</v>
      </c>
      <c r="AY156" s="19" t="s">
        <v>324</v>
      </c>
      <c r="BE156" s="194">
        <f t="shared" si="44"/>
        <v>0</v>
      </c>
      <c r="BF156" s="194">
        <f t="shared" si="45"/>
        <v>0</v>
      </c>
      <c r="BG156" s="194">
        <f t="shared" si="46"/>
        <v>0</v>
      </c>
      <c r="BH156" s="194">
        <f t="shared" si="47"/>
        <v>0</v>
      </c>
      <c r="BI156" s="194">
        <f t="shared" si="48"/>
        <v>0</v>
      </c>
      <c r="BJ156" s="19" t="s">
        <v>84</v>
      </c>
      <c r="BK156" s="194">
        <f t="shared" si="49"/>
        <v>0</v>
      </c>
      <c r="BL156" s="19" t="s">
        <v>330</v>
      </c>
      <c r="BM156" s="193" t="s">
        <v>6599</v>
      </c>
    </row>
    <row r="157" spans="1:65" s="2" customFormat="1" ht="14.45" customHeight="1">
      <c r="A157" s="36"/>
      <c r="B157" s="37"/>
      <c r="C157" s="182" t="s">
        <v>890</v>
      </c>
      <c r="D157" s="182" t="s">
        <v>326</v>
      </c>
      <c r="E157" s="183" t="s">
        <v>6600</v>
      </c>
      <c r="F157" s="184" t="s">
        <v>6601</v>
      </c>
      <c r="G157" s="185" t="s">
        <v>1525</v>
      </c>
      <c r="H157" s="186">
        <v>3</v>
      </c>
      <c r="I157" s="187"/>
      <c r="J157" s="188">
        <f t="shared" si="40"/>
        <v>0</v>
      </c>
      <c r="K157" s="184" t="s">
        <v>19</v>
      </c>
      <c r="L157" s="41"/>
      <c r="M157" s="189" t="s">
        <v>19</v>
      </c>
      <c r="N157" s="190" t="s">
        <v>47</v>
      </c>
      <c r="O157" s="66"/>
      <c r="P157" s="191">
        <f t="shared" si="41"/>
        <v>0</v>
      </c>
      <c r="Q157" s="191">
        <v>0</v>
      </c>
      <c r="R157" s="191">
        <f t="shared" si="42"/>
        <v>0</v>
      </c>
      <c r="S157" s="191">
        <v>0</v>
      </c>
      <c r="T157" s="192">
        <f t="shared" si="43"/>
        <v>0</v>
      </c>
      <c r="U157" s="36"/>
      <c r="V157" s="36"/>
      <c r="W157" s="36"/>
      <c r="X157" s="36"/>
      <c r="Y157" s="36"/>
      <c r="Z157" s="36"/>
      <c r="AA157" s="36"/>
      <c r="AB157" s="36"/>
      <c r="AC157" s="36"/>
      <c r="AD157" s="36"/>
      <c r="AE157" s="36"/>
      <c r="AR157" s="193" t="s">
        <v>330</v>
      </c>
      <c r="AT157" s="193" t="s">
        <v>326</v>
      </c>
      <c r="AU157" s="193" t="s">
        <v>84</v>
      </c>
      <c r="AY157" s="19" t="s">
        <v>324</v>
      </c>
      <c r="BE157" s="194">
        <f t="shared" si="44"/>
        <v>0</v>
      </c>
      <c r="BF157" s="194">
        <f t="shared" si="45"/>
        <v>0</v>
      </c>
      <c r="BG157" s="194">
        <f t="shared" si="46"/>
        <v>0</v>
      </c>
      <c r="BH157" s="194">
        <f t="shared" si="47"/>
        <v>0</v>
      </c>
      <c r="BI157" s="194">
        <f t="shared" si="48"/>
        <v>0</v>
      </c>
      <c r="BJ157" s="19" t="s">
        <v>84</v>
      </c>
      <c r="BK157" s="194">
        <f t="shared" si="49"/>
        <v>0</v>
      </c>
      <c r="BL157" s="19" t="s">
        <v>330</v>
      </c>
      <c r="BM157" s="193" t="s">
        <v>6602</v>
      </c>
    </row>
    <row r="158" spans="1:65" s="2" customFormat="1" ht="14.45" customHeight="1">
      <c r="A158" s="36"/>
      <c r="B158" s="37"/>
      <c r="C158" s="182" t="s">
        <v>899</v>
      </c>
      <c r="D158" s="182" t="s">
        <v>326</v>
      </c>
      <c r="E158" s="183" t="s">
        <v>6603</v>
      </c>
      <c r="F158" s="184" t="s">
        <v>6448</v>
      </c>
      <c r="G158" s="185" t="s">
        <v>1525</v>
      </c>
      <c r="H158" s="186">
        <v>3</v>
      </c>
      <c r="I158" s="187"/>
      <c r="J158" s="188">
        <f t="shared" si="40"/>
        <v>0</v>
      </c>
      <c r="K158" s="184" t="s">
        <v>19</v>
      </c>
      <c r="L158" s="41"/>
      <c r="M158" s="189" t="s">
        <v>19</v>
      </c>
      <c r="N158" s="190" t="s">
        <v>47</v>
      </c>
      <c r="O158" s="66"/>
      <c r="P158" s="191">
        <f t="shared" si="41"/>
        <v>0</v>
      </c>
      <c r="Q158" s="191">
        <v>0</v>
      </c>
      <c r="R158" s="191">
        <f t="shared" si="42"/>
        <v>0</v>
      </c>
      <c r="S158" s="191">
        <v>0</v>
      </c>
      <c r="T158" s="192">
        <f t="shared" si="43"/>
        <v>0</v>
      </c>
      <c r="U158" s="36"/>
      <c r="V158" s="36"/>
      <c r="W158" s="36"/>
      <c r="X158" s="36"/>
      <c r="Y158" s="36"/>
      <c r="Z158" s="36"/>
      <c r="AA158" s="36"/>
      <c r="AB158" s="36"/>
      <c r="AC158" s="36"/>
      <c r="AD158" s="36"/>
      <c r="AE158" s="36"/>
      <c r="AR158" s="193" t="s">
        <v>330</v>
      </c>
      <c r="AT158" s="193" t="s">
        <v>326</v>
      </c>
      <c r="AU158" s="193" t="s">
        <v>84</v>
      </c>
      <c r="AY158" s="19" t="s">
        <v>324</v>
      </c>
      <c r="BE158" s="194">
        <f t="shared" si="44"/>
        <v>0</v>
      </c>
      <c r="BF158" s="194">
        <f t="shared" si="45"/>
        <v>0</v>
      </c>
      <c r="BG158" s="194">
        <f t="shared" si="46"/>
        <v>0</v>
      </c>
      <c r="BH158" s="194">
        <f t="shared" si="47"/>
        <v>0</v>
      </c>
      <c r="BI158" s="194">
        <f t="shared" si="48"/>
        <v>0</v>
      </c>
      <c r="BJ158" s="19" t="s">
        <v>84</v>
      </c>
      <c r="BK158" s="194">
        <f t="shared" si="49"/>
        <v>0</v>
      </c>
      <c r="BL158" s="19" t="s">
        <v>330</v>
      </c>
      <c r="BM158" s="193" t="s">
        <v>6604</v>
      </c>
    </row>
    <row r="159" spans="1:65" s="2" customFormat="1" ht="14.45" customHeight="1">
      <c r="A159" s="36"/>
      <c r="B159" s="37"/>
      <c r="C159" s="182" t="s">
        <v>904</v>
      </c>
      <c r="D159" s="182" t="s">
        <v>326</v>
      </c>
      <c r="E159" s="183" t="s">
        <v>6605</v>
      </c>
      <c r="F159" s="184" t="s">
        <v>6606</v>
      </c>
      <c r="G159" s="185" t="s">
        <v>1525</v>
      </c>
      <c r="H159" s="186">
        <v>6</v>
      </c>
      <c r="I159" s="187"/>
      <c r="J159" s="188">
        <f t="shared" si="40"/>
        <v>0</v>
      </c>
      <c r="K159" s="184" t="s">
        <v>19</v>
      </c>
      <c r="L159" s="41"/>
      <c r="M159" s="189" t="s">
        <v>19</v>
      </c>
      <c r="N159" s="190" t="s">
        <v>47</v>
      </c>
      <c r="O159" s="66"/>
      <c r="P159" s="191">
        <f t="shared" si="41"/>
        <v>0</v>
      </c>
      <c r="Q159" s="191">
        <v>0</v>
      </c>
      <c r="R159" s="191">
        <f t="shared" si="42"/>
        <v>0</v>
      </c>
      <c r="S159" s="191">
        <v>0</v>
      </c>
      <c r="T159" s="192">
        <f t="shared" si="43"/>
        <v>0</v>
      </c>
      <c r="U159" s="36"/>
      <c r="V159" s="36"/>
      <c r="W159" s="36"/>
      <c r="X159" s="36"/>
      <c r="Y159" s="36"/>
      <c r="Z159" s="36"/>
      <c r="AA159" s="36"/>
      <c r="AB159" s="36"/>
      <c r="AC159" s="36"/>
      <c r="AD159" s="36"/>
      <c r="AE159" s="36"/>
      <c r="AR159" s="193" t="s">
        <v>330</v>
      </c>
      <c r="AT159" s="193" t="s">
        <v>326</v>
      </c>
      <c r="AU159" s="193" t="s">
        <v>84</v>
      </c>
      <c r="AY159" s="19" t="s">
        <v>324</v>
      </c>
      <c r="BE159" s="194">
        <f t="shared" si="44"/>
        <v>0</v>
      </c>
      <c r="BF159" s="194">
        <f t="shared" si="45"/>
        <v>0</v>
      </c>
      <c r="BG159" s="194">
        <f t="shared" si="46"/>
        <v>0</v>
      </c>
      <c r="BH159" s="194">
        <f t="shared" si="47"/>
        <v>0</v>
      </c>
      <c r="BI159" s="194">
        <f t="shared" si="48"/>
        <v>0</v>
      </c>
      <c r="BJ159" s="19" t="s">
        <v>84</v>
      </c>
      <c r="BK159" s="194">
        <f t="shared" si="49"/>
        <v>0</v>
      </c>
      <c r="BL159" s="19" t="s">
        <v>330</v>
      </c>
      <c r="BM159" s="193" t="s">
        <v>6607</v>
      </c>
    </row>
    <row r="160" spans="1:65" s="2" customFormat="1" ht="14.45" customHeight="1">
      <c r="A160" s="36"/>
      <c r="B160" s="37"/>
      <c r="C160" s="182" t="s">
        <v>914</v>
      </c>
      <c r="D160" s="182" t="s">
        <v>326</v>
      </c>
      <c r="E160" s="183" t="s">
        <v>6608</v>
      </c>
      <c r="F160" s="184" t="s">
        <v>6609</v>
      </c>
      <c r="G160" s="185" t="s">
        <v>1525</v>
      </c>
      <c r="H160" s="186">
        <v>3</v>
      </c>
      <c r="I160" s="187"/>
      <c r="J160" s="188">
        <f t="shared" si="40"/>
        <v>0</v>
      </c>
      <c r="K160" s="184" t="s">
        <v>19</v>
      </c>
      <c r="L160" s="41"/>
      <c r="M160" s="189" t="s">
        <v>19</v>
      </c>
      <c r="N160" s="190" t="s">
        <v>47</v>
      </c>
      <c r="O160" s="66"/>
      <c r="P160" s="191">
        <f t="shared" si="41"/>
        <v>0</v>
      </c>
      <c r="Q160" s="191">
        <v>0</v>
      </c>
      <c r="R160" s="191">
        <f t="shared" si="42"/>
        <v>0</v>
      </c>
      <c r="S160" s="191">
        <v>0</v>
      </c>
      <c r="T160" s="192">
        <f t="shared" si="43"/>
        <v>0</v>
      </c>
      <c r="U160" s="36"/>
      <c r="V160" s="36"/>
      <c r="W160" s="36"/>
      <c r="X160" s="36"/>
      <c r="Y160" s="36"/>
      <c r="Z160" s="36"/>
      <c r="AA160" s="36"/>
      <c r="AB160" s="36"/>
      <c r="AC160" s="36"/>
      <c r="AD160" s="36"/>
      <c r="AE160" s="36"/>
      <c r="AR160" s="193" t="s">
        <v>330</v>
      </c>
      <c r="AT160" s="193" t="s">
        <v>326</v>
      </c>
      <c r="AU160" s="193" t="s">
        <v>84</v>
      </c>
      <c r="AY160" s="19" t="s">
        <v>324</v>
      </c>
      <c r="BE160" s="194">
        <f t="shared" si="44"/>
        <v>0</v>
      </c>
      <c r="BF160" s="194">
        <f t="shared" si="45"/>
        <v>0</v>
      </c>
      <c r="BG160" s="194">
        <f t="shared" si="46"/>
        <v>0</v>
      </c>
      <c r="BH160" s="194">
        <f t="shared" si="47"/>
        <v>0</v>
      </c>
      <c r="BI160" s="194">
        <f t="shared" si="48"/>
        <v>0</v>
      </c>
      <c r="BJ160" s="19" t="s">
        <v>84</v>
      </c>
      <c r="BK160" s="194">
        <f t="shared" si="49"/>
        <v>0</v>
      </c>
      <c r="BL160" s="19" t="s">
        <v>330</v>
      </c>
      <c r="BM160" s="193" t="s">
        <v>6610</v>
      </c>
    </row>
    <row r="161" spans="1:65" s="2" customFormat="1" ht="14.45" customHeight="1">
      <c r="A161" s="36"/>
      <c r="B161" s="37"/>
      <c r="C161" s="182" t="s">
        <v>923</v>
      </c>
      <c r="D161" s="182" t="s">
        <v>326</v>
      </c>
      <c r="E161" s="183" t="s">
        <v>6611</v>
      </c>
      <c r="F161" s="184" t="s">
        <v>6612</v>
      </c>
      <c r="G161" s="185" t="s">
        <v>1525</v>
      </c>
      <c r="H161" s="186">
        <v>3</v>
      </c>
      <c r="I161" s="187"/>
      <c r="J161" s="188">
        <f t="shared" si="40"/>
        <v>0</v>
      </c>
      <c r="K161" s="184" t="s">
        <v>19</v>
      </c>
      <c r="L161" s="41"/>
      <c r="M161" s="189" t="s">
        <v>19</v>
      </c>
      <c r="N161" s="190" t="s">
        <v>47</v>
      </c>
      <c r="O161" s="66"/>
      <c r="P161" s="191">
        <f t="shared" si="41"/>
        <v>0</v>
      </c>
      <c r="Q161" s="191">
        <v>0</v>
      </c>
      <c r="R161" s="191">
        <f t="shared" si="42"/>
        <v>0</v>
      </c>
      <c r="S161" s="191">
        <v>0</v>
      </c>
      <c r="T161" s="192">
        <f t="shared" si="43"/>
        <v>0</v>
      </c>
      <c r="U161" s="36"/>
      <c r="V161" s="36"/>
      <c r="W161" s="36"/>
      <c r="X161" s="36"/>
      <c r="Y161" s="36"/>
      <c r="Z161" s="36"/>
      <c r="AA161" s="36"/>
      <c r="AB161" s="36"/>
      <c r="AC161" s="36"/>
      <c r="AD161" s="36"/>
      <c r="AE161" s="36"/>
      <c r="AR161" s="193" t="s">
        <v>330</v>
      </c>
      <c r="AT161" s="193" t="s">
        <v>326</v>
      </c>
      <c r="AU161" s="193" t="s">
        <v>84</v>
      </c>
      <c r="AY161" s="19" t="s">
        <v>324</v>
      </c>
      <c r="BE161" s="194">
        <f t="shared" si="44"/>
        <v>0</v>
      </c>
      <c r="BF161" s="194">
        <f t="shared" si="45"/>
        <v>0</v>
      </c>
      <c r="BG161" s="194">
        <f t="shared" si="46"/>
        <v>0</v>
      </c>
      <c r="BH161" s="194">
        <f t="shared" si="47"/>
        <v>0</v>
      </c>
      <c r="BI161" s="194">
        <f t="shared" si="48"/>
        <v>0</v>
      </c>
      <c r="BJ161" s="19" t="s">
        <v>84</v>
      </c>
      <c r="BK161" s="194">
        <f t="shared" si="49"/>
        <v>0</v>
      </c>
      <c r="BL161" s="19" t="s">
        <v>330</v>
      </c>
      <c r="BM161" s="193" t="s">
        <v>6613</v>
      </c>
    </row>
    <row r="162" spans="1:65" s="2" customFormat="1" ht="14.45" customHeight="1">
      <c r="A162" s="36"/>
      <c r="B162" s="37"/>
      <c r="C162" s="182" t="s">
        <v>933</v>
      </c>
      <c r="D162" s="182" t="s">
        <v>326</v>
      </c>
      <c r="E162" s="183" t="s">
        <v>6614</v>
      </c>
      <c r="F162" s="184" t="s">
        <v>6615</v>
      </c>
      <c r="G162" s="185" t="s">
        <v>186</v>
      </c>
      <c r="H162" s="186">
        <v>80</v>
      </c>
      <c r="I162" s="187"/>
      <c r="J162" s="188">
        <f t="shared" si="40"/>
        <v>0</v>
      </c>
      <c r="K162" s="184" t="s">
        <v>19</v>
      </c>
      <c r="L162" s="41"/>
      <c r="M162" s="189" t="s">
        <v>19</v>
      </c>
      <c r="N162" s="190" t="s">
        <v>47</v>
      </c>
      <c r="O162" s="66"/>
      <c r="P162" s="191">
        <f t="shared" si="41"/>
        <v>0</v>
      </c>
      <c r="Q162" s="191">
        <v>0</v>
      </c>
      <c r="R162" s="191">
        <f t="shared" si="42"/>
        <v>0</v>
      </c>
      <c r="S162" s="191">
        <v>0</v>
      </c>
      <c r="T162" s="192">
        <f t="shared" si="43"/>
        <v>0</v>
      </c>
      <c r="U162" s="36"/>
      <c r="V162" s="36"/>
      <c r="W162" s="36"/>
      <c r="X162" s="36"/>
      <c r="Y162" s="36"/>
      <c r="Z162" s="36"/>
      <c r="AA162" s="36"/>
      <c r="AB162" s="36"/>
      <c r="AC162" s="36"/>
      <c r="AD162" s="36"/>
      <c r="AE162" s="36"/>
      <c r="AR162" s="193" t="s">
        <v>330</v>
      </c>
      <c r="AT162" s="193" t="s">
        <v>326</v>
      </c>
      <c r="AU162" s="193" t="s">
        <v>84</v>
      </c>
      <c r="AY162" s="19" t="s">
        <v>324</v>
      </c>
      <c r="BE162" s="194">
        <f t="shared" si="44"/>
        <v>0</v>
      </c>
      <c r="BF162" s="194">
        <f t="shared" si="45"/>
        <v>0</v>
      </c>
      <c r="BG162" s="194">
        <f t="shared" si="46"/>
        <v>0</v>
      </c>
      <c r="BH162" s="194">
        <f t="shared" si="47"/>
        <v>0</v>
      </c>
      <c r="BI162" s="194">
        <f t="shared" si="48"/>
        <v>0</v>
      </c>
      <c r="BJ162" s="19" t="s">
        <v>84</v>
      </c>
      <c r="BK162" s="194">
        <f t="shared" si="49"/>
        <v>0</v>
      </c>
      <c r="BL162" s="19" t="s">
        <v>330</v>
      </c>
      <c r="BM162" s="193" t="s">
        <v>6616</v>
      </c>
    </row>
    <row r="163" spans="1:65" s="2" customFormat="1" ht="14.45" customHeight="1">
      <c r="A163" s="36"/>
      <c r="B163" s="37"/>
      <c r="C163" s="182" t="s">
        <v>939</v>
      </c>
      <c r="D163" s="182" t="s">
        <v>326</v>
      </c>
      <c r="E163" s="183" t="s">
        <v>6617</v>
      </c>
      <c r="F163" s="184" t="s">
        <v>6618</v>
      </c>
      <c r="G163" s="185" t="s">
        <v>186</v>
      </c>
      <c r="H163" s="186">
        <v>80</v>
      </c>
      <c r="I163" s="187"/>
      <c r="J163" s="188">
        <f t="shared" si="40"/>
        <v>0</v>
      </c>
      <c r="K163" s="184" t="s">
        <v>19</v>
      </c>
      <c r="L163" s="41"/>
      <c r="M163" s="189" t="s">
        <v>19</v>
      </c>
      <c r="N163" s="190" t="s">
        <v>47</v>
      </c>
      <c r="O163" s="66"/>
      <c r="P163" s="191">
        <f t="shared" si="41"/>
        <v>0</v>
      </c>
      <c r="Q163" s="191">
        <v>0</v>
      </c>
      <c r="R163" s="191">
        <f t="shared" si="42"/>
        <v>0</v>
      </c>
      <c r="S163" s="191">
        <v>0</v>
      </c>
      <c r="T163" s="192">
        <f t="shared" si="43"/>
        <v>0</v>
      </c>
      <c r="U163" s="36"/>
      <c r="V163" s="36"/>
      <c r="W163" s="36"/>
      <c r="X163" s="36"/>
      <c r="Y163" s="36"/>
      <c r="Z163" s="36"/>
      <c r="AA163" s="36"/>
      <c r="AB163" s="36"/>
      <c r="AC163" s="36"/>
      <c r="AD163" s="36"/>
      <c r="AE163" s="36"/>
      <c r="AR163" s="193" t="s">
        <v>330</v>
      </c>
      <c r="AT163" s="193" t="s">
        <v>326</v>
      </c>
      <c r="AU163" s="193" t="s">
        <v>84</v>
      </c>
      <c r="AY163" s="19" t="s">
        <v>324</v>
      </c>
      <c r="BE163" s="194">
        <f t="shared" si="44"/>
        <v>0</v>
      </c>
      <c r="BF163" s="194">
        <f t="shared" si="45"/>
        <v>0</v>
      </c>
      <c r="BG163" s="194">
        <f t="shared" si="46"/>
        <v>0</v>
      </c>
      <c r="BH163" s="194">
        <f t="shared" si="47"/>
        <v>0</v>
      </c>
      <c r="BI163" s="194">
        <f t="shared" si="48"/>
        <v>0</v>
      </c>
      <c r="BJ163" s="19" t="s">
        <v>84</v>
      </c>
      <c r="BK163" s="194">
        <f t="shared" si="49"/>
        <v>0</v>
      </c>
      <c r="BL163" s="19" t="s">
        <v>330</v>
      </c>
      <c r="BM163" s="193" t="s">
        <v>6619</v>
      </c>
    </row>
    <row r="164" spans="1:65" s="2" customFormat="1" ht="14.45" customHeight="1">
      <c r="A164" s="36"/>
      <c r="B164" s="37"/>
      <c r="C164" s="182" t="s">
        <v>947</v>
      </c>
      <c r="D164" s="182" t="s">
        <v>326</v>
      </c>
      <c r="E164" s="183" t="s">
        <v>6620</v>
      </c>
      <c r="F164" s="184" t="s">
        <v>6621</v>
      </c>
      <c r="G164" s="185" t="s">
        <v>186</v>
      </c>
      <c r="H164" s="186">
        <v>160</v>
      </c>
      <c r="I164" s="187"/>
      <c r="J164" s="188">
        <f t="shared" si="40"/>
        <v>0</v>
      </c>
      <c r="K164" s="184" t="s">
        <v>19</v>
      </c>
      <c r="L164" s="41"/>
      <c r="M164" s="189" t="s">
        <v>19</v>
      </c>
      <c r="N164" s="190" t="s">
        <v>47</v>
      </c>
      <c r="O164" s="66"/>
      <c r="P164" s="191">
        <f t="shared" si="41"/>
        <v>0</v>
      </c>
      <c r="Q164" s="191">
        <v>0</v>
      </c>
      <c r="R164" s="191">
        <f t="shared" si="42"/>
        <v>0</v>
      </c>
      <c r="S164" s="191">
        <v>0</v>
      </c>
      <c r="T164" s="192">
        <f t="shared" si="43"/>
        <v>0</v>
      </c>
      <c r="U164" s="36"/>
      <c r="V164" s="36"/>
      <c r="W164" s="36"/>
      <c r="X164" s="36"/>
      <c r="Y164" s="36"/>
      <c r="Z164" s="36"/>
      <c r="AA164" s="36"/>
      <c r="AB164" s="36"/>
      <c r="AC164" s="36"/>
      <c r="AD164" s="36"/>
      <c r="AE164" s="36"/>
      <c r="AR164" s="193" t="s">
        <v>330</v>
      </c>
      <c r="AT164" s="193" t="s">
        <v>326</v>
      </c>
      <c r="AU164" s="193" t="s">
        <v>84</v>
      </c>
      <c r="AY164" s="19" t="s">
        <v>324</v>
      </c>
      <c r="BE164" s="194">
        <f t="shared" si="44"/>
        <v>0</v>
      </c>
      <c r="BF164" s="194">
        <f t="shared" si="45"/>
        <v>0</v>
      </c>
      <c r="BG164" s="194">
        <f t="shared" si="46"/>
        <v>0</v>
      </c>
      <c r="BH164" s="194">
        <f t="shared" si="47"/>
        <v>0</v>
      </c>
      <c r="BI164" s="194">
        <f t="shared" si="48"/>
        <v>0</v>
      </c>
      <c r="BJ164" s="19" t="s">
        <v>84</v>
      </c>
      <c r="BK164" s="194">
        <f t="shared" si="49"/>
        <v>0</v>
      </c>
      <c r="BL164" s="19" t="s">
        <v>330</v>
      </c>
      <c r="BM164" s="193" t="s">
        <v>6622</v>
      </c>
    </row>
    <row r="165" spans="1:65" s="2" customFormat="1" ht="14.45" customHeight="1">
      <c r="A165" s="36"/>
      <c r="B165" s="37"/>
      <c r="C165" s="182" t="s">
        <v>954</v>
      </c>
      <c r="D165" s="182" t="s">
        <v>326</v>
      </c>
      <c r="E165" s="183" t="s">
        <v>6623</v>
      </c>
      <c r="F165" s="184" t="s">
        <v>6624</v>
      </c>
      <c r="G165" s="185" t="s">
        <v>186</v>
      </c>
      <c r="H165" s="186">
        <v>80</v>
      </c>
      <c r="I165" s="187"/>
      <c r="J165" s="188">
        <f t="shared" si="40"/>
        <v>0</v>
      </c>
      <c r="K165" s="184" t="s">
        <v>19</v>
      </c>
      <c r="L165" s="41"/>
      <c r="M165" s="189" t="s">
        <v>19</v>
      </c>
      <c r="N165" s="190" t="s">
        <v>47</v>
      </c>
      <c r="O165" s="66"/>
      <c r="P165" s="191">
        <f t="shared" si="41"/>
        <v>0</v>
      </c>
      <c r="Q165" s="191">
        <v>0</v>
      </c>
      <c r="R165" s="191">
        <f t="shared" si="42"/>
        <v>0</v>
      </c>
      <c r="S165" s="191">
        <v>0</v>
      </c>
      <c r="T165" s="192">
        <f t="shared" si="43"/>
        <v>0</v>
      </c>
      <c r="U165" s="36"/>
      <c r="V165" s="36"/>
      <c r="W165" s="36"/>
      <c r="X165" s="36"/>
      <c r="Y165" s="36"/>
      <c r="Z165" s="36"/>
      <c r="AA165" s="36"/>
      <c r="AB165" s="36"/>
      <c r="AC165" s="36"/>
      <c r="AD165" s="36"/>
      <c r="AE165" s="36"/>
      <c r="AR165" s="193" t="s">
        <v>330</v>
      </c>
      <c r="AT165" s="193" t="s">
        <v>326</v>
      </c>
      <c r="AU165" s="193" t="s">
        <v>84</v>
      </c>
      <c r="AY165" s="19" t="s">
        <v>324</v>
      </c>
      <c r="BE165" s="194">
        <f t="shared" si="44"/>
        <v>0</v>
      </c>
      <c r="BF165" s="194">
        <f t="shared" si="45"/>
        <v>0</v>
      </c>
      <c r="BG165" s="194">
        <f t="shared" si="46"/>
        <v>0</v>
      </c>
      <c r="BH165" s="194">
        <f t="shared" si="47"/>
        <v>0</v>
      </c>
      <c r="BI165" s="194">
        <f t="shared" si="48"/>
        <v>0</v>
      </c>
      <c r="BJ165" s="19" t="s">
        <v>84</v>
      </c>
      <c r="BK165" s="194">
        <f t="shared" si="49"/>
        <v>0</v>
      </c>
      <c r="BL165" s="19" t="s">
        <v>330</v>
      </c>
      <c r="BM165" s="193" t="s">
        <v>6625</v>
      </c>
    </row>
    <row r="166" spans="1:65" s="2" customFormat="1" ht="14.45" customHeight="1">
      <c r="A166" s="36"/>
      <c r="B166" s="37"/>
      <c r="C166" s="182" t="s">
        <v>972</v>
      </c>
      <c r="D166" s="182" t="s">
        <v>326</v>
      </c>
      <c r="E166" s="183" t="s">
        <v>6626</v>
      </c>
      <c r="F166" s="184" t="s">
        <v>6627</v>
      </c>
      <c r="G166" s="185" t="s">
        <v>186</v>
      </c>
      <c r="H166" s="186">
        <v>80</v>
      </c>
      <c r="I166" s="187"/>
      <c r="J166" s="188">
        <f t="shared" si="40"/>
        <v>0</v>
      </c>
      <c r="K166" s="184" t="s">
        <v>19</v>
      </c>
      <c r="L166" s="41"/>
      <c r="M166" s="189" t="s">
        <v>19</v>
      </c>
      <c r="N166" s="190" t="s">
        <v>47</v>
      </c>
      <c r="O166" s="66"/>
      <c r="P166" s="191">
        <f t="shared" si="41"/>
        <v>0</v>
      </c>
      <c r="Q166" s="191">
        <v>0</v>
      </c>
      <c r="R166" s="191">
        <f t="shared" si="42"/>
        <v>0</v>
      </c>
      <c r="S166" s="191">
        <v>0</v>
      </c>
      <c r="T166" s="192">
        <f t="shared" si="43"/>
        <v>0</v>
      </c>
      <c r="U166" s="36"/>
      <c r="V166" s="36"/>
      <c r="W166" s="36"/>
      <c r="X166" s="36"/>
      <c r="Y166" s="36"/>
      <c r="Z166" s="36"/>
      <c r="AA166" s="36"/>
      <c r="AB166" s="36"/>
      <c r="AC166" s="36"/>
      <c r="AD166" s="36"/>
      <c r="AE166" s="36"/>
      <c r="AR166" s="193" t="s">
        <v>330</v>
      </c>
      <c r="AT166" s="193" t="s">
        <v>326</v>
      </c>
      <c r="AU166" s="193" t="s">
        <v>84</v>
      </c>
      <c r="AY166" s="19" t="s">
        <v>324</v>
      </c>
      <c r="BE166" s="194">
        <f t="shared" si="44"/>
        <v>0</v>
      </c>
      <c r="BF166" s="194">
        <f t="shared" si="45"/>
        <v>0</v>
      </c>
      <c r="BG166" s="194">
        <f t="shared" si="46"/>
        <v>0</v>
      </c>
      <c r="BH166" s="194">
        <f t="shared" si="47"/>
        <v>0</v>
      </c>
      <c r="BI166" s="194">
        <f t="shared" si="48"/>
        <v>0</v>
      </c>
      <c r="BJ166" s="19" t="s">
        <v>84</v>
      </c>
      <c r="BK166" s="194">
        <f t="shared" si="49"/>
        <v>0</v>
      </c>
      <c r="BL166" s="19" t="s">
        <v>330</v>
      </c>
      <c r="BM166" s="193" t="s">
        <v>6628</v>
      </c>
    </row>
    <row r="167" spans="1:65" s="2" customFormat="1" ht="14.45" customHeight="1">
      <c r="A167" s="36"/>
      <c r="B167" s="37"/>
      <c r="C167" s="182" t="s">
        <v>981</v>
      </c>
      <c r="D167" s="182" t="s">
        <v>326</v>
      </c>
      <c r="E167" s="183" t="s">
        <v>6629</v>
      </c>
      <c r="F167" s="184" t="s">
        <v>6630</v>
      </c>
      <c r="G167" s="185" t="s">
        <v>6458</v>
      </c>
      <c r="H167" s="186">
        <v>1</v>
      </c>
      <c r="I167" s="187"/>
      <c r="J167" s="188">
        <f t="shared" si="40"/>
        <v>0</v>
      </c>
      <c r="K167" s="184" t="s">
        <v>19</v>
      </c>
      <c r="L167" s="41"/>
      <c r="M167" s="189" t="s">
        <v>19</v>
      </c>
      <c r="N167" s="190" t="s">
        <v>47</v>
      </c>
      <c r="O167" s="66"/>
      <c r="P167" s="191">
        <f t="shared" si="41"/>
        <v>0</v>
      </c>
      <c r="Q167" s="191">
        <v>0</v>
      </c>
      <c r="R167" s="191">
        <f t="shared" si="42"/>
        <v>0</v>
      </c>
      <c r="S167" s="191">
        <v>0</v>
      </c>
      <c r="T167" s="192">
        <f t="shared" si="43"/>
        <v>0</v>
      </c>
      <c r="U167" s="36"/>
      <c r="V167" s="36"/>
      <c r="W167" s="36"/>
      <c r="X167" s="36"/>
      <c r="Y167" s="36"/>
      <c r="Z167" s="36"/>
      <c r="AA167" s="36"/>
      <c r="AB167" s="36"/>
      <c r="AC167" s="36"/>
      <c r="AD167" s="36"/>
      <c r="AE167" s="36"/>
      <c r="AR167" s="193" t="s">
        <v>330</v>
      </c>
      <c r="AT167" s="193" t="s">
        <v>326</v>
      </c>
      <c r="AU167" s="193" t="s">
        <v>84</v>
      </c>
      <c r="AY167" s="19" t="s">
        <v>324</v>
      </c>
      <c r="BE167" s="194">
        <f t="shared" si="44"/>
        <v>0</v>
      </c>
      <c r="BF167" s="194">
        <f t="shared" si="45"/>
        <v>0</v>
      </c>
      <c r="BG167" s="194">
        <f t="shared" si="46"/>
        <v>0</v>
      </c>
      <c r="BH167" s="194">
        <f t="shared" si="47"/>
        <v>0</v>
      </c>
      <c r="BI167" s="194">
        <f t="shared" si="48"/>
        <v>0</v>
      </c>
      <c r="BJ167" s="19" t="s">
        <v>84</v>
      </c>
      <c r="BK167" s="194">
        <f t="shared" si="49"/>
        <v>0</v>
      </c>
      <c r="BL167" s="19" t="s">
        <v>330</v>
      </c>
      <c r="BM167" s="193" t="s">
        <v>6631</v>
      </c>
    </row>
    <row r="168" spans="1:65" s="2" customFormat="1" ht="14.45" customHeight="1">
      <c r="A168" s="36"/>
      <c r="B168" s="37"/>
      <c r="C168" s="182" t="s">
        <v>988</v>
      </c>
      <c r="D168" s="182" t="s">
        <v>326</v>
      </c>
      <c r="E168" s="183" t="s">
        <v>6632</v>
      </c>
      <c r="F168" s="184" t="s">
        <v>6633</v>
      </c>
      <c r="G168" s="185" t="s">
        <v>6458</v>
      </c>
      <c r="H168" s="186">
        <v>1</v>
      </c>
      <c r="I168" s="187"/>
      <c r="J168" s="188">
        <f t="shared" si="40"/>
        <v>0</v>
      </c>
      <c r="K168" s="184" t="s">
        <v>19</v>
      </c>
      <c r="L168" s="41"/>
      <c r="M168" s="189" t="s">
        <v>19</v>
      </c>
      <c r="N168" s="190" t="s">
        <v>47</v>
      </c>
      <c r="O168" s="66"/>
      <c r="P168" s="191">
        <f t="shared" si="41"/>
        <v>0</v>
      </c>
      <c r="Q168" s="191">
        <v>0</v>
      </c>
      <c r="R168" s="191">
        <f t="shared" si="42"/>
        <v>0</v>
      </c>
      <c r="S168" s="191">
        <v>0</v>
      </c>
      <c r="T168" s="192">
        <f t="shared" si="43"/>
        <v>0</v>
      </c>
      <c r="U168" s="36"/>
      <c r="V168" s="36"/>
      <c r="W168" s="36"/>
      <c r="X168" s="36"/>
      <c r="Y168" s="36"/>
      <c r="Z168" s="36"/>
      <c r="AA168" s="36"/>
      <c r="AB168" s="36"/>
      <c r="AC168" s="36"/>
      <c r="AD168" s="36"/>
      <c r="AE168" s="36"/>
      <c r="AR168" s="193" t="s">
        <v>330</v>
      </c>
      <c r="AT168" s="193" t="s">
        <v>326</v>
      </c>
      <c r="AU168" s="193" t="s">
        <v>84</v>
      </c>
      <c r="AY168" s="19" t="s">
        <v>324</v>
      </c>
      <c r="BE168" s="194">
        <f t="shared" si="44"/>
        <v>0</v>
      </c>
      <c r="BF168" s="194">
        <f t="shared" si="45"/>
        <v>0</v>
      </c>
      <c r="BG168" s="194">
        <f t="shared" si="46"/>
        <v>0</v>
      </c>
      <c r="BH168" s="194">
        <f t="shared" si="47"/>
        <v>0</v>
      </c>
      <c r="BI168" s="194">
        <f t="shared" si="48"/>
        <v>0</v>
      </c>
      <c r="BJ168" s="19" t="s">
        <v>84</v>
      </c>
      <c r="BK168" s="194">
        <f t="shared" si="49"/>
        <v>0</v>
      </c>
      <c r="BL168" s="19" t="s">
        <v>330</v>
      </c>
      <c r="BM168" s="193" t="s">
        <v>6634</v>
      </c>
    </row>
    <row r="169" spans="1:65" s="2" customFormat="1" ht="14.45" customHeight="1">
      <c r="A169" s="36"/>
      <c r="B169" s="37"/>
      <c r="C169" s="182" t="s">
        <v>994</v>
      </c>
      <c r="D169" s="182" t="s">
        <v>326</v>
      </c>
      <c r="E169" s="183" t="s">
        <v>6635</v>
      </c>
      <c r="F169" s="184" t="s">
        <v>6636</v>
      </c>
      <c r="G169" s="185" t="s">
        <v>6458</v>
      </c>
      <c r="H169" s="186">
        <v>1</v>
      </c>
      <c r="I169" s="187"/>
      <c r="J169" s="188">
        <f t="shared" si="40"/>
        <v>0</v>
      </c>
      <c r="K169" s="184" t="s">
        <v>19</v>
      </c>
      <c r="L169" s="41"/>
      <c r="M169" s="189" t="s">
        <v>19</v>
      </c>
      <c r="N169" s="190" t="s">
        <v>47</v>
      </c>
      <c r="O169" s="66"/>
      <c r="P169" s="191">
        <f t="shared" si="41"/>
        <v>0</v>
      </c>
      <c r="Q169" s="191">
        <v>0</v>
      </c>
      <c r="R169" s="191">
        <f t="shared" si="42"/>
        <v>0</v>
      </c>
      <c r="S169" s="191">
        <v>0</v>
      </c>
      <c r="T169" s="192">
        <f t="shared" si="43"/>
        <v>0</v>
      </c>
      <c r="U169" s="36"/>
      <c r="V169" s="36"/>
      <c r="W169" s="36"/>
      <c r="X169" s="36"/>
      <c r="Y169" s="36"/>
      <c r="Z169" s="36"/>
      <c r="AA169" s="36"/>
      <c r="AB169" s="36"/>
      <c r="AC169" s="36"/>
      <c r="AD169" s="36"/>
      <c r="AE169" s="36"/>
      <c r="AR169" s="193" t="s">
        <v>330</v>
      </c>
      <c r="AT169" s="193" t="s">
        <v>326</v>
      </c>
      <c r="AU169" s="193" t="s">
        <v>84</v>
      </c>
      <c r="AY169" s="19" t="s">
        <v>324</v>
      </c>
      <c r="BE169" s="194">
        <f t="shared" si="44"/>
        <v>0</v>
      </c>
      <c r="BF169" s="194">
        <f t="shared" si="45"/>
        <v>0</v>
      </c>
      <c r="BG169" s="194">
        <f t="shared" si="46"/>
        <v>0</v>
      </c>
      <c r="BH169" s="194">
        <f t="shared" si="47"/>
        <v>0</v>
      </c>
      <c r="BI169" s="194">
        <f t="shared" si="48"/>
        <v>0</v>
      </c>
      <c r="BJ169" s="19" t="s">
        <v>84</v>
      </c>
      <c r="BK169" s="194">
        <f t="shared" si="49"/>
        <v>0</v>
      </c>
      <c r="BL169" s="19" t="s">
        <v>330</v>
      </c>
      <c r="BM169" s="193" t="s">
        <v>6637</v>
      </c>
    </row>
    <row r="170" spans="1:65" s="2" customFormat="1" ht="14.45" customHeight="1">
      <c r="A170" s="36"/>
      <c r="B170" s="37"/>
      <c r="C170" s="182" t="s">
        <v>1000</v>
      </c>
      <c r="D170" s="182" t="s">
        <v>326</v>
      </c>
      <c r="E170" s="183" t="s">
        <v>6638</v>
      </c>
      <c r="F170" s="184" t="s">
        <v>6639</v>
      </c>
      <c r="G170" s="185" t="s">
        <v>6458</v>
      </c>
      <c r="H170" s="186">
        <v>1</v>
      </c>
      <c r="I170" s="187"/>
      <c r="J170" s="188">
        <f t="shared" si="40"/>
        <v>0</v>
      </c>
      <c r="K170" s="184" t="s">
        <v>19</v>
      </c>
      <c r="L170" s="41"/>
      <c r="M170" s="189" t="s">
        <v>19</v>
      </c>
      <c r="N170" s="190" t="s">
        <v>47</v>
      </c>
      <c r="O170" s="66"/>
      <c r="P170" s="191">
        <f t="shared" si="41"/>
        <v>0</v>
      </c>
      <c r="Q170" s="191">
        <v>0</v>
      </c>
      <c r="R170" s="191">
        <f t="shared" si="42"/>
        <v>0</v>
      </c>
      <c r="S170" s="191">
        <v>0</v>
      </c>
      <c r="T170" s="192">
        <f t="shared" si="43"/>
        <v>0</v>
      </c>
      <c r="U170" s="36"/>
      <c r="V170" s="36"/>
      <c r="W170" s="36"/>
      <c r="X170" s="36"/>
      <c r="Y170" s="36"/>
      <c r="Z170" s="36"/>
      <c r="AA170" s="36"/>
      <c r="AB170" s="36"/>
      <c r="AC170" s="36"/>
      <c r="AD170" s="36"/>
      <c r="AE170" s="36"/>
      <c r="AR170" s="193" t="s">
        <v>330</v>
      </c>
      <c r="AT170" s="193" t="s">
        <v>326</v>
      </c>
      <c r="AU170" s="193" t="s">
        <v>84</v>
      </c>
      <c r="AY170" s="19" t="s">
        <v>324</v>
      </c>
      <c r="BE170" s="194">
        <f t="shared" si="44"/>
        <v>0</v>
      </c>
      <c r="BF170" s="194">
        <f t="shared" si="45"/>
        <v>0</v>
      </c>
      <c r="BG170" s="194">
        <f t="shared" si="46"/>
        <v>0</v>
      </c>
      <c r="BH170" s="194">
        <f t="shared" si="47"/>
        <v>0</v>
      </c>
      <c r="BI170" s="194">
        <f t="shared" si="48"/>
        <v>0</v>
      </c>
      <c r="BJ170" s="19" t="s">
        <v>84</v>
      </c>
      <c r="BK170" s="194">
        <f t="shared" si="49"/>
        <v>0</v>
      </c>
      <c r="BL170" s="19" t="s">
        <v>330</v>
      </c>
      <c r="BM170" s="193" t="s">
        <v>6640</v>
      </c>
    </row>
    <row r="171" spans="1:65" s="2" customFormat="1" ht="14.45" customHeight="1">
      <c r="A171" s="36"/>
      <c r="B171" s="37"/>
      <c r="C171" s="182" t="s">
        <v>1006</v>
      </c>
      <c r="D171" s="182" t="s">
        <v>326</v>
      </c>
      <c r="E171" s="183" t="s">
        <v>6641</v>
      </c>
      <c r="F171" s="184" t="s">
        <v>6642</v>
      </c>
      <c r="G171" s="185" t="s">
        <v>6458</v>
      </c>
      <c r="H171" s="186">
        <v>1</v>
      </c>
      <c r="I171" s="187"/>
      <c r="J171" s="188">
        <f t="shared" si="40"/>
        <v>0</v>
      </c>
      <c r="K171" s="184" t="s">
        <v>19</v>
      </c>
      <c r="L171" s="41"/>
      <c r="M171" s="189" t="s">
        <v>19</v>
      </c>
      <c r="N171" s="190" t="s">
        <v>47</v>
      </c>
      <c r="O171" s="66"/>
      <c r="P171" s="191">
        <f t="shared" si="41"/>
        <v>0</v>
      </c>
      <c r="Q171" s="191">
        <v>0</v>
      </c>
      <c r="R171" s="191">
        <f t="shared" si="42"/>
        <v>0</v>
      </c>
      <c r="S171" s="191">
        <v>0</v>
      </c>
      <c r="T171" s="192">
        <f t="shared" si="43"/>
        <v>0</v>
      </c>
      <c r="U171" s="36"/>
      <c r="V171" s="36"/>
      <c r="W171" s="36"/>
      <c r="X171" s="36"/>
      <c r="Y171" s="36"/>
      <c r="Z171" s="36"/>
      <c r="AA171" s="36"/>
      <c r="AB171" s="36"/>
      <c r="AC171" s="36"/>
      <c r="AD171" s="36"/>
      <c r="AE171" s="36"/>
      <c r="AR171" s="193" t="s">
        <v>330</v>
      </c>
      <c r="AT171" s="193" t="s">
        <v>326</v>
      </c>
      <c r="AU171" s="193" t="s">
        <v>84</v>
      </c>
      <c r="AY171" s="19" t="s">
        <v>324</v>
      </c>
      <c r="BE171" s="194">
        <f t="shared" si="44"/>
        <v>0</v>
      </c>
      <c r="BF171" s="194">
        <f t="shared" si="45"/>
        <v>0</v>
      </c>
      <c r="BG171" s="194">
        <f t="shared" si="46"/>
        <v>0</v>
      </c>
      <c r="BH171" s="194">
        <f t="shared" si="47"/>
        <v>0</v>
      </c>
      <c r="BI171" s="194">
        <f t="shared" si="48"/>
        <v>0</v>
      </c>
      <c r="BJ171" s="19" t="s">
        <v>84</v>
      </c>
      <c r="BK171" s="194">
        <f t="shared" si="49"/>
        <v>0</v>
      </c>
      <c r="BL171" s="19" t="s">
        <v>330</v>
      </c>
      <c r="BM171" s="193" t="s">
        <v>6643</v>
      </c>
    </row>
    <row r="172" spans="1:65" s="2" customFormat="1" ht="14.45" customHeight="1">
      <c r="A172" s="36"/>
      <c r="B172" s="37"/>
      <c r="C172" s="182" t="s">
        <v>1011</v>
      </c>
      <c r="D172" s="182" t="s">
        <v>326</v>
      </c>
      <c r="E172" s="183" t="s">
        <v>6644</v>
      </c>
      <c r="F172" s="184" t="s">
        <v>6645</v>
      </c>
      <c r="G172" s="185" t="s">
        <v>6458</v>
      </c>
      <c r="H172" s="186">
        <v>1</v>
      </c>
      <c r="I172" s="187"/>
      <c r="J172" s="188">
        <f t="shared" si="40"/>
        <v>0</v>
      </c>
      <c r="K172" s="184" t="s">
        <v>19</v>
      </c>
      <c r="L172" s="41"/>
      <c r="M172" s="189" t="s">
        <v>19</v>
      </c>
      <c r="N172" s="190" t="s">
        <v>47</v>
      </c>
      <c r="O172" s="66"/>
      <c r="P172" s="191">
        <f t="shared" si="41"/>
        <v>0</v>
      </c>
      <c r="Q172" s="191">
        <v>0</v>
      </c>
      <c r="R172" s="191">
        <f t="shared" si="42"/>
        <v>0</v>
      </c>
      <c r="S172" s="191">
        <v>0</v>
      </c>
      <c r="T172" s="192">
        <f t="shared" si="43"/>
        <v>0</v>
      </c>
      <c r="U172" s="36"/>
      <c r="V172" s="36"/>
      <c r="W172" s="36"/>
      <c r="X172" s="36"/>
      <c r="Y172" s="36"/>
      <c r="Z172" s="36"/>
      <c r="AA172" s="36"/>
      <c r="AB172" s="36"/>
      <c r="AC172" s="36"/>
      <c r="AD172" s="36"/>
      <c r="AE172" s="36"/>
      <c r="AR172" s="193" t="s">
        <v>330</v>
      </c>
      <c r="AT172" s="193" t="s">
        <v>326</v>
      </c>
      <c r="AU172" s="193" t="s">
        <v>84</v>
      </c>
      <c r="AY172" s="19" t="s">
        <v>324</v>
      </c>
      <c r="BE172" s="194">
        <f t="shared" si="44"/>
        <v>0</v>
      </c>
      <c r="BF172" s="194">
        <f t="shared" si="45"/>
        <v>0</v>
      </c>
      <c r="BG172" s="194">
        <f t="shared" si="46"/>
        <v>0</v>
      </c>
      <c r="BH172" s="194">
        <f t="shared" si="47"/>
        <v>0</v>
      </c>
      <c r="BI172" s="194">
        <f t="shared" si="48"/>
        <v>0</v>
      </c>
      <c r="BJ172" s="19" t="s">
        <v>84</v>
      </c>
      <c r="BK172" s="194">
        <f t="shared" si="49"/>
        <v>0</v>
      </c>
      <c r="BL172" s="19" t="s">
        <v>330</v>
      </c>
      <c r="BM172" s="193" t="s">
        <v>6646</v>
      </c>
    </row>
    <row r="173" spans="1:65" s="2" customFormat="1" ht="14.45" customHeight="1">
      <c r="A173" s="36"/>
      <c r="B173" s="37"/>
      <c r="C173" s="182" t="s">
        <v>1016</v>
      </c>
      <c r="D173" s="182" t="s">
        <v>326</v>
      </c>
      <c r="E173" s="183" t="s">
        <v>6647</v>
      </c>
      <c r="F173" s="184" t="s">
        <v>6648</v>
      </c>
      <c r="G173" s="185" t="s">
        <v>6458</v>
      </c>
      <c r="H173" s="186">
        <v>1</v>
      </c>
      <c r="I173" s="187"/>
      <c r="J173" s="188">
        <f t="shared" si="40"/>
        <v>0</v>
      </c>
      <c r="K173" s="184" t="s">
        <v>19</v>
      </c>
      <c r="L173" s="41"/>
      <c r="M173" s="189" t="s">
        <v>19</v>
      </c>
      <c r="N173" s="190" t="s">
        <v>47</v>
      </c>
      <c r="O173" s="66"/>
      <c r="P173" s="191">
        <f t="shared" si="41"/>
        <v>0</v>
      </c>
      <c r="Q173" s="191">
        <v>0</v>
      </c>
      <c r="R173" s="191">
        <f t="shared" si="42"/>
        <v>0</v>
      </c>
      <c r="S173" s="191">
        <v>0</v>
      </c>
      <c r="T173" s="192">
        <f t="shared" si="43"/>
        <v>0</v>
      </c>
      <c r="U173" s="36"/>
      <c r="V173" s="36"/>
      <c r="W173" s="36"/>
      <c r="X173" s="36"/>
      <c r="Y173" s="36"/>
      <c r="Z173" s="36"/>
      <c r="AA173" s="36"/>
      <c r="AB173" s="36"/>
      <c r="AC173" s="36"/>
      <c r="AD173" s="36"/>
      <c r="AE173" s="36"/>
      <c r="AR173" s="193" t="s">
        <v>330</v>
      </c>
      <c r="AT173" s="193" t="s">
        <v>326</v>
      </c>
      <c r="AU173" s="193" t="s">
        <v>84</v>
      </c>
      <c r="AY173" s="19" t="s">
        <v>324</v>
      </c>
      <c r="BE173" s="194">
        <f t="shared" si="44"/>
        <v>0</v>
      </c>
      <c r="BF173" s="194">
        <f t="shared" si="45"/>
        <v>0</v>
      </c>
      <c r="BG173" s="194">
        <f t="shared" si="46"/>
        <v>0</v>
      </c>
      <c r="BH173" s="194">
        <f t="shared" si="47"/>
        <v>0</v>
      </c>
      <c r="BI173" s="194">
        <f t="shared" si="48"/>
        <v>0</v>
      </c>
      <c r="BJ173" s="19" t="s">
        <v>84</v>
      </c>
      <c r="BK173" s="194">
        <f t="shared" si="49"/>
        <v>0</v>
      </c>
      <c r="BL173" s="19" t="s">
        <v>330</v>
      </c>
      <c r="BM173" s="193" t="s">
        <v>6649</v>
      </c>
    </row>
    <row r="174" spans="1:65" s="2" customFormat="1" ht="19.5">
      <c r="A174" s="36"/>
      <c r="B174" s="37"/>
      <c r="C174" s="38"/>
      <c r="D174" s="195" t="s">
        <v>332</v>
      </c>
      <c r="E174" s="38"/>
      <c r="F174" s="196" t="s">
        <v>6650</v>
      </c>
      <c r="G174" s="38"/>
      <c r="H174" s="38"/>
      <c r="I174" s="197"/>
      <c r="J174" s="38"/>
      <c r="K174" s="38"/>
      <c r="L174" s="41"/>
      <c r="M174" s="198"/>
      <c r="N174" s="199"/>
      <c r="O174" s="66"/>
      <c r="P174" s="66"/>
      <c r="Q174" s="66"/>
      <c r="R174" s="66"/>
      <c r="S174" s="66"/>
      <c r="T174" s="67"/>
      <c r="U174" s="36"/>
      <c r="V174" s="36"/>
      <c r="W174" s="36"/>
      <c r="X174" s="36"/>
      <c r="Y174" s="36"/>
      <c r="Z174" s="36"/>
      <c r="AA174" s="36"/>
      <c r="AB174" s="36"/>
      <c r="AC174" s="36"/>
      <c r="AD174" s="36"/>
      <c r="AE174" s="36"/>
      <c r="AT174" s="19" t="s">
        <v>332</v>
      </c>
      <c r="AU174" s="19" t="s">
        <v>84</v>
      </c>
    </row>
    <row r="175" spans="1:65" s="2" customFormat="1" ht="14.45" customHeight="1">
      <c r="A175" s="36"/>
      <c r="B175" s="37"/>
      <c r="C175" s="182" t="s">
        <v>1022</v>
      </c>
      <c r="D175" s="182" t="s">
        <v>326</v>
      </c>
      <c r="E175" s="183" t="s">
        <v>6651</v>
      </c>
      <c r="F175" s="184" t="s">
        <v>6652</v>
      </c>
      <c r="G175" s="185" t="s">
        <v>6458</v>
      </c>
      <c r="H175" s="186">
        <v>1</v>
      </c>
      <c r="I175" s="187"/>
      <c r="J175" s="188">
        <f>ROUND(I175*H175,2)</f>
        <v>0</v>
      </c>
      <c r="K175" s="184" t="s">
        <v>19</v>
      </c>
      <c r="L175" s="41"/>
      <c r="M175" s="189" t="s">
        <v>19</v>
      </c>
      <c r="N175" s="190" t="s">
        <v>47</v>
      </c>
      <c r="O175" s="66"/>
      <c r="P175" s="191">
        <f>O175*H175</f>
        <v>0</v>
      </c>
      <c r="Q175" s="191">
        <v>0</v>
      </c>
      <c r="R175" s="191">
        <f>Q175*H175</f>
        <v>0</v>
      </c>
      <c r="S175" s="191">
        <v>0</v>
      </c>
      <c r="T175" s="192">
        <f>S175*H175</f>
        <v>0</v>
      </c>
      <c r="U175" s="36"/>
      <c r="V175" s="36"/>
      <c r="W175" s="36"/>
      <c r="X175" s="36"/>
      <c r="Y175" s="36"/>
      <c r="Z175" s="36"/>
      <c r="AA175" s="36"/>
      <c r="AB175" s="36"/>
      <c r="AC175" s="36"/>
      <c r="AD175" s="36"/>
      <c r="AE175" s="36"/>
      <c r="AR175" s="193" t="s">
        <v>330</v>
      </c>
      <c r="AT175" s="193" t="s">
        <v>326</v>
      </c>
      <c r="AU175" s="193" t="s">
        <v>84</v>
      </c>
      <c r="AY175" s="19" t="s">
        <v>324</v>
      </c>
      <c r="BE175" s="194">
        <f>IF(N175="základní",J175,0)</f>
        <v>0</v>
      </c>
      <c r="BF175" s="194">
        <f>IF(N175="snížená",J175,0)</f>
        <v>0</v>
      </c>
      <c r="BG175" s="194">
        <f>IF(N175="zákl. přenesená",J175,0)</f>
        <v>0</v>
      </c>
      <c r="BH175" s="194">
        <f>IF(N175="sníž. přenesená",J175,0)</f>
        <v>0</v>
      </c>
      <c r="BI175" s="194">
        <f>IF(N175="nulová",J175,0)</f>
        <v>0</v>
      </c>
      <c r="BJ175" s="19" t="s">
        <v>84</v>
      </c>
      <c r="BK175" s="194">
        <f>ROUND(I175*H175,2)</f>
        <v>0</v>
      </c>
      <c r="BL175" s="19" t="s">
        <v>330</v>
      </c>
      <c r="BM175" s="193" t="s">
        <v>6653</v>
      </c>
    </row>
    <row r="176" spans="1:65" s="2" customFormat="1" ht="29.25">
      <c r="A176" s="36"/>
      <c r="B176" s="37"/>
      <c r="C176" s="38"/>
      <c r="D176" s="195" t="s">
        <v>332</v>
      </c>
      <c r="E176" s="38"/>
      <c r="F176" s="196" t="s">
        <v>6654</v>
      </c>
      <c r="G176" s="38"/>
      <c r="H176" s="38"/>
      <c r="I176" s="197"/>
      <c r="J176" s="38"/>
      <c r="K176" s="38"/>
      <c r="L176" s="41"/>
      <c r="M176" s="198"/>
      <c r="N176" s="199"/>
      <c r="O176" s="66"/>
      <c r="P176" s="66"/>
      <c r="Q176" s="66"/>
      <c r="R176" s="66"/>
      <c r="S176" s="66"/>
      <c r="T176" s="67"/>
      <c r="U176" s="36"/>
      <c r="V176" s="36"/>
      <c r="W176" s="36"/>
      <c r="X176" s="36"/>
      <c r="Y176" s="36"/>
      <c r="Z176" s="36"/>
      <c r="AA176" s="36"/>
      <c r="AB176" s="36"/>
      <c r="AC176" s="36"/>
      <c r="AD176" s="36"/>
      <c r="AE176" s="36"/>
      <c r="AT176" s="19" t="s">
        <v>332</v>
      </c>
      <c r="AU176" s="19" t="s">
        <v>84</v>
      </c>
    </row>
    <row r="177" spans="1:65" s="2" customFormat="1" ht="24.2" customHeight="1">
      <c r="A177" s="36"/>
      <c r="B177" s="37"/>
      <c r="C177" s="182" t="s">
        <v>1027</v>
      </c>
      <c r="D177" s="182" t="s">
        <v>326</v>
      </c>
      <c r="E177" s="183" t="s">
        <v>6655</v>
      </c>
      <c r="F177" s="184" t="s">
        <v>6656</v>
      </c>
      <c r="G177" s="185" t="s">
        <v>186</v>
      </c>
      <c r="H177" s="186">
        <v>20</v>
      </c>
      <c r="I177" s="187"/>
      <c r="J177" s="188">
        <f>ROUND(I177*H177,2)</f>
        <v>0</v>
      </c>
      <c r="K177" s="184" t="s">
        <v>19</v>
      </c>
      <c r="L177" s="41"/>
      <c r="M177" s="189" t="s">
        <v>19</v>
      </c>
      <c r="N177" s="190" t="s">
        <v>47</v>
      </c>
      <c r="O177" s="66"/>
      <c r="P177" s="191">
        <f>O177*H177</f>
        <v>0</v>
      </c>
      <c r="Q177" s="191">
        <v>0</v>
      </c>
      <c r="R177" s="191">
        <f>Q177*H177</f>
        <v>0</v>
      </c>
      <c r="S177" s="191">
        <v>0</v>
      </c>
      <c r="T177" s="192">
        <f>S177*H177</f>
        <v>0</v>
      </c>
      <c r="U177" s="36"/>
      <c r="V177" s="36"/>
      <c r="W177" s="36"/>
      <c r="X177" s="36"/>
      <c r="Y177" s="36"/>
      <c r="Z177" s="36"/>
      <c r="AA177" s="36"/>
      <c r="AB177" s="36"/>
      <c r="AC177" s="36"/>
      <c r="AD177" s="36"/>
      <c r="AE177" s="36"/>
      <c r="AR177" s="193" t="s">
        <v>330</v>
      </c>
      <c r="AT177" s="193" t="s">
        <v>326</v>
      </c>
      <c r="AU177" s="193" t="s">
        <v>84</v>
      </c>
      <c r="AY177" s="19" t="s">
        <v>324</v>
      </c>
      <c r="BE177" s="194">
        <f>IF(N177="základní",J177,0)</f>
        <v>0</v>
      </c>
      <c r="BF177" s="194">
        <f>IF(N177="snížená",J177,0)</f>
        <v>0</v>
      </c>
      <c r="BG177" s="194">
        <f>IF(N177="zákl. přenesená",J177,0)</f>
        <v>0</v>
      </c>
      <c r="BH177" s="194">
        <f>IF(N177="sníž. přenesená",J177,0)</f>
        <v>0</v>
      </c>
      <c r="BI177" s="194">
        <f>IF(N177="nulová",J177,0)</f>
        <v>0</v>
      </c>
      <c r="BJ177" s="19" t="s">
        <v>84</v>
      </c>
      <c r="BK177" s="194">
        <f>ROUND(I177*H177,2)</f>
        <v>0</v>
      </c>
      <c r="BL177" s="19" t="s">
        <v>330</v>
      </c>
      <c r="BM177" s="193" t="s">
        <v>6657</v>
      </c>
    </row>
    <row r="178" spans="1:65" s="2" customFormat="1" ht="24.2" customHeight="1">
      <c r="A178" s="36"/>
      <c r="B178" s="37"/>
      <c r="C178" s="182" t="s">
        <v>1032</v>
      </c>
      <c r="D178" s="182" t="s">
        <v>326</v>
      </c>
      <c r="E178" s="183" t="s">
        <v>6658</v>
      </c>
      <c r="F178" s="184" t="s">
        <v>6659</v>
      </c>
      <c r="G178" s="185" t="s">
        <v>186</v>
      </c>
      <c r="H178" s="186">
        <v>60</v>
      </c>
      <c r="I178" s="187"/>
      <c r="J178" s="188">
        <f>ROUND(I178*H178,2)</f>
        <v>0</v>
      </c>
      <c r="K178" s="184" t="s">
        <v>19</v>
      </c>
      <c r="L178" s="41"/>
      <c r="M178" s="189" t="s">
        <v>19</v>
      </c>
      <c r="N178" s="190" t="s">
        <v>47</v>
      </c>
      <c r="O178" s="66"/>
      <c r="P178" s="191">
        <f>O178*H178</f>
        <v>0</v>
      </c>
      <c r="Q178" s="191">
        <v>0</v>
      </c>
      <c r="R178" s="191">
        <f>Q178*H178</f>
        <v>0</v>
      </c>
      <c r="S178" s="191">
        <v>0</v>
      </c>
      <c r="T178" s="192">
        <f>S178*H178</f>
        <v>0</v>
      </c>
      <c r="U178" s="36"/>
      <c r="V178" s="36"/>
      <c r="W178" s="36"/>
      <c r="X178" s="36"/>
      <c r="Y178" s="36"/>
      <c r="Z178" s="36"/>
      <c r="AA178" s="36"/>
      <c r="AB178" s="36"/>
      <c r="AC178" s="36"/>
      <c r="AD178" s="36"/>
      <c r="AE178" s="36"/>
      <c r="AR178" s="193" t="s">
        <v>330</v>
      </c>
      <c r="AT178" s="193" t="s">
        <v>326</v>
      </c>
      <c r="AU178" s="193" t="s">
        <v>84</v>
      </c>
      <c r="AY178" s="19" t="s">
        <v>324</v>
      </c>
      <c r="BE178" s="194">
        <f>IF(N178="základní",J178,0)</f>
        <v>0</v>
      </c>
      <c r="BF178" s="194">
        <f>IF(N178="snížená",J178,0)</f>
        <v>0</v>
      </c>
      <c r="BG178" s="194">
        <f>IF(N178="zákl. přenesená",J178,0)</f>
        <v>0</v>
      </c>
      <c r="BH178" s="194">
        <f>IF(N178="sníž. přenesená",J178,0)</f>
        <v>0</v>
      </c>
      <c r="BI178" s="194">
        <f>IF(N178="nulová",J178,0)</f>
        <v>0</v>
      </c>
      <c r="BJ178" s="19" t="s">
        <v>84</v>
      </c>
      <c r="BK178" s="194">
        <f>ROUND(I178*H178,2)</f>
        <v>0</v>
      </c>
      <c r="BL178" s="19" t="s">
        <v>330</v>
      </c>
      <c r="BM178" s="193" t="s">
        <v>6660</v>
      </c>
    </row>
    <row r="179" spans="1:65" s="2" customFormat="1" ht="19.5">
      <c r="A179" s="36"/>
      <c r="B179" s="37"/>
      <c r="C179" s="38"/>
      <c r="D179" s="195" t="s">
        <v>332</v>
      </c>
      <c r="E179" s="38"/>
      <c r="F179" s="196" t="s">
        <v>6661</v>
      </c>
      <c r="G179" s="38"/>
      <c r="H179" s="38"/>
      <c r="I179" s="197"/>
      <c r="J179" s="38"/>
      <c r="K179" s="38"/>
      <c r="L179" s="41"/>
      <c r="M179" s="198"/>
      <c r="N179" s="199"/>
      <c r="O179" s="66"/>
      <c r="P179" s="66"/>
      <c r="Q179" s="66"/>
      <c r="R179" s="66"/>
      <c r="S179" s="66"/>
      <c r="T179" s="67"/>
      <c r="U179" s="36"/>
      <c r="V179" s="36"/>
      <c r="W179" s="36"/>
      <c r="X179" s="36"/>
      <c r="Y179" s="36"/>
      <c r="Z179" s="36"/>
      <c r="AA179" s="36"/>
      <c r="AB179" s="36"/>
      <c r="AC179" s="36"/>
      <c r="AD179" s="36"/>
      <c r="AE179" s="36"/>
      <c r="AT179" s="19" t="s">
        <v>332</v>
      </c>
      <c r="AU179" s="19" t="s">
        <v>84</v>
      </c>
    </row>
    <row r="180" spans="1:65" s="2" customFormat="1" ht="14.45" customHeight="1">
      <c r="A180" s="36"/>
      <c r="B180" s="37"/>
      <c r="C180" s="182" t="s">
        <v>1040</v>
      </c>
      <c r="D180" s="182" t="s">
        <v>326</v>
      </c>
      <c r="E180" s="183" t="s">
        <v>6662</v>
      </c>
      <c r="F180" s="184" t="s">
        <v>6663</v>
      </c>
      <c r="G180" s="185" t="s">
        <v>1525</v>
      </c>
      <c r="H180" s="186">
        <v>24</v>
      </c>
      <c r="I180" s="187"/>
      <c r="J180" s="188">
        <f t="shared" ref="J180:J196" si="50">ROUND(I180*H180,2)</f>
        <v>0</v>
      </c>
      <c r="K180" s="184" t="s">
        <v>19</v>
      </c>
      <c r="L180" s="41"/>
      <c r="M180" s="189" t="s">
        <v>19</v>
      </c>
      <c r="N180" s="190" t="s">
        <v>47</v>
      </c>
      <c r="O180" s="66"/>
      <c r="P180" s="191">
        <f t="shared" ref="P180:P196" si="51">O180*H180</f>
        <v>0</v>
      </c>
      <c r="Q180" s="191">
        <v>0</v>
      </c>
      <c r="R180" s="191">
        <f t="shared" ref="R180:R196" si="52">Q180*H180</f>
        <v>0</v>
      </c>
      <c r="S180" s="191">
        <v>0</v>
      </c>
      <c r="T180" s="192">
        <f t="shared" ref="T180:T196" si="53">S180*H180</f>
        <v>0</v>
      </c>
      <c r="U180" s="36"/>
      <c r="V180" s="36"/>
      <c r="W180" s="36"/>
      <c r="X180" s="36"/>
      <c r="Y180" s="36"/>
      <c r="Z180" s="36"/>
      <c r="AA180" s="36"/>
      <c r="AB180" s="36"/>
      <c r="AC180" s="36"/>
      <c r="AD180" s="36"/>
      <c r="AE180" s="36"/>
      <c r="AR180" s="193" t="s">
        <v>330</v>
      </c>
      <c r="AT180" s="193" t="s">
        <v>326</v>
      </c>
      <c r="AU180" s="193" t="s">
        <v>84</v>
      </c>
      <c r="AY180" s="19" t="s">
        <v>324</v>
      </c>
      <c r="BE180" s="194">
        <f t="shared" ref="BE180:BE196" si="54">IF(N180="základní",J180,0)</f>
        <v>0</v>
      </c>
      <c r="BF180" s="194">
        <f t="shared" ref="BF180:BF196" si="55">IF(N180="snížená",J180,0)</f>
        <v>0</v>
      </c>
      <c r="BG180" s="194">
        <f t="shared" ref="BG180:BG196" si="56">IF(N180="zákl. přenesená",J180,0)</f>
        <v>0</v>
      </c>
      <c r="BH180" s="194">
        <f t="shared" ref="BH180:BH196" si="57">IF(N180="sníž. přenesená",J180,0)</f>
        <v>0</v>
      </c>
      <c r="BI180" s="194">
        <f t="shared" ref="BI180:BI196" si="58">IF(N180="nulová",J180,0)</f>
        <v>0</v>
      </c>
      <c r="BJ180" s="19" t="s">
        <v>84</v>
      </c>
      <c r="BK180" s="194">
        <f t="shared" ref="BK180:BK196" si="59">ROUND(I180*H180,2)</f>
        <v>0</v>
      </c>
      <c r="BL180" s="19" t="s">
        <v>330</v>
      </c>
      <c r="BM180" s="193" t="s">
        <v>6664</v>
      </c>
    </row>
    <row r="181" spans="1:65" s="2" customFormat="1" ht="14.45" customHeight="1">
      <c r="A181" s="36"/>
      <c r="B181" s="37"/>
      <c r="C181" s="182" t="s">
        <v>1046</v>
      </c>
      <c r="D181" s="182" t="s">
        <v>326</v>
      </c>
      <c r="E181" s="183" t="s">
        <v>6665</v>
      </c>
      <c r="F181" s="184" t="s">
        <v>6666</v>
      </c>
      <c r="G181" s="185" t="s">
        <v>186</v>
      </c>
      <c r="H181" s="186">
        <v>100</v>
      </c>
      <c r="I181" s="187"/>
      <c r="J181" s="188">
        <f t="shared" si="50"/>
        <v>0</v>
      </c>
      <c r="K181" s="184" t="s">
        <v>19</v>
      </c>
      <c r="L181" s="41"/>
      <c r="M181" s="189" t="s">
        <v>19</v>
      </c>
      <c r="N181" s="190" t="s">
        <v>47</v>
      </c>
      <c r="O181" s="66"/>
      <c r="P181" s="191">
        <f t="shared" si="51"/>
        <v>0</v>
      </c>
      <c r="Q181" s="191">
        <v>0</v>
      </c>
      <c r="R181" s="191">
        <f t="shared" si="52"/>
        <v>0</v>
      </c>
      <c r="S181" s="191">
        <v>0</v>
      </c>
      <c r="T181" s="192">
        <f t="shared" si="53"/>
        <v>0</v>
      </c>
      <c r="U181" s="36"/>
      <c r="V181" s="36"/>
      <c r="W181" s="36"/>
      <c r="X181" s="36"/>
      <c r="Y181" s="36"/>
      <c r="Z181" s="36"/>
      <c r="AA181" s="36"/>
      <c r="AB181" s="36"/>
      <c r="AC181" s="36"/>
      <c r="AD181" s="36"/>
      <c r="AE181" s="36"/>
      <c r="AR181" s="193" t="s">
        <v>330</v>
      </c>
      <c r="AT181" s="193" t="s">
        <v>326</v>
      </c>
      <c r="AU181" s="193" t="s">
        <v>84</v>
      </c>
      <c r="AY181" s="19" t="s">
        <v>324</v>
      </c>
      <c r="BE181" s="194">
        <f t="shared" si="54"/>
        <v>0</v>
      </c>
      <c r="BF181" s="194">
        <f t="shared" si="55"/>
        <v>0</v>
      </c>
      <c r="BG181" s="194">
        <f t="shared" si="56"/>
        <v>0</v>
      </c>
      <c r="BH181" s="194">
        <f t="shared" si="57"/>
        <v>0</v>
      </c>
      <c r="BI181" s="194">
        <f t="shared" si="58"/>
        <v>0</v>
      </c>
      <c r="BJ181" s="19" t="s">
        <v>84</v>
      </c>
      <c r="BK181" s="194">
        <f t="shared" si="59"/>
        <v>0</v>
      </c>
      <c r="BL181" s="19" t="s">
        <v>330</v>
      </c>
      <c r="BM181" s="193" t="s">
        <v>6667</v>
      </c>
    </row>
    <row r="182" spans="1:65" s="2" customFormat="1" ht="14.45" customHeight="1">
      <c r="A182" s="36"/>
      <c r="B182" s="37"/>
      <c r="C182" s="182" t="s">
        <v>1052</v>
      </c>
      <c r="D182" s="182" t="s">
        <v>326</v>
      </c>
      <c r="E182" s="183" t="s">
        <v>6668</v>
      </c>
      <c r="F182" s="184" t="s">
        <v>6669</v>
      </c>
      <c r="G182" s="185" t="s">
        <v>1525</v>
      </c>
      <c r="H182" s="186">
        <v>24</v>
      </c>
      <c r="I182" s="187"/>
      <c r="J182" s="188">
        <f t="shared" si="50"/>
        <v>0</v>
      </c>
      <c r="K182" s="184" t="s">
        <v>19</v>
      </c>
      <c r="L182" s="41"/>
      <c r="M182" s="189" t="s">
        <v>19</v>
      </c>
      <c r="N182" s="190" t="s">
        <v>47</v>
      </c>
      <c r="O182" s="66"/>
      <c r="P182" s="191">
        <f t="shared" si="51"/>
        <v>0</v>
      </c>
      <c r="Q182" s="191">
        <v>0</v>
      </c>
      <c r="R182" s="191">
        <f t="shared" si="52"/>
        <v>0</v>
      </c>
      <c r="S182" s="191">
        <v>0</v>
      </c>
      <c r="T182" s="192">
        <f t="shared" si="53"/>
        <v>0</v>
      </c>
      <c r="U182" s="36"/>
      <c r="V182" s="36"/>
      <c r="W182" s="36"/>
      <c r="X182" s="36"/>
      <c r="Y182" s="36"/>
      <c r="Z182" s="36"/>
      <c r="AA182" s="36"/>
      <c r="AB182" s="36"/>
      <c r="AC182" s="36"/>
      <c r="AD182" s="36"/>
      <c r="AE182" s="36"/>
      <c r="AR182" s="193" t="s">
        <v>330</v>
      </c>
      <c r="AT182" s="193" t="s">
        <v>326</v>
      </c>
      <c r="AU182" s="193" t="s">
        <v>84</v>
      </c>
      <c r="AY182" s="19" t="s">
        <v>324</v>
      </c>
      <c r="BE182" s="194">
        <f t="shared" si="54"/>
        <v>0</v>
      </c>
      <c r="BF182" s="194">
        <f t="shared" si="55"/>
        <v>0</v>
      </c>
      <c r="BG182" s="194">
        <f t="shared" si="56"/>
        <v>0</v>
      </c>
      <c r="BH182" s="194">
        <f t="shared" si="57"/>
        <v>0</v>
      </c>
      <c r="BI182" s="194">
        <f t="shared" si="58"/>
        <v>0</v>
      </c>
      <c r="BJ182" s="19" t="s">
        <v>84</v>
      </c>
      <c r="BK182" s="194">
        <f t="shared" si="59"/>
        <v>0</v>
      </c>
      <c r="BL182" s="19" t="s">
        <v>330</v>
      </c>
      <c r="BM182" s="193" t="s">
        <v>6670</v>
      </c>
    </row>
    <row r="183" spans="1:65" s="2" customFormat="1" ht="14.45" customHeight="1">
      <c r="A183" s="36"/>
      <c r="B183" s="37"/>
      <c r="C183" s="182" t="s">
        <v>1058</v>
      </c>
      <c r="D183" s="182" t="s">
        <v>326</v>
      </c>
      <c r="E183" s="183" t="s">
        <v>6671</v>
      </c>
      <c r="F183" s="184" t="s">
        <v>6672</v>
      </c>
      <c r="G183" s="185" t="s">
        <v>186</v>
      </c>
      <c r="H183" s="186">
        <v>100</v>
      </c>
      <c r="I183" s="187"/>
      <c r="J183" s="188">
        <f t="shared" si="50"/>
        <v>0</v>
      </c>
      <c r="K183" s="184" t="s">
        <v>19</v>
      </c>
      <c r="L183" s="41"/>
      <c r="M183" s="189" t="s">
        <v>19</v>
      </c>
      <c r="N183" s="190" t="s">
        <v>47</v>
      </c>
      <c r="O183" s="66"/>
      <c r="P183" s="191">
        <f t="shared" si="51"/>
        <v>0</v>
      </c>
      <c r="Q183" s="191">
        <v>0</v>
      </c>
      <c r="R183" s="191">
        <f t="shared" si="52"/>
        <v>0</v>
      </c>
      <c r="S183" s="191">
        <v>0</v>
      </c>
      <c r="T183" s="192">
        <f t="shared" si="53"/>
        <v>0</v>
      </c>
      <c r="U183" s="36"/>
      <c r="V183" s="36"/>
      <c r="W183" s="36"/>
      <c r="X183" s="36"/>
      <c r="Y183" s="36"/>
      <c r="Z183" s="36"/>
      <c r="AA183" s="36"/>
      <c r="AB183" s="36"/>
      <c r="AC183" s="36"/>
      <c r="AD183" s="36"/>
      <c r="AE183" s="36"/>
      <c r="AR183" s="193" t="s">
        <v>330</v>
      </c>
      <c r="AT183" s="193" t="s">
        <v>326</v>
      </c>
      <c r="AU183" s="193" t="s">
        <v>84</v>
      </c>
      <c r="AY183" s="19" t="s">
        <v>324</v>
      </c>
      <c r="BE183" s="194">
        <f t="shared" si="54"/>
        <v>0</v>
      </c>
      <c r="BF183" s="194">
        <f t="shared" si="55"/>
        <v>0</v>
      </c>
      <c r="BG183" s="194">
        <f t="shared" si="56"/>
        <v>0</v>
      </c>
      <c r="BH183" s="194">
        <f t="shared" si="57"/>
        <v>0</v>
      </c>
      <c r="BI183" s="194">
        <f t="shared" si="58"/>
        <v>0</v>
      </c>
      <c r="BJ183" s="19" t="s">
        <v>84</v>
      </c>
      <c r="BK183" s="194">
        <f t="shared" si="59"/>
        <v>0</v>
      </c>
      <c r="BL183" s="19" t="s">
        <v>330</v>
      </c>
      <c r="BM183" s="193" t="s">
        <v>6673</v>
      </c>
    </row>
    <row r="184" spans="1:65" s="2" customFormat="1" ht="14.45" customHeight="1">
      <c r="A184" s="36"/>
      <c r="B184" s="37"/>
      <c r="C184" s="182" t="s">
        <v>1064</v>
      </c>
      <c r="D184" s="182" t="s">
        <v>326</v>
      </c>
      <c r="E184" s="183" t="s">
        <v>6674</v>
      </c>
      <c r="F184" s="184" t="s">
        <v>6675</v>
      </c>
      <c r="G184" s="185" t="s">
        <v>1525</v>
      </c>
      <c r="H184" s="186">
        <v>1</v>
      </c>
      <c r="I184" s="187"/>
      <c r="J184" s="188">
        <f t="shared" si="50"/>
        <v>0</v>
      </c>
      <c r="K184" s="184" t="s">
        <v>19</v>
      </c>
      <c r="L184" s="41"/>
      <c r="M184" s="189" t="s">
        <v>19</v>
      </c>
      <c r="N184" s="190" t="s">
        <v>47</v>
      </c>
      <c r="O184" s="66"/>
      <c r="P184" s="191">
        <f t="shared" si="51"/>
        <v>0</v>
      </c>
      <c r="Q184" s="191">
        <v>0</v>
      </c>
      <c r="R184" s="191">
        <f t="shared" si="52"/>
        <v>0</v>
      </c>
      <c r="S184" s="191">
        <v>0</v>
      </c>
      <c r="T184" s="192">
        <f t="shared" si="53"/>
        <v>0</v>
      </c>
      <c r="U184" s="36"/>
      <c r="V184" s="36"/>
      <c r="W184" s="36"/>
      <c r="X184" s="36"/>
      <c r="Y184" s="36"/>
      <c r="Z184" s="36"/>
      <c r="AA184" s="36"/>
      <c r="AB184" s="36"/>
      <c r="AC184" s="36"/>
      <c r="AD184" s="36"/>
      <c r="AE184" s="36"/>
      <c r="AR184" s="193" t="s">
        <v>330</v>
      </c>
      <c r="AT184" s="193" t="s">
        <v>326</v>
      </c>
      <c r="AU184" s="193" t="s">
        <v>84</v>
      </c>
      <c r="AY184" s="19" t="s">
        <v>324</v>
      </c>
      <c r="BE184" s="194">
        <f t="shared" si="54"/>
        <v>0</v>
      </c>
      <c r="BF184" s="194">
        <f t="shared" si="55"/>
        <v>0</v>
      </c>
      <c r="BG184" s="194">
        <f t="shared" si="56"/>
        <v>0</v>
      </c>
      <c r="BH184" s="194">
        <f t="shared" si="57"/>
        <v>0</v>
      </c>
      <c r="BI184" s="194">
        <f t="shared" si="58"/>
        <v>0</v>
      </c>
      <c r="BJ184" s="19" t="s">
        <v>84</v>
      </c>
      <c r="BK184" s="194">
        <f t="shared" si="59"/>
        <v>0</v>
      </c>
      <c r="BL184" s="19" t="s">
        <v>330</v>
      </c>
      <c r="BM184" s="193" t="s">
        <v>6676</v>
      </c>
    </row>
    <row r="185" spans="1:65" s="2" customFormat="1" ht="14.45" customHeight="1">
      <c r="A185" s="36"/>
      <c r="B185" s="37"/>
      <c r="C185" s="182" t="s">
        <v>1069</v>
      </c>
      <c r="D185" s="182" t="s">
        <v>326</v>
      </c>
      <c r="E185" s="183" t="s">
        <v>6677</v>
      </c>
      <c r="F185" s="184" t="s">
        <v>6678</v>
      </c>
      <c r="G185" s="185" t="s">
        <v>1525</v>
      </c>
      <c r="H185" s="186">
        <v>1</v>
      </c>
      <c r="I185" s="187"/>
      <c r="J185" s="188">
        <f t="shared" si="50"/>
        <v>0</v>
      </c>
      <c r="K185" s="184" t="s">
        <v>19</v>
      </c>
      <c r="L185" s="41"/>
      <c r="M185" s="189" t="s">
        <v>19</v>
      </c>
      <c r="N185" s="190" t="s">
        <v>47</v>
      </c>
      <c r="O185" s="66"/>
      <c r="P185" s="191">
        <f t="shared" si="51"/>
        <v>0</v>
      </c>
      <c r="Q185" s="191">
        <v>0</v>
      </c>
      <c r="R185" s="191">
        <f t="shared" si="52"/>
        <v>0</v>
      </c>
      <c r="S185" s="191">
        <v>0</v>
      </c>
      <c r="T185" s="192">
        <f t="shared" si="53"/>
        <v>0</v>
      </c>
      <c r="U185" s="36"/>
      <c r="V185" s="36"/>
      <c r="W185" s="36"/>
      <c r="X185" s="36"/>
      <c r="Y185" s="36"/>
      <c r="Z185" s="36"/>
      <c r="AA185" s="36"/>
      <c r="AB185" s="36"/>
      <c r="AC185" s="36"/>
      <c r="AD185" s="36"/>
      <c r="AE185" s="36"/>
      <c r="AR185" s="193" t="s">
        <v>330</v>
      </c>
      <c r="AT185" s="193" t="s">
        <v>326</v>
      </c>
      <c r="AU185" s="193" t="s">
        <v>84</v>
      </c>
      <c r="AY185" s="19" t="s">
        <v>324</v>
      </c>
      <c r="BE185" s="194">
        <f t="shared" si="54"/>
        <v>0</v>
      </c>
      <c r="BF185" s="194">
        <f t="shared" si="55"/>
        <v>0</v>
      </c>
      <c r="BG185" s="194">
        <f t="shared" si="56"/>
        <v>0</v>
      </c>
      <c r="BH185" s="194">
        <f t="shared" si="57"/>
        <v>0</v>
      </c>
      <c r="BI185" s="194">
        <f t="shared" si="58"/>
        <v>0</v>
      </c>
      <c r="BJ185" s="19" t="s">
        <v>84</v>
      </c>
      <c r="BK185" s="194">
        <f t="shared" si="59"/>
        <v>0</v>
      </c>
      <c r="BL185" s="19" t="s">
        <v>330</v>
      </c>
      <c r="BM185" s="193" t="s">
        <v>6679</v>
      </c>
    </row>
    <row r="186" spans="1:65" s="2" customFormat="1" ht="14.45" customHeight="1">
      <c r="A186" s="36"/>
      <c r="B186" s="37"/>
      <c r="C186" s="182" t="s">
        <v>1075</v>
      </c>
      <c r="D186" s="182" t="s">
        <v>326</v>
      </c>
      <c r="E186" s="183" t="s">
        <v>6680</v>
      </c>
      <c r="F186" s="184" t="s">
        <v>6681</v>
      </c>
      <c r="G186" s="185" t="s">
        <v>186</v>
      </c>
      <c r="H186" s="186">
        <v>100</v>
      </c>
      <c r="I186" s="187"/>
      <c r="J186" s="188">
        <f t="shared" si="50"/>
        <v>0</v>
      </c>
      <c r="K186" s="184" t="s">
        <v>19</v>
      </c>
      <c r="L186" s="41"/>
      <c r="M186" s="189" t="s">
        <v>19</v>
      </c>
      <c r="N186" s="190" t="s">
        <v>47</v>
      </c>
      <c r="O186" s="66"/>
      <c r="P186" s="191">
        <f t="shared" si="51"/>
        <v>0</v>
      </c>
      <c r="Q186" s="191">
        <v>0</v>
      </c>
      <c r="R186" s="191">
        <f t="shared" si="52"/>
        <v>0</v>
      </c>
      <c r="S186" s="191">
        <v>0</v>
      </c>
      <c r="T186" s="192">
        <f t="shared" si="53"/>
        <v>0</v>
      </c>
      <c r="U186" s="36"/>
      <c r="V186" s="36"/>
      <c r="W186" s="36"/>
      <c r="X186" s="36"/>
      <c r="Y186" s="36"/>
      <c r="Z186" s="36"/>
      <c r="AA186" s="36"/>
      <c r="AB186" s="36"/>
      <c r="AC186" s="36"/>
      <c r="AD186" s="36"/>
      <c r="AE186" s="36"/>
      <c r="AR186" s="193" t="s">
        <v>330</v>
      </c>
      <c r="AT186" s="193" t="s">
        <v>326</v>
      </c>
      <c r="AU186" s="193" t="s">
        <v>84</v>
      </c>
      <c r="AY186" s="19" t="s">
        <v>324</v>
      </c>
      <c r="BE186" s="194">
        <f t="shared" si="54"/>
        <v>0</v>
      </c>
      <c r="BF186" s="194">
        <f t="shared" si="55"/>
        <v>0</v>
      </c>
      <c r="BG186" s="194">
        <f t="shared" si="56"/>
        <v>0</v>
      </c>
      <c r="BH186" s="194">
        <f t="shared" si="57"/>
        <v>0</v>
      </c>
      <c r="BI186" s="194">
        <f t="shared" si="58"/>
        <v>0</v>
      </c>
      <c r="BJ186" s="19" t="s">
        <v>84</v>
      </c>
      <c r="BK186" s="194">
        <f t="shared" si="59"/>
        <v>0</v>
      </c>
      <c r="BL186" s="19" t="s">
        <v>330</v>
      </c>
      <c r="BM186" s="193" t="s">
        <v>6682</v>
      </c>
    </row>
    <row r="187" spans="1:65" s="2" customFormat="1" ht="14.45" customHeight="1">
      <c r="A187" s="36"/>
      <c r="B187" s="37"/>
      <c r="C187" s="182" t="s">
        <v>1103</v>
      </c>
      <c r="D187" s="182" t="s">
        <v>326</v>
      </c>
      <c r="E187" s="183" t="s">
        <v>6683</v>
      </c>
      <c r="F187" s="184" t="s">
        <v>6684</v>
      </c>
      <c r="G187" s="185" t="s">
        <v>186</v>
      </c>
      <c r="H187" s="186">
        <v>60</v>
      </c>
      <c r="I187" s="187"/>
      <c r="J187" s="188">
        <f t="shared" si="50"/>
        <v>0</v>
      </c>
      <c r="K187" s="184" t="s">
        <v>19</v>
      </c>
      <c r="L187" s="41"/>
      <c r="M187" s="189" t="s">
        <v>19</v>
      </c>
      <c r="N187" s="190" t="s">
        <v>47</v>
      </c>
      <c r="O187" s="66"/>
      <c r="P187" s="191">
        <f t="shared" si="51"/>
        <v>0</v>
      </c>
      <c r="Q187" s="191">
        <v>0</v>
      </c>
      <c r="R187" s="191">
        <f t="shared" si="52"/>
        <v>0</v>
      </c>
      <c r="S187" s="191">
        <v>0</v>
      </c>
      <c r="T187" s="192">
        <f t="shared" si="53"/>
        <v>0</v>
      </c>
      <c r="U187" s="36"/>
      <c r="V187" s="36"/>
      <c r="W187" s="36"/>
      <c r="X187" s="36"/>
      <c r="Y187" s="36"/>
      <c r="Z187" s="36"/>
      <c r="AA187" s="36"/>
      <c r="AB187" s="36"/>
      <c r="AC187" s="36"/>
      <c r="AD187" s="36"/>
      <c r="AE187" s="36"/>
      <c r="AR187" s="193" t="s">
        <v>330</v>
      </c>
      <c r="AT187" s="193" t="s">
        <v>326</v>
      </c>
      <c r="AU187" s="193" t="s">
        <v>84</v>
      </c>
      <c r="AY187" s="19" t="s">
        <v>324</v>
      </c>
      <c r="BE187" s="194">
        <f t="shared" si="54"/>
        <v>0</v>
      </c>
      <c r="BF187" s="194">
        <f t="shared" si="55"/>
        <v>0</v>
      </c>
      <c r="BG187" s="194">
        <f t="shared" si="56"/>
        <v>0</v>
      </c>
      <c r="BH187" s="194">
        <f t="shared" si="57"/>
        <v>0</v>
      </c>
      <c r="BI187" s="194">
        <f t="shared" si="58"/>
        <v>0</v>
      </c>
      <c r="BJ187" s="19" t="s">
        <v>84</v>
      </c>
      <c r="BK187" s="194">
        <f t="shared" si="59"/>
        <v>0</v>
      </c>
      <c r="BL187" s="19" t="s">
        <v>330</v>
      </c>
      <c r="BM187" s="193" t="s">
        <v>6685</v>
      </c>
    </row>
    <row r="188" spans="1:65" s="2" customFormat="1" ht="24.2" customHeight="1">
      <c r="A188" s="36"/>
      <c r="B188" s="37"/>
      <c r="C188" s="182" t="s">
        <v>1110</v>
      </c>
      <c r="D188" s="182" t="s">
        <v>326</v>
      </c>
      <c r="E188" s="183" t="s">
        <v>6686</v>
      </c>
      <c r="F188" s="184" t="s">
        <v>6687</v>
      </c>
      <c r="G188" s="185" t="s">
        <v>6458</v>
      </c>
      <c r="H188" s="186">
        <v>12</v>
      </c>
      <c r="I188" s="187"/>
      <c r="J188" s="188">
        <f t="shared" si="50"/>
        <v>0</v>
      </c>
      <c r="K188" s="184" t="s">
        <v>19</v>
      </c>
      <c r="L188" s="41"/>
      <c r="M188" s="189" t="s">
        <v>19</v>
      </c>
      <c r="N188" s="190" t="s">
        <v>47</v>
      </c>
      <c r="O188" s="66"/>
      <c r="P188" s="191">
        <f t="shared" si="51"/>
        <v>0</v>
      </c>
      <c r="Q188" s="191">
        <v>0</v>
      </c>
      <c r="R188" s="191">
        <f t="shared" si="52"/>
        <v>0</v>
      </c>
      <c r="S188" s="191">
        <v>0</v>
      </c>
      <c r="T188" s="192">
        <f t="shared" si="53"/>
        <v>0</v>
      </c>
      <c r="U188" s="36"/>
      <c r="V188" s="36"/>
      <c r="W188" s="36"/>
      <c r="X188" s="36"/>
      <c r="Y188" s="36"/>
      <c r="Z188" s="36"/>
      <c r="AA188" s="36"/>
      <c r="AB188" s="36"/>
      <c r="AC188" s="36"/>
      <c r="AD188" s="36"/>
      <c r="AE188" s="36"/>
      <c r="AR188" s="193" t="s">
        <v>330</v>
      </c>
      <c r="AT188" s="193" t="s">
        <v>326</v>
      </c>
      <c r="AU188" s="193" t="s">
        <v>84</v>
      </c>
      <c r="AY188" s="19" t="s">
        <v>324</v>
      </c>
      <c r="BE188" s="194">
        <f t="shared" si="54"/>
        <v>0</v>
      </c>
      <c r="BF188" s="194">
        <f t="shared" si="55"/>
        <v>0</v>
      </c>
      <c r="BG188" s="194">
        <f t="shared" si="56"/>
        <v>0</v>
      </c>
      <c r="BH188" s="194">
        <f t="shared" si="57"/>
        <v>0</v>
      </c>
      <c r="BI188" s="194">
        <f t="shared" si="58"/>
        <v>0</v>
      </c>
      <c r="BJ188" s="19" t="s">
        <v>84</v>
      </c>
      <c r="BK188" s="194">
        <f t="shared" si="59"/>
        <v>0</v>
      </c>
      <c r="BL188" s="19" t="s">
        <v>330</v>
      </c>
      <c r="BM188" s="193" t="s">
        <v>6688</v>
      </c>
    </row>
    <row r="189" spans="1:65" s="2" customFormat="1" ht="14.45" customHeight="1">
      <c r="A189" s="36"/>
      <c r="B189" s="37"/>
      <c r="C189" s="182" t="s">
        <v>1132</v>
      </c>
      <c r="D189" s="182" t="s">
        <v>326</v>
      </c>
      <c r="E189" s="183" t="s">
        <v>6689</v>
      </c>
      <c r="F189" s="184" t="s">
        <v>6690</v>
      </c>
      <c r="G189" s="185" t="s">
        <v>6458</v>
      </c>
      <c r="H189" s="186">
        <v>1</v>
      </c>
      <c r="I189" s="187"/>
      <c r="J189" s="188">
        <f t="shared" si="50"/>
        <v>0</v>
      </c>
      <c r="K189" s="184" t="s">
        <v>19</v>
      </c>
      <c r="L189" s="41"/>
      <c r="M189" s="189" t="s">
        <v>19</v>
      </c>
      <c r="N189" s="190" t="s">
        <v>47</v>
      </c>
      <c r="O189" s="66"/>
      <c r="P189" s="191">
        <f t="shared" si="51"/>
        <v>0</v>
      </c>
      <c r="Q189" s="191">
        <v>0</v>
      </c>
      <c r="R189" s="191">
        <f t="shared" si="52"/>
        <v>0</v>
      </c>
      <c r="S189" s="191">
        <v>0</v>
      </c>
      <c r="T189" s="192">
        <f t="shared" si="53"/>
        <v>0</v>
      </c>
      <c r="U189" s="36"/>
      <c r="V189" s="36"/>
      <c r="W189" s="36"/>
      <c r="X189" s="36"/>
      <c r="Y189" s="36"/>
      <c r="Z189" s="36"/>
      <c r="AA189" s="36"/>
      <c r="AB189" s="36"/>
      <c r="AC189" s="36"/>
      <c r="AD189" s="36"/>
      <c r="AE189" s="36"/>
      <c r="AR189" s="193" t="s">
        <v>330</v>
      </c>
      <c r="AT189" s="193" t="s">
        <v>326</v>
      </c>
      <c r="AU189" s="193" t="s">
        <v>84</v>
      </c>
      <c r="AY189" s="19" t="s">
        <v>324</v>
      </c>
      <c r="BE189" s="194">
        <f t="shared" si="54"/>
        <v>0</v>
      </c>
      <c r="BF189" s="194">
        <f t="shared" si="55"/>
        <v>0</v>
      </c>
      <c r="BG189" s="194">
        <f t="shared" si="56"/>
        <v>0</v>
      </c>
      <c r="BH189" s="194">
        <f t="shared" si="57"/>
        <v>0</v>
      </c>
      <c r="BI189" s="194">
        <f t="shared" si="58"/>
        <v>0</v>
      </c>
      <c r="BJ189" s="19" t="s">
        <v>84</v>
      </c>
      <c r="BK189" s="194">
        <f t="shared" si="59"/>
        <v>0</v>
      </c>
      <c r="BL189" s="19" t="s">
        <v>330</v>
      </c>
      <c r="BM189" s="193" t="s">
        <v>6691</v>
      </c>
    </row>
    <row r="190" spans="1:65" s="2" customFormat="1" ht="24.2" customHeight="1">
      <c r="A190" s="36"/>
      <c r="B190" s="37"/>
      <c r="C190" s="182" t="s">
        <v>1146</v>
      </c>
      <c r="D190" s="182" t="s">
        <v>326</v>
      </c>
      <c r="E190" s="183" t="s">
        <v>6692</v>
      </c>
      <c r="F190" s="184" t="s">
        <v>6693</v>
      </c>
      <c r="G190" s="185" t="s">
        <v>186</v>
      </c>
      <c r="H190" s="186">
        <v>200</v>
      </c>
      <c r="I190" s="187"/>
      <c r="J190" s="188">
        <f t="shared" si="50"/>
        <v>0</v>
      </c>
      <c r="K190" s="184" t="s">
        <v>19</v>
      </c>
      <c r="L190" s="41"/>
      <c r="M190" s="189" t="s">
        <v>19</v>
      </c>
      <c r="N190" s="190" t="s">
        <v>47</v>
      </c>
      <c r="O190" s="66"/>
      <c r="P190" s="191">
        <f t="shared" si="51"/>
        <v>0</v>
      </c>
      <c r="Q190" s="191">
        <v>0</v>
      </c>
      <c r="R190" s="191">
        <f t="shared" si="52"/>
        <v>0</v>
      </c>
      <c r="S190" s="191">
        <v>0</v>
      </c>
      <c r="T190" s="192">
        <f t="shared" si="53"/>
        <v>0</v>
      </c>
      <c r="U190" s="36"/>
      <c r="V190" s="36"/>
      <c r="W190" s="36"/>
      <c r="X190" s="36"/>
      <c r="Y190" s="36"/>
      <c r="Z190" s="36"/>
      <c r="AA190" s="36"/>
      <c r="AB190" s="36"/>
      <c r="AC190" s="36"/>
      <c r="AD190" s="36"/>
      <c r="AE190" s="36"/>
      <c r="AR190" s="193" t="s">
        <v>330</v>
      </c>
      <c r="AT190" s="193" t="s">
        <v>326</v>
      </c>
      <c r="AU190" s="193" t="s">
        <v>84</v>
      </c>
      <c r="AY190" s="19" t="s">
        <v>324</v>
      </c>
      <c r="BE190" s="194">
        <f t="shared" si="54"/>
        <v>0</v>
      </c>
      <c r="BF190" s="194">
        <f t="shared" si="55"/>
        <v>0</v>
      </c>
      <c r="BG190" s="194">
        <f t="shared" si="56"/>
        <v>0</v>
      </c>
      <c r="BH190" s="194">
        <f t="shared" si="57"/>
        <v>0</v>
      </c>
      <c r="BI190" s="194">
        <f t="shared" si="58"/>
        <v>0</v>
      </c>
      <c r="BJ190" s="19" t="s">
        <v>84</v>
      </c>
      <c r="BK190" s="194">
        <f t="shared" si="59"/>
        <v>0</v>
      </c>
      <c r="BL190" s="19" t="s">
        <v>330</v>
      </c>
      <c r="BM190" s="193" t="s">
        <v>6694</v>
      </c>
    </row>
    <row r="191" spans="1:65" s="2" customFormat="1" ht="14.45" customHeight="1">
      <c r="A191" s="36"/>
      <c r="B191" s="37"/>
      <c r="C191" s="182" t="s">
        <v>1152</v>
      </c>
      <c r="D191" s="182" t="s">
        <v>326</v>
      </c>
      <c r="E191" s="183" t="s">
        <v>6695</v>
      </c>
      <c r="F191" s="184" t="s">
        <v>6696</v>
      </c>
      <c r="G191" s="185" t="s">
        <v>1525</v>
      </c>
      <c r="H191" s="186">
        <v>2</v>
      </c>
      <c r="I191" s="187"/>
      <c r="J191" s="188">
        <f t="shared" si="50"/>
        <v>0</v>
      </c>
      <c r="K191" s="184" t="s">
        <v>19</v>
      </c>
      <c r="L191" s="41"/>
      <c r="M191" s="189" t="s">
        <v>19</v>
      </c>
      <c r="N191" s="190" t="s">
        <v>47</v>
      </c>
      <c r="O191" s="66"/>
      <c r="P191" s="191">
        <f t="shared" si="51"/>
        <v>0</v>
      </c>
      <c r="Q191" s="191">
        <v>0</v>
      </c>
      <c r="R191" s="191">
        <f t="shared" si="52"/>
        <v>0</v>
      </c>
      <c r="S191" s="191">
        <v>0</v>
      </c>
      <c r="T191" s="192">
        <f t="shared" si="53"/>
        <v>0</v>
      </c>
      <c r="U191" s="36"/>
      <c r="V191" s="36"/>
      <c r="W191" s="36"/>
      <c r="X191" s="36"/>
      <c r="Y191" s="36"/>
      <c r="Z191" s="36"/>
      <c r="AA191" s="36"/>
      <c r="AB191" s="36"/>
      <c r="AC191" s="36"/>
      <c r="AD191" s="36"/>
      <c r="AE191" s="36"/>
      <c r="AR191" s="193" t="s">
        <v>330</v>
      </c>
      <c r="AT191" s="193" t="s">
        <v>326</v>
      </c>
      <c r="AU191" s="193" t="s">
        <v>84</v>
      </c>
      <c r="AY191" s="19" t="s">
        <v>324</v>
      </c>
      <c r="BE191" s="194">
        <f t="shared" si="54"/>
        <v>0</v>
      </c>
      <c r="BF191" s="194">
        <f t="shared" si="55"/>
        <v>0</v>
      </c>
      <c r="BG191" s="194">
        <f t="shared" si="56"/>
        <v>0</v>
      </c>
      <c r="BH191" s="194">
        <f t="shared" si="57"/>
        <v>0</v>
      </c>
      <c r="BI191" s="194">
        <f t="shared" si="58"/>
        <v>0</v>
      </c>
      <c r="BJ191" s="19" t="s">
        <v>84</v>
      </c>
      <c r="BK191" s="194">
        <f t="shared" si="59"/>
        <v>0</v>
      </c>
      <c r="BL191" s="19" t="s">
        <v>330</v>
      </c>
      <c r="BM191" s="193" t="s">
        <v>6697</v>
      </c>
    </row>
    <row r="192" spans="1:65" s="2" customFormat="1" ht="14.45" customHeight="1">
      <c r="A192" s="36"/>
      <c r="B192" s="37"/>
      <c r="C192" s="182" t="s">
        <v>1161</v>
      </c>
      <c r="D192" s="182" t="s">
        <v>326</v>
      </c>
      <c r="E192" s="183" t="s">
        <v>6698</v>
      </c>
      <c r="F192" s="184" t="s">
        <v>6699</v>
      </c>
      <c r="G192" s="185" t="s">
        <v>186</v>
      </c>
      <c r="H192" s="186">
        <v>100</v>
      </c>
      <c r="I192" s="187"/>
      <c r="J192" s="188">
        <f t="shared" si="50"/>
        <v>0</v>
      </c>
      <c r="K192" s="184" t="s">
        <v>19</v>
      </c>
      <c r="L192" s="41"/>
      <c r="M192" s="189" t="s">
        <v>19</v>
      </c>
      <c r="N192" s="190" t="s">
        <v>47</v>
      </c>
      <c r="O192" s="66"/>
      <c r="P192" s="191">
        <f t="shared" si="51"/>
        <v>0</v>
      </c>
      <c r="Q192" s="191">
        <v>0</v>
      </c>
      <c r="R192" s="191">
        <f t="shared" si="52"/>
        <v>0</v>
      </c>
      <c r="S192" s="191">
        <v>0</v>
      </c>
      <c r="T192" s="192">
        <f t="shared" si="53"/>
        <v>0</v>
      </c>
      <c r="U192" s="36"/>
      <c r="V192" s="36"/>
      <c r="W192" s="36"/>
      <c r="X192" s="36"/>
      <c r="Y192" s="36"/>
      <c r="Z192" s="36"/>
      <c r="AA192" s="36"/>
      <c r="AB192" s="36"/>
      <c r="AC192" s="36"/>
      <c r="AD192" s="36"/>
      <c r="AE192" s="36"/>
      <c r="AR192" s="193" t="s">
        <v>330</v>
      </c>
      <c r="AT192" s="193" t="s">
        <v>326</v>
      </c>
      <c r="AU192" s="193" t="s">
        <v>84</v>
      </c>
      <c r="AY192" s="19" t="s">
        <v>324</v>
      </c>
      <c r="BE192" s="194">
        <f t="shared" si="54"/>
        <v>0</v>
      </c>
      <c r="BF192" s="194">
        <f t="shared" si="55"/>
        <v>0</v>
      </c>
      <c r="BG192" s="194">
        <f t="shared" si="56"/>
        <v>0</v>
      </c>
      <c r="BH192" s="194">
        <f t="shared" si="57"/>
        <v>0</v>
      </c>
      <c r="BI192" s="194">
        <f t="shared" si="58"/>
        <v>0</v>
      </c>
      <c r="BJ192" s="19" t="s">
        <v>84</v>
      </c>
      <c r="BK192" s="194">
        <f t="shared" si="59"/>
        <v>0</v>
      </c>
      <c r="BL192" s="19" t="s">
        <v>330</v>
      </c>
      <c r="BM192" s="193" t="s">
        <v>6700</v>
      </c>
    </row>
    <row r="193" spans="1:65" s="2" customFormat="1" ht="14.45" customHeight="1">
      <c r="A193" s="36"/>
      <c r="B193" s="37"/>
      <c r="C193" s="182" t="s">
        <v>1174</v>
      </c>
      <c r="D193" s="182" t="s">
        <v>326</v>
      </c>
      <c r="E193" s="183" t="s">
        <v>6701</v>
      </c>
      <c r="F193" s="184" t="s">
        <v>6702</v>
      </c>
      <c r="G193" s="185" t="s">
        <v>186</v>
      </c>
      <c r="H193" s="186">
        <v>100</v>
      </c>
      <c r="I193" s="187"/>
      <c r="J193" s="188">
        <f t="shared" si="50"/>
        <v>0</v>
      </c>
      <c r="K193" s="184" t="s">
        <v>19</v>
      </c>
      <c r="L193" s="41"/>
      <c r="M193" s="189" t="s">
        <v>19</v>
      </c>
      <c r="N193" s="190" t="s">
        <v>47</v>
      </c>
      <c r="O193" s="66"/>
      <c r="P193" s="191">
        <f t="shared" si="51"/>
        <v>0</v>
      </c>
      <c r="Q193" s="191">
        <v>0</v>
      </c>
      <c r="R193" s="191">
        <f t="shared" si="52"/>
        <v>0</v>
      </c>
      <c r="S193" s="191">
        <v>0</v>
      </c>
      <c r="T193" s="192">
        <f t="shared" si="53"/>
        <v>0</v>
      </c>
      <c r="U193" s="36"/>
      <c r="V193" s="36"/>
      <c r="W193" s="36"/>
      <c r="X193" s="36"/>
      <c r="Y193" s="36"/>
      <c r="Z193" s="36"/>
      <c r="AA193" s="36"/>
      <c r="AB193" s="36"/>
      <c r="AC193" s="36"/>
      <c r="AD193" s="36"/>
      <c r="AE193" s="36"/>
      <c r="AR193" s="193" t="s">
        <v>330</v>
      </c>
      <c r="AT193" s="193" t="s">
        <v>326</v>
      </c>
      <c r="AU193" s="193" t="s">
        <v>84</v>
      </c>
      <c r="AY193" s="19" t="s">
        <v>324</v>
      </c>
      <c r="BE193" s="194">
        <f t="shared" si="54"/>
        <v>0</v>
      </c>
      <c r="BF193" s="194">
        <f t="shared" si="55"/>
        <v>0</v>
      </c>
      <c r="BG193" s="194">
        <f t="shared" si="56"/>
        <v>0</v>
      </c>
      <c r="BH193" s="194">
        <f t="shared" si="57"/>
        <v>0</v>
      </c>
      <c r="BI193" s="194">
        <f t="shared" si="58"/>
        <v>0</v>
      </c>
      <c r="BJ193" s="19" t="s">
        <v>84</v>
      </c>
      <c r="BK193" s="194">
        <f t="shared" si="59"/>
        <v>0</v>
      </c>
      <c r="BL193" s="19" t="s">
        <v>330</v>
      </c>
      <c r="BM193" s="193" t="s">
        <v>6703</v>
      </c>
    </row>
    <row r="194" spans="1:65" s="2" customFormat="1" ht="24.2" customHeight="1">
      <c r="A194" s="36"/>
      <c r="B194" s="37"/>
      <c r="C194" s="182" t="s">
        <v>1179</v>
      </c>
      <c r="D194" s="182" t="s">
        <v>326</v>
      </c>
      <c r="E194" s="183" t="s">
        <v>6704</v>
      </c>
      <c r="F194" s="184" t="s">
        <v>6705</v>
      </c>
      <c r="G194" s="185" t="s">
        <v>1525</v>
      </c>
      <c r="H194" s="186">
        <v>24</v>
      </c>
      <c r="I194" s="187"/>
      <c r="J194" s="188">
        <f t="shared" si="50"/>
        <v>0</v>
      </c>
      <c r="K194" s="184" t="s">
        <v>19</v>
      </c>
      <c r="L194" s="41"/>
      <c r="M194" s="189" t="s">
        <v>19</v>
      </c>
      <c r="N194" s="190" t="s">
        <v>47</v>
      </c>
      <c r="O194" s="66"/>
      <c r="P194" s="191">
        <f t="shared" si="51"/>
        <v>0</v>
      </c>
      <c r="Q194" s="191">
        <v>0</v>
      </c>
      <c r="R194" s="191">
        <f t="shared" si="52"/>
        <v>0</v>
      </c>
      <c r="S194" s="191">
        <v>0</v>
      </c>
      <c r="T194" s="192">
        <f t="shared" si="53"/>
        <v>0</v>
      </c>
      <c r="U194" s="36"/>
      <c r="V194" s="36"/>
      <c r="W194" s="36"/>
      <c r="X194" s="36"/>
      <c r="Y194" s="36"/>
      <c r="Z194" s="36"/>
      <c r="AA194" s="36"/>
      <c r="AB194" s="36"/>
      <c r="AC194" s="36"/>
      <c r="AD194" s="36"/>
      <c r="AE194" s="36"/>
      <c r="AR194" s="193" t="s">
        <v>330</v>
      </c>
      <c r="AT194" s="193" t="s">
        <v>326</v>
      </c>
      <c r="AU194" s="193" t="s">
        <v>84</v>
      </c>
      <c r="AY194" s="19" t="s">
        <v>324</v>
      </c>
      <c r="BE194" s="194">
        <f t="shared" si="54"/>
        <v>0</v>
      </c>
      <c r="BF194" s="194">
        <f t="shared" si="55"/>
        <v>0</v>
      </c>
      <c r="BG194" s="194">
        <f t="shared" si="56"/>
        <v>0</v>
      </c>
      <c r="BH194" s="194">
        <f t="shared" si="57"/>
        <v>0</v>
      </c>
      <c r="BI194" s="194">
        <f t="shared" si="58"/>
        <v>0</v>
      </c>
      <c r="BJ194" s="19" t="s">
        <v>84</v>
      </c>
      <c r="BK194" s="194">
        <f t="shared" si="59"/>
        <v>0</v>
      </c>
      <c r="BL194" s="19" t="s">
        <v>330</v>
      </c>
      <c r="BM194" s="193" t="s">
        <v>6706</v>
      </c>
    </row>
    <row r="195" spans="1:65" s="2" customFormat="1" ht="24.2" customHeight="1">
      <c r="A195" s="36"/>
      <c r="B195" s="37"/>
      <c r="C195" s="182" t="s">
        <v>1183</v>
      </c>
      <c r="D195" s="182" t="s">
        <v>326</v>
      </c>
      <c r="E195" s="183" t="s">
        <v>6707</v>
      </c>
      <c r="F195" s="184" t="s">
        <v>6708</v>
      </c>
      <c r="G195" s="185" t="s">
        <v>1525</v>
      </c>
      <c r="H195" s="186">
        <v>24</v>
      </c>
      <c r="I195" s="187"/>
      <c r="J195" s="188">
        <f t="shared" si="50"/>
        <v>0</v>
      </c>
      <c r="K195" s="184" t="s">
        <v>19</v>
      </c>
      <c r="L195" s="41"/>
      <c r="M195" s="189" t="s">
        <v>19</v>
      </c>
      <c r="N195" s="190" t="s">
        <v>47</v>
      </c>
      <c r="O195" s="66"/>
      <c r="P195" s="191">
        <f t="shared" si="51"/>
        <v>0</v>
      </c>
      <c r="Q195" s="191">
        <v>0</v>
      </c>
      <c r="R195" s="191">
        <f t="shared" si="52"/>
        <v>0</v>
      </c>
      <c r="S195" s="191">
        <v>0</v>
      </c>
      <c r="T195" s="192">
        <f t="shared" si="53"/>
        <v>0</v>
      </c>
      <c r="U195" s="36"/>
      <c r="V195" s="36"/>
      <c r="W195" s="36"/>
      <c r="X195" s="36"/>
      <c r="Y195" s="36"/>
      <c r="Z195" s="36"/>
      <c r="AA195" s="36"/>
      <c r="AB195" s="36"/>
      <c r="AC195" s="36"/>
      <c r="AD195" s="36"/>
      <c r="AE195" s="36"/>
      <c r="AR195" s="193" t="s">
        <v>330</v>
      </c>
      <c r="AT195" s="193" t="s">
        <v>326</v>
      </c>
      <c r="AU195" s="193" t="s">
        <v>84</v>
      </c>
      <c r="AY195" s="19" t="s">
        <v>324</v>
      </c>
      <c r="BE195" s="194">
        <f t="shared" si="54"/>
        <v>0</v>
      </c>
      <c r="BF195" s="194">
        <f t="shared" si="55"/>
        <v>0</v>
      </c>
      <c r="BG195" s="194">
        <f t="shared" si="56"/>
        <v>0</v>
      </c>
      <c r="BH195" s="194">
        <f t="shared" si="57"/>
        <v>0</v>
      </c>
      <c r="BI195" s="194">
        <f t="shared" si="58"/>
        <v>0</v>
      </c>
      <c r="BJ195" s="19" t="s">
        <v>84</v>
      </c>
      <c r="BK195" s="194">
        <f t="shared" si="59"/>
        <v>0</v>
      </c>
      <c r="BL195" s="19" t="s">
        <v>330</v>
      </c>
      <c r="BM195" s="193" t="s">
        <v>6709</v>
      </c>
    </row>
    <row r="196" spans="1:65" s="2" customFormat="1" ht="24.2" customHeight="1">
      <c r="A196" s="36"/>
      <c r="B196" s="37"/>
      <c r="C196" s="182" t="s">
        <v>1188</v>
      </c>
      <c r="D196" s="182" t="s">
        <v>326</v>
      </c>
      <c r="E196" s="183" t="s">
        <v>6710</v>
      </c>
      <c r="F196" s="184" t="s">
        <v>6574</v>
      </c>
      <c r="G196" s="185" t="s">
        <v>186</v>
      </c>
      <c r="H196" s="186">
        <v>60</v>
      </c>
      <c r="I196" s="187"/>
      <c r="J196" s="188">
        <f t="shared" si="50"/>
        <v>0</v>
      </c>
      <c r="K196" s="184" t="s">
        <v>19</v>
      </c>
      <c r="L196" s="41"/>
      <c r="M196" s="189" t="s">
        <v>19</v>
      </c>
      <c r="N196" s="190" t="s">
        <v>47</v>
      </c>
      <c r="O196" s="66"/>
      <c r="P196" s="191">
        <f t="shared" si="51"/>
        <v>0</v>
      </c>
      <c r="Q196" s="191">
        <v>0</v>
      </c>
      <c r="R196" s="191">
        <f t="shared" si="52"/>
        <v>0</v>
      </c>
      <c r="S196" s="191">
        <v>0</v>
      </c>
      <c r="T196" s="192">
        <f t="shared" si="53"/>
        <v>0</v>
      </c>
      <c r="U196" s="36"/>
      <c r="V196" s="36"/>
      <c r="W196" s="36"/>
      <c r="X196" s="36"/>
      <c r="Y196" s="36"/>
      <c r="Z196" s="36"/>
      <c r="AA196" s="36"/>
      <c r="AB196" s="36"/>
      <c r="AC196" s="36"/>
      <c r="AD196" s="36"/>
      <c r="AE196" s="36"/>
      <c r="AR196" s="193" t="s">
        <v>330</v>
      </c>
      <c r="AT196" s="193" t="s">
        <v>326</v>
      </c>
      <c r="AU196" s="193" t="s">
        <v>84</v>
      </c>
      <c r="AY196" s="19" t="s">
        <v>324</v>
      </c>
      <c r="BE196" s="194">
        <f t="shared" si="54"/>
        <v>0</v>
      </c>
      <c r="BF196" s="194">
        <f t="shared" si="55"/>
        <v>0</v>
      </c>
      <c r="BG196" s="194">
        <f t="shared" si="56"/>
        <v>0</v>
      </c>
      <c r="BH196" s="194">
        <f t="shared" si="57"/>
        <v>0</v>
      </c>
      <c r="BI196" s="194">
        <f t="shared" si="58"/>
        <v>0</v>
      </c>
      <c r="BJ196" s="19" t="s">
        <v>84</v>
      </c>
      <c r="BK196" s="194">
        <f t="shared" si="59"/>
        <v>0</v>
      </c>
      <c r="BL196" s="19" t="s">
        <v>330</v>
      </c>
      <c r="BM196" s="193" t="s">
        <v>6711</v>
      </c>
    </row>
    <row r="197" spans="1:65" s="2" customFormat="1" ht="19.5">
      <c r="A197" s="36"/>
      <c r="B197" s="37"/>
      <c r="C197" s="38"/>
      <c r="D197" s="195" t="s">
        <v>332</v>
      </c>
      <c r="E197" s="38"/>
      <c r="F197" s="196" t="s">
        <v>6576</v>
      </c>
      <c r="G197" s="38"/>
      <c r="H197" s="38"/>
      <c r="I197" s="197"/>
      <c r="J197" s="38"/>
      <c r="K197" s="38"/>
      <c r="L197" s="41"/>
      <c r="M197" s="198"/>
      <c r="N197" s="199"/>
      <c r="O197" s="66"/>
      <c r="P197" s="66"/>
      <c r="Q197" s="66"/>
      <c r="R197" s="66"/>
      <c r="S197" s="66"/>
      <c r="T197" s="67"/>
      <c r="U197" s="36"/>
      <c r="V197" s="36"/>
      <c r="W197" s="36"/>
      <c r="X197" s="36"/>
      <c r="Y197" s="36"/>
      <c r="Z197" s="36"/>
      <c r="AA197" s="36"/>
      <c r="AB197" s="36"/>
      <c r="AC197" s="36"/>
      <c r="AD197" s="36"/>
      <c r="AE197" s="36"/>
      <c r="AT197" s="19" t="s">
        <v>332</v>
      </c>
      <c r="AU197" s="19" t="s">
        <v>84</v>
      </c>
    </row>
    <row r="198" spans="1:65" s="2" customFormat="1" ht="14.45" customHeight="1">
      <c r="A198" s="36"/>
      <c r="B198" s="37"/>
      <c r="C198" s="182" t="s">
        <v>1193</v>
      </c>
      <c r="D198" s="182" t="s">
        <v>326</v>
      </c>
      <c r="E198" s="183" t="s">
        <v>6712</v>
      </c>
      <c r="F198" s="184" t="s">
        <v>6454</v>
      </c>
      <c r="G198" s="185" t="s">
        <v>186</v>
      </c>
      <c r="H198" s="186">
        <v>180</v>
      </c>
      <c r="I198" s="187"/>
      <c r="J198" s="188">
        <f>ROUND(I198*H198,2)</f>
        <v>0</v>
      </c>
      <c r="K198" s="184" t="s">
        <v>19</v>
      </c>
      <c r="L198" s="41"/>
      <c r="M198" s="189" t="s">
        <v>19</v>
      </c>
      <c r="N198" s="190" t="s">
        <v>47</v>
      </c>
      <c r="O198" s="66"/>
      <c r="P198" s="191">
        <f>O198*H198</f>
        <v>0</v>
      </c>
      <c r="Q198" s="191">
        <v>0</v>
      </c>
      <c r="R198" s="191">
        <f>Q198*H198</f>
        <v>0</v>
      </c>
      <c r="S198" s="191">
        <v>0</v>
      </c>
      <c r="T198" s="192">
        <f>S198*H198</f>
        <v>0</v>
      </c>
      <c r="U198" s="36"/>
      <c r="V198" s="36"/>
      <c r="W198" s="36"/>
      <c r="X198" s="36"/>
      <c r="Y198" s="36"/>
      <c r="Z198" s="36"/>
      <c r="AA198" s="36"/>
      <c r="AB198" s="36"/>
      <c r="AC198" s="36"/>
      <c r="AD198" s="36"/>
      <c r="AE198" s="36"/>
      <c r="AR198" s="193" t="s">
        <v>330</v>
      </c>
      <c r="AT198" s="193" t="s">
        <v>326</v>
      </c>
      <c r="AU198" s="193" t="s">
        <v>84</v>
      </c>
      <c r="AY198" s="19" t="s">
        <v>324</v>
      </c>
      <c r="BE198" s="194">
        <f>IF(N198="základní",J198,0)</f>
        <v>0</v>
      </c>
      <c r="BF198" s="194">
        <f>IF(N198="snížená",J198,0)</f>
        <v>0</v>
      </c>
      <c r="BG198" s="194">
        <f>IF(N198="zákl. přenesená",J198,0)</f>
        <v>0</v>
      </c>
      <c r="BH198" s="194">
        <f>IF(N198="sníž. přenesená",J198,0)</f>
        <v>0</v>
      </c>
      <c r="BI198" s="194">
        <f>IF(N198="nulová",J198,0)</f>
        <v>0</v>
      </c>
      <c r="BJ198" s="19" t="s">
        <v>84</v>
      </c>
      <c r="BK198" s="194">
        <f>ROUND(I198*H198,2)</f>
        <v>0</v>
      </c>
      <c r="BL198" s="19" t="s">
        <v>330</v>
      </c>
      <c r="BM198" s="193" t="s">
        <v>6713</v>
      </c>
    </row>
    <row r="199" spans="1:65" s="2" customFormat="1" ht="14.45" customHeight="1">
      <c r="A199" s="36"/>
      <c r="B199" s="37"/>
      <c r="C199" s="182" t="s">
        <v>1203</v>
      </c>
      <c r="D199" s="182" t="s">
        <v>326</v>
      </c>
      <c r="E199" s="183" t="s">
        <v>6714</v>
      </c>
      <c r="F199" s="184" t="s">
        <v>6715</v>
      </c>
      <c r="G199" s="185" t="s">
        <v>186</v>
      </c>
      <c r="H199" s="186">
        <v>60</v>
      </c>
      <c r="I199" s="187"/>
      <c r="J199" s="188">
        <f>ROUND(I199*H199,2)</f>
        <v>0</v>
      </c>
      <c r="K199" s="184" t="s">
        <v>19</v>
      </c>
      <c r="L199" s="41"/>
      <c r="M199" s="189" t="s">
        <v>19</v>
      </c>
      <c r="N199" s="190" t="s">
        <v>47</v>
      </c>
      <c r="O199" s="66"/>
      <c r="P199" s="191">
        <f>O199*H199</f>
        <v>0</v>
      </c>
      <c r="Q199" s="191">
        <v>0</v>
      </c>
      <c r="R199" s="191">
        <f>Q199*H199</f>
        <v>0</v>
      </c>
      <c r="S199" s="191">
        <v>0</v>
      </c>
      <c r="T199" s="192">
        <f>S199*H199</f>
        <v>0</v>
      </c>
      <c r="U199" s="36"/>
      <c r="V199" s="36"/>
      <c r="W199" s="36"/>
      <c r="X199" s="36"/>
      <c r="Y199" s="36"/>
      <c r="Z199" s="36"/>
      <c r="AA199" s="36"/>
      <c r="AB199" s="36"/>
      <c r="AC199" s="36"/>
      <c r="AD199" s="36"/>
      <c r="AE199" s="36"/>
      <c r="AR199" s="193" t="s">
        <v>330</v>
      </c>
      <c r="AT199" s="193" t="s">
        <v>326</v>
      </c>
      <c r="AU199" s="193" t="s">
        <v>84</v>
      </c>
      <c r="AY199" s="19" t="s">
        <v>324</v>
      </c>
      <c r="BE199" s="194">
        <f>IF(N199="základní",J199,0)</f>
        <v>0</v>
      </c>
      <c r="BF199" s="194">
        <f>IF(N199="snížená",J199,0)</f>
        <v>0</v>
      </c>
      <c r="BG199" s="194">
        <f>IF(N199="zákl. přenesená",J199,0)</f>
        <v>0</v>
      </c>
      <c r="BH199" s="194">
        <f>IF(N199="sníž. přenesená",J199,0)</f>
        <v>0</v>
      </c>
      <c r="BI199" s="194">
        <f>IF(N199="nulová",J199,0)</f>
        <v>0</v>
      </c>
      <c r="BJ199" s="19" t="s">
        <v>84</v>
      </c>
      <c r="BK199" s="194">
        <f>ROUND(I199*H199,2)</f>
        <v>0</v>
      </c>
      <c r="BL199" s="19" t="s">
        <v>330</v>
      </c>
      <c r="BM199" s="193" t="s">
        <v>6716</v>
      </c>
    </row>
    <row r="200" spans="1:65" s="2" customFormat="1" ht="14.45" customHeight="1">
      <c r="A200" s="36"/>
      <c r="B200" s="37"/>
      <c r="C200" s="182" t="s">
        <v>1214</v>
      </c>
      <c r="D200" s="182" t="s">
        <v>326</v>
      </c>
      <c r="E200" s="183" t="s">
        <v>6717</v>
      </c>
      <c r="F200" s="184" t="s">
        <v>6486</v>
      </c>
      <c r="G200" s="185" t="s">
        <v>186</v>
      </c>
      <c r="H200" s="186">
        <v>150</v>
      </c>
      <c r="I200" s="187"/>
      <c r="J200" s="188">
        <f>ROUND(I200*H200,2)</f>
        <v>0</v>
      </c>
      <c r="K200" s="184" t="s">
        <v>19</v>
      </c>
      <c r="L200" s="41"/>
      <c r="M200" s="189" t="s">
        <v>19</v>
      </c>
      <c r="N200" s="190" t="s">
        <v>47</v>
      </c>
      <c r="O200" s="66"/>
      <c r="P200" s="191">
        <f>O200*H200</f>
        <v>0</v>
      </c>
      <c r="Q200" s="191">
        <v>0</v>
      </c>
      <c r="R200" s="191">
        <f>Q200*H200</f>
        <v>0</v>
      </c>
      <c r="S200" s="191">
        <v>0</v>
      </c>
      <c r="T200" s="192">
        <f>S200*H200</f>
        <v>0</v>
      </c>
      <c r="U200" s="36"/>
      <c r="V200" s="36"/>
      <c r="W200" s="36"/>
      <c r="X200" s="36"/>
      <c r="Y200" s="36"/>
      <c r="Z200" s="36"/>
      <c r="AA200" s="36"/>
      <c r="AB200" s="36"/>
      <c r="AC200" s="36"/>
      <c r="AD200" s="36"/>
      <c r="AE200" s="36"/>
      <c r="AR200" s="193" t="s">
        <v>330</v>
      </c>
      <c r="AT200" s="193" t="s">
        <v>326</v>
      </c>
      <c r="AU200" s="193" t="s">
        <v>84</v>
      </c>
      <c r="AY200" s="19" t="s">
        <v>324</v>
      </c>
      <c r="BE200" s="194">
        <f>IF(N200="základní",J200,0)</f>
        <v>0</v>
      </c>
      <c r="BF200" s="194">
        <f>IF(N200="snížená",J200,0)</f>
        <v>0</v>
      </c>
      <c r="BG200" s="194">
        <f>IF(N200="zákl. přenesená",J200,0)</f>
        <v>0</v>
      </c>
      <c r="BH200" s="194">
        <f>IF(N200="sníž. přenesená",J200,0)</f>
        <v>0</v>
      </c>
      <c r="BI200" s="194">
        <f>IF(N200="nulová",J200,0)</f>
        <v>0</v>
      </c>
      <c r="BJ200" s="19" t="s">
        <v>84</v>
      </c>
      <c r="BK200" s="194">
        <f>ROUND(I200*H200,2)</f>
        <v>0</v>
      </c>
      <c r="BL200" s="19" t="s">
        <v>330</v>
      </c>
      <c r="BM200" s="193" t="s">
        <v>6718</v>
      </c>
    </row>
    <row r="201" spans="1:65" s="2" customFormat="1" ht="14.45" customHeight="1">
      <c r="A201" s="36"/>
      <c r="B201" s="37"/>
      <c r="C201" s="182" t="s">
        <v>1228</v>
      </c>
      <c r="D201" s="182" t="s">
        <v>326</v>
      </c>
      <c r="E201" s="183" t="s">
        <v>6719</v>
      </c>
      <c r="F201" s="184" t="s">
        <v>6489</v>
      </c>
      <c r="G201" s="185" t="s">
        <v>6458</v>
      </c>
      <c r="H201" s="186">
        <v>1</v>
      </c>
      <c r="I201" s="187"/>
      <c r="J201" s="188">
        <f>ROUND(I201*H201,2)</f>
        <v>0</v>
      </c>
      <c r="K201" s="184" t="s">
        <v>19</v>
      </c>
      <c r="L201" s="41"/>
      <c r="M201" s="189" t="s">
        <v>19</v>
      </c>
      <c r="N201" s="190" t="s">
        <v>47</v>
      </c>
      <c r="O201" s="66"/>
      <c r="P201" s="191">
        <f>O201*H201</f>
        <v>0</v>
      </c>
      <c r="Q201" s="191">
        <v>0</v>
      </c>
      <c r="R201" s="191">
        <f>Q201*H201</f>
        <v>0</v>
      </c>
      <c r="S201" s="191">
        <v>0</v>
      </c>
      <c r="T201" s="192">
        <f>S201*H201</f>
        <v>0</v>
      </c>
      <c r="U201" s="36"/>
      <c r="V201" s="36"/>
      <c r="W201" s="36"/>
      <c r="X201" s="36"/>
      <c r="Y201" s="36"/>
      <c r="Z201" s="36"/>
      <c r="AA201" s="36"/>
      <c r="AB201" s="36"/>
      <c r="AC201" s="36"/>
      <c r="AD201" s="36"/>
      <c r="AE201" s="36"/>
      <c r="AR201" s="193" t="s">
        <v>330</v>
      </c>
      <c r="AT201" s="193" t="s">
        <v>326</v>
      </c>
      <c r="AU201" s="193" t="s">
        <v>84</v>
      </c>
      <c r="AY201" s="19" t="s">
        <v>324</v>
      </c>
      <c r="BE201" s="194">
        <f>IF(N201="základní",J201,0)</f>
        <v>0</v>
      </c>
      <c r="BF201" s="194">
        <f>IF(N201="snížená",J201,0)</f>
        <v>0</v>
      </c>
      <c r="BG201" s="194">
        <f>IF(N201="zákl. přenesená",J201,0)</f>
        <v>0</v>
      </c>
      <c r="BH201" s="194">
        <f>IF(N201="sníž. přenesená",J201,0)</f>
        <v>0</v>
      </c>
      <c r="BI201" s="194">
        <f>IF(N201="nulová",J201,0)</f>
        <v>0</v>
      </c>
      <c r="BJ201" s="19" t="s">
        <v>84</v>
      </c>
      <c r="BK201" s="194">
        <f>ROUND(I201*H201,2)</f>
        <v>0</v>
      </c>
      <c r="BL201" s="19" t="s">
        <v>330</v>
      </c>
      <c r="BM201" s="193" t="s">
        <v>6720</v>
      </c>
    </row>
    <row r="202" spans="1:65" s="12" customFormat="1" ht="25.9" customHeight="1">
      <c r="B202" s="166"/>
      <c r="C202" s="167"/>
      <c r="D202" s="168" t="s">
        <v>75</v>
      </c>
      <c r="E202" s="169" t="s">
        <v>6721</v>
      </c>
      <c r="F202" s="169" t="s">
        <v>6722</v>
      </c>
      <c r="G202" s="167"/>
      <c r="H202" s="167"/>
      <c r="I202" s="170"/>
      <c r="J202" s="171">
        <f>BK202</f>
        <v>0</v>
      </c>
      <c r="K202" s="167"/>
      <c r="L202" s="172"/>
      <c r="M202" s="173"/>
      <c r="N202" s="174"/>
      <c r="O202" s="174"/>
      <c r="P202" s="175">
        <f>SUM(P203:P218)</f>
        <v>0</v>
      </c>
      <c r="Q202" s="174"/>
      <c r="R202" s="175">
        <f>SUM(R203:R218)</f>
        <v>0</v>
      </c>
      <c r="S202" s="174"/>
      <c r="T202" s="176">
        <f>SUM(T203:T218)</f>
        <v>0</v>
      </c>
      <c r="AR202" s="177" t="s">
        <v>84</v>
      </c>
      <c r="AT202" s="178" t="s">
        <v>75</v>
      </c>
      <c r="AU202" s="178" t="s">
        <v>76</v>
      </c>
      <c r="AY202" s="177" t="s">
        <v>324</v>
      </c>
      <c r="BK202" s="179">
        <f>SUM(BK203:BK218)</f>
        <v>0</v>
      </c>
    </row>
    <row r="203" spans="1:65" s="2" customFormat="1" ht="14.45" customHeight="1">
      <c r="A203" s="36"/>
      <c r="B203" s="37"/>
      <c r="C203" s="182" t="s">
        <v>1234</v>
      </c>
      <c r="D203" s="182" t="s">
        <v>326</v>
      </c>
      <c r="E203" s="183" t="s">
        <v>6723</v>
      </c>
      <c r="F203" s="184" t="s">
        <v>6540</v>
      </c>
      <c r="G203" s="185" t="s">
        <v>186</v>
      </c>
      <c r="H203" s="186">
        <v>40</v>
      </c>
      <c r="I203" s="187"/>
      <c r="J203" s="188">
        <f>ROUND(I203*H203,2)</f>
        <v>0</v>
      </c>
      <c r="K203" s="184" t="s">
        <v>19</v>
      </c>
      <c r="L203" s="41"/>
      <c r="M203" s="189" t="s">
        <v>19</v>
      </c>
      <c r="N203" s="190" t="s">
        <v>47</v>
      </c>
      <c r="O203" s="66"/>
      <c r="P203" s="191">
        <f>O203*H203</f>
        <v>0</v>
      </c>
      <c r="Q203" s="191">
        <v>0</v>
      </c>
      <c r="R203" s="191">
        <f>Q203*H203</f>
        <v>0</v>
      </c>
      <c r="S203" s="191">
        <v>0</v>
      </c>
      <c r="T203" s="192">
        <f>S203*H203</f>
        <v>0</v>
      </c>
      <c r="U203" s="36"/>
      <c r="V203" s="36"/>
      <c r="W203" s="36"/>
      <c r="X203" s="36"/>
      <c r="Y203" s="36"/>
      <c r="Z203" s="36"/>
      <c r="AA203" s="36"/>
      <c r="AB203" s="36"/>
      <c r="AC203" s="36"/>
      <c r="AD203" s="36"/>
      <c r="AE203" s="36"/>
      <c r="AR203" s="193" t="s">
        <v>330</v>
      </c>
      <c r="AT203" s="193" t="s">
        <v>326</v>
      </c>
      <c r="AU203" s="193" t="s">
        <v>84</v>
      </c>
      <c r="AY203" s="19" t="s">
        <v>324</v>
      </c>
      <c r="BE203" s="194">
        <f>IF(N203="základní",J203,0)</f>
        <v>0</v>
      </c>
      <c r="BF203" s="194">
        <f>IF(N203="snížená",J203,0)</f>
        <v>0</v>
      </c>
      <c r="BG203" s="194">
        <f>IF(N203="zákl. přenesená",J203,0)</f>
        <v>0</v>
      </c>
      <c r="BH203" s="194">
        <f>IF(N203="sníž. přenesená",J203,0)</f>
        <v>0</v>
      </c>
      <c r="BI203" s="194">
        <f>IF(N203="nulová",J203,0)</f>
        <v>0</v>
      </c>
      <c r="BJ203" s="19" t="s">
        <v>84</v>
      </c>
      <c r="BK203" s="194">
        <f>ROUND(I203*H203,2)</f>
        <v>0</v>
      </c>
      <c r="BL203" s="19" t="s">
        <v>330</v>
      </c>
      <c r="BM203" s="193" t="s">
        <v>6724</v>
      </c>
    </row>
    <row r="204" spans="1:65" s="2" customFormat="1" ht="14.45" customHeight="1">
      <c r="A204" s="36"/>
      <c r="B204" s="37"/>
      <c r="C204" s="182" t="s">
        <v>1240</v>
      </c>
      <c r="D204" s="182" t="s">
        <v>326</v>
      </c>
      <c r="E204" s="183" t="s">
        <v>6725</v>
      </c>
      <c r="F204" s="184" t="s">
        <v>6726</v>
      </c>
      <c r="G204" s="185" t="s">
        <v>6458</v>
      </c>
      <c r="H204" s="186">
        <v>1</v>
      </c>
      <c r="I204" s="187"/>
      <c r="J204" s="188">
        <f>ROUND(I204*H204,2)</f>
        <v>0</v>
      </c>
      <c r="K204" s="184" t="s">
        <v>19</v>
      </c>
      <c r="L204" s="41"/>
      <c r="M204" s="189" t="s">
        <v>19</v>
      </c>
      <c r="N204" s="190" t="s">
        <v>47</v>
      </c>
      <c r="O204" s="66"/>
      <c r="P204" s="191">
        <f>O204*H204</f>
        <v>0</v>
      </c>
      <c r="Q204" s="191">
        <v>0</v>
      </c>
      <c r="R204" s="191">
        <f>Q204*H204</f>
        <v>0</v>
      </c>
      <c r="S204" s="191">
        <v>0</v>
      </c>
      <c r="T204" s="192">
        <f>S204*H204</f>
        <v>0</v>
      </c>
      <c r="U204" s="36"/>
      <c r="V204" s="36"/>
      <c r="W204" s="36"/>
      <c r="X204" s="36"/>
      <c r="Y204" s="36"/>
      <c r="Z204" s="36"/>
      <c r="AA204" s="36"/>
      <c r="AB204" s="36"/>
      <c r="AC204" s="36"/>
      <c r="AD204" s="36"/>
      <c r="AE204" s="36"/>
      <c r="AR204" s="193" t="s">
        <v>330</v>
      </c>
      <c r="AT204" s="193" t="s">
        <v>326</v>
      </c>
      <c r="AU204" s="193" t="s">
        <v>84</v>
      </c>
      <c r="AY204" s="19" t="s">
        <v>324</v>
      </c>
      <c r="BE204" s="194">
        <f>IF(N204="základní",J204,0)</f>
        <v>0</v>
      </c>
      <c r="BF204" s="194">
        <f>IF(N204="snížená",J204,0)</f>
        <v>0</v>
      </c>
      <c r="BG204" s="194">
        <f>IF(N204="zákl. přenesená",J204,0)</f>
        <v>0</v>
      </c>
      <c r="BH204" s="194">
        <f>IF(N204="sníž. přenesená",J204,0)</f>
        <v>0</v>
      </c>
      <c r="BI204" s="194">
        <f>IF(N204="nulová",J204,0)</f>
        <v>0</v>
      </c>
      <c r="BJ204" s="19" t="s">
        <v>84</v>
      </c>
      <c r="BK204" s="194">
        <f>ROUND(I204*H204,2)</f>
        <v>0</v>
      </c>
      <c r="BL204" s="19" t="s">
        <v>330</v>
      </c>
      <c r="BM204" s="193" t="s">
        <v>6727</v>
      </c>
    </row>
    <row r="205" spans="1:65" s="2" customFormat="1" ht="19.5">
      <c r="A205" s="36"/>
      <c r="B205" s="37"/>
      <c r="C205" s="38"/>
      <c r="D205" s="195" t="s">
        <v>727</v>
      </c>
      <c r="E205" s="38"/>
      <c r="F205" s="200" t="s">
        <v>6728</v>
      </c>
      <c r="G205" s="38"/>
      <c r="H205" s="38"/>
      <c r="I205" s="197"/>
      <c r="J205" s="38"/>
      <c r="K205" s="38"/>
      <c r="L205" s="41"/>
      <c r="M205" s="198"/>
      <c r="N205" s="199"/>
      <c r="O205" s="66"/>
      <c r="P205" s="66"/>
      <c r="Q205" s="66"/>
      <c r="R205" s="66"/>
      <c r="S205" s="66"/>
      <c r="T205" s="67"/>
      <c r="U205" s="36"/>
      <c r="V205" s="36"/>
      <c r="W205" s="36"/>
      <c r="X205" s="36"/>
      <c r="Y205" s="36"/>
      <c r="Z205" s="36"/>
      <c r="AA205" s="36"/>
      <c r="AB205" s="36"/>
      <c r="AC205" s="36"/>
      <c r="AD205" s="36"/>
      <c r="AE205" s="36"/>
      <c r="AT205" s="19" t="s">
        <v>727</v>
      </c>
      <c r="AU205" s="19" t="s">
        <v>84</v>
      </c>
    </row>
    <row r="206" spans="1:65" s="2" customFormat="1" ht="14.45" customHeight="1">
      <c r="A206" s="36"/>
      <c r="B206" s="37"/>
      <c r="C206" s="182" t="s">
        <v>1251</v>
      </c>
      <c r="D206" s="182" t="s">
        <v>326</v>
      </c>
      <c r="E206" s="183" t="s">
        <v>6729</v>
      </c>
      <c r="F206" s="184" t="s">
        <v>6715</v>
      </c>
      <c r="G206" s="185" t="s">
        <v>186</v>
      </c>
      <c r="H206" s="186">
        <v>40</v>
      </c>
      <c r="I206" s="187"/>
      <c r="J206" s="188">
        <f>ROUND(I206*H206,2)</f>
        <v>0</v>
      </c>
      <c r="K206" s="184" t="s">
        <v>19</v>
      </c>
      <c r="L206" s="41"/>
      <c r="M206" s="189" t="s">
        <v>19</v>
      </c>
      <c r="N206" s="190" t="s">
        <v>47</v>
      </c>
      <c r="O206" s="66"/>
      <c r="P206" s="191">
        <f>O206*H206</f>
        <v>0</v>
      </c>
      <c r="Q206" s="191">
        <v>0</v>
      </c>
      <c r="R206" s="191">
        <f>Q206*H206</f>
        <v>0</v>
      </c>
      <c r="S206" s="191">
        <v>0</v>
      </c>
      <c r="T206" s="192">
        <f>S206*H206</f>
        <v>0</v>
      </c>
      <c r="U206" s="36"/>
      <c r="V206" s="36"/>
      <c r="W206" s="36"/>
      <c r="X206" s="36"/>
      <c r="Y206" s="36"/>
      <c r="Z206" s="36"/>
      <c r="AA206" s="36"/>
      <c r="AB206" s="36"/>
      <c r="AC206" s="36"/>
      <c r="AD206" s="36"/>
      <c r="AE206" s="36"/>
      <c r="AR206" s="193" t="s">
        <v>330</v>
      </c>
      <c r="AT206" s="193" t="s">
        <v>326</v>
      </c>
      <c r="AU206" s="193" t="s">
        <v>84</v>
      </c>
      <c r="AY206" s="19" t="s">
        <v>324</v>
      </c>
      <c r="BE206" s="194">
        <f>IF(N206="základní",J206,0)</f>
        <v>0</v>
      </c>
      <c r="BF206" s="194">
        <f>IF(N206="snížená",J206,0)</f>
        <v>0</v>
      </c>
      <c r="BG206" s="194">
        <f>IF(N206="zákl. přenesená",J206,0)</f>
        <v>0</v>
      </c>
      <c r="BH206" s="194">
        <f>IF(N206="sníž. přenesená",J206,0)</f>
        <v>0</v>
      </c>
      <c r="BI206" s="194">
        <f>IF(N206="nulová",J206,0)</f>
        <v>0</v>
      </c>
      <c r="BJ206" s="19" t="s">
        <v>84</v>
      </c>
      <c r="BK206" s="194">
        <f>ROUND(I206*H206,2)</f>
        <v>0</v>
      </c>
      <c r="BL206" s="19" t="s">
        <v>330</v>
      </c>
      <c r="BM206" s="193" t="s">
        <v>6730</v>
      </c>
    </row>
    <row r="207" spans="1:65" s="2" customFormat="1" ht="14.45" customHeight="1">
      <c r="A207" s="36"/>
      <c r="B207" s="37"/>
      <c r="C207" s="182" t="s">
        <v>1258</v>
      </c>
      <c r="D207" s="182" t="s">
        <v>326</v>
      </c>
      <c r="E207" s="183" t="s">
        <v>6731</v>
      </c>
      <c r="F207" s="184" t="s">
        <v>6732</v>
      </c>
      <c r="G207" s="185" t="s">
        <v>6458</v>
      </c>
      <c r="H207" s="186">
        <v>1</v>
      </c>
      <c r="I207" s="187"/>
      <c r="J207" s="188">
        <f>ROUND(I207*H207,2)</f>
        <v>0</v>
      </c>
      <c r="K207" s="184" t="s">
        <v>19</v>
      </c>
      <c r="L207" s="41"/>
      <c r="M207" s="189" t="s">
        <v>19</v>
      </c>
      <c r="N207" s="190" t="s">
        <v>47</v>
      </c>
      <c r="O207" s="66"/>
      <c r="P207" s="191">
        <f>O207*H207</f>
        <v>0</v>
      </c>
      <c r="Q207" s="191">
        <v>0</v>
      </c>
      <c r="R207" s="191">
        <f>Q207*H207</f>
        <v>0</v>
      </c>
      <c r="S207" s="191">
        <v>0</v>
      </c>
      <c r="T207" s="192">
        <f>S207*H207</f>
        <v>0</v>
      </c>
      <c r="U207" s="36"/>
      <c r="V207" s="36"/>
      <c r="W207" s="36"/>
      <c r="X207" s="36"/>
      <c r="Y207" s="36"/>
      <c r="Z207" s="36"/>
      <c r="AA207" s="36"/>
      <c r="AB207" s="36"/>
      <c r="AC207" s="36"/>
      <c r="AD207" s="36"/>
      <c r="AE207" s="36"/>
      <c r="AR207" s="193" t="s">
        <v>330</v>
      </c>
      <c r="AT207" s="193" t="s">
        <v>326</v>
      </c>
      <c r="AU207" s="193" t="s">
        <v>84</v>
      </c>
      <c r="AY207" s="19" t="s">
        <v>324</v>
      </c>
      <c r="BE207" s="194">
        <f>IF(N207="základní",J207,0)</f>
        <v>0</v>
      </c>
      <c r="BF207" s="194">
        <f>IF(N207="snížená",J207,0)</f>
        <v>0</v>
      </c>
      <c r="BG207" s="194">
        <f>IF(N207="zákl. přenesená",J207,0)</f>
        <v>0</v>
      </c>
      <c r="BH207" s="194">
        <f>IF(N207="sníž. přenesená",J207,0)</f>
        <v>0</v>
      </c>
      <c r="BI207" s="194">
        <f>IF(N207="nulová",J207,0)</f>
        <v>0</v>
      </c>
      <c r="BJ207" s="19" t="s">
        <v>84</v>
      </c>
      <c r="BK207" s="194">
        <f>ROUND(I207*H207,2)</f>
        <v>0</v>
      </c>
      <c r="BL207" s="19" t="s">
        <v>330</v>
      </c>
      <c r="BM207" s="193" t="s">
        <v>6733</v>
      </c>
    </row>
    <row r="208" spans="1:65" s="2" customFormat="1" ht="19.5">
      <c r="A208" s="36"/>
      <c r="B208" s="37"/>
      <c r="C208" s="38"/>
      <c r="D208" s="195" t="s">
        <v>727</v>
      </c>
      <c r="E208" s="38"/>
      <c r="F208" s="200" t="s">
        <v>6728</v>
      </c>
      <c r="G208" s="38"/>
      <c r="H208" s="38"/>
      <c r="I208" s="197"/>
      <c r="J208" s="38"/>
      <c r="K208" s="38"/>
      <c r="L208" s="41"/>
      <c r="M208" s="198"/>
      <c r="N208" s="199"/>
      <c r="O208" s="66"/>
      <c r="P208" s="66"/>
      <c r="Q208" s="66"/>
      <c r="R208" s="66"/>
      <c r="S208" s="66"/>
      <c r="T208" s="67"/>
      <c r="U208" s="36"/>
      <c r="V208" s="36"/>
      <c r="W208" s="36"/>
      <c r="X208" s="36"/>
      <c r="Y208" s="36"/>
      <c r="Z208" s="36"/>
      <c r="AA208" s="36"/>
      <c r="AB208" s="36"/>
      <c r="AC208" s="36"/>
      <c r="AD208" s="36"/>
      <c r="AE208" s="36"/>
      <c r="AT208" s="19" t="s">
        <v>727</v>
      </c>
      <c r="AU208" s="19" t="s">
        <v>84</v>
      </c>
    </row>
    <row r="209" spans="1:65" s="2" customFormat="1" ht="24.2" customHeight="1">
      <c r="A209" s="36"/>
      <c r="B209" s="37"/>
      <c r="C209" s="182" t="s">
        <v>1263</v>
      </c>
      <c r="D209" s="182" t="s">
        <v>326</v>
      </c>
      <c r="E209" s="183" t="s">
        <v>6734</v>
      </c>
      <c r="F209" s="184" t="s">
        <v>6735</v>
      </c>
      <c r="G209" s="185" t="s">
        <v>6458</v>
      </c>
      <c r="H209" s="186">
        <v>1</v>
      </c>
      <c r="I209" s="187"/>
      <c r="J209" s="188">
        <f t="shared" ref="J209:J218" si="60">ROUND(I209*H209,2)</f>
        <v>0</v>
      </c>
      <c r="K209" s="184" t="s">
        <v>19</v>
      </c>
      <c r="L209" s="41"/>
      <c r="M209" s="189" t="s">
        <v>19</v>
      </c>
      <c r="N209" s="190" t="s">
        <v>47</v>
      </c>
      <c r="O209" s="66"/>
      <c r="P209" s="191">
        <f t="shared" ref="P209:P218" si="61">O209*H209</f>
        <v>0</v>
      </c>
      <c r="Q209" s="191">
        <v>0</v>
      </c>
      <c r="R209" s="191">
        <f t="shared" ref="R209:R218" si="62">Q209*H209</f>
        <v>0</v>
      </c>
      <c r="S209" s="191">
        <v>0</v>
      </c>
      <c r="T209" s="192">
        <f t="shared" ref="T209:T218" si="63">S209*H209</f>
        <v>0</v>
      </c>
      <c r="U209" s="36"/>
      <c r="V209" s="36"/>
      <c r="W209" s="36"/>
      <c r="X209" s="36"/>
      <c r="Y209" s="36"/>
      <c r="Z209" s="36"/>
      <c r="AA209" s="36"/>
      <c r="AB209" s="36"/>
      <c r="AC209" s="36"/>
      <c r="AD209" s="36"/>
      <c r="AE209" s="36"/>
      <c r="AR209" s="193" t="s">
        <v>330</v>
      </c>
      <c r="AT209" s="193" t="s">
        <v>326</v>
      </c>
      <c r="AU209" s="193" t="s">
        <v>84</v>
      </c>
      <c r="AY209" s="19" t="s">
        <v>324</v>
      </c>
      <c r="BE209" s="194">
        <f t="shared" ref="BE209:BE218" si="64">IF(N209="základní",J209,0)</f>
        <v>0</v>
      </c>
      <c r="BF209" s="194">
        <f t="shared" ref="BF209:BF218" si="65">IF(N209="snížená",J209,0)</f>
        <v>0</v>
      </c>
      <c r="BG209" s="194">
        <f t="shared" ref="BG209:BG218" si="66">IF(N209="zákl. přenesená",J209,0)</f>
        <v>0</v>
      </c>
      <c r="BH209" s="194">
        <f t="shared" ref="BH209:BH218" si="67">IF(N209="sníž. přenesená",J209,0)</f>
        <v>0</v>
      </c>
      <c r="BI209" s="194">
        <f t="shared" ref="BI209:BI218" si="68">IF(N209="nulová",J209,0)</f>
        <v>0</v>
      </c>
      <c r="BJ209" s="19" t="s">
        <v>84</v>
      </c>
      <c r="BK209" s="194">
        <f t="shared" ref="BK209:BK218" si="69">ROUND(I209*H209,2)</f>
        <v>0</v>
      </c>
      <c r="BL209" s="19" t="s">
        <v>330</v>
      </c>
      <c r="BM209" s="193" t="s">
        <v>6736</v>
      </c>
    </row>
    <row r="210" spans="1:65" s="2" customFormat="1" ht="14.45" customHeight="1">
      <c r="A210" s="36"/>
      <c r="B210" s="37"/>
      <c r="C210" s="182" t="s">
        <v>1267</v>
      </c>
      <c r="D210" s="182" t="s">
        <v>326</v>
      </c>
      <c r="E210" s="183" t="s">
        <v>6737</v>
      </c>
      <c r="F210" s="184" t="s">
        <v>6738</v>
      </c>
      <c r="G210" s="185" t="s">
        <v>6458</v>
      </c>
      <c r="H210" s="186">
        <v>1</v>
      </c>
      <c r="I210" s="187"/>
      <c r="J210" s="188">
        <f t="shared" si="60"/>
        <v>0</v>
      </c>
      <c r="K210" s="184" t="s">
        <v>19</v>
      </c>
      <c r="L210" s="41"/>
      <c r="M210" s="189" t="s">
        <v>19</v>
      </c>
      <c r="N210" s="190" t="s">
        <v>47</v>
      </c>
      <c r="O210" s="66"/>
      <c r="P210" s="191">
        <f t="shared" si="61"/>
        <v>0</v>
      </c>
      <c r="Q210" s="191">
        <v>0</v>
      </c>
      <c r="R210" s="191">
        <f t="shared" si="62"/>
        <v>0</v>
      </c>
      <c r="S210" s="191">
        <v>0</v>
      </c>
      <c r="T210" s="192">
        <f t="shared" si="63"/>
        <v>0</v>
      </c>
      <c r="U210" s="36"/>
      <c r="V210" s="36"/>
      <c r="W210" s="36"/>
      <c r="X210" s="36"/>
      <c r="Y210" s="36"/>
      <c r="Z210" s="36"/>
      <c r="AA210" s="36"/>
      <c r="AB210" s="36"/>
      <c r="AC210" s="36"/>
      <c r="AD210" s="36"/>
      <c r="AE210" s="36"/>
      <c r="AR210" s="193" t="s">
        <v>330</v>
      </c>
      <c r="AT210" s="193" t="s">
        <v>326</v>
      </c>
      <c r="AU210" s="193" t="s">
        <v>84</v>
      </c>
      <c r="AY210" s="19" t="s">
        <v>324</v>
      </c>
      <c r="BE210" s="194">
        <f t="shared" si="64"/>
        <v>0</v>
      </c>
      <c r="BF210" s="194">
        <f t="shared" si="65"/>
        <v>0</v>
      </c>
      <c r="BG210" s="194">
        <f t="shared" si="66"/>
        <v>0</v>
      </c>
      <c r="BH210" s="194">
        <f t="shared" si="67"/>
        <v>0</v>
      </c>
      <c r="BI210" s="194">
        <f t="shared" si="68"/>
        <v>0</v>
      </c>
      <c r="BJ210" s="19" t="s">
        <v>84</v>
      </c>
      <c r="BK210" s="194">
        <f t="shared" si="69"/>
        <v>0</v>
      </c>
      <c r="BL210" s="19" t="s">
        <v>330</v>
      </c>
      <c r="BM210" s="193" t="s">
        <v>6739</v>
      </c>
    </row>
    <row r="211" spans="1:65" s="2" customFormat="1" ht="14.45" customHeight="1">
      <c r="A211" s="36"/>
      <c r="B211" s="37"/>
      <c r="C211" s="182" t="s">
        <v>1278</v>
      </c>
      <c r="D211" s="182" t="s">
        <v>326</v>
      </c>
      <c r="E211" s="183" t="s">
        <v>6740</v>
      </c>
      <c r="F211" s="184" t="s">
        <v>6741</v>
      </c>
      <c r="G211" s="185" t="s">
        <v>6458</v>
      </c>
      <c r="H211" s="186">
        <v>1</v>
      </c>
      <c r="I211" s="187"/>
      <c r="J211" s="188">
        <f t="shared" si="60"/>
        <v>0</v>
      </c>
      <c r="K211" s="184" t="s">
        <v>19</v>
      </c>
      <c r="L211" s="41"/>
      <c r="M211" s="189" t="s">
        <v>19</v>
      </c>
      <c r="N211" s="190" t="s">
        <v>47</v>
      </c>
      <c r="O211" s="66"/>
      <c r="P211" s="191">
        <f t="shared" si="61"/>
        <v>0</v>
      </c>
      <c r="Q211" s="191">
        <v>0</v>
      </c>
      <c r="R211" s="191">
        <f t="shared" si="62"/>
        <v>0</v>
      </c>
      <c r="S211" s="191">
        <v>0</v>
      </c>
      <c r="T211" s="192">
        <f t="shared" si="63"/>
        <v>0</v>
      </c>
      <c r="U211" s="36"/>
      <c r="V211" s="36"/>
      <c r="W211" s="36"/>
      <c r="X211" s="36"/>
      <c r="Y211" s="36"/>
      <c r="Z211" s="36"/>
      <c r="AA211" s="36"/>
      <c r="AB211" s="36"/>
      <c r="AC211" s="36"/>
      <c r="AD211" s="36"/>
      <c r="AE211" s="36"/>
      <c r="AR211" s="193" t="s">
        <v>330</v>
      </c>
      <c r="AT211" s="193" t="s">
        <v>326</v>
      </c>
      <c r="AU211" s="193" t="s">
        <v>84</v>
      </c>
      <c r="AY211" s="19" t="s">
        <v>324</v>
      </c>
      <c r="BE211" s="194">
        <f t="shared" si="64"/>
        <v>0</v>
      </c>
      <c r="BF211" s="194">
        <f t="shared" si="65"/>
        <v>0</v>
      </c>
      <c r="BG211" s="194">
        <f t="shared" si="66"/>
        <v>0</v>
      </c>
      <c r="BH211" s="194">
        <f t="shared" si="67"/>
        <v>0</v>
      </c>
      <c r="BI211" s="194">
        <f t="shared" si="68"/>
        <v>0</v>
      </c>
      <c r="BJ211" s="19" t="s">
        <v>84</v>
      </c>
      <c r="BK211" s="194">
        <f t="shared" si="69"/>
        <v>0</v>
      </c>
      <c r="BL211" s="19" t="s">
        <v>330</v>
      </c>
      <c r="BM211" s="193" t="s">
        <v>6742</v>
      </c>
    </row>
    <row r="212" spans="1:65" s="2" customFormat="1" ht="14.45" customHeight="1">
      <c r="A212" s="36"/>
      <c r="B212" s="37"/>
      <c r="C212" s="182" t="s">
        <v>1284</v>
      </c>
      <c r="D212" s="182" t="s">
        <v>326</v>
      </c>
      <c r="E212" s="183" t="s">
        <v>6743</v>
      </c>
      <c r="F212" s="184" t="s">
        <v>6744</v>
      </c>
      <c r="G212" s="185" t="s">
        <v>6458</v>
      </c>
      <c r="H212" s="186">
        <v>1</v>
      </c>
      <c r="I212" s="187"/>
      <c r="J212" s="188">
        <f t="shared" si="60"/>
        <v>0</v>
      </c>
      <c r="K212" s="184" t="s">
        <v>19</v>
      </c>
      <c r="L212" s="41"/>
      <c r="M212" s="189" t="s">
        <v>19</v>
      </c>
      <c r="N212" s="190" t="s">
        <v>47</v>
      </c>
      <c r="O212" s="66"/>
      <c r="P212" s="191">
        <f t="shared" si="61"/>
        <v>0</v>
      </c>
      <c r="Q212" s="191">
        <v>0</v>
      </c>
      <c r="R212" s="191">
        <f t="shared" si="62"/>
        <v>0</v>
      </c>
      <c r="S212" s="191">
        <v>0</v>
      </c>
      <c r="T212" s="192">
        <f t="shared" si="63"/>
        <v>0</v>
      </c>
      <c r="U212" s="36"/>
      <c r="V212" s="36"/>
      <c r="W212" s="36"/>
      <c r="X212" s="36"/>
      <c r="Y212" s="36"/>
      <c r="Z212" s="36"/>
      <c r="AA212" s="36"/>
      <c r="AB212" s="36"/>
      <c r="AC212" s="36"/>
      <c r="AD212" s="36"/>
      <c r="AE212" s="36"/>
      <c r="AR212" s="193" t="s">
        <v>330</v>
      </c>
      <c r="AT212" s="193" t="s">
        <v>326</v>
      </c>
      <c r="AU212" s="193" t="s">
        <v>84</v>
      </c>
      <c r="AY212" s="19" t="s">
        <v>324</v>
      </c>
      <c r="BE212" s="194">
        <f t="shared" si="64"/>
        <v>0</v>
      </c>
      <c r="BF212" s="194">
        <f t="shared" si="65"/>
        <v>0</v>
      </c>
      <c r="BG212" s="194">
        <f t="shared" si="66"/>
        <v>0</v>
      </c>
      <c r="BH212" s="194">
        <f t="shared" si="67"/>
        <v>0</v>
      </c>
      <c r="BI212" s="194">
        <f t="shared" si="68"/>
        <v>0</v>
      </c>
      <c r="BJ212" s="19" t="s">
        <v>84</v>
      </c>
      <c r="BK212" s="194">
        <f t="shared" si="69"/>
        <v>0</v>
      </c>
      <c r="BL212" s="19" t="s">
        <v>330</v>
      </c>
      <c r="BM212" s="193" t="s">
        <v>6745</v>
      </c>
    </row>
    <row r="213" spans="1:65" s="2" customFormat="1" ht="14.45" customHeight="1">
      <c r="A213" s="36"/>
      <c r="B213" s="37"/>
      <c r="C213" s="182" t="s">
        <v>193</v>
      </c>
      <c r="D213" s="182" t="s">
        <v>326</v>
      </c>
      <c r="E213" s="183" t="s">
        <v>6746</v>
      </c>
      <c r="F213" s="184" t="s">
        <v>6747</v>
      </c>
      <c r="G213" s="185" t="s">
        <v>186</v>
      </c>
      <c r="H213" s="186">
        <v>30</v>
      </c>
      <c r="I213" s="187"/>
      <c r="J213" s="188">
        <f t="shared" si="60"/>
        <v>0</v>
      </c>
      <c r="K213" s="184" t="s">
        <v>19</v>
      </c>
      <c r="L213" s="41"/>
      <c r="M213" s="189" t="s">
        <v>19</v>
      </c>
      <c r="N213" s="190" t="s">
        <v>47</v>
      </c>
      <c r="O213" s="66"/>
      <c r="P213" s="191">
        <f t="shared" si="61"/>
        <v>0</v>
      </c>
      <c r="Q213" s="191">
        <v>0</v>
      </c>
      <c r="R213" s="191">
        <f t="shared" si="62"/>
        <v>0</v>
      </c>
      <c r="S213" s="191">
        <v>0</v>
      </c>
      <c r="T213" s="192">
        <f t="shared" si="63"/>
        <v>0</v>
      </c>
      <c r="U213" s="36"/>
      <c r="V213" s="36"/>
      <c r="W213" s="36"/>
      <c r="X213" s="36"/>
      <c r="Y213" s="36"/>
      <c r="Z213" s="36"/>
      <c r="AA213" s="36"/>
      <c r="AB213" s="36"/>
      <c r="AC213" s="36"/>
      <c r="AD213" s="36"/>
      <c r="AE213" s="36"/>
      <c r="AR213" s="193" t="s">
        <v>330</v>
      </c>
      <c r="AT213" s="193" t="s">
        <v>326</v>
      </c>
      <c r="AU213" s="193" t="s">
        <v>84</v>
      </c>
      <c r="AY213" s="19" t="s">
        <v>324</v>
      </c>
      <c r="BE213" s="194">
        <f t="shared" si="64"/>
        <v>0</v>
      </c>
      <c r="BF213" s="194">
        <f t="shared" si="65"/>
        <v>0</v>
      </c>
      <c r="BG213" s="194">
        <f t="shared" si="66"/>
        <v>0</v>
      </c>
      <c r="BH213" s="194">
        <f t="shared" si="67"/>
        <v>0</v>
      </c>
      <c r="BI213" s="194">
        <f t="shared" si="68"/>
        <v>0</v>
      </c>
      <c r="BJ213" s="19" t="s">
        <v>84</v>
      </c>
      <c r="BK213" s="194">
        <f t="shared" si="69"/>
        <v>0</v>
      </c>
      <c r="BL213" s="19" t="s">
        <v>330</v>
      </c>
      <c r="BM213" s="193" t="s">
        <v>6748</v>
      </c>
    </row>
    <row r="214" spans="1:65" s="2" customFormat="1" ht="14.45" customHeight="1">
      <c r="A214" s="36"/>
      <c r="B214" s="37"/>
      <c r="C214" s="182" t="s">
        <v>1298</v>
      </c>
      <c r="D214" s="182" t="s">
        <v>326</v>
      </c>
      <c r="E214" s="183" t="s">
        <v>6749</v>
      </c>
      <c r="F214" s="184" t="s">
        <v>6750</v>
      </c>
      <c r="G214" s="185" t="s">
        <v>186</v>
      </c>
      <c r="H214" s="186">
        <v>40</v>
      </c>
      <c r="I214" s="187"/>
      <c r="J214" s="188">
        <f t="shared" si="60"/>
        <v>0</v>
      </c>
      <c r="K214" s="184" t="s">
        <v>19</v>
      </c>
      <c r="L214" s="41"/>
      <c r="M214" s="189" t="s">
        <v>19</v>
      </c>
      <c r="N214" s="190" t="s">
        <v>47</v>
      </c>
      <c r="O214" s="66"/>
      <c r="P214" s="191">
        <f t="shared" si="61"/>
        <v>0</v>
      </c>
      <c r="Q214" s="191">
        <v>0</v>
      </c>
      <c r="R214" s="191">
        <f t="shared" si="62"/>
        <v>0</v>
      </c>
      <c r="S214" s="191">
        <v>0</v>
      </c>
      <c r="T214" s="192">
        <f t="shared" si="63"/>
        <v>0</v>
      </c>
      <c r="U214" s="36"/>
      <c r="V214" s="36"/>
      <c r="W214" s="36"/>
      <c r="X214" s="36"/>
      <c r="Y214" s="36"/>
      <c r="Z214" s="36"/>
      <c r="AA214" s="36"/>
      <c r="AB214" s="36"/>
      <c r="AC214" s="36"/>
      <c r="AD214" s="36"/>
      <c r="AE214" s="36"/>
      <c r="AR214" s="193" t="s">
        <v>330</v>
      </c>
      <c r="AT214" s="193" t="s">
        <v>326</v>
      </c>
      <c r="AU214" s="193" t="s">
        <v>84</v>
      </c>
      <c r="AY214" s="19" t="s">
        <v>324</v>
      </c>
      <c r="BE214" s="194">
        <f t="shared" si="64"/>
        <v>0</v>
      </c>
      <c r="BF214" s="194">
        <f t="shared" si="65"/>
        <v>0</v>
      </c>
      <c r="BG214" s="194">
        <f t="shared" si="66"/>
        <v>0</v>
      </c>
      <c r="BH214" s="194">
        <f t="shared" si="67"/>
        <v>0</v>
      </c>
      <c r="BI214" s="194">
        <f t="shared" si="68"/>
        <v>0</v>
      </c>
      <c r="BJ214" s="19" t="s">
        <v>84</v>
      </c>
      <c r="BK214" s="194">
        <f t="shared" si="69"/>
        <v>0</v>
      </c>
      <c r="BL214" s="19" t="s">
        <v>330</v>
      </c>
      <c r="BM214" s="193" t="s">
        <v>6751</v>
      </c>
    </row>
    <row r="215" spans="1:65" s="2" customFormat="1" ht="14.45" customHeight="1">
      <c r="A215" s="36"/>
      <c r="B215" s="37"/>
      <c r="C215" s="182" t="s">
        <v>1308</v>
      </c>
      <c r="D215" s="182" t="s">
        <v>326</v>
      </c>
      <c r="E215" s="183" t="s">
        <v>6752</v>
      </c>
      <c r="F215" s="184" t="s">
        <v>6753</v>
      </c>
      <c r="G215" s="185" t="s">
        <v>1525</v>
      </c>
      <c r="H215" s="186">
        <v>1</v>
      </c>
      <c r="I215" s="187"/>
      <c r="J215" s="188">
        <f t="shared" si="60"/>
        <v>0</v>
      </c>
      <c r="K215" s="184" t="s">
        <v>19</v>
      </c>
      <c r="L215" s="41"/>
      <c r="M215" s="189" t="s">
        <v>19</v>
      </c>
      <c r="N215" s="190" t="s">
        <v>47</v>
      </c>
      <c r="O215" s="66"/>
      <c r="P215" s="191">
        <f t="shared" si="61"/>
        <v>0</v>
      </c>
      <c r="Q215" s="191">
        <v>0</v>
      </c>
      <c r="R215" s="191">
        <f t="shared" si="62"/>
        <v>0</v>
      </c>
      <c r="S215" s="191">
        <v>0</v>
      </c>
      <c r="T215" s="192">
        <f t="shared" si="63"/>
        <v>0</v>
      </c>
      <c r="U215" s="36"/>
      <c r="V215" s="36"/>
      <c r="W215" s="36"/>
      <c r="X215" s="36"/>
      <c r="Y215" s="36"/>
      <c r="Z215" s="36"/>
      <c r="AA215" s="36"/>
      <c r="AB215" s="36"/>
      <c r="AC215" s="36"/>
      <c r="AD215" s="36"/>
      <c r="AE215" s="36"/>
      <c r="AR215" s="193" t="s">
        <v>330</v>
      </c>
      <c r="AT215" s="193" t="s">
        <v>326</v>
      </c>
      <c r="AU215" s="193" t="s">
        <v>84</v>
      </c>
      <c r="AY215" s="19" t="s">
        <v>324</v>
      </c>
      <c r="BE215" s="194">
        <f t="shared" si="64"/>
        <v>0</v>
      </c>
      <c r="BF215" s="194">
        <f t="shared" si="65"/>
        <v>0</v>
      </c>
      <c r="BG215" s="194">
        <f t="shared" si="66"/>
        <v>0</v>
      </c>
      <c r="BH215" s="194">
        <f t="shared" si="67"/>
        <v>0</v>
      </c>
      <c r="BI215" s="194">
        <f t="shared" si="68"/>
        <v>0</v>
      </c>
      <c r="BJ215" s="19" t="s">
        <v>84</v>
      </c>
      <c r="BK215" s="194">
        <f t="shared" si="69"/>
        <v>0</v>
      </c>
      <c r="BL215" s="19" t="s">
        <v>330</v>
      </c>
      <c r="BM215" s="193" t="s">
        <v>6754</v>
      </c>
    </row>
    <row r="216" spans="1:65" s="2" customFormat="1" ht="24.2" customHeight="1">
      <c r="A216" s="36"/>
      <c r="B216" s="37"/>
      <c r="C216" s="182" t="s">
        <v>1317</v>
      </c>
      <c r="D216" s="182" t="s">
        <v>326</v>
      </c>
      <c r="E216" s="183" t="s">
        <v>6755</v>
      </c>
      <c r="F216" s="184" t="s">
        <v>6756</v>
      </c>
      <c r="G216" s="185" t="s">
        <v>6458</v>
      </c>
      <c r="H216" s="186">
        <v>1</v>
      </c>
      <c r="I216" s="187"/>
      <c r="J216" s="188">
        <f t="shared" si="60"/>
        <v>0</v>
      </c>
      <c r="K216" s="184" t="s">
        <v>19</v>
      </c>
      <c r="L216" s="41"/>
      <c r="M216" s="189" t="s">
        <v>19</v>
      </c>
      <c r="N216" s="190" t="s">
        <v>47</v>
      </c>
      <c r="O216" s="66"/>
      <c r="P216" s="191">
        <f t="shared" si="61"/>
        <v>0</v>
      </c>
      <c r="Q216" s="191">
        <v>0</v>
      </c>
      <c r="R216" s="191">
        <f t="shared" si="62"/>
        <v>0</v>
      </c>
      <c r="S216" s="191">
        <v>0</v>
      </c>
      <c r="T216" s="192">
        <f t="shared" si="63"/>
        <v>0</v>
      </c>
      <c r="U216" s="36"/>
      <c r="V216" s="36"/>
      <c r="W216" s="36"/>
      <c r="X216" s="36"/>
      <c r="Y216" s="36"/>
      <c r="Z216" s="36"/>
      <c r="AA216" s="36"/>
      <c r="AB216" s="36"/>
      <c r="AC216" s="36"/>
      <c r="AD216" s="36"/>
      <c r="AE216" s="36"/>
      <c r="AR216" s="193" t="s">
        <v>330</v>
      </c>
      <c r="AT216" s="193" t="s">
        <v>326</v>
      </c>
      <c r="AU216" s="193" t="s">
        <v>84</v>
      </c>
      <c r="AY216" s="19" t="s">
        <v>324</v>
      </c>
      <c r="BE216" s="194">
        <f t="shared" si="64"/>
        <v>0</v>
      </c>
      <c r="BF216" s="194">
        <f t="shared" si="65"/>
        <v>0</v>
      </c>
      <c r="BG216" s="194">
        <f t="shared" si="66"/>
        <v>0</v>
      </c>
      <c r="BH216" s="194">
        <f t="shared" si="67"/>
        <v>0</v>
      </c>
      <c r="BI216" s="194">
        <f t="shared" si="68"/>
        <v>0</v>
      </c>
      <c r="BJ216" s="19" t="s">
        <v>84</v>
      </c>
      <c r="BK216" s="194">
        <f t="shared" si="69"/>
        <v>0</v>
      </c>
      <c r="BL216" s="19" t="s">
        <v>330</v>
      </c>
      <c r="BM216" s="193" t="s">
        <v>6757</v>
      </c>
    </row>
    <row r="217" spans="1:65" s="2" customFormat="1" ht="14.45" customHeight="1">
      <c r="A217" s="36"/>
      <c r="B217" s="37"/>
      <c r="C217" s="182" t="s">
        <v>1327</v>
      </c>
      <c r="D217" s="182" t="s">
        <v>326</v>
      </c>
      <c r="E217" s="183" t="s">
        <v>6758</v>
      </c>
      <c r="F217" s="184" t="s">
        <v>6759</v>
      </c>
      <c r="G217" s="185" t="s">
        <v>186</v>
      </c>
      <c r="H217" s="186">
        <v>30</v>
      </c>
      <c r="I217" s="187"/>
      <c r="J217" s="188">
        <f t="shared" si="60"/>
        <v>0</v>
      </c>
      <c r="K217" s="184" t="s">
        <v>19</v>
      </c>
      <c r="L217" s="41"/>
      <c r="M217" s="189" t="s">
        <v>19</v>
      </c>
      <c r="N217" s="190" t="s">
        <v>47</v>
      </c>
      <c r="O217" s="66"/>
      <c r="P217" s="191">
        <f t="shared" si="61"/>
        <v>0</v>
      </c>
      <c r="Q217" s="191">
        <v>0</v>
      </c>
      <c r="R217" s="191">
        <f t="shared" si="62"/>
        <v>0</v>
      </c>
      <c r="S217" s="191">
        <v>0</v>
      </c>
      <c r="T217" s="192">
        <f t="shared" si="63"/>
        <v>0</v>
      </c>
      <c r="U217" s="36"/>
      <c r="V217" s="36"/>
      <c r="W217" s="36"/>
      <c r="X217" s="36"/>
      <c r="Y217" s="36"/>
      <c r="Z217" s="36"/>
      <c r="AA217" s="36"/>
      <c r="AB217" s="36"/>
      <c r="AC217" s="36"/>
      <c r="AD217" s="36"/>
      <c r="AE217" s="36"/>
      <c r="AR217" s="193" t="s">
        <v>330</v>
      </c>
      <c r="AT217" s="193" t="s">
        <v>326</v>
      </c>
      <c r="AU217" s="193" t="s">
        <v>84</v>
      </c>
      <c r="AY217" s="19" t="s">
        <v>324</v>
      </c>
      <c r="BE217" s="194">
        <f t="shared" si="64"/>
        <v>0</v>
      </c>
      <c r="BF217" s="194">
        <f t="shared" si="65"/>
        <v>0</v>
      </c>
      <c r="BG217" s="194">
        <f t="shared" si="66"/>
        <v>0</v>
      </c>
      <c r="BH217" s="194">
        <f t="shared" si="67"/>
        <v>0</v>
      </c>
      <c r="BI217" s="194">
        <f t="shared" si="68"/>
        <v>0</v>
      </c>
      <c r="BJ217" s="19" t="s">
        <v>84</v>
      </c>
      <c r="BK217" s="194">
        <f t="shared" si="69"/>
        <v>0</v>
      </c>
      <c r="BL217" s="19" t="s">
        <v>330</v>
      </c>
      <c r="BM217" s="193" t="s">
        <v>6760</v>
      </c>
    </row>
    <row r="218" spans="1:65" s="2" customFormat="1" ht="24.2" customHeight="1">
      <c r="A218" s="36"/>
      <c r="B218" s="37"/>
      <c r="C218" s="182" t="s">
        <v>278</v>
      </c>
      <c r="D218" s="182" t="s">
        <v>326</v>
      </c>
      <c r="E218" s="183" t="s">
        <v>6761</v>
      </c>
      <c r="F218" s="184" t="s">
        <v>6762</v>
      </c>
      <c r="G218" s="185" t="s">
        <v>1525</v>
      </c>
      <c r="H218" s="186">
        <v>24</v>
      </c>
      <c r="I218" s="187"/>
      <c r="J218" s="188">
        <f t="shared" si="60"/>
        <v>0</v>
      </c>
      <c r="K218" s="184" t="s">
        <v>19</v>
      </c>
      <c r="L218" s="41"/>
      <c r="M218" s="189" t="s">
        <v>19</v>
      </c>
      <c r="N218" s="190" t="s">
        <v>47</v>
      </c>
      <c r="O218" s="66"/>
      <c r="P218" s="191">
        <f t="shared" si="61"/>
        <v>0</v>
      </c>
      <c r="Q218" s="191">
        <v>0</v>
      </c>
      <c r="R218" s="191">
        <f t="shared" si="62"/>
        <v>0</v>
      </c>
      <c r="S218" s="191">
        <v>0</v>
      </c>
      <c r="T218" s="192">
        <f t="shared" si="63"/>
        <v>0</v>
      </c>
      <c r="U218" s="36"/>
      <c r="V218" s="36"/>
      <c r="W218" s="36"/>
      <c r="X218" s="36"/>
      <c r="Y218" s="36"/>
      <c r="Z218" s="36"/>
      <c r="AA218" s="36"/>
      <c r="AB218" s="36"/>
      <c r="AC218" s="36"/>
      <c r="AD218" s="36"/>
      <c r="AE218" s="36"/>
      <c r="AR218" s="193" t="s">
        <v>330</v>
      </c>
      <c r="AT218" s="193" t="s">
        <v>326</v>
      </c>
      <c r="AU218" s="193" t="s">
        <v>84</v>
      </c>
      <c r="AY218" s="19" t="s">
        <v>324</v>
      </c>
      <c r="BE218" s="194">
        <f t="shared" si="64"/>
        <v>0</v>
      </c>
      <c r="BF218" s="194">
        <f t="shared" si="65"/>
        <v>0</v>
      </c>
      <c r="BG218" s="194">
        <f t="shared" si="66"/>
        <v>0</v>
      </c>
      <c r="BH218" s="194">
        <f t="shared" si="67"/>
        <v>0</v>
      </c>
      <c r="BI218" s="194">
        <f t="shared" si="68"/>
        <v>0</v>
      </c>
      <c r="BJ218" s="19" t="s">
        <v>84</v>
      </c>
      <c r="BK218" s="194">
        <f t="shared" si="69"/>
        <v>0</v>
      </c>
      <c r="BL218" s="19" t="s">
        <v>330</v>
      </c>
      <c r="BM218" s="193" t="s">
        <v>6763</v>
      </c>
    </row>
    <row r="219" spans="1:65" s="12" customFormat="1" ht="25.9" customHeight="1">
      <c r="B219" s="166"/>
      <c r="C219" s="167"/>
      <c r="D219" s="168" t="s">
        <v>75</v>
      </c>
      <c r="E219" s="169" t="s">
        <v>6764</v>
      </c>
      <c r="F219" s="169" t="s">
        <v>6765</v>
      </c>
      <c r="G219" s="167"/>
      <c r="H219" s="167"/>
      <c r="I219" s="170"/>
      <c r="J219" s="171">
        <f>BK219</f>
        <v>0</v>
      </c>
      <c r="K219" s="167"/>
      <c r="L219" s="172"/>
      <c r="M219" s="173"/>
      <c r="N219" s="174"/>
      <c r="O219" s="174"/>
      <c r="P219" s="175">
        <f>P220</f>
        <v>0</v>
      </c>
      <c r="Q219" s="174"/>
      <c r="R219" s="175">
        <f>R220</f>
        <v>0</v>
      </c>
      <c r="S219" s="174"/>
      <c r="T219" s="176">
        <f>T220</f>
        <v>0</v>
      </c>
      <c r="AR219" s="177" t="s">
        <v>84</v>
      </c>
      <c r="AT219" s="178" t="s">
        <v>75</v>
      </c>
      <c r="AU219" s="178" t="s">
        <v>76</v>
      </c>
      <c r="AY219" s="177" t="s">
        <v>324</v>
      </c>
      <c r="BK219" s="179">
        <f>BK220</f>
        <v>0</v>
      </c>
    </row>
    <row r="220" spans="1:65" s="2" customFormat="1" ht="14.45" customHeight="1">
      <c r="A220" s="36"/>
      <c r="B220" s="37"/>
      <c r="C220" s="182" t="s">
        <v>1342</v>
      </c>
      <c r="D220" s="182" t="s">
        <v>326</v>
      </c>
      <c r="E220" s="183" t="s">
        <v>6766</v>
      </c>
      <c r="F220" s="184" t="s">
        <v>6767</v>
      </c>
      <c r="G220" s="185" t="s">
        <v>1530</v>
      </c>
      <c r="H220" s="186">
        <v>1</v>
      </c>
      <c r="I220" s="187"/>
      <c r="J220" s="188">
        <f>ROUND(I220*H220,2)</f>
        <v>0</v>
      </c>
      <c r="K220" s="184" t="s">
        <v>19</v>
      </c>
      <c r="L220" s="41"/>
      <c r="M220" s="264" t="s">
        <v>19</v>
      </c>
      <c r="N220" s="265" t="s">
        <v>47</v>
      </c>
      <c r="O220" s="258"/>
      <c r="P220" s="266">
        <f>O220*H220</f>
        <v>0</v>
      </c>
      <c r="Q220" s="266">
        <v>0</v>
      </c>
      <c r="R220" s="266">
        <f>Q220*H220</f>
        <v>0</v>
      </c>
      <c r="S220" s="266">
        <v>0</v>
      </c>
      <c r="T220" s="267">
        <f>S220*H220</f>
        <v>0</v>
      </c>
      <c r="U220" s="36"/>
      <c r="V220" s="36"/>
      <c r="W220" s="36"/>
      <c r="X220" s="36"/>
      <c r="Y220" s="36"/>
      <c r="Z220" s="36"/>
      <c r="AA220" s="36"/>
      <c r="AB220" s="36"/>
      <c r="AC220" s="36"/>
      <c r="AD220" s="36"/>
      <c r="AE220" s="36"/>
      <c r="AR220" s="193" t="s">
        <v>330</v>
      </c>
      <c r="AT220" s="193" t="s">
        <v>326</v>
      </c>
      <c r="AU220" s="193" t="s">
        <v>84</v>
      </c>
      <c r="AY220" s="19" t="s">
        <v>324</v>
      </c>
      <c r="BE220" s="194">
        <f>IF(N220="základní",J220,0)</f>
        <v>0</v>
      </c>
      <c r="BF220" s="194">
        <f>IF(N220="snížená",J220,0)</f>
        <v>0</v>
      </c>
      <c r="BG220" s="194">
        <f>IF(N220="zákl. přenesená",J220,0)</f>
        <v>0</v>
      </c>
      <c r="BH220" s="194">
        <f>IF(N220="sníž. přenesená",J220,0)</f>
        <v>0</v>
      </c>
      <c r="BI220" s="194">
        <f>IF(N220="nulová",J220,0)</f>
        <v>0</v>
      </c>
      <c r="BJ220" s="19" t="s">
        <v>84</v>
      </c>
      <c r="BK220" s="194">
        <f>ROUND(I220*H220,2)</f>
        <v>0</v>
      </c>
      <c r="BL220" s="19" t="s">
        <v>330</v>
      </c>
      <c r="BM220" s="193" t="s">
        <v>6768</v>
      </c>
    </row>
    <row r="221" spans="1:65" s="2" customFormat="1" ht="6.95" customHeight="1">
      <c r="A221" s="36"/>
      <c r="B221" s="49"/>
      <c r="C221" s="50"/>
      <c r="D221" s="50"/>
      <c r="E221" s="50"/>
      <c r="F221" s="50"/>
      <c r="G221" s="50"/>
      <c r="H221" s="50"/>
      <c r="I221" s="50"/>
      <c r="J221" s="50"/>
      <c r="K221" s="50"/>
      <c r="L221" s="41"/>
      <c r="M221" s="36"/>
      <c r="O221" s="36"/>
      <c r="P221" s="36"/>
      <c r="Q221" s="36"/>
      <c r="R221" s="36"/>
      <c r="S221" s="36"/>
      <c r="T221" s="36"/>
      <c r="U221" s="36"/>
      <c r="V221" s="36"/>
      <c r="W221" s="36"/>
      <c r="X221" s="36"/>
      <c r="Y221" s="36"/>
      <c r="Z221" s="36"/>
      <c r="AA221" s="36"/>
      <c r="AB221" s="36"/>
      <c r="AC221" s="36"/>
      <c r="AD221" s="36"/>
      <c r="AE221" s="36"/>
    </row>
  </sheetData>
  <sheetProtection algorithmName="SHA-512" hashValue="3Bgq/zKDzb91b0v+/fPxxzMRV9OuMsrRldhADMYNhk/PZlatkIcmXRKyZqzXTlTBVqe4ItJWd1kSGWNVMREG+g==" saltValue="UjKYlwwZSOjJ6ji0/yOP/yL5YOK8/JK/c4zGL6HLc7MF/gKgB0RW+ZMzlt7Yd4vyIetiuS6LXqFKtpnjSQotWQ==" spinCount="100000" sheet="1" objects="1" scenarios="1" formatColumns="0" formatRows="0" autoFilter="0"/>
  <autoFilter ref="C84:K220"/>
  <mergeCells count="9">
    <mergeCell ref="E50:H50"/>
    <mergeCell ref="E75:H75"/>
    <mergeCell ref="E77:H77"/>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2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0"/>
      <c r="M2" s="390"/>
      <c r="N2" s="390"/>
      <c r="O2" s="390"/>
      <c r="P2" s="390"/>
      <c r="Q2" s="390"/>
      <c r="R2" s="390"/>
      <c r="S2" s="390"/>
      <c r="T2" s="390"/>
      <c r="U2" s="390"/>
      <c r="V2" s="390"/>
      <c r="AT2" s="19" t="s">
        <v>116</v>
      </c>
    </row>
    <row r="3" spans="1:46" s="1" customFormat="1" ht="6.95" customHeight="1">
      <c r="B3" s="111"/>
      <c r="C3" s="112"/>
      <c r="D3" s="112"/>
      <c r="E3" s="112"/>
      <c r="F3" s="112"/>
      <c r="G3" s="112"/>
      <c r="H3" s="112"/>
      <c r="I3" s="112"/>
      <c r="J3" s="112"/>
      <c r="K3" s="112"/>
      <c r="L3" s="22"/>
      <c r="AT3" s="19" t="s">
        <v>87</v>
      </c>
    </row>
    <row r="4" spans="1:46" s="1" customFormat="1" ht="24.95" customHeight="1">
      <c r="B4" s="22"/>
      <c r="D4" s="113" t="s">
        <v>140</v>
      </c>
      <c r="L4" s="22"/>
      <c r="M4" s="114" t="s">
        <v>10</v>
      </c>
      <c r="AT4" s="19" t="s">
        <v>4</v>
      </c>
    </row>
    <row r="5" spans="1:46" s="1" customFormat="1" ht="6.95" customHeight="1">
      <c r="B5" s="22"/>
      <c r="L5" s="22"/>
    </row>
    <row r="6" spans="1:46" s="1" customFormat="1" ht="12" customHeight="1">
      <c r="B6" s="22"/>
      <c r="D6" s="115" t="s">
        <v>16</v>
      </c>
      <c r="L6" s="22"/>
    </row>
    <row r="7" spans="1:46" s="1" customFormat="1" ht="16.5" customHeight="1">
      <c r="B7" s="22"/>
      <c r="E7" s="407" t="str">
        <f>'Rekapitulace stavby'!K6</f>
        <v>VD Morávka – převedení extrémních povodní, stavba č. 4074</v>
      </c>
      <c r="F7" s="408"/>
      <c r="G7" s="408"/>
      <c r="H7" s="408"/>
      <c r="L7" s="22"/>
    </row>
    <row r="8" spans="1:46" s="2" customFormat="1" ht="12" customHeight="1">
      <c r="A8" s="36"/>
      <c r="B8" s="41"/>
      <c r="C8" s="36"/>
      <c r="D8" s="115" t="s">
        <v>154</v>
      </c>
      <c r="E8" s="36"/>
      <c r="F8" s="36"/>
      <c r="G8" s="36"/>
      <c r="H8" s="36"/>
      <c r="I8" s="36"/>
      <c r="J8" s="36"/>
      <c r="K8" s="36"/>
      <c r="L8" s="116"/>
      <c r="S8" s="36"/>
      <c r="T8" s="36"/>
      <c r="U8" s="36"/>
      <c r="V8" s="36"/>
      <c r="W8" s="36"/>
      <c r="X8" s="36"/>
      <c r="Y8" s="36"/>
      <c r="Z8" s="36"/>
      <c r="AA8" s="36"/>
      <c r="AB8" s="36"/>
      <c r="AC8" s="36"/>
      <c r="AD8" s="36"/>
      <c r="AE8" s="36"/>
    </row>
    <row r="9" spans="1:46" s="2" customFormat="1" ht="16.5" customHeight="1">
      <c r="A9" s="36"/>
      <c r="B9" s="41"/>
      <c r="C9" s="36"/>
      <c r="D9" s="36"/>
      <c r="E9" s="409" t="s">
        <v>6769</v>
      </c>
      <c r="F9" s="410"/>
      <c r="G9" s="410"/>
      <c r="H9" s="410"/>
      <c r="I9" s="36"/>
      <c r="J9" s="36"/>
      <c r="K9" s="36"/>
      <c r="L9" s="116"/>
      <c r="S9" s="36"/>
      <c r="T9" s="36"/>
      <c r="U9" s="36"/>
      <c r="V9" s="36"/>
      <c r="W9" s="36"/>
      <c r="X9" s="36"/>
      <c r="Y9" s="36"/>
      <c r="Z9" s="36"/>
      <c r="AA9" s="36"/>
      <c r="AB9" s="36"/>
      <c r="AC9" s="36"/>
      <c r="AD9" s="36"/>
      <c r="AE9" s="36"/>
    </row>
    <row r="10" spans="1:46" s="2" customFormat="1" ht="11.25">
      <c r="A10" s="36"/>
      <c r="B10" s="41"/>
      <c r="C10" s="36"/>
      <c r="D10" s="36"/>
      <c r="E10" s="36"/>
      <c r="F10" s="36"/>
      <c r="G10" s="36"/>
      <c r="H10" s="36"/>
      <c r="I10" s="36"/>
      <c r="J10" s="36"/>
      <c r="K10" s="36"/>
      <c r="L10" s="116"/>
      <c r="S10" s="36"/>
      <c r="T10" s="36"/>
      <c r="U10" s="36"/>
      <c r="V10" s="36"/>
      <c r="W10" s="36"/>
      <c r="X10" s="36"/>
      <c r="Y10" s="36"/>
      <c r="Z10" s="36"/>
      <c r="AA10" s="36"/>
      <c r="AB10" s="36"/>
      <c r="AC10" s="36"/>
      <c r="AD10" s="36"/>
      <c r="AE10" s="36"/>
    </row>
    <row r="11" spans="1:46" s="2" customFormat="1" ht="12" customHeight="1">
      <c r="A11" s="36"/>
      <c r="B11" s="41"/>
      <c r="C11" s="36"/>
      <c r="D11" s="115" t="s">
        <v>18</v>
      </c>
      <c r="E11" s="36"/>
      <c r="F11" s="105" t="s">
        <v>117</v>
      </c>
      <c r="G11" s="36"/>
      <c r="H11" s="36"/>
      <c r="I11" s="115" t="s">
        <v>20</v>
      </c>
      <c r="J11" s="105" t="s">
        <v>19</v>
      </c>
      <c r="K11" s="36"/>
      <c r="L11" s="116"/>
      <c r="S11" s="36"/>
      <c r="T11" s="36"/>
      <c r="U11" s="36"/>
      <c r="V11" s="36"/>
      <c r="W11" s="36"/>
      <c r="X11" s="36"/>
      <c r="Y11" s="36"/>
      <c r="Z11" s="36"/>
      <c r="AA11" s="36"/>
      <c r="AB11" s="36"/>
      <c r="AC11" s="36"/>
      <c r="AD11" s="36"/>
      <c r="AE11" s="36"/>
    </row>
    <row r="12" spans="1:46" s="2" customFormat="1" ht="12" customHeight="1">
      <c r="A12" s="36"/>
      <c r="B12" s="41"/>
      <c r="C12" s="36"/>
      <c r="D12" s="115" t="s">
        <v>21</v>
      </c>
      <c r="E12" s="36"/>
      <c r="F12" s="105" t="s">
        <v>22</v>
      </c>
      <c r="G12" s="36"/>
      <c r="H12" s="36"/>
      <c r="I12" s="115" t="s">
        <v>23</v>
      </c>
      <c r="J12" s="117" t="str">
        <f>'Rekapitulace stavby'!AN8</f>
        <v>11. 11. 2020</v>
      </c>
      <c r="K12" s="36"/>
      <c r="L12" s="116"/>
      <c r="S12" s="36"/>
      <c r="T12" s="36"/>
      <c r="U12" s="36"/>
      <c r="V12" s="36"/>
      <c r="W12" s="36"/>
      <c r="X12" s="36"/>
      <c r="Y12" s="36"/>
      <c r="Z12" s="36"/>
      <c r="AA12" s="36"/>
      <c r="AB12" s="36"/>
      <c r="AC12" s="36"/>
      <c r="AD12" s="36"/>
      <c r="AE12" s="36"/>
    </row>
    <row r="13" spans="1:46" s="2" customFormat="1" ht="10.9" customHeight="1">
      <c r="A13" s="36"/>
      <c r="B13" s="41"/>
      <c r="C13" s="36"/>
      <c r="D13" s="36"/>
      <c r="E13" s="36"/>
      <c r="F13" s="36"/>
      <c r="G13" s="36"/>
      <c r="H13" s="36"/>
      <c r="I13" s="36"/>
      <c r="J13" s="36"/>
      <c r="K13" s="36"/>
      <c r="L13" s="116"/>
      <c r="S13" s="36"/>
      <c r="T13" s="36"/>
      <c r="U13" s="36"/>
      <c r="V13" s="36"/>
      <c r="W13" s="36"/>
      <c r="X13" s="36"/>
      <c r="Y13" s="36"/>
      <c r="Z13" s="36"/>
      <c r="AA13" s="36"/>
      <c r="AB13" s="36"/>
      <c r="AC13" s="36"/>
      <c r="AD13" s="36"/>
      <c r="AE13" s="36"/>
    </row>
    <row r="14" spans="1:46" s="2" customFormat="1" ht="12" customHeight="1">
      <c r="A14" s="36"/>
      <c r="B14" s="41"/>
      <c r="C14" s="36"/>
      <c r="D14" s="115" t="s">
        <v>25</v>
      </c>
      <c r="E14" s="36"/>
      <c r="F14" s="36"/>
      <c r="G14" s="36"/>
      <c r="H14" s="36"/>
      <c r="I14" s="115" t="s">
        <v>26</v>
      </c>
      <c r="J14" s="105" t="s">
        <v>27</v>
      </c>
      <c r="K14" s="36"/>
      <c r="L14" s="116"/>
      <c r="S14" s="36"/>
      <c r="T14" s="36"/>
      <c r="U14" s="36"/>
      <c r="V14" s="36"/>
      <c r="W14" s="36"/>
      <c r="X14" s="36"/>
      <c r="Y14" s="36"/>
      <c r="Z14" s="36"/>
      <c r="AA14" s="36"/>
      <c r="AB14" s="36"/>
      <c r="AC14" s="36"/>
      <c r="AD14" s="36"/>
      <c r="AE14" s="36"/>
    </row>
    <row r="15" spans="1:46" s="2" customFormat="1" ht="18" customHeight="1">
      <c r="A15" s="36"/>
      <c r="B15" s="41"/>
      <c r="C15" s="36"/>
      <c r="D15" s="36"/>
      <c r="E15" s="105" t="s">
        <v>28</v>
      </c>
      <c r="F15" s="36"/>
      <c r="G15" s="36"/>
      <c r="H15" s="36"/>
      <c r="I15" s="115" t="s">
        <v>29</v>
      </c>
      <c r="J15" s="105" t="s">
        <v>30</v>
      </c>
      <c r="K15" s="36"/>
      <c r="L15" s="116"/>
      <c r="S15" s="36"/>
      <c r="T15" s="36"/>
      <c r="U15" s="36"/>
      <c r="V15" s="36"/>
      <c r="W15" s="36"/>
      <c r="X15" s="36"/>
      <c r="Y15" s="36"/>
      <c r="Z15" s="36"/>
      <c r="AA15" s="36"/>
      <c r="AB15" s="36"/>
      <c r="AC15" s="36"/>
      <c r="AD15" s="36"/>
      <c r="AE15" s="36"/>
    </row>
    <row r="16" spans="1:46" s="2" customFormat="1" ht="6.95" customHeight="1">
      <c r="A16" s="36"/>
      <c r="B16" s="41"/>
      <c r="C16" s="36"/>
      <c r="D16" s="36"/>
      <c r="E16" s="36"/>
      <c r="F16" s="36"/>
      <c r="G16" s="36"/>
      <c r="H16" s="36"/>
      <c r="I16" s="36"/>
      <c r="J16" s="36"/>
      <c r="K16" s="36"/>
      <c r="L16" s="116"/>
      <c r="S16" s="36"/>
      <c r="T16" s="36"/>
      <c r="U16" s="36"/>
      <c r="V16" s="36"/>
      <c r="W16" s="36"/>
      <c r="X16" s="36"/>
      <c r="Y16" s="36"/>
      <c r="Z16" s="36"/>
      <c r="AA16" s="36"/>
      <c r="AB16" s="36"/>
      <c r="AC16" s="36"/>
      <c r="AD16" s="36"/>
      <c r="AE16" s="36"/>
    </row>
    <row r="17" spans="1:31" s="2" customFormat="1" ht="12" customHeight="1">
      <c r="A17" s="36"/>
      <c r="B17" s="41"/>
      <c r="C17" s="36"/>
      <c r="D17" s="115" t="s">
        <v>31</v>
      </c>
      <c r="E17" s="36"/>
      <c r="F17" s="36"/>
      <c r="G17" s="36"/>
      <c r="H17" s="36"/>
      <c r="I17" s="115" t="s">
        <v>26</v>
      </c>
      <c r="J17" s="32" t="str">
        <f>'Rekapitulace stavby'!AN13</f>
        <v>Vyplň údaj</v>
      </c>
      <c r="K17" s="36"/>
      <c r="L17" s="116"/>
      <c r="S17" s="36"/>
      <c r="T17" s="36"/>
      <c r="U17" s="36"/>
      <c r="V17" s="36"/>
      <c r="W17" s="36"/>
      <c r="X17" s="36"/>
      <c r="Y17" s="36"/>
      <c r="Z17" s="36"/>
      <c r="AA17" s="36"/>
      <c r="AB17" s="36"/>
      <c r="AC17" s="36"/>
      <c r="AD17" s="36"/>
      <c r="AE17" s="36"/>
    </row>
    <row r="18" spans="1:31" s="2" customFormat="1" ht="18" customHeight="1">
      <c r="A18" s="36"/>
      <c r="B18" s="41"/>
      <c r="C18" s="36"/>
      <c r="D18" s="36"/>
      <c r="E18" s="411" t="str">
        <f>'Rekapitulace stavby'!E14</f>
        <v>Vyplň údaj</v>
      </c>
      <c r="F18" s="412"/>
      <c r="G18" s="412"/>
      <c r="H18" s="412"/>
      <c r="I18" s="115" t="s">
        <v>29</v>
      </c>
      <c r="J18" s="32" t="str">
        <f>'Rekapitulace stavby'!AN14</f>
        <v>Vyplň údaj</v>
      </c>
      <c r="K18" s="36"/>
      <c r="L18" s="116"/>
      <c r="S18" s="36"/>
      <c r="T18" s="36"/>
      <c r="U18" s="36"/>
      <c r="V18" s="36"/>
      <c r="W18" s="36"/>
      <c r="X18" s="36"/>
      <c r="Y18" s="36"/>
      <c r="Z18" s="36"/>
      <c r="AA18" s="36"/>
      <c r="AB18" s="36"/>
      <c r="AC18" s="36"/>
      <c r="AD18" s="36"/>
      <c r="AE18" s="36"/>
    </row>
    <row r="19" spans="1:31" s="2" customFormat="1" ht="6.95" customHeight="1">
      <c r="A19" s="36"/>
      <c r="B19" s="41"/>
      <c r="C19" s="36"/>
      <c r="D19" s="36"/>
      <c r="E19" s="36"/>
      <c r="F19" s="36"/>
      <c r="G19" s="36"/>
      <c r="H19" s="36"/>
      <c r="I19" s="36"/>
      <c r="J19" s="36"/>
      <c r="K19" s="36"/>
      <c r="L19" s="116"/>
      <c r="S19" s="36"/>
      <c r="T19" s="36"/>
      <c r="U19" s="36"/>
      <c r="V19" s="36"/>
      <c r="W19" s="36"/>
      <c r="X19" s="36"/>
      <c r="Y19" s="36"/>
      <c r="Z19" s="36"/>
      <c r="AA19" s="36"/>
      <c r="AB19" s="36"/>
      <c r="AC19" s="36"/>
      <c r="AD19" s="36"/>
      <c r="AE19" s="36"/>
    </row>
    <row r="20" spans="1:31" s="2" customFormat="1" ht="12" customHeight="1">
      <c r="A20" s="36"/>
      <c r="B20" s="41"/>
      <c r="C20" s="36"/>
      <c r="D20" s="115" t="s">
        <v>33</v>
      </c>
      <c r="E20" s="36"/>
      <c r="F20" s="36"/>
      <c r="G20" s="36"/>
      <c r="H20" s="36"/>
      <c r="I20" s="115" t="s">
        <v>26</v>
      </c>
      <c r="J20" s="105" t="s">
        <v>34</v>
      </c>
      <c r="K20" s="36"/>
      <c r="L20" s="116"/>
      <c r="S20" s="36"/>
      <c r="T20" s="36"/>
      <c r="U20" s="36"/>
      <c r="V20" s="36"/>
      <c r="W20" s="36"/>
      <c r="X20" s="36"/>
      <c r="Y20" s="36"/>
      <c r="Z20" s="36"/>
      <c r="AA20" s="36"/>
      <c r="AB20" s="36"/>
      <c r="AC20" s="36"/>
      <c r="AD20" s="36"/>
      <c r="AE20" s="36"/>
    </row>
    <row r="21" spans="1:31" s="2" customFormat="1" ht="18" customHeight="1">
      <c r="A21" s="36"/>
      <c r="B21" s="41"/>
      <c r="C21" s="36"/>
      <c r="D21" s="36"/>
      <c r="E21" s="105" t="s">
        <v>35</v>
      </c>
      <c r="F21" s="36"/>
      <c r="G21" s="36"/>
      <c r="H21" s="36"/>
      <c r="I21" s="115" t="s">
        <v>29</v>
      </c>
      <c r="J21" s="105" t="s">
        <v>36</v>
      </c>
      <c r="K21" s="36"/>
      <c r="L21" s="116"/>
      <c r="S21" s="36"/>
      <c r="T21" s="36"/>
      <c r="U21" s="36"/>
      <c r="V21" s="36"/>
      <c r="W21" s="36"/>
      <c r="X21" s="36"/>
      <c r="Y21" s="36"/>
      <c r="Z21" s="36"/>
      <c r="AA21" s="36"/>
      <c r="AB21" s="36"/>
      <c r="AC21" s="36"/>
      <c r="AD21" s="36"/>
      <c r="AE21" s="36"/>
    </row>
    <row r="22" spans="1:31" s="2" customFormat="1" ht="6.95" customHeight="1">
      <c r="A22" s="36"/>
      <c r="B22" s="41"/>
      <c r="C22" s="36"/>
      <c r="D22" s="36"/>
      <c r="E22" s="36"/>
      <c r="F22" s="36"/>
      <c r="G22" s="36"/>
      <c r="H22" s="36"/>
      <c r="I22" s="36"/>
      <c r="J22" s="36"/>
      <c r="K22" s="36"/>
      <c r="L22" s="116"/>
      <c r="S22" s="36"/>
      <c r="T22" s="36"/>
      <c r="U22" s="36"/>
      <c r="V22" s="36"/>
      <c r="W22" s="36"/>
      <c r="X22" s="36"/>
      <c r="Y22" s="36"/>
      <c r="Z22" s="36"/>
      <c r="AA22" s="36"/>
      <c r="AB22" s="36"/>
      <c r="AC22" s="36"/>
      <c r="AD22" s="36"/>
      <c r="AE22" s="36"/>
    </row>
    <row r="23" spans="1:31" s="2" customFormat="1" ht="12" customHeight="1">
      <c r="A23" s="36"/>
      <c r="B23" s="41"/>
      <c r="C23" s="36"/>
      <c r="D23" s="115" t="s">
        <v>38</v>
      </c>
      <c r="E23" s="36"/>
      <c r="F23" s="36"/>
      <c r="G23" s="36"/>
      <c r="H23" s="36"/>
      <c r="I23" s="115" t="s">
        <v>26</v>
      </c>
      <c r="J23" s="105" t="str">
        <f>IF('Rekapitulace stavby'!AN19="","",'Rekapitulace stavby'!AN19)</f>
        <v/>
      </c>
      <c r="K23" s="36"/>
      <c r="L23" s="116"/>
      <c r="S23" s="36"/>
      <c r="T23" s="36"/>
      <c r="U23" s="36"/>
      <c r="V23" s="36"/>
      <c r="W23" s="36"/>
      <c r="X23" s="36"/>
      <c r="Y23" s="36"/>
      <c r="Z23" s="36"/>
      <c r="AA23" s="36"/>
      <c r="AB23" s="36"/>
      <c r="AC23" s="36"/>
      <c r="AD23" s="36"/>
      <c r="AE23" s="36"/>
    </row>
    <row r="24" spans="1:31" s="2" customFormat="1" ht="18" customHeight="1">
      <c r="A24" s="36"/>
      <c r="B24" s="41"/>
      <c r="C24" s="36"/>
      <c r="D24" s="36"/>
      <c r="E24" s="105" t="str">
        <f>IF('Rekapitulace stavby'!E20="","",'Rekapitulace stavby'!E20)</f>
        <v xml:space="preserve"> </v>
      </c>
      <c r="F24" s="36"/>
      <c r="G24" s="36"/>
      <c r="H24" s="36"/>
      <c r="I24" s="115" t="s">
        <v>29</v>
      </c>
      <c r="J24" s="105" t="str">
        <f>IF('Rekapitulace stavby'!AN20="","",'Rekapitulace stavby'!AN20)</f>
        <v/>
      </c>
      <c r="K24" s="36"/>
      <c r="L24" s="116"/>
      <c r="S24" s="36"/>
      <c r="T24" s="36"/>
      <c r="U24" s="36"/>
      <c r="V24" s="36"/>
      <c r="W24" s="36"/>
      <c r="X24" s="36"/>
      <c r="Y24" s="36"/>
      <c r="Z24" s="36"/>
      <c r="AA24" s="36"/>
      <c r="AB24" s="36"/>
      <c r="AC24" s="36"/>
      <c r="AD24" s="36"/>
      <c r="AE24" s="36"/>
    </row>
    <row r="25" spans="1:31" s="2" customFormat="1" ht="6.95" customHeight="1">
      <c r="A25" s="36"/>
      <c r="B25" s="41"/>
      <c r="C25" s="36"/>
      <c r="D25" s="36"/>
      <c r="E25" s="36"/>
      <c r="F25" s="36"/>
      <c r="G25" s="36"/>
      <c r="H25" s="36"/>
      <c r="I25" s="36"/>
      <c r="J25" s="36"/>
      <c r="K25" s="36"/>
      <c r="L25" s="116"/>
      <c r="S25" s="36"/>
      <c r="T25" s="36"/>
      <c r="U25" s="36"/>
      <c r="V25" s="36"/>
      <c r="W25" s="36"/>
      <c r="X25" s="36"/>
      <c r="Y25" s="36"/>
      <c r="Z25" s="36"/>
      <c r="AA25" s="36"/>
      <c r="AB25" s="36"/>
      <c r="AC25" s="36"/>
      <c r="AD25" s="36"/>
      <c r="AE25" s="36"/>
    </row>
    <row r="26" spans="1:31" s="2" customFormat="1" ht="12" customHeight="1">
      <c r="A26" s="36"/>
      <c r="B26" s="41"/>
      <c r="C26" s="36"/>
      <c r="D26" s="115" t="s">
        <v>40</v>
      </c>
      <c r="E26" s="36"/>
      <c r="F26" s="36"/>
      <c r="G26" s="36"/>
      <c r="H26" s="36"/>
      <c r="I26" s="36"/>
      <c r="J26" s="36"/>
      <c r="K26" s="36"/>
      <c r="L26" s="116"/>
      <c r="S26" s="36"/>
      <c r="T26" s="36"/>
      <c r="U26" s="36"/>
      <c r="V26" s="36"/>
      <c r="W26" s="36"/>
      <c r="X26" s="36"/>
      <c r="Y26" s="36"/>
      <c r="Z26" s="36"/>
      <c r="AA26" s="36"/>
      <c r="AB26" s="36"/>
      <c r="AC26" s="36"/>
      <c r="AD26" s="36"/>
      <c r="AE26" s="36"/>
    </row>
    <row r="27" spans="1:31" s="8" customFormat="1" ht="16.5" customHeight="1">
      <c r="A27" s="118"/>
      <c r="B27" s="119"/>
      <c r="C27" s="118"/>
      <c r="D27" s="118"/>
      <c r="E27" s="413" t="s">
        <v>19</v>
      </c>
      <c r="F27" s="413"/>
      <c r="G27" s="413"/>
      <c r="H27" s="413"/>
      <c r="I27" s="118"/>
      <c r="J27" s="118"/>
      <c r="K27" s="118"/>
      <c r="L27" s="120"/>
      <c r="S27" s="118"/>
      <c r="T27" s="118"/>
      <c r="U27" s="118"/>
      <c r="V27" s="118"/>
      <c r="W27" s="118"/>
      <c r="X27" s="118"/>
      <c r="Y27" s="118"/>
      <c r="Z27" s="118"/>
      <c r="AA27" s="118"/>
      <c r="AB27" s="118"/>
      <c r="AC27" s="118"/>
      <c r="AD27" s="118"/>
      <c r="AE27" s="118"/>
    </row>
    <row r="28" spans="1:31" s="2" customFormat="1" ht="6.95" customHeight="1">
      <c r="A28" s="36"/>
      <c r="B28" s="41"/>
      <c r="C28" s="36"/>
      <c r="D28" s="36"/>
      <c r="E28" s="36"/>
      <c r="F28" s="36"/>
      <c r="G28" s="36"/>
      <c r="H28" s="36"/>
      <c r="I28" s="36"/>
      <c r="J28" s="36"/>
      <c r="K28" s="36"/>
      <c r="L28" s="116"/>
      <c r="S28" s="36"/>
      <c r="T28" s="36"/>
      <c r="U28" s="36"/>
      <c r="V28" s="36"/>
      <c r="W28" s="36"/>
      <c r="X28" s="36"/>
      <c r="Y28" s="36"/>
      <c r="Z28" s="36"/>
      <c r="AA28" s="36"/>
      <c r="AB28" s="36"/>
      <c r="AC28" s="36"/>
      <c r="AD28" s="36"/>
      <c r="AE28" s="36"/>
    </row>
    <row r="29" spans="1:31" s="2" customFormat="1" ht="6.95" customHeight="1">
      <c r="A29" s="36"/>
      <c r="B29" s="41"/>
      <c r="C29" s="36"/>
      <c r="D29" s="122"/>
      <c r="E29" s="122"/>
      <c r="F29" s="122"/>
      <c r="G29" s="122"/>
      <c r="H29" s="122"/>
      <c r="I29" s="122"/>
      <c r="J29" s="122"/>
      <c r="K29" s="122"/>
      <c r="L29" s="116"/>
      <c r="S29" s="36"/>
      <c r="T29" s="36"/>
      <c r="U29" s="36"/>
      <c r="V29" s="36"/>
      <c r="W29" s="36"/>
      <c r="X29" s="36"/>
      <c r="Y29" s="36"/>
      <c r="Z29" s="36"/>
      <c r="AA29" s="36"/>
      <c r="AB29" s="36"/>
      <c r="AC29" s="36"/>
      <c r="AD29" s="36"/>
      <c r="AE29" s="36"/>
    </row>
    <row r="30" spans="1:31" s="2" customFormat="1" ht="25.35" customHeight="1">
      <c r="A30" s="36"/>
      <c r="B30" s="41"/>
      <c r="C30" s="36"/>
      <c r="D30" s="123" t="s">
        <v>42</v>
      </c>
      <c r="E30" s="36"/>
      <c r="F30" s="36"/>
      <c r="G30" s="36"/>
      <c r="H30" s="36"/>
      <c r="I30" s="36"/>
      <c r="J30" s="124">
        <f>ROUND(J81, 2)</f>
        <v>0</v>
      </c>
      <c r="K30" s="36"/>
      <c r="L30" s="116"/>
      <c r="S30" s="36"/>
      <c r="T30" s="36"/>
      <c r="U30" s="36"/>
      <c r="V30" s="36"/>
      <c r="W30" s="36"/>
      <c r="X30" s="36"/>
      <c r="Y30" s="36"/>
      <c r="Z30" s="36"/>
      <c r="AA30" s="36"/>
      <c r="AB30" s="36"/>
      <c r="AC30" s="36"/>
      <c r="AD30" s="36"/>
      <c r="AE30" s="36"/>
    </row>
    <row r="31" spans="1:31" s="2" customFormat="1" ht="6.95" customHeight="1">
      <c r="A31" s="36"/>
      <c r="B31" s="41"/>
      <c r="C31" s="36"/>
      <c r="D31" s="122"/>
      <c r="E31" s="122"/>
      <c r="F31" s="122"/>
      <c r="G31" s="122"/>
      <c r="H31" s="122"/>
      <c r="I31" s="122"/>
      <c r="J31" s="122"/>
      <c r="K31" s="122"/>
      <c r="L31" s="116"/>
      <c r="S31" s="36"/>
      <c r="T31" s="36"/>
      <c r="U31" s="36"/>
      <c r="V31" s="36"/>
      <c r="W31" s="36"/>
      <c r="X31" s="36"/>
      <c r="Y31" s="36"/>
      <c r="Z31" s="36"/>
      <c r="AA31" s="36"/>
      <c r="AB31" s="36"/>
      <c r="AC31" s="36"/>
      <c r="AD31" s="36"/>
      <c r="AE31" s="36"/>
    </row>
    <row r="32" spans="1:31" s="2" customFormat="1" ht="14.45" customHeight="1">
      <c r="A32" s="36"/>
      <c r="B32" s="41"/>
      <c r="C32" s="36"/>
      <c r="D32" s="36"/>
      <c r="E32" s="36"/>
      <c r="F32" s="125" t="s">
        <v>44</v>
      </c>
      <c r="G32" s="36"/>
      <c r="H32" s="36"/>
      <c r="I32" s="125" t="s">
        <v>43</v>
      </c>
      <c r="J32" s="125" t="s">
        <v>45</v>
      </c>
      <c r="K32" s="36"/>
      <c r="L32" s="116"/>
      <c r="S32" s="36"/>
      <c r="T32" s="36"/>
      <c r="U32" s="36"/>
      <c r="V32" s="36"/>
      <c r="W32" s="36"/>
      <c r="X32" s="36"/>
      <c r="Y32" s="36"/>
      <c r="Z32" s="36"/>
      <c r="AA32" s="36"/>
      <c r="AB32" s="36"/>
      <c r="AC32" s="36"/>
      <c r="AD32" s="36"/>
      <c r="AE32" s="36"/>
    </row>
    <row r="33" spans="1:31" s="2" customFormat="1" ht="14.45" customHeight="1">
      <c r="A33" s="36"/>
      <c r="B33" s="41"/>
      <c r="C33" s="36"/>
      <c r="D33" s="126" t="s">
        <v>46</v>
      </c>
      <c r="E33" s="115" t="s">
        <v>47</v>
      </c>
      <c r="F33" s="127">
        <f>ROUND((SUM(BE81:BE120)),  2)</f>
        <v>0</v>
      </c>
      <c r="G33" s="36"/>
      <c r="H33" s="36"/>
      <c r="I33" s="128">
        <v>0.21</v>
      </c>
      <c r="J33" s="127">
        <f>ROUND(((SUM(BE81:BE120))*I33),  2)</f>
        <v>0</v>
      </c>
      <c r="K33" s="36"/>
      <c r="L33" s="116"/>
      <c r="S33" s="36"/>
      <c r="T33" s="36"/>
      <c r="U33" s="36"/>
      <c r="V33" s="36"/>
      <c r="W33" s="36"/>
      <c r="X33" s="36"/>
      <c r="Y33" s="36"/>
      <c r="Z33" s="36"/>
      <c r="AA33" s="36"/>
      <c r="AB33" s="36"/>
      <c r="AC33" s="36"/>
      <c r="AD33" s="36"/>
      <c r="AE33" s="36"/>
    </row>
    <row r="34" spans="1:31" s="2" customFormat="1" ht="14.45" customHeight="1">
      <c r="A34" s="36"/>
      <c r="B34" s="41"/>
      <c r="C34" s="36"/>
      <c r="D34" s="36"/>
      <c r="E34" s="115" t="s">
        <v>48</v>
      </c>
      <c r="F34" s="127">
        <f>ROUND((SUM(BF81:BF120)),  2)</f>
        <v>0</v>
      </c>
      <c r="G34" s="36"/>
      <c r="H34" s="36"/>
      <c r="I34" s="128">
        <v>0.15</v>
      </c>
      <c r="J34" s="127">
        <f>ROUND(((SUM(BF81:BF120))*I34),  2)</f>
        <v>0</v>
      </c>
      <c r="K34" s="36"/>
      <c r="L34" s="116"/>
      <c r="S34" s="36"/>
      <c r="T34" s="36"/>
      <c r="U34" s="36"/>
      <c r="V34" s="36"/>
      <c r="W34" s="36"/>
      <c r="X34" s="36"/>
      <c r="Y34" s="36"/>
      <c r="Z34" s="36"/>
      <c r="AA34" s="36"/>
      <c r="AB34" s="36"/>
      <c r="AC34" s="36"/>
      <c r="AD34" s="36"/>
      <c r="AE34" s="36"/>
    </row>
    <row r="35" spans="1:31" s="2" customFormat="1" ht="14.45" hidden="1" customHeight="1">
      <c r="A35" s="36"/>
      <c r="B35" s="41"/>
      <c r="C35" s="36"/>
      <c r="D35" s="36"/>
      <c r="E35" s="115" t="s">
        <v>49</v>
      </c>
      <c r="F35" s="127">
        <f>ROUND((SUM(BG81:BG120)),  2)</f>
        <v>0</v>
      </c>
      <c r="G35" s="36"/>
      <c r="H35" s="36"/>
      <c r="I35" s="128">
        <v>0.21</v>
      </c>
      <c r="J35" s="127">
        <f>0</f>
        <v>0</v>
      </c>
      <c r="K35" s="36"/>
      <c r="L35" s="116"/>
      <c r="S35" s="36"/>
      <c r="T35" s="36"/>
      <c r="U35" s="36"/>
      <c r="V35" s="36"/>
      <c r="W35" s="36"/>
      <c r="X35" s="36"/>
      <c r="Y35" s="36"/>
      <c r="Z35" s="36"/>
      <c r="AA35" s="36"/>
      <c r="AB35" s="36"/>
      <c r="AC35" s="36"/>
      <c r="AD35" s="36"/>
      <c r="AE35" s="36"/>
    </row>
    <row r="36" spans="1:31" s="2" customFormat="1" ht="14.45" hidden="1" customHeight="1">
      <c r="A36" s="36"/>
      <c r="B36" s="41"/>
      <c r="C36" s="36"/>
      <c r="D36" s="36"/>
      <c r="E36" s="115" t="s">
        <v>50</v>
      </c>
      <c r="F36" s="127">
        <f>ROUND((SUM(BH81:BH120)),  2)</f>
        <v>0</v>
      </c>
      <c r="G36" s="36"/>
      <c r="H36" s="36"/>
      <c r="I36" s="128">
        <v>0.15</v>
      </c>
      <c r="J36" s="127">
        <f>0</f>
        <v>0</v>
      </c>
      <c r="K36" s="36"/>
      <c r="L36" s="116"/>
      <c r="S36" s="36"/>
      <c r="T36" s="36"/>
      <c r="U36" s="36"/>
      <c r="V36" s="36"/>
      <c r="W36" s="36"/>
      <c r="X36" s="36"/>
      <c r="Y36" s="36"/>
      <c r="Z36" s="36"/>
      <c r="AA36" s="36"/>
      <c r="AB36" s="36"/>
      <c r="AC36" s="36"/>
      <c r="AD36" s="36"/>
      <c r="AE36" s="36"/>
    </row>
    <row r="37" spans="1:31" s="2" customFormat="1" ht="14.45" hidden="1" customHeight="1">
      <c r="A37" s="36"/>
      <c r="B37" s="41"/>
      <c r="C37" s="36"/>
      <c r="D37" s="36"/>
      <c r="E37" s="115" t="s">
        <v>51</v>
      </c>
      <c r="F37" s="127">
        <f>ROUND((SUM(BI81:BI120)),  2)</f>
        <v>0</v>
      </c>
      <c r="G37" s="36"/>
      <c r="H37" s="36"/>
      <c r="I37" s="128">
        <v>0</v>
      </c>
      <c r="J37" s="127">
        <f>0</f>
        <v>0</v>
      </c>
      <c r="K37" s="36"/>
      <c r="L37" s="116"/>
      <c r="S37" s="36"/>
      <c r="T37" s="36"/>
      <c r="U37" s="36"/>
      <c r="V37" s="36"/>
      <c r="W37" s="36"/>
      <c r="X37" s="36"/>
      <c r="Y37" s="36"/>
      <c r="Z37" s="36"/>
      <c r="AA37" s="36"/>
      <c r="AB37" s="36"/>
      <c r="AC37" s="36"/>
      <c r="AD37" s="36"/>
      <c r="AE37" s="36"/>
    </row>
    <row r="38" spans="1:31" s="2" customFormat="1" ht="6.95" customHeight="1">
      <c r="A38" s="36"/>
      <c r="B38" s="41"/>
      <c r="C38" s="36"/>
      <c r="D38" s="36"/>
      <c r="E38" s="36"/>
      <c r="F38" s="36"/>
      <c r="G38" s="36"/>
      <c r="H38" s="36"/>
      <c r="I38" s="36"/>
      <c r="J38" s="36"/>
      <c r="K38" s="36"/>
      <c r="L38" s="116"/>
      <c r="S38" s="36"/>
      <c r="T38" s="36"/>
      <c r="U38" s="36"/>
      <c r="V38" s="36"/>
      <c r="W38" s="36"/>
      <c r="X38" s="36"/>
      <c r="Y38" s="36"/>
      <c r="Z38" s="36"/>
      <c r="AA38" s="36"/>
      <c r="AB38" s="36"/>
      <c r="AC38" s="36"/>
      <c r="AD38" s="36"/>
      <c r="AE38" s="36"/>
    </row>
    <row r="39" spans="1:31" s="2" customFormat="1" ht="25.35" customHeight="1">
      <c r="A39" s="36"/>
      <c r="B39" s="41"/>
      <c r="C39" s="129"/>
      <c r="D39" s="130" t="s">
        <v>52</v>
      </c>
      <c r="E39" s="131"/>
      <c r="F39" s="131"/>
      <c r="G39" s="132" t="s">
        <v>53</v>
      </c>
      <c r="H39" s="133" t="s">
        <v>54</v>
      </c>
      <c r="I39" s="131"/>
      <c r="J39" s="134">
        <f>SUM(J30:J37)</f>
        <v>0</v>
      </c>
      <c r="K39" s="135"/>
      <c r="L39" s="116"/>
      <c r="S39" s="36"/>
      <c r="T39" s="36"/>
      <c r="U39" s="36"/>
      <c r="V39" s="36"/>
      <c r="W39" s="36"/>
      <c r="X39" s="36"/>
      <c r="Y39" s="36"/>
      <c r="Z39" s="36"/>
      <c r="AA39" s="36"/>
      <c r="AB39" s="36"/>
      <c r="AC39" s="36"/>
      <c r="AD39" s="36"/>
      <c r="AE39" s="36"/>
    </row>
    <row r="40" spans="1:31" s="2" customFormat="1" ht="14.45" customHeight="1">
      <c r="A40" s="36"/>
      <c r="B40" s="136"/>
      <c r="C40" s="137"/>
      <c r="D40" s="137"/>
      <c r="E40" s="137"/>
      <c r="F40" s="137"/>
      <c r="G40" s="137"/>
      <c r="H40" s="137"/>
      <c r="I40" s="137"/>
      <c r="J40" s="137"/>
      <c r="K40" s="137"/>
      <c r="L40" s="116"/>
      <c r="S40" s="36"/>
      <c r="T40" s="36"/>
      <c r="U40" s="36"/>
      <c r="V40" s="36"/>
      <c r="W40" s="36"/>
      <c r="X40" s="36"/>
      <c r="Y40" s="36"/>
      <c r="Z40" s="36"/>
      <c r="AA40" s="36"/>
      <c r="AB40" s="36"/>
      <c r="AC40" s="36"/>
      <c r="AD40" s="36"/>
      <c r="AE40" s="36"/>
    </row>
    <row r="44" spans="1:31" s="2" customFormat="1" ht="6.95" customHeight="1">
      <c r="A44" s="36"/>
      <c r="B44" s="138"/>
      <c r="C44" s="139"/>
      <c r="D44" s="139"/>
      <c r="E44" s="139"/>
      <c r="F44" s="139"/>
      <c r="G44" s="139"/>
      <c r="H44" s="139"/>
      <c r="I44" s="139"/>
      <c r="J44" s="139"/>
      <c r="K44" s="139"/>
      <c r="L44" s="116"/>
      <c r="S44" s="36"/>
      <c r="T44" s="36"/>
      <c r="U44" s="36"/>
      <c r="V44" s="36"/>
      <c r="W44" s="36"/>
      <c r="X44" s="36"/>
      <c r="Y44" s="36"/>
      <c r="Z44" s="36"/>
      <c r="AA44" s="36"/>
      <c r="AB44" s="36"/>
      <c r="AC44" s="36"/>
      <c r="AD44" s="36"/>
      <c r="AE44" s="36"/>
    </row>
    <row r="45" spans="1:31" s="2" customFormat="1" ht="24.95" customHeight="1">
      <c r="A45" s="36"/>
      <c r="B45" s="37"/>
      <c r="C45" s="25" t="s">
        <v>269</v>
      </c>
      <c r="D45" s="38"/>
      <c r="E45" s="38"/>
      <c r="F45" s="38"/>
      <c r="G45" s="38"/>
      <c r="H45" s="38"/>
      <c r="I45" s="38"/>
      <c r="J45" s="38"/>
      <c r="K45" s="38"/>
      <c r="L45" s="116"/>
      <c r="S45" s="36"/>
      <c r="T45" s="36"/>
      <c r="U45" s="36"/>
      <c r="V45" s="36"/>
      <c r="W45" s="36"/>
      <c r="X45" s="36"/>
      <c r="Y45" s="36"/>
      <c r="Z45" s="36"/>
      <c r="AA45" s="36"/>
      <c r="AB45" s="36"/>
      <c r="AC45" s="36"/>
      <c r="AD45" s="36"/>
      <c r="AE45" s="36"/>
    </row>
    <row r="46" spans="1:31" s="2" customFormat="1" ht="6.95" customHeight="1">
      <c r="A46" s="36"/>
      <c r="B46" s="37"/>
      <c r="C46" s="38"/>
      <c r="D46" s="38"/>
      <c r="E46" s="38"/>
      <c r="F46" s="38"/>
      <c r="G46" s="38"/>
      <c r="H46" s="38"/>
      <c r="I46" s="38"/>
      <c r="J46" s="38"/>
      <c r="K46" s="38"/>
      <c r="L46" s="116"/>
      <c r="S46" s="36"/>
      <c r="T46" s="36"/>
      <c r="U46" s="36"/>
      <c r="V46" s="36"/>
      <c r="W46" s="36"/>
      <c r="X46" s="36"/>
      <c r="Y46" s="36"/>
      <c r="Z46" s="36"/>
      <c r="AA46" s="36"/>
      <c r="AB46" s="36"/>
      <c r="AC46" s="36"/>
      <c r="AD46" s="36"/>
      <c r="AE46" s="36"/>
    </row>
    <row r="47" spans="1:31" s="2" customFormat="1" ht="12" customHeight="1">
      <c r="A47" s="36"/>
      <c r="B47" s="37"/>
      <c r="C47" s="31" t="s">
        <v>16</v>
      </c>
      <c r="D47" s="38"/>
      <c r="E47" s="38"/>
      <c r="F47" s="38"/>
      <c r="G47" s="38"/>
      <c r="H47" s="38"/>
      <c r="I47" s="38"/>
      <c r="J47" s="38"/>
      <c r="K47" s="38"/>
      <c r="L47" s="116"/>
      <c r="S47" s="36"/>
      <c r="T47" s="36"/>
      <c r="U47" s="36"/>
      <c r="V47" s="36"/>
      <c r="W47" s="36"/>
      <c r="X47" s="36"/>
      <c r="Y47" s="36"/>
      <c r="Z47" s="36"/>
      <c r="AA47" s="36"/>
      <c r="AB47" s="36"/>
      <c r="AC47" s="36"/>
      <c r="AD47" s="36"/>
      <c r="AE47" s="36"/>
    </row>
    <row r="48" spans="1:31" s="2" customFormat="1" ht="16.5" customHeight="1">
      <c r="A48" s="36"/>
      <c r="B48" s="37"/>
      <c r="C48" s="38"/>
      <c r="D48" s="38"/>
      <c r="E48" s="414" t="str">
        <f>E7</f>
        <v>VD Morávka – převedení extrémních povodní, stavba č. 4074</v>
      </c>
      <c r="F48" s="415"/>
      <c r="G48" s="415"/>
      <c r="H48" s="415"/>
      <c r="I48" s="38"/>
      <c r="J48" s="38"/>
      <c r="K48" s="38"/>
      <c r="L48" s="116"/>
      <c r="S48" s="36"/>
      <c r="T48" s="36"/>
      <c r="U48" s="36"/>
      <c r="V48" s="36"/>
      <c r="W48" s="36"/>
      <c r="X48" s="36"/>
      <c r="Y48" s="36"/>
      <c r="Z48" s="36"/>
      <c r="AA48" s="36"/>
      <c r="AB48" s="36"/>
      <c r="AC48" s="36"/>
      <c r="AD48" s="36"/>
      <c r="AE48" s="36"/>
    </row>
    <row r="49" spans="1:47" s="2" customFormat="1" ht="12" customHeight="1">
      <c r="A49" s="36"/>
      <c r="B49" s="37"/>
      <c r="C49" s="31" t="s">
        <v>154</v>
      </c>
      <c r="D49" s="38"/>
      <c r="E49" s="38"/>
      <c r="F49" s="38"/>
      <c r="G49" s="38"/>
      <c r="H49" s="38"/>
      <c r="I49" s="38"/>
      <c r="J49" s="38"/>
      <c r="K49" s="38"/>
      <c r="L49" s="116"/>
      <c r="S49" s="36"/>
      <c r="T49" s="36"/>
      <c r="U49" s="36"/>
      <c r="V49" s="36"/>
      <c r="W49" s="36"/>
      <c r="X49" s="36"/>
      <c r="Y49" s="36"/>
      <c r="Z49" s="36"/>
      <c r="AA49" s="36"/>
      <c r="AB49" s="36"/>
      <c r="AC49" s="36"/>
      <c r="AD49" s="36"/>
      <c r="AE49" s="36"/>
    </row>
    <row r="50" spans="1:47" s="2" customFormat="1" ht="16.5" customHeight="1">
      <c r="A50" s="36"/>
      <c r="B50" s="37"/>
      <c r="C50" s="38"/>
      <c r="D50" s="38"/>
      <c r="E50" s="368" t="str">
        <f>E9</f>
        <v>SO 06.2 - Přeložky zařízení TBD</v>
      </c>
      <c r="F50" s="416"/>
      <c r="G50" s="416"/>
      <c r="H50" s="416"/>
      <c r="I50" s="38"/>
      <c r="J50" s="38"/>
      <c r="K50" s="38"/>
      <c r="L50" s="116"/>
      <c r="S50" s="36"/>
      <c r="T50" s="36"/>
      <c r="U50" s="36"/>
      <c r="V50" s="36"/>
      <c r="W50" s="36"/>
      <c r="X50" s="36"/>
      <c r="Y50" s="36"/>
      <c r="Z50" s="36"/>
      <c r="AA50" s="36"/>
      <c r="AB50" s="36"/>
      <c r="AC50" s="36"/>
      <c r="AD50" s="36"/>
      <c r="AE50" s="36"/>
    </row>
    <row r="51" spans="1:47" s="2" customFormat="1" ht="6.95" customHeight="1">
      <c r="A51" s="36"/>
      <c r="B51" s="37"/>
      <c r="C51" s="38"/>
      <c r="D51" s="38"/>
      <c r="E51" s="38"/>
      <c r="F51" s="38"/>
      <c r="G51" s="38"/>
      <c r="H51" s="38"/>
      <c r="I51" s="38"/>
      <c r="J51" s="38"/>
      <c r="K51" s="38"/>
      <c r="L51" s="116"/>
      <c r="S51" s="36"/>
      <c r="T51" s="36"/>
      <c r="U51" s="36"/>
      <c r="V51" s="36"/>
      <c r="W51" s="36"/>
      <c r="X51" s="36"/>
      <c r="Y51" s="36"/>
      <c r="Z51" s="36"/>
      <c r="AA51" s="36"/>
      <c r="AB51" s="36"/>
      <c r="AC51" s="36"/>
      <c r="AD51" s="36"/>
      <c r="AE51" s="36"/>
    </row>
    <row r="52" spans="1:47" s="2" customFormat="1" ht="12" customHeight="1">
      <c r="A52" s="36"/>
      <c r="B52" s="37"/>
      <c r="C52" s="31" t="s">
        <v>21</v>
      </c>
      <c r="D52" s="38"/>
      <c r="E52" s="38"/>
      <c r="F52" s="29" t="str">
        <f>F12</f>
        <v>VD Morávka</v>
      </c>
      <c r="G52" s="38"/>
      <c r="H52" s="38"/>
      <c r="I52" s="31" t="s">
        <v>23</v>
      </c>
      <c r="J52" s="61" t="str">
        <f>IF(J12="","",J12)</f>
        <v>11. 11. 2020</v>
      </c>
      <c r="K52" s="38"/>
      <c r="L52" s="116"/>
      <c r="S52" s="36"/>
      <c r="T52" s="36"/>
      <c r="U52" s="36"/>
      <c r="V52" s="36"/>
      <c r="W52" s="36"/>
      <c r="X52" s="36"/>
      <c r="Y52" s="36"/>
      <c r="Z52" s="36"/>
      <c r="AA52" s="36"/>
      <c r="AB52" s="36"/>
      <c r="AC52" s="36"/>
      <c r="AD52" s="36"/>
      <c r="AE52" s="36"/>
    </row>
    <row r="53" spans="1:47" s="2" customFormat="1" ht="6.95" customHeight="1">
      <c r="A53" s="36"/>
      <c r="B53" s="37"/>
      <c r="C53" s="38"/>
      <c r="D53" s="38"/>
      <c r="E53" s="38"/>
      <c r="F53" s="38"/>
      <c r="G53" s="38"/>
      <c r="H53" s="38"/>
      <c r="I53" s="38"/>
      <c r="J53" s="38"/>
      <c r="K53" s="38"/>
      <c r="L53" s="116"/>
      <c r="S53" s="36"/>
      <c r="T53" s="36"/>
      <c r="U53" s="36"/>
      <c r="V53" s="36"/>
      <c r="W53" s="36"/>
      <c r="X53" s="36"/>
      <c r="Y53" s="36"/>
      <c r="Z53" s="36"/>
      <c r="AA53" s="36"/>
      <c r="AB53" s="36"/>
      <c r="AC53" s="36"/>
      <c r="AD53" s="36"/>
      <c r="AE53" s="36"/>
    </row>
    <row r="54" spans="1:47" s="2" customFormat="1" ht="15.2" customHeight="1">
      <c r="A54" s="36"/>
      <c r="B54" s="37"/>
      <c r="C54" s="31" t="s">
        <v>25</v>
      </c>
      <c r="D54" s="38"/>
      <c r="E54" s="38"/>
      <c r="F54" s="29" t="str">
        <f>E15</f>
        <v>Povodí Odry, státní podnik</v>
      </c>
      <c r="G54" s="38"/>
      <c r="H54" s="38"/>
      <c r="I54" s="31" t="s">
        <v>33</v>
      </c>
      <c r="J54" s="34" t="str">
        <f>E21</f>
        <v xml:space="preserve">Golik VH, s. r. o. </v>
      </c>
      <c r="K54" s="38"/>
      <c r="L54" s="116"/>
      <c r="S54" s="36"/>
      <c r="T54" s="36"/>
      <c r="U54" s="36"/>
      <c r="V54" s="36"/>
      <c r="W54" s="36"/>
      <c r="X54" s="36"/>
      <c r="Y54" s="36"/>
      <c r="Z54" s="36"/>
      <c r="AA54" s="36"/>
      <c r="AB54" s="36"/>
      <c r="AC54" s="36"/>
      <c r="AD54" s="36"/>
      <c r="AE54" s="36"/>
    </row>
    <row r="55" spans="1:47" s="2" customFormat="1" ht="15.2" customHeight="1">
      <c r="A55" s="36"/>
      <c r="B55" s="37"/>
      <c r="C55" s="31" t="s">
        <v>31</v>
      </c>
      <c r="D55" s="38"/>
      <c r="E55" s="38"/>
      <c r="F55" s="29" t="str">
        <f>IF(E18="","",E18)</f>
        <v>Vyplň údaj</v>
      </c>
      <c r="G55" s="38"/>
      <c r="H55" s="38"/>
      <c r="I55" s="31" t="s">
        <v>38</v>
      </c>
      <c r="J55" s="34" t="str">
        <f>E24</f>
        <v xml:space="preserve"> </v>
      </c>
      <c r="K55" s="38"/>
      <c r="L55" s="116"/>
      <c r="S55" s="36"/>
      <c r="T55" s="36"/>
      <c r="U55" s="36"/>
      <c r="V55" s="36"/>
      <c r="W55" s="36"/>
      <c r="X55" s="36"/>
      <c r="Y55" s="36"/>
      <c r="Z55" s="36"/>
      <c r="AA55" s="36"/>
      <c r="AB55" s="36"/>
      <c r="AC55" s="36"/>
      <c r="AD55" s="36"/>
      <c r="AE55" s="36"/>
    </row>
    <row r="56" spans="1:47" s="2" customFormat="1" ht="10.35" customHeight="1">
      <c r="A56" s="36"/>
      <c r="B56" s="37"/>
      <c r="C56" s="38"/>
      <c r="D56" s="38"/>
      <c r="E56" s="38"/>
      <c r="F56" s="38"/>
      <c r="G56" s="38"/>
      <c r="H56" s="38"/>
      <c r="I56" s="38"/>
      <c r="J56" s="38"/>
      <c r="K56" s="38"/>
      <c r="L56" s="116"/>
      <c r="S56" s="36"/>
      <c r="T56" s="36"/>
      <c r="U56" s="36"/>
      <c r="V56" s="36"/>
      <c r="W56" s="36"/>
      <c r="X56" s="36"/>
      <c r="Y56" s="36"/>
      <c r="Z56" s="36"/>
      <c r="AA56" s="36"/>
      <c r="AB56" s="36"/>
      <c r="AC56" s="36"/>
      <c r="AD56" s="36"/>
      <c r="AE56" s="36"/>
    </row>
    <row r="57" spans="1:47" s="2" customFormat="1" ht="29.25" customHeight="1">
      <c r="A57" s="36"/>
      <c r="B57" s="37"/>
      <c r="C57" s="140" t="s">
        <v>290</v>
      </c>
      <c r="D57" s="141"/>
      <c r="E57" s="141"/>
      <c r="F57" s="141"/>
      <c r="G57" s="141"/>
      <c r="H57" s="141"/>
      <c r="I57" s="141"/>
      <c r="J57" s="142" t="s">
        <v>291</v>
      </c>
      <c r="K57" s="141"/>
      <c r="L57" s="116"/>
      <c r="S57" s="36"/>
      <c r="T57" s="36"/>
      <c r="U57" s="36"/>
      <c r="V57" s="36"/>
      <c r="W57" s="36"/>
      <c r="X57" s="36"/>
      <c r="Y57" s="36"/>
      <c r="Z57" s="36"/>
      <c r="AA57" s="36"/>
      <c r="AB57" s="36"/>
      <c r="AC57" s="36"/>
      <c r="AD57" s="36"/>
      <c r="AE57" s="36"/>
    </row>
    <row r="58" spans="1:47" s="2" customFormat="1" ht="10.35" customHeight="1">
      <c r="A58" s="36"/>
      <c r="B58" s="37"/>
      <c r="C58" s="38"/>
      <c r="D58" s="38"/>
      <c r="E58" s="38"/>
      <c r="F58" s="38"/>
      <c r="G58" s="38"/>
      <c r="H58" s="38"/>
      <c r="I58" s="38"/>
      <c r="J58" s="38"/>
      <c r="K58" s="38"/>
      <c r="L58" s="116"/>
      <c r="S58" s="36"/>
      <c r="T58" s="36"/>
      <c r="U58" s="36"/>
      <c r="V58" s="36"/>
      <c r="W58" s="36"/>
      <c r="X58" s="36"/>
      <c r="Y58" s="36"/>
      <c r="Z58" s="36"/>
      <c r="AA58" s="36"/>
      <c r="AB58" s="36"/>
      <c r="AC58" s="36"/>
      <c r="AD58" s="36"/>
      <c r="AE58" s="36"/>
    </row>
    <row r="59" spans="1:47" s="2" customFormat="1" ht="22.9" customHeight="1">
      <c r="A59" s="36"/>
      <c r="B59" s="37"/>
      <c r="C59" s="143" t="s">
        <v>74</v>
      </c>
      <c r="D59" s="38"/>
      <c r="E59" s="38"/>
      <c r="F59" s="38"/>
      <c r="G59" s="38"/>
      <c r="H59" s="38"/>
      <c r="I59" s="38"/>
      <c r="J59" s="79">
        <f>J81</f>
        <v>0</v>
      </c>
      <c r="K59" s="38"/>
      <c r="L59" s="116"/>
      <c r="S59" s="36"/>
      <c r="T59" s="36"/>
      <c r="U59" s="36"/>
      <c r="V59" s="36"/>
      <c r="W59" s="36"/>
      <c r="X59" s="36"/>
      <c r="Y59" s="36"/>
      <c r="Z59" s="36"/>
      <c r="AA59" s="36"/>
      <c r="AB59" s="36"/>
      <c r="AC59" s="36"/>
      <c r="AD59" s="36"/>
      <c r="AE59" s="36"/>
      <c r="AU59" s="19" t="s">
        <v>121</v>
      </c>
    </row>
    <row r="60" spans="1:47" s="9" customFormat="1" ht="24.95" customHeight="1">
      <c r="B60" s="144"/>
      <c r="C60" s="145"/>
      <c r="D60" s="146" t="s">
        <v>292</v>
      </c>
      <c r="E60" s="147"/>
      <c r="F60" s="147"/>
      <c r="G60" s="147"/>
      <c r="H60" s="147"/>
      <c r="I60" s="147"/>
      <c r="J60" s="148">
        <f>J82</f>
        <v>0</v>
      </c>
      <c r="K60" s="145"/>
      <c r="L60" s="149"/>
    </row>
    <row r="61" spans="1:47" s="10" customFormat="1" ht="19.899999999999999" customHeight="1">
      <c r="B61" s="150"/>
      <c r="C61" s="99"/>
      <c r="D61" s="151" t="s">
        <v>300</v>
      </c>
      <c r="E61" s="152"/>
      <c r="F61" s="152"/>
      <c r="G61" s="152"/>
      <c r="H61" s="152"/>
      <c r="I61" s="152"/>
      <c r="J61" s="153">
        <f>J83</f>
        <v>0</v>
      </c>
      <c r="K61" s="99"/>
      <c r="L61" s="154"/>
    </row>
    <row r="62" spans="1:47" s="2" customFormat="1" ht="21.75" customHeight="1">
      <c r="A62" s="36"/>
      <c r="B62" s="37"/>
      <c r="C62" s="38"/>
      <c r="D62" s="38"/>
      <c r="E62" s="38"/>
      <c r="F62" s="38"/>
      <c r="G62" s="38"/>
      <c r="H62" s="38"/>
      <c r="I62" s="38"/>
      <c r="J62" s="38"/>
      <c r="K62" s="38"/>
      <c r="L62" s="116"/>
      <c r="S62" s="36"/>
      <c r="T62" s="36"/>
      <c r="U62" s="36"/>
      <c r="V62" s="36"/>
      <c r="W62" s="36"/>
      <c r="X62" s="36"/>
      <c r="Y62" s="36"/>
      <c r="Z62" s="36"/>
      <c r="AA62" s="36"/>
      <c r="AB62" s="36"/>
      <c r="AC62" s="36"/>
      <c r="AD62" s="36"/>
      <c r="AE62" s="36"/>
    </row>
    <row r="63" spans="1:47" s="2" customFormat="1" ht="6.95" customHeight="1">
      <c r="A63" s="36"/>
      <c r="B63" s="49"/>
      <c r="C63" s="50"/>
      <c r="D63" s="50"/>
      <c r="E63" s="50"/>
      <c r="F63" s="50"/>
      <c r="G63" s="50"/>
      <c r="H63" s="50"/>
      <c r="I63" s="50"/>
      <c r="J63" s="50"/>
      <c r="K63" s="50"/>
      <c r="L63" s="116"/>
      <c r="S63" s="36"/>
      <c r="T63" s="36"/>
      <c r="U63" s="36"/>
      <c r="V63" s="36"/>
      <c r="W63" s="36"/>
      <c r="X63" s="36"/>
      <c r="Y63" s="36"/>
      <c r="Z63" s="36"/>
      <c r="AA63" s="36"/>
      <c r="AB63" s="36"/>
      <c r="AC63" s="36"/>
      <c r="AD63" s="36"/>
      <c r="AE63" s="36"/>
    </row>
    <row r="67" spans="1:31" s="2" customFormat="1" ht="6.95" customHeight="1">
      <c r="A67" s="36"/>
      <c r="B67" s="51"/>
      <c r="C67" s="52"/>
      <c r="D67" s="52"/>
      <c r="E67" s="52"/>
      <c r="F67" s="52"/>
      <c r="G67" s="52"/>
      <c r="H67" s="52"/>
      <c r="I67" s="52"/>
      <c r="J67" s="52"/>
      <c r="K67" s="52"/>
      <c r="L67" s="116"/>
      <c r="S67" s="36"/>
      <c r="T67" s="36"/>
      <c r="U67" s="36"/>
      <c r="V67" s="36"/>
      <c r="W67" s="36"/>
      <c r="X67" s="36"/>
      <c r="Y67" s="36"/>
      <c r="Z67" s="36"/>
      <c r="AA67" s="36"/>
      <c r="AB67" s="36"/>
      <c r="AC67" s="36"/>
      <c r="AD67" s="36"/>
      <c r="AE67" s="36"/>
    </row>
    <row r="68" spans="1:31" s="2" customFormat="1" ht="24.95" customHeight="1">
      <c r="A68" s="36"/>
      <c r="B68" s="37"/>
      <c r="C68" s="25" t="s">
        <v>309</v>
      </c>
      <c r="D68" s="38"/>
      <c r="E68" s="38"/>
      <c r="F68" s="38"/>
      <c r="G68" s="38"/>
      <c r="H68" s="38"/>
      <c r="I68" s="38"/>
      <c r="J68" s="38"/>
      <c r="K68" s="38"/>
      <c r="L68" s="116"/>
      <c r="S68" s="36"/>
      <c r="T68" s="36"/>
      <c r="U68" s="36"/>
      <c r="V68" s="36"/>
      <c r="W68" s="36"/>
      <c r="X68" s="36"/>
      <c r="Y68" s="36"/>
      <c r="Z68" s="36"/>
      <c r="AA68" s="36"/>
      <c r="AB68" s="36"/>
      <c r="AC68" s="36"/>
      <c r="AD68" s="36"/>
      <c r="AE68" s="36"/>
    </row>
    <row r="69" spans="1:31" s="2" customFormat="1" ht="6.95" customHeight="1">
      <c r="A69" s="36"/>
      <c r="B69" s="37"/>
      <c r="C69" s="38"/>
      <c r="D69" s="38"/>
      <c r="E69" s="38"/>
      <c r="F69" s="38"/>
      <c r="G69" s="38"/>
      <c r="H69" s="38"/>
      <c r="I69" s="38"/>
      <c r="J69" s="38"/>
      <c r="K69" s="38"/>
      <c r="L69" s="116"/>
      <c r="S69" s="36"/>
      <c r="T69" s="36"/>
      <c r="U69" s="36"/>
      <c r="V69" s="36"/>
      <c r="W69" s="36"/>
      <c r="X69" s="36"/>
      <c r="Y69" s="36"/>
      <c r="Z69" s="36"/>
      <c r="AA69" s="36"/>
      <c r="AB69" s="36"/>
      <c r="AC69" s="36"/>
      <c r="AD69" s="36"/>
      <c r="AE69" s="36"/>
    </row>
    <row r="70" spans="1:31" s="2" customFormat="1" ht="12" customHeight="1">
      <c r="A70" s="36"/>
      <c r="B70" s="37"/>
      <c r="C70" s="31" t="s">
        <v>16</v>
      </c>
      <c r="D70" s="38"/>
      <c r="E70" s="38"/>
      <c r="F70" s="38"/>
      <c r="G70" s="38"/>
      <c r="H70" s="38"/>
      <c r="I70" s="38"/>
      <c r="J70" s="38"/>
      <c r="K70" s="38"/>
      <c r="L70" s="116"/>
      <c r="S70" s="36"/>
      <c r="T70" s="36"/>
      <c r="U70" s="36"/>
      <c r="V70" s="36"/>
      <c r="W70" s="36"/>
      <c r="X70" s="36"/>
      <c r="Y70" s="36"/>
      <c r="Z70" s="36"/>
      <c r="AA70" s="36"/>
      <c r="AB70" s="36"/>
      <c r="AC70" s="36"/>
      <c r="AD70" s="36"/>
      <c r="AE70" s="36"/>
    </row>
    <row r="71" spans="1:31" s="2" customFormat="1" ht="16.5" customHeight="1">
      <c r="A71" s="36"/>
      <c r="B71" s="37"/>
      <c r="C71" s="38"/>
      <c r="D71" s="38"/>
      <c r="E71" s="414" t="str">
        <f>E7</f>
        <v>VD Morávka – převedení extrémních povodní, stavba č. 4074</v>
      </c>
      <c r="F71" s="415"/>
      <c r="G71" s="415"/>
      <c r="H71" s="415"/>
      <c r="I71" s="38"/>
      <c r="J71" s="38"/>
      <c r="K71" s="38"/>
      <c r="L71" s="116"/>
      <c r="S71" s="36"/>
      <c r="T71" s="36"/>
      <c r="U71" s="36"/>
      <c r="V71" s="36"/>
      <c r="W71" s="36"/>
      <c r="X71" s="36"/>
      <c r="Y71" s="36"/>
      <c r="Z71" s="36"/>
      <c r="AA71" s="36"/>
      <c r="AB71" s="36"/>
      <c r="AC71" s="36"/>
      <c r="AD71" s="36"/>
      <c r="AE71" s="36"/>
    </row>
    <row r="72" spans="1:31" s="2" customFormat="1" ht="12" customHeight="1">
      <c r="A72" s="36"/>
      <c r="B72" s="37"/>
      <c r="C72" s="31" t="s">
        <v>154</v>
      </c>
      <c r="D72" s="38"/>
      <c r="E72" s="38"/>
      <c r="F72" s="38"/>
      <c r="G72" s="38"/>
      <c r="H72" s="38"/>
      <c r="I72" s="38"/>
      <c r="J72" s="38"/>
      <c r="K72" s="38"/>
      <c r="L72" s="116"/>
      <c r="S72" s="36"/>
      <c r="T72" s="36"/>
      <c r="U72" s="36"/>
      <c r="V72" s="36"/>
      <c r="W72" s="36"/>
      <c r="X72" s="36"/>
      <c r="Y72" s="36"/>
      <c r="Z72" s="36"/>
      <c r="AA72" s="36"/>
      <c r="AB72" s="36"/>
      <c r="AC72" s="36"/>
      <c r="AD72" s="36"/>
      <c r="AE72" s="36"/>
    </row>
    <row r="73" spans="1:31" s="2" customFormat="1" ht="16.5" customHeight="1">
      <c r="A73" s="36"/>
      <c r="B73" s="37"/>
      <c r="C73" s="38"/>
      <c r="D73" s="38"/>
      <c r="E73" s="368" t="str">
        <f>E9</f>
        <v>SO 06.2 - Přeložky zařízení TBD</v>
      </c>
      <c r="F73" s="416"/>
      <c r="G73" s="416"/>
      <c r="H73" s="416"/>
      <c r="I73" s="38"/>
      <c r="J73" s="38"/>
      <c r="K73" s="38"/>
      <c r="L73" s="116"/>
      <c r="S73" s="36"/>
      <c r="T73" s="36"/>
      <c r="U73" s="36"/>
      <c r="V73" s="36"/>
      <c r="W73" s="36"/>
      <c r="X73" s="36"/>
      <c r="Y73" s="36"/>
      <c r="Z73" s="36"/>
      <c r="AA73" s="36"/>
      <c r="AB73" s="36"/>
      <c r="AC73" s="36"/>
      <c r="AD73" s="36"/>
      <c r="AE73" s="36"/>
    </row>
    <row r="74" spans="1:31" s="2" customFormat="1" ht="6.95" customHeight="1">
      <c r="A74" s="36"/>
      <c r="B74" s="37"/>
      <c r="C74" s="38"/>
      <c r="D74" s="38"/>
      <c r="E74" s="38"/>
      <c r="F74" s="38"/>
      <c r="G74" s="38"/>
      <c r="H74" s="38"/>
      <c r="I74" s="38"/>
      <c r="J74" s="38"/>
      <c r="K74" s="38"/>
      <c r="L74" s="116"/>
      <c r="S74" s="36"/>
      <c r="T74" s="36"/>
      <c r="U74" s="36"/>
      <c r="V74" s="36"/>
      <c r="W74" s="36"/>
      <c r="X74" s="36"/>
      <c r="Y74" s="36"/>
      <c r="Z74" s="36"/>
      <c r="AA74" s="36"/>
      <c r="AB74" s="36"/>
      <c r="AC74" s="36"/>
      <c r="AD74" s="36"/>
      <c r="AE74" s="36"/>
    </row>
    <row r="75" spans="1:31" s="2" customFormat="1" ht="12" customHeight="1">
      <c r="A75" s="36"/>
      <c r="B75" s="37"/>
      <c r="C75" s="31" t="s">
        <v>21</v>
      </c>
      <c r="D75" s="38"/>
      <c r="E75" s="38"/>
      <c r="F75" s="29" t="str">
        <f>F12</f>
        <v>VD Morávka</v>
      </c>
      <c r="G75" s="38"/>
      <c r="H75" s="38"/>
      <c r="I75" s="31" t="s">
        <v>23</v>
      </c>
      <c r="J75" s="61" t="str">
        <f>IF(J12="","",J12)</f>
        <v>11. 11. 2020</v>
      </c>
      <c r="K75" s="38"/>
      <c r="L75" s="116"/>
      <c r="S75" s="36"/>
      <c r="T75" s="36"/>
      <c r="U75" s="36"/>
      <c r="V75" s="36"/>
      <c r="W75" s="36"/>
      <c r="X75" s="36"/>
      <c r="Y75" s="36"/>
      <c r="Z75" s="36"/>
      <c r="AA75" s="36"/>
      <c r="AB75" s="36"/>
      <c r="AC75" s="36"/>
      <c r="AD75" s="36"/>
      <c r="AE75" s="36"/>
    </row>
    <row r="76" spans="1:31" s="2" customFormat="1" ht="6.95" customHeight="1">
      <c r="A76" s="36"/>
      <c r="B76" s="37"/>
      <c r="C76" s="38"/>
      <c r="D76" s="38"/>
      <c r="E76" s="38"/>
      <c r="F76" s="38"/>
      <c r="G76" s="38"/>
      <c r="H76" s="38"/>
      <c r="I76" s="38"/>
      <c r="J76" s="38"/>
      <c r="K76" s="38"/>
      <c r="L76" s="116"/>
      <c r="S76" s="36"/>
      <c r="T76" s="36"/>
      <c r="U76" s="36"/>
      <c r="V76" s="36"/>
      <c r="W76" s="36"/>
      <c r="X76" s="36"/>
      <c r="Y76" s="36"/>
      <c r="Z76" s="36"/>
      <c r="AA76" s="36"/>
      <c r="AB76" s="36"/>
      <c r="AC76" s="36"/>
      <c r="AD76" s="36"/>
      <c r="AE76" s="36"/>
    </row>
    <row r="77" spans="1:31" s="2" customFormat="1" ht="15.2" customHeight="1">
      <c r="A77" s="36"/>
      <c r="B77" s="37"/>
      <c r="C77" s="31" t="s">
        <v>25</v>
      </c>
      <c r="D77" s="38"/>
      <c r="E77" s="38"/>
      <c r="F77" s="29" t="str">
        <f>E15</f>
        <v>Povodí Odry, státní podnik</v>
      </c>
      <c r="G77" s="38"/>
      <c r="H77" s="38"/>
      <c r="I77" s="31" t="s">
        <v>33</v>
      </c>
      <c r="J77" s="34" t="str">
        <f>E21</f>
        <v xml:space="preserve">Golik VH, s. r. o. </v>
      </c>
      <c r="K77" s="38"/>
      <c r="L77" s="116"/>
      <c r="S77" s="36"/>
      <c r="T77" s="36"/>
      <c r="U77" s="36"/>
      <c r="V77" s="36"/>
      <c r="W77" s="36"/>
      <c r="X77" s="36"/>
      <c r="Y77" s="36"/>
      <c r="Z77" s="36"/>
      <c r="AA77" s="36"/>
      <c r="AB77" s="36"/>
      <c r="AC77" s="36"/>
      <c r="AD77" s="36"/>
      <c r="AE77" s="36"/>
    </row>
    <row r="78" spans="1:31" s="2" customFormat="1" ht="15.2" customHeight="1">
      <c r="A78" s="36"/>
      <c r="B78" s="37"/>
      <c r="C78" s="31" t="s">
        <v>31</v>
      </c>
      <c r="D78" s="38"/>
      <c r="E78" s="38"/>
      <c r="F78" s="29" t="str">
        <f>IF(E18="","",E18)</f>
        <v>Vyplň údaj</v>
      </c>
      <c r="G78" s="38"/>
      <c r="H78" s="38"/>
      <c r="I78" s="31" t="s">
        <v>38</v>
      </c>
      <c r="J78" s="34" t="str">
        <f>E24</f>
        <v xml:space="preserve"> </v>
      </c>
      <c r="K78" s="38"/>
      <c r="L78" s="116"/>
      <c r="S78" s="36"/>
      <c r="T78" s="36"/>
      <c r="U78" s="36"/>
      <c r="V78" s="36"/>
      <c r="W78" s="36"/>
      <c r="X78" s="36"/>
      <c r="Y78" s="36"/>
      <c r="Z78" s="36"/>
      <c r="AA78" s="36"/>
      <c r="AB78" s="36"/>
      <c r="AC78" s="36"/>
      <c r="AD78" s="36"/>
      <c r="AE78" s="36"/>
    </row>
    <row r="79" spans="1:31" s="2" customFormat="1" ht="10.35" customHeight="1">
      <c r="A79" s="36"/>
      <c r="B79" s="37"/>
      <c r="C79" s="38"/>
      <c r="D79" s="38"/>
      <c r="E79" s="38"/>
      <c r="F79" s="38"/>
      <c r="G79" s="38"/>
      <c r="H79" s="38"/>
      <c r="I79" s="38"/>
      <c r="J79" s="38"/>
      <c r="K79" s="38"/>
      <c r="L79" s="116"/>
      <c r="S79" s="36"/>
      <c r="T79" s="36"/>
      <c r="U79" s="36"/>
      <c r="V79" s="36"/>
      <c r="W79" s="36"/>
      <c r="X79" s="36"/>
      <c r="Y79" s="36"/>
      <c r="Z79" s="36"/>
      <c r="AA79" s="36"/>
      <c r="AB79" s="36"/>
      <c r="AC79" s="36"/>
      <c r="AD79" s="36"/>
      <c r="AE79" s="36"/>
    </row>
    <row r="80" spans="1:31" s="11" customFormat="1" ht="29.25" customHeight="1">
      <c r="A80" s="155"/>
      <c r="B80" s="156"/>
      <c r="C80" s="157" t="s">
        <v>310</v>
      </c>
      <c r="D80" s="158" t="s">
        <v>61</v>
      </c>
      <c r="E80" s="158" t="s">
        <v>57</v>
      </c>
      <c r="F80" s="158" t="s">
        <v>58</v>
      </c>
      <c r="G80" s="158" t="s">
        <v>311</v>
      </c>
      <c r="H80" s="158" t="s">
        <v>312</v>
      </c>
      <c r="I80" s="158" t="s">
        <v>313</v>
      </c>
      <c r="J80" s="158" t="s">
        <v>291</v>
      </c>
      <c r="K80" s="159" t="s">
        <v>314</v>
      </c>
      <c r="L80" s="160"/>
      <c r="M80" s="70" t="s">
        <v>19</v>
      </c>
      <c r="N80" s="71" t="s">
        <v>46</v>
      </c>
      <c r="O80" s="71" t="s">
        <v>315</v>
      </c>
      <c r="P80" s="71" t="s">
        <v>316</v>
      </c>
      <c r="Q80" s="71" t="s">
        <v>317</v>
      </c>
      <c r="R80" s="71" t="s">
        <v>318</v>
      </c>
      <c r="S80" s="71" t="s">
        <v>319</v>
      </c>
      <c r="T80" s="72" t="s">
        <v>320</v>
      </c>
      <c r="U80" s="155"/>
      <c r="V80" s="155"/>
      <c r="W80" s="155"/>
      <c r="X80" s="155"/>
      <c r="Y80" s="155"/>
      <c r="Z80" s="155"/>
      <c r="AA80" s="155"/>
      <c r="AB80" s="155"/>
      <c r="AC80" s="155"/>
      <c r="AD80" s="155"/>
      <c r="AE80" s="155"/>
    </row>
    <row r="81" spans="1:65" s="2" customFormat="1" ht="22.9" customHeight="1">
      <c r="A81" s="36"/>
      <c r="B81" s="37"/>
      <c r="C81" s="77" t="s">
        <v>321</v>
      </c>
      <c r="D81" s="38"/>
      <c r="E81" s="38"/>
      <c r="F81" s="38"/>
      <c r="G81" s="38"/>
      <c r="H81" s="38"/>
      <c r="I81" s="38"/>
      <c r="J81" s="161">
        <f>BK81</f>
        <v>0</v>
      </c>
      <c r="K81" s="38"/>
      <c r="L81" s="41"/>
      <c r="M81" s="73"/>
      <c r="N81" s="162"/>
      <c r="O81" s="74"/>
      <c r="P81" s="163">
        <f>P82</f>
        <v>0</v>
      </c>
      <c r="Q81" s="74"/>
      <c r="R81" s="163">
        <f>R82</f>
        <v>0</v>
      </c>
      <c r="S81" s="74"/>
      <c r="T81" s="164">
        <f>T82</f>
        <v>0</v>
      </c>
      <c r="U81" s="36"/>
      <c r="V81" s="36"/>
      <c r="W81" s="36"/>
      <c r="X81" s="36"/>
      <c r="Y81" s="36"/>
      <c r="Z81" s="36"/>
      <c r="AA81" s="36"/>
      <c r="AB81" s="36"/>
      <c r="AC81" s="36"/>
      <c r="AD81" s="36"/>
      <c r="AE81" s="36"/>
      <c r="AT81" s="19" t="s">
        <v>75</v>
      </c>
      <c r="AU81" s="19" t="s">
        <v>121</v>
      </c>
      <c r="BK81" s="165">
        <f>BK82</f>
        <v>0</v>
      </c>
    </row>
    <row r="82" spans="1:65" s="12" customFormat="1" ht="25.9" customHeight="1">
      <c r="B82" s="166"/>
      <c r="C82" s="167"/>
      <c r="D82" s="168" t="s">
        <v>75</v>
      </c>
      <c r="E82" s="169" t="s">
        <v>322</v>
      </c>
      <c r="F82" s="169" t="s">
        <v>323</v>
      </c>
      <c r="G82" s="167"/>
      <c r="H82" s="167"/>
      <c r="I82" s="170"/>
      <c r="J82" s="171">
        <f>BK82</f>
        <v>0</v>
      </c>
      <c r="K82" s="167"/>
      <c r="L82" s="172"/>
      <c r="M82" s="173"/>
      <c r="N82" s="174"/>
      <c r="O82" s="174"/>
      <c r="P82" s="175">
        <f>P83</f>
        <v>0</v>
      </c>
      <c r="Q82" s="174"/>
      <c r="R82" s="175">
        <f>R83</f>
        <v>0</v>
      </c>
      <c r="S82" s="174"/>
      <c r="T82" s="176">
        <f>T83</f>
        <v>0</v>
      </c>
      <c r="AR82" s="177" t="s">
        <v>84</v>
      </c>
      <c r="AT82" s="178" t="s">
        <v>75</v>
      </c>
      <c r="AU82" s="178" t="s">
        <v>76</v>
      </c>
      <c r="AY82" s="177" t="s">
        <v>324</v>
      </c>
      <c r="BK82" s="179">
        <f>BK83</f>
        <v>0</v>
      </c>
    </row>
    <row r="83" spans="1:65" s="12" customFormat="1" ht="22.9" customHeight="1">
      <c r="B83" s="166"/>
      <c r="C83" s="167"/>
      <c r="D83" s="168" t="s">
        <v>75</v>
      </c>
      <c r="E83" s="180" t="s">
        <v>408</v>
      </c>
      <c r="F83" s="180" t="s">
        <v>1551</v>
      </c>
      <c r="G83" s="167"/>
      <c r="H83" s="167"/>
      <c r="I83" s="170"/>
      <c r="J83" s="181">
        <f>BK83</f>
        <v>0</v>
      </c>
      <c r="K83" s="167"/>
      <c r="L83" s="172"/>
      <c r="M83" s="173"/>
      <c r="N83" s="174"/>
      <c r="O83" s="174"/>
      <c r="P83" s="175">
        <f>SUM(P84:P120)</f>
        <v>0</v>
      </c>
      <c r="Q83" s="174"/>
      <c r="R83" s="175">
        <f>SUM(R84:R120)</f>
        <v>0</v>
      </c>
      <c r="S83" s="174"/>
      <c r="T83" s="176">
        <f>SUM(T84:T120)</f>
        <v>0</v>
      </c>
      <c r="AR83" s="177" t="s">
        <v>84</v>
      </c>
      <c r="AT83" s="178" t="s">
        <v>75</v>
      </c>
      <c r="AU83" s="178" t="s">
        <v>84</v>
      </c>
      <c r="AY83" s="177" t="s">
        <v>324</v>
      </c>
      <c r="BK83" s="179">
        <f>SUM(BK84:BK120)</f>
        <v>0</v>
      </c>
    </row>
    <row r="84" spans="1:65" s="2" customFormat="1" ht="24.2" customHeight="1">
      <c r="A84" s="36"/>
      <c r="B84" s="37"/>
      <c r="C84" s="182" t="s">
        <v>84</v>
      </c>
      <c r="D84" s="182" t="s">
        <v>326</v>
      </c>
      <c r="E84" s="183" t="s">
        <v>5602</v>
      </c>
      <c r="F84" s="184" t="s">
        <v>6770</v>
      </c>
      <c r="G84" s="185" t="s">
        <v>190</v>
      </c>
      <c r="H84" s="186">
        <v>4</v>
      </c>
      <c r="I84" s="187"/>
      <c r="J84" s="188">
        <f>ROUND(I84*H84,2)</f>
        <v>0</v>
      </c>
      <c r="K84" s="184" t="s">
        <v>19</v>
      </c>
      <c r="L84" s="41"/>
      <c r="M84" s="189" t="s">
        <v>19</v>
      </c>
      <c r="N84" s="190" t="s">
        <v>47</v>
      </c>
      <c r="O84" s="66"/>
      <c r="P84" s="191">
        <f>O84*H84</f>
        <v>0</v>
      </c>
      <c r="Q84" s="191">
        <v>0</v>
      </c>
      <c r="R84" s="191">
        <f>Q84*H84</f>
        <v>0</v>
      </c>
      <c r="S84" s="191">
        <v>0</v>
      </c>
      <c r="T84" s="192">
        <f>S84*H84</f>
        <v>0</v>
      </c>
      <c r="U84" s="36"/>
      <c r="V84" s="36"/>
      <c r="W84" s="36"/>
      <c r="X84" s="36"/>
      <c r="Y84" s="36"/>
      <c r="Z84" s="36"/>
      <c r="AA84" s="36"/>
      <c r="AB84" s="36"/>
      <c r="AC84" s="36"/>
      <c r="AD84" s="36"/>
      <c r="AE84" s="36"/>
      <c r="AR84" s="193" t="s">
        <v>330</v>
      </c>
      <c r="AT84" s="193" t="s">
        <v>326</v>
      </c>
      <c r="AU84" s="193" t="s">
        <v>87</v>
      </c>
      <c r="AY84" s="19" t="s">
        <v>324</v>
      </c>
      <c r="BE84" s="194">
        <f>IF(N84="základní",J84,0)</f>
        <v>0</v>
      </c>
      <c r="BF84" s="194">
        <f>IF(N84="snížená",J84,0)</f>
        <v>0</v>
      </c>
      <c r="BG84" s="194">
        <f>IF(N84="zákl. přenesená",J84,0)</f>
        <v>0</v>
      </c>
      <c r="BH84" s="194">
        <f>IF(N84="sníž. přenesená",J84,0)</f>
        <v>0</v>
      </c>
      <c r="BI84" s="194">
        <f>IF(N84="nulová",J84,0)</f>
        <v>0</v>
      </c>
      <c r="BJ84" s="19" t="s">
        <v>84</v>
      </c>
      <c r="BK84" s="194">
        <f>ROUND(I84*H84,2)</f>
        <v>0</v>
      </c>
      <c r="BL84" s="19" t="s">
        <v>330</v>
      </c>
      <c r="BM84" s="193" t="s">
        <v>6771</v>
      </c>
    </row>
    <row r="85" spans="1:65" s="2" customFormat="1" ht="39">
      <c r="A85" s="36"/>
      <c r="B85" s="37"/>
      <c r="C85" s="38"/>
      <c r="D85" s="195" t="s">
        <v>332</v>
      </c>
      <c r="E85" s="38"/>
      <c r="F85" s="196" t="s">
        <v>6772</v>
      </c>
      <c r="G85" s="38"/>
      <c r="H85" s="38"/>
      <c r="I85" s="197"/>
      <c r="J85" s="38"/>
      <c r="K85" s="38"/>
      <c r="L85" s="41"/>
      <c r="M85" s="198"/>
      <c r="N85" s="199"/>
      <c r="O85" s="66"/>
      <c r="P85" s="66"/>
      <c r="Q85" s="66"/>
      <c r="R85" s="66"/>
      <c r="S85" s="66"/>
      <c r="T85" s="67"/>
      <c r="U85" s="36"/>
      <c r="V85" s="36"/>
      <c r="W85" s="36"/>
      <c r="X85" s="36"/>
      <c r="Y85" s="36"/>
      <c r="Z85" s="36"/>
      <c r="AA85" s="36"/>
      <c r="AB85" s="36"/>
      <c r="AC85" s="36"/>
      <c r="AD85" s="36"/>
      <c r="AE85" s="36"/>
      <c r="AT85" s="19" t="s">
        <v>332</v>
      </c>
      <c r="AU85" s="19" t="s">
        <v>87</v>
      </c>
    </row>
    <row r="86" spans="1:65" s="15" customFormat="1" ht="11.25">
      <c r="B86" s="223"/>
      <c r="C86" s="224"/>
      <c r="D86" s="195" t="s">
        <v>336</v>
      </c>
      <c r="E86" s="225" t="s">
        <v>19</v>
      </c>
      <c r="F86" s="226" t="s">
        <v>6773</v>
      </c>
      <c r="G86" s="224"/>
      <c r="H86" s="225" t="s">
        <v>19</v>
      </c>
      <c r="I86" s="227"/>
      <c r="J86" s="224"/>
      <c r="K86" s="224"/>
      <c r="L86" s="228"/>
      <c r="M86" s="229"/>
      <c r="N86" s="230"/>
      <c r="O86" s="230"/>
      <c r="P86" s="230"/>
      <c r="Q86" s="230"/>
      <c r="R86" s="230"/>
      <c r="S86" s="230"/>
      <c r="T86" s="231"/>
      <c r="AT86" s="232" t="s">
        <v>336</v>
      </c>
      <c r="AU86" s="232" t="s">
        <v>87</v>
      </c>
      <c r="AV86" s="15" t="s">
        <v>84</v>
      </c>
      <c r="AW86" s="15" t="s">
        <v>37</v>
      </c>
      <c r="AX86" s="15" t="s">
        <v>76</v>
      </c>
      <c r="AY86" s="232" t="s">
        <v>324</v>
      </c>
    </row>
    <row r="87" spans="1:65" s="13" customFormat="1" ht="11.25">
      <c r="B87" s="201"/>
      <c r="C87" s="202"/>
      <c r="D87" s="195" t="s">
        <v>336</v>
      </c>
      <c r="E87" s="203" t="s">
        <v>19</v>
      </c>
      <c r="F87" s="204" t="s">
        <v>6774</v>
      </c>
      <c r="G87" s="202"/>
      <c r="H87" s="205">
        <v>2</v>
      </c>
      <c r="I87" s="206"/>
      <c r="J87" s="202"/>
      <c r="K87" s="202"/>
      <c r="L87" s="207"/>
      <c r="M87" s="208"/>
      <c r="N87" s="209"/>
      <c r="O87" s="209"/>
      <c r="P87" s="209"/>
      <c r="Q87" s="209"/>
      <c r="R87" s="209"/>
      <c r="S87" s="209"/>
      <c r="T87" s="210"/>
      <c r="AT87" s="211" t="s">
        <v>336</v>
      </c>
      <c r="AU87" s="211" t="s">
        <v>87</v>
      </c>
      <c r="AV87" s="13" t="s">
        <v>87</v>
      </c>
      <c r="AW87" s="13" t="s">
        <v>37</v>
      </c>
      <c r="AX87" s="13" t="s">
        <v>76</v>
      </c>
      <c r="AY87" s="211" t="s">
        <v>324</v>
      </c>
    </row>
    <row r="88" spans="1:65" s="13" customFormat="1" ht="11.25">
      <c r="B88" s="201"/>
      <c r="C88" s="202"/>
      <c r="D88" s="195" t="s">
        <v>336</v>
      </c>
      <c r="E88" s="203" t="s">
        <v>19</v>
      </c>
      <c r="F88" s="204" t="s">
        <v>6775</v>
      </c>
      <c r="G88" s="202"/>
      <c r="H88" s="205">
        <v>1</v>
      </c>
      <c r="I88" s="206"/>
      <c r="J88" s="202"/>
      <c r="K88" s="202"/>
      <c r="L88" s="207"/>
      <c r="M88" s="208"/>
      <c r="N88" s="209"/>
      <c r="O88" s="209"/>
      <c r="P88" s="209"/>
      <c r="Q88" s="209"/>
      <c r="R88" s="209"/>
      <c r="S88" s="209"/>
      <c r="T88" s="210"/>
      <c r="AT88" s="211" t="s">
        <v>336</v>
      </c>
      <c r="AU88" s="211" t="s">
        <v>87</v>
      </c>
      <c r="AV88" s="13" t="s">
        <v>87</v>
      </c>
      <c r="AW88" s="13" t="s">
        <v>37</v>
      </c>
      <c r="AX88" s="13" t="s">
        <v>76</v>
      </c>
      <c r="AY88" s="211" t="s">
        <v>324</v>
      </c>
    </row>
    <row r="89" spans="1:65" s="13" customFormat="1" ht="11.25">
      <c r="B89" s="201"/>
      <c r="C89" s="202"/>
      <c r="D89" s="195" t="s">
        <v>336</v>
      </c>
      <c r="E89" s="203" t="s">
        <v>19</v>
      </c>
      <c r="F89" s="204" t="s">
        <v>6776</v>
      </c>
      <c r="G89" s="202"/>
      <c r="H89" s="205">
        <v>1</v>
      </c>
      <c r="I89" s="206"/>
      <c r="J89" s="202"/>
      <c r="K89" s="202"/>
      <c r="L89" s="207"/>
      <c r="M89" s="208"/>
      <c r="N89" s="209"/>
      <c r="O89" s="209"/>
      <c r="P89" s="209"/>
      <c r="Q89" s="209"/>
      <c r="R89" s="209"/>
      <c r="S89" s="209"/>
      <c r="T89" s="210"/>
      <c r="AT89" s="211" t="s">
        <v>336</v>
      </c>
      <c r="AU89" s="211" t="s">
        <v>87</v>
      </c>
      <c r="AV89" s="13" t="s">
        <v>87</v>
      </c>
      <c r="AW89" s="13" t="s">
        <v>37</v>
      </c>
      <c r="AX89" s="13" t="s">
        <v>76</v>
      </c>
      <c r="AY89" s="211" t="s">
        <v>324</v>
      </c>
    </row>
    <row r="90" spans="1:65" s="14" customFormat="1" ht="11.25">
      <c r="B90" s="212"/>
      <c r="C90" s="213"/>
      <c r="D90" s="195" t="s">
        <v>336</v>
      </c>
      <c r="E90" s="214" t="s">
        <v>19</v>
      </c>
      <c r="F90" s="215" t="s">
        <v>349</v>
      </c>
      <c r="G90" s="213"/>
      <c r="H90" s="216">
        <v>4</v>
      </c>
      <c r="I90" s="217"/>
      <c r="J90" s="213"/>
      <c r="K90" s="213"/>
      <c r="L90" s="218"/>
      <c r="M90" s="219"/>
      <c r="N90" s="220"/>
      <c r="O90" s="220"/>
      <c r="P90" s="220"/>
      <c r="Q90" s="220"/>
      <c r="R90" s="220"/>
      <c r="S90" s="220"/>
      <c r="T90" s="221"/>
      <c r="AT90" s="222" t="s">
        <v>336</v>
      </c>
      <c r="AU90" s="222" t="s">
        <v>87</v>
      </c>
      <c r="AV90" s="14" t="s">
        <v>330</v>
      </c>
      <c r="AW90" s="14" t="s">
        <v>37</v>
      </c>
      <c r="AX90" s="14" t="s">
        <v>84</v>
      </c>
      <c r="AY90" s="222" t="s">
        <v>324</v>
      </c>
    </row>
    <row r="91" spans="1:65" s="2" customFormat="1" ht="14.45" customHeight="1">
      <c r="A91" s="36"/>
      <c r="B91" s="37"/>
      <c r="C91" s="182" t="s">
        <v>87</v>
      </c>
      <c r="D91" s="182" t="s">
        <v>326</v>
      </c>
      <c r="E91" s="183" t="s">
        <v>5607</v>
      </c>
      <c r="F91" s="184" t="s">
        <v>6777</v>
      </c>
      <c r="G91" s="185" t="s">
        <v>190</v>
      </c>
      <c r="H91" s="186">
        <v>4</v>
      </c>
      <c r="I91" s="187"/>
      <c r="J91" s="188">
        <f>ROUND(I91*H91,2)</f>
        <v>0</v>
      </c>
      <c r="K91" s="184" t="s">
        <v>19</v>
      </c>
      <c r="L91" s="41"/>
      <c r="M91" s="189" t="s">
        <v>19</v>
      </c>
      <c r="N91" s="190" t="s">
        <v>47</v>
      </c>
      <c r="O91" s="66"/>
      <c r="P91" s="191">
        <f>O91*H91</f>
        <v>0</v>
      </c>
      <c r="Q91" s="191">
        <v>0</v>
      </c>
      <c r="R91" s="191">
        <f>Q91*H91</f>
        <v>0</v>
      </c>
      <c r="S91" s="191">
        <v>0</v>
      </c>
      <c r="T91" s="192">
        <f>S91*H91</f>
        <v>0</v>
      </c>
      <c r="U91" s="36"/>
      <c r="V91" s="36"/>
      <c r="W91" s="36"/>
      <c r="X91" s="36"/>
      <c r="Y91" s="36"/>
      <c r="Z91" s="36"/>
      <c r="AA91" s="36"/>
      <c r="AB91" s="36"/>
      <c r="AC91" s="36"/>
      <c r="AD91" s="36"/>
      <c r="AE91" s="36"/>
      <c r="AR91" s="193" t="s">
        <v>330</v>
      </c>
      <c r="AT91" s="193" t="s">
        <v>326</v>
      </c>
      <c r="AU91" s="193" t="s">
        <v>87</v>
      </c>
      <c r="AY91" s="19" t="s">
        <v>324</v>
      </c>
      <c r="BE91" s="194">
        <f>IF(N91="základní",J91,0)</f>
        <v>0</v>
      </c>
      <c r="BF91" s="194">
        <f>IF(N91="snížená",J91,0)</f>
        <v>0</v>
      </c>
      <c r="BG91" s="194">
        <f>IF(N91="zákl. přenesená",J91,0)</f>
        <v>0</v>
      </c>
      <c r="BH91" s="194">
        <f>IF(N91="sníž. přenesená",J91,0)</f>
        <v>0</v>
      </c>
      <c r="BI91" s="194">
        <f>IF(N91="nulová",J91,0)</f>
        <v>0</v>
      </c>
      <c r="BJ91" s="19" t="s">
        <v>84</v>
      </c>
      <c r="BK91" s="194">
        <f>ROUND(I91*H91,2)</f>
        <v>0</v>
      </c>
      <c r="BL91" s="19" t="s">
        <v>330</v>
      </c>
      <c r="BM91" s="193" t="s">
        <v>6778</v>
      </c>
    </row>
    <row r="92" spans="1:65" s="2" customFormat="1" ht="29.25">
      <c r="A92" s="36"/>
      <c r="B92" s="37"/>
      <c r="C92" s="38"/>
      <c r="D92" s="195" t="s">
        <v>332</v>
      </c>
      <c r="E92" s="38"/>
      <c r="F92" s="196" t="s">
        <v>6779</v>
      </c>
      <c r="G92" s="38"/>
      <c r="H92" s="38"/>
      <c r="I92" s="197"/>
      <c r="J92" s="38"/>
      <c r="K92" s="38"/>
      <c r="L92" s="41"/>
      <c r="M92" s="198"/>
      <c r="N92" s="199"/>
      <c r="O92" s="66"/>
      <c r="P92" s="66"/>
      <c r="Q92" s="66"/>
      <c r="R92" s="66"/>
      <c r="S92" s="66"/>
      <c r="T92" s="67"/>
      <c r="U92" s="36"/>
      <c r="V92" s="36"/>
      <c r="W92" s="36"/>
      <c r="X92" s="36"/>
      <c r="Y92" s="36"/>
      <c r="Z92" s="36"/>
      <c r="AA92" s="36"/>
      <c r="AB92" s="36"/>
      <c r="AC92" s="36"/>
      <c r="AD92" s="36"/>
      <c r="AE92" s="36"/>
      <c r="AT92" s="19" t="s">
        <v>332</v>
      </c>
      <c r="AU92" s="19" t="s">
        <v>87</v>
      </c>
    </row>
    <row r="93" spans="1:65" s="15" customFormat="1" ht="11.25">
      <c r="B93" s="223"/>
      <c r="C93" s="224"/>
      <c r="D93" s="195" t="s">
        <v>336</v>
      </c>
      <c r="E93" s="225" t="s">
        <v>19</v>
      </c>
      <c r="F93" s="226" t="s">
        <v>6773</v>
      </c>
      <c r="G93" s="224"/>
      <c r="H93" s="225" t="s">
        <v>19</v>
      </c>
      <c r="I93" s="227"/>
      <c r="J93" s="224"/>
      <c r="K93" s="224"/>
      <c r="L93" s="228"/>
      <c r="M93" s="229"/>
      <c r="N93" s="230"/>
      <c r="O93" s="230"/>
      <c r="P93" s="230"/>
      <c r="Q93" s="230"/>
      <c r="R93" s="230"/>
      <c r="S93" s="230"/>
      <c r="T93" s="231"/>
      <c r="AT93" s="232" t="s">
        <v>336</v>
      </c>
      <c r="AU93" s="232" t="s">
        <v>87</v>
      </c>
      <c r="AV93" s="15" t="s">
        <v>84</v>
      </c>
      <c r="AW93" s="15" t="s">
        <v>37</v>
      </c>
      <c r="AX93" s="15" t="s">
        <v>76</v>
      </c>
      <c r="AY93" s="232" t="s">
        <v>324</v>
      </c>
    </row>
    <row r="94" spans="1:65" s="13" customFormat="1" ht="11.25">
      <c r="B94" s="201"/>
      <c r="C94" s="202"/>
      <c r="D94" s="195" t="s">
        <v>336</v>
      </c>
      <c r="E94" s="203" t="s">
        <v>19</v>
      </c>
      <c r="F94" s="204" t="s">
        <v>6774</v>
      </c>
      <c r="G94" s="202"/>
      <c r="H94" s="205">
        <v>2</v>
      </c>
      <c r="I94" s="206"/>
      <c r="J94" s="202"/>
      <c r="K94" s="202"/>
      <c r="L94" s="207"/>
      <c r="M94" s="208"/>
      <c r="N94" s="209"/>
      <c r="O94" s="209"/>
      <c r="P94" s="209"/>
      <c r="Q94" s="209"/>
      <c r="R94" s="209"/>
      <c r="S94" s="209"/>
      <c r="T94" s="210"/>
      <c r="AT94" s="211" t="s">
        <v>336</v>
      </c>
      <c r="AU94" s="211" t="s">
        <v>87</v>
      </c>
      <c r="AV94" s="13" t="s">
        <v>87</v>
      </c>
      <c r="AW94" s="13" t="s">
        <v>37</v>
      </c>
      <c r="AX94" s="13" t="s">
        <v>76</v>
      </c>
      <c r="AY94" s="211" t="s">
        <v>324</v>
      </c>
    </row>
    <row r="95" spans="1:65" s="13" customFormat="1" ht="11.25">
      <c r="B95" s="201"/>
      <c r="C95" s="202"/>
      <c r="D95" s="195" t="s">
        <v>336</v>
      </c>
      <c r="E95" s="203" t="s">
        <v>19</v>
      </c>
      <c r="F95" s="204" t="s">
        <v>6775</v>
      </c>
      <c r="G95" s="202"/>
      <c r="H95" s="205">
        <v>1</v>
      </c>
      <c r="I95" s="206"/>
      <c r="J95" s="202"/>
      <c r="K95" s="202"/>
      <c r="L95" s="207"/>
      <c r="M95" s="208"/>
      <c r="N95" s="209"/>
      <c r="O95" s="209"/>
      <c r="P95" s="209"/>
      <c r="Q95" s="209"/>
      <c r="R95" s="209"/>
      <c r="S95" s="209"/>
      <c r="T95" s="210"/>
      <c r="AT95" s="211" t="s">
        <v>336</v>
      </c>
      <c r="AU95" s="211" t="s">
        <v>87</v>
      </c>
      <c r="AV95" s="13" t="s">
        <v>87</v>
      </c>
      <c r="AW95" s="13" t="s">
        <v>37</v>
      </c>
      <c r="AX95" s="13" t="s">
        <v>76</v>
      </c>
      <c r="AY95" s="211" t="s">
        <v>324</v>
      </c>
    </row>
    <row r="96" spans="1:65" s="13" customFormat="1" ht="11.25">
      <c r="B96" s="201"/>
      <c r="C96" s="202"/>
      <c r="D96" s="195" t="s">
        <v>336</v>
      </c>
      <c r="E96" s="203" t="s">
        <v>19</v>
      </c>
      <c r="F96" s="204" t="s">
        <v>6776</v>
      </c>
      <c r="G96" s="202"/>
      <c r="H96" s="205">
        <v>1</v>
      </c>
      <c r="I96" s="206"/>
      <c r="J96" s="202"/>
      <c r="K96" s="202"/>
      <c r="L96" s="207"/>
      <c r="M96" s="208"/>
      <c r="N96" s="209"/>
      <c r="O96" s="209"/>
      <c r="P96" s="209"/>
      <c r="Q96" s="209"/>
      <c r="R96" s="209"/>
      <c r="S96" s="209"/>
      <c r="T96" s="210"/>
      <c r="AT96" s="211" t="s">
        <v>336</v>
      </c>
      <c r="AU96" s="211" t="s">
        <v>87</v>
      </c>
      <c r="AV96" s="13" t="s">
        <v>87</v>
      </c>
      <c r="AW96" s="13" t="s">
        <v>37</v>
      </c>
      <c r="AX96" s="13" t="s">
        <v>76</v>
      </c>
      <c r="AY96" s="211" t="s">
        <v>324</v>
      </c>
    </row>
    <row r="97" spans="1:65" s="14" customFormat="1" ht="11.25">
      <c r="B97" s="212"/>
      <c r="C97" s="213"/>
      <c r="D97" s="195" t="s">
        <v>336</v>
      </c>
      <c r="E97" s="214" t="s">
        <v>19</v>
      </c>
      <c r="F97" s="215" t="s">
        <v>349</v>
      </c>
      <c r="G97" s="213"/>
      <c r="H97" s="216">
        <v>4</v>
      </c>
      <c r="I97" s="217"/>
      <c r="J97" s="213"/>
      <c r="K97" s="213"/>
      <c r="L97" s="218"/>
      <c r="M97" s="219"/>
      <c r="N97" s="220"/>
      <c r="O97" s="220"/>
      <c r="P97" s="220"/>
      <c r="Q97" s="220"/>
      <c r="R97" s="220"/>
      <c r="S97" s="220"/>
      <c r="T97" s="221"/>
      <c r="AT97" s="222" t="s">
        <v>336</v>
      </c>
      <c r="AU97" s="222" t="s">
        <v>87</v>
      </c>
      <c r="AV97" s="14" t="s">
        <v>330</v>
      </c>
      <c r="AW97" s="14" t="s">
        <v>37</v>
      </c>
      <c r="AX97" s="14" t="s">
        <v>84</v>
      </c>
      <c r="AY97" s="222" t="s">
        <v>324</v>
      </c>
    </row>
    <row r="98" spans="1:65" s="2" customFormat="1" ht="24.2" customHeight="1">
      <c r="A98" s="36"/>
      <c r="B98" s="37"/>
      <c r="C98" s="182" t="s">
        <v>343</v>
      </c>
      <c r="D98" s="182" t="s">
        <v>326</v>
      </c>
      <c r="E98" s="183" t="s">
        <v>5610</v>
      </c>
      <c r="F98" s="184" t="s">
        <v>6780</v>
      </c>
      <c r="G98" s="185" t="s">
        <v>190</v>
      </c>
      <c r="H98" s="186">
        <v>2</v>
      </c>
      <c r="I98" s="187"/>
      <c r="J98" s="188">
        <f>ROUND(I98*H98,2)</f>
        <v>0</v>
      </c>
      <c r="K98" s="184" t="s">
        <v>19</v>
      </c>
      <c r="L98" s="41"/>
      <c r="M98" s="189" t="s">
        <v>19</v>
      </c>
      <c r="N98" s="190" t="s">
        <v>47</v>
      </c>
      <c r="O98" s="66"/>
      <c r="P98" s="191">
        <f>O98*H98</f>
        <v>0</v>
      </c>
      <c r="Q98" s="191">
        <v>0</v>
      </c>
      <c r="R98" s="191">
        <f>Q98*H98</f>
        <v>0</v>
      </c>
      <c r="S98" s="191">
        <v>0</v>
      </c>
      <c r="T98" s="192">
        <f>S98*H98</f>
        <v>0</v>
      </c>
      <c r="U98" s="36"/>
      <c r="V98" s="36"/>
      <c r="W98" s="36"/>
      <c r="X98" s="36"/>
      <c r="Y98" s="36"/>
      <c r="Z98" s="36"/>
      <c r="AA98" s="36"/>
      <c r="AB98" s="36"/>
      <c r="AC98" s="36"/>
      <c r="AD98" s="36"/>
      <c r="AE98" s="36"/>
      <c r="AR98" s="193" t="s">
        <v>330</v>
      </c>
      <c r="AT98" s="193" t="s">
        <v>326</v>
      </c>
      <c r="AU98" s="193" t="s">
        <v>87</v>
      </c>
      <c r="AY98" s="19" t="s">
        <v>324</v>
      </c>
      <c r="BE98" s="194">
        <f>IF(N98="základní",J98,0)</f>
        <v>0</v>
      </c>
      <c r="BF98" s="194">
        <f>IF(N98="snížená",J98,0)</f>
        <v>0</v>
      </c>
      <c r="BG98" s="194">
        <f>IF(N98="zákl. přenesená",J98,0)</f>
        <v>0</v>
      </c>
      <c r="BH98" s="194">
        <f>IF(N98="sníž. přenesená",J98,0)</f>
        <v>0</v>
      </c>
      <c r="BI98" s="194">
        <f>IF(N98="nulová",J98,0)</f>
        <v>0</v>
      </c>
      <c r="BJ98" s="19" t="s">
        <v>84</v>
      </c>
      <c r="BK98" s="194">
        <f>ROUND(I98*H98,2)</f>
        <v>0</v>
      </c>
      <c r="BL98" s="19" t="s">
        <v>330</v>
      </c>
      <c r="BM98" s="193" t="s">
        <v>6781</v>
      </c>
    </row>
    <row r="99" spans="1:65" s="2" customFormat="1" ht="19.5">
      <c r="A99" s="36"/>
      <c r="B99" s="37"/>
      <c r="C99" s="38"/>
      <c r="D99" s="195" t="s">
        <v>332</v>
      </c>
      <c r="E99" s="38"/>
      <c r="F99" s="196" t="s">
        <v>6780</v>
      </c>
      <c r="G99" s="38"/>
      <c r="H99" s="38"/>
      <c r="I99" s="197"/>
      <c r="J99" s="38"/>
      <c r="K99" s="38"/>
      <c r="L99" s="41"/>
      <c r="M99" s="198"/>
      <c r="N99" s="199"/>
      <c r="O99" s="66"/>
      <c r="P99" s="66"/>
      <c r="Q99" s="66"/>
      <c r="R99" s="66"/>
      <c r="S99" s="66"/>
      <c r="T99" s="67"/>
      <c r="U99" s="36"/>
      <c r="V99" s="36"/>
      <c r="W99" s="36"/>
      <c r="X99" s="36"/>
      <c r="Y99" s="36"/>
      <c r="Z99" s="36"/>
      <c r="AA99" s="36"/>
      <c r="AB99" s="36"/>
      <c r="AC99" s="36"/>
      <c r="AD99" s="36"/>
      <c r="AE99" s="36"/>
      <c r="AT99" s="19" t="s">
        <v>332</v>
      </c>
      <c r="AU99" s="19" t="s">
        <v>87</v>
      </c>
    </row>
    <row r="100" spans="1:65" s="2" customFormat="1" ht="19.5">
      <c r="A100" s="36"/>
      <c r="B100" s="37"/>
      <c r="C100" s="38"/>
      <c r="D100" s="195" t="s">
        <v>727</v>
      </c>
      <c r="E100" s="38"/>
      <c r="F100" s="200" t="s">
        <v>6782</v>
      </c>
      <c r="G100" s="38"/>
      <c r="H100" s="38"/>
      <c r="I100" s="197"/>
      <c r="J100" s="38"/>
      <c r="K100" s="38"/>
      <c r="L100" s="41"/>
      <c r="M100" s="198"/>
      <c r="N100" s="199"/>
      <c r="O100" s="66"/>
      <c r="P100" s="66"/>
      <c r="Q100" s="66"/>
      <c r="R100" s="66"/>
      <c r="S100" s="66"/>
      <c r="T100" s="67"/>
      <c r="U100" s="36"/>
      <c r="V100" s="36"/>
      <c r="W100" s="36"/>
      <c r="X100" s="36"/>
      <c r="Y100" s="36"/>
      <c r="Z100" s="36"/>
      <c r="AA100" s="36"/>
      <c r="AB100" s="36"/>
      <c r="AC100" s="36"/>
      <c r="AD100" s="36"/>
      <c r="AE100" s="36"/>
      <c r="AT100" s="19" t="s">
        <v>727</v>
      </c>
      <c r="AU100" s="19" t="s">
        <v>87</v>
      </c>
    </row>
    <row r="101" spans="1:65" s="15" customFormat="1" ht="11.25">
      <c r="B101" s="223"/>
      <c r="C101" s="224"/>
      <c r="D101" s="195" t="s">
        <v>336</v>
      </c>
      <c r="E101" s="225" t="s">
        <v>19</v>
      </c>
      <c r="F101" s="226" t="s">
        <v>6783</v>
      </c>
      <c r="G101" s="224"/>
      <c r="H101" s="225" t="s">
        <v>19</v>
      </c>
      <c r="I101" s="227"/>
      <c r="J101" s="224"/>
      <c r="K101" s="224"/>
      <c r="L101" s="228"/>
      <c r="M101" s="229"/>
      <c r="N101" s="230"/>
      <c r="O101" s="230"/>
      <c r="P101" s="230"/>
      <c r="Q101" s="230"/>
      <c r="R101" s="230"/>
      <c r="S101" s="230"/>
      <c r="T101" s="231"/>
      <c r="AT101" s="232" t="s">
        <v>336</v>
      </c>
      <c r="AU101" s="232" t="s">
        <v>87</v>
      </c>
      <c r="AV101" s="15" t="s">
        <v>84</v>
      </c>
      <c r="AW101" s="15" t="s">
        <v>37</v>
      </c>
      <c r="AX101" s="15" t="s">
        <v>76</v>
      </c>
      <c r="AY101" s="232" t="s">
        <v>324</v>
      </c>
    </row>
    <row r="102" spans="1:65" s="13" customFormat="1" ht="11.25">
      <c r="B102" s="201"/>
      <c r="C102" s="202"/>
      <c r="D102" s="195" t="s">
        <v>336</v>
      </c>
      <c r="E102" s="203" t="s">
        <v>19</v>
      </c>
      <c r="F102" s="204" t="s">
        <v>6784</v>
      </c>
      <c r="G102" s="202"/>
      <c r="H102" s="205">
        <v>1</v>
      </c>
      <c r="I102" s="206"/>
      <c r="J102" s="202"/>
      <c r="K102" s="202"/>
      <c r="L102" s="207"/>
      <c r="M102" s="208"/>
      <c r="N102" s="209"/>
      <c r="O102" s="209"/>
      <c r="P102" s="209"/>
      <c r="Q102" s="209"/>
      <c r="R102" s="209"/>
      <c r="S102" s="209"/>
      <c r="T102" s="210"/>
      <c r="AT102" s="211" t="s">
        <v>336</v>
      </c>
      <c r="AU102" s="211" t="s">
        <v>87</v>
      </c>
      <c r="AV102" s="13" t="s">
        <v>87</v>
      </c>
      <c r="AW102" s="13" t="s">
        <v>37</v>
      </c>
      <c r="AX102" s="13" t="s">
        <v>76</v>
      </c>
      <c r="AY102" s="211" t="s">
        <v>324</v>
      </c>
    </row>
    <row r="103" spans="1:65" s="13" customFormat="1" ht="11.25">
      <c r="B103" s="201"/>
      <c r="C103" s="202"/>
      <c r="D103" s="195" t="s">
        <v>336</v>
      </c>
      <c r="E103" s="203" t="s">
        <v>19</v>
      </c>
      <c r="F103" s="204" t="s">
        <v>6785</v>
      </c>
      <c r="G103" s="202"/>
      <c r="H103" s="205">
        <v>1</v>
      </c>
      <c r="I103" s="206"/>
      <c r="J103" s="202"/>
      <c r="K103" s="202"/>
      <c r="L103" s="207"/>
      <c r="M103" s="208"/>
      <c r="N103" s="209"/>
      <c r="O103" s="209"/>
      <c r="P103" s="209"/>
      <c r="Q103" s="209"/>
      <c r="R103" s="209"/>
      <c r="S103" s="209"/>
      <c r="T103" s="210"/>
      <c r="AT103" s="211" t="s">
        <v>336</v>
      </c>
      <c r="AU103" s="211" t="s">
        <v>87</v>
      </c>
      <c r="AV103" s="13" t="s">
        <v>87</v>
      </c>
      <c r="AW103" s="13" t="s">
        <v>37</v>
      </c>
      <c r="AX103" s="13" t="s">
        <v>76</v>
      </c>
      <c r="AY103" s="211" t="s">
        <v>324</v>
      </c>
    </row>
    <row r="104" spans="1:65" s="14" customFormat="1" ht="11.25">
      <c r="B104" s="212"/>
      <c r="C104" s="213"/>
      <c r="D104" s="195" t="s">
        <v>336</v>
      </c>
      <c r="E104" s="214" t="s">
        <v>19</v>
      </c>
      <c r="F104" s="215" t="s">
        <v>349</v>
      </c>
      <c r="G104" s="213"/>
      <c r="H104" s="216">
        <v>2</v>
      </c>
      <c r="I104" s="217"/>
      <c r="J104" s="213"/>
      <c r="K104" s="213"/>
      <c r="L104" s="218"/>
      <c r="M104" s="219"/>
      <c r="N104" s="220"/>
      <c r="O104" s="220"/>
      <c r="P104" s="220"/>
      <c r="Q104" s="220"/>
      <c r="R104" s="220"/>
      <c r="S104" s="220"/>
      <c r="T104" s="221"/>
      <c r="AT104" s="222" t="s">
        <v>336</v>
      </c>
      <c r="AU104" s="222" t="s">
        <v>87</v>
      </c>
      <c r="AV104" s="14" t="s">
        <v>330</v>
      </c>
      <c r="AW104" s="14" t="s">
        <v>37</v>
      </c>
      <c r="AX104" s="14" t="s">
        <v>84</v>
      </c>
      <c r="AY104" s="222" t="s">
        <v>324</v>
      </c>
    </row>
    <row r="105" spans="1:65" s="2" customFormat="1" ht="14.45" customHeight="1">
      <c r="A105" s="36"/>
      <c r="B105" s="37"/>
      <c r="C105" s="182" t="s">
        <v>330</v>
      </c>
      <c r="D105" s="182" t="s">
        <v>326</v>
      </c>
      <c r="E105" s="183" t="s">
        <v>5615</v>
      </c>
      <c r="F105" s="184" t="s">
        <v>6786</v>
      </c>
      <c r="G105" s="185" t="s">
        <v>190</v>
      </c>
      <c r="H105" s="186">
        <v>2</v>
      </c>
      <c r="I105" s="187"/>
      <c r="J105" s="188">
        <f>ROUND(I105*H105,2)</f>
        <v>0</v>
      </c>
      <c r="K105" s="184" t="s">
        <v>19</v>
      </c>
      <c r="L105" s="41"/>
      <c r="M105" s="189" t="s">
        <v>19</v>
      </c>
      <c r="N105" s="190" t="s">
        <v>47</v>
      </c>
      <c r="O105" s="66"/>
      <c r="P105" s="191">
        <f>O105*H105</f>
        <v>0</v>
      </c>
      <c r="Q105" s="191">
        <v>0</v>
      </c>
      <c r="R105" s="191">
        <f>Q105*H105</f>
        <v>0</v>
      </c>
      <c r="S105" s="191">
        <v>0</v>
      </c>
      <c r="T105" s="192">
        <f>S105*H105</f>
        <v>0</v>
      </c>
      <c r="U105" s="36"/>
      <c r="V105" s="36"/>
      <c r="W105" s="36"/>
      <c r="X105" s="36"/>
      <c r="Y105" s="36"/>
      <c r="Z105" s="36"/>
      <c r="AA105" s="36"/>
      <c r="AB105" s="36"/>
      <c r="AC105" s="36"/>
      <c r="AD105" s="36"/>
      <c r="AE105" s="36"/>
      <c r="AR105" s="193" t="s">
        <v>330</v>
      </c>
      <c r="AT105" s="193" t="s">
        <v>326</v>
      </c>
      <c r="AU105" s="193" t="s">
        <v>87</v>
      </c>
      <c r="AY105" s="19" t="s">
        <v>324</v>
      </c>
      <c r="BE105" s="194">
        <f>IF(N105="základní",J105,0)</f>
        <v>0</v>
      </c>
      <c r="BF105" s="194">
        <f>IF(N105="snížená",J105,0)</f>
        <v>0</v>
      </c>
      <c r="BG105" s="194">
        <f>IF(N105="zákl. přenesená",J105,0)</f>
        <v>0</v>
      </c>
      <c r="BH105" s="194">
        <f>IF(N105="sníž. přenesená",J105,0)</f>
        <v>0</v>
      </c>
      <c r="BI105" s="194">
        <f>IF(N105="nulová",J105,0)</f>
        <v>0</v>
      </c>
      <c r="BJ105" s="19" t="s">
        <v>84</v>
      </c>
      <c r="BK105" s="194">
        <f>ROUND(I105*H105,2)</f>
        <v>0</v>
      </c>
      <c r="BL105" s="19" t="s">
        <v>330</v>
      </c>
      <c r="BM105" s="193" t="s">
        <v>6787</v>
      </c>
    </row>
    <row r="106" spans="1:65" s="2" customFormat="1" ht="11.25">
      <c r="A106" s="36"/>
      <c r="B106" s="37"/>
      <c r="C106" s="38"/>
      <c r="D106" s="195" t="s">
        <v>332</v>
      </c>
      <c r="E106" s="38"/>
      <c r="F106" s="196" t="s">
        <v>6788</v>
      </c>
      <c r="G106" s="38"/>
      <c r="H106" s="38"/>
      <c r="I106" s="197"/>
      <c r="J106" s="38"/>
      <c r="K106" s="38"/>
      <c r="L106" s="41"/>
      <c r="M106" s="198"/>
      <c r="N106" s="199"/>
      <c r="O106" s="66"/>
      <c r="P106" s="66"/>
      <c r="Q106" s="66"/>
      <c r="R106" s="66"/>
      <c r="S106" s="66"/>
      <c r="T106" s="67"/>
      <c r="U106" s="36"/>
      <c r="V106" s="36"/>
      <c r="W106" s="36"/>
      <c r="X106" s="36"/>
      <c r="Y106" s="36"/>
      <c r="Z106" s="36"/>
      <c r="AA106" s="36"/>
      <c r="AB106" s="36"/>
      <c r="AC106" s="36"/>
      <c r="AD106" s="36"/>
      <c r="AE106" s="36"/>
      <c r="AT106" s="19" t="s">
        <v>332</v>
      </c>
      <c r="AU106" s="19" t="s">
        <v>87</v>
      </c>
    </row>
    <row r="107" spans="1:65" s="2" customFormat="1" ht="19.5">
      <c r="A107" s="36"/>
      <c r="B107" s="37"/>
      <c r="C107" s="38"/>
      <c r="D107" s="195" t="s">
        <v>727</v>
      </c>
      <c r="E107" s="38"/>
      <c r="F107" s="200" t="s">
        <v>6789</v>
      </c>
      <c r="G107" s="38"/>
      <c r="H107" s="38"/>
      <c r="I107" s="197"/>
      <c r="J107" s="38"/>
      <c r="K107" s="38"/>
      <c r="L107" s="41"/>
      <c r="M107" s="198"/>
      <c r="N107" s="199"/>
      <c r="O107" s="66"/>
      <c r="P107" s="66"/>
      <c r="Q107" s="66"/>
      <c r="R107" s="66"/>
      <c r="S107" s="66"/>
      <c r="T107" s="67"/>
      <c r="U107" s="36"/>
      <c r="V107" s="36"/>
      <c r="W107" s="36"/>
      <c r="X107" s="36"/>
      <c r="Y107" s="36"/>
      <c r="Z107" s="36"/>
      <c r="AA107" s="36"/>
      <c r="AB107" s="36"/>
      <c r="AC107" s="36"/>
      <c r="AD107" s="36"/>
      <c r="AE107" s="36"/>
      <c r="AT107" s="19" t="s">
        <v>727</v>
      </c>
      <c r="AU107" s="19" t="s">
        <v>87</v>
      </c>
    </row>
    <row r="108" spans="1:65" s="15" customFormat="1" ht="11.25">
      <c r="B108" s="223"/>
      <c r="C108" s="224"/>
      <c r="D108" s="195" t="s">
        <v>336</v>
      </c>
      <c r="E108" s="225" t="s">
        <v>19</v>
      </c>
      <c r="F108" s="226" t="s">
        <v>6790</v>
      </c>
      <c r="G108" s="224"/>
      <c r="H108" s="225" t="s">
        <v>19</v>
      </c>
      <c r="I108" s="227"/>
      <c r="J108" s="224"/>
      <c r="K108" s="224"/>
      <c r="L108" s="228"/>
      <c r="M108" s="229"/>
      <c r="N108" s="230"/>
      <c r="O108" s="230"/>
      <c r="P108" s="230"/>
      <c r="Q108" s="230"/>
      <c r="R108" s="230"/>
      <c r="S108" s="230"/>
      <c r="T108" s="231"/>
      <c r="AT108" s="232" t="s">
        <v>336</v>
      </c>
      <c r="AU108" s="232" t="s">
        <v>87</v>
      </c>
      <c r="AV108" s="15" t="s">
        <v>84</v>
      </c>
      <c r="AW108" s="15" t="s">
        <v>37</v>
      </c>
      <c r="AX108" s="15" t="s">
        <v>76</v>
      </c>
      <c r="AY108" s="232" t="s">
        <v>324</v>
      </c>
    </row>
    <row r="109" spans="1:65" s="13" customFormat="1" ht="11.25">
      <c r="B109" s="201"/>
      <c r="C109" s="202"/>
      <c r="D109" s="195" t="s">
        <v>336</v>
      </c>
      <c r="E109" s="203" t="s">
        <v>19</v>
      </c>
      <c r="F109" s="204" t="s">
        <v>6775</v>
      </c>
      <c r="G109" s="202"/>
      <c r="H109" s="205">
        <v>1</v>
      </c>
      <c r="I109" s="206"/>
      <c r="J109" s="202"/>
      <c r="K109" s="202"/>
      <c r="L109" s="207"/>
      <c r="M109" s="208"/>
      <c r="N109" s="209"/>
      <c r="O109" s="209"/>
      <c r="P109" s="209"/>
      <c r="Q109" s="209"/>
      <c r="R109" s="209"/>
      <c r="S109" s="209"/>
      <c r="T109" s="210"/>
      <c r="AT109" s="211" t="s">
        <v>336</v>
      </c>
      <c r="AU109" s="211" t="s">
        <v>87</v>
      </c>
      <c r="AV109" s="13" t="s">
        <v>87</v>
      </c>
      <c r="AW109" s="13" t="s">
        <v>37</v>
      </c>
      <c r="AX109" s="13" t="s">
        <v>76</v>
      </c>
      <c r="AY109" s="211" t="s">
        <v>324</v>
      </c>
    </row>
    <row r="110" spans="1:65" s="13" customFormat="1" ht="11.25">
      <c r="B110" s="201"/>
      <c r="C110" s="202"/>
      <c r="D110" s="195" t="s">
        <v>336</v>
      </c>
      <c r="E110" s="203" t="s">
        <v>19</v>
      </c>
      <c r="F110" s="204" t="s">
        <v>6776</v>
      </c>
      <c r="G110" s="202"/>
      <c r="H110" s="205">
        <v>1</v>
      </c>
      <c r="I110" s="206"/>
      <c r="J110" s="202"/>
      <c r="K110" s="202"/>
      <c r="L110" s="207"/>
      <c r="M110" s="208"/>
      <c r="N110" s="209"/>
      <c r="O110" s="209"/>
      <c r="P110" s="209"/>
      <c r="Q110" s="209"/>
      <c r="R110" s="209"/>
      <c r="S110" s="209"/>
      <c r="T110" s="210"/>
      <c r="AT110" s="211" t="s">
        <v>336</v>
      </c>
      <c r="AU110" s="211" t="s">
        <v>87</v>
      </c>
      <c r="AV110" s="13" t="s">
        <v>87</v>
      </c>
      <c r="AW110" s="13" t="s">
        <v>37</v>
      </c>
      <c r="AX110" s="13" t="s">
        <v>76</v>
      </c>
      <c r="AY110" s="211" t="s">
        <v>324</v>
      </c>
    </row>
    <row r="111" spans="1:65" s="14" customFormat="1" ht="11.25">
      <c r="B111" s="212"/>
      <c r="C111" s="213"/>
      <c r="D111" s="195" t="s">
        <v>336</v>
      </c>
      <c r="E111" s="214" t="s">
        <v>19</v>
      </c>
      <c r="F111" s="215" t="s">
        <v>349</v>
      </c>
      <c r="G111" s="213"/>
      <c r="H111" s="216">
        <v>2</v>
      </c>
      <c r="I111" s="217"/>
      <c r="J111" s="213"/>
      <c r="K111" s="213"/>
      <c r="L111" s="218"/>
      <c r="M111" s="219"/>
      <c r="N111" s="220"/>
      <c r="O111" s="220"/>
      <c r="P111" s="220"/>
      <c r="Q111" s="220"/>
      <c r="R111" s="220"/>
      <c r="S111" s="220"/>
      <c r="T111" s="221"/>
      <c r="AT111" s="222" t="s">
        <v>336</v>
      </c>
      <c r="AU111" s="222" t="s">
        <v>87</v>
      </c>
      <c r="AV111" s="14" t="s">
        <v>330</v>
      </c>
      <c r="AW111" s="14" t="s">
        <v>37</v>
      </c>
      <c r="AX111" s="14" t="s">
        <v>84</v>
      </c>
      <c r="AY111" s="222" t="s">
        <v>324</v>
      </c>
    </row>
    <row r="112" spans="1:65" s="2" customFormat="1" ht="14.45" customHeight="1">
      <c r="A112" s="36"/>
      <c r="B112" s="37"/>
      <c r="C112" s="182" t="s">
        <v>220</v>
      </c>
      <c r="D112" s="182" t="s">
        <v>326</v>
      </c>
      <c r="E112" s="183" t="s">
        <v>6791</v>
      </c>
      <c r="F112" s="184" t="s">
        <v>6792</v>
      </c>
      <c r="G112" s="185" t="s">
        <v>190</v>
      </c>
      <c r="H112" s="186">
        <v>4</v>
      </c>
      <c r="I112" s="187"/>
      <c r="J112" s="188">
        <f>ROUND(I112*H112,2)</f>
        <v>0</v>
      </c>
      <c r="K112" s="184" t="s">
        <v>19</v>
      </c>
      <c r="L112" s="41"/>
      <c r="M112" s="189" t="s">
        <v>19</v>
      </c>
      <c r="N112" s="190" t="s">
        <v>47</v>
      </c>
      <c r="O112" s="66"/>
      <c r="P112" s="191">
        <f>O112*H112</f>
        <v>0</v>
      </c>
      <c r="Q112" s="191">
        <v>0</v>
      </c>
      <c r="R112" s="191">
        <f>Q112*H112</f>
        <v>0</v>
      </c>
      <c r="S112" s="191">
        <v>0</v>
      </c>
      <c r="T112" s="192">
        <f>S112*H112</f>
        <v>0</v>
      </c>
      <c r="U112" s="36"/>
      <c r="V112" s="36"/>
      <c r="W112" s="36"/>
      <c r="X112" s="36"/>
      <c r="Y112" s="36"/>
      <c r="Z112" s="36"/>
      <c r="AA112" s="36"/>
      <c r="AB112" s="36"/>
      <c r="AC112" s="36"/>
      <c r="AD112" s="36"/>
      <c r="AE112" s="36"/>
      <c r="AR112" s="193" t="s">
        <v>330</v>
      </c>
      <c r="AT112" s="193" t="s">
        <v>326</v>
      </c>
      <c r="AU112" s="193" t="s">
        <v>87</v>
      </c>
      <c r="AY112" s="19" t="s">
        <v>324</v>
      </c>
      <c r="BE112" s="194">
        <f>IF(N112="základní",J112,0)</f>
        <v>0</v>
      </c>
      <c r="BF112" s="194">
        <f>IF(N112="snížená",J112,0)</f>
        <v>0</v>
      </c>
      <c r="BG112" s="194">
        <f>IF(N112="zákl. přenesená",J112,0)</f>
        <v>0</v>
      </c>
      <c r="BH112" s="194">
        <f>IF(N112="sníž. přenesená",J112,0)</f>
        <v>0</v>
      </c>
      <c r="BI112" s="194">
        <f>IF(N112="nulová",J112,0)</f>
        <v>0</v>
      </c>
      <c r="BJ112" s="19" t="s">
        <v>84</v>
      </c>
      <c r="BK112" s="194">
        <f>ROUND(I112*H112,2)</f>
        <v>0</v>
      </c>
      <c r="BL112" s="19" t="s">
        <v>330</v>
      </c>
      <c r="BM112" s="193" t="s">
        <v>6793</v>
      </c>
    </row>
    <row r="113" spans="1:65" s="2" customFormat="1" ht="126.75">
      <c r="A113" s="36"/>
      <c r="B113" s="37"/>
      <c r="C113" s="38"/>
      <c r="D113" s="195" t="s">
        <v>332</v>
      </c>
      <c r="E113" s="38"/>
      <c r="F113" s="196" t="s">
        <v>6794</v>
      </c>
      <c r="G113" s="38"/>
      <c r="H113" s="38"/>
      <c r="I113" s="197"/>
      <c r="J113" s="38"/>
      <c r="K113" s="38"/>
      <c r="L113" s="41"/>
      <c r="M113" s="198"/>
      <c r="N113" s="199"/>
      <c r="O113" s="66"/>
      <c r="P113" s="66"/>
      <c r="Q113" s="66"/>
      <c r="R113" s="66"/>
      <c r="S113" s="66"/>
      <c r="T113" s="67"/>
      <c r="U113" s="36"/>
      <c r="V113" s="36"/>
      <c r="W113" s="36"/>
      <c r="X113" s="36"/>
      <c r="Y113" s="36"/>
      <c r="Z113" s="36"/>
      <c r="AA113" s="36"/>
      <c r="AB113" s="36"/>
      <c r="AC113" s="36"/>
      <c r="AD113" s="36"/>
      <c r="AE113" s="36"/>
      <c r="AT113" s="19" t="s">
        <v>332</v>
      </c>
      <c r="AU113" s="19" t="s">
        <v>87</v>
      </c>
    </row>
    <row r="114" spans="1:65" s="15" customFormat="1" ht="11.25">
      <c r="B114" s="223"/>
      <c r="C114" s="224"/>
      <c r="D114" s="195" t="s">
        <v>336</v>
      </c>
      <c r="E114" s="225" t="s">
        <v>19</v>
      </c>
      <c r="F114" s="226" t="s">
        <v>6773</v>
      </c>
      <c r="G114" s="224"/>
      <c r="H114" s="225" t="s">
        <v>19</v>
      </c>
      <c r="I114" s="227"/>
      <c r="J114" s="224"/>
      <c r="K114" s="224"/>
      <c r="L114" s="228"/>
      <c r="M114" s="229"/>
      <c r="N114" s="230"/>
      <c r="O114" s="230"/>
      <c r="P114" s="230"/>
      <c r="Q114" s="230"/>
      <c r="R114" s="230"/>
      <c r="S114" s="230"/>
      <c r="T114" s="231"/>
      <c r="AT114" s="232" t="s">
        <v>336</v>
      </c>
      <c r="AU114" s="232" t="s">
        <v>87</v>
      </c>
      <c r="AV114" s="15" t="s">
        <v>84</v>
      </c>
      <c r="AW114" s="15" t="s">
        <v>37</v>
      </c>
      <c r="AX114" s="15" t="s">
        <v>76</v>
      </c>
      <c r="AY114" s="232" t="s">
        <v>324</v>
      </c>
    </row>
    <row r="115" spans="1:65" s="13" customFormat="1" ht="11.25">
      <c r="B115" s="201"/>
      <c r="C115" s="202"/>
      <c r="D115" s="195" t="s">
        <v>336</v>
      </c>
      <c r="E115" s="203" t="s">
        <v>19</v>
      </c>
      <c r="F115" s="204" t="s">
        <v>6774</v>
      </c>
      <c r="G115" s="202"/>
      <c r="H115" s="205">
        <v>2</v>
      </c>
      <c r="I115" s="206"/>
      <c r="J115" s="202"/>
      <c r="K115" s="202"/>
      <c r="L115" s="207"/>
      <c r="M115" s="208"/>
      <c r="N115" s="209"/>
      <c r="O115" s="209"/>
      <c r="P115" s="209"/>
      <c r="Q115" s="209"/>
      <c r="R115" s="209"/>
      <c r="S115" s="209"/>
      <c r="T115" s="210"/>
      <c r="AT115" s="211" t="s">
        <v>336</v>
      </c>
      <c r="AU115" s="211" t="s">
        <v>87</v>
      </c>
      <c r="AV115" s="13" t="s">
        <v>87</v>
      </c>
      <c r="AW115" s="13" t="s">
        <v>37</v>
      </c>
      <c r="AX115" s="13" t="s">
        <v>76</v>
      </c>
      <c r="AY115" s="211" t="s">
        <v>324</v>
      </c>
    </row>
    <row r="116" spans="1:65" s="13" customFormat="1" ht="11.25">
      <c r="B116" s="201"/>
      <c r="C116" s="202"/>
      <c r="D116" s="195" t="s">
        <v>336</v>
      </c>
      <c r="E116" s="203" t="s">
        <v>19</v>
      </c>
      <c r="F116" s="204" t="s">
        <v>6775</v>
      </c>
      <c r="G116" s="202"/>
      <c r="H116" s="205">
        <v>1</v>
      </c>
      <c r="I116" s="206"/>
      <c r="J116" s="202"/>
      <c r="K116" s="202"/>
      <c r="L116" s="207"/>
      <c r="M116" s="208"/>
      <c r="N116" s="209"/>
      <c r="O116" s="209"/>
      <c r="P116" s="209"/>
      <c r="Q116" s="209"/>
      <c r="R116" s="209"/>
      <c r="S116" s="209"/>
      <c r="T116" s="210"/>
      <c r="AT116" s="211" t="s">
        <v>336</v>
      </c>
      <c r="AU116" s="211" t="s">
        <v>87</v>
      </c>
      <c r="AV116" s="13" t="s">
        <v>87</v>
      </c>
      <c r="AW116" s="13" t="s">
        <v>37</v>
      </c>
      <c r="AX116" s="13" t="s">
        <v>76</v>
      </c>
      <c r="AY116" s="211" t="s">
        <v>324</v>
      </c>
    </row>
    <row r="117" spans="1:65" s="13" customFormat="1" ht="11.25">
      <c r="B117" s="201"/>
      <c r="C117" s="202"/>
      <c r="D117" s="195" t="s">
        <v>336</v>
      </c>
      <c r="E117" s="203" t="s">
        <v>19</v>
      </c>
      <c r="F117" s="204" t="s">
        <v>6776</v>
      </c>
      <c r="G117" s="202"/>
      <c r="H117" s="205">
        <v>1</v>
      </c>
      <c r="I117" s="206"/>
      <c r="J117" s="202"/>
      <c r="K117" s="202"/>
      <c r="L117" s="207"/>
      <c r="M117" s="208"/>
      <c r="N117" s="209"/>
      <c r="O117" s="209"/>
      <c r="P117" s="209"/>
      <c r="Q117" s="209"/>
      <c r="R117" s="209"/>
      <c r="S117" s="209"/>
      <c r="T117" s="210"/>
      <c r="AT117" s="211" t="s">
        <v>336</v>
      </c>
      <c r="AU117" s="211" t="s">
        <v>87</v>
      </c>
      <c r="AV117" s="13" t="s">
        <v>87</v>
      </c>
      <c r="AW117" s="13" t="s">
        <v>37</v>
      </c>
      <c r="AX117" s="13" t="s">
        <v>76</v>
      </c>
      <c r="AY117" s="211" t="s">
        <v>324</v>
      </c>
    </row>
    <row r="118" spans="1:65" s="14" customFormat="1" ht="11.25">
      <c r="B118" s="212"/>
      <c r="C118" s="213"/>
      <c r="D118" s="195" t="s">
        <v>336</v>
      </c>
      <c r="E118" s="214" t="s">
        <v>19</v>
      </c>
      <c r="F118" s="215" t="s">
        <v>349</v>
      </c>
      <c r="G118" s="213"/>
      <c r="H118" s="216">
        <v>4</v>
      </c>
      <c r="I118" s="217"/>
      <c r="J118" s="213"/>
      <c r="K118" s="213"/>
      <c r="L118" s="218"/>
      <c r="M118" s="219"/>
      <c r="N118" s="220"/>
      <c r="O118" s="220"/>
      <c r="P118" s="220"/>
      <c r="Q118" s="220"/>
      <c r="R118" s="220"/>
      <c r="S118" s="220"/>
      <c r="T118" s="221"/>
      <c r="AT118" s="222" t="s">
        <v>336</v>
      </c>
      <c r="AU118" s="222" t="s">
        <v>87</v>
      </c>
      <c r="AV118" s="14" t="s">
        <v>330</v>
      </c>
      <c r="AW118" s="14" t="s">
        <v>37</v>
      </c>
      <c r="AX118" s="14" t="s">
        <v>84</v>
      </c>
      <c r="AY118" s="222" t="s">
        <v>324</v>
      </c>
    </row>
    <row r="119" spans="1:65" s="2" customFormat="1" ht="14.45" customHeight="1">
      <c r="A119" s="36"/>
      <c r="B119" s="37"/>
      <c r="C119" s="182" t="s">
        <v>362</v>
      </c>
      <c r="D119" s="182" t="s">
        <v>326</v>
      </c>
      <c r="E119" s="183" t="s">
        <v>6795</v>
      </c>
      <c r="F119" s="184" t="s">
        <v>6796</v>
      </c>
      <c r="G119" s="185" t="s">
        <v>1530</v>
      </c>
      <c r="H119" s="186">
        <v>3</v>
      </c>
      <c r="I119" s="187"/>
      <c r="J119" s="188">
        <f>ROUND(I119*H119,2)</f>
        <v>0</v>
      </c>
      <c r="K119" s="184" t="s">
        <v>19</v>
      </c>
      <c r="L119" s="41"/>
      <c r="M119" s="189" t="s">
        <v>19</v>
      </c>
      <c r="N119" s="190" t="s">
        <v>47</v>
      </c>
      <c r="O119" s="66"/>
      <c r="P119" s="191">
        <f>O119*H119</f>
        <v>0</v>
      </c>
      <c r="Q119" s="191">
        <v>0</v>
      </c>
      <c r="R119" s="191">
        <f>Q119*H119</f>
        <v>0</v>
      </c>
      <c r="S119" s="191">
        <v>0</v>
      </c>
      <c r="T119" s="192">
        <f>S119*H119</f>
        <v>0</v>
      </c>
      <c r="U119" s="36"/>
      <c r="V119" s="36"/>
      <c r="W119" s="36"/>
      <c r="X119" s="36"/>
      <c r="Y119" s="36"/>
      <c r="Z119" s="36"/>
      <c r="AA119" s="36"/>
      <c r="AB119" s="36"/>
      <c r="AC119" s="36"/>
      <c r="AD119" s="36"/>
      <c r="AE119" s="36"/>
      <c r="AR119" s="193" t="s">
        <v>330</v>
      </c>
      <c r="AT119" s="193" t="s">
        <v>326</v>
      </c>
      <c r="AU119" s="193" t="s">
        <v>87</v>
      </c>
      <c r="AY119" s="19" t="s">
        <v>324</v>
      </c>
      <c r="BE119" s="194">
        <f>IF(N119="základní",J119,0)</f>
        <v>0</v>
      </c>
      <c r="BF119" s="194">
        <f>IF(N119="snížená",J119,0)</f>
        <v>0</v>
      </c>
      <c r="BG119" s="194">
        <f>IF(N119="zákl. přenesená",J119,0)</f>
        <v>0</v>
      </c>
      <c r="BH119" s="194">
        <f>IF(N119="sníž. přenesená",J119,0)</f>
        <v>0</v>
      </c>
      <c r="BI119" s="194">
        <f>IF(N119="nulová",J119,0)</f>
        <v>0</v>
      </c>
      <c r="BJ119" s="19" t="s">
        <v>84</v>
      </c>
      <c r="BK119" s="194">
        <f>ROUND(I119*H119,2)</f>
        <v>0</v>
      </c>
      <c r="BL119" s="19" t="s">
        <v>330</v>
      </c>
      <c r="BM119" s="193" t="s">
        <v>6797</v>
      </c>
    </row>
    <row r="120" spans="1:65" s="2" customFormat="1" ht="126.75">
      <c r="A120" s="36"/>
      <c r="B120" s="37"/>
      <c r="C120" s="38"/>
      <c r="D120" s="195" t="s">
        <v>332</v>
      </c>
      <c r="E120" s="38"/>
      <c r="F120" s="196" t="s">
        <v>6798</v>
      </c>
      <c r="G120" s="38"/>
      <c r="H120" s="38"/>
      <c r="I120" s="197"/>
      <c r="J120" s="38"/>
      <c r="K120" s="38"/>
      <c r="L120" s="41"/>
      <c r="M120" s="256"/>
      <c r="N120" s="257"/>
      <c r="O120" s="258"/>
      <c r="P120" s="258"/>
      <c r="Q120" s="258"/>
      <c r="R120" s="258"/>
      <c r="S120" s="258"/>
      <c r="T120" s="259"/>
      <c r="U120" s="36"/>
      <c r="V120" s="36"/>
      <c r="W120" s="36"/>
      <c r="X120" s="36"/>
      <c r="Y120" s="36"/>
      <c r="Z120" s="36"/>
      <c r="AA120" s="36"/>
      <c r="AB120" s="36"/>
      <c r="AC120" s="36"/>
      <c r="AD120" s="36"/>
      <c r="AE120" s="36"/>
      <c r="AT120" s="19" t="s">
        <v>332</v>
      </c>
      <c r="AU120" s="19" t="s">
        <v>87</v>
      </c>
    </row>
    <row r="121" spans="1:65" s="2" customFormat="1" ht="6.95" customHeight="1">
      <c r="A121" s="36"/>
      <c r="B121" s="49"/>
      <c r="C121" s="50"/>
      <c r="D121" s="50"/>
      <c r="E121" s="50"/>
      <c r="F121" s="50"/>
      <c r="G121" s="50"/>
      <c r="H121" s="50"/>
      <c r="I121" s="50"/>
      <c r="J121" s="50"/>
      <c r="K121" s="50"/>
      <c r="L121" s="41"/>
      <c r="M121" s="36"/>
      <c r="O121" s="36"/>
      <c r="P121" s="36"/>
      <c r="Q121" s="36"/>
      <c r="R121" s="36"/>
      <c r="S121" s="36"/>
      <c r="T121" s="36"/>
      <c r="U121" s="36"/>
      <c r="V121" s="36"/>
      <c r="W121" s="36"/>
      <c r="X121" s="36"/>
      <c r="Y121" s="36"/>
      <c r="Z121" s="36"/>
      <c r="AA121" s="36"/>
      <c r="AB121" s="36"/>
      <c r="AC121" s="36"/>
      <c r="AD121" s="36"/>
      <c r="AE121" s="36"/>
    </row>
  </sheetData>
  <sheetProtection algorithmName="SHA-512" hashValue="upQFIJLJ2hS7PtLo7eV7X83DIf+ck0aSYNWpmhZLt4yy/4wHkrEHWEYHJrAeTQfv4aLU755MB8nQS4wmpzChZA==" saltValue="Dy/2gPPcvCE4Q6/VauGKsqYx4jX+w1FKA9M+0igYMSI344KvPxPjOVTpIPAmsOf4iRCc8u7FiE500eg4pQbjtQ==" spinCount="100000" sheet="1" objects="1" scenarios="1" formatColumns="0" formatRows="0" autoFilter="0"/>
  <autoFilter ref="C80:K120"/>
  <mergeCells count="9">
    <mergeCell ref="E50:H50"/>
    <mergeCell ref="E71:H71"/>
    <mergeCell ref="E73:H73"/>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15</vt:i4>
      </vt:variant>
      <vt:variant>
        <vt:lpstr>Pojmenované oblasti</vt:lpstr>
      </vt:variant>
      <vt:variant>
        <vt:i4>29</vt:i4>
      </vt:variant>
    </vt:vector>
  </HeadingPairs>
  <TitlesOfParts>
    <vt:vector size="44" baseType="lpstr">
      <vt:lpstr>Rekapitulace stavby</vt:lpstr>
      <vt:lpstr>SO 01 - Sekundární přeliv</vt:lpstr>
      <vt:lpstr>SO 02 - Bezpečnostní přel...</vt:lpstr>
      <vt:lpstr>SO 03 - Skluz</vt:lpstr>
      <vt:lpstr>SO 04 - Úpravy v LB zaváz...</vt:lpstr>
      <vt:lpstr>SO 05a - Terenní úpravy</vt:lpstr>
      <vt:lpstr>SO 05b - Náhradní a dopro...</vt:lpstr>
      <vt:lpstr>SO 06.1 - Přeložky provoz...</vt:lpstr>
      <vt:lpstr>SO 06.2 - Přeložky zaříze...</vt:lpstr>
      <vt:lpstr>SO 07 - Oprava mostu na k...</vt:lpstr>
      <vt:lpstr>SO 08.1 - Dočasná staveni...</vt:lpstr>
      <vt:lpstr>SO 08.2 - Dočasný sjezd z...</vt:lpstr>
      <vt:lpstr>VON - Vedlejší a ostatní ...</vt:lpstr>
      <vt:lpstr>Seznam figur</vt:lpstr>
      <vt:lpstr>Pokyny pro vyplnění</vt:lpstr>
      <vt:lpstr>'Rekapitulace stavby'!Názvy_tisku</vt:lpstr>
      <vt:lpstr>'Seznam figur'!Názvy_tisku</vt:lpstr>
      <vt:lpstr>'SO 01 - Sekundární přeliv'!Názvy_tisku</vt:lpstr>
      <vt:lpstr>'SO 02 - Bezpečnostní přel...'!Názvy_tisku</vt:lpstr>
      <vt:lpstr>'SO 03 - Skluz'!Názvy_tisku</vt:lpstr>
      <vt:lpstr>'SO 04 - Úpravy v LB zaváz...'!Názvy_tisku</vt:lpstr>
      <vt:lpstr>'SO 05a - Terenní úpravy'!Názvy_tisku</vt:lpstr>
      <vt:lpstr>'SO 05b - Náhradní a dopro...'!Názvy_tisku</vt:lpstr>
      <vt:lpstr>'SO 06.1 - Přeložky provoz...'!Názvy_tisku</vt:lpstr>
      <vt:lpstr>'SO 06.2 - Přeložky zaříze...'!Názvy_tisku</vt:lpstr>
      <vt:lpstr>'SO 07 - Oprava mostu na k...'!Názvy_tisku</vt:lpstr>
      <vt:lpstr>'SO 08.1 - Dočasná staveni...'!Názvy_tisku</vt:lpstr>
      <vt:lpstr>'SO 08.2 - Dočasný sjezd z...'!Názvy_tisku</vt:lpstr>
      <vt:lpstr>'VON - Vedlejší a ostatní ...'!Názvy_tisku</vt:lpstr>
      <vt:lpstr>'Pokyny pro vyplnění'!Oblast_tisku</vt:lpstr>
      <vt:lpstr>'Rekapitulace stavby'!Oblast_tisku</vt:lpstr>
      <vt:lpstr>'Seznam figur'!Oblast_tisku</vt:lpstr>
      <vt:lpstr>'SO 01 - Sekundární přeliv'!Oblast_tisku</vt:lpstr>
      <vt:lpstr>'SO 02 - Bezpečnostní přel...'!Oblast_tisku</vt:lpstr>
      <vt:lpstr>'SO 03 - Skluz'!Oblast_tisku</vt:lpstr>
      <vt:lpstr>'SO 04 - Úpravy v LB zaváz...'!Oblast_tisku</vt:lpstr>
      <vt:lpstr>'SO 05a - Terenní úpravy'!Oblast_tisku</vt:lpstr>
      <vt:lpstr>'SO 05b - Náhradní a dopro...'!Oblast_tisku</vt:lpstr>
      <vt:lpstr>'SO 06.1 - Přeložky provoz...'!Oblast_tisku</vt:lpstr>
      <vt:lpstr>'SO 06.2 - Přeložky zaříze...'!Oblast_tisku</vt:lpstr>
      <vt:lpstr>'SO 07 - Oprava mostu na k...'!Oblast_tisku</vt:lpstr>
      <vt:lpstr>'SO 08.1 - Dočasná staveni...'!Oblast_tisku</vt:lpstr>
      <vt:lpstr>'SO 08.2 - Dočasný sjezd z...'!Oblast_tisku</vt:lpstr>
      <vt:lpstr>'VON - Vedlejší a ostatní ...'!Oblast_tisku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erhla</cp:lastModifiedBy>
  <dcterms:created xsi:type="dcterms:W3CDTF">2020-11-11T17:57:02Z</dcterms:created>
  <dcterms:modified xsi:type="dcterms:W3CDTF">2020-11-11T17:59:47Z</dcterms:modified>
</cp:coreProperties>
</file>